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1 1000" sheetId="1" state="visible" r:id="rId3"/>
    <sheet name="F2" sheetId="2" state="visible" r:id="rId4"/>
    <sheet name="F3" sheetId="3" state="visible" r:id="rId5"/>
    <sheet name="F4" sheetId="4" state="visible" r:id="rId6"/>
    <sheet name="F5" sheetId="5" state="visible" r:id="rId7"/>
    <sheet name="F6" sheetId="6" state="visible" r:id="rId8"/>
    <sheet name="Лист1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<sst xmlns="http://schemas.openxmlformats.org/spreadsheetml/2006/main" count="4293" uniqueCount="162">
  <si>
    <t xml:space="preserve">Cinputs</t>
  </si>
  <si>
    <t xml:space="preserve">Секвестрация углерода при выборе с/х культур в севообороте, Csequestered </t>
  </si>
  <si>
    <t xml:space="preserve">Расчет показателя утлеродного следа за период агросрока Cnet</t>
  </si>
  <si>
    <t xml:space="preserve">Ravg</t>
  </si>
  <si>
    <t xml:space="preserve">1- R avg</t>
  </si>
  <si>
    <t xml:space="preserve">Прогнозируемая Урожайность, при выборе в севообороте, Y net</t>
  </si>
  <si>
    <t xml:space="preserve">Интегральный коэффициент Эффективности севооборота E</t>
  </si>
  <si>
    <t xml:space="preserve">Cnet на одну тонну зерна</t>
  </si>
  <si>
    <t xml:space="preserve">№</t>
  </si>
  <si>
    <t xml:space="preserve">т CO₂-экв./га</t>
  </si>
  <si>
    <t xml:space="preserve">тонн /га</t>
  </si>
  <si>
    <t xml:space="preserve">кг CO₂-экв./т</t>
  </si>
  <si>
    <t xml:space="preserve">Среднее значение</t>
  </si>
  <si>
    <t xml:space="preserve">Стандартное отклонение</t>
  </si>
  <si>
    <t xml:space="preserve">Уровень дов интервала</t>
  </si>
  <si>
    <t xml:space="preserve">Дисперсия</t>
  </si>
  <si>
    <t xml:space="preserve">Коэфф</t>
  </si>
  <si>
    <t xml:space="preserve">Стандартная ошибка среднего</t>
  </si>
  <si>
    <t xml:space="preserve">Относительная ошибка среднего</t>
  </si>
  <si>
    <t xml:space="preserve">Ширина доверительного интервала (погрешность)</t>
  </si>
  <si>
    <t xml:space="preserve">Граница дов интервала (Верхняя)</t>
  </si>
  <si>
    <t xml:space="preserve">Граница дов интервала (Нижняя)</t>
  </si>
  <si>
    <r>
      <rPr>
        <sz val="10"/>
        <color rgb="FF000000"/>
        <rFont val="Helvetica Neue"/>
        <family val="0"/>
        <charset val="1"/>
      </rPr>
      <t xml:space="preserve">Объемная масса (плотность) почвы, г/см3,</t>
    </r>
    <r>
      <rPr>
        <b val="true"/>
        <sz val="11"/>
        <color theme="1"/>
        <rFont val="Calibri"/>
        <family val="2"/>
        <charset val="204"/>
      </rPr>
      <t xml:space="preserve"> V</t>
    </r>
  </si>
  <si>
    <r>
      <rPr>
        <sz val="10"/>
        <color rgb="FF000000"/>
        <rFont val="Helvetica Neue"/>
        <family val="0"/>
        <charset val="1"/>
      </rPr>
      <t xml:space="preserve">Глубина пахотного слоя, см,  </t>
    </r>
    <r>
      <rPr>
        <b val="true"/>
        <sz val="11"/>
        <color theme="1"/>
        <rFont val="Calibri"/>
        <family val="2"/>
        <charset val="204"/>
      </rPr>
      <t xml:space="preserve">H</t>
    </r>
  </si>
  <si>
    <r>
      <rPr>
        <sz val="11"/>
        <rFont val="Calibri"/>
        <family val="2"/>
        <charset val="204"/>
      </rPr>
      <t xml:space="preserve">коэффициент перевода,</t>
    </r>
    <r>
      <rPr>
        <b val="true"/>
        <sz val="11"/>
        <rFont val="Calibri"/>
        <family val="2"/>
        <charset val="204"/>
      </rPr>
      <t xml:space="preserve"> 0,1</t>
    </r>
  </si>
  <si>
    <r>
      <rPr>
        <sz val="10"/>
        <color rgb="FF00B050"/>
        <rFont val="Helvetica Neue"/>
        <family val="0"/>
        <charset val="1"/>
      </rPr>
      <t xml:space="preserve">Коэффициент  температуру почвы, </t>
    </r>
    <r>
      <rPr>
        <b val="true"/>
        <sz val="11"/>
        <color rgb="FF00B050"/>
        <rFont val="Calibri"/>
        <family val="2"/>
        <charset val="204"/>
      </rPr>
      <t xml:space="preserve">Ktemp</t>
    </r>
  </si>
  <si>
    <r>
      <rPr>
        <sz val="10"/>
        <color rgb="FF00B050"/>
        <rFont val="Helvetica Neue"/>
        <family val="0"/>
        <charset val="1"/>
      </rPr>
      <t xml:space="preserve">Коэффициен увлажнения </t>
    </r>
    <r>
      <rPr>
        <b val="true"/>
        <sz val="11"/>
        <color rgb="FF00B050"/>
        <rFont val="Calibri"/>
        <family val="2"/>
        <charset val="204"/>
      </rPr>
      <t xml:space="preserve">Kвлаги</t>
    </r>
  </si>
  <si>
    <r>
      <rPr>
        <sz val="10"/>
        <color rgb="FF000000"/>
        <rFont val="Helvetica Neue"/>
        <family val="0"/>
        <charset val="1"/>
      </rPr>
      <t xml:space="preserve">Поправка на содержание органического вещества,</t>
    </r>
    <r>
      <rPr>
        <b val="true"/>
        <sz val="11"/>
        <color theme="1"/>
        <rFont val="Calibri"/>
        <family val="2"/>
        <charset val="204"/>
      </rPr>
      <t xml:space="preserve"> Korg</t>
    </r>
  </si>
  <si>
    <t xml:space="preserve">Содержание органического углерода в почве (по данным анализа в % или т/га) в начале, Cисх</t>
  </si>
  <si>
    <t xml:space="preserve">Содержание органического углерода в почве (по данным анализа в % или т/га) в конце, Cтек</t>
  </si>
  <si>
    <r>
      <rPr>
        <sz val="10"/>
        <color rgb="FF000000"/>
        <rFont val="Helvetica Neue"/>
        <family val="0"/>
        <charset val="1"/>
      </rPr>
      <t xml:space="preserve">Изменение запасов углерода в почве, </t>
    </r>
    <r>
      <rPr>
        <b val="true"/>
        <sz val="11"/>
        <color theme="1"/>
        <rFont val="Calibri"/>
        <family val="2"/>
        <charset val="204"/>
      </rPr>
      <t xml:space="preserve">∆Спочвы</t>
    </r>
  </si>
  <si>
    <t xml:space="preserve">Коэффициент перевода углерода (С) в диоксид углерода</t>
  </si>
  <si>
    <r>
      <rPr>
        <sz val="10"/>
        <color rgb="FF00B050"/>
        <rFont val="Times New Roman"/>
        <family val="1"/>
        <charset val="204"/>
      </rPr>
      <t xml:space="preserve">«Секвестрация углерода от технологической операции»</t>
    </r>
    <r>
      <rPr>
        <sz val="11"/>
        <color rgb="FF00B050"/>
        <rFont val="Calibri"/>
        <family val="2"/>
        <charset val="1"/>
      </rPr>
      <t xml:space="preserve">,</t>
    </r>
    <r>
      <rPr>
        <b val="true"/>
        <sz val="10"/>
        <color rgb="FF00B050"/>
        <rFont val="Times New Roman"/>
        <family val="1"/>
        <charset val="204"/>
      </rPr>
      <t xml:space="preserve"> ∆Собработка, kg CO2-eq/га </t>
    </r>
  </si>
  <si>
    <r>
      <rPr>
        <b val="true"/>
        <sz val="10"/>
        <color rgb="FF000000"/>
        <rFont val="Helvetica Neue"/>
        <family val="0"/>
        <charset val="204"/>
      </rPr>
      <t xml:space="preserve">относительная влажность, F</t>
    </r>
    <r>
      <rPr>
        <b val="true"/>
        <sz val="8"/>
        <color rgb="FF000000"/>
        <rFont val="Helvetica Neue"/>
        <family val="0"/>
        <charset val="204"/>
      </rPr>
      <t xml:space="preserve">влаг</t>
    </r>
  </si>
  <si>
    <r>
      <rPr>
        <sz val="10"/>
        <color rgb="FF000000"/>
        <rFont val="Helvetica Neue"/>
        <family val="0"/>
        <charset val="1"/>
      </rPr>
      <t xml:space="preserve">F</t>
    </r>
    <r>
      <rPr>
        <sz val="8"/>
        <color rgb="FF000000"/>
        <rFont val="Helvetica Neue"/>
        <family val="0"/>
        <charset val="204"/>
      </rPr>
      <t xml:space="preserve">тем</t>
    </r>
  </si>
  <si>
    <r>
      <rPr>
        <sz val="10"/>
        <color rgb="FF00B050"/>
        <rFont val="Helvetica Neue"/>
        <family val="0"/>
        <charset val="1"/>
      </rPr>
      <t xml:space="preserve">Углеродный след от внесения пестицидов </t>
    </r>
    <r>
      <rPr>
        <b val="true"/>
        <sz val="10"/>
        <color rgb="FF00B050"/>
        <rFont val="Helvetica Neue"/>
        <family val="0"/>
        <charset val="1"/>
      </rPr>
      <t xml:space="preserve">(CFпестицидов)Cfудобрений (kg CO2 − eq/t)</t>
    </r>
  </si>
  <si>
    <t xml:space="preserve">Доза внесения пестицида, Di кг/га (по д.в.).</t>
  </si>
  <si>
    <t xml:space="preserve">Коэффициент эмиссии для j-го пестицида, EFj kg CO2-eq/кг д.в.</t>
  </si>
  <si>
    <t xml:space="preserve">Фактическая урожайность, Р, т/га.</t>
  </si>
  <si>
    <t xml:space="preserve">Влажность почвы фактическая, Wфа, % </t>
  </si>
  <si>
    <t xml:space="preserve">Влажность почвы критическая, Wкрит, %</t>
  </si>
  <si>
    <t xml:space="preserve">Wопт, % </t>
  </si>
  <si>
    <t xml:space="preserve">Коэффициент плотности почвы Kплотн</t>
  </si>
  <si>
    <t xml:space="preserve">Индекс агротехнического воздействия Iат</t>
  </si>
  <si>
    <t xml:space="preserve">Плуг</t>
  </si>
  <si>
    <t xml:space="preserve">Борона</t>
  </si>
  <si>
    <t xml:space="preserve">Чизель</t>
  </si>
  <si>
    <t xml:space="preserve">Выбор способа обработки </t>
  </si>
  <si>
    <t xml:space="preserve">Выбор удобрений</t>
  </si>
  <si>
    <t xml:space="preserve">Доза</t>
  </si>
  <si>
    <t xml:space="preserve">Гербициды:</t>
  </si>
  <si>
    <t xml:space="preserve">Фунгициды:</t>
  </si>
  <si>
    <t xml:space="preserve"> </t>
  </si>
  <si>
    <t xml:space="preserve">-</t>
  </si>
  <si>
    <r>
      <rPr>
        <sz val="10"/>
        <color rgb="FF000000"/>
        <rFont val="Helvetica Neue"/>
        <family val="0"/>
        <charset val="1"/>
      </rPr>
      <t xml:space="preserve">Количество пораженных растений, </t>
    </r>
    <r>
      <rPr>
        <b val="true"/>
        <sz val="11"/>
        <color theme="1"/>
        <rFont val="Calibri"/>
        <family val="2"/>
        <charset val="204"/>
      </rPr>
      <t xml:space="preserve">Np</t>
    </r>
  </si>
  <si>
    <r>
      <rPr>
        <sz val="10"/>
        <color rgb="FF000000"/>
        <rFont val="Helvetica Neue"/>
        <family val="0"/>
        <charset val="1"/>
      </rPr>
      <t xml:space="preserve"> Общая площадь растений, </t>
    </r>
    <r>
      <rPr>
        <b val="true"/>
        <sz val="11"/>
        <color theme="1"/>
        <rFont val="Calibri"/>
        <family val="2"/>
        <charset val="204"/>
      </rPr>
      <t xml:space="preserve">No</t>
    </r>
  </si>
  <si>
    <r>
      <rPr>
        <sz val="10"/>
        <color rgb="FF00B050"/>
        <rFont val="Helvetica Neue"/>
        <family val="0"/>
        <charset val="1"/>
      </rPr>
      <t xml:space="preserve">Уровень заражениия растений, %, </t>
    </r>
    <r>
      <rPr>
        <b val="true"/>
        <sz val="11"/>
        <color rgb="FF00B050"/>
        <rFont val="Calibri"/>
        <family val="2"/>
        <charset val="204"/>
      </rPr>
      <t xml:space="preserve">УЗ</t>
    </r>
  </si>
  <si>
    <r>
      <rPr>
        <sz val="10"/>
        <color rgb="FF000000"/>
        <rFont val="Helvetica Neue"/>
        <family val="0"/>
        <charset val="1"/>
      </rPr>
      <t xml:space="preserve">Площадь пораженной части растения</t>
    </r>
    <r>
      <rPr>
        <b val="true"/>
        <sz val="11"/>
        <color theme="1"/>
        <rFont val="Calibri"/>
        <family val="2"/>
        <charset val="204"/>
      </rPr>
      <t xml:space="preserve">, Sp</t>
    </r>
  </si>
  <si>
    <r>
      <rPr>
        <sz val="10"/>
        <color rgb="FF000000"/>
        <rFont val="Helvetica Neue"/>
        <family val="0"/>
        <charset val="1"/>
      </rPr>
      <t xml:space="preserve">Общая площадь растения, </t>
    </r>
    <r>
      <rPr>
        <b val="true"/>
        <sz val="11"/>
        <color theme="1"/>
        <rFont val="Calibri"/>
        <family val="2"/>
        <charset val="204"/>
      </rPr>
      <t xml:space="preserve">So, га</t>
    </r>
  </si>
  <si>
    <r>
      <rPr>
        <sz val="10"/>
        <color rgb="FF00B050"/>
        <rFont val="Helvetica Neue"/>
        <family val="0"/>
        <charset val="1"/>
      </rPr>
      <t xml:space="preserve"> нтенсивность поражения, %, </t>
    </r>
    <r>
      <rPr>
        <b val="true"/>
        <sz val="11"/>
        <color rgb="FF00B050"/>
        <rFont val="Calibri"/>
        <family val="2"/>
        <charset val="204"/>
      </rPr>
      <t xml:space="preserve">ИП</t>
    </r>
  </si>
  <si>
    <r>
      <rPr>
        <sz val="10"/>
        <color rgb="FF000000"/>
        <rFont val="Helvetica Neue"/>
        <family val="0"/>
        <charset val="1"/>
      </rPr>
      <t xml:space="preserve">Степень повреждения для i-ого класса, %, </t>
    </r>
    <r>
      <rPr>
        <b val="true"/>
        <sz val="11"/>
        <color theme="1"/>
        <rFont val="Calibri"/>
        <family val="2"/>
        <charset val="204"/>
      </rPr>
      <t xml:space="preserve">di</t>
    </r>
  </si>
  <si>
    <r>
      <rPr>
        <sz val="10"/>
        <color rgb="FF000000"/>
        <rFont val="Helvetica Neue"/>
        <family val="0"/>
        <charset val="1"/>
      </rPr>
      <t xml:space="preserve">частота растений, относящихся к i-му классу повреждения, </t>
    </r>
    <r>
      <rPr>
        <b val="true"/>
        <sz val="11"/>
        <color theme="1"/>
        <rFont val="Calibri"/>
        <family val="2"/>
        <charset val="204"/>
      </rPr>
      <t xml:space="preserve">fi</t>
    </r>
  </si>
  <si>
    <r>
      <rPr>
        <sz val="10"/>
        <color rgb="FF00B050"/>
        <rFont val="Helvetica Neue"/>
        <family val="0"/>
        <charset val="1"/>
      </rPr>
      <t xml:space="preserve">Индекс повреждения,(интегральная очценка ущерба), </t>
    </r>
    <r>
      <rPr>
        <b val="true"/>
        <sz val="11"/>
        <color rgb="FF00B050"/>
        <rFont val="Calibri"/>
        <family val="2"/>
        <charset val="204"/>
      </rPr>
      <t xml:space="preserve">ИПВ</t>
    </r>
  </si>
  <si>
    <r>
      <rPr>
        <sz val="10"/>
        <color rgb="FF000000"/>
        <rFont val="Helvetica Neue"/>
        <family val="0"/>
        <charset val="1"/>
      </rPr>
      <t xml:space="preserve">скорость роста,  </t>
    </r>
    <r>
      <rPr>
        <b val="true"/>
        <sz val="11"/>
        <color theme="1"/>
        <rFont val="Calibri"/>
        <family val="2"/>
        <charset val="204"/>
      </rPr>
      <t xml:space="preserve">r</t>
    </r>
  </si>
  <si>
    <r>
      <rPr>
        <sz val="10"/>
        <color rgb="FF000000"/>
        <rFont val="Helvetica Neue"/>
        <family val="0"/>
        <charset val="1"/>
      </rPr>
      <t xml:space="preserve">численность вредителей</t>
    </r>
    <r>
      <rPr>
        <b val="true"/>
        <sz val="11"/>
        <color theme="1"/>
        <rFont val="Calibri"/>
        <family val="2"/>
        <charset val="204"/>
      </rPr>
      <t xml:space="preserve">, N</t>
    </r>
  </si>
  <si>
    <r>
      <rPr>
        <sz val="10"/>
        <color rgb="FF000000"/>
        <rFont val="Helvetica Neue"/>
        <family val="0"/>
        <charset val="1"/>
      </rPr>
      <t xml:space="preserve">емкость среды, </t>
    </r>
    <r>
      <rPr>
        <b val="true"/>
        <sz val="11"/>
        <color theme="1"/>
        <rFont val="Calibri"/>
        <family val="2"/>
        <charset val="204"/>
      </rPr>
      <t xml:space="preserve">K</t>
    </r>
  </si>
  <si>
    <t xml:space="preserve">dn/dt</t>
  </si>
  <si>
    <r>
      <rPr>
        <sz val="10"/>
        <color rgb="FF000000"/>
        <rFont val="Helvetica Neue"/>
        <family val="0"/>
        <charset val="1"/>
      </rPr>
      <t xml:space="preserve">Скорость роста популяции,</t>
    </r>
    <r>
      <rPr>
        <b val="true"/>
        <sz val="11"/>
        <color theme="1"/>
        <rFont val="Calibri"/>
        <family val="2"/>
        <charset val="204"/>
      </rPr>
      <t xml:space="preserve"> Rg</t>
    </r>
  </si>
  <si>
    <r>
      <rPr>
        <sz val="10"/>
        <color rgb="FF000000"/>
        <rFont val="Helvetica Neue"/>
        <family val="0"/>
        <charset val="1"/>
      </rPr>
      <t xml:space="preserve">Период развития угрозы, </t>
    </r>
    <r>
      <rPr>
        <b val="true"/>
        <sz val="11"/>
        <color theme="1"/>
        <rFont val="Calibri"/>
        <family val="2"/>
        <charset val="204"/>
      </rPr>
      <t xml:space="preserve">T</t>
    </r>
  </si>
  <si>
    <r>
      <rPr>
        <sz val="10"/>
        <color rgb="FF00B050"/>
        <rFont val="Helvetica Neue"/>
        <family val="0"/>
        <charset val="1"/>
      </rPr>
      <t xml:space="preserve">Интервал между обработками в рамках стратегии защиты растений</t>
    </r>
    <r>
      <rPr>
        <b val="true"/>
        <sz val="11"/>
        <color rgb="FF00B050"/>
        <rFont val="Calibri"/>
        <family val="2"/>
        <charset val="204"/>
      </rPr>
      <t xml:space="preserve">, дни, I</t>
    </r>
  </si>
  <si>
    <r>
      <rPr>
        <sz val="10"/>
        <color rgb="FF000000"/>
        <rFont val="Helvetica Neue"/>
        <family val="0"/>
        <charset val="1"/>
      </rPr>
      <t xml:space="preserve">Площадь, га, </t>
    </r>
    <r>
      <rPr>
        <b val="true"/>
        <sz val="11"/>
        <color theme="1"/>
        <rFont val="Calibri"/>
        <family val="2"/>
        <charset val="204"/>
      </rPr>
      <t xml:space="preserve">A</t>
    </r>
  </si>
  <si>
    <r>
      <rPr>
        <sz val="10"/>
        <color rgb="FF000000"/>
        <rFont val="Helvetica Neue"/>
        <family val="0"/>
        <charset val="1"/>
      </rPr>
      <t xml:space="preserve">Концентрация препарата, %, </t>
    </r>
    <r>
      <rPr>
        <b val="true"/>
        <sz val="11"/>
        <color theme="1"/>
        <rFont val="Calibri"/>
        <family val="2"/>
        <charset val="204"/>
      </rPr>
      <t xml:space="preserve">C</t>
    </r>
  </si>
  <si>
    <r>
      <rPr>
        <sz val="10"/>
        <color rgb="FF000000"/>
        <rFont val="Helvetica Neue"/>
        <family val="0"/>
        <charset val="1"/>
      </rPr>
      <t xml:space="preserve">Норма расхода, л/га, </t>
    </r>
    <r>
      <rPr>
        <b val="true"/>
        <sz val="11"/>
        <color theme="1"/>
        <rFont val="Calibri"/>
        <family val="2"/>
        <charset val="204"/>
      </rPr>
      <t xml:space="preserve">N</t>
    </r>
  </si>
  <si>
    <r>
      <rPr>
        <sz val="10"/>
        <color rgb="FF00B050"/>
        <rFont val="Helvetica Neue"/>
        <family val="0"/>
        <charset val="1"/>
      </rPr>
      <t xml:space="preserve">Усредненная дозировка препаратов (фунгицит/пестицид) влияющая на углеродный след , л/га, </t>
    </r>
    <r>
      <rPr>
        <b val="true"/>
        <sz val="11"/>
        <color rgb="FF00B050"/>
        <rFont val="Calibri"/>
        <family val="2"/>
        <charset val="204"/>
      </rPr>
      <t xml:space="preserve">D</t>
    </r>
  </si>
  <si>
    <t xml:space="preserve">Cem(сзр)</t>
  </si>
  <si>
    <t xml:space="preserve">Сем mex</t>
  </si>
  <si>
    <t xml:space="preserve">Расчет углеродного следа от мероприятий  защиты растений (за агросрок), kg CO2-eq/га, Cсезон</t>
  </si>
  <si>
    <t xml:space="preserve">Культура</t>
  </si>
  <si>
    <t xml:space="preserve">Технология</t>
  </si>
  <si>
    <r>
      <rPr>
        <sz val="11"/>
        <color theme="1"/>
        <rFont val="Calibri"/>
        <family val="2"/>
        <charset val="1"/>
      </rPr>
      <t xml:space="preserve">Потери</t>
    </r>
    <r>
      <rPr>
        <sz val="9"/>
        <color theme="1"/>
        <rFont val="Calibri"/>
        <family val="2"/>
        <charset val="204"/>
      </rPr>
      <t xml:space="preserve"> жатв</t>
    </r>
  </si>
  <si>
    <r>
      <rPr>
        <sz val="11"/>
        <color theme="1"/>
        <rFont val="Calibri"/>
        <family val="2"/>
        <charset val="1"/>
      </rPr>
      <t xml:space="preserve">Потери </t>
    </r>
    <r>
      <rPr>
        <sz val="9"/>
        <color theme="1"/>
        <rFont val="Calibri"/>
        <family val="2"/>
        <charset val="204"/>
      </rPr>
      <t xml:space="preserve">обм</t>
    </r>
  </si>
  <si>
    <r>
      <rPr>
        <sz val="11"/>
        <color theme="1"/>
        <rFont val="Calibri"/>
        <family val="2"/>
        <charset val="1"/>
      </rPr>
      <t xml:space="preserve">Потери</t>
    </r>
    <r>
      <rPr>
        <sz val="8"/>
        <color theme="1"/>
        <rFont val="Calibri"/>
        <family val="2"/>
        <charset val="204"/>
      </rPr>
      <t xml:space="preserve">сепарации</t>
    </r>
  </si>
  <si>
    <r>
      <rPr>
        <sz val="11"/>
        <color rgb="FF00B050"/>
        <rFont val="Calibri"/>
        <family val="2"/>
        <charset val="1"/>
      </rPr>
      <t xml:space="preserve">Общие потери, т/га, </t>
    </r>
    <r>
      <rPr>
        <b val="true"/>
        <sz val="11"/>
        <color rgb="FF00B050"/>
        <rFont val="Calibri"/>
        <family val="2"/>
        <charset val="1"/>
      </rPr>
      <t xml:space="preserve">ОП</t>
    </r>
  </si>
  <si>
    <r>
      <rPr>
        <sz val="11"/>
        <color rgb="FF00B050"/>
        <rFont val="Calibri"/>
        <family val="2"/>
        <charset val="204"/>
      </rPr>
      <t xml:space="preserve">Финальная Урожайность, т/га,</t>
    </r>
    <r>
      <rPr>
        <b val="true"/>
        <sz val="11"/>
        <color rgb="FF00B050"/>
        <rFont val="Calibri"/>
        <family val="2"/>
        <charset val="204"/>
      </rPr>
      <t xml:space="preserve"> У</t>
    </r>
    <r>
      <rPr>
        <b val="true"/>
        <sz val="9"/>
        <color rgb="FF00B050"/>
        <rFont val="Calibri"/>
        <family val="2"/>
        <charset val="204"/>
      </rPr>
      <t xml:space="preserve">фин</t>
    </r>
  </si>
  <si>
    <r>
      <rPr>
        <sz val="11"/>
        <color theme="1"/>
        <rFont val="Calibri"/>
        <family val="2"/>
        <charset val="1"/>
      </rPr>
      <t xml:space="preserve">Фактический урожайность, т/га, </t>
    </r>
    <r>
      <rPr>
        <b val="true"/>
        <sz val="11"/>
        <color theme="1"/>
        <rFont val="Calibri"/>
        <family val="2"/>
        <charset val="204"/>
      </rPr>
      <t xml:space="preserve">Уфакт</t>
    </r>
  </si>
  <si>
    <r>
      <rPr>
        <sz val="11"/>
        <color theme="1"/>
        <rFont val="Calibri"/>
        <family val="2"/>
        <charset val="1"/>
      </rPr>
      <t xml:space="preserve">Индекс качества,%, </t>
    </r>
    <r>
      <rPr>
        <b val="true"/>
        <sz val="11"/>
        <color theme="1"/>
        <rFont val="Calibri"/>
        <family val="2"/>
        <charset val="204"/>
      </rPr>
      <t xml:space="preserve">Q</t>
    </r>
    <r>
      <rPr>
        <b val="true"/>
        <sz val="9"/>
        <color theme="1"/>
        <rFont val="Calibri"/>
        <family val="2"/>
        <charset val="204"/>
      </rPr>
      <t xml:space="preserve">index</t>
    </r>
  </si>
  <si>
    <t xml:space="preserve">Площадь поля, F, га</t>
  </si>
  <si>
    <r>
      <rPr>
        <sz val="11"/>
        <color rgb="FF00B050"/>
        <rFont val="Calibri"/>
        <family val="2"/>
        <charset val="1"/>
      </rPr>
      <t xml:space="preserve"> Показатель углеродного след технологической операции, кг -СО2 экв./га, </t>
    </r>
    <r>
      <rPr>
        <b val="true"/>
        <sz val="12"/>
        <color rgb="FF00B050"/>
        <rFont val="Calibri"/>
        <family val="2"/>
        <charset val="1"/>
      </rPr>
      <t xml:space="preserve">CFуб.    </t>
    </r>
  </si>
  <si>
    <r>
      <rPr>
        <sz val="11"/>
        <color theme="1"/>
        <rFont val="Calibri"/>
        <family val="2"/>
        <charset val="1"/>
      </rPr>
      <t xml:space="preserve">  Углеродный след от работы техники,</t>
    </r>
    <r>
      <rPr>
        <b val="true"/>
        <sz val="11"/>
        <color theme="1"/>
        <rFont val="Calibri"/>
        <family val="2"/>
        <charset val="204"/>
      </rPr>
      <t xml:space="preserve">CFтех., кг -экв./га</t>
    </r>
  </si>
  <si>
    <r>
      <rPr>
        <sz val="11"/>
        <color theme="1"/>
        <rFont val="Calibri"/>
        <family val="2"/>
        <charset val="1"/>
      </rPr>
      <t xml:space="preserve"> Углеродный след логистики</t>
    </r>
    <r>
      <rPr>
        <b val="true"/>
        <sz val="11"/>
        <color theme="1"/>
        <rFont val="Calibri"/>
        <family val="2"/>
        <charset val="204"/>
      </rPr>
      <t xml:space="preserve">,CFлог., кг -экв./га</t>
    </r>
  </si>
  <si>
    <r>
      <rPr>
        <sz val="11"/>
        <color rgb="FF00B050"/>
        <rFont val="Calibri"/>
        <family val="2"/>
        <charset val="1"/>
      </rPr>
      <t xml:space="preserve"> показатель углеродного следа на тонну 
зерна получаемого в процессе уборки, кг СО2 -экв./т </t>
    </r>
    <r>
      <rPr>
        <b val="true"/>
        <sz val="11"/>
        <color rgb="FF00B050"/>
        <rFont val="Calibri"/>
        <family val="2"/>
        <charset val="1"/>
      </rPr>
      <t xml:space="preserve">CFитого</t>
    </r>
  </si>
  <si>
    <r>
      <rPr>
        <sz val="11"/>
        <color rgb="FF00B050"/>
        <rFont val="Calibri"/>
        <family val="2"/>
        <charset val="1"/>
      </rPr>
      <t xml:space="preserve"> 
С екве страция углерода от 
послеуборочных остатков (соломы), кг -СО2 экв./га,  </t>
    </r>
    <r>
      <rPr>
        <b val="true"/>
        <sz val="11"/>
        <color rgb="FF00B050"/>
        <rFont val="Calibri"/>
        <family val="2"/>
        <charset val="1"/>
      </rPr>
      <t xml:space="preserve">ΔCсолом</t>
    </r>
  </si>
  <si>
    <r>
      <rPr>
        <sz val="11"/>
        <color theme="1"/>
        <rFont val="Calibri"/>
        <family val="2"/>
        <charset val="1"/>
      </rPr>
      <t xml:space="preserve"> Поправочный коэффициент на качество</t>
    </r>
    <r>
      <rPr>
        <b val="true"/>
        <sz val="11"/>
        <color theme="1"/>
        <rFont val="Calibri"/>
        <family val="2"/>
        <charset val="204"/>
      </rPr>
      <t xml:space="preserve">Kкач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</si>
  <si>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rgb="FF00B050"/>
        <rFont val="Calibri"/>
        <family val="2"/>
        <charset val="1"/>
      </rPr>
      <t xml:space="preserve"> Секвестрация углерода за счёт 
пожнивных остатков,</t>
    </r>
    <r>
      <rPr>
        <b val="true"/>
        <sz val="11"/>
        <color rgb="FF00B050"/>
        <rFont val="Calibri"/>
        <family val="2"/>
        <charset val="1"/>
      </rPr>
      <t xml:space="preserve">SCO2</t>
    </r>
  </si>
  <si>
    <r>
      <rPr>
        <sz val="11"/>
        <color theme="1"/>
        <rFont val="Calibri"/>
        <family val="2"/>
        <charset val="1"/>
      </rPr>
      <t xml:space="preserve"> Масса остатков (солома) после уборки, т/
га, </t>
    </r>
    <r>
      <rPr>
        <b val="true"/>
        <sz val="11"/>
        <color theme="1"/>
        <rFont val="Calibri"/>
        <family val="2"/>
        <charset val="204"/>
      </rPr>
      <t xml:space="preserve">Mocm</t>
    </r>
  </si>
  <si>
    <r>
      <rPr>
        <sz val="11"/>
        <color theme="1"/>
        <rFont val="Calibri"/>
        <family val="2"/>
        <charset val="1"/>
      </rPr>
      <t xml:space="preserve"> Содержание углерода в остатках Т*С/т 
(0,45)</t>
    </r>
    <r>
      <rPr>
        <b val="true"/>
        <sz val="11"/>
        <color theme="1"/>
        <rFont val="Calibri"/>
        <family val="2"/>
        <charset val="204"/>
      </rPr>
      <t xml:space="preserve">Cсекв</t>
    </r>
  </si>
  <si>
    <r>
      <rPr>
        <sz val="11"/>
        <color theme="1"/>
        <rFont val="Calibri"/>
        <family val="2"/>
        <charset val="1"/>
      </rPr>
      <t xml:space="preserve"> Коэффициент пересчета углерода (C) в 
диоксид углерода (CO₂).</t>
    </r>
    <r>
      <rPr>
        <b val="true"/>
        <sz val="11"/>
        <color theme="1"/>
        <rFont val="Calibri"/>
        <family val="2"/>
        <charset val="204"/>
      </rPr>
      <t xml:space="preserve">44 /12</t>
    </r>
  </si>
  <si>
    <r>
      <rPr>
        <sz val="11"/>
        <color theme="1"/>
        <rFont val="Calibri"/>
        <family val="2"/>
        <charset val="1"/>
      </rPr>
      <t xml:space="preserve"> Фактор разложения, зависящий от 
технологи,</t>
    </r>
    <r>
      <rPr>
        <b val="true"/>
        <sz val="11"/>
        <color theme="1"/>
        <rFont val="Calibri"/>
        <family val="2"/>
        <charset val="204"/>
      </rPr>
      <t xml:space="preserve"> Fразл</t>
    </r>
  </si>
  <si>
    <r>
      <rPr>
        <sz val="11"/>
        <rFont val="Calibri"/>
        <family val="2"/>
        <charset val="1"/>
      </rPr>
      <t xml:space="preserve">Показатель "эквивалент тонн продукции с 
учётом качества зерна»</t>
    </r>
    <r>
      <rPr>
        <b val="true"/>
        <sz val="11"/>
        <rFont val="Calibri"/>
        <family val="2"/>
        <charset val="1"/>
      </rPr>
      <t xml:space="preserve">Yкач</t>
    </r>
  </si>
  <si>
    <r>
      <rPr>
        <sz val="11"/>
        <color rgb="FF00B050"/>
        <rFont val="Calibri"/>
        <family val="2"/>
        <charset val="1"/>
      </rPr>
      <t xml:space="preserve">Коэффициент качества продукциот 100% продуктивных свойств, </t>
    </r>
    <r>
      <rPr>
        <b val="true"/>
        <sz val="11"/>
        <color rgb="FF00B050"/>
        <rFont val="Calibri"/>
        <family val="2"/>
        <charset val="1"/>
      </rPr>
      <t xml:space="preserve">QF</t>
    </r>
  </si>
  <si>
    <t xml:space="preserve">Лён</t>
  </si>
  <si>
    <t xml:space="preserve">No-Till</t>
  </si>
  <si>
    <t xml:space="preserve">классическая технология</t>
  </si>
  <si>
    <t xml:space="preserve">озимая пшеница</t>
  </si>
  <si>
    <t xml:space="preserve">Горох</t>
  </si>
  <si>
    <t xml:space="preserve">кукуруза</t>
  </si>
  <si>
    <t xml:space="preserve">многолетние травы</t>
  </si>
  <si>
    <t xml:space="preserve">подсолнечник</t>
  </si>
  <si>
    <t xml:space="preserve">Операция</t>
  </si>
  <si>
    <t xml:space="preserve">Урожайность</t>
  </si>
  <si>
    <t xml:space="preserve">Чистый углеродный след</t>
  </si>
  <si>
    <t xml:space="preserve">Углеродоемкость  т С2/га</t>
  </si>
  <si>
    <t xml:space="preserve">Эмиссия операции вносящаа наибольший вклад в углеродный след, кгСО2-экв/га</t>
  </si>
  <si>
    <t xml:space="preserve">Общие валовые выбросы углерода, кгСО2-экв/га</t>
  </si>
  <si>
    <t xml:space="preserve">Вклад операция</t>
  </si>
  <si>
    <r>
      <rPr>
        <sz val="11"/>
        <color theme="1"/>
        <rFont val="Calibri"/>
        <family val="2"/>
        <charset val="1"/>
      </rPr>
      <t xml:space="preserve"> Вклад различных материалов (например, 
удобрений, </t>
    </r>
    <r>
      <rPr>
        <b val="true"/>
        <sz val="11"/>
        <color theme="1"/>
        <rFont val="Calibri"/>
        <family val="2"/>
        <charset val="204"/>
      </rPr>
      <t xml:space="preserve">Вклад удобрения</t>
    </r>
  </si>
  <si>
    <r>
      <rPr>
        <sz val="11"/>
        <color theme="1"/>
        <rFont val="Calibri"/>
        <family val="2"/>
        <charset val="1"/>
      </rPr>
      <t xml:space="preserve">Учет углерода, поглощаемого растениями, </t>
    </r>
    <r>
      <rPr>
        <b val="true"/>
        <sz val="11"/>
        <color theme="1"/>
        <rFont val="Calibri"/>
        <family val="2"/>
        <charset val="204"/>
      </rPr>
      <t xml:space="preserve">Cabs, (кг C/га)</t>
    </r>
  </si>
  <si>
    <r>
      <rPr>
        <sz val="11"/>
        <color theme="1"/>
        <rFont val="Calibri"/>
        <family val="2"/>
        <charset val="1"/>
      </rPr>
      <t xml:space="preserve">Учет углерода, поглощаемого растениями, </t>
    </r>
    <r>
      <rPr>
        <b val="true"/>
        <sz val="11"/>
        <color theme="1"/>
        <rFont val="Calibri"/>
        <family val="2"/>
        <charset val="204"/>
      </rPr>
      <t xml:space="preserve">Cabs, CO₂-экв./га </t>
    </r>
  </si>
  <si>
    <r>
      <rPr>
        <sz val="11"/>
        <color theme="1"/>
        <rFont val="Calibri"/>
        <family val="2"/>
        <charset val="1"/>
      </rPr>
      <t xml:space="preserve">Коэффициент фиксации углерода (кг*CO2), </t>
    </r>
    <r>
      <rPr>
        <b val="true"/>
        <sz val="11"/>
        <color theme="1"/>
        <rFont val="Calibri"/>
        <family val="2"/>
        <charset val="204"/>
      </rPr>
      <t xml:space="preserve">Cf</t>
    </r>
  </si>
  <si>
    <r>
      <rPr>
        <sz val="11"/>
        <color rgb="FF00B050"/>
        <rFont val="Calibri"/>
        <family val="2"/>
        <charset val="1"/>
      </rPr>
      <t xml:space="preserve">Эмиссия углерода от технологии получения с/х продукции, кгСО2-экв/га, </t>
    </r>
    <r>
      <rPr>
        <b val="true"/>
        <sz val="11"/>
        <color rgb="FF00B050"/>
        <rFont val="Calibri"/>
        <family val="2"/>
        <charset val="1"/>
      </rPr>
      <t xml:space="preserve">Cem</t>
    </r>
  </si>
  <si>
    <r>
      <rPr>
        <sz val="11"/>
        <color theme="1"/>
        <rFont val="Calibri"/>
        <family val="2"/>
        <charset val="1"/>
      </rPr>
      <t xml:space="preserve">Площадь посевов (га),</t>
    </r>
    <r>
      <rPr>
        <b val="true"/>
        <sz val="11"/>
        <color theme="1"/>
        <rFont val="Calibri"/>
        <family val="2"/>
        <charset val="204"/>
      </rPr>
      <t xml:space="preserve"> F</t>
    </r>
  </si>
  <si>
    <r>
      <rPr>
        <sz val="11"/>
        <color theme="1"/>
        <rFont val="Calibri"/>
        <family val="2"/>
        <charset val="1"/>
      </rPr>
      <t xml:space="preserve">Коэффициент эмиссии (кг CO2 эквивалента на гектар на единицу продукции,</t>
    </r>
    <r>
      <rPr>
        <b val="true"/>
        <sz val="11"/>
        <color theme="1"/>
        <rFont val="Calibri"/>
        <family val="2"/>
        <charset val="204"/>
      </rPr>
      <t xml:space="preserve"> E</t>
    </r>
  </si>
  <si>
    <r>
      <rPr>
        <sz val="11"/>
        <color theme="1"/>
        <rFont val="Calibri"/>
        <family val="2"/>
        <charset val="1"/>
      </rPr>
      <t xml:space="preserve">эмиссия углерода от удобрений (кг CO2 эквивалента, </t>
    </r>
    <r>
      <rPr>
        <b val="true"/>
        <sz val="11"/>
        <color theme="1"/>
        <rFont val="Calibri"/>
        <family val="2"/>
        <charset val="204"/>
      </rPr>
      <t xml:space="preserve">Cfert</t>
    </r>
  </si>
  <si>
    <r>
      <rPr>
        <sz val="11"/>
        <color theme="1"/>
        <rFont val="Calibri"/>
        <family val="2"/>
        <charset val="1"/>
      </rPr>
      <t xml:space="preserve">эмиссия углерода от пестицидов (кг CO2 эквивалента), </t>
    </r>
    <r>
      <rPr>
        <b val="true"/>
        <sz val="11"/>
        <color theme="1"/>
        <rFont val="Calibri"/>
        <family val="2"/>
        <charset val="204"/>
      </rPr>
      <t xml:space="preserve">Cpest</t>
    </r>
  </si>
  <si>
    <r>
      <rPr>
        <sz val="11"/>
        <color theme="1"/>
        <rFont val="Calibri"/>
        <family val="2"/>
        <charset val="1"/>
      </rPr>
      <t xml:space="preserve">эмиссия углерода от топлива (кг CO2 эквивалента), </t>
    </r>
    <r>
      <rPr>
        <b val="true"/>
        <sz val="11"/>
        <color theme="1"/>
        <rFont val="Calibri"/>
        <family val="2"/>
        <charset val="204"/>
      </rPr>
      <t xml:space="preserve">Cfuel</t>
    </r>
  </si>
  <si>
    <r>
      <rPr>
        <sz val="11"/>
        <color rgb="FF00B050"/>
        <rFont val="Calibri"/>
        <family val="2"/>
        <charset val="1"/>
      </rPr>
      <t xml:space="preserve">показатель углеродного следа для і-го агросрока, кгСО2-экв/га,  </t>
    </r>
    <r>
      <rPr>
        <b val="true"/>
        <sz val="11"/>
        <color rgb="FF00B050"/>
        <rFont val="Calibri"/>
        <family val="2"/>
        <charset val="1"/>
      </rPr>
      <t xml:space="preserve">Ctotal</t>
    </r>
  </si>
  <si>
    <t xml:space="preserve">Изменение углеродного следа (Сводный отчет), минимальный показатель</t>
  </si>
  <si>
    <t xml:space="preserve">Углеродная нейтральность</t>
  </si>
  <si>
    <r>
      <rPr>
        <sz val="11"/>
        <color theme="1"/>
        <rFont val="Calibri"/>
        <family val="2"/>
        <charset val="1"/>
      </rPr>
      <t xml:space="preserve">Затраты в руб.</t>
    </r>
    <r>
      <rPr>
        <b val="true"/>
        <sz val="11"/>
        <color theme="1"/>
        <rFont val="Calibri"/>
        <family val="2"/>
        <charset val="204"/>
      </rPr>
      <t xml:space="preserve">Затраты ресурсов, тыс/руб</t>
    </r>
  </si>
  <si>
    <r>
      <rPr>
        <sz val="11"/>
        <color theme="1"/>
        <rFont val="Calibri"/>
        <family val="2"/>
        <charset val="1"/>
      </rPr>
      <t xml:space="preserve">Объем в тоннах, </t>
    </r>
    <r>
      <rPr>
        <b val="true"/>
        <sz val="11"/>
        <color theme="1"/>
        <rFont val="Calibri"/>
        <family val="2"/>
        <charset val="204"/>
      </rPr>
      <t xml:space="preserve">Выход продукций</t>
    </r>
  </si>
  <si>
    <t xml:space="preserve">Анализ эффективности с учетом секвестрации, тыс. руб за га</t>
  </si>
  <si>
    <t xml:space="preserve">Вид углеродного выброса </t>
  </si>
  <si>
    <t xml:space="preserve">Уборка</t>
  </si>
  <si>
    <t xml:space="preserve">Минеральные удобрения</t>
  </si>
  <si>
    <t xml:space="preserve">Внесение удобрений</t>
  </si>
  <si>
    <t xml:space="preserve">Бензин</t>
  </si>
  <si>
    <t xml:space="preserve">Предпосевная обработка</t>
  </si>
  <si>
    <t xml:space="preserve">Дизельное топливо</t>
  </si>
  <si>
    <t xml:space="preserve">Пестициды</t>
  </si>
  <si>
    <t xml:space="preserve">Электроэнергия</t>
  </si>
  <si>
    <t xml:space="preserve">Эффективность</t>
  </si>
  <si>
    <t xml:space="preserve">F6.1</t>
  </si>
  <si>
    <r>
      <rPr>
        <sz val="11"/>
        <color theme="1"/>
        <rFont val="Calibri"/>
        <family val="2"/>
        <charset val="1"/>
      </rPr>
      <t xml:space="preserve"> Углеродный след (CF) операции уборки</t>
    </r>
    <r>
      <rPr>
        <b val="true"/>
        <sz val="12"/>
        <color theme="1"/>
        <rFont val="Calibri"/>
        <family val="2"/>
        <charset val="204"/>
      </rPr>
      <t xml:space="preserve">,CFуб.    </t>
    </r>
  </si>
  <si>
    <r>
      <rPr>
        <sz val="11"/>
        <rFont val="Calibri"/>
        <family val="2"/>
        <charset val="1"/>
      </rPr>
      <t xml:space="preserve">углеродная выгода за счет снижения выбросов СО2 или увеличения секвистрации, т СО2-экв/га за год, B</t>
    </r>
    <r>
      <rPr>
        <sz val="8"/>
        <rFont val="Calibri"/>
        <family val="2"/>
        <charset val="204"/>
      </rPr>
      <t xml:space="preserve">carbon</t>
    </r>
  </si>
  <si>
    <r>
      <rPr>
        <sz val="11"/>
        <color theme="1"/>
        <rFont val="Calibri"/>
        <family val="2"/>
        <charset val="1"/>
      </rPr>
      <t xml:space="preserve">B</t>
    </r>
    <r>
      <rPr>
        <sz val="8"/>
        <color theme="1"/>
        <rFont val="Calibri"/>
        <family val="2"/>
        <charset val="204"/>
      </rPr>
      <t xml:space="preserve">econ</t>
    </r>
  </si>
  <si>
    <r>
      <rPr>
        <sz val="11"/>
        <color theme="1"/>
        <rFont val="Calibri"/>
        <family val="2"/>
        <charset val="1"/>
      </rPr>
      <t xml:space="preserve">P</t>
    </r>
    <r>
      <rPr>
        <sz val="9"/>
        <color theme="1"/>
        <rFont val="Calibri"/>
        <family val="2"/>
        <charset val="204"/>
      </rPr>
      <t xml:space="preserve">carbon</t>
    </r>
  </si>
  <si>
    <t xml:space="preserve">Риск (1-R)</t>
  </si>
  <si>
    <t xml:space="preserve">C – общие затраты (тыс. руб./га)</t>
  </si>
  <si>
    <t xml:space="preserve"> F6.2  Коэффициент эффективности углеродной нейтральности с учётом стоимости мероприятий</t>
  </si>
  <si>
    <t xml:space="preserve">Индекс приоритета, на 1 рубль затрат производства приходиться поглощения , кг СО2-экв/ руб за год, (PI)</t>
  </si>
  <si>
    <r>
      <rPr>
        <sz val="11"/>
        <color theme="1"/>
        <rFont val="Calibri"/>
        <family val="2"/>
        <charset val="1"/>
      </rPr>
      <t xml:space="preserve">Углеродный след для і-го агросрока, </t>
    </r>
    <r>
      <rPr>
        <b val="true"/>
        <sz val="11"/>
        <color theme="1"/>
        <rFont val="Calibri"/>
        <family val="2"/>
        <charset val="204"/>
      </rPr>
      <t xml:space="preserve">Ctotal</t>
    </r>
  </si>
  <si>
    <t xml:space="preserve">углеродный след от операций на листе</t>
  </si>
  <si>
    <t xml:space="preserve">F6.3 </t>
  </si>
  <si>
    <t xml:space="preserve">F6.4 Прогноз поглощения углерода (Cabs)</t>
  </si>
  <si>
    <t xml:space="preserve">средняя температура за апрель–июнь (°C)</t>
  </si>
  <si>
    <t xml:space="preserve">P – осадки за тот же период (мм).</t>
  </si>
  <si>
    <t xml:space="preserve"> F5 Прогноз урожайности (по температуре и осадкам) кг/га</t>
  </si>
  <si>
    <t xml:space="preserve">Ключевой показатель эффективности по отдельным полям</t>
  </si>
  <si>
    <t xml:space="preserve">Расчет средней углеродоёмкости единицы продукции по заданым полям,  кг СО2 -экв./т </t>
  </si>
  <si>
    <t xml:space="preserve">Общие потери, т/га, ОП</t>
  </si>
  <si>
    <t xml:space="preserve">Себестоимость по заданным полям в агросезон тыс руб/га</t>
  </si>
  <si>
    <t xml:space="preserve">затраты на удобрения по заданным полям с учетом углеродной нейтральности тыс руб/га за агросезон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</si>
</sst>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00000"/>
    <numFmt numFmtId="168" formatCode="0.0"/>
    <numFmt numFmtId="169" formatCode="0.0000000"/>
    <numFmt numFmtId="170" formatCode="0.00000"/>
  </numFmts>
  <fonts count="4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Helvetica Neue"/>
      <family val="0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00B05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color rgb="FF000000"/>
      <name val="Helvetica Neue"/>
      <family val="0"/>
      <charset val="1"/>
    </font>
    <font>
      <b val="true"/>
      <i val="true"/>
      <sz val="12"/>
      <name val="Times New Roman"/>
      <family val="1"/>
      <charset val="204"/>
    </font>
    <font>
      <b val="true"/>
      <i val="true"/>
      <sz val="12"/>
      <name val="Helvetica Neue"/>
      <family val="0"/>
      <charset val="1"/>
    </font>
    <font>
      <b val="true"/>
      <sz val="12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b val="true"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 val="true"/>
      <sz val="11"/>
      <name val="Calibri"/>
      <family val="2"/>
      <charset val="204"/>
    </font>
    <font>
      <sz val="10"/>
      <color rgb="FF00B050"/>
      <name val="Helvetica Neue"/>
      <family val="0"/>
      <charset val="1"/>
    </font>
    <font>
      <b val="true"/>
      <sz val="11"/>
      <color rgb="FF00B050"/>
      <name val="Calibri"/>
      <family val="2"/>
      <charset val="204"/>
    </font>
    <font>
      <sz val="10"/>
      <color rgb="FF00B050"/>
      <name val="Times New Roman"/>
      <family val="1"/>
      <charset val="204"/>
    </font>
    <font>
      <sz val="11"/>
      <color rgb="FF00B050"/>
      <name val="Calibri"/>
      <family val="2"/>
      <charset val="1"/>
    </font>
    <font>
      <b val="true"/>
      <sz val="10"/>
      <color rgb="FF00B050"/>
      <name val="Times New Roman"/>
      <family val="1"/>
      <charset val="204"/>
    </font>
    <font>
      <b val="true"/>
      <sz val="10"/>
      <color rgb="FF000000"/>
      <name val="Helvetica Neue"/>
      <family val="0"/>
      <charset val="204"/>
    </font>
    <font>
      <b val="true"/>
      <sz val="8"/>
      <color rgb="FF000000"/>
      <name val="Helvetica Neue"/>
      <family val="0"/>
      <charset val="204"/>
    </font>
    <font>
      <sz val="8"/>
      <color rgb="FF000000"/>
      <name val="Helvetica Neue"/>
      <family val="0"/>
      <charset val="204"/>
    </font>
    <font>
      <b val="true"/>
      <sz val="10"/>
      <color rgb="FF00B050"/>
      <name val="Helvetica Neue"/>
      <family val="0"/>
      <charset val="1"/>
    </font>
    <font>
      <sz val="11"/>
      <name val="Calibri"/>
      <family val="2"/>
      <charset val="1"/>
    </font>
    <font>
      <sz val="10"/>
      <color rgb="FFFF0000"/>
      <name val="Helvetica Neue"/>
      <family val="0"/>
      <charset val="1"/>
    </font>
    <font>
      <sz val="10"/>
      <color rgb="FF00A933"/>
      <name val="Helvetica Neue"/>
      <family val="0"/>
      <charset val="1"/>
    </font>
    <font>
      <sz val="12"/>
      <color rgb="FF000000"/>
      <name val="Times New Roman"/>
      <family val="0"/>
      <charset val="1"/>
    </font>
    <font>
      <sz val="10"/>
      <name val="Helvetica Neue"/>
      <family val="0"/>
      <charset val="1"/>
    </font>
    <font>
      <sz val="11"/>
      <color rgb="FFFF0000"/>
      <name val="Calibri"/>
      <family val="2"/>
      <charset val="1"/>
    </font>
    <font>
      <sz val="9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b val="true"/>
      <sz val="11"/>
      <color rgb="FF00B050"/>
      <name val="Calibri"/>
      <family val="2"/>
      <charset val="1"/>
    </font>
    <font>
      <sz val="11"/>
      <color rgb="FF00B050"/>
      <name val="Calibri"/>
      <family val="2"/>
      <charset val="204"/>
    </font>
    <font>
      <b val="true"/>
      <sz val="9"/>
      <color rgb="FF00B050"/>
      <name val="Calibri"/>
      <family val="2"/>
      <charset val="204"/>
    </font>
    <font>
      <b val="true"/>
      <sz val="9"/>
      <color theme="1"/>
      <name val="Calibri"/>
      <family val="2"/>
      <charset val="204"/>
    </font>
    <font>
      <b val="true"/>
      <sz val="12"/>
      <color rgb="FF00B05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F1115"/>
      <name val="Arial Unicode MS"/>
      <family val="2"/>
      <charset val="204"/>
    </font>
    <font>
      <sz val="11"/>
      <color rgb="FF00A933"/>
      <name val="Calibri"/>
      <family val="2"/>
      <charset val="1"/>
    </font>
    <font>
      <b val="true"/>
      <sz val="12"/>
      <color theme="1"/>
      <name val="Calibri"/>
      <family val="2"/>
      <charset val="204"/>
    </font>
    <font>
      <sz val="8"/>
      <name val="Calibri"/>
      <family val="2"/>
      <charset val="204"/>
    </font>
    <font>
      <sz val="10"/>
      <color rgb="FFFF0000"/>
      <name val="Arial Unicode MS"/>
      <family val="2"/>
      <charset val="204"/>
    </font>
    <font>
      <sz val="12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5"/>
        <bgColor rgb="FFD7E4BD"/>
      </patternFill>
    </fill>
    <fill>
      <patternFill patternType="solid">
        <fgColor rgb="FFFFFFFF"/>
        <bgColor rgb="FFFFFFCC"/>
      </patternFill>
    </fill>
    <fill>
      <patternFill patternType="solid">
        <fgColor theme="3" tint="0.5999"/>
        <bgColor rgb="FF9999FF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BFBFBF"/>
      </patternFill>
    </fill>
    <fill>
      <patternFill patternType="solid">
        <fgColor theme="6" tint="0.5999"/>
        <bgColor rgb="FFD9D9D9"/>
      </patternFill>
    </fill>
    <fill>
      <patternFill patternType="solid">
        <fgColor rgb="FFC00000"/>
        <bgColor rgb="FFFF0000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D9D9D9"/>
      </patternFill>
    </fill>
    <fill>
      <patternFill patternType="solid">
        <fgColor theme="0" tint="-0.25"/>
        <bgColor rgb="FFB9CD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008000"/>
      </right>
      <top style="thin">
        <color rgb="FF008000"/>
      </top>
      <bottom style="thin">
        <color rgb="FF008000"/>
      </bottom>
      <diagonal/>
    </border>
    <border diagonalUp="false" diagonalDown="false">
      <left/>
      <right style="thin">
        <color rgb="FF008000"/>
      </right>
      <top/>
      <bottom style="thin">
        <color rgb="FF008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top" textRotation="0" wrapText="tru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1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2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3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4" fillId="2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3" borderId="1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5" fontId="5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4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5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6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7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8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9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1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4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30" fillId="3" borderId="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30" fillId="3" borderId="7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5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7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8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9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1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1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30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9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30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4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46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4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46" fillId="3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6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7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8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9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A933"/>
      <rgbColor rgb="FFBFBFBF"/>
      <rgbColor rgb="FF808080"/>
      <rgbColor rgb="FF9999FF"/>
      <rgbColor rgb="FF993366"/>
      <rgbColor rgb="FFFFFFCC"/>
      <rgbColor rgb="FFB7DEE8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7E4BD"/>
      <rgbColor rgb="FFFFFF99"/>
      <rgbColor rgb="FF8EB4E3"/>
      <rgbColor rgb="FFE6B9B8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1"/>
  <sheetViews>
    <sheetView showFormulas="false" showGridLines="false" showRowColHeaders="true" showZeros="true" rightToLeft="false" tabSelected="false" showOutlineSymbols="true" defaultGridColor="true" view="normal" topLeftCell="A981" colorId="64" zoomScale="85" zoomScaleNormal="85" zoomScalePageLayoutView="100" workbookViewId="0">
      <selection pane="topLeft" activeCell="H4" activeCellId="0" sqref="H4"/>
    </sheetView>
  </sheetViews>
  <sheetFormatPr defaultColWidth="16.2890625" defaultRowHeight="19.5" customHeight="true" zeroHeight="false" outlineLevelRow="0" outlineLevelCol="0"/>
  <cols>
    <col collapsed="false" customWidth="true" hidden="false" outlineLevel="0" max="1" min="1" style="1" width="6.43"/>
    <col collapsed="false" customWidth="false" hidden="false" outlineLevel="0" max="2" min="2" style="1" width="16.29"/>
    <col collapsed="false" customWidth="false" hidden="false" outlineLevel="0" max="3" min="3" style="2" width="16.29"/>
    <col collapsed="false" customWidth="true" hidden="false" outlineLevel="0" max="4" min="4" style="1" width="17.42"/>
    <col collapsed="false" customWidth="true" hidden="false" outlineLevel="0" max="5" min="5" style="1" width="16.71"/>
    <col collapsed="false" customWidth="true" hidden="false" outlineLevel="0" max="6" min="6" style="1" width="15.29"/>
    <col collapsed="false" customWidth="true" hidden="false" outlineLevel="0" max="7" min="7" style="1" width="15.42"/>
    <col collapsed="false" customWidth="true" hidden="false" outlineLevel="0" max="8" min="8" style="1" width="16.85"/>
    <col collapsed="false" customWidth="true" hidden="false" outlineLevel="0" max="9" min="9" style="1" width="16.43"/>
    <col collapsed="false" customWidth="false" hidden="false" outlineLevel="0" max="16384" min="10" style="1" width="16.29"/>
  </cols>
  <sheetData>
    <row r="1" customFormat="false" ht="15.75" hidden="false" customHeight="true" outlineLevel="0" collapsed="false">
      <c r="A1" s="3" t="n">
        <v>1</v>
      </c>
      <c r="B1" s="3" t="n">
        <v>2</v>
      </c>
      <c r="C1" s="3" t="n">
        <v>3</v>
      </c>
      <c r="D1" s="3" t="n">
        <v>4</v>
      </c>
      <c r="E1" s="3" t="n">
        <v>5</v>
      </c>
      <c r="F1" s="3" t="n">
        <v>6</v>
      </c>
      <c r="G1" s="3" t="n">
        <v>7</v>
      </c>
      <c r="H1" s="3" t="n">
        <v>8</v>
      </c>
      <c r="I1" s="3" t="n">
        <v>9</v>
      </c>
    </row>
    <row r="2" customFormat="false" ht="127.5" hidden="false" customHeight="true" outlineLevel="0" collapsed="false">
      <c r="A2" s="4"/>
      <c r="B2" s="5" t="s">
        <v>0</v>
      </c>
      <c r="C2" s="6" t="s">
        <v>1</v>
      </c>
      <c r="D2" s="6" t="s">
        <v>2</v>
      </c>
      <c r="E2" s="5" t="s">
        <v>3</v>
      </c>
      <c r="F2" s="7" t="s">
        <v>4</v>
      </c>
      <c r="G2" s="8" t="s">
        <v>5</v>
      </c>
      <c r="H2" s="9" t="s">
        <v>6</v>
      </c>
      <c r="I2" s="7" t="s">
        <v>7</v>
      </c>
    </row>
    <row r="3" customFormat="false" ht="20.25" hidden="false" customHeight="true" outlineLevel="0" collapsed="false">
      <c r="A3" s="10" t="s">
        <v>8</v>
      </c>
      <c r="B3" s="11" t="s">
        <v>9</v>
      </c>
      <c r="C3" s="11" t="s">
        <v>9</v>
      </c>
      <c r="D3" s="11" t="s">
        <v>9</v>
      </c>
      <c r="E3" s="12"/>
      <c r="F3" s="11"/>
      <c r="G3" s="11" t="s">
        <v>10</v>
      </c>
      <c r="H3" s="11"/>
      <c r="I3" s="13" t="s">
        <v>11</v>
      </c>
    </row>
    <row r="4" customFormat="false" ht="22.5" hidden="false" customHeight="true" outlineLevel="0" collapsed="false">
      <c r="A4" s="14" t="n">
        <v>1</v>
      </c>
      <c r="B4" s="15" t="n">
        <v>0.85</v>
      </c>
      <c r="C4" s="16" t="n">
        <v>0.6</v>
      </c>
      <c r="D4" s="16" t="n">
        <f aca="false">B4-C4</f>
        <v>0.25</v>
      </c>
      <c r="E4" s="16" t="n">
        <v>0.2</v>
      </c>
      <c r="F4" s="16" t="n">
        <f aca="false" t="array" ref="F4:F4">1-E4</f>
        <v>0.8</v>
      </c>
      <c r="G4" s="16" t="n">
        <v>1.3</v>
      </c>
      <c r="H4" s="16" t="n">
        <f aca="false">(G4*F4)/D4</f>
        <v>4.16</v>
      </c>
      <c r="I4" s="17" t="n">
        <f aca="false">D4*1000</f>
        <v>250</v>
      </c>
    </row>
    <row r="5" customFormat="false" ht="22.5" hidden="false" customHeight="true" outlineLevel="0" collapsed="false">
      <c r="A5" s="14" t="n">
        <v>2</v>
      </c>
      <c r="B5" s="15" t="n">
        <v>0.85</v>
      </c>
      <c r="C5" s="16" t="n">
        <v>0.55</v>
      </c>
      <c r="D5" s="16" t="n">
        <f aca="false" t="array" ref="D5:D5">B5-C5</f>
        <v>0.3</v>
      </c>
      <c r="E5" s="16" t="n">
        <v>0.5</v>
      </c>
      <c r="F5" s="16" t="n">
        <f aca="false" t="array" ref="F5:F5">1-E5</f>
        <v>0.5</v>
      </c>
      <c r="G5" s="16" t="n">
        <v>1.1</v>
      </c>
      <c r="H5" s="16" t="n">
        <f aca="false" t="array" ref="H5:H5">(G5*F5)/D5</f>
        <v>1.83333333333333</v>
      </c>
      <c r="I5" s="17" t="n">
        <f aca="false">D5*1000</f>
        <v>300</v>
      </c>
    </row>
    <row r="6" customFormat="false" ht="22.5" hidden="false" customHeight="true" outlineLevel="0" collapsed="false">
      <c r="A6" s="14" t="n">
        <v>3</v>
      </c>
      <c r="B6" s="15" t="n">
        <v>0.85</v>
      </c>
      <c r="C6" s="16" t="n">
        <v>0.56</v>
      </c>
      <c r="D6" s="16" t="n">
        <f aca="false" t="array" ref="D6:D6">B6-C6</f>
        <v>0.29</v>
      </c>
      <c r="E6" s="16" t="n">
        <v>0.5</v>
      </c>
      <c r="F6" s="16" t="n">
        <f aca="false" t="array" ref="F6:F6">1-E6</f>
        <v>0.5</v>
      </c>
      <c r="G6" s="16" t="n">
        <v>5.7</v>
      </c>
      <c r="H6" s="16" t="n">
        <f aca="false" t="array" ref="H6:H6">(G6*F6)/D6</f>
        <v>9.82758620689656</v>
      </c>
      <c r="I6" s="17" t="n">
        <f aca="false">D6*1000</f>
        <v>290</v>
      </c>
    </row>
    <row r="7" customFormat="false" ht="22.5" hidden="false" customHeight="true" outlineLevel="0" collapsed="false">
      <c r="A7" s="14" t="n">
        <v>4</v>
      </c>
      <c r="B7" s="15" t="n">
        <v>0.85</v>
      </c>
      <c r="C7" s="16" t="n">
        <v>0.55</v>
      </c>
      <c r="D7" s="16" t="n">
        <f aca="false" t="array" ref="D7:D7">B7-C7</f>
        <v>0.3</v>
      </c>
      <c r="E7" s="16" t="n">
        <v>0.4</v>
      </c>
      <c r="F7" s="16" t="n">
        <f aca="false" t="array" ref="F7:F7">1-E7</f>
        <v>0.6</v>
      </c>
      <c r="G7" s="16" t="n">
        <v>1.9</v>
      </c>
      <c r="H7" s="16" t="n">
        <f aca="false" t="array" ref="H7:H7">(G7*F7)/D7</f>
        <v>3.8</v>
      </c>
      <c r="I7" s="17" t="n">
        <f aca="false">D7*1000</f>
        <v>300</v>
      </c>
    </row>
    <row r="8" customFormat="false" ht="22.5" hidden="false" customHeight="true" outlineLevel="0" collapsed="false">
      <c r="A8" s="14" t="n">
        <v>5</v>
      </c>
      <c r="B8" s="15" t="n">
        <v>0.85</v>
      </c>
      <c r="C8" s="16" t="n">
        <v>0.55</v>
      </c>
      <c r="D8" s="16" t="n">
        <f aca="false" t="array" ref="D8:D8">B8-C8</f>
        <v>0.3</v>
      </c>
      <c r="E8" s="16" t="n">
        <v>0.5</v>
      </c>
      <c r="F8" s="16" t="n">
        <f aca="false" t="array" ref="F8:F8">1-E8</f>
        <v>0.5</v>
      </c>
      <c r="G8" s="16" t="n">
        <v>3.9</v>
      </c>
      <c r="H8" s="16" t="n">
        <f aca="false" t="array" ref="H8:H8">(G8*F8)/D8</f>
        <v>6.5</v>
      </c>
      <c r="I8" s="17" t="n">
        <f aca="false">D8*1000</f>
        <v>300</v>
      </c>
    </row>
    <row r="9" customFormat="false" ht="22.5" hidden="false" customHeight="true" outlineLevel="0" collapsed="false">
      <c r="A9" s="14" t="n">
        <v>6</v>
      </c>
      <c r="B9" s="15" t="n">
        <v>0.85</v>
      </c>
      <c r="C9" s="16" t="n">
        <v>0.55</v>
      </c>
      <c r="D9" s="16" t="n">
        <f aca="false" t="array" ref="D9:D9">B9-C9</f>
        <v>0.3</v>
      </c>
      <c r="E9" s="16" t="n">
        <v>0.2</v>
      </c>
      <c r="F9" s="16" t="n">
        <f aca="false" t="array" ref="F9:F9">1-E9</f>
        <v>0.8</v>
      </c>
      <c r="G9" s="16" t="n">
        <v>3.9</v>
      </c>
      <c r="H9" s="16" t="n">
        <f aca="false" t="array" ref="H9:H9">(G9*F9)/D9</f>
        <v>10.4</v>
      </c>
      <c r="I9" s="17" t="n">
        <f aca="false">D9*1000</f>
        <v>300</v>
      </c>
    </row>
    <row r="10" customFormat="false" ht="22.5" hidden="false" customHeight="true" outlineLevel="0" collapsed="false">
      <c r="A10" s="14" t="n">
        <v>7</v>
      </c>
      <c r="B10" s="15" t="n">
        <v>0.85</v>
      </c>
      <c r="C10" s="16" t="n">
        <v>0.56</v>
      </c>
      <c r="D10" s="16" t="n">
        <f aca="false" t="array" ref="D10:D10">B10-C10</f>
        <v>0.29</v>
      </c>
      <c r="E10" s="16" t="n">
        <v>0.4</v>
      </c>
      <c r="F10" s="16" t="n">
        <f aca="false" t="array" ref="F10:F10">1-E10</f>
        <v>0.6</v>
      </c>
      <c r="G10" s="16" t="n">
        <v>4.4</v>
      </c>
      <c r="H10" s="16" t="n">
        <f aca="false" t="array" ref="H10:H10">(G10*F10)/D10</f>
        <v>9.10344827586207</v>
      </c>
      <c r="I10" s="17" t="n">
        <f aca="false">D10*1000</f>
        <v>290</v>
      </c>
    </row>
    <row r="11" customFormat="false" ht="22.5" hidden="false" customHeight="true" outlineLevel="0" collapsed="false">
      <c r="A11" s="14" t="n">
        <v>8</v>
      </c>
      <c r="B11" s="15" t="n">
        <v>0.85</v>
      </c>
      <c r="C11" s="16" t="n">
        <v>0.65</v>
      </c>
      <c r="D11" s="16" t="n">
        <f aca="false" t="array" ref="D11:D11">B11-C11</f>
        <v>0.2</v>
      </c>
      <c r="E11" s="16" t="n">
        <v>0.4</v>
      </c>
      <c r="F11" s="16" t="n">
        <f aca="false" t="array" ref="F11:F11">1-E11</f>
        <v>0.6</v>
      </c>
      <c r="G11" s="16" t="n">
        <v>1.6</v>
      </c>
      <c r="H11" s="16" t="n">
        <f aca="false" t="array" ref="H11:H11">(G11*F11)/D11</f>
        <v>4.8</v>
      </c>
      <c r="I11" s="17" t="n">
        <f aca="false">D11*1000</f>
        <v>200</v>
      </c>
    </row>
    <row r="12" customFormat="false" ht="22.5" hidden="false" customHeight="true" outlineLevel="0" collapsed="false">
      <c r="A12" s="14" t="n">
        <v>9</v>
      </c>
      <c r="B12" s="15" t="n">
        <v>0.85</v>
      </c>
      <c r="C12" s="16" t="n">
        <v>0.55</v>
      </c>
      <c r="D12" s="16" t="n">
        <f aca="false" t="array" ref="D12:D12">B12-C12</f>
        <v>0.3</v>
      </c>
      <c r="E12" s="16" t="n">
        <v>0.3</v>
      </c>
      <c r="F12" s="16" t="n">
        <f aca="false" t="array" ref="F12:F12">1-E12</f>
        <v>0.7</v>
      </c>
      <c r="G12" s="16" t="n">
        <v>2.4</v>
      </c>
      <c r="H12" s="16" t="n">
        <f aca="false" t="array" ref="H12:H12">(G12*F12)/D12</f>
        <v>5.6</v>
      </c>
      <c r="I12" s="17" t="n">
        <f aca="false">D12*1000</f>
        <v>300</v>
      </c>
    </row>
    <row r="13" customFormat="false" ht="22.5" hidden="false" customHeight="true" outlineLevel="0" collapsed="false">
      <c r="A13" s="14" t="n">
        <v>10</v>
      </c>
      <c r="B13" s="15" t="n">
        <v>0.85</v>
      </c>
      <c r="C13" s="16" t="n">
        <v>0.56</v>
      </c>
      <c r="D13" s="16" t="n">
        <f aca="false" t="array" ref="D13:D13">B13-C13</f>
        <v>0.29</v>
      </c>
      <c r="E13" s="16" t="n">
        <v>0.2</v>
      </c>
      <c r="F13" s="16" t="n">
        <f aca="false" t="array" ref="F13:F13">1-E13</f>
        <v>0.8</v>
      </c>
      <c r="G13" s="16" t="n">
        <v>2.2</v>
      </c>
      <c r="H13" s="16" t="n">
        <f aca="false" t="array" ref="H13:H13">(G13*F13)/D13</f>
        <v>6.06896551724138</v>
      </c>
      <c r="I13" s="17" t="n">
        <f aca="false">D13*1000</f>
        <v>290</v>
      </c>
    </row>
    <row r="14" customFormat="false" ht="22.5" hidden="false" customHeight="true" outlineLevel="0" collapsed="false">
      <c r="A14" s="14" t="n">
        <v>11</v>
      </c>
      <c r="B14" s="15" t="n">
        <v>0.85</v>
      </c>
      <c r="C14" s="16" t="n">
        <v>0.65</v>
      </c>
      <c r="D14" s="16" t="n">
        <f aca="false" t="array" ref="D14:D14">B14-C14</f>
        <v>0.2</v>
      </c>
      <c r="E14" s="16" t="n">
        <v>0.5</v>
      </c>
      <c r="F14" s="16" t="n">
        <f aca="false" t="array" ref="F14:F14">1-E14</f>
        <v>0.5</v>
      </c>
      <c r="G14" s="16" t="n">
        <v>1</v>
      </c>
      <c r="H14" s="16" t="n">
        <f aca="false" t="array" ref="H14:H14">(G14*F14)/D14</f>
        <v>2.5</v>
      </c>
      <c r="I14" s="17" t="n">
        <f aca="false">D14*1000</f>
        <v>200</v>
      </c>
    </row>
    <row r="15" customFormat="false" ht="22.5" hidden="false" customHeight="true" outlineLevel="0" collapsed="false">
      <c r="A15" s="14" t="n">
        <v>12</v>
      </c>
      <c r="B15" s="15" t="n">
        <v>0.85</v>
      </c>
      <c r="C15" s="16" t="n">
        <v>0.6</v>
      </c>
      <c r="D15" s="16" t="n">
        <f aca="false" t="array" ref="D15:D15">B15-C15</f>
        <v>0.25</v>
      </c>
      <c r="E15" s="16" t="n">
        <v>0.3</v>
      </c>
      <c r="F15" s="16" t="n">
        <f aca="false" t="array" ref="F15:F15">1-E15</f>
        <v>0.7</v>
      </c>
      <c r="G15" s="16" t="n">
        <v>4.5</v>
      </c>
      <c r="H15" s="16" t="n">
        <f aca="false" t="array" ref="H15:H15">(G15*F15)/D15</f>
        <v>12.6</v>
      </c>
      <c r="I15" s="17" t="n">
        <f aca="false">D15*1000</f>
        <v>250</v>
      </c>
    </row>
    <row r="16" customFormat="false" ht="22.5" hidden="false" customHeight="true" outlineLevel="0" collapsed="false">
      <c r="A16" s="14" t="n">
        <v>13</v>
      </c>
      <c r="B16" s="15" t="n">
        <v>0.85</v>
      </c>
      <c r="C16" s="16" t="n">
        <v>0.61</v>
      </c>
      <c r="D16" s="16" t="n">
        <f aca="false" t="array" ref="D16:D16">B16-C16</f>
        <v>0.24</v>
      </c>
      <c r="E16" s="16" t="n">
        <v>0.2</v>
      </c>
      <c r="F16" s="16" t="n">
        <f aca="false" t="array" ref="F16:F16">1-E16</f>
        <v>0.8</v>
      </c>
      <c r="G16" s="16" t="n">
        <v>4.7</v>
      </c>
      <c r="H16" s="16" t="n">
        <f aca="false" t="array" ref="H16:H16">(G16*F16)/D16</f>
        <v>15.6666666666667</v>
      </c>
      <c r="I16" s="17" t="n">
        <f aca="false">D16*1000</f>
        <v>240</v>
      </c>
    </row>
    <row r="17" customFormat="false" ht="22.5" hidden="false" customHeight="true" outlineLevel="0" collapsed="false">
      <c r="A17" s="14" t="n">
        <v>14</v>
      </c>
      <c r="B17" s="15" t="n">
        <v>0.85</v>
      </c>
      <c r="C17" s="16" t="n">
        <v>0.65</v>
      </c>
      <c r="D17" s="16" t="n">
        <f aca="false" t="array" ref="D17:D17">B17-C17</f>
        <v>0.2</v>
      </c>
      <c r="E17" s="16" t="n">
        <v>0.5</v>
      </c>
      <c r="F17" s="16" t="n">
        <f aca="false" t="array" ref="F17:F17">1-E17</f>
        <v>0.5</v>
      </c>
      <c r="G17" s="16" t="n">
        <v>2.1</v>
      </c>
      <c r="H17" s="16" t="n">
        <f aca="false" t="array" ref="H17:H17">(G17*F17)/D17</f>
        <v>5.25</v>
      </c>
      <c r="I17" s="17" t="n">
        <f aca="false">D17*1000</f>
        <v>200</v>
      </c>
    </row>
    <row r="18" customFormat="false" ht="22.5" hidden="false" customHeight="true" outlineLevel="0" collapsed="false">
      <c r="A18" s="14" t="n">
        <v>15</v>
      </c>
      <c r="B18" s="15" t="n">
        <v>0.85</v>
      </c>
      <c r="C18" s="16" t="n">
        <v>0.56</v>
      </c>
      <c r="D18" s="16" t="n">
        <f aca="false" t="array" ref="D18:D18">B18-C18</f>
        <v>0.29</v>
      </c>
      <c r="E18" s="16" t="n">
        <v>0.4</v>
      </c>
      <c r="F18" s="16" t="n">
        <f aca="false" t="array" ref="F18:F18">1-E18</f>
        <v>0.6</v>
      </c>
      <c r="G18" s="16" t="n">
        <v>3.7</v>
      </c>
      <c r="H18" s="16" t="n">
        <f aca="false" t="array" ref="H18:H18">(G18*F18)/D18</f>
        <v>7.65517241379311</v>
      </c>
      <c r="I18" s="17" t="n">
        <f aca="false">D18*1000</f>
        <v>290</v>
      </c>
    </row>
    <row r="19" customFormat="false" ht="22.5" hidden="false" customHeight="true" outlineLevel="0" collapsed="false">
      <c r="A19" s="14" t="n">
        <v>16</v>
      </c>
      <c r="B19" s="15" t="n">
        <v>0.85</v>
      </c>
      <c r="C19" s="16" t="n">
        <v>0.58</v>
      </c>
      <c r="D19" s="16" t="n">
        <f aca="false" t="array" ref="D19:D19">B19-C19</f>
        <v>0.27</v>
      </c>
      <c r="E19" s="16" t="n">
        <v>0.3</v>
      </c>
      <c r="F19" s="16" t="n">
        <f aca="false" t="array" ref="F19:F19">1-E19</f>
        <v>0.7</v>
      </c>
      <c r="G19" s="16" t="n">
        <v>4</v>
      </c>
      <c r="H19" s="16" t="n">
        <f aca="false" t="array" ref="H19:H19">(G19*F19)/D19</f>
        <v>10.3703703703704</v>
      </c>
      <c r="I19" s="17" t="n">
        <f aca="false">D19*1000</f>
        <v>270</v>
      </c>
    </row>
    <row r="20" customFormat="false" ht="22.5" hidden="false" customHeight="true" outlineLevel="0" collapsed="false">
      <c r="A20" s="14" t="n">
        <v>17</v>
      </c>
      <c r="B20" s="15" t="n">
        <v>0.85</v>
      </c>
      <c r="C20" s="16" t="n">
        <v>0.55</v>
      </c>
      <c r="D20" s="16" t="n">
        <f aca="false" t="array" ref="D20:D20">B20-C20</f>
        <v>0.3</v>
      </c>
      <c r="E20" s="16" t="n">
        <v>0.5</v>
      </c>
      <c r="F20" s="16" t="n">
        <f aca="false" t="array" ref="F20:F20">1-E20</f>
        <v>0.5</v>
      </c>
      <c r="G20" s="16" t="n">
        <v>2.4</v>
      </c>
      <c r="H20" s="16" t="n">
        <f aca="false" t="array" ref="H20:H20">(G20*F20)/D20</f>
        <v>4</v>
      </c>
      <c r="I20" s="17" t="n">
        <f aca="false">D20*1000</f>
        <v>300</v>
      </c>
    </row>
    <row r="21" customFormat="false" ht="22.5" hidden="false" customHeight="true" outlineLevel="0" collapsed="false">
      <c r="A21" s="14" t="n">
        <v>18</v>
      </c>
      <c r="B21" s="15" t="n">
        <v>0.85</v>
      </c>
      <c r="C21" s="16" t="n">
        <v>0.58</v>
      </c>
      <c r="D21" s="16" t="n">
        <f aca="false" t="array" ref="D21:D21">B21-C21</f>
        <v>0.27</v>
      </c>
      <c r="E21" s="16" t="n">
        <v>0.5</v>
      </c>
      <c r="F21" s="16" t="n">
        <f aca="false" t="array" ref="F21:F21">1-E21</f>
        <v>0.5</v>
      </c>
      <c r="G21" s="16" t="n">
        <v>1.4</v>
      </c>
      <c r="H21" s="16" t="n">
        <f aca="false" t="array" ref="H21:H21">(G21*F21)/D21</f>
        <v>2.59259259259259</v>
      </c>
      <c r="I21" s="17" t="n">
        <f aca="false">D21*1000</f>
        <v>270</v>
      </c>
    </row>
    <row r="22" customFormat="false" ht="22.5" hidden="false" customHeight="true" outlineLevel="0" collapsed="false">
      <c r="A22" s="14" t="n">
        <v>19</v>
      </c>
      <c r="B22" s="15" t="n">
        <v>0.85</v>
      </c>
      <c r="C22" s="16" t="n">
        <v>0.59</v>
      </c>
      <c r="D22" s="16" t="n">
        <f aca="false" t="array" ref="D22:D22">B22-C22</f>
        <v>0.26</v>
      </c>
      <c r="E22" s="16" t="n">
        <v>0.4</v>
      </c>
      <c r="F22" s="16" t="n">
        <f aca="false" t="array" ref="F22:F22">1-E22</f>
        <v>0.6</v>
      </c>
      <c r="G22" s="16" t="n">
        <v>6.3</v>
      </c>
      <c r="H22" s="16" t="n">
        <f aca="false" t="array" ref="H22:H22">(G22*F22)/D22</f>
        <v>14.5384615384615</v>
      </c>
      <c r="I22" s="17" t="n">
        <f aca="false">D22*1000</f>
        <v>260</v>
      </c>
    </row>
    <row r="23" customFormat="false" ht="22.5" hidden="false" customHeight="true" outlineLevel="0" collapsed="false">
      <c r="A23" s="14" t="n">
        <v>20</v>
      </c>
      <c r="B23" s="15" t="n">
        <v>0.85</v>
      </c>
      <c r="C23" s="16" t="n">
        <v>0.65</v>
      </c>
      <c r="D23" s="16" t="n">
        <f aca="false" t="array" ref="D23:D23">B23-C23</f>
        <v>0.2</v>
      </c>
      <c r="E23" s="16" t="n">
        <v>0.4</v>
      </c>
      <c r="F23" s="16" t="n">
        <f aca="false" t="array" ref="F23:F23">1-E23</f>
        <v>0.6</v>
      </c>
      <c r="G23" s="16" t="n">
        <v>1.9</v>
      </c>
      <c r="H23" s="16" t="n">
        <f aca="false" t="array" ref="H23:H23">(G23*F23)/D23</f>
        <v>5.7</v>
      </c>
      <c r="I23" s="17" t="n">
        <f aca="false">D23*1000</f>
        <v>200</v>
      </c>
    </row>
    <row r="24" customFormat="false" ht="22.5" hidden="false" customHeight="true" outlineLevel="0" collapsed="false">
      <c r="A24" s="14" t="n">
        <v>21</v>
      </c>
      <c r="B24" s="15" t="n">
        <v>0.85</v>
      </c>
      <c r="C24" s="16" t="n">
        <v>0.64</v>
      </c>
      <c r="D24" s="16" t="n">
        <f aca="false" t="array" ref="D24:D24">B24-C24</f>
        <v>0.21</v>
      </c>
      <c r="E24" s="16" t="n">
        <v>0.2</v>
      </c>
      <c r="F24" s="16" t="n">
        <f aca="false" t="array" ref="F24:F24">1-E24</f>
        <v>0.8</v>
      </c>
      <c r="G24" s="16" t="n">
        <v>3.3</v>
      </c>
      <c r="H24" s="16" t="n">
        <f aca="false" t="array" ref="H24:H24">(G24*F24)/D24</f>
        <v>12.5714285714286</v>
      </c>
      <c r="I24" s="17" t="n">
        <f aca="false">D24*1000</f>
        <v>210</v>
      </c>
    </row>
    <row r="25" customFormat="false" ht="22.5" hidden="false" customHeight="true" outlineLevel="0" collapsed="false">
      <c r="A25" s="14" t="n">
        <v>22</v>
      </c>
      <c r="B25" s="15" t="n">
        <v>0.85</v>
      </c>
      <c r="C25" s="16" t="n">
        <v>0.58</v>
      </c>
      <c r="D25" s="16" t="n">
        <f aca="false" t="array" ref="D25:D25">B25-C25</f>
        <v>0.27</v>
      </c>
      <c r="E25" s="16" t="n">
        <v>0.2</v>
      </c>
      <c r="F25" s="16" t="n">
        <f aca="false" t="array" ref="F25:F25">1-E25</f>
        <v>0.8</v>
      </c>
      <c r="G25" s="16" t="n">
        <v>2.4</v>
      </c>
      <c r="H25" s="16" t="n">
        <f aca="false" t="array" ref="H25:H25">(G25*F25)/D25</f>
        <v>7.11111111111111</v>
      </c>
      <c r="I25" s="17" t="n">
        <f aca="false">D25*1000</f>
        <v>270</v>
      </c>
    </row>
    <row r="26" customFormat="false" ht="22.5" hidden="false" customHeight="true" outlineLevel="0" collapsed="false">
      <c r="A26" s="14" t="n">
        <v>23</v>
      </c>
      <c r="B26" s="15" t="n">
        <v>0.85</v>
      </c>
      <c r="C26" s="16" t="n">
        <v>0.59</v>
      </c>
      <c r="D26" s="16" t="n">
        <f aca="false" t="array" ref="D26:D26">B26-C26</f>
        <v>0.26</v>
      </c>
      <c r="E26" s="16" t="n">
        <v>0.4</v>
      </c>
      <c r="F26" s="16" t="n">
        <f aca="false" t="array" ref="F26:F26">1-E26</f>
        <v>0.6</v>
      </c>
      <c r="G26" s="16" t="n">
        <v>4.4</v>
      </c>
      <c r="H26" s="16" t="n">
        <f aca="false" t="array" ref="H26:H26">(G26*F26)/D26</f>
        <v>10.1538461538462</v>
      </c>
      <c r="I26" s="17" t="n">
        <f aca="false">D26*1000</f>
        <v>260</v>
      </c>
    </row>
    <row r="27" customFormat="false" ht="22.5" hidden="false" customHeight="true" outlineLevel="0" collapsed="false">
      <c r="A27" s="14" t="n">
        <v>24</v>
      </c>
      <c r="B27" s="15" t="n">
        <v>0.85</v>
      </c>
      <c r="C27" s="16" t="n">
        <v>0.56</v>
      </c>
      <c r="D27" s="16" t="n">
        <f aca="false" t="array" ref="D27:D27">B27-C27</f>
        <v>0.29</v>
      </c>
      <c r="E27" s="16" t="n">
        <v>0.5</v>
      </c>
      <c r="F27" s="16" t="n">
        <f aca="false" t="array" ref="F27:F27">1-E27</f>
        <v>0.5</v>
      </c>
      <c r="G27" s="16" t="n">
        <v>1.4</v>
      </c>
      <c r="H27" s="16" t="n">
        <f aca="false" t="array" ref="H27:H27">(G27*F27)/D27</f>
        <v>2.41379310344828</v>
      </c>
      <c r="I27" s="17" t="n">
        <f aca="false">D27*1000</f>
        <v>290</v>
      </c>
    </row>
    <row r="28" customFormat="false" ht="22.5" hidden="false" customHeight="true" outlineLevel="0" collapsed="false">
      <c r="A28" s="14" t="n">
        <v>25</v>
      </c>
      <c r="B28" s="15" t="n">
        <v>0.85</v>
      </c>
      <c r="C28" s="16" t="n">
        <v>0.57</v>
      </c>
      <c r="D28" s="16" t="n">
        <f aca="false" t="array" ref="D28:D28">B28-C28</f>
        <v>0.28</v>
      </c>
      <c r="E28" s="16" t="n">
        <v>0.4</v>
      </c>
      <c r="F28" s="16" t="n">
        <f aca="false" t="array" ref="F28:F28">1-E28</f>
        <v>0.6</v>
      </c>
      <c r="G28" s="16" t="n">
        <v>4</v>
      </c>
      <c r="H28" s="16" t="n">
        <f aca="false" t="array" ref="H28:H28">(G28*F28)/D28</f>
        <v>8.57142857142857</v>
      </c>
      <c r="I28" s="17" t="n">
        <f aca="false">D28*1000</f>
        <v>280</v>
      </c>
    </row>
    <row r="29" customFormat="false" ht="22.5" hidden="false" customHeight="true" outlineLevel="0" collapsed="false">
      <c r="A29" s="14" t="n">
        <v>26</v>
      </c>
      <c r="B29" s="15" t="n">
        <v>0.85</v>
      </c>
      <c r="C29" s="16" t="n">
        <v>0.57</v>
      </c>
      <c r="D29" s="16" t="n">
        <f aca="false" t="array" ref="D29:D29">B29-C29</f>
        <v>0.28</v>
      </c>
      <c r="E29" s="16" t="n">
        <v>0.5</v>
      </c>
      <c r="F29" s="16" t="n">
        <f aca="false" t="array" ref="F29:F29">1-E29</f>
        <v>0.5</v>
      </c>
      <c r="G29" s="16" t="n">
        <v>5.4</v>
      </c>
      <c r="H29" s="16" t="n">
        <f aca="false" t="array" ref="H29:H29">(G29*F29)/D29</f>
        <v>9.64285714285714</v>
      </c>
      <c r="I29" s="17" t="n">
        <f aca="false">D29*1000</f>
        <v>280</v>
      </c>
    </row>
    <row r="30" customFormat="false" ht="22.5" hidden="false" customHeight="true" outlineLevel="0" collapsed="false">
      <c r="A30" s="14" t="n">
        <v>27</v>
      </c>
      <c r="B30" s="15" t="n">
        <v>0.85</v>
      </c>
      <c r="C30" s="16" t="n">
        <v>0.62</v>
      </c>
      <c r="D30" s="16" t="n">
        <f aca="false" t="array" ref="D30:D30">B30-C30</f>
        <v>0.23</v>
      </c>
      <c r="E30" s="16" t="n">
        <v>0.4</v>
      </c>
      <c r="F30" s="16" t="n">
        <f aca="false" t="array" ref="F30:F30">1-E30</f>
        <v>0.6</v>
      </c>
      <c r="G30" s="16" t="n">
        <v>1.9</v>
      </c>
      <c r="H30" s="16" t="n">
        <f aca="false" t="array" ref="H30:H30">(G30*F30)/D30</f>
        <v>4.95652173913044</v>
      </c>
      <c r="I30" s="17" t="n">
        <f aca="false">D30*1000</f>
        <v>230</v>
      </c>
    </row>
    <row r="31" customFormat="false" ht="22.5" hidden="false" customHeight="true" outlineLevel="0" collapsed="false">
      <c r="A31" s="14" t="n">
        <v>28</v>
      </c>
      <c r="B31" s="15" t="n">
        <v>0.85</v>
      </c>
      <c r="C31" s="16" t="n">
        <v>0.65</v>
      </c>
      <c r="D31" s="16" t="n">
        <f aca="false" t="array" ref="D31:D31">B31-C31</f>
        <v>0.2</v>
      </c>
      <c r="E31" s="16" t="n">
        <v>0.4</v>
      </c>
      <c r="F31" s="16" t="n">
        <f aca="false" t="array" ref="F31:F31">1-E31</f>
        <v>0.6</v>
      </c>
      <c r="G31" s="16" t="n">
        <v>4.6</v>
      </c>
      <c r="H31" s="16" t="n">
        <f aca="false" t="array" ref="H31:H31">(G31*F31)/D31</f>
        <v>13.8</v>
      </c>
      <c r="I31" s="17" t="n">
        <f aca="false">D31*1000</f>
        <v>200</v>
      </c>
    </row>
    <row r="32" customFormat="false" ht="22.5" hidden="false" customHeight="true" outlineLevel="0" collapsed="false">
      <c r="A32" s="14" t="n">
        <v>29</v>
      </c>
      <c r="B32" s="15" t="n">
        <v>0.85</v>
      </c>
      <c r="C32" s="16" t="n">
        <v>0.55</v>
      </c>
      <c r="D32" s="16" t="n">
        <f aca="false" t="array" ref="D32:D32">B32-C32</f>
        <v>0.3</v>
      </c>
      <c r="E32" s="16" t="n">
        <v>0.5</v>
      </c>
      <c r="F32" s="16" t="n">
        <f aca="false" t="array" ref="F32:F32">1-E32</f>
        <v>0.5</v>
      </c>
      <c r="G32" s="16" t="n">
        <v>1.9</v>
      </c>
      <c r="H32" s="16" t="n">
        <f aca="false" t="array" ref="H32:H32">(G32*F32)/D32</f>
        <v>3.16666666666667</v>
      </c>
      <c r="I32" s="17" t="n">
        <f aca="false">D32*1000</f>
        <v>300</v>
      </c>
    </row>
    <row r="33" customFormat="false" ht="22.5" hidden="false" customHeight="true" outlineLevel="0" collapsed="false">
      <c r="A33" s="14" t="n">
        <v>30</v>
      </c>
      <c r="B33" s="15" t="n">
        <v>0.85</v>
      </c>
      <c r="C33" s="16" t="n">
        <v>0.56</v>
      </c>
      <c r="D33" s="16" t="n">
        <f aca="false" t="array" ref="D33:D33">B33-C33</f>
        <v>0.29</v>
      </c>
      <c r="E33" s="16" t="n">
        <v>0.4</v>
      </c>
      <c r="F33" s="16" t="n">
        <f aca="false" t="array" ref="F33:F33">1-E33</f>
        <v>0.6</v>
      </c>
      <c r="G33" s="16" t="n">
        <v>1.7</v>
      </c>
      <c r="H33" s="16" t="n">
        <f aca="false" t="array" ref="H33:H33">(G33*F33)/D33</f>
        <v>3.51724137931035</v>
      </c>
      <c r="I33" s="17" t="n">
        <f aca="false">D33*1000</f>
        <v>290</v>
      </c>
    </row>
    <row r="34" customFormat="false" ht="22.5" hidden="false" customHeight="true" outlineLevel="0" collapsed="false">
      <c r="A34" s="14" t="n">
        <v>31</v>
      </c>
      <c r="B34" s="15" t="n">
        <v>0.85</v>
      </c>
      <c r="C34" s="16" t="n">
        <v>0.57</v>
      </c>
      <c r="D34" s="16" t="n">
        <f aca="false" t="array" ref="D34:D34">B34-C34</f>
        <v>0.28</v>
      </c>
      <c r="E34" s="16" t="n">
        <v>0.4</v>
      </c>
      <c r="F34" s="16" t="n">
        <f aca="false" t="array" ref="F34:F34">1-E34</f>
        <v>0.6</v>
      </c>
      <c r="G34" s="16" t="n">
        <v>0.9</v>
      </c>
      <c r="H34" s="16" t="n">
        <f aca="false" t="array" ref="H34:H34">(G34*F34)/D34</f>
        <v>1.92857142857143</v>
      </c>
      <c r="I34" s="17" t="n">
        <f aca="false">D34*1000</f>
        <v>280</v>
      </c>
    </row>
    <row r="35" customFormat="false" ht="22.5" hidden="false" customHeight="true" outlineLevel="0" collapsed="false">
      <c r="A35" s="14" t="n">
        <v>32</v>
      </c>
      <c r="B35" s="15" t="n">
        <v>0.85</v>
      </c>
      <c r="C35" s="16" t="n">
        <v>0.58</v>
      </c>
      <c r="D35" s="16" t="n">
        <f aca="false" t="array" ref="D35:D35">B35-C35</f>
        <v>0.27</v>
      </c>
      <c r="E35" s="16" t="n">
        <v>0.5</v>
      </c>
      <c r="F35" s="16" t="n">
        <f aca="false" t="array" ref="F35:F35">1-E35</f>
        <v>0.5</v>
      </c>
      <c r="G35" s="16" t="n">
        <v>0.9</v>
      </c>
      <c r="H35" s="16" t="n">
        <f aca="false" t="array" ref="H35:H35">(G35*F35)/D35</f>
        <v>1.66666666666667</v>
      </c>
      <c r="I35" s="17" t="n">
        <f aca="false">D35*1000</f>
        <v>270</v>
      </c>
    </row>
    <row r="36" customFormat="false" ht="22.5" hidden="false" customHeight="true" outlineLevel="0" collapsed="false">
      <c r="A36" s="14" t="n">
        <v>33</v>
      </c>
      <c r="B36" s="15" t="n">
        <v>0.85</v>
      </c>
      <c r="C36" s="16" t="n">
        <v>0.62</v>
      </c>
      <c r="D36" s="16" t="n">
        <f aca="false" t="array" ref="D36:D36">B36-C36</f>
        <v>0.23</v>
      </c>
      <c r="E36" s="16" t="n">
        <v>0.5</v>
      </c>
      <c r="F36" s="16" t="n">
        <f aca="false" t="array" ref="F36:F36">1-E36</f>
        <v>0.5</v>
      </c>
      <c r="G36" s="16" t="n">
        <v>1</v>
      </c>
      <c r="H36" s="16" t="n">
        <f aca="false" t="array" ref="H36:H36">(G36*F36)/D36</f>
        <v>2.17391304347826</v>
      </c>
      <c r="I36" s="17" t="n">
        <f aca="false">D36*1000</f>
        <v>230</v>
      </c>
    </row>
    <row r="37" customFormat="false" ht="22.5" hidden="false" customHeight="true" outlineLevel="0" collapsed="false">
      <c r="A37" s="14" t="n">
        <v>34</v>
      </c>
      <c r="B37" s="15" t="n">
        <v>0.85</v>
      </c>
      <c r="C37" s="16" t="n">
        <v>0.6</v>
      </c>
      <c r="D37" s="16" t="n">
        <f aca="false" t="array" ref="D37:D37">B37-C37</f>
        <v>0.25</v>
      </c>
      <c r="E37" s="16" t="n">
        <v>0.3</v>
      </c>
      <c r="F37" s="16" t="n">
        <f aca="false" t="array" ref="F37:F37">1-E37</f>
        <v>0.7</v>
      </c>
      <c r="G37" s="16" t="n">
        <v>2</v>
      </c>
      <c r="H37" s="16" t="n">
        <f aca="false" t="array" ref="H37:H37">(G37*F37)/D37</f>
        <v>5.6</v>
      </c>
      <c r="I37" s="17" t="n">
        <f aca="false">D37*1000</f>
        <v>250</v>
      </c>
    </row>
    <row r="38" customFormat="false" ht="22.5" hidden="false" customHeight="true" outlineLevel="0" collapsed="false">
      <c r="A38" s="14" t="n">
        <v>35</v>
      </c>
      <c r="B38" s="15" t="n">
        <v>0.85</v>
      </c>
      <c r="C38" s="16" t="n">
        <v>0.59</v>
      </c>
      <c r="D38" s="16" t="n">
        <f aca="false" t="array" ref="D38:D38">B38-C38</f>
        <v>0.26</v>
      </c>
      <c r="E38" s="16" t="n">
        <v>0.5</v>
      </c>
      <c r="F38" s="16" t="n">
        <f aca="false" t="array" ref="F38:F38">1-E38</f>
        <v>0.5</v>
      </c>
      <c r="G38" s="16" t="n">
        <v>4.8</v>
      </c>
      <c r="H38" s="16" t="n">
        <f aca="false" t="array" ref="H38:H38">(G38*F38)/D38</f>
        <v>9.23076923076923</v>
      </c>
      <c r="I38" s="17" t="n">
        <f aca="false">D38*1000</f>
        <v>260</v>
      </c>
    </row>
    <row r="39" customFormat="false" ht="22.5" hidden="false" customHeight="true" outlineLevel="0" collapsed="false">
      <c r="A39" s="14" t="n">
        <v>36</v>
      </c>
      <c r="B39" s="15" t="n">
        <v>0.85</v>
      </c>
      <c r="C39" s="16" t="n">
        <v>0.62</v>
      </c>
      <c r="D39" s="16" t="n">
        <f aca="false" t="array" ref="D39:D39">B39-C39</f>
        <v>0.23</v>
      </c>
      <c r="E39" s="16" t="n">
        <v>0.3</v>
      </c>
      <c r="F39" s="16" t="n">
        <f aca="false" t="array" ref="F39:F39">1-E39</f>
        <v>0.7</v>
      </c>
      <c r="G39" s="16" t="n">
        <v>5.1</v>
      </c>
      <c r="H39" s="16" t="n">
        <f aca="false" t="array" ref="H39:H39">(G39*F39)/D39</f>
        <v>15.5217391304348</v>
      </c>
      <c r="I39" s="17" t="n">
        <f aca="false">D39*1000</f>
        <v>230</v>
      </c>
    </row>
    <row r="40" customFormat="false" ht="22.5" hidden="false" customHeight="true" outlineLevel="0" collapsed="false">
      <c r="A40" s="14" t="n">
        <v>37</v>
      </c>
      <c r="B40" s="15" t="n">
        <v>0.85</v>
      </c>
      <c r="C40" s="16" t="n">
        <v>0.6</v>
      </c>
      <c r="D40" s="16" t="n">
        <f aca="false" t="array" ref="D40:D40">B40-C40</f>
        <v>0.25</v>
      </c>
      <c r="E40" s="16" t="n">
        <v>0.3</v>
      </c>
      <c r="F40" s="16" t="n">
        <f aca="false" t="array" ref="F40:F40">1-E40</f>
        <v>0.7</v>
      </c>
      <c r="G40" s="16" t="n">
        <v>2.2</v>
      </c>
      <c r="H40" s="16" t="n">
        <f aca="false" t="array" ref="H40:H40">(G40*F40)/D40</f>
        <v>6.16</v>
      </c>
      <c r="I40" s="17" t="n">
        <f aca="false">D40*1000</f>
        <v>250</v>
      </c>
    </row>
    <row r="41" customFormat="false" ht="19.5" hidden="false" customHeight="true" outlineLevel="0" collapsed="false">
      <c r="A41" s="14" t="n">
        <v>38</v>
      </c>
      <c r="B41" s="15" t="n">
        <v>0.85</v>
      </c>
      <c r="C41" s="16" t="n">
        <v>0.56</v>
      </c>
      <c r="D41" s="16" t="n">
        <f aca="false" t="array" ref="D41:D41">B41-C41</f>
        <v>0.29</v>
      </c>
      <c r="E41" s="16" t="n">
        <v>0.2</v>
      </c>
      <c r="F41" s="16" t="n">
        <f aca="false" t="array" ref="F41:F41">1-E41</f>
        <v>0.8</v>
      </c>
      <c r="G41" s="16" t="n">
        <v>2.3</v>
      </c>
      <c r="H41" s="16" t="n">
        <f aca="false" t="array" ref="H41:H41">(G41*F41)/D41</f>
        <v>6.3448275862069</v>
      </c>
      <c r="I41" s="17" t="n">
        <f aca="false">D41*1000</f>
        <v>290</v>
      </c>
    </row>
    <row r="42" customFormat="false" ht="19.5" hidden="false" customHeight="true" outlineLevel="0" collapsed="false">
      <c r="A42" s="14" t="n">
        <v>39</v>
      </c>
      <c r="B42" s="15" t="n">
        <v>0.85</v>
      </c>
      <c r="C42" s="16" t="n">
        <v>0.64</v>
      </c>
      <c r="D42" s="16" t="n">
        <f aca="false" t="array" ref="D42:D42">B42-C42</f>
        <v>0.21</v>
      </c>
      <c r="E42" s="16" t="n">
        <v>0.2</v>
      </c>
      <c r="F42" s="16" t="n">
        <f aca="false" t="array" ref="F42:F42">1-E42</f>
        <v>0.8</v>
      </c>
      <c r="G42" s="16" t="n">
        <v>6.2</v>
      </c>
      <c r="H42" s="16" t="n">
        <f aca="false" t="array" ref="H42:H42">(G42*F42)/D42</f>
        <v>23.6190476190476</v>
      </c>
      <c r="I42" s="17" t="n">
        <f aca="false">D42*1000</f>
        <v>210</v>
      </c>
    </row>
    <row r="43" customFormat="false" ht="14.25" hidden="false" customHeight="true" outlineLevel="0" collapsed="false">
      <c r="A43" s="14" t="n">
        <v>40</v>
      </c>
      <c r="B43" s="15" t="n">
        <v>0.85</v>
      </c>
      <c r="C43" s="16" t="n">
        <v>0.57</v>
      </c>
      <c r="D43" s="16" t="n">
        <f aca="false" t="array" ref="D43:D43">B43-C43</f>
        <v>0.28</v>
      </c>
      <c r="E43" s="16" t="n">
        <v>0.2</v>
      </c>
      <c r="F43" s="16" t="n">
        <f aca="false" t="array" ref="F43:F43">1-E43</f>
        <v>0.8</v>
      </c>
      <c r="G43" s="16" t="n">
        <v>1.3</v>
      </c>
      <c r="H43" s="16" t="n">
        <f aca="false" t="array" ref="H43:H43">(G43*F43)/D43</f>
        <v>3.71428571428571</v>
      </c>
      <c r="I43" s="17" t="n">
        <f aca="false">D43*1000</f>
        <v>280</v>
      </c>
    </row>
    <row r="44" customFormat="false" ht="14.25" hidden="false" customHeight="true" outlineLevel="0" collapsed="false">
      <c r="A44" s="14" t="n">
        <v>41</v>
      </c>
      <c r="B44" s="15" t="n">
        <v>0.85</v>
      </c>
      <c r="C44" s="16" t="n">
        <v>0.65</v>
      </c>
      <c r="D44" s="16" t="n">
        <f aca="false" t="array" ref="D44:D44">B44-C44</f>
        <v>0.2</v>
      </c>
      <c r="E44" s="16" t="n">
        <v>0.4</v>
      </c>
      <c r="F44" s="16" t="n">
        <f aca="false" t="array" ref="F44:F44">1-E44</f>
        <v>0.6</v>
      </c>
      <c r="G44" s="16" t="n">
        <v>1.3</v>
      </c>
      <c r="H44" s="16" t="n">
        <f aca="false" t="array" ref="H44:H44">(G44*F44)/D44</f>
        <v>3.9</v>
      </c>
      <c r="I44" s="17" t="n">
        <f aca="false">D44*1000</f>
        <v>200</v>
      </c>
    </row>
    <row r="45" customFormat="false" ht="14.25" hidden="false" customHeight="true" outlineLevel="0" collapsed="false">
      <c r="A45" s="14" t="n">
        <v>42</v>
      </c>
      <c r="B45" s="15" t="n">
        <v>0.85</v>
      </c>
      <c r="C45" s="16" t="n">
        <v>0.63</v>
      </c>
      <c r="D45" s="16" t="n">
        <f aca="false" t="array" ref="D45:D45">B45-C45</f>
        <v>0.22</v>
      </c>
      <c r="E45" s="16" t="n">
        <v>0.2</v>
      </c>
      <c r="F45" s="16" t="n">
        <f aca="false" t="array" ref="F45:F45">1-E45</f>
        <v>0.8</v>
      </c>
      <c r="G45" s="16" t="n">
        <v>1.8</v>
      </c>
      <c r="H45" s="16" t="n">
        <f aca="false" t="array" ref="H45:H45">(G45*F45)/D45</f>
        <v>6.54545454545455</v>
      </c>
      <c r="I45" s="17" t="n">
        <f aca="false">D45*1000</f>
        <v>220</v>
      </c>
    </row>
    <row r="46" customFormat="false" ht="14.25" hidden="false" customHeight="true" outlineLevel="0" collapsed="false">
      <c r="A46" s="14" t="n">
        <v>43</v>
      </c>
      <c r="B46" s="15" t="n">
        <v>0.85</v>
      </c>
      <c r="C46" s="16" t="n">
        <v>0.61</v>
      </c>
      <c r="D46" s="16" t="n">
        <f aca="false" t="array" ref="D46:D46">B46-C46</f>
        <v>0.24</v>
      </c>
      <c r="E46" s="16" t="n">
        <v>0.4</v>
      </c>
      <c r="F46" s="16" t="n">
        <f aca="false" t="array" ref="F46:F46">1-E46</f>
        <v>0.6</v>
      </c>
      <c r="G46" s="16" t="n">
        <v>4.7</v>
      </c>
      <c r="H46" s="16" t="n">
        <f aca="false" t="array" ref="H46:H46">(G46*F46)/D46</f>
        <v>11.75</v>
      </c>
      <c r="I46" s="17" t="n">
        <f aca="false">D46*1000</f>
        <v>240</v>
      </c>
    </row>
    <row r="47" customFormat="false" ht="14.25" hidden="false" customHeight="true" outlineLevel="0" collapsed="false">
      <c r="A47" s="14" t="n">
        <v>44</v>
      </c>
      <c r="B47" s="15" t="n">
        <v>0.85</v>
      </c>
      <c r="C47" s="16" t="n">
        <v>0.64</v>
      </c>
      <c r="D47" s="16" t="n">
        <f aca="false" t="array" ref="D47:D47">B47-C47</f>
        <v>0.21</v>
      </c>
      <c r="E47" s="16" t="n">
        <v>0.5</v>
      </c>
      <c r="F47" s="16" t="n">
        <f aca="false" t="array" ref="F47:F47">1-E47</f>
        <v>0.5</v>
      </c>
      <c r="G47" s="16" t="n">
        <v>5.5</v>
      </c>
      <c r="H47" s="16" t="n">
        <f aca="false" t="array" ref="H47:H47">(G47*F47)/D47</f>
        <v>13.0952380952381</v>
      </c>
      <c r="I47" s="17" t="n">
        <f aca="false">D47*1000</f>
        <v>210</v>
      </c>
    </row>
    <row r="48" customFormat="false" ht="14.25" hidden="false" customHeight="true" outlineLevel="0" collapsed="false">
      <c r="A48" s="14" t="n">
        <v>45</v>
      </c>
      <c r="B48" s="15" t="n">
        <v>0.85</v>
      </c>
      <c r="C48" s="16" t="n">
        <v>0.62</v>
      </c>
      <c r="D48" s="16" t="n">
        <f aca="false" t="array" ref="D48:D48">B48-C48</f>
        <v>0.23</v>
      </c>
      <c r="E48" s="16" t="n">
        <v>0.3</v>
      </c>
      <c r="F48" s="16" t="n">
        <f aca="false" t="array" ref="F48:F48">1-E48</f>
        <v>0.7</v>
      </c>
      <c r="G48" s="16" t="n">
        <v>5</v>
      </c>
      <c r="H48" s="16" t="n">
        <f aca="false" t="array" ref="H48:H48">(G48*F48)/D48</f>
        <v>15.2173913043478</v>
      </c>
      <c r="I48" s="17" t="n">
        <f aca="false">D48*1000</f>
        <v>230</v>
      </c>
    </row>
    <row r="49" customFormat="false" ht="14.25" hidden="false" customHeight="true" outlineLevel="0" collapsed="false">
      <c r="A49" s="14" t="n">
        <v>46</v>
      </c>
      <c r="B49" s="15" t="n">
        <v>0.85</v>
      </c>
      <c r="C49" s="16" t="n">
        <v>0.56</v>
      </c>
      <c r="D49" s="16" t="n">
        <f aca="false" t="array" ref="D49:D49">B49-C49</f>
        <v>0.29</v>
      </c>
      <c r="E49" s="16" t="n">
        <v>0.4</v>
      </c>
      <c r="F49" s="16" t="n">
        <f aca="false" t="array" ref="F49:F49">1-E49</f>
        <v>0.6</v>
      </c>
      <c r="G49" s="16" t="n">
        <v>4.8</v>
      </c>
      <c r="H49" s="16" t="n">
        <f aca="false" t="array" ref="H49:H49">(G49*F49)/D49</f>
        <v>9.93103448275862</v>
      </c>
      <c r="I49" s="17" t="n">
        <f aca="false">D49*1000</f>
        <v>290</v>
      </c>
    </row>
    <row r="50" customFormat="false" ht="14.25" hidden="false" customHeight="true" outlineLevel="0" collapsed="false">
      <c r="A50" s="14" t="n">
        <v>47</v>
      </c>
      <c r="B50" s="15" t="n">
        <v>0.85</v>
      </c>
      <c r="C50" s="16" t="n">
        <v>0.65</v>
      </c>
      <c r="D50" s="16" t="n">
        <f aca="false" t="array" ref="D50:D50">B50-C50</f>
        <v>0.2</v>
      </c>
      <c r="E50" s="16" t="n">
        <v>0.3</v>
      </c>
      <c r="F50" s="16" t="n">
        <f aca="false" t="array" ref="F50:F50">1-E50</f>
        <v>0.7</v>
      </c>
      <c r="G50" s="16" t="n">
        <v>5.1</v>
      </c>
      <c r="H50" s="16" t="n">
        <f aca="false" t="array" ref="H50:H50">(G50*F50)/D50</f>
        <v>17.85</v>
      </c>
      <c r="I50" s="17" t="n">
        <f aca="false">D50*1000</f>
        <v>200</v>
      </c>
    </row>
    <row r="51" customFormat="false" ht="14.25" hidden="false" customHeight="true" outlineLevel="0" collapsed="false">
      <c r="A51" s="14" t="n">
        <v>48</v>
      </c>
      <c r="B51" s="15" t="n">
        <v>0.85</v>
      </c>
      <c r="C51" s="16" t="n">
        <v>0.57</v>
      </c>
      <c r="D51" s="16" t="n">
        <f aca="false" t="array" ref="D51:D51">B51-C51</f>
        <v>0.28</v>
      </c>
      <c r="E51" s="16" t="n">
        <v>0.2</v>
      </c>
      <c r="F51" s="16" t="n">
        <f aca="false" t="array" ref="F51:F51">1-E51</f>
        <v>0.8</v>
      </c>
      <c r="G51" s="16" t="n">
        <v>2.1</v>
      </c>
      <c r="H51" s="16" t="n">
        <f aca="false" t="array" ref="H51:H51">(G51*F51)/D51</f>
        <v>6</v>
      </c>
      <c r="I51" s="17" t="n">
        <f aca="false">D51*1000</f>
        <v>280</v>
      </c>
    </row>
    <row r="52" customFormat="false" ht="14.25" hidden="false" customHeight="true" outlineLevel="0" collapsed="false">
      <c r="A52" s="14" t="n">
        <v>49</v>
      </c>
      <c r="B52" s="15" t="n">
        <v>0.85</v>
      </c>
      <c r="C52" s="16" t="n">
        <v>0.59</v>
      </c>
      <c r="D52" s="16" t="n">
        <f aca="false" t="array" ref="D52:D52">B52-C52</f>
        <v>0.26</v>
      </c>
      <c r="E52" s="16" t="n">
        <v>0.4</v>
      </c>
      <c r="F52" s="16" t="n">
        <f aca="false" t="array" ref="F52:F52">1-E52</f>
        <v>0.6</v>
      </c>
      <c r="G52" s="16" t="n">
        <v>1.9</v>
      </c>
      <c r="H52" s="16" t="n">
        <f aca="false" t="array" ref="H52:H52">(G52*F52)/D52</f>
        <v>4.38461538461538</v>
      </c>
      <c r="I52" s="17" t="n">
        <f aca="false">D52*1000</f>
        <v>260</v>
      </c>
    </row>
    <row r="53" customFormat="false" ht="14.25" hidden="false" customHeight="true" outlineLevel="0" collapsed="false">
      <c r="A53" s="14" t="n">
        <v>50</v>
      </c>
      <c r="B53" s="15" t="n">
        <v>0.85</v>
      </c>
      <c r="C53" s="16" t="n">
        <v>0.61</v>
      </c>
      <c r="D53" s="16" t="n">
        <f aca="false" t="array" ref="D53:D53">B53-C53</f>
        <v>0.24</v>
      </c>
      <c r="E53" s="16" t="n">
        <v>0.2</v>
      </c>
      <c r="F53" s="16" t="n">
        <f aca="false" t="array" ref="F53:F53">1-E53</f>
        <v>0.8</v>
      </c>
      <c r="G53" s="16" t="n">
        <v>2.1</v>
      </c>
      <c r="H53" s="16" t="n">
        <f aca="false" t="array" ref="H53:H53">(G53*F53)/D53</f>
        <v>7</v>
      </c>
      <c r="I53" s="17" t="n">
        <f aca="false">D53*1000</f>
        <v>240</v>
      </c>
    </row>
    <row r="54" customFormat="false" ht="14.25" hidden="false" customHeight="true" outlineLevel="0" collapsed="false">
      <c r="A54" s="14" t="n">
        <v>51</v>
      </c>
      <c r="B54" s="15" t="n">
        <v>0.85</v>
      </c>
      <c r="C54" s="16" t="n">
        <v>0.63</v>
      </c>
      <c r="D54" s="16" t="n">
        <f aca="false" t="array" ref="D54:D54">B54-C54</f>
        <v>0.22</v>
      </c>
      <c r="E54" s="16" t="n">
        <v>0.5</v>
      </c>
      <c r="F54" s="16" t="n">
        <f aca="false" t="array" ref="F54:F54">1-E54</f>
        <v>0.5</v>
      </c>
      <c r="G54" s="16" t="n">
        <v>1.9</v>
      </c>
      <c r="H54" s="16" t="n">
        <f aca="false" t="array" ref="H54:H54">(G54*F54)/D54</f>
        <v>4.31818181818182</v>
      </c>
      <c r="I54" s="17" t="n">
        <f aca="false">D54*1000</f>
        <v>220</v>
      </c>
    </row>
    <row r="55" customFormat="false" ht="14.25" hidden="false" customHeight="true" outlineLevel="0" collapsed="false">
      <c r="A55" s="14" t="n">
        <v>52</v>
      </c>
      <c r="B55" s="15" t="n">
        <v>0.85</v>
      </c>
      <c r="C55" s="16" t="n">
        <v>0.56</v>
      </c>
      <c r="D55" s="16" t="n">
        <f aca="false" t="array" ref="D55:D55">B55-C55</f>
        <v>0.29</v>
      </c>
      <c r="E55" s="16" t="n">
        <v>0.5</v>
      </c>
      <c r="F55" s="16" t="n">
        <f aca="false" t="array" ref="F55:F55">1-E55</f>
        <v>0.5</v>
      </c>
      <c r="G55" s="16" t="n">
        <v>2.1</v>
      </c>
      <c r="H55" s="16" t="n">
        <f aca="false" t="array" ref="H55:H55">(G55*F55)/D55</f>
        <v>3.62068965517242</v>
      </c>
      <c r="I55" s="17" t="n">
        <f aca="false">D55*1000</f>
        <v>290</v>
      </c>
    </row>
    <row r="56" customFormat="false" ht="14.25" hidden="false" customHeight="true" outlineLevel="0" collapsed="false">
      <c r="A56" s="14" t="n">
        <v>53</v>
      </c>
      <c r="B56" s="15" t="n">
        <v>0.85</v>
      </c>
      <c r="C56" s="16" t="n">
        <v>0.61</v>
      </c>
      <c r="D56" s="16" t="n">
        <f aca="false" t="array" ref="D56:D56">B56-C56</f>
        <v>0.24</v>
      </c>
      <c r="E56" s="16" t="n">
        <v>0.2</v>
      </c>
      <c r="F56" s="16" t="n">
        <f aca="false" t="array" ref="F56:F56">1-E56</f>
        <v>0.8</v>
      </c>
      <c r="G56" s="16" t="n">
        <v>2.4</v>
      </c>
      <c r="H56" s="16" t="n">
        <f aca="false" t="array" ref="H56:H56">(G56*F56)/D56</f>
        <v>8</v>
      </c>
      <c r="I56" s="17" t="n">
        <f aca="false">D56*1000</f>
        <v>240</v>
      </c>
    </row>
    <row r="57" customFormat="false" ht="14.25" hidden="false" customHeight="true" outlineLevel="0" collapsed="false">
      <c r="A57" s="14" t="n">
        <v>54</v>
      </c>
      <c r="B57" s="15" t="n">
        <v>0.85</v>
      </c>
      <c r="C57" s="16" t="n">
        <v>0.63</v>
      </c>
      <c r="D57" s="16" t="n">
        <f aca="false" t="array" ref="D57:D57">B57-C57</f>
        <v>0.22</v>
      </c>
      <c r="E57" s="16" t="n">
        <v>0.3</v>
      </c>
      <c r="F57" s="16" t="n">
        <f aca="false" t="array" ref="F57:F57">1-E57</f>
        <v>0.7</v>
      </c>
      <c r="G57" s="16" t="n">
        <v>1.3</v>
      </c>
      <c r="H57" s="16" t="n">
        <f aca="false" t="array" ref="H57:H57">(G57*F57)/D57</f>
        <v>4.13636363636364</v>
      </c>
      <c r="I57" s="17" t="n">
        <f aca="false">D57*1000</f>
        <v>220</v>
      </c>
    </row>
    <row r="58" customFormat="false" ht="14.25" hidden="false" customHeight="true" outlineLevel="0" collapsed="false">
      <c r="A58" s="14" t="n">
        <v>55</v>
      </c>
      <c r="B58" s="15" t="n">
        <v>0.85</v>
      </c>
      <c r="C58" s="16" t="n">
        <v>0.62</v>
      </c>
      <c r="D58" s="16" t="n">
        <f aca="false" t="array" ref="D58:D58">B58-C58</f>
        <v>0.23</v>
      </c>
      <c r="E58" s="16" t="n">
        <v>0.3</v>
      </c>
      <c r="F58" s="16" t="n">
        <f aca="false" t="array" ref="F58:F58">1-E58</f>
        <v>0.7</v>
      </c>
      <c r="G58" s="16" t="n">
        <v>4.2</v>
      </c>
      <c r="H58" s="16" t="n">
        <f aca="false" t="array" ref="H58:H58">(G58*F58)/D58</f>
        <v>12.7826086956522</v>
      </c>
      <c r="I58" s="17" t="n">
        <f aca="false">D58*1000</f>
        <v>230</v>
      </c>
    </row>
    <row r="59" customFormat="false" ht="14.25" hidden="false" customHeight="true" outlineLevel="0" collapsed="false">
      <c r="A59" s="14" t="n">
        <v>56</v>
      </c>
      <c r="B59" s="15" t="n">
        <v>0.85</v>
      </c>
      <c r="C59" s="16" t="n">
        <v>0.59</v>
      </c>
      <c r="D59" s="16" t="n">
        <f aca="false" t="array" ref="D59:D59">B59-C59</f>
        <v>0.26</v>
      </c>
      <c r="E59" s="16" t="n">
        <v>0.5</v>
      </c>
      <c r="F59" s="16" t="n">
        <f aca="false" t="array" ref="F59:F59">1-E59</f>
        <v>0.5</v>
      </c>
      <c r="G59" s="16" t="n">
        <v>1.6</v>
      </c>
      <c r="H59" s="16" t="n">
        <f aca="false" t="array" ref="H59:H59">(G59*F59)/D59</f>
        <v>3.07692307692308</v>
      </c>
      <c r="I59" s="17" t="n">
        <f aca="false">D59*1000</f>
        <v>260</v>
      </c>
    </row>
    <row r="60" customFormat="false" ht="14.25" hidden="false" customHeight="true" outlineLevel="0" collapsed="false">
      <c r="A60" s="14" t="n">
        <v>57</v>
      </c>
      <c r="B60" s="15" t="n">
        <v>0.85</v>
      </c>
      <c r="C60" s="16" t="n">
        <v>0.63</v>
      </c>
      <c r="D60" s="16" t="n">
        <f aca="false" t="array" ref="D60:D60">B60-C60</f>
        <v>0.22</v>
      </c>
      <c r="E60" s="16" t="n">
        <v>0.4</v>
      </c>
      <c r="F60" s="16" t="n">
        <f aca="false" t="array" ref="F60:F60">1-E60</f>
        <v>0.6</v>
      </c>
      <c r="G60" s="16" t="n">
        <v>2.4</v>
      </c>
      <c r="H60" s="16" t="n">
        <f aca="false" t="array" ref="H60:H60">(G60*F60)/D60</f>
        <v>6.54545454545455</v>
      </c>
      <c r="I60" s="17" t="n">
        <f aca="false">D60*1000</f>
        <v>220</v>
      </c>
    </row>
    <row r="61" customFormat="false" ht="14.25" hidden="false" customHeight="true" outlineLevel="0" collapsed="false">
      <c r="A61" s="14" t="n">
        <v>58</v>
      </c>
      <c r="B61" s="15" t="n">
        <v>0.85</v>
      </c>
      <c r="C61" s="16" t="n">
        <v>0.64</v>
      </c>
      <c r="D61" s="16" t="n">
        <f aca="false" t="array" ref="D61:D61">B61-C61</f>
        <v>0.21</v>
      </c>
      <c r="E61" s="16" t="n">
        <v>0.5</v>
      </c>
      <c r="F61" s="16" t="n">
        <f aca="false" t="array" ref="F61:F61">1-E61</f>
        <v>0.5</v>
      </c>
      <c r="G61" s="16" t="n">
        <v>2.4</v>
      </c>
      <c r="H61" s="16" t="n">
        <f aca="false" t="array" ref="H61:H61">(G61*F61)/D61</f>
        <v>5.71428571428572</v>
      </c>
      <c r="I61" s="17" t="n">
        <f aca="false">D61*1000</f>
        <v>210</v>
      </c>
    </row>
    <row r="62" customFormat="false" ht="14.25" hidden="false" customHeight="true" outlineLevel="0" collapsed="false">
      <c r="A62" s="14" t="n">
        <v>59</v>
      </c>
      <c r="B62" s="15" t="n">
        <v>0.85</v>
      </c>
      <c r="C62" s="16" t="n">
        <v>0.55</v>
      </c>
      <c r="D62" s="16" t="n">
        <f aca="false" t="array" ref="D62:D62">B62-C62</f>
        <v>0.3</v>
      </c>
      <c r="E62" s="16" t="n">
        <v>0.4</v>
      </c>
      <c r="F62" s="16" t="n">
        <f aca="false" t="array" ref="F62:F62">1-E62</f>
        <v>0.6</v>
      </c>
      <c r="G62" s="16" t="n">
        <v>4</v>
      </c>
      <c r="H62" s="16" t="n">
        <f aca="false" t="array" ref="H62:H62">(G62*F62)/D62</f>
        <v>8</v>
      </c>
      <c r="I62" s="17" t="n">
        <f aca="false">D62*1000</f>
        <v>300</v>
      </c>
    </row>
    <row r="63" customFormat="false" ht="19.5" hidden="false" customHeight="true" outlineLevel="0" collapsed="false">
      <c r="A63" s="14" t="n">
        <v>60</v>
      </c>
      <c r="B63" s="15" t="n">
        <v>0.85</v>
      </c>
      <c r="C63" s="16" t="n">
        <v>0.57</v>
      </c>
      <c r="D63" s="16" t="n">
        <f aca="false" t="array" ref="D63:D63">B63-C63</f>
        <v>0.28</v>
      </c>
      <c r="E63" s="16" t="n">
        <v>0.4</v>
      </c>
      <c r="F63" s="16" t="n">
        <f aca="false" t="array" ref="F63:F63">1-E63</f>
        <v>0.6</v>
      </c>
      <c r="G63" s="16" t="n">
        <v>3.9</v>
      </c>
      <c r="H63" s="16" t="n">
        <f aca="false" t="array" ref="H63:H63">(G63*F63)/D63</f>
        <v>8.35714285714286</v>
      </c>
      <c r="I63" s="17" t="n">
        <f aca="false">D63*1000</f>
        <v>280</v>
      </c>
    </row>
    <row r="64" customFormat="false" ht="19.5" hidden="false" customHeight="true" outlineLevel="0" collapsed="false">
      <c r="A64" s="14" t="n">
        <v>61</v>
      </c>
      <c r="B64" s="15" t="n">
        <v>0.85</v>
      </c>
      <c r="C64" s="16" t="n">
        <v>0.58</v>
      </c>
      <c r="D64" s="16" t="n">
        <f aca="false" t="array" ref="D64:D64">B64-C64</f>
        <v>0.27</v>
      </c>
      <c r="E64" s="16" t="n">
        <v>0.3</v>
      </c>
      <c r="F64" s="16" t="n">
        <f aca="false" t="array" ref="F64:F64">1-E64</f>
        <v>0.7</v>
      </c>
      <c r="G64" s="16" t="n">
        <v>1.2</v>
      </c>
      <c r="H64" s="16" t="n">
        <f aca="false" t="array" ref="H64:H64">(G64*F64)/D64</f>
        <v>3.11111111111111</v>
      </c>
      <c r="I64" s="17" t="n">
        <f aca="false">D64*1000</f>
        <v>270</v>
      </c>
    </row>
    <row r="65" customFormat="false" ht="19.5" hidden="false" customHeight="true" outlineLevel="0" collapsed="false">
      <c r="A65" s="14" t="n">
        <v>62</v>
      </c>
      <c r="B65" s="15" t="n">
        <v>0.85</v>
      </c>
      <c r="C65" s="16" t="n">
        <v>0.63</v>
      </c>
      <c r="D65" s="16" t="n">
        <f aca="false" t="array" ref="D65:D65">B65-C65</f>
        <v>0.22</v>
      </c>
      <c r="E65" s="16" t="n">
        <v>0.3</v>
      </c>
      <c r="F65" s="16" t="n">
        <f aca="false" t="array" ref="F65:F65">1-E65</f>
        <v>0.7</v>
      </c>
      <c r="G65" s="16" t="n">
        <v>1.2</v>
      </c>
      <c r="H65" s="16" t="n">
        <f aca="false" t="array" ref="H65:H65">(G65*F65)/D65</f>
        <v>3.81818181818182</v>
      </c>
      <c r="I65" s="17" t="n">
        <f aca="false">D65*1000</f>
        <v>220</v>
      </c>
    </row>
    <row r="66" customFormat="false" ht="19.5" hidden="false" customHeight="true" outlineLevel="0" collapsed="false">
      <c r="A66" s="14" t="n">
        <v>63</v>
      </c>
      <c r="B66" s="15" t="n">
        <v>0.85</v>
      </c>
      <c r="C66" s="16" t="n">
        <v>0.58</v>
      </c>
      <c r="D66" s="16" t="n">
        <f aca="false" t="array" ref="D66:D66">B66-C66</f>
        <v>0.27</v>
      </c>
      <c r="E66" s="16" t="n">
        <v>0.3</v>
      </c>
      <c r="F66" s="16" t="n">
        <f aca="false" t="array" ref="F66:F66">1-E66</f>
        <v>0.7</v>
      </c>
      <c r="G66" s="16" t="n">
        <v>5</v>
      </c>
      <c r="H66" s="16" t="n">
        <f aca="false" t="array" ref="H66:H66">(G66*F66)/D66</f>
        <v>12.962962962963</v>
      </c>
      <c r="I66" s="17" t="n">
        <f aca="false">D66*1000</f>
        <v>270</v>
      </c>
    </row>
    <row r="67" customFormat="false" ht="19.5" hidden="false" customHeight="true" outlineLevel="0" collapsed="false">
      <c r="A67" s="14" t="n">
        <v>64</v>
      </c>
      <c r="B67" s="15" t="n">
        <v>0.85</v>
      </c>
      <c r="C67" s="16" t="n">
        <v>0.63</v>
      </c>
      <c r="D67" s="16" t="n">
        <f aca="false" t="array" ref="D67:D67">B67-C67</f>
        <v>0.22</v>
      </c>
      <c r="E67" s="16" t="n">
        <v>0.3</v>
      </c>
      <c r="F67" s="16" t="n">
        <f aca="false" t="array" ref="F67:F67">1-E67</f>
        <v>0.7</v>
      </c>
      <c r="G67" s="16" t="n">
        <v>4.5</v>
      </c>
      <c r="H67" s="16" t="n">
        <f aca="false" t="array" ref="H67:H67">(G67*F67)/D67</f>
        <v>14.3181818181818</v>
      </c>
      <c r="I67" s="17" t="n">
        <f aca="false">D67*1000</f>
        <v>220</v>
      </c>
    </row>
    <row r="68" customFormat="false" ht="19.5" hidden="false" customHeight="true" outlineLevel="0" collapsed="false">
      <c r="A68" s="14" t="n">
        <v>65</v>
      </c>
      <c r="B68" s="15" t="n">
        <v>0.85</v>
      </c>
      <c r="C68" s="16" t="n">
        <v>0.58</v>
      </c>
      <c r="D68" s="16" t="n">
        <f aca="false" t="array" ref="D68:D68">B68-C68</f>
        <v>0.27</v>
      </c>
      <c r="E68" s="16" t="n">
        <v>0.5</v>
      </c>
      <c r="F68" s="16" t="n">
        <f aca="false" t="array" ref="F68:F68">1-E68</f>
        <v>0.5</v>
      </c>
      <c r="G68" s="16" t="n">
        <v>1.2</v>
      </c>
      <c r="H68" s="16" t="n">
        <f aca="false" t="array" ref="H68:H68">(G68*F68)/D68</f>
        <v>2.22222222222222</v>
      </c>
      <c r="I68" s="17" t="n">
        <f aca="false">D68*1000</f>
        <v>270</v>
      </c>
    </row>
    <row r="69" customFormat="false" ht="19.5" hidden="false" customHeight="true" outlineLevel="0" collapsed="false">
      <c r="A69" s="14" t="n">
        <v>66</v>
      </c>
      <c r="B69" s="15" t="n">
        <v>0.85</v>
      </c>
      <c r="C69" s="16" t="n">
        <v>0.65</v>
      </c>
      <c r="D69" s="16" t="n">
        <f aca="false" t="array" ref="D69:D69">B69-C69</f>
        <v>0.2</v>
      </c>
      <c r="E69" s="16" t="n">
        <v>0.4</v>
      </c>
      <c r="F69" s="16" t="n">
        <f aca="false" t="array" ref="F69:F69">1-E69</f>
        <v>0.6</v>
      </c>
      <c r="G69" s="16" t="n">
        <v>4.9</v>
      </c>
      <c r="H69" s="16" t="n">
        <f aca="false" t="array" ref="H69:H69">(G69*F69)/D69</f>
        <v>14.7</v>
      </c>
      <c r="I69" s="17" t="n">
        <f aca="false">D69*1000</f>
        <v>200</v>
      </c>
    </row>
    <row r="70" customFormat="false" ht="19.5" hidden="false" customHeight="true" outlineLevel="0" collapsed="false">
      <c r="A70" s="14" t="n">
        <v>67</v>
      </c>
      <c r="B70" s="15" t="n">
        <v>0.85</v>
      </c>
      <c r="C70" s="16" t="n">
        <v>0.63</v>
      </c>
      <c r="D70" s="16" t="n">
        <f aca="false" t="array" ref="D70:D70">B70-C70</f>
        <v>0.22</v>
      </c>
      <c r="E70" s="16" t="n">
        <v>0.3</v>
      </c>
      <c r="F70" s="16" t="n">
        <f aca="false" t="array" ref="F70:F70">1-E70</f>
        <v>0.7</v>
      </c>
      <c r="G70" s="16" t="n">
        <v>1.3</v>
      </c>
      <c r="H70" s="16" t="n">
        <f aca="false" t="array" ref="H70:H70">(G70*F70)/D70</f>
        <v>4.13636363636364</v>
      </c>
      <c r="I70" s="17" t="n">
        <f aca="false">D70*1000</f>
        <v>220</v>
      </c>
    </row>
    <row r="71" customFormat="false" ht="19.5" hidden="false" customHeight="true" outlineLevel="0" collapsed="false">
      <c r="A71" s="14" t="n">
        <v>68</v>
      </c>
      <c r="B71" s="15" t="n">
        <v>0.85</v>
      </c>
      <c r="C71" s="16" t="n">
        <v>0.58</v>
      </c>
      <c r="D71" s="16" t="n">
        <f aca="false" t="array" ref="D71:D71">B71-C71</f>
        <v>0.27</v>
      </c>
      <c r="E71" s="16" t="n">
        <v>0.5</v>
      </c>
      <c r="F71" s="16" t="n">
        <f aca="false" t="array" ref="F71:F71">1-E71</f>
        <v>0.5</v>
      </c>
      <c r="G71" s="16" t="n">
        <v>4.3</v>
      </c>
      <c r="H71" s="16" t="n">
        <f aca="false" t="array" ref="H71:H71">(G71*F71)/D71</f>
        <v>7.96296296296296</v>
      </c>
      <c r="I71" s="17" t="n">
        <f aca="false">D71*1000</f>
        <v>270</v>
      </c>
    </row>
    <row r="72" customFormat="false" ht="19.5" hidden="false" customHeight="true" outlineLevel="0" collapsed="false">
      <c r="A72" s="14" t="n">
        <v>69</v>
      </c>
      <c r="B72" s="15" t="n">
        <v>0.85</v>
      </c>
      <c r="C72" s="16" t="n">
        <v>0.58</v>
      </c>
      <c r="D72" s="16" t="n">
        <f aca="false" t="array" ref="D72:D72">B72-C72</f>
        <v>0.27</v>
      </c>
      <c r="E72" s="16" t="n">
        <v>0.5</v>
      </c>
      <c r="F72" s="16" t="n">
        <f aca="false" t="array" ref="F72:F72">1-E72</f>
        <v>0.5</v>
      </c>
      <c r="G72" s="16" t="n">
        <v>5.3</v>
      </c>
      <c r="H72" s="16" t="n">
        <f aca="false" t="array" ref="H72:H72">(G72*F72)/D72</f>
        <v>9.81481481481481</v>
      </c>
      <c r="I72" s="17" t="n">
        <f aca="false">D72*1000</f>
        <v>270</v>
      </c>
    </row>
    <row r="73" customFormat="false" ht="19.5" hidden="false" customHeight="true" outlineLevel="0" collapsed="false">
      <c r="A73" s="14" t="n">
        <v>70</v>
      </c>
      <c r="B73" s="15" t="n">
        <v>0.85</v>
      </c>
      <c r="C73" s="16" t="n">
        <v>0.58</v>
      </c>
      <c r="D73" s="16" t="n">
        <f aca="false" t="array" ref="D73:D73">B73-C73</f>
        <v>0.27</v>
      </c>
      <c r="E73" s="16" t="n">
        <v>0.5</v>
      </c>
      <c r="F73" s="16" t="n">
        <f aca="false" t="array" ref="F73:F73">1-E73</f>
        <v>0.5</v>
      </c>
      <c r="G73" s="16" t="n">
        <v>3.3</v>
      </c>
      <c r="H73" s="16" t="n">
        <f aca="false" t="array" ref="H73:H73">(G73*F73)/D73</f>
        <v>6.11111111111111</v>
      </c>
      <c r="I73" s="17" t="n">
        <f aca="false">D73*1000</f>
        <v>270</v>
      </c>
    </row>
    <row r="74" customFormat="false" ht="19.5" hidden="false" customHeight="true" outlineLevel="0" collapsed="false">
      <c r="A74" s="14" t="n">
        <v>71</v>
      </c>
      <c r="B74" s="15" t="n">
        <v>0.85</v>
      </c>
      <c r="C74" s="16" t="n">
        <v>0.56</v>
      </c>
      <c r="D74" s="16" t="n">
        <f aca="false" t="array" ref="D74:D74">B74-C74</f>
        <v>0.29</v>
      </c>
      <c r="E74" s="16" t="n">
        <v>0.4</v>
      </c>
      <c r="F74" s="16" t="n">
        <f aca="false" t="array" ref="F74:F74">1-E74</f>
        <v>0.6</v>
      </c>
      <c r="G74" s="16" t="n">
        <v>5.6</v>
      </c>
      <c r="H74" s="16" t="n">
        <f aca="false" t="array" ref="H74:H74">(G74*F74)/D74</f>
        <v>11.5862068965517</v>
      </c>
      <c r="I74" s="17" t="n">
        <f aca="false">D74*1000</f>
        <v>290</v>
      </c>
    </row>
    <row r="75" customFormat="false" ht="19.5" hidden="false" customHeight="true" outlineLevel="0" collapsed="false">
      <c r="A75" s="14" t="n">
        <v>72</v>
      </c>
      <c r="B75" s="15" t="n">
        <v>0.85</v>
      </c>
      <c r="C75" s="16" t="n">
        <v>0.58</v>
      </c>
      <c r="D75" s="16" t="n">
        <f aca="false" t="array" ref="D75:D75">B75-C75</f>
        <v>0.27</v>
      </c>
      <c r="E75" s="16" t="n">
        <v>0.2</v>
      </c>
      <c r="F75" s="16" t="n">
        <f aca="false" t="array" ref="F75:F75">1-E75</f>
        <v>0.8</v>
      </c>
      <c r="G75" s="16" t="n">
        <v>6.1</v>
      </c>
      <c r="H75" s="16" t="n">
        <f aca="false" t="array" ref="H75:H75">(G75*F75)/D75</f>
        <v>18.0740740740741</v>
      </c>
      <c r="I75" s="17" t="n">
        <f aca="false">D75*1000</f>
        <v>270</v>
      </c>
    </row>
    <row r="76" customFormat="false" ht="19.5" hidden="false" customHeight="true" outlineLevel="0" collapsed="false">
      <c r="A76" s="14" t="n">
        <v>73</v>
      </c>
      <c r="B76" s="15" t="n">
        <v>0.85</v>
      </c>
      <c r="C76" s="16" t="n">
        <v>0.59</v>
      </c>
      <c r="D76" s="16" t="n">
        <f aca="false" t="array" ref="D76:D76">B76-C76</f>
        <v>0.26</v>
      </c>
      <c r="E76" s="16" t="n">
        <v>0.4</v>
      </c>
      <c r="F76" s="16" t="n">
        <f aca="false" t="array" ref="F76:F76">1-E76</f>
        <v>0.6</v>
      </c>
      <c r="G76" s="16" t="n">
        <v>1</v>
      </c>
      <c r="H76" s="16" t="n">
        <f aca="false" t="array" ref="H76:H76">(G76*F76)/D76</f>
        <v>2.30769230769231</v>
      </c>
      <c r="I76" s="17" t="n">
        <f aca="false">D76*1000</f>
        <v>260</v>
      </c>
    </row>
    <row r="77" customFormat="false" ht="19.5" hidden="false" customHeight="true" outlineLevel="0" collapsed="false">
      <c r="A77" s="14" t="n">
        <v>74</v>
      </c>
      <c r="B77" s="15" t="n">
        <v>0.85</v>
      </c>
      <c r="C77" s="16" t="n">
        <v>0.55</v>
      </c>
      <c r="D77" s="16" t="n">
        <f aca="false" t="array" ref="D77:D77">B77-C77</f>
        <v>0.3</v>
      </c>
      <c r="E77" s="16" t="n">
        <v>0.5</v>
      </c>
      <c r="F77" s="16" t="n">
        <f aca="false" t="array" ref="F77:F77">1-E77</f>
        <v>0.5</v>
      </c>
      <c r="G77" s="16" t="n">
        <v>1.9</v>
      </c>
      <c r="H77" s="16" t="n">
        <f aca="false" t="array" ref="H77:H77">(G77*F77)/D77</f>
        <v>3.16666666666667</v>
      </c>
      <c r="I77" s="17" t="n">
        <f aca="false">D77*1000</f>
        <v>300</v>
      </c>
    </row>
    <row r="78" customFormat="false" ht="19.5" hidden="false" customHeight="true" outlineLevel="0" collapsed="false">
      <c r="A78" s="14" t="n">
        <v>75</v>
      </c>
      <c r="B78" s="15" t="n">
        <v>0.85</v>
      </c>
      <c r="C78" s="16" t="n">
        <v>0.62</v>
      </c>
      <c r="D78" s="16" t="n">
        <f aca="false" t="array" ref="D78:D78">B78-C78</f>
        <v>0.23</v>
      </c>
      <c r="E78" s="16" t="n">
        <v>0.2</v>
      </c>
      <c r="F78" s="16" t="n">
        <f aca="false" t="array" ref="F78:F78">1-E78</f>
        <v>0.8</v>
      </c>
      <c r="G78" s="16" t="n">
        <v>6.9</v>
      </c>
      <c r="H78" s="16" t="n">
        <f aca="false" t="array" ref="H78:H78">(G78*F78)/D78</f>
        <v>24</v>
      </c>
      <c r="I78" s="17" t="n">
        <f aca="false">D78*1000</f>
        <v>230</v>
      </c>
    </row>
    <row r="79" customFormat="false" ht="19.5" hidden="false" customHeight="true" outlineLevel="0" collapsed="false">
      <c r="A79" s="14" t="n">
        <v>76</v>
      </c>
      <c r="B79" s="15" t="n">
        <v>0.85</v>
      </c>
      <c r="C79" s="16" t="n">
        <v>0.63</v>
      </c>
      <c r="D79" s="16" t="n">
        <f aca="false" t="array" ref="D79:D79">B79-C79</f>
        <v>0.22</v>
      </c>
      <c r="E79" s="16" t="n">
        <v>0.4</v>
      </c>
      <c r="F79" s="16" t="n">
        <f aca="false" t="array" ref="F79:F79">1-E79</f>
        <v>0.6</v>
      </c>
      <c r="G79" s="16" t="n">
        <v>4.5</v>
      </c>
      <c r="H79" s="16" t="n">
        <f aca="false" t="array" ref="H79:H79">(G79*F79)/D79</f>
        <v>12.2727272727273</v>
      </c>
      <c r="I79" s="17" t="n">
        <f aca="false">D79*1000</f>
        <v>220</v>
      </c>
    </row>
    <row r="80" customFormat="false" ht="19.5" hidden="false" customHeight="true" outlineLevel="0" collapsed="false">
      <c r="A80" s="14" t="n">
        <v>77</v>
      </c>
      <c r="B80" s="15" t="n">
        <v>0.85</v>
      </c>
      <c r="C80" s="16" t="n">
        <v>0.57</v>
      </c>
      <c r="D80" s="16" t="n">
        <f aca="false" t="array" ref="D80:D80">B80-C80</f>
        <v>0.28</v>
      </c>
      <c r="E80" s="16" t="n">
        <v>0.3</v>
      </c>
      <c r="F80" s="16" t="n">
        <f aca="false" t="array" ref="F80:F80">1-E80</f>
        <v>0.7</v>
      </c>
      <c r="G80" s="16" t="n">
        <v>2</v>
      </c>
      <c r="H80" s="16" t="n">
        <f aca="false" t="array" ref="H80:H80">(G80*F80)/D80</f>
        <v>5</v>
      </c>
      <c r="I80" s="17" t="n">
        <f aca="false">D80*1000</f>
        <v>280</v>
      </c>
    </row>
    <row r="81" customFormat="false" ht="19.5" hidden="false" customHeight="true" outlineLevel="0" collapsed="false">
      <c r="A81" s="14" t="n">
        <v>78</v>
      </c>
      <c r="B81" s="15" t="n">
        <v>0.85</v>
      </c>
      <c r="C81" s="16" t="n">
        <v>0.57</v>
      </c>
      <c r="D81" s="16" t="n">
        <f aca="false" t="array" ref="D81:D81">B81-C81</f>
        <v>0.28</v>
      </c>
      <c r="E81" s="16" t="n">
        <v>0.3</v>
      </c>
      <c r="F81" s="16" t="n">
        <f aca="false" t="array" ref="F81:F81">1-E81</f>
        <v>0.7</v>
      </c>
      <c r="G81" s="16" t="n">
        <v>1.9</v>
      </c>
      <c r="H81" s="16" t="n">
        <f aca="false" t="array" ref="H81:H81">(G81*F81)/D81</f>
        <v>4.75</v>
      </c>
      <c r="I81" s="17" t="n">
        <f aca="false">D81*1000</f>
        <v>280</v>
      </c>
    </row>
    <row r="82" customFormat="false" ht="19.5" hidden="false" customHeight="true" outlineLevel="0" collapsed="false">
      <c r="A82" s="14" t="n">
        <v>79</v>
      </c>
      <c r="B82" s="15" t="n">
        <v>0.85</v>
      </c>
      <c r="C82" s="16" t="n">
        <v>0.61</v>
      </c>
      <c r="D82" s="16" t="n">
        <f aca="false" t="array" ref="D82:D82">B82-C82</f>
        <v>0.24</v>
      </c>
      <c r="E82" s="16" t="n">
        <v>0.4</v>
      </c>
      <c r="F82" s="16" t="n">
        <f aca="false" t="array" ref="F82:F82">1-E82</f>
        <v>0.6</v>
      </c>
      <c r="G82" s="16" t="n">
        <v>2.4</v>
      </c>
      <c r="H82" s="16" t="n">
        <f aca="false" t="array" ref="H82:H82">(G82*F82)/D82</f>
        <v>6</v>
      </c>
      <c r="I82" s="17" t="n">
        <f aca="false">D82*1000</f>
        <v>240</v>
      </c>
    </row>
    <row r="83" customFormat="false" ht="19.5" hidden="false" customHeight="true" outlineLevel="0" collapsed="false">
      <c r="A83" s="14" t="n">
        <v>80</v>
      </c>
      <c r="B83" s="15" t="n">
        <v>0.85</v>
      </c>
      <c r="C83" s="16" t="n">
        <v>0.58</v>
      </c>
      <c r="D83" s="16" t="n">
        <f aca="false" t="array" ref="D83:D83">B83-C83</f>
        <v>0.27</v>
      </c>
      <c r="E83" s="16" t="n">
        <v>0.5</v>
      </c>
      <c r="F83" s="16" t="n">
        <f aca="false" t="array" ref="F83:F83">1-E83</f>
        <v>0.5</v>
      </c>
      <c r="G83" s="16" t="n">
        <v>4.1</v>
      </c>
      <c r="H83" s="16" t="n">
        <f aca="false" t="array" ref="H83:H83">(G83*F83)/D83</f>
        <v>7.59259259259259</v>
      </c>
      <c r="I83" s="17" t="n">
        <f aca="false">D83*1000</f>
        <v>270</v>
      </c>
    </row>
    <row r="84" customFormat="false" ht="19.5" hidden="false" customHeight="true" outlineLevel="0" collapsed="false">
      <c r="A84" s="14" t="n">
        <v>81</v>
      </c>
      <c r="B84" s="15" t="n">
        <v>0.85</v>
      </c>
      <c r="C84" s="16" t="n">
        <v>0.61</v>
      </c>
      <c r="D84" s="16" t="n">
        <f aca="false" t="array" ref="D84:D84">B84-C84</f>
        <v>0.24</v>
      </c>
      <c r="E84" s="16" t="n">
        <v>0.3</v>
      </c>
      <c r="F84" s="16" t="n">
        <f aca="false" t="array" ref="F84:F84">1-E84</f>
        <v>0.7</v>
      </c>
      <c r="G84" s="16" t="n">
        <v>3.8</v>
      </c>
      <c r="H84" s="16" t="n">
        <f aca="false" t="array" ref="H84:H84">(G84*F84)/D84</f>
        <v>11.0833333333333</v>
      </c>
      <c r="I84" s="17" t="n">
        <f aca="false">D84*1000</f>
        <v>240</v>
      </c>
    </row>
    <row r="85" customFormat="false" ht="19.5" hidden="false" customHeight="true" outlineLevel="0" collapsed="false">
      <c r="A85" s="14" t="n">
        <v>82</v>
      </c>
      <c r="B85" s="15" t="n">
        <v>0.85</v>
      </c>
      <c r="C85" s="16" t="n">
        <v>0.6</v>
      </c>
      <c r="D85" s="16" t="n">
        <f aca="false" t="array" ref="D85:D85">B85-C85</f>
        <v>0.25</v>
      </c>
      <c r="E85" s="16" t="n">
        <v>0.4</v>
      </c>
      <c r="F85" s="16" t="n">
        <f aca="false" t="array" ref="F85:F85">1-E85</f>
        <v>0.6</v>
      </c>
      <c r="G85" s="16" t="n">
        <v>1.2</v>
      </c>
      <c r="H85" s="16" t="n">
        <f aca="false" t="array" ref="H85:H85">(G85*F85)/D85</f>
        <v>2.88</v>
      </c>
      <c r="I85" s="17" t="n">
        <f aca="false">D85*1000</f>
        <v>250</v>
      </c>
    </row>
    <row r="86" customFormat="false" ht="19.5" hidden="false" customHeight="true" outlineLevel="0" collapsed="false">
      <c r="A86" s="14" t="n">
        <v>83</v>
      </c>
      <c r="B86" s="15" t="n">
        <v>0.85</v>
      </c>
      <c r="C86" s="16" t="n">
        <v>0.55</v>
      </c>
      <c r="D86" s="16" t="n">
        <f aca="false" t="array" ref="D86:D86">B86-C86</f>
        <v>0.3</v>
      </c>
      <c r="E86" s="16" t="n">
        <v>0.5</v>
      </c>
      <c r="F86" s="16" t="n">
        <f aca="false" t="array" ref="F86:F86">1-E86</f>
        <v>0.5</v>
      </c>
      <c r="G86" s="16" t="n">
        <v>1.6</v>
      </c>
      <c r="H86" s="16" t="n">
        <f aca="false" t="array" ref="H86:H86">(G86*F86)/D86</f>
        <v>2.66666666666667</v>
      </c>
      <c r="I86" s="17" t="n">
        <f aca="false">D86*1000</f>
        <v>300</v>
      </c>
    </row>
    <row r="87" customFormat="false" ht="19.5" hidden="false" customHeight="true" outlineLevel="0" collapsed="false">
      <c r="A87" s="14" t="n">
        <v>84</v>
      </c>
      <c r="B87" s="15" t="n">
        <v>0.85</v>
      </c>
      <c r="C87" s="16" t="n">
        <v>0.56</v>
      </c>
      <c r="D87" s="16" t="n">
        <f aca="false" t="array" ref="D87:D87">B87-C87</f>
        <v>0.29</v>
      </c>
      <c r="E87" s="16" t="n">
        <v>0.4</v>
      </c>
      <c r="F87" s="16" t="n">
        <f aca="false" t="array" ref="F87:F87">1-E87</f>
        <v>0.6</v>
      </c>
      <c r="G87" s="16" t="n">
        <v>1.1</v>
      </c>
      <c r="H87" s="16" t="n">
        <f aca="false" t="array" ref="H87:H87">(G87*F87)/D87</f>
        <v>2.27586206896552</v>
      </c>
      <c r="I87" s="17" t="n">
        <f aca="false">D87*1000</f>
        <v>290</v>
      </c>
    </row>
    <row r="88" customFormat="false" ht="19.5" hidden="false" customHeight="true" outlineLevel="0" collapsed="false">
      <c r="A88" s="14" t="n">
        <v>85</v>
      </c>
      <c r="B88" s="15" t="n">
        <v>0.85</v>
      </c>
      <c r="C88" s="16" t="n">
        <v>0.61</v>
      </c>
      <c r="D88" s="16" t="n">
        <f aca="false" t="array" ref="D88:D88">B88-C88</f>
        <v>0.24</v>
      </c>
      <c r="E88" s="16" t="n">
        <v>0.4</v>
      </c>
      <c r="F88" s="16" t="n">
        <f aca="false" t="array" ref="F88:F88">1-E88</f>
        <v>0.6</v>
      </c>
      <c r="G88" s="16" t="n">
        <v>1.9</v>
      </c>
      <c r="H88" s="16" t="n">
        <f aca="false" t="array" ref="H88:H88">(G88*F88)/D88</f>
        <v>4.75</v>
      </c>
      <c r="I88" s="17" t="n">
        <f aca="false">D88*1000</f>
        <v>240</v>
      </c>
    </row>
    <row r="89" customFormat="false" ht="19.5" hidden="false" customHeight="true" outlineLevel="0" collapsed="false">
      <c r="A89" s="14" t="n">
        <v>86</v>
      </c>
      <c r="B89" s="15" t="n">
        <v>0.85</v>
      </c>
      <c r="C89" s="16" t="n">
        <v>0.65</v>
      </c>
      <c r="D89" s="16" t="n">
        <f aca="false" t="array" ref="D89:D89">B89-C89</f>
        <v>0.2</v>
      </c>
      <c r="E89" s="16" t="n">
        <v>0.2</v>
      </c>
      <c r="F89" s="16" t="n">
        <f aca="false" t="array" ref="F89:F89">1-E89</f>
        <v>0.8</v>
      </c>
      <c r="G89" s="16" t="n">
        <v>2</v>
      </c>
      <c r="H89" s="16" t="n">
        <f aca="false" t="array" ref="H89:H89">(G89*F89)/D89</f>
        <v>8</v>
      </c>
      <c r="I89" s="17" t="n">
        <f aca="false">D89*1000</f>
        <v>200</v>
      </c>
    </row>
    <row r="90" customFormat="false" ht="19.5" hidden="false" customHeight="true" outlineLevel="0" collapsed="false">
      <c r="A90" s="14" t="n">
        <v>87</v>
      </c>
      <c r="B90" s="15" t="n">
        <v>0.85</v>
      </c>
      <c r="C90" s="16" t="n">
        <v>0.63</v>
      </c>
      <c r="D90" s="16" t="n">
        <f aca="false" t="array" ref="D90:D90">B90-C90</f>
        <v>0.22</v>
      </c>
      <c r="E90" s="16" t="n">
        <v>0.2</v>
      </c>
      <c r="F90" s="16" t="n">
        <f aca="false" t="array" ref="F90:F90">1-E90</f>
        <v>0.8</v>
      </c>
      <c r="G90" s="16" t="n">
        <v>4.7</v>
      </c>
      <c r="H90" s="16" t="n">
        <f aca="false" t="array" ref="H90:H90">(G90*F90)/D90</f>
        <v>17.0909090909091</v>
      </c>
      <c r="I90" s="17" t="n">
        <f aca="false">D90*1000</f>
        <v>220</v>
      </c>
    </row>
    <row r="91" customFormat="false" ht="19.5" hidden="false" customHeight="true" outlineLevel="0" collapsed="false">
      <c r="A91" s="14" t="n">
        <v>88</v>
      </c>
      <c r="B91" s="15" t="n">
        <v>0.85</v>
      </c>
      <c r="C91" s="16" t="n">
        <v>0.6</v>
      </c>
      <c r="D91" s="16" t="n">
        <f aca="false" t="array" ref="D91:D91">B91-C91</f>
        <v>0.25</v>
      </c>
      <c r="E91" s="16" t="n">
        <v>0.3</v>
      </c>
      <c r="F91" s="16" t="n">
        <f aca="false" t="array" ref="F91:F91">1-E91</f>
        <v>0.7</v>
      </c>
      <c r="G91" s="16" t="n">
        <v>2.1</v>
      </c>
      <c r="H91" s="16" t="n">
        <f aca="false" t="array" ref="H91:H91">(G91*F91)/D91</f>
        <v>5.88</v>
      </c>
      <c r="I91" s="17" t="n">
        <f aca="false">D91*1000</f>
        <v>250</v>
      </c>
    </row>
    <row r="92" customFormat="false" ht="19.5" hidden="false" customHeight="true" outlineLevel="0" collapsed="false">
      <c r="A92" s="14" t="n">
        <v>89</v>
      </c>
      <c r="B92" s="15" t="n">
        <v>0.85</v>
      </c>
      <c r="C92" s="16" t="n">
        <v>0.57</v>
      </c>
      <c r="D92" s="16" t="n">
        <f aca="false" t="array" ref="D92:D92">B92-C92</f>
        <v>0.28</v>
      </c>
      <c r="E92" s="16" t="n">
        <v>0.5</v>
      </c>
      <c r="F92" s="16" t="n">
        <f aca="false" t="array" ref="F92:F92">1-E92</f>
        <v>0.5</v>
      </c>
      <c r="G92" s="16" t="n">
        <v>4.7</v>
      </c>
      <c r="H92" s="16" t="n">
        <f aca="false" t="array" ref="H92:H92">(G92*F92)/D92</f>
        <v>8.39285714285714</v>
      </c>
      <c r="I92" s="17" t="n">
        <f aca="false">D92*1000</f>
        <v>280</v>
      </c>
    </row>
    <row r="93" customFormat="false" ht="19.5" hidden="false" customHeight="true" outlineLevel="0" collapsed="false">
      <c r="A93" s="14" t="n">
        <v>90</v>
      </c>
      <c r="B93" s="15" t="n">
        <v>0.85</v>
      </c>
      <c r="C93" s="16" t="n">
        <v>0.61</v>
      </c>
      <c r="D93" s="16" t="n">
        <f aca="false" t="array" ref="D93:D93">B93-C93</f>
        <v>0.24</v>
      </c>
      <c r="E93" s="16" t="n">
        <v>0.4</v>
      </c>
      <c r="F93" s="16" t="n">
        <f aca="false" t="array" ref="F93:F93">1-E93</f>
        <v>0.6</v>
      </c>
      <c r="G93" s="16" t="n">
        <v>5.5</v>
      </c>
      <c r="H93" s="16" t="n">
        <f aca="false" t="array" ref="H93:H93">(G93*F93)/D93</f>
        <v>13.75</v>
      </c>
      <c r="I93" s="17" t="n">
        <f aca="false">D93*1000</f>
        <v>240</v>
      </c>
    </row>
    <row r="94" customFormat="false" ht="19.5" hidden="false" customHeight="true" outlineLevel="0" collapsed="false">
      <c r="A94" s="14" t="n">
        <v>91</v>
      </c>
      <c r="B94" s="15" t="n">
        <v>0.85</v>
      </c>
      <c r="C94" s="16" t="n">
        <v>0.61</v>
      </c>
      <c r="D94" s="16" t="n">
        <f aca="false" t="array" ref="D94:D94">B94-C94</f>
        <v>0.24</v>
      </c>
      <c r="E94" s="16" t="n">
        <v>0.5</v>
      </c>
      <c r="F94" s="16" t="n">
        <f aca="false" t="array" ref="F94:F94">1-E94</f>
        <v>0.5</v>
      </c>
      <c r="G94" s="16" t="n">
        <v>5.6</v>
      </c>
      <c r="H94" s="16" t="n">
        <f aca="false" t="array" ref="H94:H94">(G94*F94)/D94</f>
        <v>11.6666666666667</v>
      </c>
      <c r="I94" s="17" t="n">
        <f aca="false">D94*1000</f>
        <v>240</v>
      </c>
    </row>
    <row r="95" customFormat="false" ht="19.5" hidden="false" customHeight="true" outlineLevel="0" collapsed="false">
      <c r="A95" s="14" t="n">
        <v>92</v>
      </c>
      <c r="B95" s="15" t="n">
        <v>0.85</v>
      </c>
      <c r="C95" s="16" t="n">
        <v>0.58</v>
      </c>
      <c r="D95" s="16" t="n">
        <f aca="false" t="array" ref="D95:D95">B95-C95</f>
        <v>0.27</v>
      </c>
      <c r="E95" s="16" t="n">
        <v>0.2</v>
      </c>
      <c r="F95" s="16" t="n">
        <f aca="false" t="array" ref="F95:F95">1-E95</f>
        <v>0.8</v>
      </c>
      <c r="G95" s="16" t="n">
        <v>0.9</v>
      </c>
      <c r="H95" s="16" t="n">
        <f aca="false" t="array" ref="H95:H95">(G95*F95)/D95</f>
        <v>2.66666666666667</v>
      </c>
      <c r="I95" s="17" t="n">
        <f aca="false">D95*1000</f>
        <v>270</v>
      </c>
    </row>
    <row r="96" customFormat="false" ht="19.5" hidden="false" customHeight="true" outlineLevel="0" collapsed="false">
      <c r="A96" s="14" t="n">
        <v>93</v>
      </c>
      <c r="B96" s="15" t="n">
        <v>0.85</v>
      </c>
      <c r="C96" s="16" t="n">
        <v>0.61</v>
      </c>
      <c r="D96" s="16" t="n">
        <f aca="false" t="array" ref="D96:D96">B96-C96</f>
        <v>0.24</v>
      </c>
      <c r="E96" s="16" t="n">
        <v>0.5</v>
      </c>
      <c r="F96" s="16" t="n">
        <f aca="false" t="array" ref="F96:F96">1-E96</f>
        <v>0.5</v>
      </c>
      <c r="G96" s="16" t="n">
        <v>4.6</v>
      </c>
      <c r="H96" s="16" t="n">
        <f aca="false" t="array" ref="H96:H96">(G96*F96)/D96</f>
        <v>9.58333333333333</v>
      </c>
      <c r="I96" s="17" t="n">
        <f aca="false">D96*1000</f>
        <v>240</v>
      </c>
    </row>
    <row r="97" customFormat="false" ht="19.5" hidden="false" customHeight="true" outlineLevel="0" collapsed="false">
      <c r="A97" s="14" t="n">
        <v>94</v>
      </c>
      <c r="B97" s="15" t="n">
        <v>0.85</v>
      </c>
      <c r="C97" s="16" t="n">
        <v>0.6</v>
      </c>
      <c r="D97" s="16" t="n">
        <f aca="false" t="array" ref="D97:D97">B97-C97</f>
        <v>0.25</v>
      </c>
      <c r="E97" s="16" t="n">
        <v>0.4</v>
      </c>
      <c r="F97" s="16" t="n">
        <f aca="false" t="array" ref="F97:F97">1-E97</f>
        <v>0.6</v>
      </c>
      <c r="G97" s="16" t="n">
        <v>2.1</v>
      </c>
      <c r="H97" s="16" t="n">
        <f aca="false" t="array" ref="H97:H97">(G97*F97)/D97</f>
        <v>5.04</v>
      </c>
      <c r="I97" s="17" t="n">
        <f aca="false">D97*1000</f>
        <v>250</v>
      </c>
    </row>
    <row r="98" customFormat="false" ht="19.5" hidden="false" customHeight="true" outlineLevel="0" collapsed="false">
      <c r="A98" s="14" t="n">
        <v>95</v>
      </c>
      <c r="B98" s="15" t="n">
        <v>0.85</v>
      </c>
      <c r="C98" s="16" t="n">
        <v>0.61</v>
      </c>
      <c r="D98" s="16" t="n">
        <f aca="false" t="array" ref="D98:D98">B98-C98</f>
        <v>0.24</v>
      </c>
      <c r="E98" s="16" t="n">
        <v>0.4</v>
      </c>
      <c r="F98" s="16" t="n">
        <f aca="false" t="array" ref="F98:F98">1-E98</f>
        <v>0.6</v>
      </c>
      <c r="G98" s="16" t="n">
        <v>1.1</v>
      </c>
      <c r="H98" s="16" t="n">
        <f aca="false" t="array" ref="H98:H98">(G98*F98)/D98</f>
        <v>2.75</v>
      </c>
      <c r="I98" s="17" t="n">
        <f aca="false">D98*1000</f>
        <v>240</v>
      </c>
    </row>
    <row r="99" customFormat="false" ht="19.5" hidden="false" customHeight="true" outlineLevel="0" collapsed="false">
      <c r="A99" s="14" t="n">
        <v>96</v>
      </c>
      <c r="B99" s="15" t="n">
        <v>0.85</v>
      </c>
      <c r="C99" s="16" t="n">
        <v>0.63</v>
      </c>
      <c r="D99" s="16" t="n">
        <f aca="false" t="array" ref="D99:D99">B99-C99</f>
        <v>0.22</v>
      </c>
      <c r="E99" s="16" t="n">
        <v>0.3</v>
      </c>
      <c r="F99" s="16" t="n">
        <f aca="false" t="array" ref="F99:F99">1-E99</f>
        <v>0.7</v>
      </c>
      <c r="G99" s="16" t="n">
        <v>1.9</v>
      </c>
      <c r="H99" s="16" t="n">
        <f aca="false" t="array" ref="H99:H99">(G99*F99)/D99</f>
        <v>6.04545454545455</v>
      </c>
      <c r="I99" s="17" t="n">
        <f aca="false">D99*1000</f>
        <v>220</v>
      </c>
    </row>
    <row r="100" customFormat="false" ht="19.5" hidden="false" customHeight="true" outlineLevel="0" collapsed="false">
      <c r="A100" s="14" t="n">
        <v>97</v>
      </c>
      <c r="B100" s="15" t="n">
        <v>0.85</v>
      </c>
      <c r="C100" s="16" t="n">
        <v>0.61</v>
      </c>
      <c r="D100" s="16" t="n">
        <f aca="false" t="array" ref="D100:D100">B100-C100</f>
        <v>0.24</v>
      </c>
      <c r="E100" s="16" t="n">
        <v>0.5</v>
      </c>
      <c r="F100" s="16" t="n">
        <f aca="false" t="array" ref="F100:F100">1-E100</f>
        <v>0.5</v>
      </c>
      <c r="G100" s="16" t="n">
        <v>4.7</v>
      </c>
      <c r="H100" s="16" t="n">
        <f aca="false" t="array" ref="H100:H100">(G100*F100)/D100</f>
        <v>9.79166666666667</v>
      </c>
      <c r="I100" s="17" t="n">
        <f aca="false">D100*1000</f>
        <v>240</v>
      </c>
    </row>
    <row r="101" customFormat="false" ht="19.5" hidden="false" customHeight="true" outlineLevel="0" collapsed="false">
      <c r="A101" s="14" t="n">
        <v>98</v>
      </c>
      <c r="B101" s="15" t="n">
        <v>0.85</v>
      </c>
      <c r="C101" s="16" t="n">
        <v>0.55</v>
      </c>
      <c r="D101" s="16" t="n">
        <f aca="false" t="array" ref="D101:D101">B101-C101</f>
        <v>0.3</v>
      </c>
      <c r="E101" s="16" t="n">
        <v>0.5</v>
      </c>
      <c r="F101" s="16" t="n">
        <f aca="false" t="array" ref="F101:F101">1-E101</f>
        <v>0.5</v>
      </c>
      <c r="G101" s="16" t="n">
        <v>6.8</v>
      </c>
      <c r="H101" s="16" t="n">
        <f aca="false" t="array" ref="H101:H101">(G101*F101)/D101</f>
        <v>11.3333333333333</v>
      </c>
      <c r="I101" s="17" t="n">
        <f aca="false">D101*1000</f>
        <v>300</v>
      </c>
    </row>
    <row r="102" customFormat="false" ht="19.5" hidden="false" customHeight="true" outlineLevel="0" collapsed="false">
      <c r="A102" s="14" t="n">
        <v>99</v>
      </c>
      <c r="B102" s="15" t="n">
        <v>0.85</v>
      </c>
      <c r="C102" s="16" t="n">
        <v>0.65</v>
      </c>
      <c r="D102" s="16" t="n">
        <f aca="false" t="array" ref="D102:D102">B102-C102</f>
        <v>0.2</v>
      </c>
      <c r="E102" s="16" t="n">
        <v>0.3</v>
      </c>
      <c r="F102" s="16" t="n">
        <f aca="false" t="array" ref="F102:F102">1-E102</f>
        <v>0.7</v>
      </c>
      <c r="G102" s="16" t="n">
        <v>4.5</v>
      </c>
      <c r="H102" s="16" t="n">
        <f aca="false" t="array" ref="H102:H102">(G102*F102)/D102</f>
        <v>15.75</v>
      </c>
      <c r="I102" s="17" t="n">
        <f aca="false">D102*1000</f>
        <v>200</v>
      </c>
    </row>
    <row r="103" customFormat="false" ht="19.5" hidden="false" customHeight="true" outlineLevel="0" collapsed="false">
      <c r="A103" s="14" t="n">
        <v>100</v>
      </c>
      <c r="B103" s="15" t="n">
        <v>0.85</v>
      </c>
      <c r="C103" s="16" t="n">
        <v>0.62</v>
      </c>
      <c r="D103" s="16" t="n">
        <f aca="false" t="array" ref="D103:D103">B103-C103</f>
        <v>0.23</v>
      </c>
      <c r="E103" s="16" t="n">
        <v>0.5</v>
      </c>
      <c r="F103" s="16" t="n">
        <f aca="false" t="array" ref="F103:F103">1-E103</f>
        <v>0.5</v>
      </c>
      <c r="G103" s="16" t="n">
        <v>6.9</v>
      </c>
      <c r="H103" s="16" t="n">
        <f aca="false" t="array" ref="H103:H103">(G103*F103)/D103</f>
        <v>15</v>
      </c>
      <c r="I103" s="17" t="n">
        <f aca="false">D103*1000</f>
        <v>230</v>
      </c>
    </row>
    <row r="104" customFormat="false" ht="19.5" hidden="false" customHeight="true" outlineLevel="0" collapsed="false">
      <c r="A104" s="14" t="n">
        <v>101</v>
      </c>
      <c r="B104" s="15" t="n">
        <v>0.85</v>
      </c>
      <c r="C104" s="16" t="n">
        <v>0.64</v>
      </c>
      <c r="D104" s="16" t="n">
        <f aca="false" t="array" ref="D104:D104">B104-C104</f>
        <v>0.21</v>
      </c>
      <c r="E104" s="16" t="n">
        <v>0.3</v>
      </c>
      <c r="F104" s="16" t="n">
        <f aca="false" t="array" ref="F104:F104">1-E104</f>
        <v>0.7</v>
      </c>
      <c r="G104" s="16" t="n">
        <v>4.2</v>
      </c>
      <c r="H104" s="16" t="n">
        <f aca="false" t="array" ref="H104:H104">(G104*F104)/D104</f>
        <v>14</v>
      </c>
      <c r="I104" s="17" t="n">
        <f aca="false">D104*1000</f>
        <v>210</v>
      </c>
    </row>
    <row r="105" customFormat="false" ht="19.5" hidden="false" customHeight="true" outlineLevel="0" collapsed="false">
      <c r="A105" s="14" t="n">
        <v>102</v>
      </c>
      <c r="B105" s="15" t="n">
        <v>0.85</v>
      </c>
      <c r="C105" s="16" t="n">
        <v>0.62</v>
      </c>
      <c r="D105" s="16" t="n">
        <f aca="false" t="array" ref="D105:D105">B105-C105</f>
        <v>0.23</v>
      </c>
      <c r="E105" s="16" t="n">
        <v>0.3</v>
      </c>
      <c r="F105" s="16" t="n">
        <f aca="false" t="array" ref="F105:F105">1-E105</f>
        <v>0.7</v>
      </c>
      <c r="G105" s="16" t="n">
        <v>1.2</v>
      </c>
      <c r="H105" s="16" t="n">
        <f aca="false" t="array" ref="H105:H105">(G105*F105)/D105</f>
        <v>3.65217391304348</v>
      </c>
      <c r="I105" s="17" t="n">
        <f aca="false">D105*1000</f>
        <v>230</v>
      </c>
    </row>
    <row r="106" customFormat="false" ht="19.5" hidden="false" customHeight="true" outlineLevel="0" collapsed="false">
      <c r="A106" s="14" t="n">
        <v>103</v>
      </c>
      <c r="B106" s="15" t="n">
        <v>0.85</v>
      </c>
      <c r="C106" s="16" t="n">
        <v>0.56</v>
      </c>
      <c r="D106" s="16" t="n">
        <f aca="false" t="array" ref="D106:D106">B106-C106</f>
        <v>0.29</v>
      </c>
      <c r="E106" s="16" t="n">
        <v>0.4</v>
      </c>
      <c r="F106" s="16" t="n">
        <f aca="false" t="array" ref="F106:F106">1-E106</f>
        <v>0.6</v>
      </c>
      <c r="G106" s="16" t="n">
        <v>1.7</v>
      </c>
      <c r="H106" s="16" t="n">
        <f aca="false" t="array" ref="H106:H106">(G106*F106)/D106</f>
        <v>3.51724137931035</v>
      </c>
      <c r="I106" s="17" t="n">
        <f aca="false">D106*1000</f>
        <v>290</v>
      </c>
    </row>
    <row r="107" customFormat="false" ht="19.5" hidden="false" customHeight="true" outlineLevel="0" collapsed="false">
      <c r="A107" s="14" t="n">
        <v>104</v>
      </c>
      <c r="B107" s="15" t="n">
        <v>0.85</v>
      </c>
      <c r="C107" s="16" t="n">
        <v>0.57</v>
      </c>
      <c r="D107" s="16" t="n">
        <f aca="false" t="array" ref="D107:D107">B107-C107</f>
        <v>0.28</v>
      </c>
      <c r="E107" s="16" t="n">
        <v>0.5</v>
      </c>
      <c r="F107" s="16" t="n">
        <f aca="false" t="array" ref="F107:F107">1-E107</f>
        <v>0.5</v>
      </c>
      <c r="G107" s="16" t="n">
        <v>4</v>
      </c>
      <c r="H107" s="16" t="n">
        <f aca="false" t="array" ref="H107:H107">(G107*F107)/D107</f>
        <v>7.14285714285714</v>
      </c>
      <c r="I107" s="17" t="n">
        <f aca="false">D107*1000</f>
        <v>280</v>
      </c>
    </row>
    <row r="108" customFormat="false" ht="19.5" hidden="false" customHeight="true" outlineLevel="0" collapsed="false">
      <c r="A108" s="14" t="n">
        <v>105</v>
      </c>
      <c r="B108" s="15" t="n">
        <v>0.85</v>
      </c>
      <c r="C108" s="16" t="n">
        <v>0.64</v>
      </c>
      <c r="D108" s="16" t="n">
        <f aca="false" t="array" ref="D108:D108">B108-C108</f>
        <v>0.21</v>
      </c>
      <c r="E108" s="16" t="n">
        <v>0.4</v>
      </c>
      <c r="F108" s="16" t="n">
        <f aca="false" t="array" ref="F108:F108">1-E108</f>
        <v>0.6</v>
      </c>
      <c r="G108" s="16" t="n">
        <v>2.2</v>
      </c>
      <c r="H108" s="16" t="n">
        <f aca="false" t="array" ref="H108:H108">(G108*F108)/D108</f>
        <v>6.28571428571429</v>
      </c>
      <c r="I108" s="17" t="n">
        <f aca="false">D108*1000</f>
        <v>210</v>
      </c>
    </row>
    <row r="109" customFormat="false" ht="19.5" hidden="false" customHeight="true" outlineLevel="0" collapsed="false">
      <c r="A109" s="14" t="n">
        <v>106</v>
      </c>
      <c r="B109" s="15" t="n">
        <v>0.85</v>
      </c>
      <c r="C109" s="16" t="n">
        <v>0.65</v>
      </c>
      <c r="D109" s="16" t="n">
        <f aca="false" t="array" ref="D109:D109">B109-C109</f>
        <v>0.2</v>
      </c>
      <c r="E109" s="16" t="n">
        <v>0.3</v>
      </c>
      <c r="F109" s="16" t="n">
        <f aca="false" t="array" ref="F109:F109">1-E109</f>
        <v>0.7</v>
      </c>
      <c r="G109" s="16" t="n">
        <v>1.3</v>
      </c>
      <c r="H109" s="16" t="n">
        <f aca="false" t="array" ref="H109:H109">(G109*F109)/D109</f>
        <v>4.55</v>
      </c>
      <c r="I109" s="17" t="n">
        <f aca="false">D109*1000</f>
        <v>200</v>
      </c>
    </row>
    <row r="110" customFormat="false" ht="19.5" hidden="false" customHeight="true" outlineLevel="0" collapsed="false">
      <c r="A110" s="14" t="n">
        <v>107</v>
      </c>
      <c r="B110" s="15" t="n">
        <v>0.85</v>
      </c>
      <c r="C110" s="16" t="n">
        <v>0.65</v>
      </c>
      <c r="D110" s="16" t="n">
        <f aca="false" t="array" ref="D110:D110">B110-C110</f>
        <v>0.2</v>
      </c>
      <c r="E110" s="16" t="n">
        <v>0.5</v>
      </c>
      <c r="F110" s="16" t="n">
        <f aca="false" t="array" ref="F110:F110">1-E110</f>
        <v>0.5</v>
      </c>
      <c r="G110" s="16" t="n">
        <v>1.6</v>
      </c>
      <c r="H110" s="16" t="n">
        <f aca="false" t="array" ref="H110:H110">(G110*F110)/D110</f>
        <v>4</v>
      </c>
      <c r="I110" s="17" t="n">
        <f aca="false">D110*1000</f>
        <v>200</v>
      </c>
    </row>
    <row r="111" customFormat="false" ht="19.5" hidden="false" customHeight="true" outlineLevel="0" collapsed="false">
      <c r="A111" s="14" t="n">
        <v>108</v>
      </c>
      <c r="B111" s="15" t="n">
        <v>0.85</v>
      </c>
      <c r="C111" s="16" t="n">
        <v>0.65</v>
      </c>
      <c r="D111" s="16" t="n">
        <f aca="false" t="array" ref="D111:D111">B111-C111</f>
        <v>0.2</v>
      </c>
      <c r="E111" s="16" t="n">
        <v>0.5</v>
      </c>
      <c r="F111" s="16" t="n">
        <f aca="false" t="array" ref="F111:F111">1-E111</f>
        <v>0.5</v>
      </c>
      <c r="G111" s="16" t="n">
        <v>2.1</v>
      </c>
      <c r="H111" s="16" t="n">
        <f aca="false" t="array" ref="H111:H111">(G111*F111)/D111</f>
        <v>5.25</v>
      </c>
      <c r="I111" s="17" t="n">
        <f aca="false">D111*1000</f>
        <v>200</v>
      </c>
    </row>
    <row r="112" customFormat="false" ht="19.5" hidden="false" customHeight="true" outlineLevel="0" collapsed="false">
      <c r="A112" s="14" t="n">
        <v>109</v>
      </c>
      <c r="B112" s="15" t="n">
        <v>0.85</v>
      </c>
      <c r="C112" s="16" t="n">
        <v>0.61</v>
      </c>
      <c r="D112" s="16" t="n">
        <f aca="false" t="array" ref="D112:D112">B112-C112</f>
        <v>0.24</v>
      </c>
      <c r="E112" s="16" t="n">
        <v>0.2</v>
      </c>
      <c r="F112" s="16" t="n">
        <f aca="false" t="array" ref="F112:F112">1-E112</f>
        <v>0.8</v>
      </c>
      <c r="G112" s="16" t="n">
        <v>4.1</v>
      </c>
      <c r="H112" s="16" t="n">
        <f aca="false" t="array" ref="H112:H112">(G112*F112)/D112</f>
        <v>13.6666666666667</v>
      </c>
      <c r="I112" s="17" t="n">
        <f aca="false">D112*1000</f>
        <v>240</v>
      </c>
    </row>
    <row r="113" customFormat="false" ht="19.5" hidden="false" customHeight="true" outlineLevel="0" collapsed="false">
      <c r="A113" s="14" t="n">
        <v>110</v>
      </c>
      <c r="B113" s="15" t="n">
        <v>0.85</v>
      </c>
      <c r="C113" s="16" t="n">
        <v>0.62</v>
      </c>
      <c r="D113" s="16" t="n">
        <f aca="false" t="array" ref="D113:D113">B113-C113</f>
        <v>0.23</v>
      </c>
      <c r="E113" s="16" t="n">
        <v>0.3</v>
      </c>
      <c r="F113" s="16" t="n">
        <f aca="false" t="array" ref="F113:F113">1-E113</f>
        <v>0.7</v>
      </c>
      <c r="G113" s="16" t="n">
        <v>0.8</v>
      </c>
      <c r="H113" s="16" t="n">
        <f aca="false" t="array" ref="H113:H113">(G113*F113)/D113</f>
        <v>2.43478260869565</v>
      </c>
      <c r="I113" s="17" t="n">
        <f aca="false">D113*1000</f>
        <v>230</v>
      </c>
    </row>
    <row r="114" customFormat="false" ht="19.5" hidden="false" customHeight="true" outlineLevel="0" collapsed="false">
      <c r="A114" s="14" t="n">
        <v>111</v>
      </c>
      <c r="B114" s="15" t="n">
        <v>0.85</v>
      </c>
      <c r="C114" s="16" t="n">
        <v>0.58</v>
      </c>
      <c r="D114" s="16" t="n">
        <f aca="false" t="array" ref="D114:D114">B114-C114</f>
        <v>0.27</v>
      </c>
      <c r="E114" s="16" t="n">
        <v>0.3</v>
      </c>
      <c r="F114" s="16" t="n">
        <f aca="false" t="array" ref="F114:F114">1-E114</f>
        <v>0.7</v>
      </c>
      <c r="G114" s="16" t="n">
        <v>2.4</v>
      </c>
      <c r="H114" s="16" t="n">
        <f aca="false" t="array" ref="H114:H114">(G114*F114)/D114</f>
        <v>6.22222222222222</v>
      </c>
      <c r="I114" s="17" t="n">
        <f aca="false">D114*1000</f>
        <v>270</v>
      </c>
    </row>
    <row r="115" customFormat="false" ht="19.5" hidden="false" customHeight="true" outlineLevel="0" collapsed="false">
      <c r="A115" s="14" t="n">
        <v>112</v>
      </c>
      <c r="B115" s="15" t="n">
        <v>0.85</v>
      </c>
      <c r="C115" s="16" t="n">
        <v>0.62</v>
      </c>
      <c r="D115" s="16" t="n">
        <f aca="false" t="array" ref="D115:D115">B115-C115</f>
        <v>0.23</v>
      </c>
      <c r="E115" s="16" t="n">
        <v>0.4</v>
      </c>
      <c r="F115" s="16" t="n">
        <f aca="false" t="array" ref="F115:F115">1-E115</f>
        <v>0.6</v>
      </c>
      <c r="G115" s="16" t="n">
        <v>6.2</v>
      </c>
      <c r="H115" s="16" t="n">
        <f aca="false" t="array" ref="H115:H115">(G115*F115)/D115</f>
        <v>16.1739130434783</v>
      </c>
      <c r="I115" s="17" t="n">
        <f aca="false">D115*1000</f>
        <v>230</v>
      </c>
    </row>
    <row r="116" customFormat="false" ht="19.5" hidden="false" customHeight="true" outlineLevel="0" collapsed="false">
      <c r="A116" s="14" t="n">
        <v>113</v>
      </c>
      <c r="B116" s="15" t="n">
        <v>0.85</v>
      </c>
      <c r="C116" s="16" t="n">
        <v>0.58</v>
      </c>
      <c r="D116" s="16" t="n">
        <f aca="false" t="array" ref="D116:D116">B116-C116</f>
        <v>0.27</v>
      </c>
      <c r="E116" s="16" t="n">
        <v>0.5</v>
      </c>
      <c r="F116" s="16" t="n">
        <f aca="false" t="array" ref="F116:F116">1-E116</f>
        <v>0.5</v>
      </c>
      <c r="G116" s="16" t="n">
        <v>2</v>
      </c>
      <c r="H116" s="16" t="n">
        <f aca="false" t="array" ref="H116:H116">(G116*F116)/D116</f>
        <v>3.7037037037037</v>
      </c>
      <c r="I116" s="17" t="n">
        <f aca="false">D116*1000</f>
        <v>270</v>
      </c>
    </row>
    <row r="117" customFormat="false" ht="19.5" hidden="false" customHeight="true" outlineLevel="0" collapsed="false">
      <c r="A117" s="14" t="n">
        <v>114</v>
      </c>
      <c r="B117" s="15" t="n">
        <v>0.85</v>
      </c>
      <c r="C117" s="16" t="n">
        <v>0.59</v>
      </c>
      <c r="D117" s="16" t="n">
        <f aca="false" t="array" ref="D117:D117">B117-C117</f>
        <v>0.26</v>
      </c>
      <c r="E117" s="16" t="n">
        <v>0.2</v>
      </c>
      <c r="F117" s="16" t="n">
        <f aca="false" t="array" ref="F117:F117">1-E117</f>
        <v>0.8</v>
      </c>
      <c r="G117" s="16" t="n">
        <v>0.9</v>
      </c>
      <c r="H117" s="16" t="n">
        <f aca="false" t="array" ref="H117:H117">(G117*F117)/D117</f>
        <v>2.76923076923077</v>
      </c>
      <c r="I117" s="17" t="n">
        <f aca="false">D117*1000</f>
        <v>260</v>
      </c>
    </row>
    <row r="118" customFormat="false" ht="19.5" hidden="false" customHeight="true" outlineLevel="0" collapsed="false">
      <c r="A118" s="14" t="n">
        <v>115</v>
      </c>
      <c r="B118" s="15" t="n">
        <v>0.85</v>
      </c>
      <c r="C118" s="16" t="n">
        <v>0.61</v>
      </c>
      <c r="D118" s="16" t="n">
        <f aca="false" t="array" ref="D118:D118">B118-C118</f>
        <v>0.24</v>
      </c>
      <c r="E118" s="16" t="n">
        <v>0.3</v>
      </c>
      <c r="F118" s="16" t="n">
        <f aca="false" t="array" ref="F118:F118">1-E118</f>
        <v>0.7</v>
      </c>
      <c r="G118" s="16" t="n">
        <v>2</v>
      </c>
      <c r="H118" s="16" t="n">
        <f aca="false" t="array" ref="H118:H118">(G118*F118)/D118</f>
        <v>5.83333333333333</v>
      </c>
      <c r="I118" s="17" t="n">
        <f aca="false">D118*1000</f>
        <v>240</v>
      </c>
    </row>
    <row r="119" customFormat="false" ht="19.5" hidden="false" customHeight="true" outlineLevel="0" collapsed="false">
      <c r="A119" s="14" t="n">
        <v>116</v>
      </c>
      <c r="B119" s="15" t="n">
        <v>0.85</v>
      </c>
      <c r="C119" s="16" t="n">
        <v>0.58</v>
      </c>
      <c r="D119" s="16" t="n">
        <f aca="false" t="array" ref="D119:D119">B119-C119</f>
        <v>0.27</v>
      </c>
      <c r="E119" s="16" t="n">
        <v>0.4</v>
      </c>
      <c r="F119" s="16" t="n">
        <f aca="false" t="array" ref="F119:F119">1-E119</f>
        <v>0.6</v>
      </c>
      <c r="G119" s="16" t="n">
        <v>1.7</v>
      </c>
      <c r="H119" s="16" t="n">
        <f aca="false" t="array" ref="H119:H119">(G119*F119)/D119</f>
        <v>3.77777777777778</v>
      </c>
      <c r="I119" s="17" t="n">
        <f aca="false">D119*1000</f>
        <v>270</v>
      </c>
    </row>
    <row r="120" customFormat="false" ht="19.5" hidden="false" customHeight="true" outlineLevel="0" collapsed="false">
      <c r="A120" s="14" t="n">
        <v>117</v>
      </c>
      <c r="B120" s="15" t="n">
        <v>0.85</v>
      </c>
      <c r="C120" s="16" t="n">
        <v>0.63</v>
      </c>
      <c r="D120" s="16" t="n">
        <f aca="false" t="array" ref="D120:D120">B120-C120</f>
        <v>0.22</v>
      </c>
      <c r="E120" s="16" t="n">
        <v>0.4</v>
      </c>
      <c r="F120" s="16" t="n">
        <f aca="false" t="array" ref="F120:F120">1-E120</f>
        <v>0.6</v>
      </c>
      <c r="G120" s="16" t="n">
        <v>0.9</v>
      </c>
      <c r="H120" s="16" t="n">
        <f aca="false" t="array" ref="H120:H120">(G120*F120)/D120</f>
        <v>2.45454545454546</v>
      </c>
      <c r="I120" s="17" t="n">
        <f aca="false">D120*1000</f>
        <v>220</v>
      </c>
    </row>
    <row r="121" customFormat="false" ht="19.5" hidden="false" customHeight="true" outlineLevel="0" collapsed="false">
      <c r="A121" s="14" t="n">
        <v>118</v>
      </c>
      <c r="B121" s="15" t="n">
        <v>0.85</v>
      </c>
      <c r="C121" s="16" t="n">
        <v>0.65</v>
      </c>
      <c r="D121" s="16" t="n">
        <f aca="false" t="array" ref="D121:D121">B121-C121</f>
        <v>0.2</v>
      </c>
      <c r="E121" s="16" t="n">
        <v>0.2</v>
      </c>
      <c r="F121" s="16" t="n">
        <f aca="false" t="array" ref="F121:F121">1-E121</f>
        <v>0.8</v>
      </c>
      <c r="G121" s="16" t="n">
        <v>1.1</v>
      </c>
      <c r="H121" s="16" t="n">
        <f aca="false" t="array" ref="H121:H121">(G121*F121)/D121</f>
        <v>4.4</v>
      </c>
      <c r="I121" s="17" t="n">
        <f aca="false">D121*1000</f>
        <v>200</v>
      </c>
    </row>
    <row r="122" customFormat="false" ht="19.5" hidden="false" customHeight="true" outlineLevel="0" collapsed="false">
      <c r="A122" s="14" t="n">
        <v>119</v>
      </c>
      <c r="B122" s="15" t="n">
        <v>0.85</v>
      </c>
      <c r="C122" s="16" t="n">
        <v>0.63</v>
      </c>
      <c r="D122" s="16" t="n">
        <f aca="false" t="array" ref="D122:D122">B122-C122</f>
        <v>0.22</v>
      </c>
      <c r="E122" s="16" t="n">
        <v>0.4</v>
      </c>
      <c r="F122" s="16" t="n">
        <f aca="false" t="array" ref="F122:F122">1-E122</f>
        <v>0.6</v>
      </c>
      <c r="G122" s="16" t="n">
        <v>1.1</v>
      </c>
      <c r="H122" s="16" t="n">
        <f aca="false" t="array" ref="H122:H122">(G122*F122)/D122</f>
        <v>3</v>
      </c>
      <c r="I122" s="17" t="n">
        <f aca="false">D122*1000</f>
        <v>220</v>
      </c>
    </row>
    <row r="123" customFormat="false" ht="19.5" hidden="false" customHeight="true" outlineLevel="0" collapsed="false">
      <c r="A123" s="14" t="n">
        <v>120</v>
      </c>
      <c r="B123" s="15" t="n">
        <v>0.85</v>
      </c>
      <c r="C123" s="16" t="n">
        <v>0.64</v>
      </c>
      <c r="D123" s="16" t="n">
        <f aca="false" t="array" ref="D123:D123">B123-C123</f>
        <v>0.21</v>
      </c>
      <c r="E123" s="16" t="n">
        <v>0.3</v>
      </c>
      <c r="F123" s="16" t="n">
        <f aca="false" t="array" ref="F123:F123">1-E123</f>
        <v>0.7</v>
      </c>
      <c r="G123" s="16" t="n">
        <v>1.3</v>
      </c>
      <c r="H123" s="16" t="n">
        <f aca="false" t="array" ref="H123:H123">(G123*F123)/D123</f>
        <v>4.33333333333333</v>
      </c>
      <c r="I123" s="17" t="n">
        <f aca="false">D123*1000</f>
        <v>210</v>
      </c>
    </row>
    <row r="124" customFormat="false" ht="19.5" hidden="false" customHeight="true" outlineLevel="0" collapsed="false">
      <c r="A124" s="14" t="n">
        <v>121</v>
      </c>
      <c r="B124" s="15" t="n">
        <v>0.85</v>
      </c>
      <c r="C124" s="16" t="n">
        <v>0.58</v>
      </c>
      <c r="D124" s="16" t="n">
        <f aca="false" t="array" ref="D124:D124">B124-C124</f>
        <v>0.27</v>
      </c>
      <c r="E124" s="16" t="n">
        <v>0.4</v>
      </c>
      <c r="F124" s="16" t="n">
        <f aca="false" t="array" ref="F124:F124">1-E124</f>
        <v>0.6</v>
      </c>
      <c r="G124" s="16" t="n">
        <v>1.9</v>
      </c>
      <c r="H124" s="16" t="n">
        <f aca="false" t="array" ref="H124:H124">(G124*F124)/D124</f>
        <v>4.22222222222222</v>
      </c>
      <c r="I124" s="17" t="n">
        <f aca="false">D124*1000</f>
        <v>270</v>
      </c>
    </row>
    <row r="125" customFormat="false" ht="19.5" hidden="false" customHeight="true" outlineLevel="0" collapsed="false">
      <c r="A125" s="14" t="n">
        <v>122</v>
      </c>
      <c r="B125" s="15" t="n">
        <v>0.85</v>
      </c>
      <c r="C125" s="16" t="n">
        <v>0.62</v>
      </c>
      <c r="D125" s="16" t="n">
        <f aca="false" t="array" ref="D125:D125">B125-C125</f>
        <v>0.23</v>
      </c>
      <c r="E125" s="16" t="n">
        <v>0.2</v>
      </c>
      <c r="F125" s="16" t="n">
        <f aca="false" t="array" ref="F125:F125">1-E125</f>
        <v>0.8</v>
      </c>
      <c r="G125" s="16" t="n">
        <v>2.4</v>
      </c>
      <c r="H125" s="16" t="n">
        <f aca="false" t="array" ref="H125:H125">(G125*F125)/D125</f>
        <v>8.34782608695652</v>
      </c>
      <c r="I125" s="17" t="n">
        <f aca="false">D125*1000</f>
        <v>230</v>
      </c>
    </row>
    <row r="126" customFormat="false" ht="19.5" hidden="false" customHeight="true" outlineLevel="0" collapsed="false">
      <c r="A126" s="14" t="n">
        <v>123</v>
      </c>
      <c r="B126" s="15" t="n">
        <v>0.85</v>
      </c>
      <c r="C126" s="16" t="n">
        <v>0.64</v>
      </c>
      <c r="D126" s="16" t="n">
        <f aca="false" t="array" ref="D126:D126">B126-C126</f>
        <v>0.21</v>
      </c>
      <c r="E126" s="16" t="n">
        <v>0.4</v>
      </c>
      <c r="F126" s="16" t="n">
        <f aca="false" t="array" ref="F126:F126">1-E126</f>
        <v>0.6</v>
      </c>
      <c r="G126" s="16" t="n">
        <v>1.1</v>
      </c>
      <c r="H126" s="16" t="n">
        <f aca="false" t="array" ref="H126:H126">(G126*F126)/D126</f>
        <v>3.14285714285714</v>
      </c>
      <c r="I126" s="17" t="n">
        <f aca="false">D126*1000</f>
        <v>210</v>
      </c>
    </row>
    <row r="127" customFormat="false" ht="19.5" hidden="false" customHeight="true" outlineLevel="0" collapsed="false">
      <c r="A127" s="14" t="n">
        <v>124</v>
      </c>
      <c r="B127" s="15" t="n">
        <v>0.85</v>
      </c>
      <c r="C127" s="16" t="n">
        <v>0.55</v>
      </c>
      <c r="D127" s="16" t="n">
        <f aca="false" t="array" ref="D127:D127">B127-C127</f>
        <v>0.3</v>
      </c>
      <c r="E127" s="16" t="n">
        <v>0.2</v>
      </c>
      <c r="F127" s="16" t="n">
        <f aca="false" t="array" ref="F127:F127">1-E127</f>
        <v>0.8</v>
      </c>
      <c r="G127" s="16" t="n">
        <v>4.5</v>
      </c>
      <c r="H127" s="16" t="n">
        <f aca="false" t="array" ref="H127:H127">(G127*F127)/D127</f>
        <v>12</v>
      </c>
      <c r="I127" s="17" t="n">
        <f aca="false">D127*1000</f>
        <v>300</v>
      </c>
    </row>
    <row r="128" customFormat="false" ht="19.5" hidden="false" customHeight="true" outlineLevel="0" collapsed="false">
      <c r="A128" s="14" t="n">
        <v>125</v>
      </c>
      <c r="B128" s="15" t="n">
        <v>0.85</v>
      </c>
      <c r="C128" s="16" t="n">
        <v>0.62</v>
      </c>
      <c r="D128" s="16" t="n">
        <f aca="false" t="array" ref="D128:D128">B128-C128</f>
        <v>0.23</v>
      </c>
      <c r="E128" s="16" t="n">
        <v>0.4</v>
      </c>
      <c r="F128" s="16" t="n">
        <f aca="false" t="array" ref="F128:F128">1-E128</f>
        <v>0.6</v>
      </c>
      <c r="G128" s="16" t="n">
        <v>1.9</v>
      </c>
      <c r="H128" s="16" t="n">
        <f aca="false" t="array" ref="H128:H128">(G128*F128)/D128</f>
        <v>4.95652173913044</v>
      </c>
      <c r="I128" s="17" t="n">
        <f aca="false">D128*1000</f>
        <v>230</v>
      </c>
    </row>
    <row r="129" customFormat="false" ht="19.5" hidden="false" customHeight="true" outlineLevel="0" collapsed="false">
      <c r="A129" s="14" t="n">
        <v>126</v>
      </c>
      <c r="B129" s="15" t="n">
        <v>0.85</v>
      </c>
      <c r="C129" s="16" t="n">
        <v>0.55</v>
      </c>
      <c r="D129" s="16" t="n">
        <f aca="false" t="array" ref="D129:D129">B129-C129</f>
        <v>0.3</v>
      </c>
      <c r="E129" s="16" t="n">
        <v>0.2</v>
      </c>
      <c r="F129" s="16" t="n">
        <f aca="false" t="array" ref="F129:F129">1-E129</f>
        <v>0.8</v>
      </c>
      <c r="G129" s="16" t="n">
        <v>1.9</v>
      </c>
      <c r="H129" s="16" t="n">
        <f aca="false" t="array" ref="H129:H129">(G129*F129)/D129</f>
        <v>5.06666666666667</v>
      </c>
      <c r="I129" s="17" t="n">
        <f aca="false">D129*1000</f>
        <v>300</v>
      </c>
    </row>
    <row r="130" customFormat="false" ht="19.5" hidden="false" customHeight="true" outlineLevel="0" collapsed="false">
      <c r="A130" s="14" t="n">
        <v>127</v>
      </c>
      <c r="B130" s="15" t="n">
        <v>0.85</v>
      </c>
      <c r="C130" s="16" t="n">
        <v>0.63</v>
      </c>
      <c r="D130" s="16" t="n">
        <f aca="false" t="array" ref="D130:D130">B130-C130</f>
        <v>0.22</v>
      </c>
      <c r="E130" s="16" t="n">
        <v>0.4</v>
      </c>
      <c r="F130" s="16" t="n">
        <f aca="false" t="array" ref="F130:F130">1-E130</f>
        <v>0.6</v>
      </c>
      <c r="G130" s="16" t="n">
        <v>1.3</v>
      </c>
      <c r="H130" s="16" t="n">
        <f aca="false" t="array" ref="H130:H130">(G130*F130)/D130</f>
        <v>3.54545454545455</v>
      </c>
      <c r="I130" s="17" t="n">
        <f aca="false">D130*1000</f>
        <v>220</v>
      </c>
    </row>
    <row r="131" customFormat="false" ht="19.5" hidden="false" customHeight="true" outlineLevel="0" collapsed="false">
      <c r="A131" s="14" t="n">
        <v>128</v>
      </c>
      <c r="B131" s="15" t="n">
        <v>0.85</v>
      </c>
      <c r="C131" s="16" t="n">
        <v>0.64</v>
      </c>
      <c r="D131" s="16" t="n">
        <f aca="false" t="array" ref="D131:D131">B131-C131</f>
        <v>0.21</v>
      </c>
      <c r="E131" s="16" t="n">
        <v>0.5</v>
      </c>
      <c r="F131" s="16" t="n">
        <f aca="false" t="array" ref="F131:F131">1-E131</f>
        <v>0.5</v>
      </c>
      <c r="G131" s="16" t="n">
        <v>1.9</v>
      </c>
      <c r="H131" s="16" t="n">
        <f aca="false" t="array" ref="H131:H131">(G131*F131)/D131</f>
        <v>4.52380952380953</v>
      </c>
      <c r="I131" s="17" t="n">
        <f aca="false">D131*1000</f>
        <v>210</v>
      </c>
    </row>
    <row r="132" customFormat="false" ht="19.5" hidden="false" customHeight="true" outlineLevel="0" collapsed="false">
      <c r="A132" s="14" t="n">
        <v>129</v>
      </c>
      <c r="B132" s="15" t="n">
        <v>0.85</v>
      </c>
      <c r="C132" s="16" t="n">
        <v>0.62</v>
      </c>
      <c r="D132" s="16" t="n">
        <f aca="false" t="array" ref="D132:D132">B132-C132</f>
        <v>0.23</v>
      </c>
      <c r="E132" s="16" t="n">
        <v>0.2</v>
      </c>
      <c r="F132" s="16" t="n">
        <f aca="false" t="array" ref="F132:F132">1-E132</f>
        <v>0.8</v>
      </c>
      <c r="G132" s="16" t="n">
        <v>2.4</v>
      </c>
      <c r="H132" s="16" t="n">
        <f aca="false" t="array" ref="H132:H132">(G132*F132)/D132</f>
        <v>8.34782608695652</v>
      </c>
      <c r="I132" s="17" t="n">
        <f aca="false">D132*1000</f>
        <v>230</v>
      </c>
    </row>
    <row r="133" customFormat="false" ht="19.5" hidden="false" customHeight="true" outlineLevel="0" collapsed="false">
      <c r="A133" s="14" t="n">
        <v>130</v>
      </c>
      <c r="B133" s="15" t="n">
        <v>0.85</v>
      </c>
      <c r="C133" s="16" t="n">
        <v>0.55</v>
      </c>
      <c r="D133" s="16" t="n">
        <f aca="false" t="array" ref="D133:D133">B133-C133</f>
        <v>0.3</v>
      </c>
      <c r="E133" s="16" t="n">
        <v>0.4</v>
      </c>
      <c r="F133" s="16" t="n">
        <f aca="false" t="array" ref="F133:F133">1-E133</f>
        <v>0.6</v>
      </c>
      <c r="G133" s="16" t="n">
        <v>1.5</v>
      </c>
      <c r="H133" s="16" t="n">
        <f aca="false" t="array" ref="H133:H133">(G133*F133)/D133</f>
        <v>3</v>
      </c>
      <c r="I133" s="17" t="n">
        <f aca="false">D133*1000</f>
        <v>300</v>
      </c>
    </row>
    <row r="134" customFormat="false" ht="19.5" hidden="false" customHeight="true" outlineLevel="0" collapsed="false">
      <c r="A134" s="14" t="n">
        <v>131</v>
      </c>
      <c r="B134" s="15" t="n">
        <v>0.85</v>
      </c>
      <c r="C134" s="16" t="n">
        <v>0.61</v>
      </c>
      <c r="D134" s="16" t="n">
        <f aca="false" t="array" ref="D134:D134">B134-C134</f>
        <v>0.24</v>
      </c>
      <c r="E134" s="16" t="n">
        <v>0.3</v>
      </c>
      <c r="F134" s="16" t="n">
        <f aca="false" t="array" ref="F134:F134">1-E134</f>
        <v>0.7</v>
      </c>
      <c r="G134" s="16" t="n">
        <v>5.9</v>
      </c>
      <c r="H134" s="16" t="n">
        <f aca="false" t="array" ref="H134:H134">(G134*F134)/D134</f>
        <v>17.2083333333333</v>
      </c>
      <c r="I134" s="17" t="n">
        <f aca="false">D134*1000</f>
        <v>240</v>
      </c>
    </row>
    <row r="135" customFormat="false" ht="19.5" hidden="false" customHeight="true" outlineLevel="0" collapsed="false">
      <c r="A135" s="14" t="n">
        <v>132</v>
      </c>
      <c r="B135" s="15" t="n">
        <v>0.85</v>
      </c>
      <c r="C135" s="16" t="n">
        <v>0.59</v>
      </c>
      <c r="D135" s="16" t="n">
        <f aca="false" t="array" ref="D135:D135">B135-C135</f>
        <v>0.26</v>
      </c>
      <c r="E135" s="16" t="n">
        <v>0.5</v>
      </c>
      <c r="F135" s="16" t="n">
        <f aca="false" t="array" ref="F135:F135">1-E135</f>
        <v>0.5</v>
      </c>
      <c r="G135" s="16" t="n">
        <v>1.2</v>
      </c>
      <c r="H135" s="16" t="n">
        <f aca="false" t="array" ref="H135:H135">(G135*F135)/D135</f>
        <v>2.30769230769231</v>
      </c>
      <c r="I135" s="17" t="n">
        <f aca="false">D135*1000</f>
        <v>260</v>
      </c>
    </row>
    <row r="136" customFormat="false" ht="19.5" hidden="false" customHeight="true" outlineLevel="0" collapsed="false">
      <c r="A136" s="14" t="n">
        <v>133</v>
      </c>
      <c r="B136" s="15" t="n">
        <v>0.85</v>
      </c>
      <c r="C136" s="16" t="n">
        <v>0.6</v>
      </c>
      <c r="D136" s="16" t="n">
        <f aca="false" t="array" ref="D136:D136">B136-C136</f>
        <v>0.25</v>
      </c>
      <c r="E136" s="16" t="n">
        <v>0.5</v>
      </c>
      <c r="F136" s="16" t="n">
        <f aca="false" t="array" ref="F136:F136">1-E136</f>
        <v>0.5</v>
      </c>
      <c r="G136" s="16" t="n">
        <v>4.7</v>
      </c>
      <c r="H136" s="16" t="n">
        <f aca="false" t="array" ref="H136:H136">(G136*F136)/D136</f>
        <v>9.4</v>
      </c>
      <c r="I136" s="17" t="n">
        <f aca="false">D136*1000</f>
        <v>250</v>
      </c>
    </row>
    <row r="137" customFormat="false" ht="19.5" hidden="false" customHeight="true" outlineLevel="0" collapsed="false">
      <c r="A137" s="14" t="n">
        <v>134</v>
      </c>
      <c r="B137" s="15" t="n">
        <v>0.85</v>
      </c>
      <c r="C137" s="16" t="n">
        <v>0.6</v>
      </c>
      <c r="D137" s="16" t="n">
        <f aca="false" t="array" ref="D137:D137">B137-C137</f>
        <v>0.25</v>
      </c>
      <c r="E137" s="16" t="n">
        <v>0.4</v>
      </c>
      <c r="F137" s="16" t="n">
        <f aca="false" t="array" ref="F137:F137">1-E137</f>
        <v>0.6</v>
      </c>
      <c r="G137" s="16" t="n">
        <v>2.4</v>
      </c>
      <c r="H137" s="16" t="n">
        <f aca="false" t="array" ref="H137:H137">(G137*F137)/D137</f>
        <v>5.76</v>
      </c>
      <c r="I137" s="17" t="n">
        <f aca="false">D137*1000</f>
        <v>250</v>
      </c>
    </row>
    <row r="138" customFormat="false" ht="19.5" hidden="false" customHeight="true" outlineLevel="0" collapsed="false">
      <c r="A138" s="14" t="n">
        <v>135</v>
      </c>
      <c r="B138" s="15" t="n">
        <v>0.85</v>
      </c>
      <c r="C138" s="16" t="n">
        <v>0.63</v>
      </c>
      <c r="D138" s="16" t="n">
        <f aca="false" t="array" ref="D138:D138">B138-C138</f>
        <v>0.22</v>
      </c>
      <c r="E138" s="16" t="n">
        <v>0.2</v>
      </c>
      <c r="F138" s="16" t="n">
        <f aca="false" t="array" ref="F138:F138">1-E138</f>
        <v>0.8</v>
      </c>
      <c r="G138" s="16" t="n">
        <v>6.2</v>
      </c>
      <c r="H138" s="16" t="n">
        <f aca="false" t="array" ref="H138:H138">(G138*F138)/D138</f>
        <v>22.5454545454546</v>
      </c>
      <c r="I138" s="17" t="n">
        <f aca="false">D138*1000</f>
        <v>220</v>
      </c>
    </row>
    <row r="139" customFormat="false" ht="19.5" hidden="false" customHeight="true" outlineLevel="0" collapsed="false">
      <c r="A139" s="14" t="n">
        <v>136</v>
      </c>
      <c r="B139" s="15" t="n">
        <v>0.85</v>
      </c>
      <c r="C139" s="16" t="n">
        <v>0.57</v>
      </c>
      <c r="D139" s="16" t="n">
        <f aca="false" t="array" ref="D139:D139">B139-C139</f>
        <v>0.28</v>
      </c>
      <c r="E139" s="16" t="n">
        <v>0.2</v>
      </c>
      <c r="F139" s="16" t="n">
        <f aca="false" t="array" ref="F139:F139">1-E139</f>
        <v>0.8</v>
      </c>
      <c r="G139" s="16" t="n">
        <v>4.9</v>
      </c>
      <c r="H139" s="16" t="n">
        <f aca="false" t="array" ref="H139:H139">(G139*F139)/D139</f>
        <v>14</v>
      </c>
      <c r="I139" s="17" t="n">
        <f aca="false">D139*1000</f>
        <v>280</v>
      </c>
    </row>
    <row r="140" customFormat="false" ht="19.5" hidden="false" customHeight="true" outlineLevel="0" collapsed="false">
      <c r="A140" s="14" t="n">
        <v>137</v>
      </c>
      <c r="B140" s="15" t="n">
        <v>0.85</v>
      </c>
      <c r="C140" s="16" t="n">
        <v>0.58</v>
      </c>
      <c r="D140" s="16" t="n">
        <f aca="false" t="array" ref="D140:D140">B140-C140</f>
        <v>0.27</v>
      </c>
      <c r="E140" s="16" t="n">
        <v>0.2</v>
      </c>
      <c r="F140" s="16" t="n">
        <f aca="false" t="array" ref="F140:F140">1-E140</f>
        <v>0.8</v>
      </c>
      <c r="G140" s="16" t="n">
        <v>2</v>
      </c>
      <c r="H140" s="16" t="n">
        <f aca="false" t="array" ref="H140:H140">(G140*F140)/D140</f>
        <v>5.92592592592593</v>
      </c>
      <c r="I140" s="17" t="n">
        <f aca="false">D140*1000</f>
        <v>270</v>
      </c>
    </row>
    <row r="141" customFormat="false" ht="19.5" hidden="false" customHeight="true" outlineLevel="0" collapsed="false">
      <c r="A141" s="14" t="n">
        <v>138</v>
      </c>
      <c r="B141" s="15" t="n">
        <v>0.85</v>
      </c>
      <c r="C141" s="16" t="n">
        <v>0.56</v>
      </c>
      <c r="D141" s="16" t="n">
        <f aca="false" t="array" ref="D141:D141">B141-C141</f>
        <v>0.29</v>
      </c>
      <c r="E141" s="16" t="n">
        <v>0.2</v>
      </c>
      <c r="F141" s="16" t="n">
        <f aca="false" t="array" ref="F141:F141">1-E141</f>
        <v>0.8</v>
      </c>
      <c r="G141" s="16" t="n">
        <v>4.8</v>
      </c>
      <c r="H141" s="16" t="n">
        <f aca="false" t="array" ref="H141:H141">(G141*F141)/D141</f>
        <v>13.2413793103448</v>
      </c>
      <c r="I141" s="17" t="n">
        <f aca="false">D141*1000</f>
        <v>290</v>
      </c>
    </row>
    <row r="142" customFormat="false" ht="19.5" hidden="false" customHeight="true" outlineLevel="0" collapsed="false">
      <c r="A142" s="14" t="n">
        <v>139</v>
      </c>
      <c r="B142" s="15" t="n">
        <v>0.85</v>
      </c>
      <c r="C142" s="16" t="n">
        <v>0.64</v>
      </c>
      <c r="D142" s="16" t="n">
        <f aca="false" t="array" ref="D142:D142">B142-C142</f>
        <v>0.21</v>
      </c>
      <c r="E142" s="16" t="n">
        <v>0.4</v>
      </c>
      <c r="F142" s="16" t="n">
        <f aca="false" t="array" ref="F142:F142">1-E142</f>
        <v>0.6</v>
      </c>
      <c r="G142" s="16" t="n">
        <v>4.7</v>
      </c>
      <c r="H142" s="16" t="n">
        <f aca="false" t="array" ref="H142:H142">(G142*F142)/D142</f>
        <v>13.4285714285714</v>
      </c>
      <c r="I142" s="17" t="n">
        <f aca="false">D142*1000</f>
        <v>210</v>
      </c>
    </row>
    <row r="143" customFormat="false" ht="19.5" hidden="false" customHeight="true" outlineLevel="0" collapsed="false">
      <c r="A143" s="14" t="n">
        <v>140</v>
      </c>
      <c r="B143" s="15" t="n">
        <v>0.85</v>
      </c>
      <c r="C143" s="16" t="n">
        <v>0.55</v>
      </c>
      <c r="D143" s="16" t="n">
        <f aca="false" t="array" ref="D143:D143">B143-C143</f>
        <v>0.3</v>
      </c>
      <c r="E143" s="16" t="n">
        <v>0.3</v>
      </c>
      <c r="F143" s="16" t="n">
        <f aca="false" t="array" ref="F143:F143">1-E143</f>
        <v>0.7</v>
      </c>
      <c r="G143" s="16" t="n">
        <v>3.2</v>
      </c>
      <c r="H143" s="16" t="n">
        <f aca="false" t="array" ref="H143:H143">(G143*F143)/D143</f>
        <v>7.46666666666667</v>
      </c>
      <c r="I143" s="17" t="n">
        <f aca="false">D143*1000</f>
        <v>300</v>
      </c>
    </row>
    <row r="144" customFormat="false" ht="19.5" hidden="false" customHeight="true" outlineLevel="0" collapsed="false">
      <c r="A144" s="14" t="n">
        <v>141</v>
      </c>
      <c r="B144" s="15" t="n">
        <v>0.85</v>
      </c>
      <c r="C144" s="16" t="n">
        <v>0.56</v>
      </c>
      <c r="D144" s="16" t="n">
        <f aca="false" t="array" ref="D144:D144">B144-C144</f>
        <v>0.29</v>
      </c>
      <c r="E144" s="16" t="n">
        <v>0.4</v>
      </c>
      <c r="F144" s="16" t="n">
        <f aca="false" t="array" ref="F144:F144">1-E144</f>
        <v>0.6</v>
      </c>
      <c r="G144" s="16" t="n">
        <v>3</v>
      </c>
      <c r="H144" s="16" t="n">
        <f aca="false" t="array" ref="H144:H144">(G144*F144)/D144</f>
        <v>6.20689655172414</v>
      </c>
      <c r="I144" s="17" t="n">
        <f aca="false">D144*1000</f>
        <v>290</v>
      </c>
    </row>
    <row r="145" customFormat="false" ht="19.5" hidden="false" customHeight="true" outlineLevel="0" collapsed="false">
      <c r="A145" s="14" t="n">
        <v>142</v>
      </c>
      <c r="B145" s="15" t="n">
        <v>0.85</v>
      </c>
      <c r="C145" s="16" t="n">
        <v>0.61</v>
      </c>
      <c r="D145" s="16" t="n">
        <f aca="false" t="array" ref="D145:D145">B145-C145</f>
        <v>0.24</v>
      </c>
      <c r="E145" s="16" t="n">
        <v>0.2</v>
      </c>
      <c r="F145" s="16" t="n">
        <f aca="false" t="array" ref="F145:F145">1-E145</f>
        <v>0.8</v>
      </c>
      <c r="G145" s="16" t="n">
        <v>5.9</v>
      </c>
      <c r="H145" s="16" t="n">
        <f aca="false" t="array" ref="H145:H145">(G145*F145)/D145</f>
        <v>19.6666666666667</v>
      </c>
      <c r="I145" s="17" t="n">
        <f aca="false">D145*1000</f>
        <v>240</v>
      </c>
    </row>
    <row r="146" customFormat="false" ht="19.5" hidden="false" customHeight="true" outlineLevel="0" collapsed="false">
      <c r="A146" s="14" t="n">
        <v>143</v>
      </c>
      <c r="B146" s="15" t="n">
        <v>0.85</v>
      </c>
      <c r="C146" s="16" t="n">
        <v>0.63</v>
      </c>
      <c r="D146" s="16" t="n">
        <f aca="false" t="array" ref="D146:D146">B146-C146</f>
        <v>0.22</v>
      </c>
      <c r="E146" s="16" t="n">
        <v>0.3</v>
      </c>
      <c r="F146" s="16" t="n">
        <f aca="false" t="array" ref="F146:F146">1-E146</f>
        <v>0.7</v>
      </c>
      <c r="G146" s="16" t="n">
        <v>4.8</v>
      </c>
      <c r="H146" s="16" t="n">
        <f aca="false" t="array" ref="H146:H146">(G146*F146)/D146</f>
        <v>15.2727272727273</v>
      </c>
      <c r="I146" s="17" t="n">
        <f aca="false">D146*1000</f>
        <v>220</v>
      </c>
    </row>
    <row r="147" customFormat="false" ht="19.5" hidden="false" customHeight="true" outlineLevel="0" collapsed="false">
      <c r="A147" s="14" t="n">
        <v>144</v>
      </c>
      <c r="B147" s="15" t="n">
        <v>0.85</v>
      </c>
      <c r="C147" s="16" t="n">
        <v>0.56</v>
      </c>
      <c r="D147" s="16" t="n">
        <f aca="false" t="array" ref="D147:D147">B147-C147</f>
        <v>0.29</v>
      </c>
      <c r="E147" s="16" t="n">
        <v>0.2</v>
      </c>
      <c r="F147" s="16" t="n">
        <f aca="false" t="array" ref="F147:F147">1-E147</f>
        <v>0.8</v>
      </c>
      <c r="G147" s="16" t="n">
        <v>4.5</v>
      </c>
      <c r="H147" s="16" t="n">
        <f aca="false" t="array" ref="H147:H147">(G147*F147)/D147</f>
        <v>12.4137931034483</v>
      </c>
      <c r="I147" s="17" t="n">
        <f aca="false">D147*1000</f>
        <v>290</v>
      </c>
    </row>
    <row r="148" customFormat="false" ht="19.5" hidden="false" customHeight="true" outlineLevel="0" collapsed="false">
      <c r="A148" s="14" t="n">
        <v>145</v>
      </c>
      <c r="B148" s="15" t="n">
        <v>0.85</v>
      </c>
      <c r="C148" s="16" t="n">
        <v>0.65</v>
      </c>
      <c r="D148" s="16" t="n">
        <f aca="false" t="array" ref="D148:D148">B148-C148</f>
        <v>0.2</v>
      </c>
      <c r="E148" s="16" t="n">
        <v>0.2</v>
      </c>
      <c r="F148" s="16" t="n">
        <f aca="false" t="array" ref="F148:F148">1-E148</f>
        <v>0.8</v>
      </c>
      <c r="G148" s="16" t="n">
        <v>2.1</v>
      </c>
      <c r="H148" s="16" t="n">
        <f aca="false" t="array" ref="H148:H148">(G148*F148)/D148</f>
        <v>8.4</v>
      </c>
      <c r="I148" s="17" t="n">
        <f aca="false">D148*1000</f>
        <v>200</v>
      </c>
    </row>
    <row r="149" customFormat="false" ht="19.5" hidden="false" customHeight="true" outlineLevel="0" collapsed="false">
      <c r="A149" s="14" t="n">
        <v>146</v>
      </c>
      <c r="B149" s="15" t="n">
        <v>0.85</v>
      </c>
      <c r="C149" s="16" t="n">
        <v>0.61</v>
      </c>
      <c r="D149" s="16" t="n">
        <f aca="false" t="array" ref="D149:D149">B149-C149</f>
        <v>0.24</v>
      </c>
      <c r="E149" s="16" t="n">
        <v>0.3</v>
      </c>
      <c r="F149" s="16" t="n">
        <f aca="false" t="array" ref="F149:F149">1-E149</f>
        <v>0.7</v>
      </c>
      <c r="G149" s="16" t="n">
        <v>3.3</v>
      </c>
      <c r="H149" s="16" t="n">
        <f aca="false" t="array" ref="H149:H149">(G149*F149)/D149</f>
        <v>9.625</v>
      </c>
      <c r="I149" s="17" t="n">
        <f aca="false">D149*1000</f>
        <v>240</v>
      </c>
    </row>
    <row r="150" customFormat="false" ht="19.5" hidden="false" customHeight="true" outlineLevel="0" collapsed="false">
      <c r="A150" s="14" t="n">
        <v>147</v>
      </c>
      <c r="B150" s="15" t="n">
        <v>0.85</v>
      </c>
      <c r="C150" s="16" t="n">
        <v>0.59</v>
      </c>
      <c r="D150" s="16" t="n">
        <f aca="false" t="array" ref="D150:D150">B150-C150</f>
        <v>0.26</v>
      </c>
      <c r="E150" s="16" t="n">
        <v>0.4</v>
      </c>
      <c r="F150" s="16" t="n">
        <f aca="false" t="array" ref="F150:F150">1-E150</f>
        <v>0.6</v>
      </c>
      <c r="G150" s="16" t="n">
        <v>4.3</v>
      </c>
      <c r="H150" s="16" t="n">
        <f aca="false" t="array" ref="H150:H150">(G150*F150)/D150</f>
        <v>9.92307692307692</v>
      </c>
      <c r="I150" s="17" t="n">
        <f aca="false">D150*1000</f>
        <v>260</v>
      </c>
    </row>
    <row r="151" customFormat="false" ht="19.5" hidden="false" customHeight="true" outlineLevel="0" collapsed="false">
      <c r="A151" s="14" t="n">
        <v>148</v>
      </c>
      <c r="B151" s="15" t="n">
        <v>0.85</v>
      </c>
      <c r="C151" s="16" t="n">
        <v>0.64</v>
      </c>
      <c r="D151" s="16" t="n">
        <f aca="false" t="array" ref="D151:D151">B151-C151</f>
        <v>0.21</v>
      </c>
      <c r="E151" s="16" t="n">
        <v>0.3</v>
      </c>
      <c r="F151" s="16" t="n">
        <f aca="false" t="array" ref="F151:F151">1-E151</f>
        <v>0.7</v>
      </c>
      <c r="G151" s="16" t="n">
        <v>1.9</v>
      </c>
      <c r="H151" s="16" t="n">
        <f aca="false" t="array" ref="H151:H151">(G151*F151)/D151</f>
        <v>6.33333333333333</v>
      </c>
      <c r="I151" s="17" t="n">
        <f aca="false">D151*1000</f>
        <v>210</v>
      </c>
    </row>
    <row r="152" customFormat="false" ht="19.5" hidden="false" customHeight="true" outlineLevel="0" collapsed="false">
      <c r="A152" s="14" t="n">
        <v>149</v>
      </c>
      <c r="B152" s="15" t="n">
        <v>0.85</v>
      </c>
      <c r="C152" s="16" t="n">
        <v>0.59</v>
      </c>
      <c r="D152" s="16" t="n">
        <f aca="false" t="array" ref="D152:D152">B152-C152</f>
        <v>0.26</v>
      </c>
      <c r="E152" s="16" t="n">
        <v>0.3</v>
      </c>
      <c r="F152" s="16" t="n">
        <f aca="false" t="array" ref="F152:F152">1-E152</f>
        <v>0.7</v>
      </c>
      <c r="G152" s="16" t="n">
        <v>3.4</v>
      </c>
      <c r="H152" s="16" t="n">
        <f aca="false" t="array" ref="H152:H152">(G152*F152)/D152</f>
        <v>9.15384615384615</v>
      </c>
      <c r="I152" s="17" t="n">
        <f aca="false">D152*1000</f>
        <v>260</v>
      </c>
    </row>
    <row r="153" customFormat="false" ht="19.5" hidden="false" customHeight="true" outlineLevel="0" collapsed="false">
      <c r="A153" s="14" t="n">
        <v>150</v>
      </c>
      <c r="B153" s="15" t="n">
        <v>0.85</v>
      </c>
      <c r="C153" s="16" t="n">
        <v>0.6</v>
      </c>
      <c r="D153" s="16" t="n">
        <f aca="false" t="array" ref="D153:D153">B153-C153</f>
        <v>0.25</v>
      </c>
      <c r="E153" s="16" t="n">
        <v>0.5</v>
      </c>
      <c r="F153" s="16" t="n">
        <f aca="false" t="array" ref="F153:F153">1-E153</f>
        <v>0.5</v>
      </c>
      <c r="G153" s="16" t="n">
        <v>3.5</v>
      </c>
      <c r="H153" s="16" t="n">
        <f aca="false" t="array" ref="H153:H153">(G153*F153)/D153</f>
        <v>7</v>
      </c>
      <c r="I153" s="17" t="n">
        <f aca="false">D153*1000</f>
        <v>250</v>
      </c>
    </row>
    <row r="154" customFormat="false" ht="19.5" hidden="false" customHeight="true" outlineLevel="0" collapsed="false">
      <c r="A154" s="14" t="n">
        <v>151</v>
      </c>
      <c r="B154" s="15" t="n">
        <v>0.85</v>
      </c>
      <c r="C154" s="16" t="n">
        <v>0.58</v>
      </c>
      <c r="D154" s="16" t="n">
        <f aca="false" t="array" ref="D154:D154">B154-C154</f>
        <v>0.27</v>
      </c>
      <c r="E154" s="16" t="n">
        <v>0.5</v>
      </c>
      <c r="F154" s="16" t="n">
        <f aca="false" t="array" ref="F154:F154">1-E154</f>
        <v>0.5</v>
      </c>
      <c r="G154" s="16" t="n">
        <v>2.2</v>
      </c>
      <c r="H154" s="16" t="n">
        <f aca="false" t="array" ref="H154:H154">(G154*F154)/D154</f>
        <v>4.07407407407407</v>
      </c>
      <c r="I154" s="17" t="n">
        <f aca="false">D154*1000</f>
        <v>270</v>
      </c>
    </row>
    <row r="155" customFormat="false" ht="19.5" hidden="false" customHeight="true" outlineLevel="0" collapsed="false">
      <c r="A155" s="14" t="n">
        <v>152</v>
      </c>
      <c r="B155" s="15" t="n">
        <v>0.85</v>
      </c>
      <c r="C155" s="16" t="n">
        <v>0.55</v>
      </c>
      <c r="D155" s="16" t="n">
        <f aca="false" t="array" ref="D155:D155">B155-C155</f>
        <v>0.3</v>
      </c>
      <c r="E155" s="16" t="n">
        <v>0.5</v>
      </c>
      <c r="F155" s="16" t="n">
        <f aca="false" t="array" ref="F155:F155">1-E155</f>
        <v>0.5</v>
      </c>
      <c r="G155" s="16" t="n">
        <v>2</v>
      </c>
      <c r="H155" s="16" t="n">
        <f aca="false" t="array" ref="H155:H155">(G155*F155)/D155</f>
        <v>3.33333333333333</v>
      </c>
      <c r="I155" s="17" t="n">
        <f aca="false">D155*1000</f>
        <v>300</v>
      </c>
    </row>
    <row r="156" customFormat="false" ht="19.5" hidden="false" customHeight="true" outlineLevel="0" collapsed="false">
      <c r="A156" s="14" t="n">
        <v>153</v>
      </c>
      <c r="B156" s="15" t="n">
        <v>0.85</v>
      </c>
      <c r="C156" s="16" t="n">
        <v>0.58</v>
      </c>
      <c r="D156" s="16" t="n">
        <f aca="false" t="array" ref="D156:D156">B156-C156</f>
        <v>0.27</v>
      </c>
      <c r="E156" s="16" t="n">
        <v>0.5</v>
      </c>
      <c r="F156" s="16" t="n">
        <f aca="false" t="array" ref="F156:F156">1-E156</f>
        <v>0.5</v>
      </c>
      <c r="G156" s="16" t="n">
        <v>0.8</v>
      </c>
      <c r="H156" s="16" t="n">
        <f aca="false" t="array" ref="H156:H156">(G156*F156)/D156</f>
        <v>1.48148148148148</v>
      </c>
      <c r="I156" s="17" t="n">
        <f aca="false">D156*1000</f>
        <v>270</v>
      </c>
    </row>
    <row r="157" customFormat="false" ht="19.5" hidden="false" customHeight="true" outlineLevel="0" collapsed="false">
      <c r="A157" s="14" t="n">
        <v>154</v>
      </c>
      <c r="B157" s="15" t="n">
        <v>0.85</v>
      </c>
      <c r="C157" s="16" t="n">
        <v>0.59</v>
      </c>
      <c r="D157" s="16" t="n">
        <f aca="false" t="array" ref="D157:D157">B157-C157</f>
        <v>0.26</v>
      </c>
      <c r="E157" s="16" t="n">
        <v>0.5</v>
      </c>
      <c r="F157" s="16" t="n">
        <f aca="false" t="array" ref="F157:F157">1-E157</f>
        <v>0.5</v>
      </c>
      <c r="G157" s="16" t="n">
        <v>4.6</v>
      </c>
      <c r="H157" s="16" t="n">
        <f aca="false" t="array" ref="H157:H157">(G157*F157)/D157</f>
        <v>8.84615384615385</v>
      </c>
      <c r="I157" s="17" t="n">
        <f aca="false">D157*1000</f>
        <v>260</v>
      </c>
    </row>
    <row r="158" customFormat="false" ht="19.5" hidden="false" customHeight="true" outlineLevel="0" collapsed="false">
      <c r="A158" s="14" t="n">
        <v>155</v>
      </c>
      <c r="B158" s="15" t="n">
        <v>0.85</v>
      </c>
      <c r="C158" s="16" t="n">
        <v>0.6</v>
      </c>
      <c r="D158" s="16" t="n">
        <f aca="false" t="array" ref="D158:D158">B158-C158</f>
        <v>0.25</v>
      </c>
      <c r="E158" s="16" t="n">
        <v>0.4</v>
      </c>
      <c r="F158" s="16" t="n">
        <f aca="false" t="array" ref="F158:F158">1-E158</f>
        <v>0.6</v>
      </c>
      <c r="G158" s="16" t="n">
        <v>3</v>
      </c>
      <c r="H158" s="16" t="n">
        <f aca="false" t="array" ref="H158:H158">(G158*F158)/D158</f>
        <v>7.2</v>
      </c>
      <c r="I158" s="17" t="n">
        <f aca="false">D158*1000</f>
        <v>250</v>
      </c>
    </row>
    <row r="159" customFormat="false" ht="19.5" hidden="false" customHeight="true" outlineLevel="0" collapsed="false">
      <c r="A159" s="14" t="n">
        <v>156</v>
      </c>
      <c r="B159" s="15" t="n">
        <v>0.85</v>
      </c>
      <c r="C159" s="16" t="n">
        <v>0.65</v>
      </c>
      <c r="D159" s="16" t="n">
        <f aca="false" t="array" ref="D159:D159">B159-C159</f>
        <v>0.2</v>
      </c>
      <c r="E159" s="16" t="n">
        <v>0.4</v>
      </c>
      <c r="F159" s="16" t="n">
        <f aca="false" t="array" ref="F159:F159">1-E159</f>
        <v>0.6</v>
      </c>
      <c r="G159" s="16" t="n">
        <v>1.1</v>
      </c>
      <c r="H159" s="16" t="n">
        <f aca="false" t="array" ref="H159:H159">(G159*F159)/D159</f>
        <v>3.3</v>
      </c>
      <c r="I159" s="17" t="n">
        <f aca="false">D159*1000</f>
        <v>200</v>
      </c>
    </row>
    <row r="160" customFormat="false" ht="19.5" hidden="false" customHeight="true" outlineLevel="0" collapsed="false">
      <c r="A160" s="14" t="n">
        <v>157</v>
      </c>
      <c r="B160" s="15" t="n">
        <v>0.85</v>
      </c>
      <c r="C160" s="16" t="n">
        <v>0.62</v>
      </c>
      <c r="D160" s="16" t="n">
        <f aca="false" t="array" ref="D160:D160">B160-C160</f>
        <v>0.23</v>
      </c>
      <c r="E160" s="16" t="n">
        <v>0.5</v>
      </c>
      <c r="F160" s="16" t="n">
        <f aca="false" t="array" ref="F160:F160">1-E160</f>
        <v>0.5</v>
      </c>
      <c r="G160" s="16" t="n">
        <v>2.1</v>
      </c>
      <c r="H160" s="16" t="n">
        <f aca="false" t="array" ref="H160:H160">(G160*F160)/D160</f>
        <v>4.56521739130435</v>
      </c>
      <c r="I160" s="17" t="n">
        <f aca="false">D160*1000</f>
        <v>230</v>
      </c>
    </row>
    <row r="161" customFormat="false" ht="19.5" hidden="false" customHeight="true" outlineLevel="0" collapsed="false">
      <c r="A161" s="14" t="n">
        <v>158</v>
      </c>
      <c r="B161" s="15" t="n">
        <v>0.85</v>
      </c>
      <c r="C161" s="16" t="n">
        <v>0.57</v>
      </c>
      <c r="D161" s="16" t="n">
        <f aca="false" t="array" ref="D161:D161">B161-C161</f>
        <v>0.28</v>
      </c>
      <c r="E161" s="16" t="n">
        <v>0.2</v>
      </c>
      <c r="F161" s="16" t="n">
        <f aca="false" t="array" ref="F161:F161">1-E161</f>
        <v>0.8</v>
      </c>
      <c r="G161" s="16" t="n">
        <v>2.3</v>
      </c>
      <c r="H161" s="16" t="n">
        <f aca="false" t="array" ref="H161:H161">(G161*F161)/D161</f>
        <v>6.57142857142857</v>
      </c>
      <c r="I161" s="17" t="n">
        <f aca="false">D161*1000</f>
        <v>280</v>
      </c>
    </row>
    <row r="162" customFormat="false" ht="19.5" hidden="false" customHeight="true" outlineLevel="0" collapsed="false">
      <c r="A162" s="14" t="n">
        <v>159</v>
      </c>
      <c r="B162" s="15" t="n">
        <v>0.85</v>
      </c>
      <c r="C162" s="16" t="n">
        <v>0.64</v>
      </c>
      <c r="D162" s="16" t="n">
        <f aca="false" t="array" ref="D162:D162">B162-C162</f>
        <v>0.21</v>
      </c>
      <c r="E162" s="16" t="n">
        <v>0.5</v>
      </c>
      <c r="F162" s="16" t="n">
        <f aca="false" t="array" ref="F162:F162">1-E162</f>
        <v>0.5</v>
      </c>
      <c r="G162" s="16" t="n">
        <v>4.9</v>
      </c>
      <c r="H162" s="16" t="n">
        <f aca="false" t="array" ref="H162:H162">(G162*F162)/D162</f>
        <v>11.6666666666667</v>
      </c>
      <c r="I162" s="17" t="n">
        <f aca="false">D162*1000</f>
        <v>210</v>
      </c>
    </row>
    <row r="163" customFormat="false" ht="19.5" hidden="false" customHeight="true" outlineLevel="0" collapsed="false">
      <c r="A163" s="14" t="n">
        <v>160</v>
      </c>
      <c r="B163" s="15" t="n">
        <v>0.85</v>
      </c>
      <c r="C163" s="16" t="n">
        <v>0.55</v>
      </c>
      <c r="D163" s="16" t="n">
        <f aca="false" t="array" ref="D163:D163">B163-C163</f>
        <v>0.3</v>
      </c>
      <c r="E163" s="16" t="n">
        <v>0.5</v>
      </c>
      <c r="F163" s="16" t="n">
        <f aca="false" t="array" ref="F163:F163">1-E163</f>
        <v>0.5</v>
      </c>
      <c r="G163" s="16" t="n">
        <v>2.2</v>
      </c>
      <c r="H163" s="16" t="n">
        <f aca="false" t="array" ref="H163:H163">(G163*F163)/D163</f>
        <v>3.66666666666667</v>
      </c>
      <c r="I163" s="17" t="n">
        <f aca="false">D163*1000</f>
        <v>300</v>
      </c>
    </row>
    <row r="164" customFormat="false" ht="19.5" hidden="false" customHeight="true" outlineLevel="0" collapsed="false">
      <c r="A164" s="14" t="n">
        <v>161</v>
      </c>
      <c r="B164" s="15" t="n">
        <v>0.85</v>
      </c>
      <c r="C164" s="16" t="n">
        <v>0.55</v>
      </c>
      <c r="D164" s="16" t="n">
        <f aca="false" t="array" ref="D164:D164">B164-C164</f>
        <v>0.3</v>
      </c>
      <c r="E164" s="16" t="n">
        <v>0.2</v>
      </c>
      <c r="F164" s="16" t="n">
        <f aca="false" t="array" ref="F164:F164">1-E164</f>
        <v>0.8</v>
      </c>
      <c r="G164" s="16" t="n">
        <v>1.6</v>
      </c>
      <c r="H164" s="16" t="n">
        <f aca="false" t="array" ref="H164:H164">(G164*F164)/D164</f>
        <v>4.26666666666667</v>
      </c>
      <c r="I164" s="17" t="n">
        <f aca="false">D164*1000</f>
        <v>300</v>
      </c>
    </row>
    <row r="165" customFormat="false" ht="19.5" hidden="false" customHeight="true" outlineLevel="0" collapsed="false">
      <c r="A165" s="14" t="n">
        <v>162</v>
      </c>
      <c r="B165" s="15" t="n">
        <v>0.85</v>
      </c>
      <c r="C165" s="16" t="n">
        <v>0.62</v>
      </c>
      <c r="D165" s="16" t="n">
        <f aca="false" t="array" ref="D165:D165">B165-C165</f>
        <v>0.23</v>
      </c>
      <c r="E165" s="16" t="n">
        <v>0.5</v>
      </c>
      <c r="F165" s="16" t="n">
        <f aca="false" t="array" ref="F165:F165">1-E165</f>
        <v>0.5</v>
      </c>
      <c r="G165" s="16" t="n">
        <v>5.2</v>
      </c>
      <c r="H165" s="16" t="n">
        <f aca="false" t="array" ref="H165:H165">(G165*F165)/D165</f>
        <v>11.304347826087</v>
      </c>
      <c r="I165" s="17" t="n">
        <f aca="false">D165*1000</f>
        <v>230</v>
      </c>
    </row>
    <row r="166" customFormat="false" ht="19.5" hidden="false" customHeight="true" outlineLevel="0" collapsed="false">
      <c r="A166" s="14" t="n">
        <v>163</v>
      </c>
      <c r="B166" s="15" t="n">
        <v>0.85</v>
      </c>
      <c r="C166" s="16" t="n">
        <v>0.62</v>
      </c>
      <c r="D166" s="16" t="n">
        <f aca="false" t="array" ref="D166:D166">B166-C166</f>
        <v>0.23</v>
      </c>
      <c r="E166" s="16" t="n">
        <v>0.3</v>
      </c>
      <c r="F166" s="16" t="n">
        <f aca="false" t="array" ref="F166:F166">1-E166</f>
        <v>0.7</v>
      </c>
      <c r="G166" s="16" t="n">
        <v>4.5</v>
      </c>
      <c r="H166" s="16" t="n">
        <f aca="false" t="array" ref="H166:H166">(G166*F166)/D166</f>
        <v>13.695652173913</v>
      </c>
      <c r="I166" s="17" t="n">
        <f aca="false">D166*1000</f>
        <v>230</v>
      </c>
    </row>
    <row r="167" customFormat="false" ht="19.5" hidden="false" customHeight="true" outlineLevel="0" collapsed="false">
      <c r="A167" s="14" t="n">
        <v>164</v>
      </c>
      <c r="B167" s="15" t="n">
        <v>0.85</v>
      </c>
      <c r="C167" s="16" t="n">
        <v>0.59</v>
      </c>
      <c r="D167" s="16" t="n">
        <f aca="false" t="array" ref="D167:D167">B167-C167</f>
        <v>0.26</v>
      </c>
      <c r="E167" s="16" t="n">
        <v>0.5</v>
      </c>
      <c r="F167" s="16" t="n">
        <f aca="false" t="array" ref="F167:F167">1-E167</f>
        <v>0.5</v>
      </c>
      <c r="G167" s="16" t="n">
        <v>4.8</v>
      </c>
      <c r="H167" s="16" t="n">
        <f aca="false" t="array" ref="H167:H167">(G167*F167)/D167</f>
        <v>9.23076923076923</v>
      </c>
      <c r="I167" s="17" t="n">
        <f aca="false">D167*1000</f>
        <v>260</v>
      </c>
    </row>
    <row r="168" customFormat="false" ht="19.5" hidden="false" customHeight="true" outlineLevel="0" collapsed="false">
      <c r="A168" s="14" t="n">
        <v>165</v>
      </c>
      <c r="B168" s="15" t="n">
        <v>0.85</v>
      </c>
      <c r="C168" s="16" t="n">
        <v>0.55</v>
      </c>
      <c r="D168" s="16" t="n">
        <f aca="false" t="array" ref="D168:D168">B168-C168</f>
        <v>0.3</v>
      </c>
      <c r="E168" s="16" t="n">
        <v>0.3</v>
      </c>
      <c r="F168" s="16" t="n">
        <f aca="false" t="array" ref="F168:F168">1-E168</f>
        <v>0.7</v>
      </c>
      <c r="G168" s="16" t="n">
        <v>1.3</v>
      </c>
      <c r="H168" s="16" t="n">
        <f aca="false" t="array" ref="H168:H168">(G168*F168)/D168</f>
        <v>3.03333333333333</v>
      </c>
      <c r="I168" s="17" t="n">
        <f aca="false">D168*1000</f>
        <v>300</v>
      </c>
    </row>
    <row r="169" customFormat="false" ht="19.5" hidden="false" customHeight="true" outlineLevel="0" collapsed="false">
      <c r="A169" s="14" t="n">
        <v>166</v>
      </c>
      <c r="B169" s="15" t="n">
        <v>0.85</v>
      </c>
      <c r="C169" s="16" t="n">
        <v>0.64</v>
      </c>
      <c r="D169" s="16" t="n">
        <f aca="false" t="array" ref="D169:D169">B169-C169</f>
        <v>0.21</v>
      </c>
      <c r="E169" s="16" t="n">
        <v>0.2</v>
      </c>
      <c r="F169" s="16" t="n">
        <f aca="false" t="array" ref="F169:F169">1-E169</f>
        <v>0.8</v>
      </c>
      <c r="G169" s="16" t="n">
        <v>2.3</v>
      </c>
      <c r="H169" s="16" t="n">
        <f aca="false" t="array" ref="H169:H169">(G169*F169)/D169</f>
        <v>8.76190476190476</v>
      </c>
      <c r="I169" s="17" t="n">
        <f aca="false">D169*1000</f>
        <v>210</v>
      </c>
    </row>
    <row r="170" customFormat="false" ht="19.5" hidden="false" customHeight="true" outlineLevel="0" collapsed="false">
      <c r="A170" s="14" t="n">
        <v>167</v>
      </c>
      <c r="B170" s="15" t="n">
        <v>0.85</v>
      </c>
      <c r="C170" s="16" t="n">
        <v>0.58</v>
      </c>
      <c r="D170" s="16" t="n">
        <f aca="false" t="array" ref="D170:D170">B170-C170</f>
        <v>0.27</v>
      </c>
      <c r="E170" s="16" t="n">
        <v>0.2</v>
      </c>
      <c r="F170" s="16" t="n">
        <f aca="false" t="array" ref="F170:F170">1-E170</f>
        <v>0.8</v>
      </c>
      <c r="G170" s="16" t="n">
        <v>4.9</v>
      </c>
      <c r="H170" s="16" t="n">
        <f aca="false" t="array" ref="H170:H170">(G170*F170)/D170</f>
        <v>14.5185185185185</v>
      </c>
      <c r="I170" s="17" t="n">
        <f aca="false">D170*1000</f>
        <v>270</v>
      </c>
    </row>
    <row r="171" customFormat="false" ht="19.5" hidden="false" customHeight="true" outlineLevel="0" collapsed="false">
      <c r="A171" s="14" t="n">
        <v>168</v>
      </c>
      <c r="B171" s="15" t="n">
        <v>0.85</v>
      </c>
      <c r="C171" s="16" t="n">
        <v>0.6</v>
      </c>
      <c r="D171" s="16" t="n">
        <f aca="false" t="array" ref="D171:D171">B171-C171</f>
        <v>0.25</v>
      </c>
      <c r="E171" s="16" t="n">
        <v>0.2</v>
      </c>
      <c r="F171" s="16" t="n">
        <f aca="false" t="array" ref="F171:F171">1-E171</f>
        <v>0.8</v>
      </c>
      <c r="G171" s="16" t="n">
        <v>1.8</v>
      </c>
      <c r="H171" s="16" t="n">
        <f aca="false" t="array" ref="H171:H171">(G171*F171)/D171</f>
        <v>5.76</v>
      </c>
      <c r="I171" s="17" t="n">
        <f aca="false">D171*1000</f>
        <v>250</v>
      </c>
    </row>
    <row r="172" customFormat="false" ht="19.5" hidden="false" customHeight="true" outlineLevel="0" collapsed="false">
      <c r="A172" s="14" t="n">
        <v>169</v>
      </c>
      <c r="B172" s="15" t="n">
        <v>0.85</v>
      </c>
      <c r="C172" s="16" t="n">
        <v>0.6</v>
      </c>
      <c r="D172" s="16" t="n">
        <f aca="false" t="array" ref="D172:D172">B172-C172</f>
        <v>0.25</v>
      </c>
      <c r="E172" s="16" t="n">
        <v>0.5</v>
      </c>
      <c r="F172" s="16" t="n">
        <f aca="false" t="array" ref="F172:F172">1-E172</f>
        <v>0.5</v>
      </c>
      <c r="G172" s="16" t="n">
        <v>4</v>
      </c>
      <c r="H172" s="16" t="n">
        <f aca="false" t="array" ref="H172:H172">(G172*F172)/D172</f>
        <v>8</v>
      </c>
      <c r="I172" s="17" t="n">
        <f aca="false">D172*1000</f>
        <v>250</v>
      </c>
    </row>
    <row r="173" customFormat="false" ht="19.5" hidden="false" customHeight="true" outlineLevel="0" collapsed="false">
      <c r="A173" s="14" t="n">
        <v>170</v>
      </c>
      <c r="B173" s="15" t="n">
        <v>0.85</v>
      </c>
      <c r="C173" s="16" t="n">
        <v>0.56</v>
      </c>
      <c r="D173" s="16" t="n">
        <f aca="false" t="array" ref="D173:D173">B173-C173</f>
        <v>0.29</v>
      </c>
      <c r="E173" s="16" t="n">
        <v>0.3</v>
      </c>
      <c r="F173" s="16" t="n">
        <f aca="false" t="array" ref="F173:F173">1-E173</f>
        <v>0.7</v>
      </c>
      <c r="G173" s="16" t="n">
        <v>1.1</v>
      </c>
      <c r="H173" s="16" t="n">
        <f aca="false" t="array" ref="H173:H173">(G173*F173)/D173</f>
        <v>2.6551724137931</v>
      </c>
      <c r="I173" s="17" t="n">
        <f aca="false">D173*1000</f>
        <v>290</v>
      </c>
    </row>
    <row r="174" customFormat="false" ht="19.5" hidden="false" customHeight="true" outlineLevel="0" collapsed="false">
      <c r="A174" s="14" t="n">
        <v>171</v>
      </c>
      <c r="B174" s="15" t="n">
        <v>0.85</v>
      </c>
      <c r="C174" s="16" t="n">
        <v>0.57</v>
      </c>
      <c r="D174" s="16" t="n">
        <f aca="false" t="array" ref="D174:D174">B174-C174</f>
        <v>0.28</v>
      </c>
      <c r="E174" s="16" t="n">
        <v>0.5</v>
      </c>
      <c r="F174" s="16" t="n">
        <f aca="false" t="array" ref="F174:F174">1-E174</f>
        <v>0.5</v>
      </c>
      <c r="G174" s="16" t="n">
        <v>6.9</v>
      </c>
      <c r="H174" s="16" t="n">
        <f aca="false" t="array" ref="H174:H174">(G174*F174)/D174</f>
        <v>12.3214285714286</v>
      </c>
      <c r="I174" s="17" t="n">
        <f aca="false">D174*1000</f>
        <v>280</v>
      </c>
    </row>
    <row r="175" customFormat="false" ht="19.5" hidden="false" customHeight="true" outlineLevel="0" collapsed="false">
      <c r="A175" s="14" t="n">
        <v>172</v>
      </c>
      <c r="B175" s="15" t="n">
        <v>0.85</v>
      </c>
      <c r="C175" s="16" t="n">
        <v>0.56</v>
      </c>
      <c r="D175" s="16" t="n">
        <f aca="false" t="array" ref="D175:D175">B175-C175</f>
        <v>0.29</v>
      </c>
      <c r="E175" s="16" t="n">
        <v>0.3</v>
      </c>
      <c r="F175" s="16" t="n">
        <f aca="false" t="array" ref="F175:F175">1-E175</f>
        <v>0.7</v>
      </c>
      <c r="G175" s="16" t="n">
        <v>2.3</v>
      </c>
      <c r="H175" s="16" t="n">
        <f aca="false" t="array" ref="H175:H175">(G175*F175)/D175</f>
        <v>5.55172413793104</v>
      </c>
      <c r="I175" s="17" t="n">
        <f aca="false">D175*1000</f>
        <v>290</v>
      </c>
    </row>
    <row r="176" customFormat="false" ht="19.5" hidden="false" customHeight="true" outlineLevel="0" collapsed="false">
      <c r="A176" s="14" t="n">
        <v>173</v>
      </c>
      <c r="B176" s="15" t="n">
        <v>0.85</v>
      </c>
      <c r="C176" s="16" t="n">
        <v>0.63</v>
      </c>
      <c r="D176" s="16" t="n">
        <f aca="false" t="array" ref="D176:D176">B176-C176</f>
        <v>0.22</v>
      </c>
      <c r="E176" s="16" t="n">
        <v>0.3</v>
      </c>
      <c r="F176" s="16" t="n">
        <f aca="false" t="array" ref="F176:F176">1-E176</f>
        <v>0.7</v>
      </c>
      <c r="G176" s="16" t="n">
        <v>2.1</v>
      </c>
      <c r="H176" s="16" t="n">
        <f aca="false" t="array" ref="H176:H176">(G176*F176)/D176</f>
        <v>6.68181818181818</v>
      </c>
      <c r="I176" s="17" t="n">
        <f aca="false">D176*1000</f>
        <v>220</v>
      </c>
    </row>
    <row r="177" customFormat="false" ht="19.5" hidden="false" customHeight="true" outlineLevel="0" collapsed="false">
      <c r="A177" s="14" t="n">
        <v>174</v>
      </c>
      <c r="B177" s="15" t="n">
        <v>0.85</v>
      </c>
      <c r="C177" s="16" t="n">
        <v>0.55</v>
      </c>
      <c r="D177" s="16" t="n">
        <f aca="false" t="array" ref="D177:D177">B177-C177</f>
        <v>0.3</v>
      </c>
      <c r="E177" s="16" t="n">
        <v>0.5</v>
      </c>
      <c r="F177" s="16" t="n">
        <f aca="false" t="array" ref="F177:F177">1-E177</f>
        <v>0.5</v>
      </c>
      <c r="G177" s="16" t="n">
        <v>2</v>
      </c>
      <c r="H177" s="16" t="n">
        <f aca="false" t="array" ref="H177:H177">(G177*F177)/D177</f>
        <v>3.33333333333333</v>
      </c>
      <c r="I177" s="17" t="n">
        <f aca="false">D177*1000</f>
        <v>300</v>
      </c>
    </row>
    <row r="178" customFormat="false" ht="19.5" hidden="false" customHeight="true" outlineLevel="0" collapsed="false">
      <c r="A178" s="14" t="n">
        <v>175</v>
      </c>
      <c r="B178" s="15" t="n">
        <v>0.85</v>
      </c>
      <c r="C178" s="16" t="n">
        <v>0.58</v>
      </c>
      <c r="D178" s="16" t="n">
        <f aca="false" t="array" ref="D178:D178">B178-C178</f>
        <v>0.27</v>
      </c>
      <c r="E178" s="16" t="n">
        <v>0.5</v>
      </c>
      <c r="F178" s="16" t="n">
        <f aca="false" t="array" ref="F178:F178">1-E178</f>
        <v>0.5</v>
      </c>
      <c r="G178" s="16" t="n">
        <v>1.4</v>
      </c>
      <c r="H178" s="16" t="n">
        <f aca="false" t="array" ref="H178:H178">(G178*F178)/D178</f>
        <v>2.59259259259259</v>
      </c>
      <c r="I178" s="17" t="n">
        <f aca="false">D178*1000</f>
        <v>270</v>
      </c>
    </row>
    <row r="179" customFormat="false" ht="19.5" hidden="false" customHeight="true" outlineLevel="0" collapsed="false">
      <c r="A179" s="14" t="n">
        <v>176</v>
      </c>
      <c r="B179" s="15" t="n">
        <v>0.85</v>
      </c>
      <c r="C179" s="16" t="n">
        <v>0.65</v>
      </c>
      <c r="D179" s="16" t="n">
        <f aca="false" t="array" ref="D179:D179">B179-C179</f>
        <v>0.2</v>
      </c>
      <c r="E179" s="16" t="n">
        <v>0.2</v>
      </c>
      <c r="F179" s="16" t="n">
        <f aca="false" t="array" ref="F179:F179">1-E179</f>
        <v>0.8</v>
      </c>
      <c r="G179" s="16" t="n">
        <v>1.9</v>
      </c>
      <c r="H179" s="16" t="n">
        <f aca="false" t="array" ref="H179:H179">(G179*F179)/D179</f>
        <v>7.6</v>
      </c>
      <c r="I179" s="17" t="n">
        <f aca="false">D179*1000</f>
        <v>200</v>
      </c>
    </row>
    <row r="180" customFormat="false" ht="19.5" hidden="false" customHeight="true" outlineLevel="0" collapsed="false">
      <c r="A180" s="14" t="n">
        <v>177</v>
      </c>
      <c r="B180" s="15" t="n">
        <v>0.85</v>
      </c>
      <c r="C180" s="16" t="n">
        <v>0.58</v>
      </c>
      <c r="D180" s="16" t="n">
        <f aca="false" t="array" ref="D180:D180">B180-C180</f>
        <v>0.27</v>
      </c>
      <c r="E180" s="16" t="n">
        <v>0.4</v>
      </c>
      <c r="F180" s="16" t="n">
        <f aca="false" t="array" ref="F180:F180">1-E180</f>
        <v>0.6</v>
      </c>
      <c r="G180" s="16" t="n">
        <v>2.2</v>
      </c>
      <c r="H180" s="16" t="n">
        <f aca="false" t="array" ref="H180:H180">(G180*F180)/D180</f>
        <v>4.88888888888889</v>
      </c>
      <c r="I180" s="17" t="n">
        <f aca="false">D180*1000</f>
        <v>270</v>
      </c>
    </row>
    <row r="181" customFormat="false" ht="19.5" hidden="false" customHeight="true" outlineLevel="0" collapsed="false">
      <c r="A181" s="14" t="n">
        <v>178</v>
      </c>
      <c r="B181" s="15" t="n">
        <v>0.85</v>
      </c>
      <c r="C181" s="16" t="n">
        <v>0.59</v>
      </c>
      <c r="D181" s="16" t="n">
        <f aca="false" t="array" ref="D181:D181">B181-C181</f>
        <v>0.26</v>
      </c>
      <c r="E181" s="16" t="n">
        <v>0.5</v>
      </c>
      <c r="F181" s="16" t="n">
        <f aca="false" t="array" ref="F181:F181">1-E181</f>
        <v>0.5</v>
      </c>
      <c r="G181" s="16" t="n">
        <v>1</v>
      </c>
      <c r="H181" s="16" t="n">
        <f aca="false" t="array" ref="H181:H181">(G181*F181)/D181</f>
        <v>1.92307692307692</v>
      </c>
      <c r="I181" s="17" t="n">
        <f aca="false">D181*1000</f>
        <v>260</v>
      </c>
    </row>
    <row r="182" customFormat="false" ht="19.5" hidden="false" customHeight="true" outlineLevel="0" collapsed="false">
      <c r="A182" s="14" t="n">
        <v>179</v>
      </c>
      <c r="B182" s="15" t="n">
        <v>0.85</v>
      </c>
      <c r="C182" s="16" t="n">
        <v>0.61</v>
      </c>
      <c r="D182" s="16" t="n">
        <f aca="false" t="array" ref="D182:D182">B182-C182</f>
        <v>0.24</v>
      </c>
      <c r="E182" s="16" t="n">
        <v>0.2</v>
      </c>
      <c r="F182" s="16" t="n">
        <f aca="false" t="array" ref="F182:F182">1-E182</f>
        <v>0.8</v>
      </c>
      <c r="G182" s="16" t="n">
        <v>4.6</v>
      </c>
      <c r="H182" s="16" t="n">
        <f aca="false" t="array" ref="H182:H182">(G182*F182)/D182</f>
        <v>15.3333333333333</v>
      </c>
      <c r="I182" s="17" t="n">
        <f aca="false">D182*1000</f>
        <v>240</v>
      </c>
    </row>
    <row r="183" customFormat="false" ht="19.5" hidden="false" customHeight="true" outlineLevel="0" collapsed="false">
      <c r="A183" s="14" t="n">
        <v>180</v>
      </c>
      <c r="B183" s="15" t="n">
        <v>0.85</v>
      </c>
      <c r="C183" s="16" t="n">
        <v>0.55</v>
      </c>
      <c r="D183" s="16" t="n">
        <f aca="false" t="array" ref="D183:D183">B183-C183</f>
        <v>0.3</v>
      </c>
      <c r="E183" s="16" t="n">
        <v>0.4</v>
      </c>
      <c r="F183" s="16" t="n">
        <f aca="false" t="array" ref="F183:F183">1-E183</f>
        <v>0.6</v>
      </c>
      <c r="G183" s="16" t="n">
        <v>5.9</v>
      </c>
      <c r="H183" s="16" t="n">
        <f aca="false" t="array" ref="H183:H183">(G183*F183)/D183</f>
        <v>11.8</v>
      </c>
      <c r="I183" s="17" t="n">
        <f aca="false">D183*1000</f>
        <v>300</v>
      </c>
    </row>
    <row r="184" customFormat="false" ht="19.5" hidden="false" customHeight="true" outlineLevel="0" collapsed="false">
      <c r="A184" s="14" t="n">
        <v>181</v>
      </c>
      <c r="B184" s="15" t="n">
        <v>0.85</v>
      </c>
      <c r="C184" s="16" t="n">
        <v>0.6</v>
      </c>
      <c r="D184" s="16" t="n">
        <f aca="false" t="array" ref="D184:D184">B184-C184</f>
        <v>0.25</v>
      </c>
      <c r="E184" s="16" t="n">
        <v>0.5</v>
      </c>
      <c r="F184" s="16" t="n">
        <f aca="false" t="array" ref="F184:F184">1-E184</f>
        <v>0.5</v>
      </c>
      <c r="G184" s="16" t="n">
        <v>1.2</v>
      </c>
      <c r="H184" s="16" t="n">
        <f aca="false" t="array" ref="H184:H184">(G184*F184)/D184</f>
        <v>2.4</v>
      </c>
      <c r="I184" s="17" t="n">
        <f aca="false">D184*1000</f>
        <v>250</v>
      </c>
    </row>
    <row r="185" customFormat="false" ht="19.5" hidden="false" customHeight="true" outlineLevel="0" collapsed="false">
      <c r="A185" s="14" t="n">
        <v>182</v>
      </c>
      <c r="B185" s="15" t="n">
        <v>0.85</v>
      </c>
      <c r="C185" s="16" t="n">
        <v>0.63</v>
      </c>
      <c r="D185" s="16" t="n">
        <f aca="false" t="array" ref="D185:D185">B185-C185</f>
        <v>0.22</v>
      </c>
      <c r="E185" s="16" t="n">
        <v>0.2</v>
      </c>
      <c r="F185" s="16" t="n">
        <f aca="false" t="array" ref="F185:F185">1-E185</f>
        <v>0.8</v>
      </c>
      <c r="G185" s="16" t="n">
        <v>4.6</v>
      </c>
      <c r="H185" s="16" t="n">
        <f aca="false" t="array" ref="H185:H185">(G185*F185)/D185</f>
        <v>16.7272727272727</v>
      </c>
      <c r="I185" s="17" t="n">
        <f aca="false">D185*1000</f>
        <v>220</v>
      </c>
    </row>
    <row r="186" customFormat="false" ht="19.5" hidden="false" customHeight="true" outlineLevel="0" collapsed="false">
      <c r="A186" s="14" t="n">
        <v>183</v>
      </c>
      <c r="B186" s="15" t="n">
        <v>0.85</v>
      </c>
      <c r="C186" s="16" t="n">
        <v>0.56</v>
      </c>
      <c r="D186" s="16" t="n">
        <f aca="false" t="array" ref="D186:D186">B186-C186</f>
        <v>0.29</v>
      </c>
      <c r="E186" s="16" t="n">
        <v>0.5</v>
      </c>
      <c r="F186" s="16" t="n">
        <f aca="false" t="array" ref="F186:F186">1-E186</f>
        <v>0.5</v>
      </c>
      <c r="G186" s="16" t="n">
        <v>3.3</v>
      </c>
      <c r="H186" s="16" t="n">
        <f aca="false" t="array" ref="H186:H186">(G186*F186)/D186</f>
        <v>5.68965517241379</v>
      </c>
      <c r="I186" s="17" t="n">
        <f aca="false">D186*1000</f>
        <v>290</v>
      </c>
    </row>
    <row r="187" customFormat="false" ht="19.5" hidden="false" customHeight="true" outlineLevel="0" collapsed="false">
      <c r="A187" s="14" t="n">
        <v>184</v>
      </c>
      <c r="B187" s="15" t="n">
        <v>0.85</v>
      </c>
      <c r="C187" s="16" t="n">
        <v>0.63</v>
      </c>
      <c r="D187" s="16" t="n">
        <f aca="false" t="array" ref="D187:D187">B187-C187</f>
        <v>0.22</v>
      </c>
      <c r="E187" s="16" t="n">
        <v>0.2</v>
      </c>
      <c r="F187" s="16" t="n">
        <f aca="false" t="array" ref="F187:F187">1-E187</f>
        <v>0.8</v>
      </c>
      <c r="G187" s="16" t="n">
        <v>4.2</v>
      </c>
      <c r="H187" s="16" t="n">
        <f aca="false" t="array" ref="H187:H187">(G187*F187)/D187</f>
        <v>15.2727272727273</v>
      </c>
      <c r="I187" s="17" t="n">
        <f aca="false">D187*1000</f>
        <v>220</v>
      </c>
    </row>
    <row r="188" customFormat="false" ht="19.5" hidden="false" customHeight="true" outlineLevel="0" collapsed="false">
      <c r="A188" s="14" t="n">
        <v>185</v>
      </c>
      <c r="B188" s="15" t="n">
        <v>0.85</v>
      </c>
      <c r="C188" s="16" t="n">
        <v>0.55</v>
      </c>
      <c r="D188" s="16" t="n">
        <f aca="false" t="array" ref="D188:D188">B188-C188</f>
        <v>0.3</v>
      </c>
      <c r="E188" s="16" t="n">
        <v>0.2</v>
      </c>
      <c r="F188" s="16" t="n">
        <f aca="false" t="array" ref="F188:F188">1-E188</f>
        <v>0.8</v>
      </c>
      <c r="G188" s="16" t="n">
        <v>4.4</v>
      </c>
      <c r="H188" s="16" t="n">
        <f aca="false" t="array" ref="H188:H188">(G188*F188)/D188</f>
        <v>11.7333333333333</v>
      </c>
      <c r="I188" s="17" t="n">
        <f aca="false">D188*1000</f>
        <v>300</v>
      </c>
    </row>
    <row r="189" customFormat="false" ht="19.5" hidden="false" customHeight="true" outlineLevel="0" collapsed="false">
      <c r="A189" s="14" t="n">
        <v>186</v>
      </c>
      <c r="B189" s="15" t="n">
        <v>0.85</v>
      </c>
      <c r="C189" s="16" t="n">
        <v>0.55</v>
      </c>
      <c r="D189" s="16" t="n">
        <f aca="false" t="array" ref="D189:D189">B189-C189</f>
        <v>0.3</v>
      </c>
      <c r="E189" s="16" t="n">
        <v>0.4</v>
      </c>
      <c r="F189" s="16" t="n">
        <f aca="false" t="array" ref="F189:F189">1-E189</f>
        <v>0.6</v>
      </c>
      <c r="G189" s="16" t="n">
        <v>0.9</v>
      </c>
      <c r="H189" s="16" t="n">
        <f aca="false" t="array" ref="H189:H189">(G189*F189)/D189</f>
        <v>1.8</v>
      </c>
      <c r="I189" s="17" t="n">
        <f aca="false">D189*1000</f>
        <v>300</v>
      </c>
    </row>
    <row r="190" customFormat="false" ht="19.5" hidden="false" customHeight="true" outlineLevel="0" collapsed="false">
      <c r="A190" s="14" t="n">
        <v>187</v>
      </c>
      <c r="B190" s="15" t="n">
        <v>0.85</v>
      </c>
      <c r="C190" s="16" t="n">
        <v>0.58</v>
      </c>
      <c r="D190" s="16" t="n">
        <f aca="false" t="array" ref="D190:D190">B190-C190</f>
        <v>0.27</v>
      </c>
      <c r="E190" s="16" t="n">
        <v>0.4</v>
      </c>
      <c r="F190" s="16" t="n">
        <f aca="false" t="array" ref="F190:F190">1-E190</f>
        <v>0.6</v>
      </c>
      <c r="G190" s="16" t="n">
        <v>2.1</v>
      </c>
      <c r="H190" s="16" t="n">
        <f aca="false" t="array" ref="H190:H190">(G190*F190)/D190</f>
        <v>4.66666666666667</v>
      </c>
      <c r="I190" s="17" t="n">
        <f aca="false">D190*1000</f>
        <v>270</v>
      </c>
    </row>
    <row r="191" customFormat="false" ht="19.5" hidden="false" customHeight="true" outlineLevel="0" collapsed="false">
      <c r="A191" s="14" t="n">
        <v>188</v>
      </c>
      <c r="B191" s="15" t="n">
        <v>0.85</v>
      </c>
      <c r="C191" s="16" t="n">
        <v>0.63</v>
      </c>
      <c r="D191" s="16" t="n">
        <f aca="false" t="array" ref="D191:D191">B191-C191</f>
        <v>0.22</v>
      </c>
      <c r="E191" s="16" t="n">
        <v>0.4</v>
      </c>
      <c r="F191" s="16" t="n">
        <f aca="false" t="array" ref="F191:F191">1-E191</f>
        <v>0.6</v>
      </c>
      <c r="G191" s="16" t="n">
        <v>0.9</v>
      </c>
      <c r="H191" s="16" t="n">
        <f aca="false" t="array" ref="H191:H191">(G191*F191)/D191</f>
        <v>2.45454545454546</v>
      </c>
      <c r="I191" s="17" t="n">
        <f aca="false">D191*1000</f>
        <v>220</v>
      </c>
    </row>
    <row r="192" customFormat="false" ht="19.5" hidden="false" customHeight="true" outlineLevel="0" collapsed="false">
      <c r="A192" s="14" t="n">
        <v>189</v>
      </c>
      <c r="B192" s="15" t="n">
        <v>0.85</v>
      </c>
      <c r="C192" s="16" t="n">
        <v>0.64</v>
      </c>
      <c r="D192" s="16" t="n">
        <f aca="false" t="array" ref="D192:D192">B192-C192</f>
        <v>0.21</v>
      </c>
      <c r="E192" s="16" t="n">
        <v>0.3</v>
      </c>
      <c r="F192" s="16" t="n">
        <f aca="false" t="array" ref="F192:F192">1-E192</f>
        <v>0.7</v>
      </c>
      <c r="G192" s="16" t="n">
        <v>1.7</v>
      </c>
      <c r="H192" s="16" t="n">
        <f aca="false" t="array" ref="H192:H192">(G192*F192)/D192</f>
        <v>5.66666666666667</v>
      </c>
      <c r="I192" s="17" t="n">
        <f aca="false">D192*1000</f>
        <v>210</v>
      </c>
    </row>
    <row r="193" customFormat="false" ht="19.5" hidden="false" customHeight="true" outlineLevel="0" collapsed="false">
      <c r="A193" s="14" t="n">
        <v>190</v>
      </c>
      <c r="B193" s="15" t="n">
        <v>0.85</v>
      </c>
      <c r="C193" s="16" t="n">
        <v>0.65</v>
      </c>
      <c r="D193" s="16" t="n">
        <f aca="false" t="array" ref="D193:D193">B193-C193</f>
        <v>0.2</v>
      </c>
      <c r="E193" s="16" t="n">
        <v>0.2</v>
      </c>
      <c r="F193" s="16" t="n">
        <f aca="false" t="array" ref="F193:F193">1-E193</f>
        <v>0.8</v>
      </c>
      <c r="G193" s="16" t="n">
        <v>4.2</v>
      </c>
      <c r="H193" s="16" t="n">
        <f aca="false" t="array" ref="H193:H193">(G193*F193)/D193</f>
        <v>16.8</v>
      </c>
      <c r="I193" s="17" t="n">
        <f aca="false">D193*1000</f>
        <v>200</v>
      </c>
    </row>
    <row r="194" customFormat="false" ht="19.5" hidden="false" customHeight="true" outlineLevel="0" collapsed="false">
      <c r="A194" s="14" t="n">
        <v>191</v>
      </c>
      <c r="B194" s="15" t="n">
        <v>0.85</v>
      </c>
      <c r="C194" s="16" t="n">
        <v>0.65</v>
      </c>
      <c r="D194" s="16" t="n">
        <f aca="false" t="array" ref="D194:D194">B194-C194</f>
        <v>0.2</v>
      </c>
      <c r="E194" s="16" t="n">
        <v>0.4</v>
      </c>
      <c r="F194" s="16" t="n">
        <f aca="false" t="array" ref="F194:F194">1-E194</f>
        <v>0.6</v>
      </c>
      <c r="G194" s="16" t="n">
        <v>1.7</v>
      </c>
      <c r="H194" s="16" t="n">
        <f aca="false" t="array" ref="H194:H194">(G194*F194)/D194</f>
        <v>5.1</v>
      </c>
      <c r="I194" s="17" t="n">
        <f aca="false">D194*1000</f>
        <v>200</v>
      </c>
    </row>
    <row r="195" customFormat="false" ht="19.5" hidden="false" customHeight="true" outlineLevel="0" collapsed="false">
      <c r="A195" s="14" t="n">
        <v>192</v>
      </c>
      <c r="B195" s="15" t="n">
        <v>0.85</v>
      </c>
      <c r="C195" s="16" t="n">
        <v>0.65</v>
      </c>
      <c r="D195" s="16" t="n">
        <f aca="false" t="array" ref="D195:D195">B195-C195</f>
        <v>0.2</v>
      </c>
      <c r="E195" s="16" t="n">
        <v>0.5</v>
      </c>
      <c r="F195" s="16" t="n">
        <f aca="false" t="array" ref="F195:F195">1-E195</f>
        <v>0.5</v>
      </c>
      <c r="G195" s="16" t="n">
        <v>1.8</v>
      </c>
      <c r="H195" s="16" t="n">
        <f aca="false" t="array" ref="H195:H195">(G195*F195)/D195</f>
        <v>4.5</v>
      </c>
      <c r="I195" s="17" t="n">
        <f aca="false">D195*1000</f>
        <v>200</v>
      </c>
    </row>
    <row r="196" customFormat="false" ht="19.5" hidden="false" customHeight="true" outlineLevel="0" collapsed="false">
      <c r="A196" s="14" t="n">
        <v>193</v>
      </c>
      <c r="B196" s="15" t="n">
        <v>0.85</v>
      </c>
      <c r="C196" s="16" t="n">
        <v>0.61</v>
      </c>
      <c r="D196" s="16" t="n">
        <f aca="false" t="array" ref="D196:D196">B196-C196</f>
        <v>0.24</v>
      </c>
      <c r="E196" s="16" t="n">
        <v>0.3</v>
      </c>
      <c r="F196" s="16" t="n">
        <f aca="false" t="array" ref="F196:F196">1-E196</f>
        <v>0.7</v>
      </c>
      <c r="G196" s="16" t="n">
        <v>2.3</v>
      </c>
      <c r="H196" s="16" t="n">
        <f aca="false" t="array" ref="H196:H196">(G196*F196)/D196</f>
        <v>6.70833333333333</v>
      </c>
      <c r="I196" s="17" t="n">
        <f aca="false">D196*1000</f>
        <v>240</v>
      </c>
    </row>
    <row r="197" customFormat="false" ht="19.5" hidden="false" customHeight="true" outlineLevel="0" collapsed="false">
      <c r="A197" s="14" t="n">
        <v>194</v>
      </c>
      <c r="B197" s="15" t="n">
        <v>0.85</v>
      </c>
      <c r="C197" s="16" t="n">
        <v>0.59</v>
      </c>
      <c r="D197" s="16" t="n">
        <f aca="false" t="array" ref="D197:D197">B197-C197</f>
        <v>0.26</v>
      </c>
      <c r="E197" s="16" t="n">
        <v>0.2</v>
      </c>
      <c r="F197" s="16" t="n">
        <f aca="false" t="array" ref="F197:F197">1-E197</f>
        <v>0.8</v>
      </c>
      <c r="G197" s="16" t="n">
        <v>4.5</v>
      </c>
      <c r="H197" s="16" t="n">
        <f aca="false" t="array" ref="H197:H197">(G197*F197)/D197</f>
        <v>13.8461538461538</v>
      </c>
      <c r="I197" s="17" t="n">
        <f aca="false">D197*1000</f>
        <v>260</v>
      </c>
    </row>
    <row r="198" customFormat="false" ht="19.5" hidden="false" customHeight="true" outlineLevel="0" collapsed="false">
      <c r="A198" s="14" t="n">
        <v>195</v>
      </c>
      <c r="B198" s="15" t="n">
        <v>0.85</v>
      </c>
      <c r="C198" s="16" t="n">
        <v>0.65</v>
      </c>
      <c r="D198" s="16" t="n">
        <f aca="false" t="array" ref="D198:D198">B198-C198</f>
        <v>0.2</v>
      </c>
      <c r="E198" s="16" t="n">
        <v>0.2</v>
      </c>
      <c r="F198" s="16" t="n">
        <f aca="false" t="array" ref="F198:F198">1-E198</f>
        <v>0.8</v>
      </c>
      <c r="G198" s="16" t="n">
        <v>1.7</v>
      </c>
      <c r="H198" s="16" t="n">
        <f aca="false" t="array" ref="H198:H198">(G198*F198)/D198</f>
        <v>6.8</v>
      </c>
      <c r="I198" s="17" t="n">
        <f aca="false">D198*1000</f>
        <v>200</v>
      </c>
    </row>
    <row r="199" customFormat="false" ht="19.5" hidden="false" customHeight="true" outlineLevel="0" collapsed="false">
      <c r="A199" s="14" t="n">
        <v>196</v>
      </c>
      <c r="B199" s="15" t="n">
        <v>0.85</v>
      </c>
      <c r="C199" s="16" t="n">
        <v>0.64</v>
      </c>
      <c r="D199" s="16" t="n">
        <f aca="false">B199-C199</f>
        <v>0.21</v>
      </c>
      <c r="E199" s="16" t="n">
        <v>0.5</v>
      </c>
      <c r="F199" s="16" t="n">
        <f aca="false" t="array" ref="F199:F199">1-E199</f>
        <v>0.5</v>
      </c>
      <c r="G199" s="16" t="n">
        <v>2.3</v>
      </c>
      <c r="H199" s="16" t="n">
        <f aca="false" t="array" ref="H199:H199">(G199*F199)/D199</f>
        <v>5.47619047619048</v>
      </c>
      <c r="I199" s="17" t="n">
        <f aca="false">D199*1000</f>
        <v>210</v>
      </c>
    </row>
    <row r="200" customFormat="false" ht="19.5" hidden="false" customHeight="true" outlineLevel="0" collapsed="false">
      <c r="A200" s="14" t="n">
        <v>197</v>
      </c>
      <c r="B200" s="15" t="n">
        <v>0.85</v>
      </c>
      <c r="C200" s="16" t="n">
        <v>0.56</v>
      </c>
      <c r="D200" s="16" t="n">
        <f aca="false" t="array" ref="D200:D200">B200-C200</f>
        <v>0.29</v>
      </c>
      <c r="E200" s="16" t="n">
        <v>0.5</v>
      </c>
      <c r="F200" s="16" t="n">
        <f aca="false" t="array" ref="F200:F200">1-E200</f>
        <v>0.5</v>
      </c>
      <c r="G200" s="16" t="n">
        <v>4.8</v>
      </c>
      <c r="H200" s="16" t="n">
        <f aca="false" t="array" ref="H200:H200">(G200*F200)/D200</f>
        <v>8.27586206896552</v>
      </c>
      <c r="I200" s="17" t="n">
        <f aca="false">D200*1000</f>
        <v>290</v>
      </c>
    </row>
    <row r="201" customFormat="false" ht="19.5" hidden="false" customHeight="true" outlineLevel="0" collapsed="false">
      <c r="A201" s="14" t="n">
        <v>198</v>
      </c>
      <c r="B201" s="15" t="n">
        <v>0.85</v>
      </c>
      <c r="C201" s="16" t="n">
        <v>0.62</v>
      </c>
      <c r="D201" s="16" t="n">
        <f aca="false" t="array" ref="D201:D201">B201-C201</f>
        <v>0.23</v>
      </c>
      <c r="E201" s="16" t="n">
        <v>0.5</v>
      </c>
      <c r="F201" s="16" t="n">
        <f aca="false" t="array" ref="F201:F201">1-E201</f>
        <v>0.5</v>
      </c>
      <c r="G201" s="16" t="n">
        <v>3.8</v>
      </c>
      <c r="H201" s="16" t="n">
        <f aca="false" t="array" ref="H201:H201">(G201*F201)/D201</f>
        <v>8.26086956521739</v>
      </c>
      <c r="I201" s="17" t="n">
        <f aca="false">D201*1000</f>
        <v>230</v>
      </c>
    </row>
    <row r="202" customFormat="false" ht="19.5" hidden="false" customHeight="true" outlineLevel="0" collapsed="false">
      <c r="A202" s="14" t="n">
        <v>199</v>
      </c>
      <c r="B202" s="15" t="n">
        <v>0.85</v>
      </c>
      <c r="C202" s="16" t="n">
        <v>0.58</v>
      </c>
      <c r="D202" s="16" t="n">
        <f aca="false" t="array" ref="D202:D202">B202-C202</f>
        <v>0.27</v>
      </c>
      <c r="E202" s="16" t="n">
        <v>0.5</v>
      </c>
      <c r="F202" s="16" t="n">
        <f aca="false" t="array" ref="F202:F202">1-E202</f>
        <v>0.5</v>
      </c>
      <c r="G202" s="16" t="n">
        <v>0.9</v>
      </c>
      <c r="H202" s="16" t="n">
        <f aca="false" t="array" ref="H202:H202">(G202*F202)/D202</f>
        <v>1.66666666666667</v>
      </c>
      <c r="I202" s="17" t="n">
        <f aca="false">D202*1000</f>
        <v>270</v>
      </c>
    </row>
    <row r="203" customFormat="false" ht="19.5" hidden="false" customHeight="true" outlineLevel="0" collapsed="false">
      <c r="A203" s="14" t="n">
        <v>200</v>
      </c>
      <c r="B203" s="15" t="n">
        <v>0.85</v>
      </c>
      <c r="C203" s="16" t="n">
        <v>0.6</v>
      </c>
      <c r="D203" s="16" t="n">
        <f aca="false" t="array" ref="D203:D203">B203-C203</f>
        <v>0.25</v>
      </c>
      <c r="E203" s="16" t="n">
        <v>0.4</v>
      </c>
      <c r="F203" s="16" t="n">
        <f aca="false" t="array" ref="F203:F203">1-E203</f>
        <v>0.6</v>
      </c>
      <c r="G203" s="16" t="n">
        <v>4.5</v>
      </c>
      <c r="H203" s="16" t="n">
        <f aca="false" t="array" ref="H203:H203">(G203*F203)/D203</f>
        <v>10.8</v>
      </c>
      <c r="I203" s="17" t="n">
        <f aca="false">D203*1000</f>
        <v>250</v>
      </c>
    </row>
    <row r="204" customFormat="false" ht="19.5" hidden="false" customHeight="true" outlineLevel="0" collapsed="false">
      <c r="A204" s="14" t="n">
        <v>201</v>
      </c>
      <c r="B204" s="15" t="n">
        <v>0.85</v>
      </c>
      <c r="C204" s="16" t="n">
        <v>0.63</v>
      </c>
      <c r="D204" s="16" t="n">
        <f aca="false" t="array" ref="D204:D204">B204-C204</f>
        <v>0.22</v>
      </c>
      <c r="E204" s="16" t="n">
        <v>0.4</v>
      </c>
      <c r="F204" s="16" t="n">
        <f aca="false" t="array" ref="F204:F204">1-E204</f>
        <v>0.6</v>
      </c>
      <c r="G204" s="16" t="n">
        <v>1.7</v>
      </c>
      <c r="H204" s="16" t="n">
        <f aca="false" t="array" ref="H204:H204">(G204*F204)/D204</f>
        <v>4.63636363636364</v>
      </c>
      <c r="I204" s="17" t="n">
        <f aca="false">D204*1000</f>
        <v>220</v>
      </c>
    </row>
    <row r="205" customFormat="false" ht="19.5" hidden="false" customHeight="true" outlineLevel="0" collapsed="false">
      <c r="A205" s="14" t="n">
        <v>202</v>
      </c>
      <c r="B205" s="15" t="n">
        <v>0.85</v>
      </c>
      <c r="C205" s="16" t="n">
        <v>0.6</v>
      </c>
      <c r="D205" s="16" t="n">
        <f aca="false" t="array" ref="D205:D205">B205-C205</f>
        <v>0.25</v>
      </c>
      <c r="E205" s="16" t="n">
        <v>0.3</v>
      </c>
      <c r="F205" s="16" t="n">
        <f aca="false" t="array" ref="F205:F205">1-E205</f>
        <v>0.7</v>
      </c>
      <c r="G205" s="16" t="n">
        <v>4.5</v>
      </c>
      <c r="H205" s="16" t="n">
        <f aca="false" t="array" ref="H205:H205">(G205*F205)/D205</f>
        <v>12.6</v>
      </c>
      <c r="I205" s="17" t="n">
        <f aca="false">D205*1000</f>
        <v>250</v>
      </c>
    </row>
    <row r="206" customFormat="false" ht="19.5" hidden="false" customHeight="true" outlineLevel="0" collapsed="false">
      <c r="A206" s="14" t="n">
        <v>203</v>
      </c>
      <c r="B206" s="15" t="n">
        <v>0.85</v>
      </c>
      <c r="C206" s="16" t="n">
        <v>0.56</v>
      </c>
      <c r="D206" s="16" t="n">
        <f aca="false" t="array" ref="D206:D206">B206-C206</f>
        <v>0.29</v>
      </c>
      <c r="E206" s="16" t="n">
        <v>0.5</v>
      </c>
      <c r="F206" s="16" t="n">
        <f aca="false" t="array" ref="F206:F206">1-E206</f>
        <v>0.5</v>
      </c>
      <c r="G206" s="16" t="n">
        <v>1.4</v>
      </c>
      <c r="H206" s="16" t="n">
        <f aca="false" t="array" ref="H206:H206">(G206*F206)/D206</f>
        <v>2.41379310344828</v>
      </c>
      <c r="I206" s="17" t="n">
        <f aca="false">D206*1000</f>
        <v>290</v>
      </c>
    </row>
    <row r="207" customFormat="false" ht="19.5" hidden="false" customHeight="true" outlineLevel="0" collapsed="false">
      <c r="A207" s="14" t="n">
        <v>204</v>
      </c>
      <c r="B207" s="15" t="n">
        <v>0.85</v>
      </c>
      <c r="C207" s="16" t="n">
        <v>0.65</v>
      </c>
      <c r="D207" s="16" t="n">
        <f aca="false" t="array" ref="D207:D207">B207-C207</f>
        <v>0.2</v>
      </c>
      <c r="E207" s="16" t="n">
        <v>0.3</v>
      </c>
      <c r="F207" s="16" t="n">
        <f aca="false" t="array" ref="F207:F207">1-E207</f>
        <v>0.7</v>
      </c>
      <c r="G207" s="16" t="n">
        <v>4.7</v>
      </c>
      <c r="H207" s="16" t="n">
        <f aca="false" t="array" ref="H207:H207">(G207*F207)/D207</f>
        <v>16.45</v>
      </c>
      <c r="I207" s="17" t="n">
        <f aca="false">D207*1000</f>
        <v>200</v>
      </c>
    </row>
    <row r="208" customFormat="false" ht="19.5" hidden="false" customHeight="true" outlineLevel="0" collapsed="false">
      <c r="A208" s="14" t="n">
        <v>205</v>
      </c>
      <c r="B208" s="15" t="n">
        <v>0.85</v>
      </c>
      <c r="C208" s="16" t="n">
        <v>0.64</v>
      </c>
      <c r="D208" s="16" t="n">
        <f aca="false" t="array" ref="D208:D208">B208-C208</f>
        <v>0.21</v>
      </c>
      <c r="E208" s="16" t="n">
        <v>0.2</v>
      </c>
      <c r="F208" s="16" t="n">
        <f aca="false" t="array" ref="F208:F208">1-E208</f>
        <v>0.8</v>
      </c>
      <c r="G208" s="16" t="n">
        <v>2.3</v>
      </c>
      <c r="H208" s="16" t="n">
        <f aca="false" t="array" ref="H208:H208">(G208*F208)/D208</f>
        <v>8.76190476190476</v>
      </c>
      <c r="I208" s="17" t="n">
        <f aca="false">D208*1000</f>
        <v>210</v>
      </c>
    </row>
    <row r="209" customFormat="false" ht="19.5" hidden="false" customHeight="true" outlineLevel="0" collapsed="false">
      <c r="A209" s="14" t="n">
        <v>206</v>
      </c>
      <c r="B209" s="15" t="n">
        <v>0.85</v>
      </c>
      <c r="C209" s="16" t="n">
        <v>0.65</v>
      </c>
      <c r="D209" s="16" t="n">
        <f aca="false" t="array" ref="D209:D209">B209-C209</f>
        <v>0.2</v>
      </c>
      <c r="E209" s="16" t="n">
        <v>0.2</v>
      </c>
      <c r="F209" s="16" t="n">
        <f aca="false" t="array" ref="F209:F209">1-E209</f>
        <v>0.8</v>
      </c>
      <c r="G209" s="16" t="n">
        <v>4</v>
      </c>
      <c r="H209" s="16" t="n">
        <f aca="false" t="array" ref="H209:H209">(G209*F209)/D209</f>
        <v>16</v>
      </c>
      <c r="I209" s="17" t="n">
        <f aca="false">D209*1000</f>
        <v>200</v>
      </c>
    </row>
    <row r="210" customFormat="false" ht="19.5" hidden="false" customHeight="true" outlineLevel="0" collapsed="false">
      <c r="A210" s="14" t="n">
        <v>207</v>
      </c>
      <c r="B210" s="15" t="n">
        <v>0.85</v>
      </c>
      <c r="C210" s="16" t="n">
        <v>0.65</v>
      </c>
      <c r="D210" s="16" t="n">
        <f aca="false" t="array" ref="D210:D210">B210-C210</f>
        <v>0.2</v>
      </c>
      <c r="E210" s="16" t="n">
        <v>0.5</v>
      </c>
      <c r="F210" s="16" t="n">
        <f aca="false" t="array" ref="F210:F210">1-E210</f>
        <v>0.5</v>
      </c>
      <c r="G210" s="16" t="n">
        <v>1</v>
      </c>
      <c r="H210" s="16" t="n">
        <f aca="false" t="array" ref="H210:H210">(G210*F210)/D210</f>
        <v>2.5</v>
      </c>
      <c r="I210" s="17" t="n">
        <f aca="false">D210*1000</f>
        <v>200</v>
      </c>
    </row>
    <row r="211" customFormat="false" ht="19.5" hidden="false" customHeight="true" outlineLevel="0" collapsed="false">
      <c r="A211" s="14" t="n">
        <v>208</v>
      </c>
      <c r="B211" s="15" t="n">
        <v>0.85</v>
      </c>
      <c r="C211" s="16" t="n">
        <v>0.63</v>
      </c>
      <c r="D211" s="16" t="n">
        <f aca="false" t="array" ref="D211:D211">B211-C211</f>
        <v>0.22</v>
      </c>
      <c r="E211" s="16" t="n">
        <v>0.5</v>
      </c>
      <c r="F211" s="16" t="n">
        <f aca="false" t="array" ref="F211:F211">1-E211</f>
        <v>0.5</v>
      </c>
      <c r="G211" s="16" t="n">
        <v>1.1</v>
      </c>
      <c r="H211" s="16" t="n">
        <f aca="false" t="array" ref="H211:H211">(G211*F211)/D211</f>
        <v>2.5</v>
      </c>
      <c r="I211" s="17" t="n">
        <f aca="false">D211*1000</f>
        <v>220</v>
      </c>
    </row>
    <row r="212" customFormat="false" ht="19.5" hidden="false" customHeight="true" outlineLevel="0" collapsed="false">
      <c r="A212" s="14" t="n">
        <v>209</v>
      </c>
      <c r="B212" s="15" t="n">
        <v>0.85</v>
      </c>
      <c r="C212" s="16" t="n">
        <v>0.61</v>
      </c>
      <c r="D212" s="16" t="n">
        <f aca="false" t="array" ref="D212:D212">B212-C212</f>
        <v>0.24</v>
      </c>
      <c r="E212" s="16" t="n">
        <v>0.3</v>
      </c>
      <c r="F212" s="16" t="n">
        <f aca="false" t="array" ref="F212:F212">1-E212</f>
        <v>0.7</v>
      </c>
      <c r="G212" s="16" t="n">
        <v>1</v>
      </c>
      <c r="H212" s="16" t="n">
        <f aca="false" t="array" ref="H212:H212">(G212*F212)/D212</f>
        <v>2.91666666666667</v>
      </c>
      <c r="I212" s="17" t="n">
        <f aca="false">D212*1000</f>
        <v>240</v>
      </c>
    </row>
    <row r="213" customFormat="false" ht="19.5" hidden="false" customHeight="true" outlineLevel="0" collapsed="false">
      <c r="A213" s="14" t="n">
        <v>210</v>
      </c>
      <c r="B213" s="15" t="n">
        <v>0.85</v>
      </c>
      <c r="C213" s="16" t="n">
        <v>0.57</v>
      </c>
      <c r="D213" s="16" t="n">
        <f aca="false" t="array" ref="D213:D213">B213-C213</f>
        <v>0.28</v>
      </c>
      <c r="E213" s="16" t="n">
        <v>0.5</v>
      </c>
      <c r="F213" s="16" t="n">
        <f aca="false" t="array" ref="F213:F213">1-E213</f>
        <v>0.5</v>
      </c>
      <c r="G213" s="16" t="n">
        <v>4.4</v>
      </c>
      <c r="H213" s="16" t="n">
        <f aca="false" t="array" ref="H213:H213">(G213*F213)/D213</f>
        <v>7.85714285714286</v>
      </c>
      <c r="I213" s="17" t="n">
        <f aca="false">D213*1000</f>
        <v>280</v>
      </c>
    </row>
    <row r="214" customFormat="false" ht="19.5" hidden="false" customHeight="true" outlineLevel="0" collapsed="false">
      <c r="A214" s="14" t="n">
        <v>211</v>
      </c>
      <c r="B214" s="15" t="n">
        <v>0.85</v>
      </c>
      <c r="C214" s="16" t="n">
        <v>0.55</v>
      </c>
      <c r="D214" s="16" t="n">
        <f aca="false" t="array" ref="D214:D214">B214-C214</f>
        <v>0.3</v>
      </c>
      <c r="E214" s="16" t="n">
        <v>0.2</v>
      </c>
      <c r="F214" s="16" t="n">
        <f aca="false" t="array" ref="F214:F214">1-E214</f>
        <v>0.8</v>
      </c>
      <c r="G214" s="16" t="n">
        <v>3.3</v>
      </c>
      <c r="H214" s="16" t="n">
        <f aca="false" t="array" ref="H214:H214">(G214*F214)/D214</f>
        <v>8.8</v>
      </c>
      <c r="I214" s="17" t="n">
        <f aca="false">D214*1000</f>
        <v>300</v>
      </c>
    </row>
    <row r="215" customFormat="false" ht="19.5" hidden="false" customHeight="true" outlineLevel="0" collapsed="false">
      <c r="A215" s="14" t="n">
        <v>212</v>
      </c>
      <c r="B215" s="15" t="n">
        <v>0.85</v>
      </c>
      <c r="C215" s="16" t="n">
        <v>0.57</v>
      </c>
      <c r="D215" s="16" t="n">
        <f aca="false" t="array" ref="D215:D215">B215-C215</f>
        <v>0.28</v>
      </c>
      <c r="E215" s="16" t="n">
        <v>0.5</v>
      </c>
      <c r="F215" s="16" t="n">
        <f aca="false" t="array" ref="F215:F215">1-E215</f>
        <v>0.5</v>
      </c>
      <c r="G215" s="16" t="n">
        <v>5</v>
      </c>
      <c r="H215" s="16" t="n">
        <f aca="false" t="array" ref="H215:H215">(G215*F215)/D215</f>
        <v>8.92857142857143</v>
      </c>
      <c r="I215" s="17" t="n">
        <f aca="false">D215*1000</f>
        <v>280</v>
      </c>
    </row>
    <row r="216" customFormat="false" ht="19.5" hidden="false" customHeight="true" outlineLevel="0" collapsed="false">
      <c r="A216" s="14" t="n">
        <v>213</v>
      </c>
      <c r="B216" s="15" t="n">
        <v>0.85</v>
      </c>
      <c r="C216" s="16" t="n">
        <v>0.59</v>
      </c>
      <c r="D216" s="16" t="n">
        <f aca="false" t="array" ref="D216:D216">B216-C216</f>
        <v>0.26</v>
      </c>
      <c r="E216" s="16" t="n">
        <v>0.5</v>
      </c>
      <c r="F216" s="16" t="n">
        <f aca="false" t="array" ref="F216:F216">1-E216</f>
        <v>0.5</v>
      </c>
      <c r="G216" s="16" t="n">
        <v>1.9</v>
      </c>
      <c r="H216" s="16" t="n">
        <f aca="false" t="array" ref="H216:H216">(G216*F216)/D216</f>
        <v>3.65384615384615</v>
      </c>
      <c r="I216" s="17" t="n">
        <f aca="false">D216*1000</f>
        <v>260</v>
      </c>
    </row>
    <row r="217" customFormat="false" ht="19.5" hidden="false" customHeight="true" outlineLevel="0" collapsed="false">
      <c r="A217" s="14" t="n">
        <v>214</v>
      </c>
      <c r="B217" s="15" t="n">
        <v>0.85</v>
      </c>
      <c r="C217" s="16" t="n">
        <v>0.63</v>
      </c>
      <c r="D217" s="16" t="n">
        <f aca="false" t="array" ref="D217:D217">B217-C217</f>
        <v>0.22</v>
      </c>
      <c r="E217" s="16" t="n">
        <v>0.3</v>
      </c>
      <c r="F217" s="16" t="n">
        <f aca="false" t="array" ref="F217:F217">1-E217</f>
        <v>0.7</v>
      </c>
      <c r="G217" s="16" t="n">
        <v>0.9</v>
      </c>
      <c r="H217" s="16" t="n">
        <f aca="false" t="array" ref="H217:H217">(G217*F217)/D217</f>
        <v>2.86363636363636</v>
      </c>
      <c r="I217" s="17" t="n">
        <f aca="false">D217*1000</f>
        <v>220</v>
      </c>
    </row>
    <row r="218" customFormat="false" ht="19.5" hidden="false" customHeight="true" outlineLevel="0" collapsed="false">
      <c r="A218" s="14" t="n">
        <v>215</v>
      </c>
      <c r="B218" s="15" t="n">
        <v>0.85</v>
      </c>
      <c r="C218" s="16" t="n">
        <v>0.62</v>
      </c>
      <c r="D218" s="16" t="n">
        <f aca="false" t="array" ref="D218:D218">B218-C218</f>
        <v>0.23</v>
      </c>
      <c r="E218" s="16" t="n">
        <v>0.3</v>
      </c>
      <c r="F218" s="16" t="n">
        <f aca="false" t="array" ref="F218:F218">1-E218</f>
        <v>0.7</v>
      </c>
      <c r="G218" s="16" t="n">
        <v>2</v>
      </c>
      <c r="H218" s="16" t="n">
        <f aca="false" t="array" ref="H218:H218">(G218*F218)/D218</f>
        <v>6.08695652173913</v>
      </c>
      <c r="I218" s="17" t="n">
        <f aca="false">D218*1000</f>
        <v>230</v>
      </c>
    </row>
    <row r="219" customFormat="false" ht="19.5" hidden="false" customHeight="true" outlineLevel="0" collapsed="false">
      <c r="A219" s="14" t="n">
        <v>216</v>
      </c>
      <c r="B219" s="15" t="n">
        <v>0.85</v>
      </c>
      <c r="C219" s="16" t="n">
        <v>0.57</v>
      </c>
      <c r="D219" s="16" t="n">
        <f aca="false" t="array" ref="D219:D219">B219-C219</f>
        <v>0.28</v>
      </c>
      <c r="E219" s="16" t="n">
        <v>0.4</v>
      </c>
      <c r="F219" s="16" t="n">
        <f aca="false" t="array" ref="F219:F219">1-E219</f>
        <v>0.6</v>
      </c>
      <c r="G219" s="16" t="n">
        <v>1.8</v>
      </c>
      <c r="H219" s="16" t="n">
        <f aca="false" t="array" ref="H219:H219">(G219*F219)/D219</f>
        <v>3.85714285714286</v>
      </c>
      <c r="I219" s="17" t="n">
        <f aca="false">D219*1000</f>
        <v>280</v>
      </c>
    </row>
    <row r="220" customFormat="false" ht="19.5" hidden="false" customHeight="true" outlineLevel="0" collapsed="false">
      <c r="A220" s="14" t="n">
        <v>217</v>
      </c>
      <c r="B220" s="15" t="n">
        <v>0.85</v>
      </c>
      <c r="C220" s="16" t="n">
        <v>0.59</v>
      </c>
      <c r="D220" s="16" t="n">
        <f aca="false" t="array" ref="D220:D220">B220-C220</f>
        <v>0.26</v>
      </c>
      <c r="E220" s="16" t="n">
        <v>0.3</v>
      </c>
      <c r="F220" s="16" t="n">
        <f aca="false" t="array" ref="F220:F220">1-E220</f>
        <v>0.7</v>
      </c>
      <c r="G220" s="16" t="n">
        <v>4.4</v>
      </c>
      <c r="H220" s="16" t="n">
        <f aca="false" t="array" ref="H220:H220">(G220*F220)/D220</f>
        <v>11.8461538461538</v>
      </c>
      <c r="I220" s="17" t="n">
        <f aca="false">D220*1000</f>
        <v>260</v>
      </c>
    </row>
    <row r="221" customFormat="false" ht="19.5" hidden="false" customHeight="true" outlineLevel="0" collapsed="false">
      <c r="A221" s="14" t="n">
        <v>218</v>
      </c>
      <c r="B221" s="15" t="n">
        <v>0.85</v>
      </c>
      <c r="C221" s="16" t="n">
        <v>0.56</v>
      </c>
      <c r="D221" s="16" t="n">
        <f aca="false" t="array" ref="D221:D221">B221-C221</f>
        <v>0.29</v>
      </c>
      <c r="E221" s="16" t="n">
        <v>0.2</v>
      </c>
      <c r="F221" s="16" t="n">
        <f aca="false" t="array" ref="F221:F221">1-E221</f>
        <v>0.8</v>
      </c>
      <c r="G221" s="16" t="n">
        <v>6.4</v>
      </c>
      <c r="H221" s="16" t="n">
        <f aca="false" t="array" ref="H221:H221">(G221*F221)/D221</f>
        <v>17.6551724137931</v>
      </c>
      <c r="I221" s="17" t="n">
        <f aca="false">D221*1000</f>
        <v>290</v>
      </c>
    </row>
    <row r="222" customFormat="false" ht="19.5" hidden="false" customHeight="true" outlineLevel="0" collapsed="false">
      <c r="A222" s="14" t="n">
        <v>219</v>
      </c>
      <c r="B222" s="15" t="n">
        <v>0.85</v>
      </c>
      <c r="C222" s="16" t="n">
        <v>0.61</v>
      </c>
      <c r="D222" s="16" t="n">
        <f aca="false" t="array" ref="D222:D222">B222-C222</f>
        <v>0.24</v>
      </c>
      <c r="E222" s="16" t="n">
        <v>0.5</v>
      </c>
      <c r="F222" s="16" t="n">
        <f aca="false" t="array" ref="F222:F222">1-E222</f>
        <v>0.5</v>
      </c>
      <c r="G222" s="16" t="n">
        <v>2.1</v>
      </c>
      <c r="H222" s="16" t="n">
        <f aca="false" t="array" ref="H222:H222">(G222*F222)/D222</f>
        <v>4.375</v>
      </c>
      <c r="I222" s="17" t="n">
        <f aca="false">D222*1000</f>
        <v>240</v>
      </c>
    </row>
    <row r="223" customFormat="false" ht="19.5" hidden="false" customHeight="true" outlineLevel="0" collapsed="false">
      <c r="A223" s="14" t="n">
        <v>220</v>
      </c>
      <c r="B223" s="15" t="n">
        <v>0.85</v>
      </c>
      <c r="C223" s="16" t="n">
        <v>0.64</v>
      </c>
      <c r="D223" s="16" t="n">
        <f aca="false" t="array" ref="D223:D223">B223-C223</f>
        <v>0.21</v>
      </c>
      <c r="E223" s="16" t="n">
        <v>0.2</v>
      </c>
      <c r="F223" s="16" t="n">
        <f aca="false" t="array" ref="F223:F223">1-E223</f>
        <v>0.8</v>
      </c>
      <c r="G223" s="16" t="n">
        <v>3.2</v>
      </c>
      <c r="H223" s="16" t="n">
        <f aca="false" t="array" ref="H223:H223">(G223*F223)/D223</f>
        <v>12.1904761904762</v>
      </c>
      <c r="I223" s="17" t="n">
        <f aca="false">D223*1000</f>
        <v>210</v>
      </c>
    </row>
    <row r="224" customFormat="false" ht="19.5" hidden="false" customHeight="true" outlineLevel="0" collapsed="false">
      <c r="A224" s="14" t="n">
        <v>221</v>
      </c>
      <c r="B224" s="15" t="n">
        <v>0.85</v>
      </c>
      <c r="C224" s="16" t="n">
        <v>0.55</v>
      </c>
      <c r="D224" s="16" t="n">
        <f aca="false" t="array" ref="D224:D224">B224-C224</f>
        <v>0.3</v>
      </c>
      <c r="E224" s="16" t="n">
        <v>0.4</v>
      </c>
      <c r="F224" s="16" t="n">
        <f aca="false" t="array" ref="F224:F224">1-E224</f>
        <v>0.6</v>
      </c>
      <c r="G224" s="16" t="n">
        <v>4.2</v>
      </c>
      <c r="H224" s="16" t="n">
        <f aca="false" t="array" ref="H224:H224">(G224*F224)/D224</f>
        <v>8.4</v>
      </c>
      <c r="I224" s="17" t="n">
        <f aca="false">D224*1000</f>
        <v>300</v>
      </c>
    </row>
    <row r="225" customFormat="false" ht="19.5" hidden="false" customHeight="true" outlineLevel="0" collapsed="false">
      <c r="A225" s="14" t="n">
        <v>222</v>
      </c>
      <c r="B225" s="15" t="n">
        <v>0.85</v>
      </c>
      <c r="C225" s="16" t="n">
        <v>0.6</v>
      </c>
      <c r="D225" s="16" t="n">
        <f aca="false" t="array" ref="D225:D225">B225-C225</f>
        <v>0.25</v>
      </c>
      <c r="E225" s="16" t="n">
        <v>0.2</v>
      </c>
      <c r="F225" s="16" t="n">
        <f aca="false" t="array" ref="F225:F225">1-E225</f>
        <v>0.8</v>
      </c>
      <c r="G225" s="16" t="n">
        <v>2</v>
      </c>
      <c r="H225" s="16" t="n">
        <f aca="false" t="array" ref="H225:H225">(G225*F225)/D225</f>
        <v>6.4</v>
      </c>
      <c r="I225" s="17" t="n">
        <f aca="false">D225*1000</f>
        <v>250</v>
      </c>
    </row>
    <row r="226" customFormat="false" ht="19.5" hidden="false" customHeight="true" outlineLevel="0" collapsed="false">
      <c r="A226" s="14" t="n">
        <v>223</v>
      </c>
      <c r="B226" s="15" t="n">
        <v>0.85</v>
      </c>
      <c r="C226" s="16" t="n">
        <v>0.55</v>
      </c>
      <c r="D226" s="16" t="n">
        <f aca="false" t="array" ref="D226:D226">B226-C226</f>
        <v>0.3</v>
      </c>
      <c r="E226" s="16" t="n">
        <v>0.3</v>
      </c>
      <c r="F226" s="16" t="n">
        <f aca="false" t="array" ref="F226:F226">1-E226</f>
        <v>0.7</v>
      </c>
      <c r="G226" s="16" t="n">
        <v>4</v>
      </c>
      <c r="H226" s="16" t="n">
        <f aca="false" t="array" ref="H226:H226">(G226*F226)/D226</f>
        <v>9.33333333333334</v>
      </c>
      <c r="I226" s="17" t="n">
        <f aca="false">D226*1000</f>
        <v>300</v>
      </c>
    </row>
    <row r="227" customFormat="false" ht="19.5" hidden="false" customHeight="true" outlineLevel="0" collapsed="false">
      <c r="A227" s="14" t="n">
        <v>224</v>
      </c>
      <c r="B227" s="15" t="n">
        <v>0.85</v>
      </c>
      <c r="C227" s="16" t="n">
        <v>0.56</v>
      </c>
      <c r="D227" s="16" t="n">
        <f aca="false" t="array" ref="D227:D227">B227-C227</f>
        <v>0.29</v>
      </c>
      <c r="E227" s="16" t="n">
        <v>0.4</v>
      </c>
      <c r="F227" s="16" t="n">
        <f aca="false" t="array" ref="F227:F227">1-E227</f>
        <v>0.6</v>
      </c>
      <c r="G227" s="16" t="n">
        <v>2</v>
      </c>
      <c r="H227" s="16" t="n">
        <f aca="false" t="array" ref="H227:H227">(G227*F227)/D227</f>
        <v>4.13793103448276</v>
      </c>
      <c r="I227" s="17" t="n">
        <f aca="false">D227*1000</f>
        <v>290</v>
      </c>
    </row>
    <row r="228" customFormat="false" ht="19.5" hidden="false" customHeight="true" outlineLevel="0" collapsed="false">
      <c r="A228" s="14" t="n">
        <v>225</v>
      </c>
      <c r="B228" s="15" t="n">
        <v>0.85</v>
      </c>
      <c r="C228" s="16" t="n">
        <v>0.56</v>
      </c>
      <c r="D228" s="16" t="n">
        <f aca="false" t="array" ref="D228:D228">B228-C228</f>
        <v>0.29</v>
      </c>
      <c r="E228" s="16" t="n">
        <v>0.2</v>
      </c>
      <c r="F228" s="16" t="n">
        <f aca="false" t="array" ref="F228:F228">1-E228</f>
        <v>0.8</v>
      </c>
      <c r="G228" s="16" t="n">
        <v>5.2</v>
      </c>
      <c r="H228" s="16" t="n">
        <f aca="false" t="array" ref="H228:H228">(G228*F228)/D228</f>
        <v>14.3448275862069</v>
      </c>
      <c r="I228" s="17" t="n">
        <f aca="false">D228*1000</f>
        <v>290</v>
      </c>
    </row>
    <row r="229" customFormat="false" ht="19.5" hidden="false" customHeight="true" outlineLevel="0" collapsed="false">
      <c r="A229" s="14" t="n">
        <v>226</v>
      </c>
      <c r="B229" s="15" t="n">
        <v>0.85</v>
      </c>
      <c r="C229" s="16" t="n">
        <v>0.62</v>
      </c>
      <c r="D229" s="16" t="n">
        <f aca="false" t="array" ref="D229:D229">B229-C229</f>
        <v>0.23</v>
      </c>
      <c r="E229" s="16" t="n">
        <v>0.2</v>
      </c>
      <c r="F229" s="16" t="n">
        <f aca="false" t="array" ref="F229:F229">1-E229</f>
        <v>0.8</v>
      </c>
      <c r="G229" s="16" t="n">
        <v>4.9</v>
      </c>
      <c r="H229" s="16" t="n">
        <f aca="false" t="array" ref="H229:H229">(G229*F229)/D229</f>
        <v>17.0434782608696</v>
      </c>
      <c r="I229" s="17" t="n">
        <f aca="false">D229*1000</f>
        <v>230</v>
      </c>
    </row>
    <row r="230" customFormat="false" ht="19.5" hidden="false" customHeight="true" outlineLevel="0" collapsed="false">
      <c r="A230" s="14" t="n">
        <v>227</v>
      </c>
      <c r="B230" s="15" t="n">
        <v>0.85</v>
      </c>
      <c r="C230" s="16" t="n">
        <v>0.6</v>
      </c>
      <c r="D230" s="16" t="n">
        <f aca="false" t="array" ref="D230:D230">B230-C230</f>
        <v>0.25</v>
      </c>
      <c r="E230" s="16" t="n">
        <v>0.5</v>
      </c>
      <c r="F230" s="16" t="n">
        <f aca="false" t="array" ref="F230:F230">1-E230</f>
        <v>0.5</v>
      </c>
      <c r="G230" s="16" t="n">
        <v>4.2</v>
      </c>
      <c r="H230" s="16" t="n">
        <f aca="false" t="array" ref="H230:H230">(G230*F230)/D230</f>
        <v>8.4</v>
      </c>
      <c r="I230" s="17" t="n">
        <f aca="false">D230*1000</f>
        <v>250</v>
      </c>
    </row>
    <row r="231" customFormat="false" ht="19.5" hidden="false" customHeight="true" outlineLevel="0" collapsed="false">
      <c r="A231" s="14" t="n">
        <v>228</v>
      </c>
      <c r="B231" s="15" t="n">
        <v>0.85</v>
      </c>
      <c r="C231" s="16" t="n">
        <v>0.55</v>
      </c>
      <c r="D231" s="16" t="n">
        <f aca="false" t="array" ref="D231:D231">B231-C231</f>
        <v>0.3</v>
      </c>
      <c r="E231" s="16" t="n">
        <v>0.5</v>
      </c>
      <c r="F231" s="16" t="n">
        <f aca="false" t="array" ref="F231:F231">1-E231</f>
        <v>0.5</v>
      </c>
      <c r="G231" s="16" t="n">
        <v>5</v>
      </c>
      <c r="H231" s="16" t="n">
        <f aca="false" t="array" ref="H231:H231">(G231*F231)/D231</f>
        <v>8.33333333333334</v>
      </c>
      <c r="I231" s="17" t="n">
        <f aca="false">D231*1000</f>
        <v>300</v>
      </c>
    </row>
    <row r="232" customFormat="false" ht="19.5" hidden="false" customHeight="true" outlineLevel="0" collapsed="false">
      <c r="A232" s="14" t="n">
        <v>229</v>
      </c>
      <c r="B232" s="15" t="n">
        <v>0.85</v>
      </c>
      <c r="C232" s="16" t="n">
        <v>0.62</v>
      </c>
      <c r="D232" s="16" t="n">
        <f aca="false" t="array" ref="D232:D232">B232-C232</f>
        <v>0.23</v>
      </c>
      <c r="E232" s="16" t="n">
        <v>0.5</v>
      </c>
      <c r="F232" s="16" t="n">
        <f aca="false" t="array" ref="F232:F232">1-E232</f>
        <v>0.5</v>
      </c>
      <c r="G232" s="16" t="n">
        <v>5</v>
      </c>
      <c r="H232" s="16" t="n">
        <f aca="false" t="array" ref="H232:H232">(G232*F232)/D232</f>
        <v>10.8695652173913</v>
      </c>
      <c r="I232" s="17" t="n">
        <f aca="false">D232*1000</f>
        <v>230</v>
      </c>
    </row>
    <row r="233" customFormat="false" ht="19.5" hidden="false" customHeight="true" outlineLevel="0" collapsed="false">
      <c r="A233" s="14" t="n">
        <v>230</v>
      </c>
      <c r="B233" s="15" t="n">
        <v>0.85</v>
      </c>
      <c r="C233" s="16" t="n">
        <v>0.6</v>
      </c>
      <c r="D233" s="16" t="n">
        <f aca="false" t="array" ref="D233:D233">B233-C233</f>
        <v>0.25</v>
      </c>
      <c r="E233" s="16" t="n">
        <v>0.2</v>
      </c>
      <c r="F233" s="16" t="n">
        <f aca="false" t="array" ref="F233:F233">1-E233</f>
        <v>0.8</v>
      </c>
      <c r="G233" s="16" t="n">
        <v>2.2</v>
      </c>
      <c r="H233" s="16" t="n">
        <f aca="false" t="array" ref="H233:H233">(G233*F233)/D233</f>
        <v>7.04</v>
      </c>
      <c r="I233" s="17" t="n">
        <f aca="false">D233*1000</f>
        <v>250</v>
      </c>
    </row>
    <row r="234" customFormat="false" ht="19.5" hidden="false" customHeight="true" outlineLevel="0" collapsed="false">
      <c r="A234" s="14" t="n">
        <v>231</v>
      </c>
      <c r="B234" s="15" t="n">
        <v>0.85</v>
      </c>
      <c r="C234" s="16" t="n">
        <v>0.59</v>
      </c>
      <c r="D234" s="16" t="n">
        <f aca="false" t="array" ref="D234:D234">B234-C234</f>
        <v>0.26</v>
      </c>
      <c r="E234" s="16" t="n">
        <v>0.3</v>
      </c>
      <c r="F234" s="16" t="n">
        <f aca="false" t="array" ref="F234:F234">1-E234</f>
        <v>0.7</v>
      </c>
      <c r="G234" s="16" t="n">
        <v>1.3</v>
      </c>
      <c r="H234" s="16" t="n">
        <f aca="false" t="array" ref="H234:H234">(G234*F234)/D234</f>
        <v>3.5</v>
      </c>
      <c r="I234" s="17" t="n">
        <f aca="false">D234*1000</f>
        <v>260</v>
      </c>
    </row>
    <row r="235" customFormat="false" ht="19.5" hidden="false" customHeight="true" outlineLevel="0" collapsed="false">
      <c r="A235" s="14" t="n">
        <v>232</v>
      </c>
      <c r="B235" s="15" t="n">
        <v>0.85</v>
      </c>
      <c r="C235" s="16" t="n">
        <v>0.56</v>
      </c>
      <c r="D235" s="16" t="n">
        <f aca="false" t="array" ref="D235:D235">B235-C235</f>
        <v>0.29</v>
      </c>
      <c r="E235" s="16" t="n">
        <v>0.2</v>
      </c>
      <c r="F235" s="16" t="n">
        <f aca="false" t="array" ref="F235:F235">1-E235</f>
        <v>0.8</v>
      </c>
      <c r="G235" s="16" t="n">
        <v>2.9</v>
      </c>
      <c r="H235" s="16" t="n">
        <f aca="false" t="array" ref="H235:H235">(G235*F235)/D235</f>
        <v>8</v>
      </c>
      <c r="I235" s="17" t="n">
        <f aca="false">D235*1000</f>
        <v>290</v>
      </c>
    </row>
    <row r="236" customFormat="false" ht="19.5" hidden="false" customHeight="true" outlineLevel="0" collapsed="false">
      <c r="A236" s="14" t="n">
        <v>233</v>
      </c>
      <c r="B236" s="15" t="n">
        <v>0.85</v>
      </c>
      <c r="C236" s="16" t="n">
        <v>0.63</v>
      </c>
      <c r="D236" s="16" t="n">
        <f aca="false" t="array" ref="D236:D236">B236-C236</f>
        <v>0.22</v>
      </c>
      <c r="E236" s="16" t="n">
        <v>0.3</v>
      </c>
      <c r="F236" s="16" t="n">
        <f aca="false" t="array" ref="F236:F236">1-E236</f>
        <v>0.7</v>
      </c>
      <c r="G236" s="16" t="n">
        <v>1.9</v>
      </c>
      <c r="H236" s="16" t="n">
        <f aca="false" t="array" ref="H236:H236">(G236*F236)/D236</f>
        <v>6.04545454545455</v>
      </c>
      <c r="I236" s="17" t="n">
        <f aca="false">D236*1000</f>
        <v>220</v>
      </c>
    </row>
    <row r="237" customFormat="false" ht="19.5" hidden="false" customHeight="true" outlineLevel="0" collapsed="false">
      <c r="A237" s="14" t="n">
        <v>234</v>
      </c>
      <c r="B237" s="15" t="n">
        <v>0.85</v>
      </c>
      <c r="C237" s="16" t="n">
        <v>0.61</v>
      </c>
      <c r="D237" s="16" t="n">
        <f aca="false" t="array" ref="D237:D237">B237-C237</f>
        <v>0.24</v>
      </c>
      <c r="E237" s="16" t="n">
        <v>0.2</v>
      </c>
      <c r="F237" s="16" t="n">
        <f aca="false" t="array" ref="F237:F237">1-E237</f>
        <v>0.8</v>
      </c>
      <c r="G237" s="16" t="n">
        <v>5.9</v>
      </c>
      <c r="H237" s="16" t="n">
        <f aca="false" t="array" ref="H237:H237">(G237*F237)/D237</f>
        <v>19.6666666666667</v>
      </c>
      <c r="I237" s="17" t="n">
        <f aca="false">D237*1000</f>
        <v>240</v>
      </c>
    </row>
    <row r="238" customFormat="false" ht="19.5" hidden="false" customHeight="true" outlineLevel="0" collapsed="false">
      <c r="A238" s="14" t="n">
        <v>235</v>
      </c>
      <c r="B238" s="15" t="n">
        <v>0.85</v>
      </c>
      <c r="C238" s="16" t="n">
        <v>0.56</v>
      </c>
      <c r="D238" s="16" t="n">
        <f aca="false" t="array" ref="D238:D238">B238-C238</f>
        <v>0.29</v>
      </c>
      <c r="E238" s="16" t="n">
        <v>0.5</v>
      </c>
      <c r="F238" s="16" t="n">
        <f aca="false" t="array" ref="F238:F238">1-E238</f>
        <v>0.5</v>
      </c>
      <c r="G238" s="16" t="n">
        <v>1</v>
      </c>
      <c r="H238" s="16" t="n">
        <f aca="false" t="array" ref="H238:H238">(G238*F238)/D238</f>
        <v>1.72413793103448</v>
      </c>
      <c r="I238" s="17" t="n">
        <f aca="false">D238*1000</f>
        <v>290</v>
      </c>
    </row>
    <row r="239" customFormat="false" ht="19.5" hidden="false" customHeight="true" outlineLevel="0" collapsed="false">
      <c r="A239" s="14" t="n">
        <v>236</v>
      </c>
      <c r="B239" s="15" t="n">
        <v>0.85</v>
      </c>
      <c r="C239" s="16" t="n">
        <v>0.58</v>
      </c>
      <c r="D239" s="16" t="n">
        <f aca="false" t="array" ref="D239:D239">B239-C239</f>
        <v>0.27</v>
      </c>
      <c r="E239" s="16" t="n">
        <v>0.3</v>
      </c>
      <c r="F239" s="16" t="n">
        <f aca="false" t="array" ref="F239:F239">1-E239</f>
        <v>0.7</v>
      </c>
      <c r="G239" s="16" t="n">
        <v>4.6</v>
      </c>
      <c r="H239" s="16" t="n">
        <f aca="false" t="array" ref="H239:H239">(G239*F239)/D239</f>
        <v>11.9259259259259</v>
      </c>
      <c r="I239" s="17" t="n">
        <f aca="false">D239*1000</f>
        <v>270</v>
      </c>
    </row>
    <row r="240" customFormat="false" ht="19.5" hidden="false" customHeight="true" outlineLevel="0" collapsed="false">
      <c r="A240" s="14" t="n">
        <v>237</v>
      </c>
      <c r="B240" s="15" t="n">
        <v>0.85</v>
      </c>
      <c r="C240" s="16" t="n">
        <v>0.6</v>
      </c>
      <c r="D240" s="16" t="n">
        <f aca="false" t="array" ref="D240:D240">B240-C240</f>
        <v>0.25</v>
      </c>
      <c r="E240" s="16" t="n">
        <v>0.5</v>
      </c>
      <c r="F240" s="16" t="n">
        <f aca="false" t="array" ref="F240:F240">1-E240</f>
        <v>0.5</v>
      </c>
      <c r="G240" s="16" t="n">
        <v>1.6</v>
      </c>
      <c r="H240" s="16" t="n">
        <f aca="false" t="array" ref="H240:H240">(G240*F240)/D240</f>
        <v>3.2</v>
      </c>
      <c r="I240" s="17" t="n">
        <f aca="false">D240*1000</f>
        <v>250</v>
      </c>
    </row>
    <row r="241" customFormat="false" ht="19.5" hidden="false" customHeight="true" outlineLevel="0" collapsed="false">
      <c r="A241" s="14" t="n">
        <v>238</v>
      </c>
      <c r="B241" s="15" t="n">
        <v>0.85</v>
      </c>
      <c r="C241" s="16" t="n">
        <v>0.58</v>
      </c>
      <c r="D241" s="16" t="n">
        <f aca="false" t="array" ref="D241:D241">B241-C241</f>
        <v>0.27</v>
      </c>
      <c r="E241" s="16" t="n">
        <v>0.4</v>
      </c>
      <c r="F241" s="16" t="n">
        <f aca="false" t="array" ref="F241:F241">1-E241</f>
        <v>0.6</v>
      </c>
      <c r="G241" s="16" t="n">
        <v>4.3</v>
      </c>
      <c r="H241" s="16" t="n">
        <f aca="false" t="array" ref="H241:H241">(G241*F241)/D241</f>
        <v>9.55555555555555</v>
      </c>
      <c r="I241" s="17" t="n">
        <f aca="false">D241*1000</f>
        <v>270</v>
      </c>
    </row>
    <row r="242" customFormat="false" ht="19.5" hidden="false" customHeight="true" outlineLevel="0" collapsed="false">
      <c r="A242" s="14" t="n">
        <v>239</v>
      </c>
      <c r="B242" s="15" t="n">
        <v>0.85</v>
      </c>
      <c r="C242" s="16" t="n">
        <v>0.6</v>
      </c>
      <c r="D242" s="16" t="n">
        <f aca="false" t="array" ref="D242:D242">B242-C242</f>
        <v>0.25</v>
      </c>
      <c r="E242" s="16" t="n">
        <v>0.5</v>
      </c>
      <c r="F242" s="16" t="n">
        <f aca="false" t="array" ref="F242:F242">1-E242</f>
        <v>0.5</v>
      </c>
      <c r="G242" s="16" t="n">
        <v>2</v>
      </c>
      <c r="H242" s="16" t="n">
        <f aca="false" t="array" ref="H242:H242">(G242*F242)/D242</f>
        <v>4</v>
      </c>
      <c r="I242" s="17" t="n">
        <f aca="false">D242*1000</f>
        <v>250</v>
      </c>
    </row>
    <row r="243" customFormat="false" ht="19.5" hidden="false" customHeight="true" outlineLevel="0" collapsed="false">
      <c r="A243" s="14" t="n">
        <v>240</v>
      </c>
      <c r="B243" s="15" t="n">
        <v>0.85</v>
      </c>
      <c r="C243" s="16" t="n">
        <v>0.58</v>
      </c>
      <c r="D243" s="16" t="n">
        <f aca="false" t="array" ref="D243:D243">B243-C243</f>
        <v>0.27</v>
      </c>
      <c r="E243" s="16" t="n">
        <v>0.4</v>
      </c>
      <c r="F243" s="16" t="n">
        <f aca="false" t="array" ref="F243:F243">1-E243</f>
        <v>0.6</v>
      </c>
      <c r="G243" s="16" t="n">
        <v>1.3</v>
      </c>
      <c r="H243" s="16" t="n">
        <f aca="false" t="array" ref="H243:H243">(G243*F243)/D243</f>
        <v>2.88888888888889</v>
      </c>
      <c r="I243" s="17" t="n">
        <f aca="false">D243*1000</f>
        <v>270</v>
      </c>
    </row>
    <row r="244" customFormat="false" ht="19.5" hidden="false" customHeight="true" outlineLevel="0" collapsed="false">
      <c r="A244" s="14" t="n">
        <v>241</v>
      </c>
      <c r="B244" s="15" t="n">
        <v>0.85</v>
      </c>
      <c r="C244" s="16" t="n">
        <v>0.65</v>
      </c>
      <c r="D244" s="16" t="n">
        <f aca="false" t="array" ref="D244:D244">B244-C244</f>
        <v>0.2</v>
      </c>
      <c r="E244" s="16" t="n">
        <v>0.4</v>
      </c>
      <c r="F244" s="16" t="n">
        <f aca="false" t="array" ref="F244:F244">1-E244</f>
        <v>0.6</v>
      </c>
      <c r="G244" s="16" t="n">
        <v>1.5</v>
      </c>
      <c r="H244" s="16" t="n">
        <f aca="false" t="array" ref="H244:H244">(G244*F244)/D244</f>
        <v>4.5</v>
      </c>
      <c r="I244" s="17" t="n">
        <f aca="false">D244*1000</f>
        <v>200</v>
      </c>
    </row>
    <row r="245" customFormat="false" ht="19.5" hidden="false" customHeight="true" outlineLevel="0" collapsed="false">
      <c r="A245" s="14" t="n">
        <v>242</v>
      </c>
      <c r="B245" s="15" t="n">
        <v>0.85</v>
      </c>
      <c r="C245" s="16" t="n">
        <v>0.55</v>
      </c>
      <c r="D245" s="16" t="n">
        <f aca="false" t="array" ref="D245:D245">B245-C245</f>
        <v>0.3</v>
      </c>
      <c r="E245" s="16" t="n">
        <v>0.2</v>
      </c>
      <c r="F245" s="16" t="n">
        <f aca="false" t="array" ref="F245:F245">1-E245</f>
        <v>0.8</v>
      </c>
      <c r="G245" s="16" t="n">
        <v>1.9</v>
      </c>
      <c r="H245" s="16" t="n">
        <f aca="false" t="array" ref="H245:H245">(G245*F245)/D245</f>
        <v>5.06666666666667</v>
      </c>
      <c r="I245" s="17" t="n">
        <f aca="false">D245*1000</f>
        <v>300</v>
      </c>
    </row>
    <row r="246" customFormat="false" ht="19.5" hidden="false" customHeight="true" outlineLevel="0" collapsed="false">
      <c r="A246" s="14" t="n">
        <v>243</v>
      </c>
      <c r="B246" s="15" t="n">
        <v>0.85</v>
      </c>
      <c r="C246" s="16" t="n">
        <v>0.65</v>
      </c>
      <c r="D246" s="16" t="n">
        <f aca="false" t="array" ref="D246:D246">B246-C246</f>
        <v>0.2</v>
      </c>
      <c r="E246" s="16" t="n">
        <v>0.5</v>
      </c>
      <c r="F246" s="16" t="n">
        <f aca="false" t="array" ref="F246:F246">1-E246</f>
        <v>0.5</v>
      </c>
      <c r="G246" s="16" t="n">
        <v>1.9</v>
      </c>
      <c r="H246" s="16" t="n">
        <f aca="false" t="array" ref="H246:H246">(G246*F246)/D246</f>
        <v>4.75</v>
      </c>
      <c r="I246" s="17" t="n">
        <f aca="false">D246*1000</f>
        <v>200</v>
      </c>
    </row>
    <row r="247" customFormat="false" ht="19.5" hidden="false" customHeight="true" outlineLevel="0" collapsed="false">
      <c r="A247" s="14" t="n">
        <v>244</v>
      </c>
      <c r="B247" s="15" t="n">
        <v>0.85</v>
      </c>
      <c r="C247" s="16" t="n">
        <v>0.62</v>
      </c>
      <c r="D247" s="16" t="n">
        <f aca="false" t="array" ref="D247:D247">B247-C247</f>
        <v>0.23</v>
      </c>
      <c r="E247" s="16" t="n">
        <v>0.2</v>
      </c>
      <c r="F247" s="16" t="n">
        <f aca="false" t="array" ref="F247:F247">1-E247</f>
        <v>0.8</v>
      </c>
      <c r="G247" s="16" t="n">
        <v>6.4</v>
      </c>
      <c r="H247" s="16" t="n">
        <f aca="false" t="array" ref="H247:H247">(G247*F247)/D247</f>
        <v>22.2608695652174</v>
      </c>
      <c r="I247" s="17" t="n">
        <f aca="false">D247*1000</f>
        <v>230</v>
      </c>
    </row>
    <row r="248" customFormat="false" ht="19.5" hidden="false" customHeight="true" outlineLevel="0" collapsed="false">
      <c r="A248" s="14" t="n">
        <v>245</v>
      </c>
      <c r="B248" s="15" t="n">
        <v>0.85</v>
      </c>
      <c r="C248" s="16" t="n">
        <v>0.56</v>
      </c>
      <c r="D248" s="16" t="n">
        <f aca="false" t="array" ref="D248:D248">B248-C248</f>
        <v>0.29</v>
      </c>
      <c r="E248" s="16" t="n">
        <v>0.5</v>
      </c>
      <c r="F248" s="16" t="n">
        <f aca="false" t="array" ref="F248:F248">1-E248</f>
        <v>0.5</v>
      </c>
      <c r="G248" s="16" t="n">
        <v>4.2</v>
      </c>
      <c r="H248" s="16" t="n">
        <f aca="false" t="array" ref="H248:H248">(G248*F248)/D248</f>
        <v>7.24137931034483</v>
      </c>
      <c r="I248" s="17" t="n">
        <f aca="false">D248*1000</f>
        <v>290</v>
      </c>
    </row>
    <row r="249" customFormat="false" ht="19.5" hidden="false" customHeight="true" outlineLevel="0" collapsed="false">
      <c r="A249" s="14" t="n">
        <v>246</v>
      </c>
      <c r="B249" s="15" t="n">
        <v>0.85</v>
      </c>
      <c r="C249" s="16" t="n">
        <v>0.58</v>
      </c>
      <c r="D249" s="16" t="n">
        <f aca="false" t="array" ref="D249:D249">B249-C249</f>
        <v>0.27</v>
      </c>
      <c r="E249" s="16" t="n">
        <v>0.4</v>
      </c>
      <c r="F249" s="16" t="n">
        <f aca="false" t="array" ref="F249:F249">1-E249</f>
        <v>0.6</v>
      </c>
      <c r="G249" s="16" t="n">
        <v>4.2</v>
      </c>
      <c r="H249" s="16" t="n">
        <f aca="false" t="array" ref="H249:H249">(G249*F249)/D249</f>
        <v>9.33333333333333</v>
      </c>
      <c r="I249" s="17" t="n">
        <f aca="false">D249*1000</f>
        <v>270</v>
      </c>
    </row>
    <row r="250" customFormat="false" ht="19.5" hidden="false" customHeight="true" outlineLevel="0" collapsed="false">
      <c r="A250" s="14" t="n">
        <v>247</v>
      </c>
      <c r="B250" s="15" t="n">
        <v>0.85</v>
      </c>
      <c r="C250" s="16" t="n">
        <v>0.65</v>
      </c>
      <c r="D250" s="16" t="n">
        <f aca="false" t="array" ref="D250:D250">B250-C250</f>
        <v>0.2</v>
      </c>
      <c r="E250" s="16" t="n">
        <v>0.5</v>
      </c>
      <c r="F250" s="16" t="n">
        <f aca="false" t="array" ref="F250:F250">1-E250</f>
        <v>0.5</v>
      </c>
      <c r="G250" s="16" t="n">
        <v>1.9</v>
      </c>
      <c r="H250" s="16" t="n">
        <f aca="false" t="array" ref="H250:H250">(G250*F250)/D250</f>
        <v>4.75</v>
      </c>
      <c r="I250" s="17" t="n">
        <f aca="false">D250*1000</f>
        <v>200</v>
      </c>
    </row>
    <row r="251" customFormat="false" ht="19.5" hidden="false" customHeight="true" outlineLevel="0" collapsed="false">
      <c r="A251" s="14" t="n">
        <v>248</v>
      </c>
      <c r="B251" s="15" t="n">
        <v>0.85</v>
      </c>
      <c r="C251" s="16" t="n">
        <v>0.56</v>
      </c>
      <c r="D251" s="16" t="n">
        <f aca="false" t="array" ref="D251:D251">B251-C251</f>
        <v>0.29</v>
      </c>
      <c r="E251" s="16" t="n">
        <v>0.3</v>
      </c>
      <c r="F251" s="16" t="n">
        <f aca="false" t="array" ref="F251:F251">1-E251</f>
        <v>0.7</v>
      </c>
      <c r="G251" s="16" t="n">
        <v>1.1</v>
      </c>
      <c r="H251" s="16" t="n">
        <f aca="false" t="array" ref="H251:H251">(G251*F251)/D251</f>
        <v>2.6551724137931</v>
      </c>
      <c r="I251" s="17" t="n">
        <f aca="false">D251*1000</f>
        <v>290</v>
      </c>
    </row>
    <row r="252" customFormat="false" ht="19.5" hidden="false" customHeight="true" outlineLevel="0" collapsed="false">
      <c r="A252" s="14" t="n">
        <v>249</v>
      </c>
      <c r="B252" s="15" t="n">
        <v>0.85</v>
      </c>
      <c r="C252" s="16" t="n">
        <v>0.61</v>
      </c>
      <c r="D252" s="16" t="n">
        <f aca="false" t="array" ref="D252:D252">B252-C252</f>
        <v>0.24</v>
      </c>
      <c r="E252" s="16" t="n">
        <v>0.2</v>
      </c>
      <c r="F252" s="16" t="n">
        <f aca="false" t="array" ref="F252:F252">1-E252</f>
        <v>0.8</v>
      </c>
      <c r="G252" s="16" t="n">
        <v>1.1</v>
      </c>
      <c r="H252" s="16" t="n">
        <f aca="false" t="array" ref="H252:H252">(G252*F252)/D252</f>
        <v>3.66666666666667</v>
      </c>
      <c r="I252" s="17" t="n">
        <f aca="false">D252*1000</f>
        <v>240</v>
      </c>
    </row>
    <row r="253" customFormat="false" ht="19.5" hidden="false" customHeight="true" outlineLevel="0" collapsed="false">
      <c r="A253" s="14" t="n">
        <v>250</v>
      </c>
      <c r="B253" s="15" t="n">
        <v>0.85</v>
      </c>
      <c r="C253" s="16" t="n">
        <v>0.61</v>
      </c>
      <c r="D253" s="16" t="n">
        <f aca="false" t="array" ref="D253:D253">B253-C253</f>
        <v>0.24</v>
      </c>
      <c r="E253" s="16" t="n">
        <v>0.3</v>
      </c>
      <c r="F253" s="16" t="n">
        <f aca="false" t="array" ref="F253:F253">1-E253</f>
        <v>0.7</v>
      </c>
      <c r="G253" s="16" t="n">
        <v>2.4</v>
      </c>
      <c r="H253" s="16" t="n">
        <f aca="false" t="array" ref="H253:H253">(G253*F253)/D253</f>
        <v>7</v>
      </c>
      <c r="I253" s="17" t="n">
        <f aca="false">D253*1000</f>
        <v>240</v>
      </c>
    </row>
    <row r="254" customFormat="false" ht="19.5" hidden="false" customHeight="true" outlineLevel="0" collapsed="false">
      <c r="A254" s="14" t="n">
        <v>251</v>
      </c>
      <c r="B254" s="15" t="n">
        <v>0.85</v>
      </c>
      <c r="C254" s="16" t="n">
        <v>0.65</v>
      </c>
      <c r="D254" s="16" t="n">
        <f aca="false" t="array" ref="D254:D254">B254-C254</f>
        <v>0.2</v>
      </c>
      <c r="E254" s="16" t="n">
        <v>0.4</v>
      </c>
      <c r="F254" s="16" t="n">
        <f aca="false" t="array" ref="F254:F254">1-E254</f>
        <v>0.6</v>
      </c>
      <c r="G254" s="16" t="n">
        <v>4.8</v>
      </c>
      <c r="H254" s="16" t="n">
        <f aca="false" t="array" ref="H254:H254">(G254*F254)/D254</f>
        <v>14.4</v>
      </c>
      <c r="I254" s="17" t="n">
        <f aca="false">D254*1000</f>
        <v>200</v>
      </c>
    </row>
    <row r="255" customFormat="false" ht="19.5" hidden="false" customHeight="true" outlineLevel="0" collapsed="false">
      <c r="A255" s="14" t="n">
        <v>252</v>
      </c>
      <c r="B255" s="15" t="n">
        <v>0.85</v>
      </c>
      <c r="C255" s="16" t="n">
        <v>0.64</v>
      </c>
      <c r="D255" s="16" t="n">
        <f aca="false" t="array" ref="D255:D255">B255-C255</f>
        <v>0.21</v>
      </c>
      <c r="E255" s="16" t="n">
        <v>0.3</v>
      </c>
      <c r="F255" s="16" t="n">
        <f aca="false" t="array" ref="F255:F255">1-E255</f>
        <v>0.7</v>
      </c>
      <c r="G255" s="16" t="n">
        <v>1</v>
      </c>
      <c r="H255" s="16" t="n">
        <f aca="false" t="array" ref="H255:H255">(G255*F255)/D255</f>
        <v>3.33333333333333</v>
      </c>
      <c r="I255" s="17" t="n">
        <f aca="false">D255*1000</f>
        <v>210</v>
      </c>
    </row>
    <row r="256" customFormat="false" ht="19.5" hidden="false" customHeight="true" outlineLevel="0" collapsed="false">
      <c r="A256" s="14" t="n">
        <v>253</v>
      </c>
      <c r="B256" s="15" t="n">
        <v>0.85</v>
      </c>
      <c r="C256" s="16" t="n">
        <v>0.63</v>
      </c>
      <c r="D256" s="16" t="n">
        <f aca="false" t="array" ref="D256:D256">B256-C256</f>
        <v>0.22</v>
      </c>
      <c r="E256" s="16" t="n">
        <v>0.3</v>
      </c>
      <c r="F256" s="16" t="n">
        <f aca="false" t="array" ref="F256:F256">1-E256</f>
        <v>0.7</v>
      </c>
      <c r="G256" s="16" t="n">
        <v>1.3</v>
      </c>
      <c r="H256" s="16" t="n">
        <f aca="false" t="array" ref="H256:H256">(G256*F256)/D256</f>
        <v>4.13636363636364</v>
      </c>
      <c r="I256" s="17" t="n">
        <f aca="false">D256*1000</f>
        <v>220</v>
      </c>
    </row>
    <row r="257" customFormat="false" ht="19.5" hidden="false" customHeight="true" outlineLevel="0" collapsed="false">
      <c r="A257" s="14" t="n">
        <v>254</v>
      </c>
      <c r="B257" s="15" t="n">
        <v>0.85</v>
      </c>
      <c r="C257" s="16" t="n">
        <v>0.55</v>
      </c>
      <c r="D257" s="16" t="n">
        <f aca="false" t="array" ref="D257:D257">B257-C257</f>
        <v>0.3</v>
      </c>
      <c r="E257" s="16" t="n">
        <v>0.5</v>
      </c>
      <c r="F257" s="16" t="n">
        <f aca="false" t="array" ref="F257:F257">1-E257</f>
        <v>0.5</v>
      </c>
      <c r="G257" s="16" t="n">
        <v>2.3</v>
      </c>
      <c r="H257" s="16" t="n">
        <f aca="false" t="array" ref="H257:H257">(G257*F257)/D257</f>
        <v>3.83333333333333</v>
      </c>
      <c r="I257" s="17" t="n">
        <f aca="false">D257*1000</f>
        <v>300</v>
      </c>
    </row>
    <row r="258" customFormat="false" ht="19.5" hidden="false" customHeight="true" outlineLevel="0" collapsed="false">
      <c r="A258" s="14" t="n">
        <v>255</v>
      </c>
      <c r="B258" s="15" t="n">
        <v>0.85</v>
      </c>
      <c r="C258" s="16" t="n">
        <v>0.61</v>
      </c>
      <c r="D258" s="16" t="n">
        <f aca="false" t="array" ref="D258:D258">B258-C258</f>
        <v>0.24</v>
      </c>
      <c r="E258" s="16" t="n">
        <v>0.4</v>
      </c>
      <c r="F258" s="16" t="n">
        <f aca="false" t="array" ref="F258:F258">1-E258</f>
        <v>0.6</v>
      </c>
      <c r="G258" s="16" t="n">
        <v>4</v>
      </c>
      <c r="H258" s="16" t="n">
        <f aca="false" t="array" ref="H258:H258">(G258*F258)/D258</f>
        <v>10</v>
      </c>
      <c r="I258" s="17" t="n">
        <f aca="false">D258*1000</f>
        <v>240</v>
      </c>
    </row>
    <row r="259" customFormat="false" ht="19.5" hidden="false" customHeight="true" outlineLevel="0" collapsed="false">
      <c r="A259" s="14" t="n">
        <v>256</v>
      </c>
      <c r="B259" s="15" t="n">
        <v>0.85</v>
      </c>
      <c r="C259" s="16" t="n">
        <v>0.61</v>
      </c>
      <c r="D259" s="16" t="n">
        <f aca="false" t="array" ref="D259:D259">B259-C259</f>
        <v>0.24</v>
      </c>
      <c r="E259" s="16" t="n">
        <v>0.2</v>
      </c>
      <c r="F259" s="16" t="n">
        <f aca="false" t="array" ref="F259:F259">1-E259</f>
        <v>0.8</v>
      </c>
      <c r="G259" s="16" t="n">
        <v>0.9</v>
      </c>
      <c r="H259" s="16" t="n">
        <f aca="false" t="array" ref="H259:H259">(G259*F259)/D259</f>
        <v>3</v>
      </c>
      <c r="I259" s="17" t="n">
        <f aca="false">D259*1000</f>
        <v>240</v>
      </c>
    </row>
    <row r="260" customFormat="false" ht="19.5" hidden="false" customHeight="true" outlineLevel="0" collapsed="false">
      <c r="A260" s="14" t="n">
        <v>257</v>
      </c>
      <c r="B260" s="15" t="n">
        <v>0.85</v>
      </c>
      <c r="C260" s="16" t="n">
        <v>0.61</v>
      </c>
      <c r="D260" s="16" t="n">
        <f aca="false" t="array" ref="D260:D260">B260-C260</f>
        <v>0.24</v>
      </c>
      <c r="E260" s="16" t="n">
        <v>0.3</v>
      </c>
      <c r="F260" s="16" t="n">
        <f aca="false" t="array" ref="F260:F260">1-E260</f>
        <v>0.7</v>
      </c>
      <c r="G260" s="16" t="n">
        <v>6.5</v>
      </c>
      <c r="H260" s="16" t="n">
        <f aca="false" t="array" ref="H260:H260">(G260*F260)/D260</f>
        <v>18.9583333333333</v>
      </c>
      <c r="I260" s="17" t="n">
        <f aca="false">D260*1000</f>
        <v>240</v>
      </c>
    </row>
    <row r="261" customFormat="false" ht="19.5" hidden="false" customHeight="true" outlineLevel="0" collapsed="false">
      <c r="A261" s="14" t="n">
        <v>258</v>
      </c>
      <c r="B261" s="15" t="n">
        <v>0.85</v>
      </c>
      <c r="C261" s="16" t="n">
        <v>0.58</v>
      </c>
      <c r="D261" s="16" t="n">
        <f aca="false" t="array" ref="D261:D261">B261-C261</f>
        <v>0.27</v>
      </c>
      <c r="E261" s="16" t="n">
        <v>0.4</v>
      </c>
      <c r="F261" s="16" t="n">
        <f aca="false" t="array" ref="F261:F261">1-E261</f>
        <v>0.6</v>
      </c>
      <c r="G261" s="16" t="n">
        <v>1.1</v>
      </c>
      <c r="H261" s="16" t="n">
        <f aca="false" t="array" ref="H261:H261">(G261*F261)/D261</f>
        <v>2.44444444444444</v>
      </c>
      <c r="I261" s="17" t="n">
        <f aca="false">D261*1000</f>
        <v>270</v>
      </c>
    </row>
    <row r="262" customFormat="false" ht="19.5" hidden="false" customHeight="true" outlineLevel="0" collapsed="false">
      <c r="A262" s="14" t="n">
        <v>259</v>
      </c>
      <c r="B262" s="15" t="n">
        <v>0.85</v>
      </c>
      <c r="C262" s="16" t="n">
        <v>0.57</v>
      </c>
      <c r="D262" s="16" t="n">
        <f aca="false" t="array" ref="D262:D262">B262-C262</f>
        <v>0.28</v>
      </c>
      <c r="E262" s="16" t="n">
        <v>0.3</v>
      </c>
      <c r="F262" s="16" t="n">
        <f aca="false" t="array" ref="F262:F262">1-E262</f>
        <v>0.7</v>
      </c>
      <c r="G262" s="16" t="n">
        <v>2</v>
      </c>
      <c r="H262" s="16" t="n">
        <f aca="false" t="array" ref="H262:H262">(G262*F262)/D262</f>
        <v>5</v>
      </c>
      <c r="I262" s="17" t="n">
        <f aca="false">D262*1000</f>
        <v>280</v>
      </c>
    </row>
    <row r="263" customFormat="false" ht="19.5" hidden="false" customHeight="true" outlineLevel="0" collapsed="false">
      <c r="A263" s="14" t="n">
        <v>260</v>
      </c>
      <c r="B263" s="15" t="n">
        <v>0.85</v>
      </c>
      <c r="C263" s="16" t="n">
        <v>0.59</v>
      </c>
      <c r="D263" s="16" t="n">
        <f aca="false" t="array" ref="D263:D263">B263-C263</f>
        <v>0.26</v>
      </c>
      <c r="E263" s="16" t="n">
        <v>0.2</v>
      </c>
      <c r="F263" s="16" t="n">
        <f aca="false" t="array" ref="F263:F263">1-E263</f>
        <v>0.8</v>
      </c>
      <c r="G263" s="16" t="n">
        <v>0.9</v>
      </c>
      <c r="H263" s="16" t="n">
        <f aca="false" t="array" ref="H263:H263">(G263*F263)/D263</f>
        <v>2.76923076923077</v>
      </c>
      <c r="I263" s="17" t="n">
        <f aca="false">D263*1000</f>
        <v>260</v>
      </c>
    </row>
    <row r="264" customFormat="false" ht="19.5" hidden="false" customHeight="true" outlineLevel="0" collapsed="false">
      <c r="A264" s="14" t="n">
        <v>261</v>
      </c>
      <c r="B264" s="15" t="n">
        <v>0.85</v>
      </c>
      <c r="C264" s="16" t="n">
        <v>0.62</v>
      </c>
      <c r="D264" s="16" t="n">
        <f aca="false" t="array" ref="D264:D264">B264-C264</f>
        <v>0.23</v>
      </c>
      <c r="E264" s="16" t="n">
        <v>0.3</v>
      </c>
      <c r="F264" s="16" t="n">
        <f aca="false" t="array" ref="F264:F264">1-E264</f>
        <v>0.7</v>
      </c>
      <c r="G264" s="16" t="n">
        <v>1</v>
      </c>
      <c r="H264" s="16" t="n">
        <f aca="false" t="array" ref="H264:H264">(G264*F264)/D264</f>
        <v>3.04347826086957</v>
      </c>
      <c r="I264" s="17" t="n">
        <f aca="false">D264*1000</f>
        <v>230</v>
      </c>
    </row>
    <row r="265" customFormat="false" ht="19.5" hidden="false" customHeight="true" outlineLevel="0" collapsed="false">
      <c r="A265" s="14" t="n">
        <v>262</v>
      </c>
      <c r="B265" s="15" t="n">
        <v>0.85</v>
      </c>
      <c r="C265" s="16" t="n">
        <v>0.58</v>
      </c>
      <c r="D265" s="16" t="n">
        <f aca="false" t="array" ref="D265:D265">B265-C265</f>
        <v>0.27</v>
      </c>
      <c r="E265" s="16" t="n">
        <v>0.3</v>
      </c>
      <c r="F265" s="16" t="n">
        <f aca="false" t="array" ref="F265:F265">1-E265</f>
        <v>0.7</v>
      </c>
      <c r="G265" s="16" t="n">
        <v>1.3</v>
      </c>
      <c r="H265" s="16" t="n">
        <f aca="false" t="array" ref="H265:H265">(G265*F265)/D265</f>
        <v>3.37037037037037</v>
      </c>
      <c r="I265" s="17" t="n">
        <f aca="false">D265*1000</f>
        <v>270</v>
      </c>
    </row>
    <row r="266" customFormat="false" ht="19.5" hidden="false" customHeight="true" outlineLevel="0" collapsed="false">
      <c r="A266" s="14" t="n">
        <v>263</v>
      </c>
      <c r="B266" s="15" t="n">
        <v>0.85</v>
      </c>
      <c r="C266" s="16" t="n">
        <v>0.58</v>
      </c>
      <c r="D266" s="16" t="n">
        <f aca="false" t="array" ref="D266:D266">B266-C266</f>
        <v>0.27</v>
      </c>
      <c r="E266" s="16" t="n">
        <v>0.5</v>
      </c>
      <c r="F266" s="16" t="n">
        <f aca="false" t="array" ref="F266:F266">1-E266</f>
        <v>0.5</v>
      </c>
      <c r="G266" s="16" t="n">
        <v>4.7</v>
      </c>
      <c r="H266" s="16" t="n">
        <f aca="false" t="array" ref="H266:H266">(G266*F266)/D266</f>
        <v>8.7037037037037</v>
      </c>
      <c r="I266" s="17" t="n">
        <f aca="false">D266*1000</f>
        <v>270</v>
      </c>
    </row>
    <row r="267" customFormat="false" ht="19.5" hidden="false" customHeight="true" outlineLevel="0" collapsed="false">
      <c r="A267" s="14" t="n">
        <v>264</v>
      </c>
      <c r="B267" s="15" t="n">
        <v>0.85</v>
      </c>
      <c r="C267" s="16" t="n">
        <v>0.61</v>
      </c>
      <c r="D267" s="16" t="n">
        <f aca="false" t="array" ref="D267:D267">B267-C267</f>
        <v>0.24</v>
      </c>
      <c r="E267" s="16" t="n">
        <v>0.3</v>
      </c>
      <c r="F267" s="16" t="n">
        <f aca="false" t="array" ref="F267:F267">1-E267</f>
        <v>0.7</v>
      </c>
      <c r="G267" s="16" t="n">
        <v>1</v>
      </c>
      <c r="H267" s="16" t="n">
        <f aca="false" t="array" ref="H267:H267">(G267*F267)/D267</f>
        <v>2.91666666666667</v>
      </c>
      <c r="I267" s="17" t="n">
        <f aca="false">D267*1000</f>
        <v>240</v>
      </c>
    </row>
    <row r="268" customFormat="false" ht="19.5" hidden="false" customHeight="true" outlineLevel="0" collapsed="false">
      <c r="A268" s="14" t="n">
        <v>265</v>
      </c>
      <c r="B268" s="15" t="n">
        <v>0.85</v>
      </c>
      <c r="C268" s="16" t="n">
        <v>0.64</v>
      </c>
      <c r="D268" s="16" t="n">
        <f aca="false" t="array" ref="D268:D268">B268-C268</f>
        <v>0.21</v>
      </c>
      <c r="E268" s="16" t="n">
        <v>0.5</v>
      </c>
      <c r="F268" s="16" t="n">
        <f aca="false" t="array" ref="F268:F268">1-E268</f>
        <v>0.5</v>
      </c>
      <c r="G268" s="16" t="n">
        <v>2.4</v>
      </c>
      <c r="H268" s="16" t="n">
        <f aca="false" t="array" ref="H268:H268">(G268*F268)/D268</f>
        <v>5.71428571428572</v>
      </c>
      <c r="I268" s="17" t="n">
        <f aca="false">D268*1000</f>
        <v>210</v>
      </c>
    </row>
    <row r="269" customFormat="false" ht="19.5" hidden="false" customHeight="true" outlineLevel="0" collapsed="false">
      <c r="A269" s="14" t="n">
        <v>266</v>
      </c>
      <c r="B269" s="15" t="n">
        <v>0.85</v>
      </c>
      <c r="C269" s="16" t="n">
        <v>0.65</v>
      </c>
      <c r="D269" s="16" t="n">
        <f aca="false" t="array" ref="D269:D269">B269-C269</f>
        <v>0.2</v>
      </c>
      <c r="E269" s="16" t="n">
        <v>0.5</v>
      </c>
      <c r="F269" s="16" t="n">
        <f aca="false" t="array" ref="F269:F269">1-E269</f>
        <v>0.5</v>
      </c>
      <c r="G269" s="16" t="n">
        <v>4.8</v>
      </c>
      <c r="H269" s="16" t="n">
        <f aca="false" t="array" ref="H269:H269">(G269*F269)/D269</f>
        <v>12</v>
      </c>
      <c r="I269" s="17" t="n">
        <f aca="false">D269*1000</f>
        <v>200</v>
      </c>
    </row>
    <row r="270" customFormat="false" ht="19.5" hidden="false" customHeight="true" outlineLevel="0" collapsed="false">
      <c r="A270" s="14" t="n">
        <v>267</v>
      </c>
      <c r="B270" s="15" t="n">
        <v>0.85</v>
      </c>
      <c r="C270" s="16" t="n">
        <v>0.56</v>
      </c>
      <c r="D270" s="16" t="n">
        <f aca="false" t="array" ref="D270:D270">B270-C270</f>
        <v>0.29</v>
      </c>
      <c r="E270" s="16" t="n">
        <v>0.5</v>
      </c>
      <c r="F270" s="16" t="n">
        <f aca="false" t="array" ref="F270:F270">1-E270</f>
        <v>0.5</v>
      </c>
      <c r="G270" s="16" t="n">
        <v>1</v>
      </c>
      <c r="H270" s="16" t="n">
        <f aca="false" t="array" ref="H270:H270">(G270*F270)/D270</f>
        <v>1.72413793103448</v>
      </c>
      <c r="I270" s="17" t="n">
        <f aca="false">D270*1000</f>
        <v>290</v>
      </c>
    </row>
    <row r="271" customFormat="false" ht="19.5" hidden="false" customHeight="true" outlineLevel="0" collapsed="false">
      <c r="A271" s="14" t="n">
        <v>268</v>
      </c>
      <c r="B271" s="15" t="n">
        <v>0.85</v>
      </c>
      <c r="C271" s="16" t="n">
        <v>0.57</v>
      </c>
      <c r="D271" s="16" t="n">
        <f aca="false" t="array" ref="D271:D271">B271-C271</f>
        <v>0.28</v>
      </c>
      <c r="E271" s="16" t="n">
        <v>0.5</v>
      </c>
      <c r="F271" s="16" t="n">
        <f aca="false" t="array" ref="F271:F271">1-E271</f>
        <v>0.5</v>
      </c>
      <c r="G271" s="16" t="n">
        <v>2.4</v>
      </c>
      <c r="H271" s="16" t="n">
        <f aca="false" t="array" ref="H271:H271">(G271*F271)/D271</f>
        <v>4.28571428571429</v>
      </c>
      <c r="I271" s="17" t="n">
        <f aca="false">D271*1000</f>
        <v>280</v>
      </c>
    </row>
    <row r="272" customFormat="false" ht="19.5" hidden="false" customHeight="true" outlineLevel="0" collapsed="false">
      <c r="A272" s="14" t="n">
        <v>269</v>
      </c>
      <c r="B272" s="15" t="n">
        <v>0.85</v>
      </c>
      <c r="C272" s="16" t="n">
        <v>0.55</v>
      </c>
      <c r="D272" s="16" t="n">
        <f aca="false">B272-C272</f>
        <v>0.3</v>
      </c>
      <c r="E272" s="16" t="n">
        <v>0.2</v>
      </c>
      <c r="F272" s="16" t="n">
        <f aca="false" t="array" ref="F272:F272">1-E272</f>
        <v>0.8</v>
      </c>
      <c r="G272" s="16" t="n">
        <v>0.9</v>
      </c>
      <c r="H272" s="16" t="n">
        <f aca="false" t="array" ref="H272:H272">(G272*F272)/D272</f>
        <v>2.4</v>
      </c>
      <c r="I272" s="17" t="n">
        <f aca="false">D272*1000</f>
        <v>300</v>
      </c>
    </row>
    <row r="273" customFormat="false" ht="19.5" hidden="false" customHeight="true" outlineLevel="0" collapsed="false">
      <c r="A273" s="14" t="n">
        <v>270</v>
      </c>
      <c r="B273" s="15" t="n">
        <v>0.85</v>
      </c>
      <c r="C273" s="16" t="n">
        <v>0.59</v>
      </c>
      <c r="D273" s="16" t="n">
        <f aca="false" t="array" ref="D273:D273">B273-C273</f>
        <v>0.26</v>
      </c>
      <c r="E273" s="16" t="n">
        <v>0.5</v>
      </c>
      <c r="F273" s="16" t="n">
        <f aca="false" t="array" ref="F273:F273">1-E273</f>
        <v>0.5</v>
      </c>
      <c r="G273" s="16" t="n">
        <v>1.3</v>
      </c>
      <c r="H273" s="16" t="n">
        <f aca="false" t="array" ref="H273:H273">(G273*F273)/D273</f>
        <v>2.5</v>
      </c>
      <c r="I273" s="17" t="n">
        <f aca="false">D273*1000</f>
        <v>260</v>
      </c>
    </row>
    <row r="274" customFormat="false" ht="19.5" hidden="false" customHeight="true" outlineLevel="0" collapsed="false">
      <c r="A274" s="14" t="n">
        <v>271</v>
      </c>
      <c r="B274" s="15" t="n">
        <v>0.85</v>
      </c>
      <c r="C274" s="16" t="n">
        <v>0.55</v>
      </c>
      <c r="D274" s="16" t="n">
        <f aca="false" t="array" ref="D274:D274">B274-C274</f>
        <v>0.3</v>
      </c>
      <c r="E274" s="16" t="n">
        <v>0.2</v>
      </c>
      <c r="F274" s="16" t="n">
        <f aca="false" t="array" ref="F274:F274">1-E274</f>
        <v>0.8</v>
      </c>
      <c r="G274" s="16" t="n">
        <v>5.8</v>
      </c>
      <c r="H274" s="16" t="n">
        <f aca="false" t="array" ref="H274:H274">(G274*F274)/D274</f>
        <v>15.4666666666667</v>
      </c>
      <c r="I274" s="17" t="n">
        <f aca="false">D274*1000</f>
        <v>300</v>
      </c>
    </row>
    <row r="275" customFormat="false" ht="19.5" hidden="false" customHeight="true" outlineLevel="0" collapsed="false">
      <c r="A275" s="14" t="n">
        <v>272</v>
      </c>
      <c r="B275" s="15" t="n">
        <v>0.85</v>
      </c>
      <c r="C275" s="16" t="n">
        <v>0.58</v>
      </c>
      <c r="D275" s="16" t="n">
        <f aca="false" t="array" ref="D275:D275">B275-C275</f>
        <v>0.27</v>
      </c>
      <c r="E275" s="16" t="n">
        <v>0.2</v>
      </c>
      <c r="F275" s="16" t="n">
        <f aca="false" t="array" ref="F275:F275">1-E275</f>
        <v>0.8</v>
      </c>
      <c r="G275" s="16" t="n">
        <v>0.8</v>
      </c>
      <c r="H275" s="16" t="n">
        <f aca="false" t="array" ref="H275:H275">(G275*F275)/D275</f>
        <v>2.37037037037037</v>
      </c>
      <c r="I275" s="17" t="n">
        <f aca="false">D275*1000</f>
        <v>270</v>
      </c>
    </row>
    <row r="276" customFormat="false" ht="19.5" hidden="false" customHeight="true" outlineLevel="0" collapsed="false">
      <c r="A276" s="14" t="n">
        <v>273</v>
      </c>
      <c r="B276" s="15" t="n">
        <v>0.85</v>
      </c>
      <c r="C276" s="16" t="n">
        <v>0.55</v>
      </c>
      <c r="D276" s="16" t="n">
        <f aca="false" t="array" ref="D276:D276">B276-C276</f>
        <v>0.3</v>
      </c>
      <c r="E276" s="16" t="n">
        <v>0.4</v>
      </c>
      <c r="F276" s="16" t="n">
        <f aca="false" t="array" ref="F276:F276">1-E276</f>
        <v>0.6</v>
      </c>
      <c r="G276" s="16" t="n">
        <v>3</v>
      </c>
      <c r="H276" s="16" t="n">
        <f aca="false" t="array" ref="H276:H276">(G276*F276)/D276</f>
        <v>6</v>
      </c>
      <c r="I276" s="17" t="n">
        <f aca="false">D276*1000</f>
        <v>300</v>
      </c>
    </row>
    <row r="277" customFormat="false" ht="19.5" hidden="false" customHeight="true" outlineLevel="0" collapsed="false">
      <c r="A277" s="14" t="n">
        <v>274</v>
      </c>
      <c r="B277" s="15" t="n">
        <v>0.85</v>
      </c>
      <c r="C277" s="16" t="n">
        <v>0.6</v>
      </c>
      <c r="D277" s="16" t="n">
        <f aca="false" t="array" ref="D277:D277">B277-C277</f>
        <v>0.25</v>
      </c>
      <c r="E277" s="16" t="n">
        <v>0.4</v>
      </c>
      <c r="F277" s="16" t="n">
        <f aca="false" t="array" ref="F277:F277">1-E277</f>
        <v>0.6</v>
      </c>
      <c r="G277" s="16" t="n">
        <v>1.1</v>
      </c>
      <c r="H277" s="16" t="n">
        <f aca="false" t="array" ref="H277:H277">(G277*F277)/D277</f>
        <v>2.64</v>
      </c>
      <c r="I277" s="17" t="n">
        <f aca="false">D277*1000</f>
        <v>250</v>
      </c>
    </row>
    <row r="278" customFormat="false" ht="19.5" hidden="false" customHeight="true" outlineLevel="0" collapsed="false">
      <c r="A278" s="14" t="n">
        <v>275</v>
      </c>
      <c r="B278" s="15" t="n">
        <v>0.85</v>
      </c>
      <c r="C278" s="16" t="n">
        <v>0.62</v>
      </c>
      <c r="D278" s="16" t="n">
        <f aca="false" t="array" ref="D278:D278">B278-C278</f>
        <v>0.23</v>
      </c>
      <c r="E278" s="16" t="n">
        <v>0.2</v>
      </c>
      <c r="F278" s="16" t="n">
        <f aca="false" t="array" ref="F278:F278">1-E278</f>
        <v>0.8</v>
      </c>
      <c r="G278" s="16" t="n">
        <v>0.9</v>
      </c>
      <c r="H278" s="16" t="n">
        <f aca="false" t="array" ref="H278:H278">(G278*F278)/D278</f>
        <v>3.1304347826087</v>
      </c>
      <c r="I278" s="17" t="n">
        <f aca="false">D278*1000</f>
        <v>230</v>
      </c>
    </row>
    <row r="279" customFormat="false" ht="19.5" hidden="false" customHeight="true" outlineLevel="0" collapsed="false">
      <c r="A279" s="14" t="n">
        <v>276</v>
      </c>
      <c r="B279" s="15" t="n">
        <v>0.85</v>
      </c>
      <c r="C279" s="16" t="n">
        <v>0.62</v>
      </c>
      <c r="D279" s="16" t="n">
        <f aca="false" t="array" ref="D279:D279">B279-C279</f>
        <v>0.23</v>
      </c>
      <c r="E279" s="16" t="n">
        <v>0.5</v>
      </c>
      <c r="F279" s="16" t="n">
        <f aca="false" t="array" ref="F279:F279">1-E279</f>
        <v>0.5</v>
      </c>
      <c r="G279" s="16" t="n">
        <v>6.3</v>
      </c>
      <c r="H279" s="16" t="n">
        <f aca="false" t="array" ref="H279:H279">(G279*F279)/D279</f>
        <v>13.695652173913</v>
      </c>
      <c r="I279" s="17" t="n">
        <f aca="false">D279*1000</f>
        <v>230</v>
      </c>
    </row>
    <row r="280" customFormat="false" ht="19.5" hidden="false" customHeight="true" outlineLevel="0" collapsed="false">
      <c r="A280" s="14" t="n">
        <v>277</v>
      </c>
      <c r="B280" s="15" t="n">
        <v>0.85</v>
      </c>
      <c r="C280" s="16" t="n">
        <v>0.57</v>
      </c>
      <c r="D280" s="16" t="n">
        <f aca="false" t="array" ref="D280:D280">B280-C280</f>
        <v>0.28</v>
      </c>
      <c r="E280" s="16" t="n">
        <v>0.5</v>
      </c>
      <c r="F280" s="16" t="n">
        <f aca="false" t="array" ref="F280:F280">1-E280</f>
        <v>0.5</v>
      </c>
      <c r="G280" s="16" t="n">
        <v>6.6</v>
      </c>
      <c r="H280" s="16" t="n">
        <f aca="false" t="array" ref="H280:H280">(G280*F280)/D280</f>
        <v>11.7857142857143</v>
      </c>
      <c r="I280" s="17" t="n">
        <f aca="false">D280*1000</f>
        <v>280</v>
      </c>
    </row>
    <row r="281" customFormat="false" ht="19.5" hidden="false" customHeight="true" outlineLevel="0" collapsed="false">
      <c r="A281" s="14" t="n">
        <v>278</v>
      </c>
      <c r="B281" s="15" t="n">
        <v>0.85</v>
      </c>
      <c r="C281" s="16" t="n">
        <v>0.63</v>
      </c>
      <c r="D281" s="16" t="n">
        <f aca="false" t="array" ref="D281:D281">B281-C281</f>
        <v>0.22</v>
      </c>
      <c r="E281" s="16" t="n">
        <v>0.3</v>
      </c>
      <c r="F281" s="16" t="n">
        <f aca="false" t="array" ref="F281:F281">1-E281</f>
        <v>0.7</v>
      </c>
      <c r="G281" s="16" t="n">
        <v>4.4</v>
      </c>
      <c r="H281" s="16" t="n">
        <f aca="false" t="array" ref="H281:H281">(G281*F281)/D281</f>
        <v>14</v>
      </c>
      <c r="I281" s="17" t="n">
        <f aca="false">D281*1000</f>
        <v>220</v>
      </c>
    </row>
    <row r="282" customFormat="false" ht="19.5" hidden="false" customHeight="true" outlineLevel="0" collapsed="false">
      <c r="A282" s="14" t="n">
        <v>279</v>
      </c>
      <c r="B282" s="15" t="n">
        <v>0.85</v>
      </c>
      <c r="C282" s="16" t="n">
        <v>0.65</v>
      </c>
      <c r="D282" s="16" t="n">
        <f aca="false" t="array" ref="D282:D282">B282-C282</f>
        <v>0.2</v>
      </c>
      <c r="E282" s="16" t="n">
        <v>0.2</v>
      </c>
      <c r="F282" s="16" t="n">
        <f aca="false" t="array" ref="F282:F282">1-E282</f>
        <v>0.8</v>
      </c>
      <c r="G282" s="16" t="n">
        <v>4.7</v>
      </c>
      <c r="H282" s="16" t="n">
        <f aca="false" t="array" ref="H282:H282">(G282*F282)/D282</f>
        <v>18.8</v>
      </c>
      <c r="I282" s="17" t="n">
        <f aca="false">D282*1000</f>
        <v>200</v>
      </c>
    </row>
    <row r="283" customFormat="false" ht="19.5" hidden="false" customHeight="true" outlineLevel="0" collapsed="false">
      <c r="A283" s="14" t="n">
        <v>280</v>
      </c>
      <c r="B283" s="15" t="n">
        <v>0.85</v>
      </c>
      <c r="C283" s="16" t="n">
        <v>0.57</v>
      </c>
      <c r="D283" s="16" t="n">
        <f aca="false" t="array" ref="D283:D283">B283-C283</f>
        <v>0.28</v>
      </c>
      <c r="E283" s="16" t="n">
        <v>0.5</v>
      </c>
      <c r="F283" s="16" t="n">
        <f aca="false" t="array" ref="F283:F283">1-E283</f>
        <v>0.5</v>
      </c>
      <c r="G283" s="16" t="n">
        <v>1.4</v>
      </c>
      <c r="H283" s="16" t="n">
        <f aca="false" t="array" ref="H283:H283">(G283*F283)/D283</f>
        <v>2.5</v>
      </c>
      <c r="I283" s="17" t="n">
        <f aca="false">D283*1000</f>
        <v>280</v>
      </c>
    </row>
    <row r="284" customFormat="false" ht="19.5" hidden="false" customHeight="true" outlineLevel="0" collapsed="false">
      <c r="A284" s="14" t="n">
        <v>281</v>
      </c>
      <c r="B284" s="15" t="n">
        <v>0.85</v>
      </c>
      <c r="C284" s="16" t="n">
        <v>0.6</v>
      </c>
      <c r="D284" s="16" t="n">
        <f aca="false" t="array" ref="D284:D284">B284-C284</f>
        <v>0.25</v>
      </c>
      <c r="E284" s="16" t="n">
        <v>0.2</v>
      </c>
      <c r="F284" s="16" t="n">
        <f aca="false" t="array" ref="F284:F284">1-E284</f>
        <v>0.8</v>
      </c>
      <c r="G284" s="16" t="n">
        <v>6.1</v>
      </c>
      <c r="H284" s="16" t="n">
        <f aca="false" t="array" ref="H284:H284">(G284*F284)/D284</f>
        <v>19.52</v>
      </c>
      <c r="I284" s="17" t="n">
        <f aca="false">D284*1000</f>
        <v>250</v>
      </c>
    </row>
    <row r="285" customFormat="false" ht="19.5" hidden="false" customHeight="true" outlineLevel="0" collapsed="false">
      <c r="A285" s="14" t="n">
        <v>282</v>
      </c>
      <c r="B285" s="15" t="n">
        <v>0.85</v>
      </c>
      <c r="C285" s="16" t="n">
        <v>0.55</v>
      </c>
      <c r="D285" s="16" t="n">
        <f aca="false" t="array" ref="D285:D285">B285-C285</f>
        <v>0.3</v>
      </c>
      <c r="E285" s="16" t="n">
        <v>0.3</v>
      </c>
      <c r="F285" s="16" t="n">
        <f aca="false" t="array" ref="F285:F285">1-E285</f>
        <v>0.7</v>
      </c>
      <c r="G285" s="16" t="n">
        <v>1.3</v>
      </c>
      <c r="H285" s="16" t="n">
        <f aca="false" t="array" ref="H285:H285">(G285*F285)/D285</f>
        <v>3.03333333333333</v>
      </c>
      <c r="I285" s="17" t="n">
        <f aca="false">D285*1000</f>
        <v>300</v>
      </c>
    </row>
    <row r="286" customFormat="false" ht="19.5" hidden="false" customHeight="true" outlineLevel="0" collapsed="false">
      <c r="A286" s="14" t="n">
        <v>283</v>
      </c>
      <c r="B286" s="15" t="n">
        <v>0.85</v>
      </c>
      <c r="C286" s="16" t="n">
        <v>0.6</v>
      </c>
      <c r="D286" s="16" t="n">
        <f aca="false" t="array" ref="D286:D286">B286-C286</f>
        <v>0.25</v>
      </c>
      <c r="E286" s="16" t="n">
        <v>0.5</v>
      </c>
      <c r="F286" s="16" t="n">
        <f aca="false" t="array" ref="F286:F286">1-E286</f>
        <v>0.5</v>
      </c>
      <c r="G286" s="16" t="n">
        <v>4.7</v>
      </c>
      <c r="H286" s="16" t="n">
        <f aca="false" t="array" ref="H286:H286">(G286*F286)/D286</f>
        <v>9.4</v>
      </c>
      <c r="I286" s="17" t="n">
        <f aca="false">D286*1000</f>
        <v>250</v>
      </c>
    </row>
    <row r="287" customFormat="false" ht="19.5" hidden="false" customHeight="true" outlineLevel="0" collapsed="false">
      <c r="A287" s="14" t="n">
        <v>284</v>
      </c>
      <c r="B287" s="15" t="n">
        <v>0.85</v>
      </c>
      <c r="C287" s="16" t="n">
        <v>0.59</v>
      </c>
      <c r="D287" s="16" t="n">
        <f aca="false" t="array" ref="D287:D287">B287-C287</f>
        <v>0.26</v>
      </c>
      <c r="E287" s="16" t="n">
        <v>0.5</v>
      </c>
      <c r="F287" s="16" t="n">
        <f aca="false" t="array" ref="F287:F287">1-E287</f>
        <v>0.5</v>
      </c>
      <c r="G287" s="16" t="n">
        <v>4.4</v>
      </c>
      <c r="H287" s="16" t="n">
        <f aca="false" t="array" ref="H287:H287">(G287*F287)/D287</f>
        <v>8.46153846153846</v>
      </c>
      <c r="I287" s="17" t="n">
        <f aca="false">D287*1000</f>
        <v>260</v>
      </c>
    </row>
    <row r="288" customFormat="false" ht="19.5" hidden="false" customHeight="true" outlineLevel="0" collapsed="false">
      <c r="A288" s="14" t="n">
        <v>285</v>
      </c>
      <c r="B288" s="15" t="n">
        <v>0.85</v>
      </c>
      <c r="C288" s="16" t="n">
        <v>0.6</v>
      </c>
      <c r="D288" s="16" t="n">
        <f aca="false" t="array" ref="D288:D288">B288-C288</f>
        <v>0.25</v>
      </c>
      <c r="E288" s="16" t="n">
        <v>0.5</v>
      </c>
      <c r="F288" s="16" t="n">
        <f aca="false" t="array" ref="F288:F288">1-E288</f>
        <v>0.5</v>
      </c>
      <c r="G288" s="16" t="n">
        <v>5.6</v>
      </c>
      <c r="H288" s="16" t="n">
        <f aca="false" t="array" ref="H288:H288">(G288*F288)/D288</f>
        <v>11.2</v>
      </c>
      <c r="I288" s="17" t="n">
        <f aca="false">D288*1000</f>
        <v>250</v>
      </c>
    </row>
    <row r="289" customFormat="false" ht="19.5" hidden="false" customHeight="true" outlineLevel="0" collapsed="false">
      <c r="A289" s="14" t="n">
        <v>286</v>
      </c>
      <c r="B289" s="15" t="n">
        <v>0.85</v>
      </c>
      <c r="C289" s="16" t="n">
        <v>0.65</v>
      </c>
      <c r="D289" s="16" t="n">
        <f aca="false" t="array" ref="D289:D289">B289-C289</f>
        <v>0.2</v>
      </c>
      <c r="E289" s="16" t="n">
        <v>0.4</v>
      </c>
      <c r="F289" s="16" t="n">
        <f aca="false" t="array" ref="F289:F289">1-E289</f>
        <v>0.6</v>
      </c>
      <c r="G289" s="16" t="n">
        <v>4.4</v>
      </c>
      <c r="H289" s="16" t="n">
        <f aca="false" t="array" ref="H289:H289">(G289*F289)/D289</f>
        <v>13.2</v>
      </c>
      <c r="I289" s="17" t="n">
        <f aca="false">D289*1000</f>
        <v>200</v>
      </c>
    </row>
    <row r="290" customFormat="false" ht="19.5" hidden="false" customHeight="true" outlineLevel="0" collapsed="false">
      <c r="A290" s="14" t="n">
        <v>287</v>
      </c>
      <c r="B290" s="15" t="n">
        <v>0.85</v>
      </c>
      <c r="C290" s="16" t="n">
        <v>0.62</v>
      </c>
      <c r="D290" s="16" t="n">
        <f aca="false" t="array" ref="D290:D290">B290-C290</f>
        <v>0.23</v>
      </c>
      <c r="E290" s="16" t="n">
        <v>0.3</v>
      </c>
      <c r="F290" s="16" t="n">
        <f aca="false" t="array" ref="F290:F290">1-E290</f>
        <v>0.7</v>
      </c>
      <c r="G290" s="16" t="n">
        <v>3.2</v>
      </c>
      <c r="H290" s="16" t="n">
        <f aca="false" t="array" ref="H290:H290">(G290*F290)/D290</f>
        <v>9.73913043478261</v>
      </c>
      <c r="I290" s="17" t="n">
        <f aca="false">D290*1000</f>
        <v>230</v>
      </c>
    </row>
    <row r="291" customFormat="false" ht="19.5" hidden="false" customHeight="true" outlineLevel="0" collapsed="false">
      <c r="A291" s="14" t="n">
        <v>288</v>
      </c>
      <c r="B291" s="15" t="n">
        <v>0.85</v>
      </c>
      <c r="C291" s="16" t="n">
        <v>0.57</v>
      </c>
      <c r="D291" s="16" t="n">
        <f aca="false" t="array" ref="D291:D291">B291-C291</f>
        <v>0.28</v>
      </c>
      <c r="E291" s="16" t="n">
        <v>0.2</v>
      </c>
      <c r="F291" s="16" t="n">
        <f aca="false" t="array" ref="F291:F291">1-E291</f>
        <v>0.8</v>
      </c>
      <c r="G291" s="16" t="n">
        <v>5.1</v>
      </c>
      <c r="H291" s="16" t="n">
        <f aca="false" t="array" ref="H291:H291">(G291*F291)/D291</f>
        <v>14.5714285714286</v>
      </c>
      <c r="I291" s="17" t="n">
        <f aca="false">D291*1000</f>
        <v>280</v>
      </c>
    </row>
    <row r="292" customFormat="false" ht="19.5" hidden="false" customHeight="true" outlineLevel="0" collapsed="false">
      <c r="A292" s="14" t="n">
        <v>289</v>
      </c>
      <c r="B292" s="15" t="n">
        <v>0.85</v>
      </c>
      <c r="C292" s="16" t="n">
        <v>0.61</v>
      </c>
      <c r="D292" s="16" t="n">
        <f aca="false" t="array" ref="D292:D292">B292-C292</f>
        <v>0.24</v>
      </c>
      <c r="E292" s="16" t="n">
        <v>0.5</v>
      </c>
      <c r="F292" s="16" t="n">
        <f aca="false" t="array" ref="F292:F292">1-E292</f>
        <v>0.5</v>
      </c>
      <c r="G292" s="16" t="n">
        <v>2</v>
      </c>
      <c r="H292" s="16" t="n">
        <f aca="false" t="array" ref="H292:H292">(G292*F292)/D292</f>
        <v>4.16666666666667</v>
      </c>
      <c r="I292" s="17" t="n">
        <f aca="false">D292*1000</f>
        <v>240</v>
      </c>
    </row>
    <row r="293" customFormat="false" ht="19.5" hidden="false" customHeight="true" outlineLevel="0" collapsed="false">
      <c r="A293" s="14" t="n">
        <v>290</v>
      </c>
      <c r="B293" s="15" t="n">
        <v>0.85</v>
      </c>
      <c r="C293" s="16" t="n">
        <v>0.63</v>
      </c>
      <c r="D293" s="16" t="n">
        <f aca="false" t="array" ref="D293:D293">B293-C293</f>
        <v>0.22</v>
      </c>
      <c r="E293" s="16" t="n">
        <v>0.5</v>
      </c>
      <c r="F293" s="16" t="n">
        <f aca="false" t="array" ref="F293:F293">1-E293</f>
        <v>0.5</v>
      </c>
      <c r="G293" s="16" t="n">
        <v>4.6</v>
      </c>
      <c r="H293" s="16" t="n">
        <f aca="false" t="array" ref="H293:H293">(G293*F293)/D293</f>
        <v>10.4545454545455</v>
      </c>
      <c r="I293" s="17" t="n">
        <f aca="false">D293*1000</f>
        <v>220</v>
      </c>
    </row>
    <row r="294" customFormat="false" ht="19.5" hidden="false" customHeight="true" outlineLevel="0" collapsed="false">
      <c r="A294" s="14" t="n">
        <v>291</v>
      </c>
      <c r="B294" s="15" t="n">
        <v>0.85</v>
      </c>
      <c r="C294" s="16" t="n">
        <v>0.6</v>
      </c>
      <c r="D294" s="16" t="n">
        <f aca="false" t="array" ref="D294:D294">B294-C294</f>
        <v>0.25</v>
      </c>
      <c r="E294" s="16" t="n">
        <v>0.2</v>
      </c>
      <c r="F294" s="16" t="n">
        <f aca="false" t="array" ref="F294:F294">1-E294</f>
        <v>0.8</v>
      </c>
      <c r="G294" s="16" t="n">
        <v>1.1</v>
      </c>
      <c r="H294" s="16" t="n">
        <f aca="false" t="array" ref="H294:H294">(G294*F294)/D294</f>
        <v>3.52</v>
      </c>
      <c r="I294" s="17" t="n">
        <f aca="false">D294*1000</f>
        <v>250</v>
      </c>
    </row>
    <row r="295" customFormat="false" ht="19.5" hidden="false" customHeight="true" outlineLevel="0" collapsed="false">
      <c r="A295" s="14" t="n">
        <v>292</v>
      </c>
      <c r="B295" s="15" t="n">
        <v>0.85</v>
      </c>
      <c r="C295" s="16" t="n">
        <v>0.59</v>
      </c>
      <c r="D295" s="16" t="n">
        <f aca="false" t="array" ref="D295:D295">B295-C295</f>
        <v>0.26</v>
      </c>
      <c r="E295" s="16" t="n">
        <v>0.2</v>
      </c>
      <c r="F295" s="16" t="n">
        <f aca="false" t="array" ref="F295:F295">1-E295</f>
        <v>0.8</v>
      </c>
      <c r="G295" s="16" t="n">
        <v>5.6</v>
      </c>
      <c r="H295" s="16" t="n">
        <f aca="false" t="array" ref="H295:H295">(G295*F295)/D295</f>
        <v>17.2307692307692</v>
      </c>
      <c r="I295" s="17" t="n">
        <f aca="false">D295*1000</f>
        <v>260</v>
      </c>
    </row>
    <row r="296" customFormat="false" ht="19.5" hidden="false" customHeight="true" outlineLevel="0" collapsed="false">
      <c r="A296" s="14" t="n">
        <v>293</v>
      </c>
      <c r="B296" s="15" t="n">
        <v>0.85</v>
      </c>
      <c r="C296" s="16" t="n">
        <v>0.55</v>
      </c>
      <c r="D296" s="16" t="n">
        <f aca="false" t="array" ref="D296:D296">B296-C296</f>
        <v>0.3</v>
      </c>
      <c r="E296" s="16" t="n">
        <v>0.4</v>
      </c>
      <c r="F296" s="16" t="n">
        <f aca="false" t="array" ref="F296:F296">1-E296</f>
        <v>0.6</v>
      </c>
      <c r="G296" s="16" t="n">
        <v>2.2</v>
      </c>
      <c r="H296" s="16" t="n">
        <f aca="false" t="array" ref="H296:H296">(G296*F296)/D296</f>
        <v>4.4</v>
      </c>
      <c r="I296" s="17" t="n">
        <f aca="false">D296*1000</f>
        <v>300</v>
      </c>
    </row>
    <row r="297" customFormat="false" ht="19.5" hidden="false" customHeight="true" outlineLevel="0" collapsed="false">
      <c r="A297" s="14" t="n">
        <v>294</v>
      </c>
      <c r="B297" s="15" t="n">
        <v>0.85</v>
      </c>
      <c r="C297" s="16" t="n">
        <v>0.62</v>
      </c>
      <c r="D297" s="16" t="n">
        <f aca="false" t="array" ref="D297:D297">B297-C297</f>
        <v>0.23</v>
      </c>
      <c r="E297" s="16" t="n">
        <v>0.5</v>
      </c>
      <c r="F297" s="16" t="n">
        <f aca="false" t="array" ref="F297:F297">1-E297</f>
        <v>0.5</v>
      </c>
      <c r="G297" s="16" t="n">
        <v>3.4</v>
      </c>
      <c r="H297" s="16" t="n">
        <f aca="false" t="array" ref="H297:H297">(G297*F297)/D297</f>
        <v>7.39130434782609</v>
      </c>
      <c r="I297" s="17" t="n">
        <f aca="false">D297*1000</f>
        <v>230</v>
      </c>
    </row>
    <row r="298" customFormat="false" ht="19.5" hidden="false" customHeight="true" outlineLevel="0" collapsed="false">
      <c r="A298" s="14" t="n">
        <v>295</v>
      </c>
      <c r="B298" s="15" t="n">
        <v>0.85</v>
      </c>
      <c r="C298" s="16" t="n">
        <v>0.62</v>
      </c>
      <c r="D298" s="16" t="n">
        <f aca="false" t="array" ref="D298:D298">B298-C298</f>
        <v>0.23</v>
      </c>
      <c r="E298" s="16" t="n">
        <v>0.4</v>
      </c>
      <c r="F298" s="16" t="n">
        <f aca="false" t="array" ref="F298:F298">1-E298</f>
        <v>0.6</v>
      </c>
      <c r="G298" s="16" t="n">
        <v>1.3</v>
      </c>
      <c r="H298" s="16" t="n">
        <f aca="false" t="array" ref="H298:H298">(G298*F298)/D298</f>
        <v>3.39130434782609</v>
      </c>
      <c r="I298" s="17" t="n">
        <f aca="false">D298*1000</f>
        <v>230</v>
      </c>
    </row>
    <row r="299" customFormat="false" ht="19.5" hidden="false" customHeight="true" outlineLevel="0" collapsed="false">
      <c r="A299" s="14" t="n">
        <v>296</v>
      </c>
      <c r="B299" s="15" t="n">
        <v>0.85</v>
      </c>
      <c r="C299" s="16" t="n">
        <v>0.65</v>
      </c>
      <c r="D299" s="16" t="n">
        <f aca="false" t="array" ref="D299:D299">B299-C299</f>
        <v>0.2</v>
      </c>
      <c r="E299" s="16" t="n">
        <v>0.4</v>
      </c>
      <c r="F299" s="16" t="n">
        <f aca="false" t="array" ref="F299:F299">1-E299</f>
        <v>0.6</v>
      </c>
      <c r="G299" s="16" t="n">
        <v>4</v>
      </c>
      <c r="H299" s="16" t="n">
        <f aca="false" t="array" ref="H299:H299">(G299*F299)/D299</f>
        <v>12</v>
      </c>
      <c r="I299" s="17" t="n">
        <f aca="false">D299*1000</f>
        <v>200</v>
      </c>
    </row>
    <row r="300" customFormat="false" ht="19.5" hidden="false" customHeight="true" outlineLevel="0" collapsed="false">
      <c r="A300" s="14" t="n">
        <v>297</v>
      </c>
      <c r="B300" s="15" t="n">
        <v>0.85</v>
      </c>
      <c r="C300" s="16" t="n">
        <v>0.6</v>
      </c>
      <c r="D300" s="16" t="n">
        <f aca="false" t="array" ref="D300:D300">B300-C300</f>
        <v>0.25</v>
      </c>
      <c r="E300" s="16" t="n">
        <v>0.2</v>
      </c>
      <c r="F300" s="16" t="n">
        <f aca="false" t="array" ref="F300:F300">1-E300</f>
        <v>0.8</v>
      </c>
      <c r="G300" s="16" t="n">
        <v>2.1</v>
      </c>
      <c r="H300" s="16" t="n">
        <f aca="false" t="array" ref="H300:H300">(G300*F300)/D300</f>
        <v>6.72</v>
      </c>
      <c r="I300" s="17" t="n">
        <f aca="false">D300*1000</f>
        <v>250</v>
      </c>
    </row>
    <row r="301" customFormat="false" ht="19.5" hidden="false" customHeight="true" outlineLevel="0" collapsed="false">
      <c r="A301" s="14" t="n">
        <v>298</v>
      </c>
      <c r="B301" s="15" t="n">
        <v>0.85</v>
      </c>
      <c r="C301" s="16" t="n">
        <v>0.65</v>
      </c>
      <c r="D301" s="16" t="n">
        <f aca="false" t="array" ref="D301:D301">B301-C301</f>
        <v>0.2</v>
      </c>
      <c r="E301" s="16" t="n">
        <v>0.4</v>
      </c>
      <c r="F301" s="16" t="n">
        <f aca="false" t="array" ref="F301:F301">1-E301</f>
        <v>0.6</v>
      </c>
      <c r="G301" s="16" t="n">
        <v>0.8</v>
      </c>
      <c r="H301" s="16" t="n">
        <f aca="false" t="array" ref="H301:H301">(G301*F301)/D301</f>
        <v>2.4</v>
      </c>
      <c r="I301" s="17" t="n">
        <f aca="false">D301*1000</f>
        <v>200</v>
      </c>
    </row>
    <row r="302" customFormat="false" ht="19.5" hidden="false" customHeight="true" outlineLevel="0" collapsed="false">
      <c r="A302" s="14" t="n">
        <v>299</v>
      </c>
      <c r="B302" s="15" t="n">
        <v>0.85</v>
      </c>
      <c r="C302" s="16" t="n">
        <v>0.59</v>
      </c>
      <c r="D302" s="16" t="n">
        <f aca="false" t="array" ref="D302:D302">B302-C302</f>
        <v>0.26</v>
      </c>
      <c r="E302" s="16" t="n">
        <v>0.3</v>
      </c>
      <c r="F302" s="16" t="n">
        <f aca="false" t="array" ref="F302:F302">1-E302</f>
        <v>0.7</v>
      </c>
      <c r="G302" s="16" t="n">
        <v>3.2</v>
      </c>
      <c r="H302" s="16" t="n">
        <f aca="false" t="array" ref="H302:H302">(G302*F302)/D302</f>
        <v>8.61538461538462</v>
      </c>
      <c r="I302" s="17" t="n">
        <f aca="false">D302*1000</f>
        <v>260</v>
      </c>
    </row>
    <row r="303" customFormat="false" ht="19.5" hidden="false" customHeight="true" outlineLevel="0" collapsed="false">
      <c r="A303" s="14" t="n">
        <v>300</v>
      </c>
      <c r="B303" s="15" t="n">
        <v>0.85</v>
      </c>
      <c r="C303" s="16" t="n">
        <v>0.55</v>
      </c>
      <c r="D303" s="16" t="n">
        <f aca="false" t="array" ref="D303:D303">B303-C303</f>
        <v>0.3</v>
      </c>
      <c r="E303" s="16" t="n">
        <v>0.4</v>
      </c>
      <c r="F303" s="16" t="n">
        <f aca="false" t="array" ref="F303:F303">1-E303</f>
        <v>0.6</v>
      </c>
      <c r="G303" s="16" t="n">
        <v>4.4</v>
      </c>
      <c r="H303" s="16" t="n">
        <f aca="false" t="array" ref="H303:H303">(G303*F303)/D303</f>
        <v>8.8</v>
      </c>
      <c r="I303" s="17" t="n">
        <f aca="false">D303*1000</f>
        <v>300</v>
      </c>
    </row>
    <row r="304" customFormat="false" ht="19.5" hidden="false" customHeight="true" outlineLevel="0" collapsed="false">
      <c r="A304" s="14" t="n">
        <v>301</v>
      </c>
      <c r="B304" s="15" t="n">
        <v>0.85</v>
      </c>
      <c r="C304" s="16" t="n">
        <v>0.6</v>
      </c>
      <c r="D304" s="16" t="n">
        <f aca="false" t="array" ref="D304:D304">B304-C304</f>
        <v>0.25</v>
      </c>
      <c r="E304" s="16" t="n">
        <v>0.2</v>
      </c>
      <c r="F304" s="16" t="n">
        <f aca="false" t="array" ref="F304:F304">1-E304</f>
        <v>0.8</v>
      </c>
      <c r="G304" s="16" t="n">
        <v>2.3</v>
      </c>
      <c r="H304" s="16" t="n">
        <f aca="false" t="array" ref="H304:H304">(G304*F304)/D304</f>
        <v>7.36</v>
      </c>
      <c r="I304" s="17" t="n">
        <f aca="false">D304*1000</f>
        <v>250</v>
      </c>
    </row>
    <row r="305" customFormat="false" ht="19.5" hidden="false" customHeight="true" outlineLevel="0" collapsed="false">
      <c r="A305" s="14" t="n">
        <v>302</v>
      </c>
      <c r="B305" s="15" t="n">
        <v>0.85</v>
      </c>
      <c r="C305" s="16" t="n">
        <v>0.63</v>
      </c>
      <c r="D305" s="16" t="n">
        <f aca="false" t="array" ref="D305:D305">B305-C305</f>
        <v>0.22</v>
      </c>
      <c r="E305" s="16" t="n">
        <v>0.4</v>
      </c>
      <c r="F305" s="16" t="n">
        <f aca="false" t="array" ref="F305:F305">1-E305</f>
        <v>0.6</v>
      </c>
      <c r="G305" s="16" t="n">
        <v>0.9</v>
      </c>
      <c r="H305" s="16" t="n">
        <f aca="false" t="array" ref="H305:H305">(G305*F305)/D305</f>
        <v>2.45454545454546</v>
      </c>
      <c r="I305" s="17" t="n">
        <f aca="false">D305*1000</f>
        <v>220</v>
      </c>
    </row>
    <row r="306" customFormat="false" ht="19.5" hidden="false" customHeight="true" outlineLevel="0" collapsed="false">
      <c r="A306" s="14" t="n">
        <v>303</v>
      </c>
      <c r="B306" s="15" t="n">
        <v>0.85</v>
      </c>
      <c r="C306" s="16" t="n">
        <v>0.62</v>
      </c>
      <c r="D306" s="16" t="n">
        <f aca="false" t="array" ref="D306:D306">B306-C306</f>
        <v>0.23</v>
      </c>
      <c r="E306" s="16" t="n">
        <v>0.2</v>
      </c>
      <c r="F306" s="16" t="n">
        <f aca="false" t="array" ref="F306:F306">1-E306</f>
        <v>0.8</v>
      </c>
      <c r="G306" s="16" t="n">
        <v>1.9</v>
      </c>
      <c r="H306" s="16" t="n">
        <f aca="false" t="array" ref="H306:H306">(G306*F306)/D306</f>
        <v>6.60869565217391</v>
      </c>
      <c r="I306" s="17" t="n">
        <f aca="false">D306*1000</f>
        <v>230</v>
      </c>
    </row>
    <row r="307" customFormat="false" ht="19.5" hidden="false" customHeight="true" outlineLevel="0" collapsed="false">
      <c r="A307" s="14" t="n">
        <v>304</v>
      </c>
      <c r="B307" s="15" t="n">
        <v>0.85</v>
      </c>
      <c r="C307" s="16" t="n">
        <v>0.57</v>
      </c>
      <c r="D307" s="16" t="n">
        <f aca="false" t="array" ref="D307:D307">B307-C307</f>
        <v>0.28</v>
      </c>
      <c r="E307" s="16" t="n">
        <v>0.3</v>
      </c>
      <c r="F307" s="16" t="n">
        <f aca="false" t="array" ref="F307:F307">1-E307</f>
        <v>0.7</v>
      </c>
      <c r="G307" s="16" t="n">
        <v>0.9</v>
      </c>
      <c r="H307" s="16" t="n">
        <f aca="false" t="array" ref="H307:H307">(G307*F307)/D307</f>
        <v>2.25</v>
      </c>
      <c r="I307" s="17" t="n">
        <f aca="false">D307*1000</f>
        <v>280</v>
      </c>
    </row>
    <row r="308" customFormat="false" ht="19.5" hidden="false" customHeight="true" outlineLevel="0" collapsed="false">
      <c r="A308" s="14" t="n">
        <v>305</v>
      </c>
      <c r="B308" s="15" t="n">
        <v>0.85</v>
      </c>
      <c r="C308" s="16" t="n">
        <v>0.62</v>
      </c>
      <c r="D308" s="16" t="n">
        <f aca="false" t="array" ref="D308:D308">B308-C308</f>
        <v>0.23</v>
      </c>
      <c r="E308" s="16" t="n">
        <v>0.2</v>
      </c>
      <c r="F308" s="16" t="n">
        <f aca="false" t="array" ref="F308:F308">1-E308</f>
        <v>0.8</v>
      </c>
      <c r="G308" s="16" t="n">
        <v>1</v>
      </c>
      <c r="H308" s="16" t="n">
        <f aca="false" t="array" ref="H308:H308">(G308*F308)/D308</f>
        <v>3.47826086956522</v>
      </c>
      <c r="I308" s="17" t="n">
        <f aca="false">D308*1000</f>
        <v>230</v>
      </c>
    </row>
    <row r="309" customFormat="false" ht="19.5" hidden="false" customHeight="true" outlineLevel="0" collapsed="false">
      <c r="A309" s="14" t="n">
        <v>306</v>
      </c>
      <c r="B309" s="15" t="n">
        <v>0.85</v>
      </c>
      <c r="C309" s="16" t="n">
        <v>0.6</v>
      </c>
      <c r="D309" s="16" t="n">
        <f aca="false" t="array" ref="D309:D309">B309-C309</f>
        <v>0.25</v>
      </c>
      <c r="E309" s="16" t="n">
        <v>0.5</v>
      </c>
      <c r="F309" s="16" t="n">
        <f aca="false" t="array" ref="F309:F309">1-E309</f>
        <v>0.5</v>
      </c>
      <c r="G309" s="16" t="n">
        <v>1.6</v>
      </c>
      <c r="H309" s="16" t="n">
        <f aca="false" t="array" ref="H309:H309">(G309*F309)/D309</f>
        <v>3.2</v>
      </c>
      <c r="I309" s="17" t="n">
        <f aca="false">D309*1000</f>
        <v>250</v>
      </c>
    </row>
    <row r="310" customFormat="false" ht="19.5" hidden="false" customHeight="true" outlineLevel="0" collapsed="false">
      <c r="A310" s="14" t="n">
        <v>307</v>
      </c>
      <c r="B310" s="15" t="n">
        <v>0.85</v>
      </c>
      <c r="C310" s="16" t="n">
        <v>0.58</v>
      </c>
      <c r="D310" s="16" t="n">
        <f aca="false" t="array" ref="D310:D310">B310-C310</f>
        <v>0.27</v>
      </c>
      <c r="E310" s="16" t="n">
        <v>0.5</v>
      </c>
      <c r="F310" s="16" t="n">
        <f aca="false" t="array" ref="F310:F310">1-E310</f>
        <v>0.5</v>
      </c>
      <c r="G310" s="16" t="n">
        <v>2</v>
      </c>
      <c r="H310" s="16" t="n">
        <f aca="false" t="array" ref="H310:H310">(G310*F310)/D310</f>
        <v>3.7037037037037</v>
      </c>
      <c r="I310" s="17" t="n">
        <f aca="false">D310*1000</f>
        <v>270</v>
      </c>
    </row>
    <row r="311" customFormat="false" ht="19.5" hidden="false" customHeight="true" outlineLevel="0" collapsed="false">
      <c r="A311" s="14" t="n">
        <v>308</v>
      </c>
      <c r="B311" s="15" t="n">
        <v>0.85</v>
      </c>
      <c r="C311" s="16" t="n">
        <v>0.57</v>
      </c>
      <c r="D311" s="16" t="n">
        <f aca="false" t="array" ref="D311:D311">B311-C311</f>
        <v>0.28</v>
      </c>
      <c r="E311" s="16" t="n">
        <v>0.5</v>
      </c>
      <c r="F311" s="16" t="n">
        <f aca="false" t="array" ref="F311:F311">1-E311</f>
        <v>0.5</v>
      </c>
      <c r="G311" s="16" t="n">
        <v>0.9</v>
      </c>
      <c r="H311" s="16" t="n">
        <f aca="false" t="array" ref="H311:H311">(G311*F311)/D311</f>
        <v>1.60714285714286</v>
      </c>
      <c r="I311" s="17" t="n">
        <f aca="false">D311*1000</f>
        <v>280</v>
      </c>
    </row>
    <row r="312" customFormat="false" ht="19.5" hidden="false" customHeight="true" outlineLevel="0" collapsed="false">
      <c r="A312" s="14" t="n">
        <v>309</v>
      </c>
      <c r="B312" s="15" t="n">
        <v>0.85</v>
      </c>
      <c r="C312" s="16" t="n">
        <v>0.61</v>
      </c>
      <c r="D312" s="16" t="n">
        <f aca="false" t="array" ref="D312:D312">B312-C312</f>
        <v>0.24</v>
      </c>
      <c r="E312" s="16" t="n">
        <v>0.3</v>
      </c>
      <c r="F312" s="16" t="n">
        <f aca="false" t="array" ref="F312:F312">1-E312</f>
        <v>0.7</v>
      </c>
      <c r="G312" s="16" t="n">
        <v>4.4</v>
      </c>
      <c r="H312" s="16" t="n">
        <f aca="false" t="array" ref="H312:H312">(G312*F312)/D312</f>
        <v>12.8333333333333</v>
      </c>
      <c r="I312" s="17" t="n">
        <f aca="false">D312*1000</f>
        <v>240</v>
      </c>
    </row>
    <row r="313" customFormat="false" ht="19.5" hidden="false" customHeight="true" outlineLevel="0" collapsed="false">
      <c r="A313" s="14" t="n">
        <v>310</v>
      </c>
      <c r="B313" s="15" t="n">
        <v>0.85</v>
      </c>
      <c r="C313" s="16" t="n">
        <v>0.65</v>
      </c>
      <c r="D313" s="16" t="n">
        <f aca="false" t="array" ref="D313:D313">B313-C313</f>
        <v>0.2</v>
      </c>
      <c r="E313" s="16" t="n">
        <v>0.4</v>
      </c>
      <c r="F313" s="16" t="n">
        <f aca="false" t="array" ref="F313:F313">1-E313</f>
        <v>0.6</v>
      </c>
      <c r="G313" s="16" t="n">
        <v>4.8</v>
      </c>
      <c r="H313" s="16" t="n">
        <f aca="false" t="array" ref="H313:H313">(G313*F313)/D313</f>
        <v>14.4</v>
      </c>
      <c r="I313" s="17" t="n">
        <f aca="false">D313*1000</f>
        <v>200</v>
      </c>
    </row>
    <row r="314" customFormat="false" ht="19.5" hidden="false" customHeight="true" outlineLevel="0" collapsed="false">
      <c r="A314" s="14" t="n">
        <v>311</v>
      </c>
      <c r="B314" s="15" t="n">
        <v>0.85</v>
      </c>
      <c r="C314" s="16" t="n">
        <v>0.57</v>
      </c>
      <c r="D314" s="16" t="n">
        <f aca="false" t="array" ref="D314:D314">B314-C314</f>
        <v>0.28</v>
      </c>
      <c r="E314" s="16" t="n">
        <v>0.5</v>
      </c>
      <c r="F314" s="16" t="n">
        <f aca="false" t="array" ref="F314:F314">1-E314</f>
        <v>0.5</v>
      </c>
      <c r="G314" s="16" t="n">
        <v>4.3</v>
      </c>
      <c r="H314" s="16" t="n">
        <f aca="false" t="array" ref="H314:H314">(G314*F314)/D314</f>
        <v>7.67857142857143</v>
      </c>
      <c r="I314" s="17" t="n">
        <f aca="false">D314*1000</f>
        <v>280</v>
      </c>
    </row>
    <row r="315" customFormat="false" ht="19.5" hidden="false" customHeight="true" outlineLevel="0" collapsed="false">
      <c r="A315" s="14" t="n">
        <v>312</v>
      </c>
      <c r="B315" s="15" t="n">
        <v>0.85</v>
      </c>
      <c r="C315" s="16" t="n">
        <v>0.57</v>
      </c>
      <c r="D315" s="16" t="n">
        <f aca="false" t="array" ref="D315:D315">B315-C315</f>
        <v>0.28</v>
      </c>
      <c r="E315" s="16" t="n">
        <v>0.2</v>
      </c>
      <c r="F315" s="16" t="n">
        <f aca="false" t="array" ref="F315:F315">1-E315</f>
        <v>0.8</v>
      </c>
      <c r="G315" s="16" t="n">
        <v>1</v>
      </c>
      <c r="H315" s="16" t="n">
        <f aca="false" t="array" ref="H315:H315">(G315*F315)/D315</f>
        <v>2.85714285714286</v>
      </c>
      <c r="I315" s="17" t="n">
        <f aca="false">D315*1000</f>
        <v>280</v>
      </c>
    </row>
    <row r="316" customFormat="false" ht="19.5" hidden="false" customHeight="true" outlineLevel="0" collapsed="false">
      <c r="A316" s="14" t="n">
        <v>313</v>
      </c>
      <c r="B316" s="15" t="n">
        <v>0.85</v>
      </c>
      <c r="C316" s="16" t="n">
        <v>0.56</v>
      </c>
      <c r="D316" s="16" t="n">
        <f aca="false" t="array" ref="D316:D316">B316-C316</f>
        <v>0.29</v>
      </c>
      <c r="E316" s="16" t="n">
        <v>0.3</v>
      </c>
      <c r="F316" s="16" t="n">
        <f aca="false" t="array" ref="F316:F316">1-E316</f>
        <v>0.7</v>
      </c>
      <c r="G316" s="16" t="n">
        <v>4.2</v>
      </c>
      <c r="H316" s="16" t="n">
        <f aca="false" t="array" ref="H316:H316">(G316*F316)/D316</f>
        <v>10.1379310344828</v>
      </c>
      <c r="I316" s="17" t="n">
        <f aca="false">D316*1000</f>
        <v>290</v>
      </c>
    </row>
    <row r="317" customFormat="false" ht="19.5" hidden="false" customHeight="true" outlineLevel="0" collapsed="false">
      <c r="A317" s="14" t="n">
        <v>314</v>
      </c>
      <c r="B317" s="15" t="n">
        <v>0.85</v>
      </c>
      <c r="C317" s="16" t="n">
        <v>0.55</v>
      </c>
      <c r="D317" s="16" t="n">
        <f aca="false" t="array" ref="D317:D317">B317-C317</f>
        <v>0.3</v>
      </c>
      <c r="E317" s="16" t="n">
        <v>0.4</v>
      </c>
      <c r="F317" s="16" t="n">
        <f aca="false" t="array" ref="F317:F317">1-E317</f>
        <v>0.6</v>
      </c>
      <c r="G317" s="16" t="n">
        <v>1.9</v>
      </c>
      <c r="H317" s="16" t="n">
        <f aca="false" t="array" ref="H317:H317">(G317*F317)/D317</f>
        <v>3.8</v>
      </c>
      <c r="I317" s="17" t="n">
        <f aca="false">D317*1000</f>
        <v>300</v>
      </c>
    </row>
    <row r="318" customFormat="false" ht="19.5" hidden="false" customHeight="true" outlineLevel="0" collapsed="false">
      <c r="A318" s="14" t="n">
        <v>315</v>
      </c>
      <c r="B318" s="15" t="n">
        <v>0.85</v>
      </c>
      <c r="C318" s="16" t="n">
        <v>0.64</v>
      </c>
      <c r="D318" s="16" t="n">
        <f aca="false" t="array" ref="D318:D318">B318-C318</f>
        <v>0.21</v>
      </c>
      <c r="E318" s="16" t="n">
        <v>0.3</v>
      </c>
      <c r="F318" s="16" t="n">
        <f aca="false" t="array" ref="F318:F318">1-E318</f>
        <v>0.7</v>
      </c>
      <c r="G318" s="16" t="n">
        <v>2.3</v>
      </c>
      <c r="H318" s="16" t="n">
        <f aca="false" t="array" ref="H318:H318">(G318*F318)/D318</f>
        <v>7.66666666666667</v>
      </c>
      <c r="I318" s="17" t="n">
        <f aca="false">D318*1000</f>
        <v>210</v>
      </c>
    </row>
    <row r="319" customFormat="false" ht="19.5" hidden="false" customHeight="true" outlineLevel="0" collapsed="false">
      <c r="A319" s="14" t="n">
        <v>316</v>
      </c>
      <c r="B319" s="15" t="n">
        <v>0.85</v>
      </c>
      <c r="C319" s="16" t="n">
        <v>0.61</v>
      </c>
      <c r="D319" s="16" t="n">
        <f aca="false" t="array" ref="D319:D319">B319-C319</f>
        <v>0.24</v>
      </c>
      <c r="E319" s="16" t="n">
        <v>0.2</v>
      </c>
      <c r="F319" s="16" t="n">
        <f aca="false" t="array" ref="F319:F319">1-E319</f>
        <v>0.8</v>
      </c>
      <c r="G319" s="16" t="n">
        <v>4.4</v>
      </c>
      <c r="H319" s="16" t="n">
        <f aca="false" t="array" ref="H319:H319">(G319*F319)/D319</f>
        <v>14.6666666666667</v>
      </c>
      <c r="I319" s="17" t="n">
        <f aca="false">D319*1000</f>
        <v>240</v>
      </c>
    </row>
    <row r="320" customFormat="false" ht="19.5" hidden="false" customHeight="true" outlineLevel="0" collapsed="false">
      <c r="A320" s="14" t="n">
        <v>317</v>
      </c>
      <c r="B320" s="15" t="n">
        <v>0.85</v>
      </c>
      <c r="C320" s="16" t="n">
        <v>0.64</v>
      </c>
      <c r="D320" s="16" t="n">
        <f aca="false" t="array" ref="D320:D320">B320-C320</f>
        <v>0.21</v>
      </c>
      <c r="E320" s="16" t="n">
        <v>0.3</v>
      </c>
      <c r="F320" s="16" t="n">
        <f aca="false" t="array" ref="F320:F320">1-E320</f>
        <v>0.7</v>
      </c>
      <c r="G320" s="16" t="n">
        <v>1.1</v>
      </c>
      <c r="H320" s="16" t="n">
        <f aca="false" t="array" ref="H320:H320">(G320*F320)/D320</f>
        <v>3.66666666666667</v>
      </c>
      <c r="I320" s="17" t="n">
        <f aca="false">D320*1000</f>
        <v>210</v>
      </c>
    </row>
    <row r="321" customFormat="false" ht="19.5" hidden="false" customHeight="true" outlineLevel="0" collapsed="false">
      <c r="A321" s="14" t="n">
        <v>318</v>
      </c>
      <c r="B321" s="15" t="n">
        <v>0.85</v>
      </c>
      <c r="C321" s="16" t="n">
        <v>0.6</v>
      </c>
      <c r="D321" s="16" t="n">
        <f aca="false" t="array" ref="D321:D321">B321-C321</f>
        <v>0.25</v>
      </c>
      <c r="E321" s="16" t="n">
        <v>0.3</v>
      </c>
      <c r="F321" s="16" t="n">
        <f aca="false" t="array" ref="F321:F321">1-E321</f>
        <v>0.7</v>
      </c>
      <c r="G321" s="16" t="n">
        <v>5</v>
      </c>
      <c r="H321" s="16" t="n">
        <f aca="false" t="array" ref="H321:H321">(G321*F321)/D321</f>
        <v>14</v>
      </c>
      <c r="I321" s="17" t="n">
        <f aca="false">D321*1000</f>
        <v>250</v>
      </c>
    </row>
    <row r="322" customFormat="false" ht="19.5" hidden="false" customHeight="true" outlineLevel="0" collapsed="false">
      <c r="A322" s="14" t="n">
        <v>319</v>
      </c>
      <c r="B322" s="15" t="n">
        <v>0.85</v>
      </c>
      <c r="C322" s="16" t="n">
        <v>0.64</v>
      </c>
      <c r="D322" s="16" t="n">
        <f aca="false" t="array" ref="D322:D322">B322-C322</f>
        <v>0.21</v>
      </c>
      <c r="E322" s="16" t="n">
        <v>0.5</v>
      </c>
      <c r="F322" s="16" t="n">
        <f aca="false" t="array" ref="F322:F322">1-E322</f>
        <v>0.5</v>
      </c>
      <c r="G322" s="16" t="n">
        <v>4.5</v>
      </c>
      <c r="H322" s="16" t="n">
        <f aca="false" t="array" ref="H322:H322">(G322*F322)/D322</f>
        <v>10.7142857142857</v>
      </c>
      <c r="I322" s="17" t="n">
        <f aca="false">D322*1000</f>
        <v>210</v>
      </c>
    </row>
    <row r="323" customFormat="false" ht="19.5" hidden="false" customHeight="true" outlineLevel="0" collapsed="false">
      <c r="A323" s="14" t="n">
        <v>320</v>
      </c>
      <c r="B323" s="15" t="n">
        <v>0.85</v>
      </c>
      <c r="C323" s="16" t="n">
        <v>0.59</v>
      </c>
      <c r="D323" s="16" t="n">
        <f aca="false" t="array" ref="D323:D323">B323-C323</f>
        <v>0.26</v>
      </c>
      <c r="E323" s="16" t="n">
        <v>0.3</v>
      </c>
      <c r="F323" s="16" t="n">
        <f aca="false" t="array" ref="F323:F323">1-E323</f>
        <v>0.7</v>
      </c>
      <c r="G323" s="16" t="n">
        <v>0.9</v>
      </c>
      <c r="H323" s="16" t="n">
        <f aca="false" t="array" ref="H323:H323">(G323*F323)/D323</f>
        <v>2.42307692307692</v>
      </c>
      <c r="I323" s="17" t="n">
        <f aca="false">D323*1000</f>
        <v>260</v>
      </c>
    </row>
    <row r="324" customFormat="false" ht="19.5" hidden="false" customHeight="true" outlineLevel="0" collapsed="false">
      <c r="A324" s="14" t="n">
        <v>321</v>
      </c>
      <c r="B324" s="15" t="n">
        <v>0.85</v>
      </c>
      <c r="C324" s="16" t="n">
        <v>0.59</v>
      </c>
      <c r="D324" s="16" t="n">
        <f aca="false" t="array" ref="D324:D324">B324-C324</f>
        <v>0.26</v>
      </c>
      <c r="E324" s="16" t="n">
        <v>0.5</v>
      </c>
      <c r="F324" s="16" t="n">
        <f aca="false" t="array" ref="F324:F324">1-E324</f>
        <v>0.5</v>
      </c>
      <c r="G324" s="16" t="n">
        <v>4.8</v>
      </c>
      <c r="H324" s="16" t="n">
        <f aca="false" t="array" ref="H324:H324">(G324*F324)/D324</f>
        <v>9.23076923076923</v>
      </c>
      <c r="I324" s="17" t="n">
        <f aca="false">D324*1000</f>
        <v>260</v>
      </c>
    </row>
    <row r="325" customFormat="false" ht="19.5" hidden="false" customHeight="true" outlineLevel="0" collapsed="false">
      <c r="A325" s="14" t="n">
        <v>322</v>
      </c>
      <c r="B325" s="15" t="n">
        <v>0.85</v>
      </c>
      <c r="C325" s="16" t="n">
        <v>0.63</v>
      </c>
      <c r="D325" s="16" t="n">
        <f aca="false" t="array" ref="D325:D325">B325-C325</f>
        <v>0.22</v>
      </c>
      <c r="E325" s="16" t="n">
        <v>0.3</v>
      </c>
      <c r="F325" s="16" t="n">
        <f aca="false" t="array" ref="F325:F325">1-E325</f>
        <v>0.7</v>
      </c>
      <c r="G325" s="16" t="n">
        <v>1.9</v>
      </c>
      <c r="H325" s="16" t="n">
        <f aca="false" t="array" ref="H325:H325">(G325*F325)/D325</f>
        <v>6.04545454545455</v>
      </c>
      <c r="I325" s="17" t="n">
        <f aca="false">D325*1000</f>
        <v>220</v>
      </c>
    </row>
    <row r="326" customFormat="false" ht="19.5" hidden="false" customHeight="true" outlineLevel="0" collapsed="false">
      <c r="A326" s="14" t="n">
        <v>323</v>
      </c>
      <c r="B326" s="15" t="n">
        <v>0.85</v>
      </c>
      <c r="C326" s="16" t="n">
        <v>0.63</v>
      </c>
      <c r="D326" s="16" t="n">
        <f aca="false" t="array" ref="D326:D326">B326-C326</f>
        <v>0.22</v>
      </c>
      <c r="E326" s="16" t="n">
        <v>0.2</v>
      </c>
      <c r="F326" s="16" t="n">
        <f aca="false" t="array" ref="F326:F326">1-E326</f>
        <v>0.8</v>
      </c>
      <c r="G326" s="16" t="n">
        <v>3.8</v>
      </c>
      <c r="H326" s="16" t="n">
        <f aca="false" t="array" ref="H326:H326">(G326*F326)/D326</f>
        <v>13.8181818181818</v>
      </c>
      <c r="I326" s="17" t="n">
        <f aca="false">D326*1000</f>
        <v>220</v>
      </c>
    </row>
    <row r="327" customFormat="false" ht="19.5" hidden="false" customHeight="true" outlineLevel="0" collapsed="false">
      <c r="A327" s="14" t="n">
        <v>324</v>
      </c>
      <c r="B327" s="15" t="n">
        <v>0.85</v>
      </c>
      <c r="C327" s="16" t="n">
        <v>0.57</v>
      </c>
      <c r="D327" s="16" t="n">
        <f aca="false" t="array" ref="D327:D327">B327-C327</f>
        <v>0.28</v>
      </c>
      <c r="E327" s="16" t="n">
        <v>0.5</v>
      </c>
      <c r="F327" s="16" t="n">
        <f aca="false" t="array" ref="F327:F327">1-E327</f>
        <v>0.5</v>
      </c>
      <c r="G327" s="16" t="n">
        <v>4.4</v>
      </c>
      <c r="H327" s="16" t="n">
        <f aca="false" t="array" ref="H327:H327">(G327*F327)/D327</f>
        <v>7.85714285714286</v>
      </c>
      <c r="I327" s="17" t="n">
        <f aca="false">D327*1000</f>
        <v>280</v>
      </c>
    </row>
    <row r="328" customFormat="false" ht="19.5" hidden="false" customHeight="true" outlineLevel="0" collapsed="false">
      <c r="A328" s="14" t="n">
        <v>325</v>
      </c>
      <c r="B328" s="15" t="n">
        <v>0.85</v>
      </c>
      <c r="C328" s="16" t="n">
        <v>0.56</v>
      </c>
      <c r="D328" s="16" t="n">
        <f aca="false" t="array" ref="D328:D328">B328-C328</f>
        <v>0.29</v>
      </c>
      <c r="E328" s="16" t="n">
        <v>0.4</v>
      </c>
      <c r="F328" s="16" t="n">
        <f aca="false" t="array" ref="F328:F328">1-E328</f>
        <v>0.6</v>
      </c>
      <c r="G328" s="16" t="n">
        <v>1.2</v>
      </c>
      <c r="H328" s="16" t="n">
        <f aca="false" t="array" ref="H328:H328">(G328*F328)/D328</f>
        <v>2.48275862068966</v>
      </c>
      <c r="I328" s="17" t="n">
        <f aca="false">D328*1000</f>
        <v>290</v>
      </c>
    </row>
    <row r="329" customFormat="false" ht="19.5" hidden="false" customHeight="true" outlineLevel="0" collapsed="false">
      <c r="A329" s="14" t="n">
        <v>326</v>
      </c>
      <c r="B329" s="15" t="n">
        <v>0.85</v>
      </c>
      <c r="C329" s="16" t="n">
        <v>0.62</v>
      </c>
      <c r="D329" s="16" t="n">
        <f aca="false" t="array" ref="D329:D329">B329-C329</f>
        <v>0.23</v>
      </c>
      <c r="E329" s="16" t="n">
        <v>0.4</v>
      </c>
      <c r="F329" s="16" t="n">
        <f aca="false" t="array" ref="F329:F329">1-E329</f>
        <v>0.6</v>
      </c>
      <c r="G329" s="16" t="n">
        <v>1.3</v>
      </c>
      <c r="H329" s="16" t="n">
        <f aca="false" t="array" ref="H329:H329">(G329*F329)/D329</f>
        <v>3.39130434782609</v>
      </c>
      <c r="I329" s="17" t="n">
        <f aca="false">D329*1000</f>
        <v>230</v>
      </c>
    </row>
    <row r="330" customFormat="false" ht="19.5" hidden="false" customHeight="true" outlineLevel="0" collapsed="false">
      <c r="A330" s="14" t="n">
        <v>327</v>
      </c>
      <c r="B330" s="15" t="n">
        <v>0.85</v>
      </c>
      <c r="C330" s="16" t="n">
        <v>0.59</v>
      </c>
      <c r="D330" s="16" t="n">
        <f aca="false" t="array" ref="D330:D330">B330-C330</f>
        <v>0.26</v>
      </c>
      <c r="E330" s="16" t="n">
        <v>0.2</v>
      </c>
      <c r="F330" s="16" t="n">
        <f aca="false" t="array" ref="F330:F330">1-E330</f>
        <v>0.8</v>
      </c>
      <c r="G330" s="16" t="n">
        <v>2.4</v>
      </c>
      <c r="H330" s="16" t="n">
        <f aca="false" t="array" ref="H330:H330">(G330*F330)/D330</f>
        <v>7.38461538461538</v>
      </c>
      <c r="I330" s="17" t="n">
        <f aca="false">D330*1000</f>
        <v>260</v>
      </c>
    </row>
    <row r="331" customFormat="false" ht="19.5" hidden="false" customHeight="true" outlineLevel="0" collapsed="false">
      <c r="A331" s="14" t="n">
        <v>328</v>
      </c>
      <c r="B331" s="15" t="n">
        <v>0.85</v>
      </c>
      <c r="C331" s="16" t="n">
        <v>0.62</v>
      </c>
      <c r="D331" s="16" t="n">
        <f aca="false" t="array" ref="D331:D331">B331-C331</f>
        <v>0.23</v>
      </c>
      <c r="E331" s="16" t="n">
        <v>0.3</v>
      </c>
      <c r="F331" s="16" t="n">
        <f aca="false" t="array" ref="F331:F331">1-E331</f>
        <v>0.7</v>
      </c>
      <c r="G331" s="16" t="n">
        <v>1.8</v>
      </c>
      <c r="H331" s="16" t="n">
        <f aca="false" t="array" ref="H331:H331">(G331*F331)/D331</f>
        <v>5.47826086956522</v>
      </c>
      <c r="I331" s="17" t="n">
        <f aca="false">D331*1000</f>
        <v>230</v>
      </c>
    </row>
    <row r="332" customFormat="false" ht="19.5" hidden="false" customHeight="true" outlineLevel="0" collapsed="false">
      <c r="A332" s="14" t="n">
        <v>329</v>
      </c>
      <c r="B332" s="15" t="n">
        <v>0.85</v>
      </c>
      <c r="C332" s="16" t="n">
        <v>0.56</v>
      </c>
      <c r="D332" s="16" t="n">
        <f aca="false" t="array" ref="D332:D332">B332-C332</f>
        <v>0.29</v>
      </c>
      <c r="E332" s="16" t="n">
        <v>0.5</v>
      </c>
      <c r="F332" s="16" t="n">
        <f aca="false" t="array" ref="F332:F332">1-E332</f>
        <v>0.5</v>
      </c>
      <c r="G332" s="16" t="n">
        <v>0.8</v>
      </c>
      <c r="H332" s="16" t="n">
        <f aca="false" t="array" ref="H332:H332">(G332*F332)/D332</f>
        <v>1.37931034482759</v>
      </c>
      <c r="I332" s="17" t="n">
        <f aca="false">D332*1000</f>
        <v>290</v>
      </c>
    </row>
    <row r="333" customFormat="false" ht="19.5" hidden="false" customHeight="true" outlineLevel="0" collapsed="false">
      <c r="A333" s="14" t="n">
        <v>330</v>
      </c>
      <c r="B333" s="15" t="n">
        <v>0.85</v>
      </c>
      <c r="C333" s="16" t="n">
        <v>0.64</v>
      </c>
      <c r="D333" s="16" t="n">
        <f aca="false" t="array" ref="D333:D333">B333-C333</f>
        <v>0.21</v>
      </c>
      <c r="E333" s="16" t="n">
        <v>0.5</v>
      </c>
      <c r="F333" s="16" t="n">
        <f aca="false" t="array" ref="F333:F333">1-E333</f>
        <v>0.5</v>
      </c>
      <c r="G333" s="16" t="n">
        <v>1.8</v>
      </c>
      <c r="H333" s="16" t="n">
        <f aca="false" t="array" ref="H333:H333">(G333*F333)/D333</f>
        <v>4.28571428571429</v>
      </c>
      <c r="I333" s="17" t="n">
        <f aca="false">D333*1000</f>
        <v>210</v>
      </c>
    </row>
    <row r="334" customFormat="false" ht="19.5" hidden="false" customHeight="true" outlineLevel="0" collapsed="false">
      <c r="A334" s="14" t="n">
        <v>331</v>
      </c>
      <c r="B334" s="15" t="n">
        <v>0.85</v>
      </c>
      <c r="C334" s="16" t="n">
        <v>0.61</v>
      </c>
      <c r="D334" s="16" t="n">
        <f aca="false" t="array" ref="D334:D334">B334-C334</f>
        <v>0.24</v>
      </c>
      <c r="E334" s="16" t="n">
        <v>0.5</v>
      </c>
      <c r="F334" s="16" t="n">
        <f aca="false" t="array" ref="F334:F334">1-E334</f>
        <v>0.5</v>
      </c>
      <c r="G334" s="16" t="n">
        <v>1.9</v>
      </c>
      <c r="H334" s="16" t="n">
        <f aca="false" t="array" ref="H334:H334">(G334*F334)/D334</f>
        <v>3.95833333333333</v>
      </c>
      <c r="I334" s="17" t="n">
        <f aca="false">D334*1000</f>
        <v>240</v>
      </c>
    </row>
    <row r="335" customFormat="false" ht="19.5" hidden="false" customHeight="true" outlineLevel="0" collapsed="false">
      <c r="A335" s="14" t="n">
        <v>332</v>
      </c>
      <c r="B335" s="15" t="n">
        <v>0.85</v>
      </c>
      <c r="C335" s="16" t="n">
        <v>0.62</v>
      </c>
      <c r="D335" s="16" t="n">
        <f aca="false" t="array" ref="D335:D335">B335-C335</f>
        <v>0.23</v>
      </c>
      <c r="E335" s="16" t="n">
        <v>0.4</v>
      </c>
      <c r="F335" s="16" t="n">
        <f aca="false" t="array" ref="F335:F335">1-E335</f>
        <v>0.6</v>
      </c>
      <c r="G335" s="16" t="n">
        <v>0.9</v>
      </c>
      <c r="H335" s="16" t="n">
        <f aca="false" t="array" ref="H335:H335">(G335*F335)/D335</f>
        <v>2.34782608695652</v>
      </c>
      <c r="I335" s="17" t="n">
        <f aca="false">D335*1000</f>
        <v>230</v>
      </c>
    </row>
    <row r="336" customFormat="false" ht="19.5" hidden="false" customHeight="true" outlineLevel="0" collapsed="false">
      <c r="A336" s="14" t="n">
        <v>333</v>
      </c>
      <c r="B336" s="15" t="n">
        <v>0.85</v>
      </c>
      <c r="C336" s="16" t="n">
        <v>0.57</v>
      </c>
      <c r="D336" s="16" t="n">
        <f aca="false" t="array" ref="D336:D336">B336-C336</f>
        <v>0.28</v>
      </c>
      <c r="E336" s="16" t="n">
        <v>0.5</v>
      </c>
      <c r="F336" s="16" t="n">
        <f aca="false" t="array" ref="F336:F336">1-E336</f>
        <v>0.5</v>
      </c>
      <c r="G336" s="16" t="n">
        <v>6.4</v>
      </c>
      <c r="H336" s="16" t="n">
        <f aca="false" t="array" ref="H336:H336">(G336*F336)/D336</f>
        <v>11.4285714285714</v>
      </c>
      <c r="I336" s="17" t="n">
        <f aca="false">D336*1000</f>
        <v>280</v>
      </c>
    </row>
    <row r="337" customFormat="false" ht="19.5" hidden="false" customHeight="true" outlineLevel="0" collapsed="false">
      <c r="A337" s="14" t="n">
        <v>334</v>
      </c>
      <c r="B337" s="15" t="n">
        <v>0.85</v>
      </c>
      <c r="C337" s="16" t="n">
        <v>0.55</v>
      </c>
      <c r="D337" s="16" t="n">
        <f aca="false" t="array" ref="D337:D337">B337-C337</f>
        <v>0.3</v>
      </c>
      <c r="E337" s="16" t="n">
        <v>0.4</v>
      </c>
      <c r="F337" s="16" t="n">
        <f aca="false" t="array" ref="F337:F337">1-E337</f>
        <v>0.6</v>
      </c>
      <c r="G337" s="16" t="n">
        <v>3.1</v>
      </c>
      <c r="H337" s="16" t="n">
        <f aca="false" t="array" ref="H337:H337">(G337*F337)/D337</f>
        <v>6.2</v>
      </c>
      <c r="I337" s="17" t="n">
        <f aca="false">D337*1000</f>
        <v>300</v>
      </c>
    </row>
    <row r="338" customFormat="false" ht="19.5" hidden="false" customHeight="true" outlineLevel="0" collapsed="false">
      <c r="A338" s="14" t="n">
        <v>335</v>
      </c>
      <c r="B338" s="15" t="n">
        <v>0.85</v>
      </c>
      <c r="C338" s="16" t="n">
        <v>0.57</v>
      </c>
      <c r="D338" s="16" t="n">
        <f aca="false" t="array" ref="D338:D338">B338-C338</f>
        <v>0.28</v>
      </c>
      <c r="E338" s="16" t="n">
        <v>0.3</v>
      </c>
      <c r="F338" s="16" t="n">
        <f aca="false" t="array" ref="F338:F338">1-E338</f>
        <v>0.7</v>
      </c>
      <c r="G338" s="16" t="n">
        <v>5.5</v>
      </c>
      <c r="H338" s="16" t="n">
        <f aca="false" t="array" ref="H338:H338">(G338*F338)/D338</f>
        <v>13.75</v>
      </c>
      <c r="I338" s="17" t="n">
        <f aca="false">D338*1000</f>
        <v>280</v>
      </c>
    </row>
    <row r="339" customFormat="false" ht="19.5" hidden="false" customHeight="true" outlineLevel="0" collapsed="false">
      <c r="A339" s="14" t="n">
        <v>336</v>
      </c>
      <c r="B339" s="15" t="n">
        <v>0.85</v>
      </c>
      <c r="C339" s="16" t="n">
        <v>0.57</v>
      </c>
      <c r="D339" s="16" t="n">
        <f aca="false" t="array" ref="D339:D339">B339-C339</f>
        <v>0.28</v>
      </c>
      <c r="E339" s="16" t="n">
        <v>0.3</v>
      </c>
      <c r="F339" s="16" t="n">
        <f aca="false" t="array" ref="F339:F339">1-E339</f>
        <v>0.7</v>
      </c>
      <c r="G339" s="16" t="n">
        <v>1.7</v>
      </c>
      <c r="H339" s="16" t="n">
        <f aca="false" t="array" ref="H339:H339">(G339*F339)/D339</f>
        <v>4.25</v>
      </c>
      <c r="I339" s="17" t="n">
        <f aca="false">D339*1000</f>
        <v>280</v>
      </c>
    </row>
    <row r="340" customFormat="false" ht="19.5" hidden="false" customHeight="true" outlineLevel="0" collapsed="false">
      <c r="A340" s="14" t="n">
        <v>337</v>
      </c>
      <c r="B340" s="15" t="n">
        <v>0.85</v>
      </c>
      <c r="C340" s="16" t="n">
        <v>0.57</v>
      </c>
      <c r="D340" s="16" t="n">
        <f aca="false" t="array" ref="D340:D340">B340-C340</f>
        <v>0.28</v>
      </c>
      <c r="E340" s="16" t="n">
        <v>0.4</v>
      </c>
      <c r="F340" s="16" t="n">
        <f aca="false" t="array" ref="F340:F340">1-E340</f>
        <v>0.6</v>
      </c>
      <c r="G340" s="16" t="n">
        <v>1.2</v>
      </c>
      <c r="H340" s="16" t="n">
        <f aca="false" t="array" ref="H340:H340">(G340*F340)/D340</f>
        <v>2.57142857142857</v>
      </c>
      <c r="I340" s="17" t="n">
        <f aca="false">D340*1000</f>
        <v>280</v>
      </c>
    </row>
    <row r="341" customFormat="false" ht="19.5" hidden="false" customHeight="true" outlineLevel="0" collapsed="false">
      <c r="A341" s="14" t="n">
        <v>338</v>
      </c>
      <c r="B341" s="15" t="n">
        <v>0.85</v>
      </c>
      <c r="C341" s="16" t="n">
        <v>0.55</v>
      </c>
      <c r="D341" s="16" t="n">
        <f aca="false" t="array" ref="D341:D341">B341-C341</f>
        <v>0.3</v>
      </c>
      <c r="E341" s="16" t="n">
        <v>0.2</v>
      </c>
      <c r="F341" s="16" t="n">
        <f aca="false" t="array" ref="F341:F341">1-E341</f>
        <v>0.8</v>
      </c>
      <c r="G341" s="16" t="n">
        <v>0.9</v>
      </c>
      <c r="H341" s="16" t="n">
        <f aca="false" t="array" ref="H341:H341">(G341*F341)/D341</f>
        <v>2.4</v>
      </c>
      <c r="I341" s="17" t="n">
        <f aca="false">D341*1000</f>
        <v>300</v>
      </c>
    </row>
    <row r="342" customFormat="false" ht="19.5" hidden="false" customHeight="true" outlineLevel="0" collapsed="false">
      <c r="A342" s="14" t="n">
        <v>339</v>
      </c>
      <c r="B342" s="15" t="n">
        <v>0.85</v>
      </c>
      <c r="C342" s="16" t="n">
        <v>0.63</v>
      </c>
      <c r="D342" s="16" t="n">
        <f aca="false" t="array" ref="D342:D342">B342-C342</f>
        <v>0.22</v>
      </c>
      <c r="E342" s="16" t="n">
        <v>0.4</v>
      </c>
      <c r="F342" s="16" t="n">
        <f aca="false" t="array" ref="F342:F342">1-E342</f>
        <v>0.6</v>
      </c>
      <c r="G342" s="16" t="n">
        <v>1.1</v>
      </c>
      <c r="H342" s="16" t="n">
        <f aca="false" t="array" ref="H342:H342">(G342*F342)/D342</f>
        <v>3</v>
      </c>
      <c r="I342" s="17" t="n">
        <f aca="false">D342*1000</f>
        <v>220</v>
      </c>
    </row>
    <row r="343" customFormat="false" ht="19.5" hidden="false" customHeight="true" outlineLevel="0" collapsed="false">
      <c r="A343" s="14" t="n">
        <v>340</v>
      </c>
      <c r="B343" s="15" t="n">
        <v>0.85</v>
      </c>
      <c r="C343" s="16" t="n">
        <v>0.63</v>
      </c>
      <c r="D343" s="16" t="n">
        <f aca="false" t="array" ref="D343:D343">B343-C343</f>
        <v>0.22</v>
      </c>
      <c r="E343" s="16" t="n">
        <v>0.3</v>
      </c>
      <c r="F343" s="16" t="n">
        <f aca="false" t="array" ref="F343:F343">1-E343</f>
        <v>0.7</v>
      </c>
      <c r="G343" s="16" t="n">
        <v>4.7</v>
      </c>
      <c r="H343" s="16" t="n">
        <f aca="false" t="array" ref="H343:H343">(G343*F343)/D343</f>
        <v>14.9545454545455</v>
      </c>
      <c r="I343" s="17" t="n">
        <f aca="false">D343*1000</f>
        <v>220</v>
      </c>
    </row>
    <row r="344" customFormat="false" ht="19.5" hidden="false" customHeight="true" outlineLevel="0" collapsed="false">
      <c r="A344" s="14" t="n">
        <v>341</v>
      </c>
      <c r="B344" s="15" t="n">
        <v>0.85</v>
      </c>
      <c r="C344" s="16" t="n">
        <v>0.58</v>
      </c>
      <c r="D344" s="16" t="n">
        <f aca="false" t="array" ref="D344:D344">B344-C344</f>
        <v>0.27</v>
      </c>
      <c r="E344" s="16" t="n">
        <v>0.2</v>
      </c>
      <c r="F344" s="16" t="n">
        <f aca="false" t="array" ref="F344:F344">1-E344</f>
        <v>0.8</v>
      </c>
      <c r="G344" s="16" t="n">
        <v>1.5</v>
      </c>
      <c r="H344" s="16" t="n">
        <f aca="false" t="array" ref="H344:H344">(G344*F344)/D344</f>
        <v>4.44444444444445</v>
      </c>
      <c r="I344" s="17" t="n">
        <f aca="false">D344*1000</f>
        <v>270</v>
      </c>
    </row>
    <row r="345" customFormat="false" ht="19.5" hidden="false" customHeight="true" outlineLevel="0" collapsed="false">
      <c r="A345" s="14" t="n">
        <v>342</v>
      </c>
      <c r="B345" s="15" t="n">
        <v>0.85</v>
      </c>
      <c r="C345" s="16" t="n">
        <v>0.56</v>
      </c>
      <c r="D345" s="16" t="n">
        <f aca="false" t="array" ref="D345:D345">B345-C345</f>
        <v>0.29</v>
      </c>
      <c r="E345" s="16" t="n">
        <v>0.3</v>
      </c>
      <c r="F345" s="16" t="n">
        <f aca="false" t="array" ref="F345:F345">1-E345</f>
        <v>0.7</v>
      </c>
      <c r="G345" s="16" t="n">
        <v>4.5</v>
      </c>
      <c r="H345" s="16" t="n">
        <f aca="false" t="array" ref="H345:H345">(G345*F345)/D345</f>
        <v>10.8620689655172</v>
      </c>
      <c r="I345" s="17" t="n">
        <f aca="false">D345*1000</f>
        <v>290</v>
      </c>
    </row>
    <row r="346" customFormat="false" ht="19.5" hidden="false" customHeight="true" outlineLevel="0" collapsed="false">
      <c r="A346" s="14" t="n">
        <v>343</v>
      </c>
      <c r="B346" s="15" t="n">
        <v>0.85</v>
      </c>
      <c r="C346" s="16" t="n">
        <v>0.64</v>
      </c>
      <c r="D346" s="16" t="n">
        <f aca="false" t="array" ref="D346:D346">B346-C346</f>
        <v>0.21</v>
      </c>
      <c r="E346" s="16" t="n">
        <v>0.4</v>
      </c>
      <c r="F346" s="16" t="n">
        <f aca="false" t="array" ref="F346:F346">1-E346</f>
        <v>0.6</v>
      </c>
      <c r="G346" s="16" t="n">
        <v>5.2</v>
      </c>
      <c r="H346" s="16" t="n">
        <f aca="false" t="array" ref="H346:H346">(G346*F346)/D346</f>
        <v>14.8571428571429</v>
      </c>
      <c r="I346" s="17" t="n">
        <f aca="false">D346*1000</f>
        <v>210</v>
      </c>
    </row>
    <row r="347" customFormat="false" ht="19.5" hidden="false" customHeight="true" outlineLevel="0" collapsed="false">
      <c r="A347" s="14" t="n">
        <v>344</v>
      </c>
      <c r="B347" s="15" t="n">
        <v>0.85</v>
      </c>
      <c r="C347" s="16" t="n">
        <v>0.56</v>
      </c>
      <c r="D347" s="16" t="n">
        <f aca="false" t="array" ref="D347:D347">B347-C347</f>
        <v>0.29</v>
      </c>
      <c r="E347" s="16" t="n">
        <v>0.3</v>
      </c>
      <c r="F347" s="16" t="n">
        <f aca="false" t="array" ref="F347:F347">1-E347</f>
        <v>0.7</v>
      </c>
      <c r="G347" s="16" t="n">
        <v>1</v>
      </c>
      <c r="H347" s="16" t="n">
        <f aca="false" t="array" ref="H347:H347">(G347*F347)/D347</f>
        <v>2.41379310344828</v>
      </c>
      <c r="I347" s="17" t="n">
        <f aca="false">D347*1000</f>
        <v>290</v>
      </c>
    </row>
    <row r="348" customFormat="false" ht="19.5" hidden="false" customHeight="true" outlineLevel="0" collapsed="false">
      <c r="A348" s="14" t="n">
        <v>345</v>
      </c>
      <c r="B348" s="15" t="n">
        <v>0.85</v>
      </c>
      <c r="C348" s="16" t="n">
        <v>0.61</v>
      </c>
      <c r="D348" s="16" t="n">
        <f aca="false" t="array" ref="D348:D348">B348-C348</f>
        <v>0.24</v>
      </c>
      <c r="E348" s="16" t="n">
        <v>0.2</v>
      </c>
      <c r="F348" s="16" t="n">
        <f aca="false" t="array" ref="F348:F348">1-E348</f>
        <v>0.8</v>
      </c>
      <c r="G348" s="16" t="n">
        <v>2.2</v>
      </c>
      <c r="H348" s="16" t="n">
        <f aca="false" t="array" ref="H348:H348">(G348*F348)/D348</f>
        <v>7.33333333333334</v>
      </c>
      <c r="I348" s="17" t="n">
        <f aca="false">D348*1000</f>
        <v>240</v>
      </c>
    </row>
    <row r="349" customFormat="false" ht="19.5" hidden="false" customHeight="true" outlineLevel="0" collapsed="false">
      <c r="A349" s="14" t="n">
        <v>346</v>
      </c>
      <c r="B349" s="15" t="n">
        <v>0.85</v>
      </c>
      <c r="C349" s="16" t="n">
        <v>0.58</v>
      </c>
      <c r="D349" s="16" t="n">
        <f aca="false" t="array" ref="D349:D349">B349-C349</f>
        <v>0.27</v>
      </c>
      <c r="E349" s="16" t="n">
        <v>0.3</v>
      </c>
      <c r="F349" s="16" t="n">
        <f aca="false" t="array" ref="F349:F349">1-E349</f>
        <v>0.7</v>
      </c>
      <c r="G349" s="16" t="n">
        <v>4.6</v>
      </c>
      <c r="H349" s="16" t="n">
        <f aca="false" t="array" ref="H349:H349">(G349*F349)/D349</f>
        <v>11.9259259259259</v>
      </c>
      <c r="I349" s="17" t="n">
        <f aca="false">D349*1000</f>
        <v>270</v>
      </c>
    </row>
    <row r="350" customFormat="false" ht="19.5" hidden="false" customHeight="true" outlineLevel="0" collapsed="false">
      <c r="A350" s="14" t="n">
        <v>347</v>
      </c>
      <c r="B350" s="15" t="n">
        <v>0.85</v>
      </c>
      <c r="C350" s="16" t="n">
        <v>0.61</v>
      </c>
      <c r="D350" s="16" t="n">
        <f aca="false" t="array" ref="D350:D350">B350-C350</f>
        <v>0.24</v>
      </c>
      <c r="E350" s="16" t="n">
        <v>0.3</v>
      </c>
      <c r="F350" s="16" t="n">
        <f aca="false" t="array" ref="F350:F350">1-E350</f>
        <v>0.7</v>
      </c>
      <c r="G350" s="16" t="n">
        <v>1.3</v>
      </c>
      <c r="H350" s="16" t="n">
        <f aca="false" t="array" ref="H350:H350">(G350*F350)/D350</f>
        <v>3.79166666666667</v>
      </c>
      <c r="I350" s="17" t="n">
        <f aca="false">D350*1000</f>
        <v>240</v>
      </c>
    </row>
    <row r="351" customFormat="false" ht="19.5" hidden="false" customHeight="true" outlineLevel="0" collapsed="false">
      <c r="A351" s="14" t="n">
        <v>348</v>
      </c>
      <c r="B351" s="15" t="n">
        <v>0.85</v>
      </c>
      <c r="C351" s="16" t="n">
        <v>0.65</v>
      </c>
      <c r="D351" s="16" t="n">
        <f aca="false" t="array" ref="D351:D351">B351-C351</f>
        <v>0.2</v>
      </c>
      <c r="E351" s="16" t="n">
        <v>0.5</v>
      </c>
      <c r="F351" s="16" t="n">
        <f aca="false" t="array" ref="F351:F351">1-E351</f>
        <v>0.5</v>
      </c>
      <c r="G351" s="16" t="n">
        <v>2.2</v>
      </c>
      <c r="H351" s="16" t="n">
        <f aca="false" t="array" ref="H351:H351">(G351*F351)/D351</f>
        <v>5.5</v>
      </c>
      <c r="I351" s="17" t="n">
        <f aca="false">D351*1000</f>
        <v>200</v>
      </c>
    </row>
    <row r="352" customFormat="false" ht="19.5" hidden="false" customHeight="true" outlineLevel="0" collapsed="false">
      <c r="A352" s="14" t="n">
        <v>349</v>
      </c>
      <c r="B352" s="15" t="n">
        <v>0.85</v>
      </c>
      <c r="C352" s="16" t="n">
        <v>0.65</v>
      </c>
      <c r="D352" s="16" t="n">
        <f aca="false" t="array" ref="D352:D352">B352-C352</f>
        <v>0.2</v>
      </c>
      <c r="E352" s="16" t="n">
        <v>0.4</v>
      </c>
      <c r="F352" s="16" t="n">
        <f aca="false" t="array" ref="F352:F352">1-E352</f>
        <v>0.6</v>
      </c>
      <c r="G352" s="16" t="n">
        <v>3.7</v>
      </c>
      <c r="H352" s="16" t="n">
        <f aca="false" t="array" ref="H352:H352">(G352*F352)/D352</f>
        <v>11.1</v>
      </c>
      <c r="I352" s="17" t="n">
        <f aca="false">D352*1000</f>
        <v>200</v>
      </c>
    </row>
    <row r="353" customFormat="false" ht="19.5" hidden="false" customHeight="true" outlineLevel="0" collapsed="false">
      <c r="A353" s="14" t="n">
        <v>350</v>
      </c>
      <c r="B353" s="15" t="n">
        <v>0.85</v>
      </c>
      <c r="C353" s="16" t="n">
        <v>0.65</v>
      </c>
      <c r="D353" s="16" t="n">
        <f aca="false" t="array" ref="D353:D353">B353-C353</f>
        <v>0.2</v>
      </c>
      <c r="E353" s="16" t="n">
        <v>0.5</v>
      </c>
      <c r="F353" s="16" t="n">
        <f aca="false" t="array" ref="F353:F353">1-E353</f>
        <v>0.5</v>
      </c>
      <c r="G353" s="16" t="n">
        <v>4.3</v>
      </c>
      <c r="H353" s="16" t="n">
        <f aca="false" t="array" ref="H353:H353">(G353*F353)/D353</f>
        <v>10.75</v>
      </c>
      <c r="I353" s="17" t="n">
        <f aca="false">D353*1000</f>
        <v>200</v>
      </c>
    </row>
    <row r="354" customFormat="false" ht="19.5" hidden="false" customHeight="true" outlineLevel="0" collapsed="false">
      <c r="A354" s="14" t="n">
        <v>351</v>
      </c>
      <c r="B354" s="15" t="n">
        <v>0.85</v>
      </c>
      <c r="C354" s="16" t="n">
        <v>0.56</v>
      </c>
      <c r="D354" s="16" t="n">
        <f aca="false" t="array" ref="D354:D354">B354-C354</f>
        <v>0.29</v>
      </c>
      <c r="E354" s="16" t="n">
        <v>0.5</v>
      </c>
      <c r="F354" s="16" t="n">
        <f aca="false" t="array" ref="F354:F354">1-E354</f>
        <v>0.5</v>
      </c>
      <c r="G354" s="16" t="n">
        <v>6.7</v>
      </c>
      <c r="H354" s="16" t="n">
        <f aca="false" t="array" ref="H354:H354">(G354*F354)/D354</f>
        <v>11.551724137931</v>
      </c>
      <c r="I354" s="17" t="n">
        <f aca="false">D354*1000</f>
        <v>290</v>
      </c>
    </row>
    <row r="355" customFormat="false" ht="19.5" hidden="false" customHeight="true" outlineLevel="0" collapsed="false">
      <c r="A355" s="14" t="n">
        <v>352</v>
      </c>
      <c r="B355" s="15" t="n">
        <v>0.85</v>
      </c>
      <c r="C355" s="16" t="n">
        <v>0.65</v>
      </c>
      <c r="D355" s="16" t="n">
        <f aca="false" t="array" ref="D355:D355">B355-C355</f>
        <v>0.2</v>
      </c>
      <c r="E355" s="16" t="n">
        <v>0.4</v>
      </c>
      <c r="F355" s="16" t="n">
        <f aca="false" t="array" ref="F355:F355">1-E355</f>
        <v>0.6</v>
      </c>
      <c r="G355" s="16" t="n">
        <v>5.4</v>
      </c>
      <c r="H355" s="16" t="n">
        <f aca="false" t="array" ref="H355:H355">(G355*F355)/D355</f>
        <v>16.2</v>
      </c>
      <c r="I355" s="17" t="n">
        <f aca="false">D355*1000</f>
        <v>200</v>
      </c>
    </row>
    <row r="356" customFormat="false" ht="19.5" hidden="false" customHeight="true" outlineLevel="0" collapsed="false">
      <c r="A356" s="14" t="n">
        <v>353</v>
      </c>
      <c r="B356" s="15" t="n">
        <v>0.85</v>
      </c>
      <c r="C356" s="16" t="n">
        <v>0.61</v>
      </c>
      <c r="D356" s="16" t="n">
        <f aca="false" t="array" ref="D356:D356">B356-C356</f>
        <v>0.24</v>
      </c>
      <c r="E356" s="16" t="n">
        <v>0.5</v>
      </c>
      <c r="F356" s="16" t="n">
        <f aca="false" t="array" ref="F356:F356">1-E356</f>
        <v>0.5</v>
      </c>
      <c r="G356" s="16" t="n">
        <v>1.8</v>
      </c>
      <c r="H356" s="16" t="n">
        <f aca="false" t="array" ref="H356:H356">(G356*F356)/D356</f>
        <v>3.75</v>
      </c>
      <c r="I356" s="17" t="n">
        <f aca="false">D356*1000</f>
        <v>240</v>
      </c>
    </row>
    <row r="357" customFormat="false" ht="19.5" hidden="false" customHeight="true" outlineLevel="0" collapsed="false">
      <c r="A357" s="14" t="n">
        <v>354</v>
      </c>
      <c r="B357" s="15" t="n">
        <v>0.85</v>
      </c>
      <c r="C357" s="16" t="n">
        <v>0.61</v>
      </c>
      <c r="D357" s="16" t="n">
        <f aca="false" t="array" ref="D357:D357">B357-C357</f>
        <v>0.24</v>
      </c>
      <c r="E357" s="16" t="n">
        <v>0.5</v>
      </c>
      <c r="F357" s="16" t="n">
        <f aca="false" t="array" ref="F357:F357">1-E357</f>
        <v>0.5</v>
      </c>
      <c r="G357" s="16" t="n">
        <v>4.8</v>
      </c>
      <c r="H357" s="16" t="n">
        <f aca="false" t="array" ref="H357:H357">(G357*F357)/D357</f>
        <v>10</v>
      </c>
      <c r="I357" s="17" t="n">
        <f aca="false">D357*1000</f>
        <v>240</v>
      </c>
    </row>
    <row r="358" customFormat="false" ht="19.5" hidden="false" customHeight="true" outlineLevel="0" collapsed="false">
      <c r="A358" s="14" t="n">
        <v>355</v>
      </c>
      <c r="B358" s="15" t="n">
        <v>0.85</v>
      </c>
      <c r="C358" s="16" t="n">
        <v>0.65</v>
      </c>
      <c r="D358" s="16" t="n">
        <f aca="false" t="array" ref="D358:D358">B358-C358</f>
        <v>0.2</v>
      </c>
      <c r="E358" s="16" t="n">
        <v>0.2</v>
      </c>
      <c r="F358" s="16" t="n">
        <f aca="false" t="array" ref="F358:F358">1-E358</f>
        <v>0.8</v>
      </c>
      <c r="G358" s="16" t="n">
        <v>6.7</v>
      </c>
      <c r="H358" s="16" t="n">
        <f aca="false" t="array" ref="H358:H358">(G358*F358)/D358</f>
        <v>26.8</v>
      </c>
      <c r="I358" s="17" t="n">
        <f aca="false">D358*1000</f>
        <v>200</v>
      </c>
    </row>
    <row r="359" customFormat="false" ht="19.5" hidden="false" customHeight="true" outlineLevel="0" collapsed="false">
      <c r="A359" s="14" t="n">
        <v>356</v>
      </c>
      <c r="B359" s="15" t="n">
        <v>0.85</v>
      </c>
      <c r="C359" s="16" t="n">
        <v>0.62</v>
      </c>
      <c r="D359" s="16" t="n">
        <f aca="false" t="array" ref="D359:D359">B359-C359</f>
        <v>0.23</v>
      </c>
      <c r="E359" s="16" t="n">
        <v>0.2</v>
      </c>
      <c r="F359" s="16" t="n">
        <f aca="false" t="array" ref="F359:F359">1-E359</f>
        <v>0.8</v>
      </c>
      <c r="G359" s="16" t="n">
        <v>5.5</v>
      </c>
      <c r="H359" s="16" t="n">
        <f aca="false" t="array" ref="H359:H359">(G359*F359)/D359</f>
        <v>19.1304347826087</v>
      </c>
      <c r="I359" s="17" t="n">
        <f aca="false">D359*1000</f>
        <v>230</v>
      </c>
    </row>
    <row r="360" customFormat="false" ht="19.5" hidden="false" customHeight="true" outlineLevel="0" collapsed="false">
      <c r="A360" s="14" t="n">
        <v>357</v>
      </c>
      <c r="B360" s="15" t="n">
        <v>0.85</v>
      </c>
      <c r="C360" s="16" t="n">
        <v>0.59</v>
      </c>
      <c r="D360" s="16" t="n">
        <f aca="false" t="array" ref="D360:D360">B360-C360</f>
        <v>0.26</v>
      </c>
      <c r="E360" s="16" t="n">
        <v>0.5</v>
      </c>
      <c r="F360" s="16" t="n">
        <f aca="false" t="array" ref="F360:F360">1-E360</f>
        <v>0.5</v>
      </c>
      <c r="G360" s="16" t="n">
        <v>1.4</v>
      </c>
      <c r="H360" s="16" t="n">
        <f aca="false" t="array" ref="H360:H360">(G360*F360)/D360</f>
        <v>2.69230769230769</v>
      </c>
      <c r="I360" s="17" t="n">
        <f aca="false">D360*1000</f>
        <v>260</v>
      </c>
    </row>
    <row r="361" customFormat="false" ht="19.5" hidden="false" customHeight="true" outlineLevel="0" collapsed="false">
      <c r="A361" s="14" t="n">
        <v>358</v>
      </c>
      <c r="B361" s="15" t="n">
        <v>0.85</v>
      </c>
      <c r="C361" s="16" t="n">
        <v>0.59</v>
      </c>
      <c r="D361" s="16" t="n">
        <f aca="false" t="array" ref="D361:D361">B361-C361</f>
        <v>0.26</v>
      </c>
      <c r="E361" s="16" t="n">
        <v>0.5</v>
      </c>
      <c r="F361" s="16" t="n">
        <f aca="false" t="array" ref="F361:F361">1-E361</f>
        <v>0.5</v>
      </c>
      <c r="G361" s="16" t="n">
        <v>1.1</v>
      </c>
      <c r="H361" s="16" t="n">
        <f aca="false" t="array" ref="H361:H361">(G361*F361)/D361</f>
        <v>2.11538461538462</v>
      </c>
      <c r="I361" s="17" t="n">
        <f aca="false">D361*1000</f>
        <v>260</v>
      </c>
    </row>
    <row r="362" customFormat="false" ht="19.5" hidden="false" customHeight="true" outlineLevel="0" collapsed="false">
      <c r="A362" s="14" t="n">
        <v>359</v>
      </c>
      <c r="B362" s="15" t="n">
        <v>0.85</v>
      </c>
      <c r="C362" s="16" t="n">
        <v>0.65</v>
      </c>
      <c r="D362" s="16" t="n">
        <f aca="false" t="array" ref="D362:D362">B362-C362</f>
        <v>0.2</v>
      </c>
      <c r="E362" s="16" t="n">
        <v>0.2</v>
      </c>
      <c r="F362" s="16" t="n">
        <f aca="false" t="array" ref="F362:F362">1-E362</f>
        <v>0.8</v>
      </c>
      <c r="G362" s="16" t="n">
        <v>1.2</v>
      </c>
      <c r="H362" s="16" t="n">
        <f aca="false" t="array" ref="H362:H362">(G362*F362)/D362</f>
        <v>4.8</v>
      </c>
      <c r="I362" s="17" t="n">
        <f aca="false">D362*1000</f>
        <v>200</v>
      </c>
    </row>
    <row r="363" customFormat="false" ht="19.5" hidden="false" customHeight="true" outlineLevel="0" collapsed="false">
      <c r="A363" s="14" t="n">
        <v>360</v>
      </c>
      <c r="B363" s="15" t="n">
        <v>0.85</v>
      </c>
      <c r="C363" s="16" t="n">
        <v>0.64</v>
      </c>
      <c r="D363" s="16" t="n">
        <f aca="false" t="array" ref="D363:D363">B363-C363</f>
        <v>0.21</v>
      </c>
      <c r="E363" s="16" t="n">
        <v>0.2</v>
      </c>
      <c r="F363" s="16" t="n">
        <f aca="false" t="array" ref="F363:F363">1-E363</f>
        <v>0.8</v>
      </c>
      <c r="G363" s="16" t="n">
        <v>4.6</v>
      </c>
      <c r="H363" s="16" t="n">
        <f aca="false" t="array" ref="H363:H363">(G363*F363)/D363</f>
        <v>17.5238095238095</v>
      </c>
      <c r="I363" s="17" t="n">
        <f aca="false">D363*1000</f>
        <v>210</v>
      </c>
    </row>
    <row r="364" customFormat="false" ht="19.5" hidden="false" customHeight="true" outlineLevel="0" collapsed="false">
      <c r="A364" s="14" t="n">
        <v>361</v>
      </c>
      <c r="B364" s="15" t="n">
        <v>0.85</v>
      </c>
      <c r="C364" s="16" t="n">
        <v>0.59</v>
      </c>
      <c r="D364" s="16" t="n">
        <f aca="false" t="array" ref="D364:D364">B364-C364</f>
        <v>0.26</v>
      </c>
      <c r="E364" s="16" t="n">
        <v>0.3</v>
      </c>
      <c r="F364" s="16" t="n">
        <f aca="false" t="array" ref="F364:F364">1-E364</f>
        <v>0.7</v>
      </c>
      <c r="G364" s="16" t="n">
        <v>4.3</v>
      </c>
      <c r="H364" s="16" t="n">
        <f aca="false" t="array" ref="H364:H364">(G364*F364)/D364</f>
        <v>11.5769230769231</v>
      </c>
      <c r="I364" s="17" t="n">
        <f aca="false">D364*1000</f>
        <v>260</v>
      </c>
    </row>
    <row r="365" customFormat="false" ht="19.5" hidden="false" customHeight="true" outlineLevel="0" collapsed="false">
      <c r="A365" s="14" t="n">
        <v>362</v>
      </c>
      <c r="B365" s="15" t="n">
        <v>0.85</v>
      </c>
      <c r="C365" s="16" t="n">
        <v>0.6</v>
      </c>
      <c r="D365" s="16" t="n">
        <f aca="false" t="array" ref="D365:D365">B365-C365</f>
        <v>0.25</v>
      </c>
      <c r="E365" s="16" t="n">
        <v>0.2</v>
      </c>
      <c r="F365" s="16" t="n">
        <f aca="false" t="array" ref="F365:F365">1-E365</f>
        <v>0.8</v>
      </c>
      <c r="G365" s="16" t="n">
        <v>1.4</v>
      </c>
      <c r="H365" s="16" t="n">
        <f aca="false" t="array" ref="H365:H365">(G365*F365)/D365</f>
        <v>4.48</v>
      </c>
      <c r="I365" s="17" t="n">
        <f aca="false">D365*1000</f>
        <v>250</v>
      </c>
    </row>
    <row r="366" customFormat="false" ht="19.5" hidden="false" customHeight="true" outlineLevel="0" collapsed="false">
      <c r="A366" s="14" t="n">
        <v>363</v>
      </c>
      <c r="B366" s="15" t="n">
        <v>0.85</v>
      </c>
      <c r="C366" s="16" t="n">
        <v>0.62</v>
      </c>
      <c r="D366" s="16" t="n">
        <f aca="false" t="array" ref="D366:D366">B366-C366</f>
        <v>0.23</v>
      </c>
      <c r="E366" s="16" t="n">
        <v>0.4</v>
      </c>
      <c r="F366" s="16" t="n">
        <f aca="false" t="array" ref="F366:F366">1-E366</f>
        <v>0.6</v>
      </c>
      <c r="G366" s="16" t="n">
        <v>5.4</v>
      </c>
      <c r="H366" s="16" t="n">
        <f aca="false" t="array" ref="H366:H366">(G366*F366)/D366</f>
        <v>14.0869565217391</v>
      </c>
      <c r="I366" s="17" t="n">
        <f aca="false">D366*1000</f>
        <v>230</v>
      </c>
    </row>
    <row r="367" customFormat="false" ht="19.5" hidden="false" customHeight="true" outlineLevel="0" collapsed="false">
      <c r="A367" s="14" t="n">
        <v>364</v>
      </c>
      <c r="B367" s="15" t="n">
        <v>0.85</v>
      </c>
      <c r="C367" s="16" t="n">
        <v>0.59</v>
      </c>
      <c r="D367" s="16" t="n">
        <f aca="false" t="array" ref="D367:D367">B367-C367</f>
        <v>0.26</v>
      </c>
      <c r="E367" s="16" t="n">
        <v>0.3</v>
      </c>
      <c r="F367" s="16" t="n">
        <f aca="false" t="array" ref="F367:F367">1-E367</f>
        <v>0.7</v>
      </c>
      <c r="G367" s="16" t="n">
        <v>2.4</v>
      </c>
      <c r="H367" s="16" t="n">
        <f aca="false" t="array" ref="H367:H367">(G367*F367)/D367</f>
        <v>6.46153846153846</v>
      </c>
      <c r="I367" s="17" t="n">
        <f aca="false">D367*1000</f>
        <v>260</v>
      </c>
    </row>
    <row r="368" customFormat="false" ht="19.5" hidden="false" customHeight="true" outlineLevel="0" collapsed="false">
      <c r="A368" s="14" t="n">
        <v>365</v>
      </c>
      <c r="B368" s="15" t="n">
        <v>0.85</v>
      </c>
      <c r="C368" s="16" t="n">
        <v>0.58</v>
      </c>
      <c r="D368" s="16" t="n">
        <f aca="false" t="array" ref="D368:D368">B368-C368</f>
        <v>0.27</v>
      </c>
      <c r="E368" s="16" t="n">
        <v>0.4</v>
      </c>
      <c r="F368" s="16" t="n">
        <f aca="false" t="array" ref="F368:F368">1-E368</f>
        <v>0.6</v>
      </c>
      <c r="G368" s="16" t="n">
        <v>1.1</v>
      </c>
      <c r="H368" s="16" t="n">
        <f aca="false" t="array" ref="H368:H368">(G368*F368)/D368</f>
        <v>2.44444444444444</v>
      </c>
      <c r="I368" s="17" t="n">
        <f aca="false">D368*1000</f>
        <v>270</v>
      </c>
    </row>
    <row r="369" customFormat="false" ht="19.5" hidden="false" customHeight="true" outlineLevel="0" collapsed="false">
      <c r="A369" s="14" t="n">
        <v>366</v>
      </c>
      <c r="B369" s="15" t="n">
        <v>0.85</v>
      </c>
      <c r="C369" s="16" t="n">
        <v>0.57</v>
      </c>
      <c r="D369" s="16" t="n">
        <f aca="false" t="array" ref="D369:D369">B369-C369</f>
        <v>0.28</v>
      </c>
      <c r="E369" s="16" t="n">
        <v>0.5</v>
      </c>
      <c r="F369" s="16" t="n">
        <f aca="false" t="array" ref="F369:F369">1-E369</f>
        <v>0.5</v>
      </c>
      <c r="G369" s="16" t="n">
        <v>6.5</v>
      </c>
      <c r="H369" s="16" t="n">
        <f aca="false" t="array" ref="H369:H369">(G369*F369)/D369</f>
        <v>11.6071428571429</v>
      </c>
      <c r="I369" s="17" t="n">
        <f aca="false">D369*1000</f>
        <v>280</v>
      </c>
    </row>
    <row r="370" customFormat="false" ht="19.5" hidden="false" customHeight="true" outlineLevel="0" collapsed="false">
      <c r="A370" s="14" t="n">
        <v>367</v>
      </c>
      <c r="B370" s="15" t="n">
        <v>0.85</v>
      </c>
      <c r="C370" s="16" t="n">
        <v>0.56</v>
      </c>
      <c r="D370" s="16" t="n">
        <f aca="false" t="array" ref="D370:D370">B370-C370</f>
        <v>0.29</v>
      </c>
      <c r="E370" s="16" t="n">
        <v>0.2</v>
      </c>
      <c r="F370" s="16" t="n">
        <f aca="false" t="array" ref="F370:F370">1-E370</f>
        <v>0.8</v>
      </c>
      <c r="G370" s="16" t="n">
        <v>4.2</v>
      </c>
      <c r="H370" s="16" t="n">
        <f aca="false" t="array" ref="H370:H370">(G370*F370)/D370</f>
        <v>11.5862068965517</v>
      </c>
      <c r="I370" s="17" t="n">
        <f aca="false">D370*1000</f>
        <v>290</v>
      </c>
    </row>
    <row r="371" customFormat="false" ht="19.5" hidden="false" customHeight="true" outlineLevel="0" collapsed="false">
      <c r="A371" s="14" t="n">
        <v>368</v>
      </c>
      <c r="B371" s="15" t="n">
        <v>0.85</v>
      </c>
      <c r="C371" s="16" t="n">
        <v>0.64</v>
      </c>
      <c r="D371" s="16" t="n">
        <f aca="false" t="array" ref="D371:D371">B371-C371</f>
        <v>0.21</v>
      </c>
      <c r="E371" s="16" t="n">
        <v>0.2</v>
      </c>
      <c r="F371" s="16" t="n">
        <f aca="false" t="array" ref="F371:F371">1-E371</f>
        <v>0.8</v>
      </c>
      <c r="G371" s="16" t="n">
        <v>2.3</v>
      </c>
      <c r="H371" s="16" t="n">
        <f aca="false" t="array" ref="H371:H371">(G371*F371)/D371</f>
        <v>8.76190476190476</v>
      </c>
      <c r="I371" s="17" t="n">
        <f aca="false">D371*1000</f>
        <v>210</v>
      </c>
    </row>
    <row r="372" customFormat="false" ht="19.5" hidden="false" customHeight="true" outlineLevel="0" collapsed="false">
      <c r="A372" s="14" t="n">
        <v>369</v>
      </c>
      <c r="B372" s="15" t="n">
        <v>0.85</v>
      </c>
      <c r="C372" s="16" t="n">
        <v>0.58</v>
      </c>
      <c r="D372" s="16" t="n">
        <f aca="false" t="array" ref="D372:D372">B372-C372</f>
        <v>0.27</v>
      </c>
      <c r="E372" s="16" t="n">
        <v>0.4</v>
      </c>
      <c r="F372" s="16" t="n">
        <f aca="false" t="array" ref="F372:F372">1-E372</f>
        <v>0.6</v>
      </c>
      <c r="G372" s="16" t="n">
        <v>4.8</v>
      </c>
      <c r="H372" s="16" t="n">
        <f aca="false" t="array" ref="H372:H372">(G372*F372)/D372</f>
        <v>10.6666666666667</v>
      </c>
      <c r="I372" s="17" t="n">
        <f aca="false">D372*1000</f>
        <v>270</v>
      </c>
    </row>
    <row r="373" customFormat="false" ht="19.5" hidden="false" customHeight="true" outlineLevel="0" collapsed="false">
      <c r="A373" s="14" t="n">
        <v>370</v>
      </c>
      <c r="B373" s="15" t="n">
        <v>0.85</v>
      </c>
      <c r="C373" s="16" t="n">
        <v>0.58</v>
      </c>
      <c r="D373" s="16" t="n">
        <f aca="false" t="array" ref="D373:D373">B373-C373</f>
        <v>0.27</v>
      </c>
      <c r="E373" s="16" t="n">
        <v>0.3</v>
      </c>
      <c r="F373" s="16" t="n">
        <f aca="false" t="array" ref="F373:F373">1-E373</f>
        <v>0.7</v>
      </c>
      <c r="G373" s="16" t="n">
        <v>2.2</v>
      </c>
      <c r="H373" s="16" t="n">
        <f aca="false" t="array" ref="H373:H373">(G373*F373)/D373</f>
        <v>5.7037037037037</v>
      </c>
      <c r="I373" s="17" t="n">
        <f aca="false">D373*1000</f>
        <v>270</v>
      </c>
    </row>
    <row r="374" customFormat="false" ht="19.5" hidden="false" customHeight="true" outlineLevel="0" collapsed="false">
      <c r="A374" s="14" t="n">
        <v>371</v>
      </c>
      <c r="B374" s="15" t="n">
        <v>0.85</v>
      </c>
      <c r="C374" s="16" t="n">
        <v>0.57</v>
      </c>
      <c r="D374" s="16" t="n">
        <f aca="false" t="array" ref="D374:D374">B374-C374</f>
        <v>0.28</v>
      </c>
      <c r="E374" s="16" t="n">
        <v>0.4</v>
      </c>
      <c r="F374" s="16" t="n">
        <f aca="false" t="array" ref="F374:F374">1-E374</f>
        <v>0.6</v>
      </c>
      <c r="G374" s="16" t="n">
        <v>2.3</v>
      </c>
      <c r="H374" s="16" t="n">
        <f aca="false" t="array" ref="H374:H374">(G374*F374)/D374</f>
        <v>4.92857142857143</v>
      </c>
      <c r="I374" s="17" t="n">
        <f aca="false">D374*1000</f>
        <v>280</v>
      </c>
    </row>
    <row r="375" customFormat="false" ht="19.5" hidden="false" customHeight="true" outlineLevel="0" collapsed="false">
      <c r="A375" s="14" t="n">
        <v>372</v>
      </c>
      <c r="B375" s="15" t="n">
        <v>0.85</v>
      </c>
      <c r="C375" s="16" t="n">
        <v>0.61</v>
      </c>
      <c r="D375" s="16" t="n">
        <f aca="false" t="array" ref="D375:D375">B375-C375</f>
        <v>0.24</v>
      </c>
      <c r="E375" s="16" t="n">
        <v>0.3</v>
      </c>
      <c r="F375" s="16" t="n">
        <f aca="false" t="array" ref="F375:F375">1-E375</f>
        <v>0.7</v>
      </c>
      <c r="G375" s="16" t="n">
        <v>5.2</v>
      </c>
      <c r="H375" s="16" t="n">
        <f aca="false" t="array" ref="H375:H375">(G375*F375)/D375</f>
        <v>15.1666666666667</v>
      </c>
      <c r="I375" s="17" t="n">
        <f aca="false">D375*1000</f>
        <v>240</v>
      </c>
    </row>
    <row r="376" customFormat="false" ht="19.5" hidden="false" customHeight="true" outlineLevel="0" collapsed="false">
      <c r="A376" s="14" t="n">
        <v>373</v>
      </c>
      <c r="B376" s="15" t="n">
        <v>0.85</v>
      </c>
      <c r="C376" s="16" t="n">
        <v>0.64</v>
      </c>
      <c r="D376" s="16" t="n">
        <f aca="false" t="array" ref="D376:D376">B376-C376</f>
        <v>0.21</v>
      </c>
      <c r="E376" s="16" t="n">
        <v>0.4</v>
      </c>
      <c r="F376" s="16" t="n">
        <f aca="false" t="array" ref="F376:F376">1-E376</f>
        <v>0.6</v>
      </c>
      <c r="G376" s="16" t="n">
        <v>3.9</v>
      </c>
      <c r="H376" s="16" t="n">
        <f aca="false" t="array" ref="H376:H376">(G376*F376)/D376</f>
        <v>11.1428571428571</v>
      </c>
      <c r="I376" s="17" t="n">
        <f aca="false">D376*1000</f>
        <v>210</v>
      </c>
    </row>
    <row r="377" customFormat="false" ht="19.5" hidden="false" customHeight="true" outlineLevel="0" collapsed="false">
      <c r="A377" s="14" t="n">
        <v>374</v>
      </c>
      <c r="B377" s="15" t="n">
        <v>0.85</v>
      </c>
      <c r="C377" s="16" t="n">
        <v>0.61</v>
      </c>
      <c r="D377" s="16" t="n">
        <f aca="false" t="array" ref="D377:D377">B377-C377</f>
        <v>0.24</v>
      </c>
      <c r="E377" s="16" t="n">
        <v>0.2</v>
      </c>
      <c r="F377" s="16" t="n">
        <f aca="false" t="array" ref="F377:F377">1-E377</f>
        <v>0.8</v>
      </c>
      <c r="G377" s="16" t="n">
        <v>2.1</v>
      </c>
      <c r="H377" s="16" t="n">
        <f aca="false" t="array" ref="H377:H377">(G377*F377)/D377</f>
        <v>7</v>
      </c>
      <c r="I377" s="17" t="n">
        <f aca="false">D377*1000</f>
        <v>240</v>
      </c>
    </row>
    <row r="378" customFormat="false" ht="19.5" hidden="false" customHeight="true" outlineLevel="0" collapsed="false">
      <c r="A378" s="14" t="n">
        <v>375</v>
      </c>
      <c r="B378" s="15" t="n">
        <v>0.85</v>
      </c>
      <c r="C378" s="16" t="n">
        <v>0.59</v>
      </c>
      <c r="D378" s="16" t="n">
        <f aca="false" t="array" ref="D378:D378">B378-C378</f>
        <v>0.26</v>
      </c>
      <c r="E378" s="16" t="n">
        <v>0.2</v>
      </c>
      <c r="F378" s="16" t="n">
        <f aca="false" t="array" ref="F378:F378">1-E378</f>
        <v>0.8</v>
      </c>
      <c r="G378" s="16" t="n">
        <v>4.7</v>
      </c>
      <c r="H378" s="16" t="n">
        <f aca="false" t="array" ref="H378:H378">(G378*F378)/D378</f>
        <v>14.4615384615385</v>
      </c>
      <c r="I378" s="17" t="n">
        <f aca="false">D378*1000</f>
        <v>260</v>
      </c>
    </row>
    <row r="379" customFormat="false" ht="19.5" hidden="false" customHeight="true" outlineLevel="0" collapsed="false">
      <c r="A379" s="14" t="n">
        <v>376</v>
      </c>
      <c r="B379" s="15" t="n">
        <v>0.85</v>
      </c>
      <c r="C379" s="16" t="n">
        <v>0.61</v>
      </c>
      <c r="D379" s="16" t="n">
        <f aca="false" t="array" ref="D379:D379">B379-C379</f>
        <v>0.24</v>
      </c>
      <c r="E379" s="16" t="n">
        <v>0.4</v>
      </c>
      <c r="F379" s="16" t="n">
        <f aca="false" t="array" ref="F379:F379">1-E379</f>
        <v>0.6</v>
      </c>
      <c r="G379" s="16" t="n">
        <v>4.6</v>
      </c>
      <c r="H379" s="16" t="n">
        <f aca="false" t="array" ref="H379:H379">(G379*F379)/D379</f>
        <v>11.5</v>
      </c>
      <c r="I379" s="17" t="n">
        <f aca="false">D379*1000</f>
        <v>240</v>
      </c>
    </row>
    <row r="380" customFormat="false" ht="19.5" hidden="false" customHeight="true" outlineLevel="0" collapsed="false">
      <c r="A380" s="14" t="n">
        <v>377</v>
      </c>
      <c r="B380" s="15" t="n">
        <v>0.85</v>
      </c>
      <c r="C380" s="16" t="n">
        <v>0.58</v>
      </c>
      <c r="D380" s="16" t="n">
        <f aca="false" t="array" ref="D380:D380">B380-C380</f>
        <v>0.27</v>
      </c>
      <c r="E380" s="16" t="n">
        <v>0.3</v>
      </c>
      <c r="F380" s="16" t="n">
        <f aca="false" t="array" ref="F380:F380">1-E380</f>
        <v>0.7</v>
      </c>
      <c r="G380" s="16" t="n">
        <v>4.2</v>
      </c>
      <c r="H380" s="16" t="n">
        <f aca="false" t="array" ref="H380:H380">(G380*F380)/D380</f>
        <v>10.8888888888889</v>
      </c>
      <c r="I380" s="17" t="n">
        <f aca="false">D380*1000</f>
        <v>270</v>
      </c>
    </row>
    <row r="381" customFormat="false" ht="19.5" hidden="false" customHeight="true" outlineLevel="0" collapsed="false">
      <c r="A381" s="14" t="n">
        <v>378</v>
      </c>
      <c r="B381" s="15" t="n">
        <v>0.85</v>
      </c>
      <c r="C381" s="16" t="n">
        <v>0.61</v>
      </c>
      <c r="D381" s="16" t="n">
        <f aca="false" t="array" ref="D381:D381">B381-C381</f>
        <v>0.24</v>
      </c>
      <c r="E381" s="16" t="n">
        <v>0.2</v>
      </c>
      <c r="F381" s="16" t="n">
        <f aca="false" t="array" ref="F381:F381">1-E381</f>
        <v>0.8</v>
      </c>
      <c r="G381" s="16" t="n">
        <v>1.5</v>
      </c>
      <c r="H381" s="16" t="n">
        <f aca="false" t="array" ref="H381:H381">(G381*F381)/D381</f>
        <v>5</v>
      </c>
      <c r="I381" s="17" t="n">
        <f aca="false">D381*1000</f>
        <v>240</v>
      </c>
    </row>
    <row r="382" customFormat="false" ht="19.5" hidden="false" customHeight="true" outlineLevel="0" collapsed="false">
      <c r="A382" s="14" t="n">
        <v>379</v>
      </c>
      <c r="B382" s="15" t="n">
        <v>0.85</v>
      </c>
      <c r="C382" s="16" t="n">
        <v>0.64</v>
      </c>
      <c r="D382" s="16" t="n">
        <f aca="false" t="array" ref="D382:D382">B382-C382</f>
        <v>0.21</v>
      </c>
      <c r="E382" s="16" t="n">
        <v>0.4</v>
      </c>
      <c r="F382" s="16" t="n">
        <f aca="false" t="array" ref="F382:F382">1-E382</f>
        <v>0.6</v>
      </c>
      <c r="G382" s="16" t="n">
        <v>1.1</v>
      </c>
      <c r="H382" s="16" t="n">
        <f aca="false" t="array" ref="H382:H382">(G382*F382)/D382</f>
        <v>3.14285714285714</v>
      </c>
      <c r="I382" s="17" t="n">
        <f aca="false">D382*1000</f>
        <v>210</v>
      </c>
    </row>
    <row r="383" customFormat="false" ht="19.5" hidden="false" customHeight="true" outlineLevel="0" collapsed="false">
      <c r="A383" s="14" t="n">
        <v>380</v>
      </c>
      <c r="B383" s="15" t="n">
        <v>0.85</v>
      </c>
      <c r="C383" s="16" t="n">
        <v>0.56</v>
      </c>
      <c r="D383" s="16" t="n">
        <f aca="false" t="array" ref="D383:D383">B383-C383</f>
        <v>0.29</v>
      </c>
      <c r="E383" s="16" t="n">
        <v>0.5</v>
      </c>
      <c r="F383" s="16" t="n">
        <f aca="false" t="array" ref="F383:F383">1-E383</f>
        <v>0.5</v>
      </c>
      <c r="G383" s="16" t="n">
        <v>2.4</v>
      </c>
      <c r="H383" s="16" t="n">
        <f aca="false" t="array" ref="H383:H383">(G383*F383)/D383</f>
        <v>4.13793103448276</v>
      </c>
      <c r="I383" s="17" t="n">
        <f aca="false">D383*1000</f>
        <v>290</v>
      </c>
    </row>
    <row r="384" customFormat="false" ht="19.5" hidden="false" customHeight="true" outlineLevel="0" collapsed="false">
      <c r="A384" s="14" t="n">
        <v>381</v>
      </c>
      <c r="B384" s="15" t="n">
        <v>0.85</v>
      </c>
      <c r="C384" s="16" t="n">
        <v>0.55</v>
      </c>
      <c r="D384" s="16" t="n">
        <f aca="false" t="array" ref="D384:D384">B384-C384</f>
        <v>0.3</v>
      </c>
      <c r="E384" s="16" t="n">
        <v>0.4</v>
      </c>
      <c r="F384" s="16" t="n">
        <f aca="false" t="array" ref="F384:F384">1-E384</f>
        <v>0.6</v>
      </c>
      <c r="G384" s="16" t="n">
        <v>1.6</v>
      </c>
      <c r="H384" s="16" t="n">
        <f aca="false" t="array" ref="H384:H384">(G384*F384)/D384</f>
        <v>3.2</v>
      </c>
      <c r="I384" s="17" t="n">
        <f aca="false">D384*1000</f>
        <v>300</v>
      </c>
    </row>
    <row r="385" customFormat="false" ht="19.5" hidden="false" customHeight="true" outlineLevel="0" collapsed="false">
      <c r="A385" s="14" t="n">
        <v>382</v>
      </c>
      <c r="B385" s="15" t="n">
        <v>0.85</v>
      </c>
      <c r="C385" s="16" t="n">
        <v>0.57</v>
      </c>
      <c r="D385" s="16" t="n">
        <f aca="false" t="array" ref="D385:D385">B385-C385</f>
        <v>0.28</v>
      </c>
      <c r="E385" s="16" t="n">
        <v>0.4</v>
      </c>
      <c r="F385" s="16" t="n">
        <f aca="false" t="array" ref="F385:F385">1-E385</f>
        <v>0.6</v>
      </c>
      <c r="G385" s="16" t="n">
        <v>1.9</v>
      </c>
      <c r="H385" s="16" t="n">
        <f aca="false" t="array" ref="H385:H385">(G385*F385)/D385</f>
        <v>4.07142857142857</v>
      </c>
      <c r="I385" s="17" t="n">
        <f aca="false">D385*1000</f>
        <v>280</v>
      </c>
    </row>
    <row r="386" customFormat="false" ht="19.5" hidden="false" customHeight="true" outlineLevel="0" collapsed="false">
      <c r="A386" s="14" t="n">
        <v>383</v>
      </c>
      <c r="B386" s="15" t="n">
        <v>0.85</v>
      </c>
      <c r="C386" s="16" t="n">
        <v>0.63</v>
      </c>
      <c r="D386" s="16" t="n">
        <f aca="false" t="array" ref="D386:D386">B386-C386</f>
        <v>0.22</v>
      </c>
      <c r="E386" s="16" t="n">
        <v>0.2</v>
      </c>
      <c r="F386" s="16" t="n">
        <f aca="false" t="array" ref="F386:F386">1-E386</f>
        <v>0.8</v>
      </c>
      <c r="G386" s="16" t="n">
        <v>5.1</v>
      </c>
      <c r="H386" s="16" t="n">
        <f aca="false" t="array" ref="H386:H386">(G386*F386)/D386</f>
        <v>18.5454545454545</v>
      </c>
      <c r="I386" s="17" t="n">
        <f aca="false">D386*1000</f>
        <v>220</v>
      </c>
    </row>
    <row r="387" customFormat="false" ht="19.5" hidden="false" customHeight="true" outlineLevel="0" collapsed="false">
      <c r="A387" s="14" t="n">
        <v>384</v>
      </c>
      <c r="B387" s="15" t="n">
        <v>0.85</v>
      </c>
      <c r="C387" s="16" t="n">
        <v>0.58</v>
      </c>
      <c r="D387" s="16" t="n">
        <f aca="false" t="array" ref="D387:D387">B387-C387</f>
        <v>0.27</v>
      </c>
      <c r="E387" s="16" t="n">
        <v>0.5</v>
      </c>
      <c r="F387" s="16" t="n">
        <f aca="false" t="array" ref="F387:F387">1-E387</f>
        <v>0.5</v>
      </c>
      <c r="G387" s="16" t="n">
        <v>1.2</v>
      </c>
      <c r="H387" s="16" t="n">
        <f aca="false" t="array" ref="H387:H387">(G387*F387)/D387</f>
        <v>2.22222222222222</v>
      </c>
      <c r="I387" s="17" t="n">
        <f aca="false">D387*1000</f>
        <v>270</v>
      </c>
    </row>
    <row r="388" customFormat="false" ht="19.5" hidden="false" customHeight="true" outlineLevel="0" collapsed="false">
      <c r="A388" s="14" t="n">
        <v>385</v>
      </c>
      <c r="B388" s="15" t="n">
        <v>0.85</v>
      </c>
      <c r="C388" s="16" t="n">
        <v>0.6</v>
      </c>
      <c r="D388" s="16" t="n">
        <f aca="false" t="array" ref="D388:D388">B388-C388</f>
        <v>0.25</v>
      </c>
      <c r="E388" s="16" t="n">
        <v>0.5</v>
      </c>
      <c r="F388" s="16" t="n">
        <f aca="false" t="array" ref="F388:F388">1-E388</f>
        <v>0.5</v>
      </c>
      <c r="G388" s="16" t="n">
        <v>4.3</v>
      </c>
      <c r="H388" s="16" t="n">
        <f aca="false" t="array" ref="H388:H388">(G388*F388)/D388</f>
        <v>8.6</v>
      </c>
      <c r="I388" s="17" t="n">
        <f aca="false">D388*1000</f>
        <v>250</v>
      </c>
    </row>
    <row r="389" customFormat="false" ht="19.5" hidden="false" customHeight="true" outlineLevel="0" collapsed="false">
      <c r="A389" s="14" t="n">
        <v>386</v>
      </c>
      <c r="B389" s="15" t="n">
        <v>0.85</v>
      </c>
      <c r="C389" s="16" t="n">
        <v>0.6</v>
      </c>
      <c r="D389" s="16" t="n">
        <f aca="false" t="array" ref="D389:D389">B389-C389</f>
        <v>0.25</v>
      </c>
      <c r="E389" s="16" t="n">
        <v>0.3</v>
      </c>
      <c r="F389" s="16" t="n">
        <f aca="false" t="array" ref="F389:F389">1-E389</f>
        <v>0.7</v>
      </c>
      <c r="G389" s="16" t="n">
        <v>4.2</v>
      </c>
      <c r="H389" s="16" t="n">
        <f aca="false" t="array" ref="H389:H389">(G389*F389)/D389</f>
        <v>11.76</v>
      </c>
      <c r="I389" s="17" t="n">
        <f aca="false">D389*1000</f>
        <v>250</v>
      </c>
    </row>
    <row r="390" customFormat="false" ht="19.5" hidden="false" customHeight="true" outlineLevel="0" collapsed="false">
      <c r="A390" s="14" t="n">
        <v>387</v>
      </c>
      <c r="B390" s="15" t="n">
        <v>0.85</v>
      </c>
      <c r="C390" s="16" t="n">
        <v>0.57</v>
      </c>
      <c r="D390" s="16" t="n">
        <f aca="false" t="array" ref="D390:D390">B390-C390</f>
        <v>0.28</v>
      </c>
      <c r="E390" s="16" t="n">
        <v>0.5</v>
      </c>
      <c r="F390" s="16" t="n">
        <f aca="false" t="array" ref="F390:F390">1-E390</f>
        <v>0.5</v>
      </c>
      <c r="G390" s="16" t="n">
        <v>4.5</v>
      </c>
      <c r="H390" s="16" t="n">
        <f aca="false" t="array" ref="H390:H390">(G390*F390)/D390</f>
        <v>8.03571428571429</v>
      </c>
      <c r="I390" s="17" t="n">
        <f aca="false">D390*1000</f>
        <v>280</v>
      </c>
    </row>
    <row r="391" customFormat="false" ht="19.5" hidden="false" customHeight="true" outlineLevel="0" collapsed="false">
      <c r="A391" s="14" t="n">
        <v>388</v>
      </c>
      <c r="B391" s="15" t="n">
        <v>0.85</v>
      </c>
      <c r="C391" s="16" t="n">
        <v>0.6</v>
      </c>
      <c r="D391" s="16" t="n">
        <f aca="false" t="array" ref="D391:D391">B391-C391</f>
        <v>0.25</v>
      </c>
      <c r="E391" s="16" t="n">
        <v>0.2</v>
      </c>
      <c r="F391" s="16" t="n">
        <f aca="false" t="array" ref="F391:F391">1-E391</f>
        <v>0.8</v>
      </c>
      <c r="G391" s="16" t="n">
        <v>3.9</v>
      </c>
      <c r="H391" s="16" t="n">
        <f aca="false" t="array" ref="H391:H391">(G391*F391)/D391</f>
        <v>12.48</v>
      </c>
      <c r="I391" s="17" t="n">
        <f aca="false">D391*1000</f>
        <v>250</v>
      </c>
    </row>
    <row r="392" customFormat="false" ht="19.5" hidden="false" customHeight="true" outlineLevel="0" collapsed="false">
      <c r="A392" s="14" t="n">
        <v>389</v>
      </c>
      <c r="B392" s="15" t="n">
        <v>0.85</v>
      </c>
      <c r="C392" s="16" t="n">
        <v>0.62</v>
      </c>
      <c r="D392" s="16" t="n">
        <f aca="false" t="array" ref="D392:D392">B392-C392</f>
        <v>0.23</v>
      </c>
      <c r="E392" s="16" t="n">
        <v>0.2</v>
      </c>
      <c r="F392" s="16" t="n">
        <f aca="false" t="array" ref="F392:F392">1-E392</f>
        <v>0.8</v>
      </c>
      <c r="G392" s="16" t="n">
        <v>4.7</v>
      </c>
      <c r="H392" s="16" t="n">
        <f aca="false" t="array" ref="H392:H392">(G392*F392)/D392</f>
        <v>16.3478260869565</v>
      </c>
      <c r="I392" s="17" t="n">
        <f aca="false">D392*1000</f>
        <v>230</v>
      </c>
    </row>
    <row r="393" customFormat="false" ht="19.5" hidden="false" customHeight="true" outlineLevel="0" collapsed="false">
      <c r="A393" s="14" t="n">
        <v>390</v>
      </c>
      <c r="B393" s="15" t="n">
        <v>0.85</v>
      </c>
      <c r="C393" s="16" t="n">
        <v>0.56</v>
      </c>
      <c r="D393" s="16" t="n">
        <f aca="false" t="array" ref="D393:D393">B393-C393</f>
        <v>0.29</v>
      </c>
      <c r="E393" s="16" t="n">
        <v>0.3</v>
      </c>
      <c r="F393" s="16" t="n">
        <f aca="false" t="array" ref="F393:F393">1-E393</f>
        <v>0.7</v>
      </c>
      <c r="G393" s="16" t="n">
        <v>2.4</v>
      </c>
      <c r="H393" s="16" t="n">
        <f aca="false" t="array" ref="H393:H393">(G393*F393)/D393</f>
        <v>5.79310344827586</v>
      </c>
      <c r="I393" s="17" t="n">
        <f aca="false">D393*1000</f>
        <v>290</v>
      </c>
    </row>
    <row r="394" customFormat="false" ht="19.5" hidden="false" customHeight="true" outlineLevel="0" collapsed="false">
      <c r="A394" s="14" t="n">
        <v>391</v>
      </c>
      <c r="B394" s="15" t="n">
        <v>0.85</v>
      </c>
      <c r="C394" s="16" t="n">
        <v>0.57</v>
      </c>
      <c r="D394" s="16" t="n">
        <f aca="false" t="array" ref="D394:D394">B394-C394</f>
        <v>0.28</v>
      </c>
      <c r="E394" s="16" t="n">
        <v>0.3</v>
      </c>
      <c r="F394" s="16" t="n">
        <f aca="false" t="array" ref="F394:F394">1-E394</f>
        <v>0.7</v>
      </c>
      <c r="G394" s="16" t="n">
        <v>1.9</v>
      </c>
      <c r="H394" s="16" t="n">
        <f aca="false" t="array" ref="H394:H394">(G394*F394)/D394</f>
        <v>4.75</v>
      </c>
      <c r="I394" s="17" t="n">
        <f aca="false">D394*1000</f>
        <v>280</v>
      </c>
    </row>
    <row r="395" customFormat="false" ht="19.5" hidden="false" customHeight="true" outlineLevel="0" collapsed="false">
      <c r="A395" s="14" t="n">
        <v>392</v>
      </c>
      <c r="B395" s="15" t="n">
        <v>0.85</v>
      </c>
      <c r="C395" s="16" t="n">
        <v>0.58</v>
      </c>
      <c r="D395" s="16" t="n">
        <f aca="false" t="array" ref="D395:D395">B395-C395</f>
        <v>0.27</v>
      </c>
      <c r="E395" s="16" t="n">
        <v>0.5</v>
      </c>
      <c r="F395" s="16" t="n">
        <f aca="false" t="array" ref="F395:F395">1-E395</f>
        <v>0.5</v>
      </c>
      <c r="G395" s="16" t="n">
        <v>1</v>
      </c>
      <c r="H395" s="16" t="n">
        <f aca="false" t="array" ref="H395:H395">(G395*F395)/D395</f>
        <v>1.85185185185185</v>
      </c>
      <c r="I395" s="17" t="n">
        <f aca="false">D395*1000</f>
        <v>270</v>
      </c>
    </row>
    <row r="396" customFormat="false" ht="19.5" hidden="false" customHeight="true" outlineLevel="0" collapsed="false">
      <c r="A396" s="14" t="n">
        <v>393</v>
      </c>
      <c r="B396" s="15" t="n">
        <v>0.85</v>
      </c>
      <c r="C396" s="16" t="n">
        <v>0.55</v>
      </c>
      <c r="D396" s="16" t="n">
        <f aca="false" t="array" ref="D396:D396">B396-C396</f>
        <v>0.3</v>
      </c>
      <c r="E396" s="16" t="n">
        <v>0.3</v>
      </c>
      <c r="F396" s="16" t="n">
        <f aca="false" t="array" ref="F396:F396">1-E396</f>
        <v>0.7</v>
      </c>
      <c r="G396" s="16" t="n">
        <v>2.2</v>
      </c>
      <c r="H396" s="16" t="n">
        <f aca="false" t="array" ref="H396:H396">(G396*F396)/D396</f>
        <v>5.13333333333334</v>
      </c>
      <c r="I396" s="17" t="n">
        <f aca="false">D396*1000</f>
        <v>300</v>
      </c>
    </row>
    <row r="397" customFormat="false" ht="19.5" hidden="false" customHeight="true" outlineLevel="0" collapsed="false">
      <c r="A397" s="14" t="n">
        <v>394</v>
      </c>
      <c r="B397" s="15" t="n">
        <v>0.85</v>
      </c>
      <c r="C397" s="16" t="n">
        <v>0.64</v>
      </c>
      <c r="D397" s="16" t="n">
        <f aca="false" t="array" ref="D397:D397">B397-C397</f>
        <v>0.21</v>
      </c>
      <c r="E397" s="16" t="n">
        <v>0.3</v>
      </c>
      <c r="F397" s="16" t="n">
        <f aca="false" t="array" ref="F397:F397">1-E397</f>
        <v>0.7</v>
      </c>
      <c r="G397" s="16" t="n">
        <v>2.2</v>
      </c>
      <c r="H397" s="16" t="n">
        <f aca="false" t="array" ref="H397:H397">(G397*F397)/D397</f>
        <v>7.33333333333334</v>
      </c>
      <c r="I397" s="17" t="n">
        <f aca="false">D397*1000</f>
        <v>210</v>
      </c>
    </row>
    <row r="398" customFormat="false" ht="19.5" hidden="false" customHeight="true" outlineLevel="0" collapsed="false">
      <c r="A398" s="14" t="n">
        <v>395</v>
      </c>
      <c r="B398" s="15" t="n">
        <v>0.85</v>
      </c>
      <c r="C398" s="16" t="n">
        <v>0.6</v>
      </c>
      <c r="D398" s="16" t="n">
        <f aca="false" t="array" ref="D398:D398">B398-C398</f>
        <v>0.25</v>
      </c>
      <c r="E398" s="16" t="n">
        <v>0.4</v>
      </c>
      <c r="F398" s="16" t="n">
        <f aca="false" t="array" ref="F398:F398">1-E398</f>
        <v>0.6</v>
      </c>
      <c r="G398" s="16" t="n">
        <v>3.6</v>
      </c>
      <c r="H398" s="16" t="n">
        <f aca="false" t="array" ref="H398:H398">(G398*F398)/D398</f>
        <v>8.64</v>
      </c>
      <c r="I398" s="17" t="n">
        <f aca="false">D398*1000</f>
        <v>250</v>
      </c>
    </row>
    <row r="399" customFormat="false" ht="19.5" hidden="false" customHeight="true" outlineLevel="0" collapsed="false">
      <c r="A399" s="14" t="n">
        <v>396</v>
      </c>
      <c r="B399" s="15" t="n">
        <v>0.85</v>
      </c>
      <c r="C399" s="16" t="n">
        <v>0.56</v>
      </c>
      <c r="D399" s="16" t="n">
        <f aca="false" t="array" ref="D399:D399">B399-C399</f>
        <v>0.29</v>
      </c>
      <c r="E399" s="16" t="n">
        <v>0.2</v>
      </c>
      <c r="F399" s="16" t="n">
        <f aca="false" t="array" ref="F399:F399">1-E399</f>
        <v>0.8</v>
      </c>
      <c r="G399" s="16" t="n">
        <v>6.3</v>
      </c>
      <c r="H399" s="16" t="n">
        <f aca="false" t="array" ref="H399:H399">(G399*F399)/D399</f>
        <v>17.3793103448276</v>
      </c>
      <c r="I399" s="17" t="n">
        <f aca="false">D399*1000</f>
        <v>290</v>
      </c>
    </row>
    <row r="400" customFormat="false" ht="19.5" hidden="false" customHeight="true" outlineLevel="0" collapsed="false">
      <c r="A400" s="14" t="n">
        <v>397</v>
      </c>
      <c r="B400" s="15" t="n">
        <v>0.85</v>
      </c>
      <c r="C400" s="16" t="n">
        <v>0.63</v>
      </c>
      <c r="D400" s="16" t="n">
        <f aca="false" t="array" ref="D400:D400">B400-C400</f>
        <v>0.22</v>
      </c>
      <c r="E400" s="16" t="n">
        <v>0.5</v>
      </c>
      <c r="F400" s="16" t="n">
        <f aca="false" t="array" ref="F400:F400">1-E400</f>
        <v>0.5</v>
      </c>
      <c r="G400" s="16" t="n">
        <v>1.6</v>
      </c>
      <c r="H400" s="16" t="n">
        <f aca="false" t="array" ref="H400:H400">(G400*F400)/D400</f>
        <v>3.63636363636364</v>
      </c>
      <c r="I400" s="17" t="n">
        <f aca="false">D400*1000</f>
        <v>220</v>
      </c>
    </row>
    <row r="401" customFormat="false" ht="19.5" hidden="false" customHeight="true" outlineLevel="0" collapsed="false">
      <c r="A401" s="14" t="n">
        <v>398</v>
      </c>
      <c r="B401" s="15" t="n">
        <v>0.85</v>
      </c>
      <c r="C401" s="16" t="n">
        <v>0.6</v>
      </c>
      <c r="D401" s="16" t="n">
        <f aca="false" t="array" ref="D401:D401">B401-C401</f>
        <v>0.25</v>
      </c>
      <c r="E401" s="16" t="n">
        <v>0.4</v>
      </c>
      <c r="F401" s="16" t="n">
        <f aca="false" t="array" ref="F401:F401">1-E401</f>
        <v>0.6</v>
      </c>
      <c r="G401" s="16" t="n">
        <v>1.9</v>
      </c>
      <c r="H401" s="16" t="n">
        <f aca="false" t="array" ref="H401:H401">(G401*F401)/D401</f>
        <v>4.56</v>
      </c>
      <c r="I401" s="17" t="n">
        <f aca="false">D401*1000</f>
        <v>250</v>
      </c>
    </row>
    <row r="402" customFormat="false" ht="19.5" hidden="false" customHeight="true" outlineLevel="0" collapsed="false">
      <c r="A402" s="14" t="n">
        <v>399</v>
      </c>
      <c r="B402" s="15" t="n">
        <v>0.85</v>
      </c>
      <c r="C402" s="16" t="n">
        <v>0.59</v>
      </c>
      <c r="D402" s="16" t="n">
        <f aca="false" t="array" ref="D402:D402">B402-C402</f>
        <v>0.26</v>
      </c>
      <c r="E402" s="16" t="n">
        <v>0.5</v>
      </c>
      <c r="F402" s="16" t="n">
        <f aca="false" t="array" ref="F402:F402">1-E402</f>
        <v>0.5</v>
      </c>
      <c r="G402" s="16" t="n">
        <v>2</v>
      </c>
      <c r="H402" s="16" t="n">
        <f aca="false" t="array" ref="H402:H402">(G402*F402)/D402</f>
        <v>3.84615384615385</v>
      </c>
      <c r="I402" s="17" t="n">
        <f aca="false">D402*1000</f>
        <v>260</v>
      </c>
    </row>
    <row r="403" customFormat="false" ht="19.5" hidden="false" customHeight="true" outlineLevel="0" collapsed="false">
      <c r="A403" s="14" t="n">
        <v>400</v>
      </c>
      <c r="B403" s="15" t="n">
        <v>0.85</v>
      </c>
      <c r="C403" s="16" t="n">
        <v>0.59</v>
      </c>
      <c r="D403" s="16" t="n">
        <f aca="false" t="array" ref="D403:D403">B403-C403</f>
        <v>0.26</v>
      </c>
      <c r="E403" s="16" t="n">
        <v>0.3</v>
      </c>
      <c r="F403" s="16" t="n">
        <f aca="false" t="array" ref="F403:F403">1-E403</f>
        <v>0.7</v>
      </c>
      <c r="G403" s="16" t="n">
        <v>2</v>
      </c>
      <c r="H403" s="16" t="n">
        <f aca="false" t="array" ref="H403:H403">(G403*F403)/D403</f>
        <v>5.38461538461538</v>
      </c>
      <c r="I403" s="17" t="n">
        <f aca="false">D403*1000</f>
        <v>260</v>
      </c>
    </row>
    <row r="404" customFormat="false" ht="19.5" hidden="false" customHeight="true" outlineLevel="0" collapsed="false">
      <c r="A404" s="14" t="n">
        <v>401</v>
      </c>
      <c r="B404" s="15" t="n">
        <v>0.85</v>
      </c>
      <c r="C404" s="16" t="n">
        <v>0.55</v>
      </c>
      <c r="D404" s="16" t="n">
        <f aca="false" t="array" ref="D404:D404">B404-C404</f>
        <v>0.3</v>
      </c>
      <c r="E404" s="16" t="n">
        <v>0.2</v>
      </c>
      <c r="F404" s="16" t="n">
        <f aca="false" t="array" ref="F404:F404">1-E404</f>
        <v>0.8</v>
      </c>
      <c r="G404" s="16" t="n">
        <v>2.3</v>
      </c>
      <c r="H404" s="16" t="n">
        <f aca="false" t="array" ref="H404:H404">(G404*F404)/D404</f>
        <v>6.13333333333334</v>
      </c>
      <c r="I404" s="17" t="n">
        <f aca="false">D404*1000</f>
        <v>300</v>
      </c>
    </row>
    <row r="405" customFormat="false" ht="19.5" hidden="false" customHeight="true" outlineLevel="0" collapsed="false">
      <c r="A405" s="14" t="n">
        <v>402</v>
      </c>
      <c r="B405" s="15" t="n">
        <v>0.85</v>
      </c>
      <c r="C405" s="16" t="n">
        <v>0.62</v>
      </c>
      <c r="D405" s="16" t="n">
        <f aca="false" t="array" ref="D405:D405">B405-C405</f>
        <v>0.23</v>
      </c>
      <c r="E405" s="16" t="n">
        <v>0.3</v>
      </c>
      <c r="F405" s="16" t="n">
        <f aca="false" t="array" ref="F405:F405">1-E405</f>
        <v>0.7</v>
      </c>
      <c r="G405" s="16" t="n">
        <v>1.3</v>
      </c>
      <c r="H405" s="16" t="n">
        <f aca="false" t="array" ref="H405:H405">(G405*F405)/D405</f>
        <v>3.95652173913043</v>
      </c>
      <c r="I405" s="17" t="n">
        <f aca="false">D405*1000</f>
        <v>230</v>
      </c>
    </row>
    <row r="406" customFormat="false" ht="19.5" hidden="false" customHeight="true" outlineLevel="0" collapsed="false">
      <c r="A406" s="14" t="n">
        <v>403</v>
      </c>
      <c r="B406" s="15" t="n">
        <v>0.85</v>
      </c>
      <c r="C406" s="16" t="n">
        <v>0.65</v>
      </c>
      <c r="D406" s="16" t="n">
        <f aca="false" t="array" ref="D406:D406">B406-C406</f>
        <v>0.2</v>
      </c>
      <c r="E406" s="16" t="n">
        <v>0.4</v>
      </c>
      <c r="F406" s="16" t="n">
        <f aca="false" t="array" ref="F406:F406">1-E406</f>
        <v>0.6</v>
      </c>
      <c r="G406" s="16" t="n">
        <v>3.6</v>
      </c>
      <c r="H406" s="16" t="n">
        <f aca="false" t="array" ref="H406:H406">(G406*F406)/D406</f>
        <v>10.8</v>
      </c>
      <c r="I406" s="17" t="n">
        <f aca="false">D406*1000</f>
        <v>200</v>
      </c>
    </row>
    <row r="407" customFormat="false" ht="19.5" hidden="false" customHeight="true" outlineLevel="0" collapsed="false">
      <c r="A407" s="14" t="n">
        <v>404</v>
      </c>
      <c r="B407" s="15" t="n">
        <v>0.85</v>
      </c>
      <c r="C407" s="16" t="n">
        <v>0.65</v>
      </c>
      <c r="D407" s="16" t="n">
        <f aca="false" t="array" ref="D407:D407">B407-C407</f>
        <v>0.2</v>
      </c>
      <c r="E407" s="16" t="n">
        <v>0.2</v>
      </c>
      <c r="F407" s="16" t="n">
        <f aca="false" t="array" ref="F407:F407">1-E407</f>
        <v>0.8</v>
      </c>
      <c r="G407" s="16" t="n">
        <v>1.2</v>
      </c>
      <c r="H407" s="16" t="n">
        <f aca="false" t="array" ref="H407:H407">(G407*F407)/D407</f>
        <v>4.8</v>
      </c>
      <c r="I407" s="17" t="n">
        <f aca="false">D407*1000</f>
        <v>200</v>
      </c>
    </row>
    <row r="408" customFormat="false" ht="19.5" hidden="false" customHeight="true" outlineLevel="0" collapsed="false">
      <c r="A408" s="14" t="n">
        <v>405</v>
      </c>
      <c r="B408" s="15" t="n">
        <v>0.85</v>
      </c>
      <c r="C408" s="16" t="n">
        <v>0.64</v>
      </c>
      <c r="D408" s="16" t="n">
        <f aca="false" t="array" ref="D408:D408">B408-C408</f>
        <v>0.21</v>
      </c>
      <c r="E408" s="16" t="n">
        <v>0.5</v>
      </c>
      <c r="F408" s="16" t="n">
        <f aca="false" t="array" ref="F408:F408">1-E408</f>
        <v>0.5</v>
      </c>
      <c r="G408" s="16" t="n">
        <v>1</v>
      </c>
      <c r="H408" s="16" t="n">
        <f aca="false" t="array" ref="H408:H408">(G408*F408)/D408</f>
        <v>2.38095238095238</v>
      </c>
      <c r="I408" s="17" t="n">
        <f aca="false">D408*1000</f>
        <v>210</v>
      </c>
    </row>
    <row r="409" customFormat="false" ht="19.5" hidden="false" customHeight="true" outlineLevel="0" collapsed="false">
      <c r="A409" s="14" t="n">
        <v>406</v>
      </c>
      <c r="B409" s="15" t="n">
        <v>0.85</v>
      </c>
      <c r="C409" s="16" t="n">
        <v>0.58</v>
      </c>
      <c r="D409" s="16" t="n">
        <f aca="false" t="array" ref="D409:D409">B409-C409</f>
        <v>0.27</v>
      </c>
      <c r="E409" s="16" t="n">
        <v>0.5</v>
      </c>
      <c r="F409" s="16" t="n">
        <f aca="false" t="array" ref="F409:F409">1-E409</f>
        <v>0.5</v>
      </c>
      <c r="G409" s="16" t="n">
        <v>4.8</v>
      </c>
      <c r="H409" s="16" t="n">
        <f aca="false" t="array" ref="H409:H409">(G409*F409)/D409</f>
        <v>8.88888888888889</v>
      </c>
      <c r="I409" s="17" t="n">
        <f aca="false">D409*1000</f>
        <v>270</v>
      </c>
    </row>
    <row r="410" customFormat="false" ht="19.5" hidden="false" customHeight="true" outlineLevel="0" collapsed="false">
      <c r="A410" s="14" t="n">
        <v>407</v>
      </c>
      <c r="B410" s="15" t="n">
        <v>0.85</v>
      </c>
      <c r="C410" s="16" t="n">
        <v>0.65</v>
      </c>
      <c r="D410" s="16" t="n">
        <f aca="false" t="array" ref="D410:D410">B410-C410</f>
        <v>0.2</v>
      </c>
      <c r="E410" s="16" t="n">
        <v>0.3</v>
      </c>
      <c r="F410" s="16" t="n">
        <f aca="false" t="array" ref="F410:F410">1-E410</f>
        <v>0.7</v>
      </c>
      <c r="G410" s="16" t="n">
        <v>4.9</v>
      </c>
      <c r="H410" s="16" t="n">
        <f aca="false" t="array" ref="H410:H410">(G410*F410)/D410</f>
        <v>17.15</v>
      </c>
      <c r="I410" s="17" t="n">
        <f aca="false">D410*1000</f>
        <v>200</v>
      </c>
    </row>
    <row r="411" customFormat="false" ht="19.5" hidden="false" customHeight="true" outlineLevel="0" collapsed="false">
      <c r="A411" s="14" t="n">
        <v>408</v>
      </c>
      <c r="B411" s="15" t="n">
        <v>0.85</v>
      </c>
      <c r="C411" s="16" t="n">
        <v>0.65</v>
      </c>
      <c r="D411" s="16" t="n">
        <f aca="false" t="array" ref="D411:D411">B411-C411</f>
        <v>0.2</v>
      </c>
      <c r="E411" s="16" t="n">
        <v>0.3</v>
      </c>
      <c r="F411" s="16" t="n">
        <f aca="false" t="array" ref="F411:F411">1-E411</f>
        <v>0.7</v>
      </c>
      <c r="G411" s="16" t="n">
        <v>5.7</v>
      </c>
      <c r="H411" s="16" t="n">
        <f aca="false" t="array" ref="H411:H411">(G411*F411)/D411</f>
        <v>19.95</v>
      </c>
      <c r="I411" s="17" t="n">
        <f aca="false">D411*1000</f>
        <v>200</v>
      </c>
    </row>
    <row r="412" customFormat="false" ht="19.5" hidden="false" customHeight="true" outlineLevel="0" collapsed="false">
      <c r="A412" s="14" t="n">
        <v>409</v>
      </c>
      <c r="B412" s="15" t="n">
        <v>0.85</v>
      </c>
      <c r="C412" s="16" t="n">
        <v>0.6</v>
      </c>
      <c r="D412" s="16" t="n">
        <f aca="false" t="array" ref="D412:D412">B412-C412</f>
        <v>0.25</v>
      </c>
      <c r="E412" s="16" t="n">
        <v>0.3</v>
      </c>
      <c r="F412" s="16" t="n">
        <f aca="false" t="array" ref="F412:F412">1-E412</f>
        <v>0.7</v>
      </c>
      <c r="G412" s="16" t="n">
        <v>0.9</v>
      </c>
      <c r="H412" s="16" t="n">
        <f aca="false" t="array" ref="H412:H412">(G412*F412)/D412</f>
        <v>2.52</v>
      </c>
      <c r="I412" s="17" t="n">
        <f aca="false">D412*1000</f>
        <v>250</v>
      </c>
    </row>
    <row r="413" customFormat="false" ht="19.5" hidden="false" customHeight="true" outlineLevel="0" collapsed="false">
      <c r="A413" s="14" t="n">
        <v>410</v>
      </c>
      <c r="B413" s="15" t="n">
        <v>0.85</v>
      </c>
      <c r="C413" s="16" t="n">
        <v>0.55</v>
      </c>
      <c r="D413" s="16" t="n">
        <f aca="false" t="array" ref="D413:D413">B413-C413</f>
        <v>0.3</v>
      </c>
      <c r="E413" s="16" t="n">
        <v>0.5</v>
      </c>
      <c r="F413" s="16" t="n">
        <f aca="false" t="array" ref="F413:F413">1-E413</f>
        <v>0.5</v>
      </c>
      <c r="G413" s="16" t="n">
        <v>5.4</v>
      </c>
      <c r="H413" s="16" t="n">
        <f aca="false" t="array" ref="H413:H413">(G413*F413)/D413</f>
        <v>9</v>
      </c>
      <c r="I413" s="17" t="n">
        <f aca="false">D413*1000</f>
        <v>300</v>
      </c>
    </row>
    <row r="414" customFormat="false" ht="19.5" hidden="false" customHeight="true" outlineLevel="0" collapsed="false">
      <c r="A414" s="14" t="n">
        <v>411</v>
      </c>
      <c r="B414" s="15" t="n">
        <v>0.85</v>
      </c>
      <c r="C414" s="16" t="n">
        <v>0.57</v>
      </c>
      <c r="D414" s="16" t="n">
        <f aca="false" t="array" ref="D414:D414">B414-C414</f>
        <v>0.28</v>
      </c>
      <c r="E414" s="16" t="n">
        <v>0.5</v>
      </c>
      <c r="F414" s="16" t="n">
        <f aca="false" t="array" ref="F414:F414">1-E414</f>
        <v>0.5</v>
      </c>
      <c r="G414" s="16" t="n">
        <v>2.4</v>
      </c>
      <c r="H414" s="16" t="n">
        <f aca="false" t="array" ref="H414:H414">(G414*F414)/D414</f>
        <v>4.28571428571429</v>
      </c>
      <c r="I414" s="17" t="n">
        <f aca="false">D414*1000</f>
        <v>280</v>
      </c>
    </row>
    <row r="415" customFormat="false" ht="19.5" hidden="false" customHeight="true" outlineLevel="0" collapsed="false">
      <c r="A415" s="14" t="n">
        <v>412</v>
      </c>
      <c r="B415" s="15" t="n">
        <v>0.85</v>
      </c>
      <c r="C415" s="16" t="n">
        <v>0.59</v>
      </c>
      <c r="D415" s="16" t="n">
        <f aca="false" t="array" ref="D415:D415">B415-C415</f>
        <v>0.26</v>
      </c>
      <c r="E415" s="16" t="n">
        <v>0.2</v>
      </c>
      <c r="F415" s="16" t="n">
        <f aca="false" t="array" ref="F415:F415">1-E415</f>
        <v>0.8</v>
      </c>
      <c r="G415" s="16" t="n">
        <v>2.1</v>
      </c>
      <c r="H415" s="16" t="n">
        <f aca="false" t="array" ref="H415:H415">(G415*F415)/D415</f>
        <v>6.46153846153846</v>
      </c>
      <c r="I415" s="17" t="n">
        <f aca="false">D415*1000</f>
        <v>260</v>
      </c>
    </row>
    <row r="416" customFormat="false" ht="19.5" hidden="false" customHeight="true" outlineLevel="0" collapsed="false">
      <c r="A416" s="14" t="n">
        <v>413</v>
      </c>
      <c r="B416" s="15" t="n">
        <v>0.85</v>
      </c>
      <c r="C416" s="16" t="n">
        <v>0.62</v>
      </c>
      <c r="D416" s="16" t="n">
        <f aca="false" t="array" ref="D416:D416">B416-C416</f>
        <v>0.23</v>
      </c>
      <c r="E416" s="16" t="n">
        <v>0.3</v>
      </c>
      <c r="F416" s="16" t="n">
        <f aca="false" t="array" ref="F416:F416">1-E416</f>
        <v>0.7</v>
      </c>
      <c r="G416" s="16" t="n">
        <v>6.5</v>
      </c>
      <c r="H416" s="16" t="n">
        <f aca="false" t="array" ref="H416:H416">(G416*F416)/D416</f>
        <v>19.7826086956522</v>
      </c>
      <c r="I416" s="17" t="n">
        <f aca="false">D416*1000</f>
        <v>230</v>
      </c>
    </row>
    <row r="417" customFormat="false" ht="19.5" hidden="false" customHeight="true" outlineLevel="0" collapsed="false">
      <c r="A417" s="14" t="n">
        <v>414</v>
      </c>
      <c r="B417" s="15" t="n">
        <v>0.85</v>
      </c>
      <c r="C417" s="16" t="n">
        <v>0.56</v>
      </c>
      <c r="D417" s="16" t="n">
        <f aca="false" t="array" ref="D417:D417">B417-C417</f>
        <v>0.29</v>
      </c>
      <c r="E417" s="16" t="n">
        <v>0.4</v>
      </c>
      <c r="F417" s="16" t="n">
        <f aca="false" t="array" ref="F417:F417">1-E417</f>
        <v>0.6</v>
      </c>
      <c r="G417" s="16" t="n">
        <v>2.3</v>
      </c>
      <c r="H417" s="16" t="n">
        <f aca="false" t="array" ref="H417:H417">(G417*F417)/D417</f>
        <v>4.75862068965517</v>
      </c>
      <c r="I417" s="17" t="n">
        <f aca="false">D417*1000</f>
        <v>290</v>
      </c>
    </row>
    <row r="418" customFormat="false" ht="19.5" hidden="false" customHeight="true" outlineLevel="0" collapsed="false">
      <c r="A418" s="14" t="n">
        <v>415</v>
      </c>
      <c r="B418" s="15" t="n">
        <v>0.85</v>
      </c>
      <c r="C418" s="16" t="n">
        <v>0.61</v>
      </c>
      <c r="D418" s="16" t="n">
        <f aca="false" t="array" ref="D418:D418">B418-C418</f>
        <v>0.24</v>
      </c>
      <c r="E418" s="16" t="n">
        <v>0.3</v>
      </c>
      <c r="F418" s="16" t="n">
        <f aca="false" t="array" ref="F418:F418">1-E418</f>
        <v>0.7</v>
      </c>
      <c r="G418" s="16" t="n">
        <v>2.4</v>
      </c>
      <c r="H418" s="16" t="n">
        <f aca="false" t="array" ref="H418:H418">(G418*F418)/D418</f>
        <v>7</v>
      </c>
      <c r="I418" s="17" t="n">
        <f aca="false">D418*1000</f>
        <v>240</v>
      </c>
    </row>
    <row r="419" customFormat="false" ht="19.5" hidden="false" customHeight="true" outlineLevel="0" collapsed="false">
      <c r="A419" s="14" t="n">
        <v>416</v>
      </c>
      <c r="B419" s="15" t="n">
        <v>0.85</v>
      </c>
      <c r="C419" s="16" t="n">
        <v>0.64</v>
      </c>
      <c r="D419" s="16" t="n">
        <f aca="false" t="array" ref="D419:D419">B419-C419</f>
        <v>0.21</v>
      </c>
      <c r="E419" s="16" t="n">
        <v>0.5</v>
      </c>
      <c r="F419" s="16" t="n">
        <f aca="false" t="array" ref="F419:F419">1-E419</f>
        <v>0.5</v>
      </c>
      <c r="G419" s="16" t="n">
        <v>4.2</v>
      </c>
      <c r="H419" s="16" t="n">
        <f aca="false" t="array" ref="H419:H419">(G419*F419)/D419</f>
        <v>10</v>
      </c>
      <c r="I419" s="17" t="n">
        <f aca="false">D419*1000</f>
        <v>210</v>
      </c>
    </row>
    <row r="420" customFormat="false" ht="19.5" hidden="false" customHeight="true" outlineLevel="0" collapsed="false">
      <c r="A420" s="14" t="n">
        <v>417</v>
      </c>
      <c r="B420" s="15" t="n">
        <v>0.85</v>
      </c>
      <c r="C420" s="16" t="n">
        <v>0.56</v>
      </c>
      <c r="D420" s="16" t="n">
        <f aca="false" t="array" ref="D420:D420">B420-C420</f>
        <v>0.29</v>
      </c>
      <c r="E420" s="16" t="n">
        <v>0.3</v>
      </c>
      <c r="F420" s="16" t="n">
        <f aca="false" t="array" ref="F420:F420">1-E420</f>
        <v>0.7</v>
      </c>
      <c r="G420" s="16" t="n">
        <v>0.9</v>
      </c>
      <c r="H420" s="16" t="n">
        <f aca="false" t="array" ref="H420:H420">(G420*F420)/D420</f>
        <v>2.17241379310345</v>
      </c>
      <c r="I420" s="17" t="n">
        <f aca="false">D420*1000</f>
        <v>290</v>
      </c>
    </row>
    <row r="421" customFormat="false" ht="19.5" hidden="false" customHeight="true" outlineLevel="0" collapsed="false">
      <c r="A421" s="14" t="n">
        <v>418</v>
      </c>
      <c r="B421" s="15" t="n">
        <v>0.85</v>
      </c>
      <c r="C421" s="16" t="n">
        <v>0.63</v>
      </c>
      <c r="D421" s="16" t="n">
        <f aca="false" t="array" ref="D421:D421">B421-C421</f>
        <v>0.22</v>
      </c>
      <c r="E421" s="16" t="n">
        <v>0.2</v>
      </c>
      <c r="F421" s="16" t="n">
        <f aca="false" t="array" ref="F421:F421">1-E421</f>
        <v>0.8</v>
      </c>
      <c r="G421" s="16" t="n">
        <v>1.2</v>
      </c>
      <c r="H421" s="16" t="n">
        <f aca="false" t="array" ref="H421:H421">(G421*F421)/D421</f>
        <v>4.36363636363636</v>
      </c>
      <c r="I421" s="17" t="n">
        <f aca="false">D421*1000</f>
        <v>220</v>
      </c>
    </row>
    <row r="422" customFormat="false" ht="19.5" hidden="false" customHeight="true" outlineLevel="0" collapsed="false">
      <c r="A422" s="14" t="n">
        <v>419</v>
      </c>
      <c r="B422" s="15" t="n">
        <v>0.85</v>
      </c>
      <c r="C422" s="16" t="n">
        <v>0.59</v>
      </c>
      <c r="D422" s="16" t="n">
        <f aca="false" t="array" ref="D422:D422">B422-C422</f>
        <v>0.26</v>
      </c>
      <c r="E422" s="16" t="n">
        <v>0.5</v>
      </c>
      <c r="F422" s="16" t="n">
        <f aca="false" t="array" ref="F422:F422">1-E422</f>
        <v>0.5</v>
      </c>
      <c r="G422" s="16" t="n">
        <v>4.7</v>
      </c>
      <c r="H422" s="16" t="n">
        <f aca="false" t="array" ref="H422:H422">(G422*F422)/D422</f>
        <v>9.03846153846154</v>
      </c>
      <c r="I422" s="17" t="n">
        <f aca="false">D422*1000</f>
        <v>260</v>
      </c>
    </row>
    <row r="423" customFormat="false" ht="19.5" hidden="false" customHeight="true" outlineLevel="0" collapsed="false">
      <c r="A423" s="14" t="n">
        <v>420</v>
      </c>
      <c r="B423" s="15" t="n">
        <v>0.85</v>
      </c>
      <c r="C423" s="16" t="n">
        <v>0.59</v>
      </c>
      <c r="D423" s="16" t="n">
        <f aca="false" t="array" ref="D423:D423">B423-C423</f>
        <v>0.26</v>
      </c>
      <c r="E423" s="16" t="n">
        <v>0.3</v>
      </c>
      <c r="F423" s="16" t="n">
        <f aca="false" t="array" ref="F423:F423">1-E423</f>
        <v>0.7</v>
      </c>
      <c r="G423" s="16" t="n">
        <v>4.5</v>
      </c>
      <c r="H423" s="16" t="n">
        <f aca="false" t="array" ref="H423:H423">(G423*F423)/D423</f>
        <v>12.1153846153846</v>
      </c>
      <c r="I423" s="17" t="n">
        <f aca="false">D423*1000</f>
        <v>260</v>
      </c>
    </row>
    <row r="424" customFormat="false" ht="19.5" hidden="false" customHeight="true" outlineLevel="0" collapsed="false">
      <c r="A424" s="14" t="n">
        <v>421</v>
      </c>
      <c r="B424" s="15" t="n">
        <v>0.85</v>
      </c>
      <c r="C424" s="16" t="n">
        <v>0.64</v>
      </c>
      <c r="D424" s="16" t="n">
        <f aca="false" t="array" ref="D424:D424">B424-C424</f>
        <v>0.21</v>
      </c>
      <c r="E424" s="16" t="n">
        <v>0.3</v>
      </c>
      <c r="F424" s="16" t="n">
        <f aca="false" t="array" ref="F424:F424">1-E424</f>
        <v>0.7</v>
      </c>
      <c r="G424" s="16" t="n">
        <v>3</v>
      </c>
      <c r="H424" s="16" t="n">
        <f aca="false" t="array" ref="H424:H424">(G424*F424)/D424</f>
        <v>10</v>
      </c>
      <c r="I424" s="17" t="n">
        <f aca="false">D424*1000</f>
        <v>210</v>
      </c>
    </row>
    <row r="425" customFormat="false" ht="19.5" hidden="false" customHeight="true" outlineLevel="0" collapsed="false">
      <c r="A425" s="14" t="n">
        <v>422</v>
      </c>
      <c r="B425" s="15" t="n">
        <v>0.85</v>
      </c>
      <c r="C425" s="16" t="n">
        <v>0.6</v>
      </c>
      <c r="D425" s="16" t="n">
        <f aca="false" t="array" ref="D425:D425">B425-C425</f>
        <v>0.25</v>
      </c>
      <c r="E425" s="16" t="n">
        <v>0.5</v>
      </c>
      <c r="F425" s="16" t="n">
        <f aca="false" t="array" ref="F425:F425">1-E425</f>
        <v>0.5</v>
      </c>
      <c r="G425" s="16" t="n">
        <v>2.2</v>
      </c>
      <c r="H425" s="16" t="n">
        <f aca="false" t="array" ref="H425:H425">(G425*F425)/D425</f>
        <v>4.4</v>
      </c>
      <c r="I425" s="17" t="n">
        <f aca="false">D425*1000</f>
        <v>250</v>
      </c>
    </row>
    <row r="426" customFormat="false" ht="19.5" hidden="false" customHeight="true" outlineLevel="0" collapsed="false">
      <c r="A426" s="14" t="n">
        <v>423</v>
      </c>
      <c r="B426" s="15" t="n">
        <v>0.85</v>
      </c>
      <c r="C426" s="16" t="n">
        <v>0.62</v>
      </c>
      <c r="D426" s="16" t="n">
        <f aca="false" t="array" ref="D426:D426">B426-C426</f>
        <v>0.23</v>
      </c>
      <c r="E426" s="16" t="n">
        <v>0.2</v>
      </c>
      <c r="F426" s="16" t="n">
        <f aca="false" t="array" ref="F426:F426">1-E426</f>
        <v>0.8</v>
      </c>
      <c r="G426" s="16" t="n">
        <v>2.4</v>
      </c>
      <c r="H426" s="16" t="n">
        <f aca="false" t="array" ref="H426:H426">(G426*F426)/D426</f>
        <v>8.34782608695652</v>
      </c>
      <c r="I426" s="17" t="n">
        <f aca="false">D426*1000</f>
        <v>230</v>
      </c>
    </row>
    <row r="427" customFormat="false" ht="19.5" hidden="false" customHeight="true" outlineLevel="0" collapsed="false">
      <c r="A427" s="14" t="n">
        <v>424</v>
      </c>
      <c r="B427" s="15" t="n">
        <v>0.85</v>
      </c>
      <c r="C427" s="16" t="n">
        <v>0.65</v>
      </c>
      <c r="D427" s="16" t="n">
        <f aca="false" t="array" ref="D427:D427">B427-C427</f>
        <v>0.2</v>
      </c>
      <c r="E427" s="16" t="n">
        <v>0.4</v>
      </c>
      <c r="F427" s="16" t="n">
        <f aca="false" t="array" ref="F427:F427">1-E427</f>
        <v>0.6</v>
      </c>
      <c r="G427" s="16" t="n">
        <v>0.8</v>
      </c>
      <c r="H427" s="16" t="n">
        <f aca="false" t="array" ref="H427:H427">(G427*F427)/D427</f>
        <v>2.4</v>
      </c>
      <c r="I427" s="17" t="n">
        <f aca="false">D427*1000</f>
        <v>200</v>
      </c>
    </row>
    <row r="428" customFormat="false" ht="19.5" hidden="false" customHeight="true" outlineLevel="0" collapsed="false">
      <c r="A428" s="14" t="n">
        <v>425</v>
      </c>
      <c r="B428" s="15" t="n">
        <v>0.85</v>
      </c>
      <c r="C428" s="16" t="n">
        <v>0.62</v>
      </c>
      <c r="D428" s="16" t="n">
        <f aca="false" t="array" ref="D428:D428">B428-C428</f>
        <v>0.23</v>
      </c>
      <c r="E428" s="16" t="n">
        <v>0.5</v>
      </c>
      <c r="F428" s="16" t="n">
        <f aca="false" t="array" ref="F428:F428">1-E428</f>
        <v>0.5</v>
      </c>
      <c r="G428" s="16" t="n">
        <v>4.6</v>
      </c>
      <c r="H428" s="16" t="n">
        <f aca="false" t="array" ref="H428:H428">(G428*F428)/D428</f>
        <v>10</v>
      </c>
      <c r="I428" s="17" t="n">
        <f aca="false">D428*1000</f>
        <v>230</v>
      </c>
    </row>
    <row r="429" customFormat="false" ht="19.5" hidden="false" customHeight="true" outlineLevel="0" collapsed="false">
      <c r="A429" s="14" t="n">
        <v>426</v>
      </c>
      <c r="B429" s="15" t="n">
        <v>0.85</v>
      </c>
      <c r="C429" s="16" t="n">
        <v>0.56</v>
      </c>
      <c r="D429" s="16" t="n">
        <f aca="false" t="array" ref="D429:D429">B429-C429</f>
        <v>0.29</v>
      </c>
      <c r="E429" s="16" t="n">
        <v>0.2</v>
      </c>
      <c r="F429" s="16" t="n">
        <f aca="false" t="array" ref="F429:F429">1-E429</f>
        <v>0.8</v>
      </c>
      <c r="G429" s="16" t="n">
        <v>1</v>
      </c>
      <c r="H429" s="16" t="n">
        <f aca="false" t="array" ref="H429:H429">(G429*F429)/D429</f>
        <v>2.75862068965517</v>
      </c>
      <c r="I429" s="17" t="n">
        <f aca="false">D429*1000</f>
        <v>290</v>
      </c>
    </row>
    <row r="430" customFormat="false" ht="19.5" hidden="false" customHeight="true" outlineLevel="0" collapsed="false">
      <c r="A430" s="14" t="n">
        <v>427</v>
      </c>
      <c r="B430" s="15" t="n">
        <v>0.85</v>
      </c>
      <c r="C430" s="16" t="n">
        <v>0.64</v>
      </c>
      <c r="D430" s="16" t="n">
        <f aca="false" t="array" ref="D430:D430">B430-C430</f>
        <v>0.21</v>
      </c>
      <c r="E430" s="16" t="n">
        <v>0.5</v>
      </c>
      <c r="F430" s="16" t="n">
        <f aca="false" t="array" ref="F430:F430">1-E430</f>
        <v>0.5</v>
      </c>
      <c r="G430" s="16" t="n">
        <v>5.2</v>
      </c>
      <c r="H430" s="16" t="n">
        <f aca="false" t="array" ref="H430:H430">(G430*F430)/D430</f>
        <v>12.3809523809524</v>
      </c>
      <c r="I430" s="17" t="n">
        <f aca="false">D430*1000</f>
        <v>210</v>
      </c>
    </row>
    <row r="431" customFormat="false" ht="19.5" hidden="false" customHeight="true" outlineLevel="0" collapsed="false">
      <c r="A431" s="14" t="n">
        <v>428</v>
      </c>
      <c r="B431" s="15" t="n">
        <v>0.85</v>
      </c>
      <c r="C431" s="16" t="n">
        <v>0.57</v>
      </c>
      <c r="D431" s="16" t="n">
        <f aca="false" t="array" ref="D431:D431">B431-C431</f>
        <v>0.28</v>
      </c>
      <c r="E431" s="16" t="n">
        <v>0.3</v>
      </c>
      <c r="F431" s="16" t="n">
        <f aca="false" t="array" ref="F431:F431">1-E431</f>
        <v>0.7</v>
      </c>
      <c r="G431" s="16" t="n">
        <v>1.2</v>
      </c>
      <c r="H431" s="16" t="n">
        <f aca="false" t="array" ref="H431:H431">(G431*F431)/D431</f>
        <v>3</v>
      </c>
      <c r="I431" s="17" t="n">
        <f aca="false">D431*1000</f>
        <v>280</v>
      </c>
    </row>
    <row r="432" customFormat="false" ht="19.5" hidden="false" customHeight="true" outlineLevel="0" collapsed="false">
      <c r="A432" s="14" t="n">
        <v>429</v>
      </c>
      <c r="B432" s="15" t="n">
        <v>0.85</v>
      </c>
      <c r="C432" s="16" t="n">
        <v>0.56</v>
      </c>
      <c r="D432" s="16" t="n">
        <f aca="false" t="array" ref="D432:D432">B432-C432</f>
        <v>0.29</v>
      </c>
      <c r="E432" s="16" t="n">
        <v>0.4</v>
      </c>
      <c r="F432" s="16" t="n">
        <f aca="false" t="array" ref="F432:F432">1-E432</f>
        <v>0.6</v>
      </c>
      <c r="G432" s="16" t="n">
        <v>4.5</v>
      </c>
      <c r="H432" s="16" t="n">
        <f aca="false" t="array" ref="H432:H432">(G432*F432)/D432</f>
        <v>9.31034482758621</v>
      </c>
      <c r="I432" s="17" t="n">
        <f aca="false">D432*1000</f>
        <v>290</v>
      </c>
    </row>
    <row r="433" customFormat="false" ht="19.5" hidden="false" customHeight="true" outlineLevel="0" collapsed="false">
      <c r="A433" s="14" t="n">
        <v>430</v>
      </c>
      <c r="B433" s="15" t="n">
        <v>0.85</v>
      </c>
      <c r="C433" s="16" t="n">
        <v>0.58</v>
      </c>
      <c r="D433" s="16" t="n">
        <f aca="false" t="array" ref="D433:D433">B433-C433</f>
        <v>0.27</v>
      </c>
      <c r="E433" s="16" t="n">
        <v>0.5</v>
      </c>
      <c r="F433" s="16" t="n">
        <f aca="false" t="array" ref="F433:F433">1-E433</f>
        <v>0.5</v>
      </c>
      <c r="G433" s="16" t="n">
        <v>3.7</v>
      </c>
      <c r="H433" s="16" t="n">
        <f aca="false" t="array" ref="H433:H433">(G433*F433)/D433</f>
        <v>6.85185185185185</v>
      </c>
      <c r="I433" s="17" t="n">
        <f aca="false">D433*1000</f>
        <v>270</v>
      </c>
    </row>
    <row r="434" customFormat="false" ht="19.5" hidden="false" customHeight="true" outlineLevel="0" collapsed="false">
      <c r="A434" s="14" t="n">
        <v>431</v>
      </c>
      <c r="B434" s="15" t="n">
        <v>0.85</v>
      </c>
      <c r="C434" s="16" t="n">
        <v>0.65</v>
      </c>
      <c r="D434" s="16" t="n">
        <f aca="false" t="array" ref="D434:D434">B434-C434</f>
        <v>0.2</v>
      </c>
      <c r="E434" s="16" t="n">
        <v>0.5</v>
      </c>
      <c r="F434" s="16" t="n">
        <f aca="false" t="array" ref="F434:F434">1-E434</f>
        <v>0.5</v>
      </c>
      <c r="G434" s="16" t="n">
        <v>1.6</v>
      </c>
      <c r="H434" s="16" t="n">
        <f aca="false" t="array" ref="H434:H434">(G434*F434)/D434</f>
        <v>4</v>
      </c>
      <c r="I434" s="17" t="n">
        <f aca="false">D434*1000</f>
        <v>200</v>
      </c>
    </row>
    <row r="435" customFormat="false" ht="19.5" hidden="false" customHeight="true" outlineLevel="0" collapsed="false">
      <c r="A435" s="14" t="n">
        <v>432</v>
      </c>
      <c r="B435" s="15" t="n">
        <v>0.85</v>
      </c>
      <c r="C435" s="16" t="n">
        <v>0.62</v>
      </c>
      <c r="D435" s="16" t="n">
        <f aca="false" t="array" ref="D435:D435">B435-C435</f>
        <v>0.23</v>
      </c>
      <c r="E435" s="16" t="n">
        <v>0.5</v>
      </c>
      <c r="F435" s="16" t="n">
        <f aca="false" t="array" ref="F435:F435">1-E435</f>
        <v>0.5</v>
      </c>
      <c r="G435" s="16" t="n">
        <v>2</v>
      </c>
      <c r="H435" s="16" t="n">
        <f aca="false" t="array" ref="H435:H435">(G435*F435)/D435</f>
        <v>4.34782608695652</v>
      </c>
      <c r="I435" s="17" t="n">
        <f aca="false">D435*1000</f>
        <v>230</v>
      </c>
    </row>
    <row r="436" customFormat="false" ht="19.5" hidden="false" customHeight="true" outlineLevel="0" collapsed="false">
      <c r="A436" s="14" t="n">
        <v>433</v>
      </c>
      <c r="B436" s="15" t="n">
        <v>0.85</v>
      </c>
      <c r="C436" s="16" t="n">
        <v>0.6</v>
      </c>
      <c r="D436" s="16" t="n">
        <f aca="false" t="array" ref="D436:D436">B436-C436</f>
        <v>0.25</v>
      </c>
      <c r="E436" s="16" t="n">
        <v>0.2</v>
      </c>
      <c r="F436" s="16" t="n">
        <f aca="false" t="array" ref="F436:F436">1-E436</f>
        <v>0.8</v>
      </c>
      <c r="G436" s="16" t="n">
        <v>6</v>
      </c>
      <c r="H436" s="16" t="n">
        <f aca="false" t="array" ref="H436:H436">(G436*F436)/D436</f>
        <v>19.2</v>
      </c>
      <c r="I436" s="17" t="n">
        <f aca="false">D436*1000</f>
        <v>250</v>
      </c>
    </row>
    <row r="437" customFormat="false" ht="19.5" hidden="false" customHeight="true" outlineLevel="0" collapsed="false">
      <c r="A437" s="14" t="n">
        <v>434</v>
      </c>
      <c r="B437" s="15" t="n">
        <v>0.85</v>
      </c>
      <c r="C437" s="16" t="n">
        <v>0.61</v>
      </c>
      <c r="D437" s="16" t="n">
        <f aca="false" t="array" ref="D437:D437">B437-C437</f>
        <v>0.24</v>
      </c>
      <c r="E437" s="16" t="n">
        <v>0.4</v>
      </c>
      <c r="F437" s="16" t="n">
        <f aca="false" t="array" ref="F437:F437">1-E437</f>
        <v>0.6</v>
      </c>
      <c r="G437" s="16" t="n">
        <v>1.3</v>
      </c>
      <c r="H437" s="16" t="n">
        <f aca="false" t="array" ref="H437:H437">(G437*F437)/D437</f>
        <v>3.25</v>
      </c>
      <c r="I437" s="17" t="n">
        <f aca="false">D437*1000</f>
        <v>240</v>
      </c>
    </row>
    <row r="438" customFormat="false" ht="19.5" hidden="false" customHeight="true" outlineLevel="0" collapsed="false">
      <c r="A438" s="14" t="n">
        <v>435</v>
      </c>
      <c r="B438" s="15" t="n">
        <v>0.85</v>
      </c>
      <c r="C438" s="16" t="n">
        <v>0.64</v>
      </c>
      <c r="D438" s="16" t="n">
        <f aca="false" t="array" ref="D438:D438">B438-C438</f>
        <v>0.21</v>
      </c>
      <c r="E438" s="16" t="n">
        <v>0.2</v>
      </c>
      <c r="F438" s="16" t="n">
        <f aca="false" t="array" ref="F438:F438">1-E438</f>
        <v>0.8</v>
      </c>
      <c r="G438" s="16" t="n">
        <v>4.9</v>
      </c>
      <c r="H438" s="16" t="n">
        <f aca="false" t="array" ref="H438:H438">(G438*F438)/D438</f>
        <v>18.6666666666667</v>
      </c>
      <c r="I438" s="17" t="n">
        <f aca="false">D438*1000</f>
        <v>210</v>
      </c>
    </row>
    <row r="439" customFormat="false" ht="19.5" hidden="false" customHeight="true" outlineLevel="0" collapsed="false">
      <c r="A439" s="14" t="n">
        <v>436</v>
      </c>
      <c r="B439" s="15" t="n">
        <v>0.85</v>
      </c>
      <c r="C439" s="16" t="n">
        <v>0.58</v>
      </c>
      <c r="D439" s="16" t="n">
        <f aca="false" t="array" ref="D439:D439">B439-C439</f>
        <v>0.27</v>
      </c>
      <c r="E439" s="16" t="n">
        <v>0.5</v>
      </c>
      <c r="F439" s="16" t="n">
        <f aca="false" t="array" ref="F439:F439">1-E439</f>
        <v>0.5</v>
      </c>
      <c r="G439" s="16" t="n">
        <v>1.2</v>
      </c>
      <c r="H439" s="16" t="n">
        <f aca="false" t="array" ref="H439:H439">(G439*F439)/D439</f>
        <v>2.22222222222222</v>
      </c>
      <c r="I439" s="17" t="n">
        <f aca="false">D439*1000</f>
        <v>270</v>
      </c>
    </row>
    <row r="440" customFormat="false" ht="19.5" hidden="false" customHeight="true" outlineLevel="0" collapsed="false">
      <c r="A440" s="14" t="n">
        <v>437</v>
      </c>
      <c r="B440" s="15" t="n">
        <v>0.85</v>
      </c>
      <c r="C440" s="16" t="n">
        <v>0.57</v>
      </c>
      <c r="D440" s="16" t="n">
        <f aca="false" t="array" ref="D440:D440">B440-C440</f>
        <v>0.28</v>
      </c>
      <c r="E440" s="16" t="n">
        <v>0.4</v>
      </c>
      <c r="F440" s="16" t="n">
        <f aca="false" t="array" ref="F440:F440">1-E440</f>
        <v>0.6</v>
      </c>
      <c r="G440" s="16" t="n">
        <v>4.7</v>
      </c>
      <c r="H440" s="16" t="n">
        <f aca="false" t="array" ref="H440:H440">(G440*F440)/D440</f>
        <v>10.0714285714286</v>
      </c>
      <c r="I440" s="17" t="n">
        <f aca="false">D440*1000</f>
        <v>280</v>
      </c>
    </row>
    <row r="441" customFormat="false" ht="19.5" hidden="false" customHeight="true" outlineLevel="0" collapsed="false">
      <c r="A441" s="14" t="n">
        <v>438</v>
      </c>
      <c r="B441" s="15" t="n">
        <v>0.85</v>
      </c>
      <c r="C441" s="16" t="n">
        <v>0.63</v>
      </c>
      <c r="D441" s="16" t="n">
        <f aca="false" t="array" ref="D441:D441">B441-C441</f>
        <v>0.22</v>
      </c>
      <c r="E441" s="16" t="n">
        <v>0.5</v>
      </c>
      <c r="F441" s="16" t="n">
        <f aca="false" t="array" ref="F441:F441">1-E441</f>
        <v>0.5</v>
      </c>
      <c r="G441" s="16" t="n">
        <v>1.2</v>
      </c>
      <c r="H441" s="16" t="n">
        <f aca="false" t="array" ref="H441:H441">(G441*F441)/D441</f>
        <v>2.72727272727273</v>
      </c>
      <c r="I441" s="17" t="n">
        <f aca="false">D441*1000</f>
        <v>220</v>
      </c>
    </row>
    <row r="442" customFormat="false" ht="19.5" hidden="false" customHeight="true" outlineLevel="0" collapsed="false">
      <c r="A442" s="14" t="n">
        <v>439</v>
      </c>
      <c r="B442" s="15" t="n">
        <v>0.85</v>
      </c>
      <c r="C442" s="16" t="n">
        <v>0.56</v>
      </c>
      <c r="D442" s="16" t="n">
        <f aca="false" t="array" ref="D442:D442">B442-C442</f>
        <v>0.29</v>
      </c>
      <c r="E442" s="16" t="n">
        <v>0.2</v>
      </c>
      <c r="F442" s="16" t="n">
        <f aca="false" t="array" ref="F442:F442">1-E442</f>
        <v>0.8</v>
      </c>
      <c r="G442" s="16" t="n">
        <v>4</v>
      </c>
      <c r="H442" s="16" t="n">
        <f aca="false" t="array" ref="H442:H442">(G442*F442)/D442</f>
        <v>11.0344827586207</v>
      </c>
      <c r="I442" s="17" t="n">
        <f aca="false">D442*1000</f>
        <v>290</v>
      </c>
    </row>
    <row r="443" customFormat="false" ht="19.5" hidden="false" customHeight="true" outlineLevel="0" collapsed="false">
      <c r="A443" s="14" t="n">
        <v>440</v>
      </c>
      <c r="B443" s="15" t="n">
        <v>0.85</v>
      </c>
      <c r="C443" s="16" t="n">
        <v>0.56</v>
      </c>
      <c r="D443" s="16" t="n">
        <f aca="false" t="array" ref="D443:D443">B443-C443</f>
        <v>0.29</v>
      </c>
      <c r="E443" s="16" t="n">
        <v>0.3</v>
      </c>
      <c r="F443" s="16" t="n">
        <f aca="false" t="array" ref="F443:F443">1-E443</f>
        <v>0.7</v>
      </c>
      <c r="G443" s="16" t="n">
        <v>0.9</v>
      </c>
      <c r="H443" s="16" t="n">
        <f aca="false" t="array" ref="H443:H443">(G443*F443)/D443</f>
        <v>2.17241379310345</v>
      </c>
      <c r="I443" s="17" t="n">
        <f aca="false">D443*1000</f>
        <v>290</v>
      </c>
    </row>
    <row r="444" customFormat="false" ht="19.5" hidden="false" customHeight="true" outlineLevel="0" collapsed="false">
      <c r="A444" s="14" t="n">
        <v>441</v>
      </c>
      <c r="B444" s="15" t="n">
        <v>0.85</v>
      </c>
      <c r="C444" s="16" t="n">
        <v>0.55</v>
      </c>
      <c r="D444" s="16" t="n">
        <f aca="false" t="array" ref="D444:D444">B444-C444</f>
        <v>0.3</v>
      </c>
      <c r="E444" s="16" t="n">
        <v>0.2</v>
      </c>
      <c r="F444" s="16" t="n">
        <f aca="false" t="array" ref="F444:F444">1-E444</f>
        <v>0.8</v>
      </c>
      <c r="G444" s="16" t="n">
        <v>4.8</v>
      </c>
      <c r="H444" s="16" t="n">
        <f aca="false" t="array" ref="H444:H444">(G444*F444)/D444</f>
        <v>12.8</v>
      </c>
      <c r="I444" s="17" t="n">
        <f aca="false">D444*1000</f>
        <v>300</v>
      </c>
    </row>
    <row r="445" customFormat="false" ht="19.5" hidden="false" customHeight="true" outlineLevel="0" collapsed="false">
      <c r="A445" s="14" t="n">
        <v>442</v>
      </c>
      <c r="B445" s="15" t="n">
        <v>0.85</v>
      </c>
      <c r="C445" s="16" t="n">
        <v>0.57</v>
      </c>
      <c r="D445" s="16" t="n">
        <f aca="false" t="array" ref="D445:D445">B445-C445</f>
        <v>0.28</v>
      </c>
      <c r="E445" s="16" t="n">
        <v>0.2</v>
      </c>
      <c r="F445" s="16" t="n">
        <f aca="false" t="array" ref="F445:F445">1-E445</f>
        <v>0.8</v>
      </c>
      <c r="G445" s="16" t="n">
        <v>4.1</v>
      </c>
      <c r="H445" s="16" t="n">
        <f aca="false" t="array" ref="H445:H445">(G445*F445)/D445</f>
        <v>11.7142857142857</v>
      </c>
      <c r="I445" s="17" t="n">
        <f aca="false">D445*1000</f>
        <v>280</v>
      </c>
    </row>
    <row r="446" customFormat="false" ht="19.5" hidden="false" customHeight="true" outlineLevel="0" collapsed="false">
      <c r="A446" s="14" t="n">
        <v>443</v>
      </c>
      <c r="B446" s="15" t="n">
        <v>0.85</v>
      </c>
      <c r="C446" s="16" t="n">
        <v>0.64</v>
      </c>
      <c r="D446" s="16" t="n">
        <f aca="false" t="array" ref="D446:D446">B446-C446</f>
        <v>0.21</v>
      </c>
      <c r="E446" s="16" t="n">
        <v>0.4</v>
      </c>
      <c r="F446" s="16" t="n">
        <f aca="false" t="array" ref="F446:F446">1-E446</f>
        <v>0.6</v>
      </c>
      <c r="G446" s="16" t="n">
        <v>1.3</v>
      </c>
      <c r="H446" s="16" t="n">
        <f aca="false" t="array" ref="H446:H446">(G446*F446)/D446</f>
        <v>3.71428571428572</v>
      </c>
      <c r="I446" s="17" t="n">
        <f aca="false">D446*1000</f>
        <v>210</v>
      </c>
    </row>
    <row r="447" customFormat="false" ht="19.5" hidden="false" customHeight="true" outlineLevel="0" collapsed="false">
      <c r="A447" s="14" t="n">
        <v>444</v>
      </c>
      <c r="B447" s="15" t="n">
        <v>0.85</v>
      </c>
      <c r="C447" s="16" t="n">
        <v>0.58</v>
      </c>
      <c r="D447" s="16" t="n">
        <f aca="false" t="array" ref="D447:D447">B447-C447</f>
        <v>0.27</v>
      </c>
      <c r="E447" s="16" t="n">
        <v>0.5</v>
      </c>
      <c r="F447" s="16" t="n">
        <f aca="false" t="array" ref="F447:F447">1-E447</f>
        <v>0.5</v>
      </c>
      <c r="G447" s="16" t="n">
        <v>2</v>
      </c>
      <c r="H447" s="16" t="n">
        <f aca="false" t="array" ref="H447:H447">(G447*F447)/D447</f>
        <v>3.7037037037037</v>
      </c>
      <c r="I447" s="17" t="n">
        <f aca="false">D447*1000</f>
        <v>270</v>
      </c>
    </row>
    <row r="448" customFormat="false" ht="19.5" hidden="false" customHeight="true" outlineLevel="0" collapsed="false">
      <c r="A448" s="14" t="n">
        <v>445</v>
      </c>
      <c r="B448" s="15" t="n">
        <v>0.85</v>
      </c>
      <c r="C448" s="16" t="n">
        <v>0.61</v>
      </c>
      <c r="D448" s="16" t="n">
        <f aca="false" t="array" ref="D448:D448">B448-C448</f>
        <v>0.24</v>
      </c>
      <c r="E448" s="16" t="n">
        <v>0.2</v>
      </c>
      <c r="F448" s="16" t="n">
        <f aca="false" t="array" ref="F448:F448">1-E448</f>
        <v>0.8</v>
      </c>
      <c r="G448" s="16" t="n">
        <v>5.5</v>
      </c>
      <c r="H448" s="16" t="n">
        <f aca="false" t="array" ref="H448:H448">(G448*F448)/D448</f>
        <v>18.3333333333333</v>
      </c>
      <c r="I448" s="17" t="n">
        <f aca="false">D448*1000</f>
        <v>240</v>
      </c>
    </row>
    <row r="449" customFormat="false" ht="19.5" hidden="false" customHeight="true" outlineLevel="0" collapsed="false">
      <c r="A449" s="14" t="n">
        <v>446</v>
      </c>
      <c r="B449" s="15" t="n">
        <v>0.85</v>
      </c>
      <c r="C449" s="16" t="n">
        <v>0.63</v>
      </c>
      <c r="D449" s="16" t="n">
        <f aca="false" t="array" ref="D449:D449">B449-C449</f>
        <v>0.22</v>
      </c>
      <c r="E449" s="16" t="n">
        <v>0.4</v>
      </c>
      <c r="F449" s="16" t="n">
        <f aca="false" t="array" ref="F449:F449">1-E449</f>
        <v>0.6</v>
      </c>
      <c r="G449" s="16" t="n">
        <v>2.1</v>
      </c>
      <c r="H449" s="16" t="n">
        <f aca="false" t="array" ref="H449:H449">(G449*F449)/D449</f>
        <v>5.72727272727273</v>
      </c>
      <c r="I449" s="17" t="n">
        <f aca="false">D449*1000</f>
        <v>220</v>
      </c>
    </row>
    <row r="450" customFormat="false" ht="19.5" hidden="false" customHeight="true" outlineLevel="0" collapsed="false">
      <c r="A450" s="14" t="n">
        <v>447</v>
      </c>
      <c r="B450" s="15" t="n">
        <v>0.85</v>
      </c>
      <c r="C450" s="16" t="n">
        <v>0.56</v>
      </c>
      <c r="D450" s="16" t="n">
        <f aca="false" t="array" ref="D450:D450">B450-C450</f>
        <v>0.29</v>
      </c>
      <c r="E450" s="16" t="n">
        <v>0.3</v>
      </c>
      <c r="F450" s="16" t="n">
        <f aca="false" t="array" ref="F450:F450">1-E450</f>
        <v>0.7</v>
      </c>
      <c r="G450" s="16" t="n">
        <v>1.4</v>
      </c>
      <c r="H450" s="16" t="n">
        <f aca="false" t="array" ref="H450:H450">(G450*F450)/D450</f>
        <v>3.37931034482759</v>
      </c>
      <c r="I450" s="17" t="n">
        <f aca="false">D450*1000</f>
        <v>290</v>
      </c>
    </row>
    <row r="451" customFormat="false" ht="19.5" hidden="false" customHeight="true" outlineLevel="0" collapsed="false">
      <c r="A451" s="14" t="n">
        <v>448</v>
      </c>
      <c r="B451" s="15" t="n">
        <v>0.85</v>
      </c>
      <c r="C451" s="16" t="n">
        <v>0.63</v>
      </c>
      <c r="D451" s="16" t="n">
        <f aca="false" t="array" ref="D451:D451">B451-C451</f>
        <v>0.22</v>
      </c>
      <c r="E451" s="16" t="n">
        <v>0.5</v>
      </c>
      <c r="F451" s="16" t="n">
        <f aca="false" t="array" ref="F451:F451">1-E451</f>
        <v>0.5</v>
      </c>
      <c r="G451" s="16" t="n">
        <v>1.3</v>
      </c>
      <c r="H451" s="16" t="n">
        <f aca="false" t="array" ref="H451:H451">(G451*F451)/D451</f>
        <v>2.95454545454546</v>
      </c>
      <c r="I451" s="17" t="n">
        <f aca="false">D451*1000</f>
        <v>220</v>
      </c>
    </row>
    <row r="452" customFormat="false" ht="19.5" hidden="false" customHeight="true" outlineLevel="0" collapsed="false">
      <c r="A452" s="14" t="n">
        <v>449</v>
      </c>
      <c r="B452" s="15" t="n">
        <v>0.85</v>
      </c>
      <c r="C452" s="16" t="n">
        <v>0.61</v>
      </c>
      <c r="D452" s="16" t="n">
        <f aca="false" t="array" ref="D452:D452">B452-C452</f>
        <v>0.24</v>
      </c>
      <c r="E452" s="16" t="n">
        <v>0.2</v>
      </c>
      <c r="F452" s="16" t="n">
        <f aca="false" t="array" ref="F452:F452">1-E452</f>
        <v>0.8</v>
      </c>
      <c r="G452" s="16" t="n">
        <v>0.9</v>
      </c>
      <c r="H452" s="16" t="n">
        <f aca="false" t="array" ref="H452:H452">(G452*F452)/D452</f>
        <v>3</v>
      </c>
      <c r="I452" s="17" t="n">
        <f aca="false">D452*1000</f>
        <v>240</v>
      </c>
    </row>
    <row r="453" customFormat="false" ht="19.5" hidden="false" customHeight="true" outlineLevel="0" collapsed="false">
      <c r="A453" s="14" t="n">
        <v>450</v>
      </c>
      <c r="B453" s="15" t="n">
        <v>0.85</v>
      </c>
      <c r="C453" s="16" t="n">
        <v>0.57</v>
      </c>
      <c r="D453" s="16" t="n">
        <f aca="false" t="array" ref="D453:D453">B453-C453</f>
        <v>0.28</v>
      </c>
      <c r="E453" s="16" t="n">
        <v>0.5</v>
      </c>
      <c r="F453" s="16" t="n">
        <f aca="false" t="array" ref="F453:F453">1-E453</f>
        <v>0.5</v>
      </c>
      <c r="G453" s="16" t="n">
        <v>0.8</v>
      </c>
      <c r="H453" s="16" t="n">
        <f aca="false" t="array" ref="H453:H453">(G453*F453)/D453</f>
        <v>1.42857142857143</v>
      </c>
      <c r="I453" s="17" t="n">
        <f aca="false">D453*1000</f>
        <v>280</v>
      </c>
    </row>
    <row r="454" customFormat="false" ht="19.5" hidden="false" customHeight="true" outlineLevel="0" collapsed="false">
      <c r="A454" s="14" t="n">
        <v>451</v>
      </c>
      <c r="B454" s="15" t="n">
        <v>0.85</v>
      </c>
      <c r="C454" s="16" t="n">
        <v>0.56</v>
      </c>
      <c r="D454" s="16" t="n">
        <f aca="false" t="array" ref="D454:D454">B454-C454</f>
        <v>0.29</v>
      </c>
      <c r="E454" s="16" t="n">
        <v>0.2</v>
      </c>
      <c r="F454" s="16" t="n">
        <f aca="false" t="array" ref="F454:F454">1-E454</f>
        <v>0.8</v>
      </c>
      <c r="G454" s="16" t="n">
        <v>4.2</v>
      </c>
      <c r="H454" s="16" t="n">
        <f aca="false" t="array" ref="H454:H454">(G454*F454)/D454</f>
        <v>11.5862068965517</v>
      </c>
      <c r="I454" s="17" t="n">
        <f aca="false">D454*1000</f>
        <v>290</v>
      </c>
    </row>
    <row r="455" customFormat="false" ht="19.5" hidden="false" customHeight="true" outlineLevel="0" collapsed="false">
      <c r="A455" s="14" t="n">
        <v>452</v>
      </c>
      <c r="B455" s="15" t="n">
        <v>0.85</v>
      </c>
      <c r="C455" s="16" t="n">
        <v>0.56</v>
      </c>
      <c r="D455" s="16" t="n">
        <f aca="false" t="array" ref="D455:D455">B455-C455</f>
        <v>0.29</v>
      </c>
      <c r="E455" s="16" t="n">
        <v>0.5</v>
      </c>
      <c r="F455" s="16" t="n">
        <f aca="false" t="array" ref="F455:F455">1-E455</f>
        <v>0.5</v>
      </c>
      <c r="G455" s="16" t="n">
        <v>4.7</v>
      </c>
      <c r="H455" s="16" t="n">
        <f aca="false" t="array" ref="H455:H455">(G455*F455)/D455</f>
        <v>8.10344827586207</v>
      </c>
      <c r="I455" s="17" t="n">
        <f aca="false">D455*1000</f>
        <v>290</v>
      </c>
    </row>
    <row r="456" customFormat="false" ht="19.5" hidden="false" customHeight="true" outlineLevel="0" collapsed="false">
      <c r="A456" s="14" t="n">
        <v>453</v>
      </c>
      <c r="B456" s="15" t="n">
        <v>0.85</v>
      </c>
      <c r="C456" s="16" t="n">
        <v>0.57</v>
      </c>
      <c r="D456" s="16" t="n">
        <f aca="false" t="array" ref="D456:D456">B456-C456</f>
        <v>0.28</v>
      </c>
      <c r="E456" s="16" t="n">
        <v>0.4</v>
      </c>
      <c r="F456" s="16" t="n">
        <f aca="false" t="array" ref="F456:F456">1-E456</f>
        <v>0.6</v>
      </c>
      <c r="G456" s="16" t="n">
        <v>1.8</v>
      </c>
      <c r="H456" s="16" t="n">
        <f aca="false" t="array" ref="H456:H456">(G456*F456)/D456</f>
        <v>3.85714285714286</v>
      </c>
      <c r="I456" s="17" t="n">
        <f aca="false">D456*1000</f>
        <v>280</v>
      </c>
    </row>
    <row r="457" customFormat="false" ht="19.5" hidden="false" customHeight="true" outlineLevel="0" collapsed="false">
      <c r="A457" s="14" t="n">
        <v>454</v>
      </c>
      <c r="B457" s="15" t="n">
        <v>0.85</v>
      </c>
      <c r="C457" s="16" t="n">
        <v>0.63</v>
      </c>
      <c r="D457" s="16" t="n">
        <f aca="false" t="array" ref="D457:D457">B457-C457</f>
        <v>0.22</v>
      </c>
      <c r="E457" s="16" t="n">
        <v>0.3</v>
      </c>
      <c r="F457" s="16" t="n">
        <f aca="false" t="array" ref="F457:F457">1-E457</f>
        <v>0.7</v>
      </c>
      <c r="G457" s="16" t="n">
        <v>1.6</v>
      </c>
      <c r="H457" s="16" t="n">
        <f aca="false" t="array" ref="H457:H457">(G457*F457)/D457</f>
        <v>5.09090909090909</v>
      </c>
      <c r="I457" s="17" t="n">
        <f aca="false">D457*1000</f>
        <v>220</v>
      </c>
    </row>
    <row r="458" customFormat="false" ht="19.5" hidden="false" customHeight="true" outlineLevel="0" collapsed="false">
      <c r="A458" s="14" t="n">
        <v>455</v>
      </c>
      <c r="B458" s="15" t="n">
        <v>0.85</v>
      </c>
      <c r="C458" s="16" t="n">
        <v>0.62</v>
      </c>
      <c r="D458" s="16" t="n">
        <f aca="false" t="array" ref="D458:D458">B458-C458</f>
        <v>0.23</v>
      </c>
      <c r="E458" s="16" t="n">
        <v>0.5</v>
      </c>
      <c r="F458" s="16" t="n">
        <f aca="false" t="array" ref="F458:F458">1-E458</f>
        <v>0.5</v>
      </c>
      <c r="G458" s="16" t="n">
        <v>1</v>
      </c>
      <c r="H458" s="16" t="n">
        <f aca="false" t="array" ref="H458:H458">(G458*F458)/D458</f>
        <v>2.17391304347826</v>
      </c>
      <c r="I458" s="17" t="n">
        <f aca="false">D458*1000</f>
        <v>230</v>
      </c>
    </row>
    <row r="459" customFormat="false" ht="19.5" hidden="false" customHeight="true" outlineLevel="0" collapsed="false">
      <c r="A459" s="14" t="n">
        <v>456</v>
      </c>
      <c r="B459" s="15" t="n">
        <v>0.85</v>
      </c>
      <c r="C459" s="16" t="n">
        <v>0.56</v>
      </c>
      <c r="D459" s="16" t="n">
        <f aca="false" t="array" ref="D459:D459">B459-C459</f>
        <v>0.29</v>
      </c>
      <c r="E459" s="16" t="n">
        <v>0.4</v>
      </c>
      <c r="F459" s="16" t="n">
        <f aca="false" t="array" ref="F459:F459">1-E459</f>
        <v>0.6</v>
      </c>
      <c r="G459" s="16" t="n">
        <v>4.2</v>
      </c>
      <c r="H459" s="16" t="n">
        <f aca="false" t="array" ref="H459:H459">(G459*F459)/D459</f>
        <v>8.6896551724138</v>
      </c>
      <c r="I459" s="17" t="n">
        <f aca="false">D459*1000</f>
        <v>290</v>
      </c>
    </row>
    <row r="460" customFormat="false" ht="19.5" hidden="false" customHeight="true" outlineLevel="0" collapsed="false">
      <c r="A460" s="14" t="n">
        <v>457</v>
      </c>
      <c r="B460" s="15" t="n">
        <v>0.85</v>
      </c>
      <c r="C460" s="16" t="n">
        <v>0.62</v>
      </c>
      <c r="D460" s="16" t="n">
        <f aca="false" t="array" ref="D460:D460">B460-C460</f>
        <v>0.23</v>
      </c>
      <c r="E460" s="16" t="n">
        <v>0.3</v>
      </c>
      <c r="F460" s="16" t="n">
        <f aca="false" t="array" ref="F460:F460">1-E460</f>
        <v>0.7</v>
      </c>
      <c r="G460" s="16" t="n">
        <v>5.4</v>
      </c>
      <c r="H460" s="16" t="n">
        <f aca="false" t="array" ref="H460:H460">(G460*F460)/D460</f>
        <v>16.4347826086957</v>
      </c>
      <c r="I460" s="17" t="n">
        <f aca="false">D460*1000</f>
        <v>230</v>
      </c>
    </row>
    <row r="461" customFormat="false" ht="19.5" hidden="false" customHeight="true" outlineLevel="0" collapsed="false">
      <c r="A461" s="14" t="n">
        <v>458</v>
      </c>
      <c r="B461" s="15" t="n">
        <v>0.85</v>
      </c>
      <c r="C461" s="16" t="n">
        <v>0.58</v>
      </c>
      <c r="D461" s="16" t="n">
        <f aca="false" t="array" ref="D461:D461">B461-C461</f>
        <v>0.27</v>
      </c>
      <c r="E461" s="16" t="n">
        <v>0.2</v>
      </c>
      <c r="F461" s="16" t="n">
        <f aca="false" t="array" ref="F461:F461">1-E461</f>
        <v>0.8</v>
      </c>
      <c r="G461" s="16" t="n">
        <v>4.2</v>
      </c>
      <c r="H461" s="16" t="n">
        <f aca="false" t="array" ref="H461:H461">(G461*F461)/D461</f>
        <v>12.4444444444444</v>
      </c>
      <c r="I461" s="17" t="n">
        <f aca="false">D461*1000</f>
        <v>270</v>
      </c>
    </row>
    <row r="462" customFormat="false" ht="19.5" hidden="false" customHeight="true" outlineLevel="0" collapsed="false">
      <c r="A462" s="14" t="n">
        <v>459</v>
      </c>
      <c r="B462" s="15" t="n">
        <v>0.85</v>
      </c>
      <c r="C462" s="16" t="n">
        <v>0.61</v>
      </c>
      <c r="D462" s="16" t="n">
        <f aca="false" t="array" ref="D462:D462">B462-C462</f>
        <v>0.24</v>
      </c>
      <c r="E462" s="16" t="n">
        <v>0.4</v>
      </c>
      <c r="F462" s="16" t="n">
        <f aca="false" t="array" ref="F462:F462">1-E462</f>
        <v>0.6</v>
      </c>
      <c r="G462" s="16" t="n">
        <v>1.8</v>
      </c>
      <c r="H462" s="16" t="n">
        <f aca="false" t="array" ref="H462:H462">(G462*F462)/D462</f>
        <v>4.5</v>
      </c>
      <c r="I462" s="17" t="n">
        <f aca="false">D462*1000</f>
        <v>240</v>
      </c>
    </row>
    <row r="463" customFormat="false" ht="19.5" hidden="false" customHeight="true" outlineLevel="0" collapsed="false">
      <c r="A463" s="14" t="n">
        <v>460</v>
      </c>
      <c r="B463" s="15" t="n">
        <v>0.85</v>
      </c>
      <c r="C463" s="16" t="n">
        <v>0.62</v>
      </c>
      <c r="D463" s="16" t="n">
        <f aca="false" t="array" ref="D463:D463">B463-C463</f>
        <v>0.23</v>
      </c>
      <c r="E463" s="16" t="n">
        <v>0.5</v>
      </c>
      <c r="F463" s="16" t="n">
        <f aca="false" t="array" ref="F463:F463">1-E463</f>
        <v>0.5</v>
      </c>
      <c r="G463" s="16" t="n">
        <v>4.2</v>
      </c>
      <c r="H463" s="16" t="n">
        <f aca="false" t="array" ref="H463:H463">(G463*F463)/D463</f>
        <v>9.1304347826087</v>
      </c>
      <c r="I463" s="17" t="n">
        <f aca="false">D463*1000</f>
        <v>230</v>
      </c>
    </row>
    <row r="464" customFormat="false" ht="19.5" hidden="false" customHeight="true" outlineLevel="0" collapsed="false">
      <c r="A464" s="14" t="n">
        <v>461</v>
      </c>
      <c r="B464" s="15" t="n">
        <v>0.85</v>
      </c>
      <c r="C464" s="16" t="n">
        <v>0.57</v>
      </c>
      <c r="D464" s="16" t="n">
        <f aca="false" t="array" ref="D464:D464">B464-C464</f>
        <v>0.28</v>
      </c>
      <c r="E464" s="16" t="n">
        <v>0.3</v>
      </c>
      <c r="F464" s="16" t="n">
        <f aca="false" t="array" ref="F464:F464">1-E464</f>
        <v>0.7</v>
      </c>
      <c r="G464" s="16" t="n">
        <v>4.8</v>
      </c>
      <c r="H464" s="16" t="n">
        <f aca="false" t="array" ref="H464:H464">(G464*F464)/D464</f>
        <v>12</v>
      </c>
      <c r="I464" s="17" t="n">
        <f aca="false">D464*1000</f>
        <v>280</v>
      </c>
    </row>
    <row r="465" customFormat="false" ht="19.5" hidden="false" customHeight="true" outlineLevel="0" collapsed="false">
      <c r="A465" s="14" t="n">
        <v>462</v>
      </c>
      <c r="B465" s="15" t="n">
        <v>0.85</v>
      </c>
      <c r="C465" s="16" t="n">
        <v>0.6</v>
      </c>
      <c r="D465" s="16" t="n">
        <f aca="false" t="array" ref="D465:D465">B465-C465</f>
        <v>0.25</v>
      </c>
      <c r="E465" s="16" t="n">
        <v>0.4</v>
      </c>
      <c r="F465" s="16" t="n">
        <f aca="false" t="array" ref="F465:F465">1-E465</f>
        <v>0.6</v>
      </c>
      <c r="G465" s="16" t="n">
        <v>1.5</v>
      </c>
      <c r="H465" s="16" t="n">
        <f aca="false" t="array" ref="H465:H465">(G465*F465)/D465</f>
        <v>3.6</v>
      </c>
      <c r="I465" s="17" t="n">
        <f aca="false">D465*1000</f>
        <v>250</v>
      </c>
    </row>
    <row r="466" customFormat="false" ht="19.5" hidden="false" customHeight="true" outlineLevel="0" collapsed="false">
      <c r="A466" s="14" t="n">
        <v>463</v>
      </c>
      <c r="B466" s="15" t="n">
        <v>0.85</v>
      </c>
      <c r="C466" s="16" t="n">
        <v>0.56</v>
      </c>
      <c r="D466" s="16" t="n">
        <f aca="false" t="array" ref="D466:D466">B466-C466</f>
        <v>0.29</v>
      </c>
      <c r="E466" s="16" t="n">
        <v>0.4</v>
      </c>
      <c r="F466" s="16" t="n">
        <f aca="false" t="array" ref="F466:F466">1-E466</f>
        <v>0.6</v>
      </c>
      <c r="G466" s="16" t="n">
        <v>4</v>
      </c>
      <c r="H466" s="16" t="n">
        <f aca="false" t="array" ref="H466:H466">(G466*F466)/D466</f>
        <v>8.27586206896552</v>
      </c>
      <c r="I466" s="17" t="n">
        <f aca="false">D466*1000</f>
        <v>290</v>
      </c>
    </row>
    <row r="467" customFormat="false" ht="19.5" hidden="false" customHeight="true" outlineLevel="0" collapsed="false">
      <c r="A467" s="14" t="n">
        <v>464</v>
      </c>
      <c r="B467" s="15" t="n">
        <v>0.85</v>
      </c>
      <c r="C467" s="16" t="n">
        <v>0.65</v>
      </c>
      <c r="D467" s="16" t="n">
        <f aca="false" t="array" ref="D467:D467">B467-C467</f>
        <v>0.2</v>
      </c>
      <c r="E467" s="16" t="n">
        <v>0.2</v>
      </c>
      <c r="F467" s="16" t="n">
        <f aca="false" t="array" ref="F467:F467">1-E467</f>
        <v>0.8</v>
      </c>
      <c r="G467" s="16" t="n">
        <v>4.5</v>
      </c>
      <c r="H467" s="16" t="n">
        <f aca="false" t="array" ref="H467:H467">(G467*F467)/D467</f>
        <v>18</v>
      </c>
      <c r="I467" s="17" t="n">
        <f aca="false">D467*1000</f>
        <v>200</v>
      </c>
    </row>
    <row r="468" customFormat="false" ht="19.5" hidden="false" customHeight="true" outlineLevel="0" collapsed="false">
      <c r="A468" s="14" t="n">
        <v>465</v>
      </c>
      <c r="B468" s="15" t="n">
        <v>0.85</v>
      </c>
      <c r="C468" s="16" t="n">
        <v>0.64</v>
      </c>
      <c r="D468" s="16" t="n">
        <f aca="false" t="array" ref="D468:D468">B468-C468</f>
        <v>0.21</v>
      </c>
      <c r="E468" s="16" t="n">
        <v>0.4</v>
      </c>
      <c r="F468" s="16" t="n">
        <f aca="false" t="array" ref="F468:F468">1-E468</f>
        <v>0.6</v>
      </c>
      <c r="G468" s="16" t="n">
        <v>1</v>
      </c>
      <c r="H468" s="16" t="n">
        <f aca="false" t="array" ref="H468:H468">(G468*F468)/D468</f>
        <v>2.85714285714286</v>
      </c>
      <c r="I468" s="17" t="n">
        <f aca="false">D468*1000</f>
        <v>210</v>
      </c>
    </row>
    <row r="469" customFormat="false" ht="19.5" hidden="false" customHeight="true" outlineLevel="0" collapsed="false">
      <c r="A469" s="14" t="n">
        <v>466</v>
      </c>
      <c r="B469" s="15" t="n">
        <v>0.85</v>
      </c>
      <c r="C469" s="16" t="n">
        <v>0.6</v>
      </c>
      <c r="D469" s="16" t="n">
        <f aca="false" t="array" ref="D469:D469">B469-C469</f>
        <v>0.25</v>
      </c>
      <c r="E469" s="16" t="n">
        <v>0.4</v>
      </c>
      <c r="F469" s="16" t="n">
        <f aca="false" t="array" ref="F469:F469">1-E469</f>
        <v>0.6</v>
      </c>
      <c r="G469" s="16" t="n">
        <v>3.4</v>
      </c>
      <c r="H469" s="16" t="n">
        <f aca="false" t="array" ref="H469:H469">(G469*F469)/D469</f>
        <v>8.16</v>
      </c>
      <c r="I469" s="17" t="n">
        <f aca="false">D469*1000</f>
        <v>250</v>
      </c>
    </row>
    <row r="470" customFormat="false" ht="19.5" hidden="false" customHeight="true" outlineLevel="0" collapsed="false">
      <c r="A470" s="14" t="n">
        <v>467</v>
      </c>
      <c r="B470" s="15" t="n">
        <v>0.85</v>
      </c>
      <c r="C470" s="16" t="n">
        <v>0.64</v>
      </c>
      <c r="D470" s="16" t="n">
        <f aca="false" t="array" ref="D470:D470">B470-C470</f>
        <v>0.21</v>
      </c>
      <c r="E470" s="16" t="n">
        <v>0.4</v>
      </c>
      <c r="F470" s="16" t="n">
        <f aca="false" t="array" ref="F470:F470">1-E470</f>
        <v>0.6</v>
      </c>
      <c r="G470" s="16" t="n">
        <v>5.9</v>
      </c>
      <c r="H470" s="16" t="n">
        <f aca="false" t="array" ref="H470:H470">(G470*F470)/D470</f>
        <v>16.8571428571429</v>
      </c>
      <c r="I470" s="17" t="n">
        <f aca="false">D470*1000</f>
        <v>210</v>
      </c>
    </row>
    <row r="471" customFormat="false" ht="19.5" hidden="false" customHeight="true" outlineLevel="0" collapsed="false">
      <c r="A471" s="14" t="n">
        <v>468</v>
      </c>
      <c r="B471" s="15" t="n">
        <v>0.85</v>
      </c>
      <c r="C471" s="16" t="n">
        <v>0.63</v>
      </c>
      <c r="D471" s="16" t="n">
        <f aca="false" t="array" ref="D471:D471">B471-C471</f>
        <v>0.22</v>
      </c>
      <c r="E471" s="16" t="n">
        <v>0.3</v>
      </c>
      <c r="F471" s="16" t="n">
        <f aca="false" t="array" ref="F471:F471">1-E471</f>
        <v>0.7</v>
      </c>
      <c r="G471" s="16" t="n">
        <v>4.6</v>
      </c>
      <c r="H471" s="16" t="n">
        <f aca="false" t="array" ref="H471:H471">(G471*F471)/D471</f>
        <v>14.6363636363636</v>
      </c>
      <c r="I471" s="17" t="n">
        <f aca="false">D471*1000</f>
        <v>220</v>
      </c>
    </row>
    <row r="472" customFormat="false" ht="19.5" hidden="false" customHeight="true" outlineLevel="0" collapsed="false">
      <c r="A472" s="14" t="n">
        <v>469</v>
      </c>
      <c r="B472" s="15" t="n">
        <v>0.85</v>
      </c>
      <c r="C472" s="16" t="n">
        <v>0.62</v>
      </c>
      <c r="D472" s="16" t="n">
        <f aca="false" t="array" ref="D472:D472">B472-C472</f>
        <v>0.23</v>
      </c>
      <c r="E472" s="16" t="n">
        <v>0.5</v>
      </c>
      <c r="F472" s="16" t="n">
        <f aca="false" t="array" ref="F472:F472">1-E472</f>
        <v>0.5</v>
      </c>
      <c r="G472" s="16" t="n">
        <v>1.5</v>
      </c>
      <c r="H472" s="16" t="n">
        <f aca="false" t="array" ref="H472:H472">(G472*F472)/D472</f>
        <v>3.26086956521739</v>
      </c>
      <c r="I472" s="17" t="n">
        <f aca="false">D472*1000</f>
        <v>230</v>
      </c>
    </row>
    <row r="473" customFormat="false" ht="19.5" hidden="false" customHeight="true" outlineLevel="0" collapsed="false">
      <c r="A473" s="14" t="n">
        <v>470</v>
      </c>
      <c r="B473" s="15" t="n">
        <v>0.85</v>
      </c>
      <c r="C473" s="16" t="n">
        <v>0.61</v>
      </c>
      <c r="D473" s="16" t="n">
        <f aca="false" t="array" ref="D473:D473">B473-C473</f>
        <v>0.24</v>
      </c>
      <c r="E473" s="16" t="n">
        <v>0.3</v>
      </c>
      <c r="F473" s="16" t="n">
        <f aca="false" t="array" ref="F473:F473">1-E473</f>
        <v>0.7</v>
      </c>
      <c r="G473" s="16" t="n">
        <v>2.4</v>
      </c>
      <c r="H473" s="16" t="n">
        <f aca="false" t="array" ref="H473:H473">(G473*F473)/D473</f>
        <v>7</v>
      </c>
      <c r="I473" s="17" t="n">
        <f aca="false">D473*1000</f>
        <v>240</v>
      </c>
    </row>
    <row r="474" customFormat="false" ht="19.5" hidden="false" customHeight="true" outlineLevel="0" collapsed="false">
      <c r="A474" s="14" t="n">
        <v>471</v>
      </c>
      <c r="B474" s="15" t="n">
        <v>0.85</v>
      </c>
      <c r="C474" s="16" t="n">
        <v>0.63</v>
      </c>
      <c r="D474" s="16" t="n">
        <f aca="false" t="array" ref="D474:D474">B474-C474</f>
        <v>0.22</v>
      </c>
      <c r="E474" s="16" t="n">
        <v>0.3</v>
      </c>
      <c r="F474" s="16" t="n">
        <f aca="false" t="array" ref="F474:F474">1-E474</f>
        <v>0.7</v>
      </c>
      <c r="G474" s="16" t="n">
        <v>1.3</v>
      </c>
      <c r="H474" s="16" t="n">
        <f aca="false" t="array" ref="H474:H474">(G474*F474)/D474</f>
        <v>4.13636363636364</v>
      </c>
      <c r="I474" s="17" t="n">
        <f aca="false">D474*1000</f>
        <v>220</v>
      </c>
    </row>
    <row r="475" customFormat="false" ht="19.5" hidden="false" customHeight="true" outlineLevel="0" collapsed="false">
      <c r="A475" s="14" t="n">
        <v>472</v>
      </c>
      <c r="B475" s="15" t="n">
        <v>0.85</v>
      </c>
      <c r="C475" s="16" t="n">
        <v>0.55</v>
      </c>
      <c r="D475" s="16" t="n">
        <f aca="false" t="array" ref="D475:D475">B475-C475</f>
        <v>0.3</v>
      </c>
      <c r="E475" s="16" t="n">
        <v>0.2</v>
      </c>
      <c r="F475" s="16" t="n">
        <f aca="false" t="array" ref="F475:F475">1-E475</f>
        <v>0.8</v>
      </c>
      <c r="G475" s="16" t="n">
        <v>6.6</v>
      </c>
      <c r="H475" s="16" t="n">
        <f aca="false" t="array" ref="H475:H475">(G475*F475)/D475</f>
        <v>17.6</v>
      </c>
      <c r="I475" s="17" t="n">
        <f aca="false">D475*1000</f>
        <v>300</v>
      </c>
    </row>
    <row r="476" customFormat="false" ht="19.5" hidden="false" customHeight="true" outlineLevel="0" collapsed="false">
      <c r="A476" s="14" t="n">
        <v>473</v>
      </c>
      <c r="B476" s="15" t="n">
        <v>0.85</v>
      </c>
      <c r="C476" s="16" t="n">
        <v>0.63</v>
      </c>
      <c r="D476" s="16" t="n">
        <f aca="false" t="array" ref="D476:D476">B476-C476</f>
        <v>0.22</v>
      </c>
      <c r="E476" s="16" t="n">
        <v>0.4</v>
      </c>
      <c r="F476" s="16" t="n">
        <f aca="false" t="array" ref="F476:F476">1-E476</f>
        <v>0.6</v>
      </c>
      <c r="G476" s="16" t="n">
        <v>1.2</v>
      </c>
      <c r="H476" s="16" t="n">
        <f aca="false" t="array" ref="H476:H476">(G476*F476)/D476</f>
        <v>3.27272727272727</v>
      </c>
      <c r="I476" s="17" t="n">
        <f aca="false">D476*1000</f>
        <v>220</v>
      </c>
    </row>
    <row r="477" customFormat="false" ht="19.5" hidden="false" customHeight="true" outlineLevel="0" collapsed="false">
      <c r="A477" s="14" t="n">
        <v>474</v>
      </c>
      <c r="B477" s="15" t="n">
        <v>0.85</v>
      </c>
      <c r="C477" s="16" t="n">
        <v>0.6</v>
      </c>
      <c r="D477" s="16" t="n">
        <f aca="false" t="array" ref="D477:D477">B477-C477</f>
        <v>0.25</v>
      </c>
      <c r="E477" s="16" t="n">
        <v>0.3</v>
      </c>
      <c r="F477" s="16" t="n">
        <f aca="false" t="array" ref="F477:F477">1-E477</f>
        <v>0.7</v>
      </c>
      <c r="G477" s="16" t="n">
        <v>2.2</v>
      </c>
      <c r="H477" s="16" t="n">
        <f aca="false" t="array" ref="H477:H477">(G477*F477)/D477</f>
        <v>6.16</v>
      </c>
      <c r="I477" s="17" t="n">
        <f aca="false">D477*1000</f>
        <v>250</v>
      </c>
    </row>
    <row r="478" customFormat="false" ht="19.5" hidden="false" customHeight="true" outlineLevel="0" collapsed="false">
      <c r="A478" s="14" t="n">
        <v>475</v>
      </c>
      <c r="B478" s="15" t="n">
        <v>0.85</v>
      </c>
      <c r="C478" s="16" t="n">
        <v>0.6</v>
      </c>
      <c r="D478" s="16" t="n">
        <f aca="false" t="array" ref="D478:D478">B478-C478</f>
        <v>0.25</v>
      </c>
      <c r="E478" s="16" t="n">
        <v>0.4</v>
      </c>
      <c r="F478" s="16" t="n">
        <f aca="false" t="array" ref="F478:F478">1-E478</f>
        <v>0.6</v>
      </c>
      <c r="G478" s="16" t="n">
        <v>2</v>
      </c>
      <c r="H478" s="16" t="n">
        <f aca="false" t="array" ref="H478:H478">(G478*F478)/D478</f>
        <v>4.8</v>
      </c>
      <c r="I478" s="17" t="n">
        <f aca="false">D478*1000</f>
        <v>250</v>
      </c>
    </row>
    <row r="479" customFormat="false" ht="19.5" hidden="false" customHeight="true" outlineLevel="0" collapsed="false">
      <c r="A479" s="14" t="n">
        <v>476</v>
      </c>
      <c r="B479" s="15" t="n">
        <v>0.85</v>
      </c>
      <c r="C479" s="16" t="n">
        <v>0.56</v>
      </c>
      <c r="D479" s="16" t="n">
        <f aca="false" t="array" ref="D479:D479">B479-C479</f>
        <v>0.29</v>
      </c>
      <c r="E479" s="16" t="n">
        <v>0.5</v>
      </c>
      <c r="F479" s="16" t="n">
        <f aca="false" t="array" ref="F479:F479">1-E479</f>
        <v>0.5</v>
      </c>
      <c r="G479" s="16" t="n">
        <v>1.2</v>
      </c>
      <c r="H479" s="16" t="n">
        <f aca="false" t="array" ref="H479:H479">(G479*F479)/D479</f>
        <v>2.06896551724138</v>
      </c>
      <c r="I479" s="17" t="n">
        <f aca="false">D479*1000</f>
        <v>290</v>
      </c>
    </row>
    <row r="480" customFormat="false" ht="19.5" hidden="false" customHeight="true" outlineLevel="0" collapsed="false">
      <c r="A480" s="14" t="n">
        <v>477</v>
      </c>
      <c r="B480" s="15" t="n">
        <v>0.85</v>
      </c>
      <c r="C480" s="16" t="n">
        <v>0.56</v>
      </c>
      <c r="D480" s="16" t="n">
        <f aca="false" t="array" ref="D480:D480">B480-C480</f>
        <v>0.29</v>
      </c>
      <c r="E480" s="16" t="n">
        <v>0.2</v>
      </c>
      <c r="F480" s="16" t="n">
        <f aca="false" t="array" ref="F480:F480">1-E480</f>
        <v>0.8</v>
      </c>
      <c r="G480" s="16" t="n">
        <v>2.2</v>
      </c>
      <c r="H480" s="16" t="n">
        <f aca="false" t="array" ref="H480:H480">(G480*F480)/D480</f>
        <v>6.06896551724138</v>
      </c>
      <c r="I480" s="17" t="n">
        <f aca="false">D480*1000</f>
        <v>290</v>
      </c>
    </row>
    <row r="481" customFormat="false" ht="19.5" hidden="false" customHeight="true" outlineLevel="0" collapsed="false">
      <c r="A481" s="14" t="n">
        <v>478</v>
      </c>
      <c r="B481" s="15" t="n">
        <v>0.85</v>
      </c>
      <c r="C481" s="16" t="n">
        <v>0.55</v>
      </c>
      <c r="D481" s="16" t="n">
        <f aca="false" t="array" ref="D481:D481">B481-C481</f>
        <v>0.3</v>
      </c>
      <c r="E481" s="16" t="n">
        <v>0.2</v>
      </c>
      <c r="F481" s="16" t="n">
        <f aca="false" t="array" ref="F481:F481">1-E481</f>
        <v>0.8</v>
      </c>
      <c r="G481" s="16" t="n">
        <v>4.6</v>
      </c>
      <c r="H481" s="16" t="n">
        <f aca="false" t="array" ref="H481:H481">(G481*F481)/D481</f>
        <v>12.2666666666667</v>
      </c>
      <c r="I481" s="17" t="n">
        <f aca="false">D481*1000</f>
        <v>300</v>
      </c>
    </row>
    <row r="482" customFormat="false" ht="19.5" hidden="false" customHeight="true" outlineLevel="0" collapsed="false">
      <c r="A482" s="14" t="n">
        <v>479</v>
      </c>
      <c r="B482" s="15" t="n">
        <v>0.85</v>
      </c>
      <c r="C482" s="16" t="n">
        <v>0.57</v>
      </c>
      <c r="D482" s="16" t="n">
        <f aca="false" t="array" ref="D482:D482">B482-C482</f>
        <v>0.28</v>
      </c>
      <c r="E482" s="16" t="n">
        <v>0.2</v>
      </c>
      <c r="F482" s="16" t="n">
        <f aca="false" t="array" ref="F482:F482">1-E482</f>
        <v>0.8</v>
      </c>
      <c r="G482" s="16" t="n">
        <v>3.6</v>
      </c>
      <c r="H482" s="16" t="n">
        <f aca="false" t="array" ref="H482:H482">(G482*F482)/D482</f>
        <v>10.2857142857143</v>
      </c>
      <c r="I482" s="17" t="n">
        <f aca="false">D482*1000</f>
        <v>280</v>
      </c>
    </row>
    <row r="483" customFormat="false" ht="19.5" hidden="false" customHeight="true" outlineLevel="0" collapsed="false">
      <c r="A483" s="14" t="n">
        <v>480</v>
      </c>
      <c r="B483" s="15" t="n">
        <v>0.85</v>
      </c>
      <c r="C483" s="16" t="n">
        <v>0.58</v>
      </c>
      <c r="D483" s="16" t="n">
        <f aca="false" t="array" ref="D483:D483">B483-C483</f>
        <v>0.27</v>
      </c>
      <c r="E483" s="16" t="n">
        <v>0.4</v>
      </c>
      <c r="F483" s="16" t="n">
        <f aca="false" t="array" ref="F483:F483">1-E483</f>
        <v>0.6</v>
      </c>
      <c r="G483" s="16" t="n">
        <v>1.1</v>
      </c>
      <c r="H483" s="16" t="n">
        <f aca="false" t="array" ref="H483:H483">(G483*F483)/D483</f>
        <v>2.44444444444444</v>
      </c>
      <c r="I483" s="17" t="n">
        <f aca="false">D483*1000</f>
        <v>270</v>
      </c>
    </row>
    <row r="484" customFormat="false" ht="19.5" hidden="false" customHeight="true" outlineLevel="0" collapsed="false">
      <c r="A484" s="14" t="n">
        <v>481</v>
      </c>
      <c r="B484" s="15" t="n">
        <v>0.85</v>
      </c>
      <c r="C484" s="16" t="n">
        <v>0.63</v>
      </c>
      <c r="D484" s="16" t="n">
        <f aca="false" t="array" ref="D484:D484">B484-C484</f>
        <v>0.22</v>
      </c>
      <c r="E484" s="16" t="n">
        <v>0.2</v>
      </c>
      <c r="F484" s="16" t="n">
        <f aca="false" t="array" ref="F484:F484">1-E484</f>
        <v>0.8</v>
      </c>
      <c r="G484" s="16" t="n">
        <v>5.5</v>
      </c>
      <c r="H484" s="16" t="n">
        <f aca="false" t="array" ref="H484:H484">(G484*F484)/D484</f>
        <v>20</v>
      </c>
      <c r="I484" s="17" t="n">
        <f aca="false">D484*1000</f>
        <v>220</v>
      </c>
    </row>
    <row r="485" customFormat="false" ht="19.5" hidden="false" customHeight="true" outlineLevel="0" collapsed="false">
      <c r="A485" s="14" t="n">
        <v>482</v>
      </c>
      <c r="B485" s="15" t="n">
        <v>0.85</v>
      </c>
      <c r="C485" s="16" t="n">
        <v>0.63</v>
      </c>
      <c r="D485" s="16" t="n">
        <f aca="false" t="array" ref="D485:D485">B485-C485</f>
        <v>0.22</v>
      </c>
      <c r="E485" s="16" t="n">
        <v>0.3</v>
      </c>
      <c r="F485" s="16" t="n">
        <f aca="false" t="array" ref="F485:F485">1-E485</f>
        <v>0.7</v>
      </c>
      <c r="G485" s="16" t="n">
        <v>4.4</v>
      </c>
      <c r="H485" s="16" t="n">
        <f aca="false" t="array" ref="H485:H485">(G485*F485)/D485</f>
        <v>14</v>
      </c>
      <c r="I485" s="17" t="n">
        <f aca="false">D485*1000</f>
        <v>220</v>
      </c>
    </row>
    <row r="486" customFormat="false" ht="19.5" hidden="false" customHeight="true" outlineLevel="0" collapsed="false">
      <c r="A486" s="14" t="n">
        <v>483</v>
      </c>
      <c r="B486" s="15" t="n">
        <v>0.85</v>
      </c>
      <c r="C486" s="16" t="n">
        <v>0.55</v>
      </c>
      <c r="D486" s="16" t="n">
        <f aca="false" t="array" ref="D486:D486">B486-C486</f>
        <v>0.3</v>
      </c>
      <c r="E486" s="16" t="n">
        <v>0.2</v>
      </c>
      <c r="F486" s="16" t="n">
        <f aca="false" t="array" ref="F486:F486">1-E486</f>
        <v>0.8</v>
      </c>
      <c r="G486" s="16" t="n">
        <v>3.9</v>
      </c>
      <c r="H486" s="16" t="n">
        <f aca="false" t="array" ref="H486:H486">(G486*F486)/D486</f>
        <v>10.4</v>
      </c>
      <c r="I486" s="17" t="n">
        <f aca="false">D486*1000</f>
        <v>300</v>
      </c>
    </row>
    <row r="487" customFormat="false" ht="19.5" hidden="false" customHeight="true" outlineLevel="0" collapsed="false">
      <c r="A487" s="14" t="n">
        <v>484</v>
      </c>
      <c r="B487" s="15" t="n">
        <v>0.85</v>
      </c>
      <c r="C487" s="16" t="n">
        <v>0.55</v>
      </c>
      <c r="D487" s="16" t="n">
        <f aca="false" t="array" ref="D487:D487">B487-C487</f>
        <v>0.3</v>
      </c>
      <c r="E487" s="16" t="n">
        <v>0.3</v>
      </c>
      <c r="F487" s="16" t="n">
        <f aca="false" t="array" ref="F487:F487">1-E487</f>
        <v>0.7</v>
      </c>
      <c r="G487" s="16" t="n">
        <v>4.8</v>
      </c>
      <c r="H487" s="16" t="n">
        <f aca="false" t="array" ref="H487:H487">(G487*F487)/D487</f>
        <v>11.2</v>
      </c>
      <c r="I487" s="17" t="n">
        <f aca="false">D487*1000</f>
        <v>300</v>
      </c>
    </row>
    <row r="488" customFormat="false" ht="19.5" hidden="false" customHeight="true" outlineLevel="0" collapsed="false">
      <c r="A488" s="14" t="n">
        <v>485</v>
      </c>
      <c r="B488" s="15" t="n">
        <v>0.85</v>
      </c>
      <c r="C488" s="16" t="n">
        <v>0.6</v>
      </c>
      <c r="D488" s="16" t="n">
        <f aca="false" t="array" ref="D488:D488">B488-C488</f>
        <v>0.25</v>
      </c>
      <c r="E488" s="16" t="n">
        <v>0.5</v>
      </c>
      <c r="F488" s="16" t="n">
        <f aca="false" t="array" ref="F488:F488">1-E488</f>
        <v>0.5</v>
      </c>
      <c r="G488" s="16" t="n">
        <v>1</v>
      </c>
      <c r="H488" s="16" t="n">
        <f aca="false" t="array" ref="H488:H488">(G488*F488)/D488</f>
        <v>2</v>
      </c>
      <c r="I488" s="17" t="n">
        <f aca="false">D488*1000</f>
        <v>250</v>
      </c>
    </row>
    <row r="489" customFormat="false" ht="19.5" hidden="false" customHeight="true" outlineLevel="0" collapsed="false">
      <c r="A489" s="14" t="n">
        <v>486</v>
      </c>
      <c r="B489" s="15" t="n">
        <v>0.85</v>
      </c>
      <c r="C489" s="16" t="n">
        <v>0.65</v>
      </c>
      <c r="D489" s="16" t="n">
        <f aca="false" t="array" ref="D489:D489">B489-C489</f>
        <v>0.2</v>
      </c>
      <c r="E489" s="16" t="n">
        <v>0.2</v>
      </c>
      <c r="F489" s="16" t="n">
        <f aca="false" t="array" ref="F489:F489">1-E489</f>
        <v>0.8</v>
      </c>
      <c r="G489" s="16" t="n">
        <v>4.2</v>
      </c>
      <c r="H489" s="16" t="n">
        <f aca="false" t="array" ref="H489:H489">(G489*F489)/D489</f>
        <v>16.8</v>
      </c>
      <c r="I489" s="17" t="n">
        <f aca="false">D489*1000</f>
        <v>200</v>
      </c>
    </row>
    <row r="490" customFormat="false" ht="19.5" hidden="false" customHeight="true" outlineLevel="0" collapsed="false">
      <c r="A490" s="14" t="n">
        <v>487</v>
      </c>
      <c r="B490" s="15" t="n">
        <v>0.85</v>
      </c>
      <c r="C490" s="16" t="n">
        <v>0.57</v>
      </c>
      <c r="D490" s="16" t="n">
        <f aca="false" t="array" ref="D490:D490">B490-C490</f>
        <v>0.28</v>
      </c>
      <c r="E490" s="16" t="n">
        <v>0.4</v>
      </c>
      <c r="F490" s="16" t="n">
        <f aca="false" t="array" ref="F490:F490">1-E490</f>
        <v>0.6</v>
      </c>
      <c r="G490" s="16" t="n">
        <v>4.8</v>
      </c>
      <c r="H490" s="16" t="n">
        <f aca="false" t="array" ref="H490:H490">(G490*F490)/D490</f>
        <v>10.2857142857143</v>
      </c>
      <c r="I490" s="17" t="n">
        <f aca="false">D490*1000</f>
        <v>280</v>
      </c>
    </row>
    <row r="491" customFormat="false" ht="19.5" hidden="false" customHeight="true" outlineLevel="0" collapsed="false">
      <c r="A491" s="14" t="n">
        <v>488</v>
      </c>
      <c r="B491" s="15" t="n">
        <v>0.85</v>
      </c>
      <c r="C491" s="16" t="n">
        <v>0.64</v>
      </c>
      <c r="D491" s="16" t="n">
        <f aca="false" t="array" ref="D491:D491">B491-C491</f>
        <v>0.21</v>
      </c>
      <c r="E491" s="16" t="n">
        <v>0.4</v>
      </c>
      <c r="F491" s="16" t="n">
        <f aca="false" t="array" ref="F491:F491">1-E491</f>
        <v>0.6</v>
      </c>
      <c r="G491" s="16" t="n">
        <v>2.3</v>
      </c>
      <c r="H491" s="16" t="n">
        <f aca="false" t="array" ref="H491:H491">(G491*F491)/D491</f>
        <v>6.57142857142857</v>
      </c>
      <c r="I491" s="17" t="n">
        <f aca="false">D491*1000</f>
        <v>210</v>
      </c>
    </row>
    <row r="492" customFormat="false" ht="19.5" hidden="false" customHeight="true" outlineLevel="0" collapsed="false">
      <c r="A492" s="14" t="n">
        <v>489</v>
      </c>
      <c r="B492" s="15" t="n">
        <v>0.85</v>
      </c>
      <c r="C492" s="16" t="n">
        <v>0.63</v>
      </c>
      <c r="D492" s="16" t="n">
        <f aca="false" t="array" ref="D492:D492">B492-C492</f>
        <v>0.22</v>
      </c>
      <c r="E492" s="16" t="n">
        <v>0.2</v>
      </c>
      <c r="F492" s="16" t="n">
        <f aca="false" t="array" ref="F492:F492">1-E492</f>
        <v>0.8</v>
      </c>
      <c r="G492" s="16" t="n">
        <v>3.1</v>
      </c>
      <c r="H492" s="16" t="n">
        <f aca="false" t="array" ref="H492:H492">(G492*F492)/D492</f>
        <v>11.2727272727273</v>
      </c>
      <c r="I492" s="17" t="n">
        <f aca="false">D492*1000</f>
        <v>220</v>
      </c>
    </row>
    <row r="493" customFormat="false" ht="19.5" hidden="false" customHeight="true" outlineLevel="0" collapsed="false">
      <c r="A493" s="14" t="n">
        <v>490</v>
      </c>
      <c r="B493" s="15" t="n">
        <v>0.85</v>
      </c>
      <c r="C493" s="16" t="n">
        <v>0.55</v>
      </c>
      <c r="D493" s="16" t="n">
        <f aca="false" t="array" ref="D493:D493">B493-C493</f>
        <v>0.3</v>
      </c>
      <c r="E493" s="16" t="n">
        <v>0.2</v>
      </c>
      <c r="F493" s="16" t="n">
        <f aca="false" t="array" ref="F493:F493">1-E493</f>
        <v>0.8</v>
      </c>
      <c r="G493" s="16" t="n">
        <v>0.8</v>
      </c>
      <c r="H493" s="16" t="n">
        <f aca="false" t="array" ref="H493:H493">(G493*F493)/D493</f>
        <v>2.13333333333333</v>
      </c>
      <c r="I493" s="17" t="n">
        <f aca="false">D493*1000</f>
        <v>300</v>
      </c>
    </row>
    <row r="494" customFormat="false" ht="19.5" hidden="false" customHeight="true" outlineLevel="0" collapsed="false">
      <c r="A494" s="14" t="n">
        <v>491</v>
      </c>
      <c r="B494" s="15" t="n">
        <v>0.85</v>
      </c>
      <c r="C494" s="16" t="n">
        <v>0.63</v>
      </c>
      <c r="D494" s="16" t="n">
        <f aca="false" t="array" ref="D494:D494">B494-C494</f>
        <v>0.22</v>
      </c>
      <c r="E494" s="16" t="n">
        <v>0.4</v>
      </c>
      <c r="F494" s="16" t="n">
        <f aca="false" t="array" ref="F494:F494">1-E494</f>
        <v>0.6</v>
      </c>
      <c r="G494" s="16" t="n">
        <v>0.9</v>
      </c>
      <c r="H494" s="16" t="n">
        <f aca="false" t="array" ref="H494:H494">(G494*F494)/D494</f>
        <v>2.45454545454546</v>
      </c>
      <c r="I494" s="17" t="n">
        <f aca="false">D494*1000</f>
        <v>220</v>
      </c>
    </row>
    <row r="495" customFormat="false" ht="19.5" hidden="false" customHeight="true" outlineLevel="0" collapsed="false">
      <c r="A495" s="14" t="n">
        <v>492</v>
      </c>
      <c r="B495" s="15" t="n">
        <v>0.85</v>
      </c>
      <c r="C495" s="16" t="n">
        <v>0.59</v>
      </c>
      <c r="D495" s="16" t="n">
        <f aca="false" t="array" ref="D495:D495">B495-C495</f>
        <v>0.26</v>
      </c>
      <c r="E495" s="16" t="n">
        <v>0.5</v>
      </c>
      <c r="F495" s="16" t="n">
        <f aca="false" t="array" ref="F495:F495">1-E495</f>
        <v>0.5</v>
      </c>
      <c r="G495" s="16" t="n">
        <v>4.7</v>
      </c>
      <c r="H495" s="16" t="n">
        <f aca="false" t="array" ref="H495:H495">(G495*F495)/D495</f>
        <v>9.03846153846154</v>
      </c>
      <c r="I495" s="17" t="n">
        <f aca="false">D495*1000</f>
        <v>260</v>
      </c>
    </row>
    <row r="496" customFormat="false" ht="19.5" hidden="false" customHeight="true" outlineLevel="0" collapsed="false">
      <c r="A496" s="14" t="n">
        <v>493</v>
      </c>
      <c r="B496" s="15" t="n">
        <v>0.85</v>
      </c>
      <c r="C496" s="16" t="n">
        <v>0.55</v>
      </c>
      <c r="D496" s="16" t="n">
        <f aca="false" t="array" ref="D496:D496">B496-C496</f>
        <v>0.3</v>
      </c>
      <c r="E496" s="16" t="n">
        <v>0.4</v>
      </c>
      <c r="F496" s="16" t="n">
        <f aca="false" t="array" ref="F496:F496">1-E496</f>
        <v>0.6</v>
      </c>
      <c r="G496" s="16" t="n">
        <v>4.7</v>
      </c>
      <c r="H496" s="16" t="n">
        <f aca="false" t="array" ref="H496:H496">(G496*F496)/D496</f>
        <v>9.4</v>
      </c>
      <c r="I496" s="17" t="n">
        <f aca="false">D496*1000</f>
        <v>300</v>
      </c>
    </row>
    <row r="497" customFormat="false" ht="19.5" hidden="false" customHeight="true" outlineLevel="0" collapsed="false">
      <c r="A497" s="14" t="n">
        <v>494</v>
      </c>
      <c r="B497" s="15" t="n">
        <v>0.85</v>
      </c>
      <c r="C497" s="16" t="n">
        <v>0.6</v>
      </c>
      <c r="D497" s="16" t="n">
        <f aca="false" t="array" ref="D497:D497">B497-C497</f>
        <v>0.25</v>
      </c>
      <c r="E497" s="16" t="n">
        <v>0.5</v>
      </c>
      <c r="F497" s="16" t="n">
        <f aca="false" t="array" ref="F497:F497">1-E497</f>
        <v>0.5</v>
      </c>
      <c r="G497" s="16" t="n">
        <v>1.2</v>
      </c>
      <c r="H497" s="16" t="n">
        <f aca="false" t="array" ref="H497:H497">(G497*F497)/D497</f>
        <v>2.4</v>
      </c>
      <c r="I497" s="17" t="n">
        <f aca="false">D497*1000</f>
        <v>250</v>
      </c>
    </row>
    <row r="498" customFormat="false" ht="19.5" hidden="false" customHeight="true" outlineLevel="0" collapsed="false">
      <c r="A498" s="14" t="n">
        <v>495</v>
      </c>
      <c r="B498" s="15" t="n">
        <v>0.85</v>
      </c>
      <c r="C498" s="16" t="n">
        <v>0.62</v>
      </c>
      <c r="D498" s="16" t="n">
        <f aca="false" t="array" ref="D498:D498">B498-C498</f>
        <v>0.23</v>
      </c>
      <c r="E498" s="16" t="n">
        <v>0.4</v>
      </c>
      <c r="F498" s="16" t="n">
        <f aca="false" t="array" ref="F498:F498">1-E498</f>
        <v>0.6</v>
      </c>
      <c r="G498" s="16" t="n">
        <v>1.4</v>
      </c>
      <c r="H498" s="16" t="n">
        <f aca="false" t="array" ref="H498:H498">(G498*F498)/D498</f>
        <v>3.65217391304348</v>
      </c>
      <c r="I498" s="17" t="n">
        <f aca="false">D498*1000</f>
        <v>230</v>
      </c>
    </row>
    <row r="499" customFormat="false" ht="19.5" hidden="false" customHeight="true" outlineLevel="0" collapsed="false">
      <c r="A499" s="14" t="n">
        <v>496</v>
      </c>
      <c r="B499" s="15" t="n">
        <v>0.85</v>
      </c>
      <c r="C499" s="16" t="n">
        <v>0.6</v>
      </c>
      <c r="D499" s="16" t="n">
        <f aca="false" t="array" ref="D499:D499">B499-C499</f>
        <v>0.25</v>
      </c>
      <c r="E499" s="16" t="n">
        <v>0.4</v>
      </c>
      <c r="F499" s="16" t="n">
        <f aca="false" t="array" ref="F499:F499">1-E499</f>
        <v>0.6</v>
      </c>
      <c r="G499" s="16" t="n">
        <v>1.9</v>
      </c>
      <c r="H499" s="16" t="n">
        <f aca="false" t="array" ref="H499:H499">(G499*F499)/D499</f>
        <v>4.56</v>
      </c>
      <c r="I499" s="17" t="n">
        <f aca="false">D499*1000</f>
        <v>250</v>
      </c>
    </row>
    <row r="500" customFormat="false" ht="19.5" hidden="false" customHeight="true" outlineLevel="0" collapsed="false">
      <c r="A500" s="14" t="n">
        <v>497</v>
      </c>
      <c r="B500" s="15" t="n">
        <v>0.85</v>
      </c>
      <c r="C500" s="16" t="n">
        <v>0.61</v>
      </c>
      <c r="D500" s="16" t="n">
        <f aca="false" t="array" ref="D500:D500">B500-C500</f>
        <v>0.24</v>
      </c>
      <c r="E500" s="16" t="n">
        <v>0.4</v>
      </c>
      <c r="F500" s="16" t="n">
        <f aca="false" t="array" ref="F500:F500">1-E500</f>
        <v>0.6</v>
      </c>
      <c r="G500" s="16" t="n">
        <v>2.1</v>
      </c>
      <c r="H500" s="16" t="n">
        <f aca="false" t="array" ref="H500:H500">(G500*F500)/D500</f>
        <v>5.25</v>
      </c>
      <c r="I500" s="17" t="n">
        <f aca="false">D500*1000</f>
        <v>240</v>
      </c>
    </row>
    <row r="501" customFormat="false" ht="19.5" hidden="false" customHeight="true" outlineLevel="0" collapsed="false">
      <c r="A501" s="14" t="n">
        <v>498</v>
      </c>
      <c r="B501" s="15" t="n">
        <v>0.85</v>
      </c>
      <c r="C501" s="16" t="n">
        <v>0.59</v>
      </c>
      <c r="D501" s="16" t="n">
        <f aca="false" t="array" ref="D501:D501">B501-C501</f>
        <v>0.26</v>
      </c>
      <c r="E501" s="16" t="n">
        <v>0.4</v>
      </c>
      <c r="F501" s="16" t="n">
        <f aca="false" t="array" ref="F501:F501">1-E501</f>
        <v>0.6</v>
      </c>
      <c r="G501" s="16" t="n">
        <v>4.5</v>
      </c>
      <c r="H501" s="16" t="n">
        <f aca="false" t="array" ref="H501:H501">(G501*F501)/D501</f>
        <v>10.3846153846154</v>
      </c>
      <c r="I501" s="17" t="n">
        <f aca="false">D501*1000</f>
        <v>260</v>
      </c>
    </row>
    <row r="502" customFormat="false" ht="19.5" hidden="false" customHeight="true" outlineLevel="0" collapsed="false">
      <c r="A502" s="14" t="n">
        <v>499</v>
      </c>
      <c r="B502" s="15" t="n">
        <v>0.85</v>
      </c>
      <c r="C502" s="16" t="n">
        <v>0.64</v>
      </c>
      <c r="D502" s="16" t="n">
        <f aca="false" t="array" ref="D502:D502">B502-C502</f>
        <v>0.21</v>
      </c>
      <c r="E502" s="16" t="n">
        <v>0.2</v>
      </c>
      <c r="F502" s="16" t="n">
        <f aca="false" t="array" ref="F502:F502">1-E502</f>
        <v>0.8</v>
      </c>
      <c r="G502" s="16" t="n">
        <v>3.3</v>
      </c>
      <c r="H502" s="16" t="n">
        <f aca="false" t="array" ref="H502:H502">(G502*F502)/D502</f>
        <v>12.5714285714286</v>
      </c>
      <c r="I502" s="17" t="n">
        <f aca="false">D502*1000</f>
        <v>210</v>
      </c>
    </row>
    <row r="503" customFormat="false" ht="19.5" hidden="false" customHeight="true" outlineLevel="0" collapsed="false">
      <c r="A503" s="14" t="n">
        <v>500</v>
      </c>
      <c r="B503" s="15" t="n">
        <v>0.85</v>
      </c>
      <c r="C503" s="16" t="n">
        <v>0.61</v>
      </c>
      <c r="D503" s="16" t="n">
        <f aca="false" t="array" ref="D503:D503">B503-C503</f>
        <v>0.24</v>
      </c>
      <c r="E503" s="16" t="n">
        <v>0.2</v>
      </c>
      <c r="F503" s="16" t="n">
        <f aca="false" t="array" ref="F503:F503">1-E503</f>
        <v>0.8</v>
      </c>
      <c r="G503" s="16" t="n">
        <v>4.3</v>
      </c>
      <c r="H503" s="16" t="n">
        <f aca="false" t="array" ref="H503:H503">(G503*F503)/D503</f>
        <v>14.3333333333333</v>
      </c>
      <c r="I503" s="17" t="n">
        <f aca="false">D503*1000</f>
        <v>240</v>
      </c>
    </row>
    <row r="504" customFormat="false" ht="19.5" hidden="false" customHeight="true" outlineLevel="0" collapsed="false">
      <c r="A504" s="14" t="n">
        <v>501</v>
      </c>
      <c r="B504" s="15" t="n">
        <v>0.85</v>
      </c>
      <c r="C504" s="16" t="n">
        <v>0.63</v>
      </c>
      <c r="D504" s="16" t="n">
        <f aca="false" t="array" ref="D504:D504">B504-C504</f>
        <v>0.22</v>
      </c>
      <c r="E504" s="16" t="n">
        <v>0.4</v>
      </c>
      <c r="F504" s="16" t="n">
        <f aca="false" t="array" ref="F504:F504">1-E504</f>
        <v>0.6</v>
      </c>
      <c r="G504" s="16" t="n">
        <v>1.8</v>
      </c>
      <c r="H504" s="16" t="n">
        <f aca="false" t="array" ref="H504:H504">(G504*F504)/D504</f>
        <v>4.90909090909091</v>
      </c>
      <c r="I504" s="17" t="n">
        <f aca="false">D504*1000</f>
        <v>220</v>
      </c>
    </row>
    <row r="505" customFormat="false" ht="19.5" hidden="false" customHeight="true" outlineLevel="0" collapsed="false">
      <c r="A505" s="14" t="n">
        <v>502</v>
      </c>
      <c r="B505" s="15" t="n">
        <v>0.85</v>
      </c>
      <c r="C505" s="16" t="n">
        <v>0.55</v>
      </c>
      <c r="D505" s="16" t="n">
        <f aca="false" t="array" ref="D505:D505">B505-C505</f>
        <v>0.3</v>
      </c>
      <c r="E505" s="16" t="n">
        <v>0.5</v>
      </c>
      <c r="F505" s="16" t="n">
        <f aca="false" t="array" ref="F505:F505">1-E505</f>
        <v>0.5</v>
      </c>
      <c r="G505" s="16" t="n">
        <v>1.4</v>
      </c>
      <c r="H505" s="16" t="n">
        <f aca="false" t="array" ref="H505:H505">(G505*F505)/D505</f>
        <v>2.33333333333333</v>
      </c>
      <c r="I505" s="17" t="n">
        <f aca="false">D505*1000</f>
        <v>300</v>
      </c>
    </row>
    <row r="506" customFormat="false" ht="19.5" hidden="false" customHeight="true" outlineLevel="0" collapsed="false">
      <c r="A506" s="14" t="n">
        <v>503</v>
      </c>
      <c r="B506" s="15" t="n">
        <v>0.85</v>
      </c>
      <c r="C506" s="16" t="n">
        <v>0.63</v>
      </c>
      <c r="D506" s="16" t="n">
        <f aca="false" t="array" ref="D506:D506">B506-C506</f>
        <v>0.22</v>
      </c>
      <c r="E506" s="16" t="n">
        <v>0.3</v>
      </c>
      <c r="F506" s="16" t="n">
        <f aca="false" t="array" ref="F506:F506">1-E506</f>
        <v>0.7</v>
      </c>
      <c r="G506" s="16" t="n">
        <v>6</v>
      </c>
      <c r="H506" s="16" t="n">
        <f aca="false" t="array" ref="H506:H506">(G506*F506)/D506</f>
        <v>19.0909090909091</v>
      </c>
      <c r="I506" s="17" t="n">
        <f aca="false">D506*1000</f>
        <v>220</v>
      </c>
    </row>
    <row r="507" customFormat="false" ht="19.5" hidden="false" customHeight="true" outlineLevel="0" collapsed="false">
      <c r="A507" s="14" t="n">
        <v>504</v>
      </c>
      <c r="B507" s="15" t="n">
        <v>0.85</v>
      </c>
      <c r="C507" s="16" t="n">
        <v>0.59</v>
      </c>
      <c r="D507" s="16" t="n">
        <f aca="false" t="array" ref="D507:D507">B507-C507</f>
        <v>0.26</v>
      </c>
      <c r="E507" s="16" t="n">
        <v>0.2</v>
      </c>
      <c r="F507" s="16" t="n">
        <f aca="false" t="array" ref="F507:F507">1-E507</f>
        <v>0.8</v>
      </c>
      <c r="G507" s="16" t="n">
        <v>4.7</v>
      </c>
      <c r="H507" s="16" t="n">
        <f aca="false" t="array" ref="H507:H507">(G507*F507)/D507</f>
        <v>14.4615384615385</v>
      </c>
      <c r="I507" s="17" t="n">
        <f aca="false">D507*1000</f>
        <v>260</v>
      </c>
    </row>
    <row r="508" customFormat="false" ht="19.5" hidden="false" customHeight="true" outlineLevel="0" collapsed="false">
      <c r="A508" s="14" t="n">
        <v>505</v>
      </c>
      <c r="B508" s="15" t="n">
        <v>0.85</v>
      </c>
      <c r="C508" s="16" t="n">
        <v>0.56</v>
      </c>
      <c r="D508" s="16" t="n">
        <f aca="false" t="array" ref="D508:D508">B508-C508</f>
        <v>0.29</v>
      </c>
      <c r="E508" s="16" t="n">
        <v>0.2</v>
      </c>
      <c r="F508" s="16" t="n">
        <f aca="false" t="array" ref="F508:F508">1-E508</f>
        <v>0.8</v>
      </c>
      <c r="G508" s="16" t="n">
        <v>1.3</v>
      </c>
      <c r="H508" s="16" t="n">
        <f aca="false" t="array" ref="H508:H508">(G508*F508)/D508</f>
        <v>3.58620689655173</v>
      </c>
      <c r="I508" s="17" t="n">
        <f aca="false">D508*1000</f>
        <v>290</v>
      </c>
    </row>
    <row r="509" customFormat="false" ht="19.5" hidden="false" customHeight="true" outlineLevel="0" collapsed="false">
      <c r="A509" s="14" t="n">
        <v>506</v>
      </c>
      <c r="B509" s="15" t="n">
        <v>0.85</v>
      </c>
      <c r="C509" s="16" t="n">
        <v>0.61</v>
      </c>
      <c r="D509" s="16" t="n">
        <f aca="false" t="array" ref="D509:D509">B509-C509</f>
        <v>0.24</v>
      </c>
      <c r="E509" s="16" t="n">
        <v>0.2</v>
      </c>
      <c r="F509" s="16" t="n">
        <f aca="false" t="array" ref="F509:F509">1-E509</f>
        <v>0.8</v>
      </c>
      <c r="G509" s="16" t="n">
        <v>4.7</v>
      </c>
      <c r="H509" s="16" t="n">
        <f aca="false" t="array" ref="H509:H509">(G509*F509)/D509</f>
        <v>15.6666666666667</v>
      </c>
      <c r="I509" s="17" t="n">
        <f aca="false">D509*1000</f>
        <v>240</v>
      </c>
    </row>
    <row r="510" customFormat="false" ht="19.5" hidden="false" customHeight="true" outlineLevel="0" collapsed="false">
      <c r="A510" s="14" t="n">
        <v>507</v>
      </c>
      <c r="B510" s="15" t="n">
        <v>0.85</v>
      </c>
      <c r="C510" s="16" t="n">
        <v>0.56</v>
      </c>
      <c r="D510" s="16" t="n">
        <f aca="false" t="array" ref="D510:D510">B510-C510</f>
        <v>0.29</v>
      </c>
      <c r="E510" s="16" t="n">
        <v>0.5</v>
      </c>
      <c r="F510" s="16" t="n">
        <f aca="false" t="array" ref="F510:F510">1-E510</f>
        <v>0.5</v>
      </c>
      <c r="G510" s="16" t="n">
        <v>4.1</v>
      </c>
      <c r="H510" s="16" t="n">
        <f aca="false" t="array" ref="H510:H510">(G510*F510)/D510</f>
        <v>7.06896551724138</v>
      </c>
      <c r="I510" s="17" t="n">
        <f aca="false">D510*1000</f>
        <v>290</v>
      </c>
    </row>
    <row r="511" customFormat="false" ht="19.5" hidden="false" customHeight="true" outlineLevel="0" collapsed="false">
      <c r="A511" s="14" t="n">
        <v>508</v>
      </c>
      <c r="B511" s="15" t="n">
        <v>0.85</v>
      </c>
      <c r="C511" s="16" t="n">
        <v>0.58</v>
      </c>
      <c r="D511" s="16" t="n">
        <f aca="false" t="array" ref="D511:D511">B511-C511</f>
        <v>0.27</v>
      </c>
      <c r="E511" s="16" t="n">
        <v>0.3</v>
      </c>
      <c r="F511" s="16" t="n">
        <f aca="false" t="array" ref="F511:F511">1-E511</f>
        <v>0.7</v>
      </c>
      <c r="G511" s="16" t="n">
        <v>1.2</v>
      </c>
      <c r="H511" s="16" t="n">
        <f aca="false" t="array" ref="H511:H511">(G511*F511)/D511</f>
        <v>3.11111111111111</v>
      </c>
      <c r="I511" s="17" t="n">
        <f aca="false">D511*1000</f>
        <v>270</v>
      </c>
    </row>
    <row r="512" customFormat="false" ht="19.5" hidden="false" customHeight="true" outlineLevel="0" collapsed="false">
      <c r="A512" s="14" t="n">
        <v>509</v>
      </c>
      <c r="B512" s="15" t="n">
        <v>0.85</v>
      </c>
      <c r="C512" s="16" t="n">
        <v>0.55</v>
      </c>
      <c r="D512" s="16" t="n">
        <f aca="false" t="array" ref="D512:D512">B512-C512</f>
        <v>0.3</v>
      </c>
      <c r="E512" s="16" t="n">
        <v>0.4</v>
      </c>
      <c r="F512" s="16" t="n">
        <f aca="false" t="array" ref="F512:F512">1-E512</f>
        <v>0.6</v>
      </c>
      <c r="G512" s="16" t="n">
        <v>4.4</v>
      </c>
      <c r="H512" s="16" t="n">
        <f aca="false" t="array" ref="H512:H512">(G512*F512)/D512</f>
        <v>8.8</v>
      </c>
      <c r="I512" s="17" t="n">
        <f aca="false">D512*1000</f>
        <v>300</v>
      </c>
    </row>
    <row r="513" customFormat="false" ht="19.5" hidden="false" customHeight="true" outlineLevel="0" collapsed="false">
      <c r="A513" s="14" t="n">
        <v>510</v>
      </c>
      <c r="B513" s="15" t="n">
        <v>0.85</v>
      </c>
      <c r="C513" s="16" t="n">
        <v>0.64</v>
      </c>
      <c r="D513" s="16" t="n">
        <f aca="false" t="array" ref="D513:D513">B513-C513</f>
        <v>0.21</v>
      </c>
      <c r="E513" s="16" t="n">
        <v>0.4</v>
      </c>
      <c r="F513" s="16" t="n">
        <f aca="false" t="array" ref="F513:F513">1-E513</f>
        <v>0.6</v>
      </c>
      <c r="G513" s="16" t="n">
        <v>4</v>
      </c>
      <c r="H513" s="16" t="n">
        <f aca="false" t="array" ref="H513:H513">(G513*F513)/D513</f>
        <v>11.4285714285714</v>
      </c>
      <c r="I513" s="17" t="n">
        <f aca="false">D513*1000</f>
        <v>210</v>
      </c>
    </row>
    <row r="514" customFormat="false" ht="19.5" hidden="false" customHeight="true" outlineLevel="0" collapsed="false">
      <c r="A514" s="14" t="n">
        <v>511</v>
      </c>
      <c r="B514" s="15" t="n">
        <v>0.85</v>
      </c>
      <c r="C514" s="16" t="n">
        <v>0.61</v>
      </c>
      <c r="D514" s="16" t="n">
        <f aca="false" t="array" ref="D514:D514">B514-C514</f>
        <v>0.24</v>
      </c>
      <c r="E514" s="16" t="n">
        <v>0.2</v>
      </c>
      <c r="F514" s="16" t="n">
        <f aca="false" t="array" ref="F514:F514">1-E514</f>
        <v>0.8</v>
      </c>
      <c r="G514" s="16" t="n">
        <v>6.8</v>
      </c>
      <c r="H514" s="16" t="n">
        <f aca="false" t="array" ref="H514:H514">(G514*F514)/D514</f>
        <v>22.6666666666667</v>
      </c>
      <c r="I514" s="17" t="n">
        <f aca="false">D514*1000</f>
        <v>240</v>
      </c>
    </row>
    <row r="515" customFormat="false" ht="19.5" hidden="false" customHeight="true" outlineLevel="0" collapsed="false">
      <c r="A515" s="14" t="n">
        <v>512</v>
      </c>
      <c r="B515" s="15" t="n">
        <v>0.85</v>
      </c>
      <c r="C515" s="16" t="n">
        <v>0.63</v>
      </c>
      <c r="D515" s="16" t="n">
        <f aca="false" t="array" ref="D515:D515">B515-C515</f>
        <v>0.22</v>
      </c>
      <c r="E515" s="16" t="n">
        <v>0.2</v>
      </c>
      <c r="F515" s="16" t="n">
        <f aca="false" t="array" ref="F515:F515">1-E515</f>
        <v>0.8</v>
      </c>
      <c r="G515" s="16" t="n">
        <v>2</v>
      </c>
      <c r="H515" s="16" t="n">
        <f aca="false" t="array" ref="H515:H515">(G515*F515)/D515</f>
        <v>7.27272727272727</v>
      </c>
      <c r="I515" s="17" t="n">
        <f aca="false">D515*1000</f>
        <v>220</v>
      </c>
    </row>
    <row r="516" customFormat="false" ht="19.5" hidden="false" customHeight="true" outlineLevel="0" collapsed="false">
      <c r="A516" s="14" t="n">
        <v>513</v>
      </c>
      <c r="B516" s="15" t="n">
        <v>0.85</v>
      </c>
      <c r="C516" s="16" t="n">
        <v>0.65</v>
      </c>
      <c r="D516" s="16" t="n">
        <f aca="false" t="array" ref="D516:D516">B516-C516</f>
        <v>0.2</v>
      </c>
      <c r="E516" s="16" t="n">
        <v>0.3</v>
      </c>
      <c r="F516" s="16" t="n">
        <f aca="false" t="array" ref="F516:F516">1-E516</f>
        <v>0.7</v>
      </c>
      <c r="G516" s="16" t="n">
        <v>5.5</v>
      </c>
      <c r="H516" s="16" t="n">
        <f aca="false" t="array" ref="H516:H516">(G516*F516)/D516</f>
        <v>19.25</v>
      </c>
      <c r="I516" s="17" t="n">
        <f aca="false">D516*1000</f>
        <v>200</v>
      </c>
    </row>
    <row r="517" customFormat="false" ht="19.5" hidden="false" customHeight="true" outlineLevel="0" collapsed="false">
      <c r="A517" s="14" t="n">
        <v>514</v>
      </c>
      <c r="B517" s="15" t="n">
        <v>0.85</v>
      </c>
      <c r="C517" s="16" t="n">
        <v>0.62</v>
      </c>
      <c r="D517" s="16" t="n">
        <f aca="false" t="array" ref="D517:D517">B517-C517</f>
        <v>0.23</v>
      </c>
      <c r="E517" s="16" t="n">
        <v>0.2</v>
      </c>
      <c r="F517" s="16" t="n">
        <f aca="false" t="array" ref="F517:F517">1-E517</f>
        <v>0.8</v>
      </c>
      <c r="G517" s="16" t="n">
        <v>1.9</v>
      </c>
      <c r="H517" s="16" t="n">
        <f aca="false" t="array" ref="H517:H517">(G517*F517)/D517</f>
        <v>6.60869565217391</v>
      </c>
      <c r="I517" s="17" t="n">
        <f aca="false">D517*1000</f>
        <v>230</v>
      </c>
    </row>
    <row r="518" customFormat="false" ht="19.5" hidden="false" customHeight="true" outlineLevel="0" collapsed="false">
      <c r="A518" s="14" t="n">
        <v>515</v>
      </c>
      <c r="B518" s="15" t="n">
        <v>0.85</v>
      </c>
      <c r="C518" s="16" t="n">
        <v>0.56</v>
      </c>
      <c r="D518" s="16" t="n">
        <f aca="false" t="array" ref="D518:D518">B518-C518</f>
        <v>0.29</v>
      </c>
      <c r="E518" s="16" t="n">
        <v>0.3</v>
      </c>
      <c r="F518" s="16" t="n">
        <f aca="false" t="array" ref="F518:F518">1-E518</f>
        <v>0.7</v>
      </c>
      <c r="G518" s="16" t="n">
        <v>2.3</v>
      </c>
      <c r="H518" s="16" t="n">
        <f aca="false" t="array" ref="H518:H518">(G518*F518)/D518</f>
        <v>5.55172413793104</v>
      </c>
      <c r="I518" s="17" t="n">
        <f aca="false">D518*1000</f>
        <v>290</v>
      </c>
    </row>
    <row r="519" customFormat="false" ht="19.5" hidden="false" customHeight="true" outlineLevel="0" collapsed="false">
      <c r="A519" s="14" t="n">
        <v>516</v>
      </c>
      <c r="B519" s="15" t="n">
        <v>0.85</v>
      </c>
      <c r="C519" s="16" t="n">
        <v>0.65</v>
      </c>
      <c r="D519" s="16" t="n">
        <f aca="false" t="array" ref="D519:D519">B519-C519</f>
        <v>0.2</v>
      </c>
      <c r="E519" s="16" t="n">
        <v>0.5</v>
      </c>
      <c r="F519" s="16" t="n">
        <f aca="false" t="array" ref="F519:F519">1-E519</f>
        <v>0.5</v>
      </c>
      <c r="G519" s="16" t="n">
        <v>1.9</v>
      </c>
      <c r="H519" s="16" t="n">
        <f aca="false" t="array" ref="H519:H519">(G519*F519)/D519</f>
        <v>4.75</v>
      </c>
      <c r="I519" s="17" t="n">
        <f aca="false">D519*1000</f>
        <v>200</v>
      </c>
    </row>
    <row r="520" customFormat="false" ht="19.5" hidden="false" customHeight="true" outlineLevel="0" collapsed="false">
      <c r="A520" s="14" t="n">
        <v>517</v>
      </c>
      <c r="B520" s="15" t="n">
        <v>0.85</v>
      </c>
      <c r="C520" s="16" t="n">
        <v>0.6</v>
      </c>
      <c r="D520" s="16" t="n">
        <f aca="false" t="array" ref="D520:D520">B520-C520</f>
        <v>0.25</v>
      </c>
      <c r="E520" s="16" t="n">
        <v>0.4</v>
      </c>
      <c r="F520" s="16" t="n">
        <f aca="false" t="array" ref="F520:F520">1-E520</f>
        <v>0.6</v>
      </c>
      <c r="G520" s="16" t="n">
        <v>2.1</v>
      </c>
      <c r="H520" s="16" t="n">
        <f aca="false" t="array" ref="H520:H520">(G520*F520)/D520</f>
        <v>5.04</v>
      </c>
      <c r="I520" s="17" t="n">
        <f aca="false">D520*1000</f>
        <v>250</v>
      </c>
    </row>
    <row r="521" customFormat="false" ht="19.5" hidden="false" customHeight="true" outlineLevel="0" collapsed="false">
      <c r="A521" s="14" t="n">
        <v>518</v>
      </c>
      <c r="B521" s="15" t="n">
        <v>0.85</v>
      </c>
      <c r="C521" s="16" t="n">
        <v>0.56</v>
      </c>
      <c r="D521" s="16" t="n">
        <f aca="false" t="array" ref="D521:D521">B521-C521</f>
        <v>0.29</v>
      </c>
      <c r="E521" s="16" t="n">
        <v>0.3</v>
      </c>
      <c r="F521" s="16" t="n">
        <f aca="false" t="array" ref="F521:F521">1-E521</f>
        <v>0.7</v>
      </c>
      <c r="G521" s="16" t="n">
        <v>1.3</v>
      </c>
      <c r="H521" s="16" t="n">
        <f aca="false" t="array" ref="H521:H521">(G521*F521)/D521</f>
        <v>3.13793103448276</v>
      </c>
      <c r="I521" s="17" t="n">
        <f aca="false">D521*1000</f>
        <v>290</v>
      </c>
    </row>
    <row r="522" customFormat="false" ht="19.5" hidden="false" customHeight="true" outlineLevel="0" collapsed="false">
      <c r="A522" s="14" t="n">
        <v>519</v>
      </c>
      <c r="B522" s="15" t="n">
        <v>0.85</v>
      </c>
      <c r="C522" s="16" t="n">
        <v>0.63</v>
      </c>
      <c r="D522" s="16" t="n">
        <f aca="false" t="array" ref="D522:D522">B522-C522</f>
        <v>0.22</v>
      </c>
      <c r="E522" s="16" t="n">
        <v>0.4</v>
      </c>
      <c r="F522" s="16" t="n">
        <f aca="false" t="array" ref="F522:F522">1-E522</f>
        <v>0.6</v>
      </c>
      <c r="G522" s="16" t="n">
        <v>6.1</v>
      </c>
      <c r="H522" s="16" t="n">
        <f aca="false" t="array" ref="H522:H522">(G522*F522)/D522</f>
        <v>16.6363636363636</v>
      </c>
      <c r="I522" s="17" t="n">
        <f aca="false">D522*1000</f>
        <v>220</v>
      </c>
    </row>
    <row r="523" customFormat="false" ht="19.5" hidden="false" customHeight="true" outlineLevel="0" collapsed="false">
      <c r="A523" s="14" t="n">
        <v>520</v>
      </c>
      <c r="B523" s="15" t="n">
        <v>0.85</v>
      </c>
      <c r="C523" s="16" t="n">
        <v>0.64</v>
      </c>
      <c r="D523" s="16" t="n">
        <f aca="false" t="array" ref="D523:D523">B523-C523</f>
        <v>0.21</v>
      </c>
      <c r="E523" s="16" t="n">
        <v>0.4</v>
      </c>
      <c r="F523" s="16" t="n">
        <f aca="false" t="array" ref="F523:F523">1-E523</f>
        <v>0.6</v>
      </c>
      <c r="G523" s="16" t="n">
        <v>0.8</v>
      </c>
      <c r="H523" s="16" t="n">
        <f aca="false" t="array" ref="H523:H523">(G523*F523)/D523</f>
        <v>2.28571428571429</v>
      </c>
      <c r="I523" s="17" t="n">
        <f aca="false">D523*1000</f>
        <v>210</v>
      </c>
    </row>
    <row r="524" customFormat="false" ht="19.5" hidden="false" customHeight="true" outlineLevel="0" collapsed="false">
      <c r="A524" s="14" t="n">
        <v>521</v>
      </c>
      <c r="B524" s="15" t="n">
        <v>0.85</v>
      </c>
      <c r="C524" s="16" t="n">
        <v>0.6</v>
      </c>
      <c r="D524" s="16" t="n">
        <f aca="false" t="array" ref="D524:D524">B524-C524</f>
        <v>0.25</v>
      </c>
      <c r="E524" s="16" t="n">
        <v>0.5</v>
      </c>
      <c r="F524" s="16" t="n">
        <f aca="false" t="array" ref="F524:F524">1-E524</f>
        <v>0.5</v>
      </c>
      <c r="G524" s="16" t="n">
        <v>6.1</v>
      </c>
      <c r="H524" s="16" t="n">
        <f aca="false" t="array" ref="H524:H524">(G524*F524)/D524</f>
        <v>12.2</v>
      </c>
      <c r="I524" s="17" t="n">
        <f aca="false">D524*1000</f>
        <v>250</v>
      </c>
    </row>
    <row r="525" customFormat="false" ht="19.5" hidden="false" customHeight="true" outlineLevel="0" collapsed="false">
      <c r="A525" s="14" t="n">
        <v>522</v>
      </c>
      <c r="B525" s="15" t="n">
        <v>0.85</v>
      </c>
      <c r="C525" s="16" t="n">
        <v>0.63</v>
      </c>
      <c r="D525" s="16" t="n">
        <f aca="false" t="array" ref="D525:D525">B525-C525</f>
        <v>0.22</v>
      </c>
      <c r="E525" s="16" t="n">
        <v>0.2</v>
      </c>
      <c r="F525" s="16" t="n">
        <f aca="false" t="array" ref="F525:F525">1-E525</f>
        <v>0.8</v>
      </c>
      <c r="G525" s="16" t="n">
        <v>1</v>
      </c>
      <c r="H525" s="16" t="n">
        <f aca="false" t="array" ref="H525:H525">(G525*F525)/D525</f>
        <v>3.63636363636364</v>
      </c>
      <c r="I525" s="17" t="n">
        <f aca="false">D525*1000</f>
        <v>220</v>
      </c>
    </row>
    <row r="526" customFormat="false" ht="19.5" hidden="false" customHeight="true" outlineLevel="0" collapsed="false">
      <c r="A526" s="14" t="n">
        <v>523</v>
      </c>
      <c r="B526" s="15" t="n">
        <v>0.85</v>
      </c>
      <c r="C526" s="16" t="n">
        <v>0.62</v>
      </c>
      <c r="D526" s="16" t="n">
        <f aca="false" t="array" ref="D526:D526">B526-C526</f>
        <v>0.23</v>
      </c>
      <c r="E526" s="16" t="n">
        <v>0.2</v>
      </c>
      <c r="F526" s="16" t="n">
        <f aca="false" t="array" ref="F526:F526">1-E526</f>
        <v>0.8</v>
      </c>
      <c r="G526" s="16" t="n">
        <v>2.3</v>
      </c>
      <c r="H526" s="16" t="n">
        <f aca="false" t="array" ref="H526:H526">(G526*F526)/D526</f>
        <v>8</v>
      </c>
      <c r="I526" s="17" t="n">
        <f aca="false">D526*1000</f>
        <v>230</v>
      </c>
    </row>
    <row r="527" customFormat="false" ht="19.5" hidden="false" customHeight="true" outlineLevel="0" collapsed="false">
      <c r="A527" s="14" t="n">
        <v>524</v>
      </c>
      <c r="B527" s="15" t="n">
        <v>0.85</v>
      </c>
      <c r="C527" s="16" t="n">
        <v>0.63</v>
      </c>
      <c r="D527" s="16" t="n">
        <f aca="false" t="array" ref="D527:D527">B527-C527</f>
        <v>0.22</v>
      </c>
      <c r="E527" s="16" t="n">
        <v>0.5</v>
      </c>
      <c r="F527" s="16" t="n">
        <f aca="false" t="array" ref="F527:F527">1-E527</f>
        <v>0.5</v>
      </c>
      <c r="G527" s="16" t="n">
        <v>3.2</v>
      </c>
      <c r="H527" s="16" t="n">
        <f aca="false" t="array" ref="H527:H527">(G527*F527)/D527</f>
        <v>7.27272727272727</v>
      </c>
      <c r="I527" s="17" t="n">
        <f aca="false">D527*1000</f>
        <v>220</v>
      </c>
    </row>
    <row r="528" customFormat="false" ht="19.5" hidden="false" customHeight="true" outlineLevel="0" collapsed="false">
      <c r="A528" s="14" t="n">
        <v>525</v>
      </c>
      <c r="B528" s="15" t="n">
        <v>0.85</v>
      </c>
      <c r="C528" s="16" t="n">
        <v>0.58</v>
      </c>
      <c r="D528" s="16" t="n">
        <f aca="false" t="array" ref="D528:D528">B528-C528</f>
        <v>0.27</v>
      </c>
      <c r="E528" s="16" t="n">
        <v>0.5</v>
      </c>
      <c r="F528" s="16" t="n">
        <f aca="false" t="array" ref="F528:F528">1-E528</f>
        <v>0.5</v>
      </c>
      <c r="G528" s="16" t="n">
        <v>4.8</v>
      </c>
      <c r="H528" s="16" t="n">
        <f aca="false" t="array" ref="H528:H528">(G528*F528)/D528</f>
        <v>8.88888888888889</v>
      </c>
      <c r="I528" s="17" t="n">
        <f aca="false">D528*1000</f>
        <v>270</v>
      </c>
    </row>
    <row r="529" customFormat="false" ht="19.5" hidden="false" customHeight="true" outlineLevel="0" collapsed="false">
      <c r="A529" s="14" t="n">
        <v>526</v>
      </c>
      <c r="B529" s="15" t="n">
        <v>0.85</v>
      </c>
      <c r="C529" s="16" t="n">
        <v>0.61</v>
      </c>
      <c r="D529" s="16" t="n">
        <f aca="false" t="array" ref="D529:D529">B529-C529</f>
        <v>0.24</v>
      </c>
      <c r="E529" s="16" t="n">
        <v>0.5</v>
      </c>
      <c r="F529" s="16" t="n">
        <f aca="false" t="array" ref="F529:F529">1-E529</f>
        <v>0.5</v>
      </c>
      <c r="G529" s="16" t="n">
        <v>0.8</v>
      </c>
      <c r="H529" s="16" t="n">
        <f aca="false" t="array" ref="H529:H529">(G529*F529)/D529</f>
        <v>1.66666666666667</v>
      </c>
      <c r="I529" s="17" t="n">
        <f aca="false">D529*1000</f>
        <v>240</v>
      </c>
    </row>
    <row r="530" customFormat="false" ht="19.5" hidden="false" customHeight="true" outlineLevel="0" collapsed="false">
      <c r="A530" s="14" t="n">
        <v>527</v>
      </c>
      <c r="B530" s="15" t="n">
        <v>0.85</v>
      </c>
      <c r="C530" s="16" t="n">
        <v>0.59</v>
      </c>
      <c r="D530" s="16" t="n">
        <f aca="false" t="array" ref="D530:D530">B530-C530</f>
        <v>0.26</v>
      </c>
      <c r="E530" s="16" t="n">
        <v>0.5</v>
      </c>
      <c r="F530" s="16" t="n">
        <f aca="false" t="array" ref="F530:F530">1-E530</f>
        <v>0.5</v>
      </c>
      <c r="G530" s="16" t="n">
        <v>1.5</v>
      </c>
      <c r="H530" s="16" t="n">
        <f aca="false" t="array" ref="H530:H530">(G530*F530)/D530</f>
        <v>2.88461538461538</v>
      </c>
      <c r="I530" s="17" t="n">
        <f aca="false">D530*1000</f>
        <v>260</v>
      </c>
    </row>
    <row r="531" customFormat="false" ht="19.5" hidden="false" customHeight="true" outlineLevel="0" collapsed="false">
      <c r="A531" s="14" t="n">
        <v>528</v>
      </c>
      <c r="B531" s="15" t="n">
        <v>0.85</v>
      </c>
      <c r="C531" s="16" t="n">
        <v>0.61</v>
      </c>
      <c r="D531" s="16" t="n">
        <f aca="false" t="array" ref="D531:D531">B531-C531</f>
        <v>0.24</v>
      </c>
      <c r="E531" s="16" t="n">
        <v>0.5</v>
      </c>
      <c r="F531" s="16" t="n">
        <f aca="false" t="array" ref="F531:F531">1-E531</f>
        <v>0.5</v>
      </c>
      <c r="G531" s="16" t="n">
        <v>4.8</v>
      </c>
      <c r="H531" s="16" t="n">
        <f aca="false" t="array" ref="H531:H531">(G531*F531)/D531</f>
        <v>10</v>
      </c>
      <c r="I531" s="17" t="n">
        <f aca="false">D531*1000</f>
        <v>240</v>
      </c>
    </row>
    <row r="532" customFormat="false" ht="19.5" hidden="false" customHeight="true" outlineLevel="0" collapsed="false">
      <c r="A532" s="14" t="n">
        <v>529</v>
      </c>
      <c r="B532" s="15" t="n">
        <v>0.85</v>
      </c>
      <c r="C532" s="16" t="n">
        <v>0.55</v>
      </c>
      <c r="D532" s="16" t="n">
        <f aca="false" t="array" ref="D532:D532">B532-C532</f>
        <v>0.3</v>
      </c>
      <c r="E532" s="16" t="n">
        <v>0.5</v>
      </c>
      <c r="F532" s="16" t="n">
        <f aca="false" t="array" ref="F532:F532">1-E532</f>
        <v>0.5</v>
      </c>
      <c r="G532" s="16" t="n">
        <v>1.1</v>
      </c>
      <c r="H532" s="16" t="n">
        <f aca="false" t="array" ref="H532:H532">(G532*F532)/D532</f>
        <v>1.83333333333333</v>
      </c>
      <c r="I532" s="17" t="n">
        <f aca="false">D532*1000</f>
        <v>300</v>
      </c>
    </row>
    <row r="533" customFormat="false" ht="19.5" hidden="false" customHeight="true" outlineLevel="0" collapsed="false">
      <c r="A533" s="14" t="n">
        <v>530</v>
      </c>
      <c r="B533" s="15" t="n">
        <v>0.85</v>
      </c>
      <c r="C533" s="16" t="n">
        <v>0.57</v>
      </c>
      <c r="D533" s="16" t="n">
        <f aca="false" t="array" ref="D533:D533">B533-C533</f>
        <v>0.28</v>
      </c>
      <c r="E533" s="16" t="n">
        <v>0.4</v>
      </c>
      <c r="F533" s="16" t="n">
        <f aca="false" t="array" ref="F533:F533">1-E533</f>
        <v>0.6</v>
      </c>
      <c r="G533" s="16" t="n">
        <v>4.5</v>
      </c>
      <c r="H533" s="16" t="n">
        <f aca="false" t="array" ref="H533:H533">(G533*F533)/D533</f>
        <v>9.64285714285714</v>
      </c>
      <c r="I533" s="17" t="n">
        <f aca="false">D533*1000</f>
        <v>280</v>
      </c>
    </row>
    <row r="534" customFormat="false" ht="19.5" hidden="false" customHeight="true" outlineLevel="0" collapsed="false">
      <c r="A534" s="14" t="n">
        <v>531</v>
      </c>
      <c r="B534" s="15" t="n">
        <v>0.85</v>
      </c>
      <c r="C534" s="16" t="n">
        <v>0.61</v>
      </c>
      <c r="D534" s="16" t="n">
        <f aca="false" t="array" ref="D534:D534">B534-C534</f>
        <v>0.24</v>
      </c>
      <c r="E534" s="16" t="n">
        <v>0.5</v>
      </c>
      <c r="F534" s="16" t="n">
        <f aca="false" t="array" ref="F534:F534">1-E534</f>
        <v>0.5</v>
      </c>
      <c r="G534" s="16" t="n">
        <v>4.2</v>
      </c>
      <c r="H534" s="16" t="n">
        <f aca="false" t="array" ref="H534:H534">(G534*F534)/D534</f>
        <v>8.75</v>
      </c>
      <c r="I534" s="17" t="n">
        <f aca="false">D534*1000</f>
        <v>240</v>
      </c>
    </row>
    <row r="535" customFormat="false" ht="19.5" hidden="false" customHeight="true" outlineLevel="0" collapsed="false">
      <c r="A535" s="14" t="n">
        <v>532</v>
      </c>
      <c r="B535" s="15" t="n">
        <v>0.85</v>
      </c>
      <c r="C535" s="16" t="n">
        <v>0.61</v>
      </c>
      <c r="D535" s="16" t="n">
        <f aca="false" t="array" ref="D535:D535">B535-C535</f>
        <v>0.24</v>
      </c>
      <c r="E535" s="16" t="n">
        <v>0.4</v>
      </c>
      <c r="F535" s="16" t="n">
        <f aca="false" t="array" ref="F535:F535">1-E535</f>
        <v>0.6</v>
      </c>
      <c r="G535" s="16" t="n">
        <v>2</v>
      </c>
      <c r="H535" s="16" t="n">
        <f aca="false" t="array" ref="H535:H535">(G535*F535)/D535</f>
        <v>5</v>
      </c>
      <c r="I535" s="17" t="n">
        <f aca="false">D535*1000</f>
        <v>240</v>
      </c>
    </row>
    <row r="536" customFormat="false" ht="19.5" hidden="false" customHeight="true" outlineLevel="0" collapsed="false">
      <c r="A536" s="14" t="n">
        <v>533</v>
      </c>
      <c r="B536" s="15" t="n">
        <v>0.85</v>
      </c>
      <c r="C536" s="16" t="n">
        <v>0.6</v>
      </c>
      <c r="D536" s="16" t="n">
        <f aca="false" t="array" ref="D536:D536">B536-C536</f>
        <v>0.25</v>
      </c>
      <c r="E536" s="16" t="n">
        <v>0.2</v>
      </c>
      <c r="F536" s="16" t="n">
        <f aca="false" t="array" ref="F536:F536">1-E536</f>
        <v>0.8</v>
      </c>
      <c r="G536" s="16" t="n">
        <v>3.5</v>
      </c>
      <c r="H536" s="16" t="n">
        <f aca="false" t="array" ref="H536:H536">(G536*F536)/D536</f>
        <v>11.2</v>
      </c>
      <c r="I536" s="17" t="n">
        <f aca="false">D536*1000</f>
        <v>250</v>
      </c>
    </row>
    <row r="537" customFormat="false" ht="19.5" hidden="false" customHeight="true" outlineLevel="0" collapsed="false">
      <c r="A537" s="14" t="n">
        <v>534</v>
      </c>
      <c r="B537" s="15" t="n">
        <v>0.85</v>
      </c>
      <c r="C537" s="16" t="n">
        <v>0.61</v>
      </c>
      <c r="D537" s="16" t="n">
        <f aca="false" t="array" ref="D537:D537">B537-C537</f>
        <v>0.24</v>
      </c>
      <c r="E537" s="16" t="n">
        <v>0.2</v>
      </c>
      <c r="F537" s="16" t="n">
        <f aca="false" t="array" ref="F537:F537">1-E537</f>
        <v>0.8</v>
      </c>
      <c r="G537" s="16" t="n">
        <v>2.3</v>
      </c>
      <c r="H537" s="16" t="n">
        <f aca="false" t="array" ref="H537:H537">(G537*F537)/D537</f>
        <v>7.66666666666667</v>
      </c>
      <c r="I537" s="17" t="n">
        <f aca="false">D537*1000</f>
        <v>240</v>
      </c>
    </row>
    <row r="538" customFormat="false" ht="19.5" hidden="false" customHeight="true" outlineLevel="0" collapsed="false">
      <c r="A538" s="14" t="n">
        <v>535</v>
      </c>
      <c r="B538" s="15" t="n">
        <v>0.85</v>
      </c>
      <c r="C538" s="16" t="n">
        <v>0.55</v>
      </c>
      <c r="D538" s="16" t="n">
        <f aca="false" t="array" ref="D538:D538">B538-C538</f>
        <v>0.3</v>
      </c>
      <c r="E538" s="16" t="n">
        <v>0.3</v>
      </c>
      <c r="F538" s="16" t="n">
        <f aca="false" t="array" ref="F538:F538">1-E538</f>
        <v>0.7</v>
      </c>
      <c r="G538" s="16" t="n">
        <v>1.7</v>
      </c>
      <c r="H538" s="16" t="n">
        <f aca="false" t="array" ref="H538:H538">(G538*F538)/D538</f>
        <v>3.96666666666667</v>
      </c>
      <c r="I538" s="17" t="n">
        <f aca="false">D538*1000</f>
        <v>300</v>
      </c>
    </row>
    <row r="539" customFormat="false" ht="19.5" hidden="false" customHeight="true" outlineLevel="0" collapsed="false">
      <c r="A539" s="14" t="n">
        <v>536</v>
      </c>
      <c r="B539" s="15" t="n">
        <v>0.85</v>
      </c>
      <c r="C539" s="16" t="n">
        <v>0.65</v>
      </c>
      <c r="D539" s="16" t="n">
        <f aca="false" t="array" ref="D539:D539">B539-C539</f>
        <v>0.2</v>
      </c>
      <c r="E539" s="16" t="n">
        <v>0.2</v>
      </c>
      <c r="F539" s="16" t="n">
        <f aca="false" t="array" ref="F539:F539">1-E539</f>
        <v>0.8</v>
      </c>
      <c r="G539" s="16" t="n">
        <v>6.2</v>
      </c>
      <c r="H539" s="16" t="n">
        <f aca="false" t="array" ref="H539:H539">(G539*F539)/D539</f>
        <v>24.8</v>
      </c>
      <c r="I539" s="17" t="n">
        <f aca="false">D539*1000</f>
        <v>200</v>
      </c>
    </row>
    <row r="540" customFormat="false" ht="19.5" hidden="false" customHeight="true" outlineLevel="0" collapsed="false">
      <c r="A540" s="14" t="n">
        <v>537</v>
      </c>
      <c r="B540" s="15" t="n">
        <v>0.85</v>
      </c>
      <c r="C540" s="16" t="n">
        <v>0.58</v>
      </c>
      <c r="D540" s="16" t="n">
        <f aca="false" t="array" ref="D540:D540">B540-C540</f>
        <v>0.27</v>
      </c>
      <c r="E540" s="16" t="n">
        <v>0.2</v>
      </c>
      <c r="F540" s="16" t="n">
        <f aca="false" t="array" ref="F540:F540">1-E540</f>
        <v>0.8</v>
      </c>
      <c r="G540" s="16" t="n">
        <v>1.7</v>
      </c>
      <c r="H540" s="16" t="n">
        <f aca="false" t="array" ref="H540:H540">(G540*F540)/D540</f>
        <v>5.03703703703704</v>
      </c>
      <c r="I540" s="17" t="n">
        <f aca="false">D540*1000</f>
        <v>270</v>
      </c>
    </row>
    <row r="541" customFormat="false" ht="19.5" hidden="false" customHeight="true" outlineLevel="0" collapsed="false">
      <c r="A541" s="14" t="n">
        <v>538</v>
      </c>
      <c r="B541" s="15" t="n">
        <v>0.85</v>
      </c>
      <c r="C541" s="16" t="n">
        <v>0.62</v>
      </c>
      <c r="D541" s="16" t="n">
        <f aca="false" t="array" ref="D541:D541">B541-C541</f>
        <v>0.23</v>
      </c>
      <c r="E541" s="16" t="n">
        <v>0.4</v>
      </c>
      <c r="F541" s="16" t="n">
        <f aca="false" t="array" ref="F541:F541">1-E541</f>
        <v>0.6</v>
      </c>
      <c r="G541" s="16" t="n">
        <v>1.5</v>
      </c>
      <c r="H541" s="16" t="n">
        <f aca="false" t="array" ref="H541:H541">(G541*F541)/D541</f>
        <v>3.91304347826087</v>
      </c>
      <c r="I541" s="17" t="n">
        <f aca="false">D541*1000</f>
        <v>230</v>
      </c>
    </row>
    <row r="542" customFormat="false" ht="19.5" hidden="false" customHeight="true" outlineLevel="0" collapsed="false">
      <c r="A542" s="14" t="n">
        <v>539</v>
      </c>
      <c r="B542" s="15" t="n">
        <v>0.85</v>
      </c>
      <c r="C542" s="16" t="n">
        <v>0.57</v>
      </c>
      <c r="D542" s="16" t="n">
        <f aca="false" t="array" ref="D542:D542">B542-C542</f>
        <v>0.28</v>
      </c>
      <c r="E542" s="16" t="n">
        <v>0.5</v>
      </c>
      <c r="F542" s="16" t="n">
        <f aca="false" t="array" ref="F542:F542">1-E542</f>
        <v>0.5</v>
      </c>
      <c r="G542" s="16" t="n">
        <v>0.9</v>
      </c>
      <c r="H542" s="16" t="n">
        <f aca="false" t="array" ref="H542:H542">(G542*F542)/D542</f>
        <v>1.60714285714286</v>
      </c>
      <c r="I542" s="17" t="n">
        <f aca="false">D542*1000</f>
        <v>280</v>
      </c>
    </row>
    <row r="543" customFormat="false" ht="19.5" hidden="false" customHeight="true" outlineLevel="0" collapsed="false">
      <c r="A543" s="14" t="n">
        <v>540</v>
      </c>
      <c r="B543" s="15" t="n">
        <v>0.85</v>
      </c>
      <c r="C543" s="16" t="n">
        <v>0.57</v>
      </c>
      <c r="D543" s="16" t="n">
        <f aca="false" t="array" ref="D543:D543">B543-C543</f>
        <v>0.28</v>
      </c>
      <c r="E543" s="16" t="n">
        <v>0.2</v>
      </c>
      <c r="F543" s="16" t="n">
        <f aca="false" t="array" ref="F543:F543">1-E543</f>
        <v>0.8</v>
      </c>
      <c r="G543" s="16" t="n">
        <v>1</v>
      </c>
      <c r="H543" s="16" t="n">
        <f aca="false" t="array" ref="H543:H543">(G543*F543)/D543</f>
        <v>2.85714285714286</v>
      </c>
      <c r="I543" s="17" t="n">
        <f aca="false">D543*1000</f>
        <v>280</v>
      </c>
    </row>
    <row r="544" customFormat="false" ht="19.5" hidden="false" customHeight="true" outlineLevel="0" collapsed="false">
      <c r="A544" s="14" t="n">
        <v>541</v>
      </c>
      <c r="B544" s="15" t="n">
        <v>0.85</v>
      </c>
      <c r="C544" s="16" t="n">
        <v>0.59</v>
      </c>
      <c r="D544" s="16" t="n">
        <f aca="false" t="array" ref="D544:D544">B544-C544</f>
        <v>0.26</v>
      </c>
      <c r="E544" s="16" t="n">
        <v>0.3</v>
      </c>
      <c r="F544" s="16" t="n">
        <f aca="false" t="array" ref="F544:F544">1-E544</f>
        <v>0.7</v>
      </c>
      <c r="G544" s="16" t="n">
        <v>1.8</v>
      </c>
      <c r="H544" s="16" t="n">
        <f aca="false" t="array" ref="H544:H544">(G544*F544)/D544</f>
        <v>4.84615384615385</v>
      </c>
      <c r="I544" s="17" t="n">
        <f aca="false">D544*1000</f>
        <v>260</v>
      </c>
    </row>
    <row r="545" customFormat="false" ht="19.5" hidden="false" customHeight="true" outlineLevel="0" collapsed="false">
      <c r="A545" s="14" t="n">
        <v>542</v>
      </c>
      <c r="B545" s="15" t="n">
        <v>0.85</v>
      </c>
      <c r="C545" s="16" t="n">
        <v>0.62</v>
      </c>
      <c r="D545" s="16" t="n">
        <f aca="false" t="array" ref="D545:D545">B545-C545</f>
        <v>0.23</v>
      </c>
      <c r="E545" s="16" t="n">
        <v>0.4</v>
      </c>
      <c r="F545" s="16" t="n">
        <f aca="false" t="array" ref="F545:F545">1-E545</f>
        <v>0.6</v>
      </c>
      <c r="G545" s="16" t="n">
        <v>4.6</v>
      </c>
      <c r="H545" s="16" t="n">
        <f aca="false" t="array" ref="H545:H545">(G545*F545)/D545</f>
        <v>12</v>
      </c>
      <c r="I545" s="17" t="n">
        <f aca="false">D545*1000</f>
        <v>230</v>
      </c>
    </row>
    <row r="546" customFormat="false" ht="19.5" hidden="false" customHeight="true" outlineLevel="0" collapsed="false">
      <c r="A546" s="14" t="n">
        <v>543</v>
      </c>
      <c r="B546" s="15" t="n">
        <v>0.85</v>
      </c>
      <c r="C546" s="16" t="n">
        <v>0.55</v>
      </c>
      <c r="D546" s="16" t="n">
        <f aca="false" t="array" ref="D546:D546">B546-C546</f>
        <v>0.3</v>
      </c>
      <c r="E546" s="16" t="n">
        <v>0.5</v>
      </c>
      <c r="F546" s="16" t="n">
        <f aca="false" t="array" ref="F546:F546">1-E546</f>
        <v>0.5</v>
      </c>
      <c r="G546" s="16" t="n">
        <v>1.7</v>
      </c>
      <c r="H546" s="16" t="n">
        <f aca="false" t="array" ref="H546:H546">(G546*F546)/D546</f>
        <v>2.83333333333333</v>
      </c>
      <c r="I546" s="17" t="n">
        <f aca="false">D546*1000</f>
        <v>300</v>
      </c>
    </row>
    <row r="547" customFormat="false" ht="19.5" hidden="false" customHeight="true" outlineLevel="0" collapsed="false">
      <c r="A547" s="14" t="n">
        <v>544</v>
      </c>
      <c r="B547" s="15" t="n">
        <v>0.85</v>
      </c>
      <c r="C547" s="16" t="n">
        <v>0.64</v>
      </c>
      <c r="D547" s="16" t="n">
        <f aca="false" t="array" ref="D547:D547">B547-C547</f>
        <v>0.21</v>
      </c>
      <c r="E547" s="16" t="n">
        <v>0.5</v>
      </c>
      <c r="F547" s="16" t="n">
        <f aca="false" t="array" ref="F547:F547">1-E547</f>
        <v>0.5</v>
      </c>
      <c r="G547" s="16" t="n">
        <v>4.6</v>
      </c>
      <c r="H547" s="16" t="n">
        <f aca="false" t="array" ref="H547:H547">(G547*F547)/D547</f>
        <v>10.952380952381</v>
      </c>
      <c r="I547" s="17" t="n">
        <f aca="false">D547*1000</f>
        <v>210</v>
      </c>
    </row>
    <row r="548" customFormat="false" ht="19.5" hidden="false" customHeight="true" outlineLevel="0" collapsed="false">
      <c r="A548" s="14" t="n">
        <v>545</v>
      </c>
      <c r="B548" s="15" t="n">
        <v>0.85</v>
      </c>
      <c r="C548" s="16" t="n">
        <v>0.55</v>
      </c>
      <c r="D548" s="16" t="n">
        <f aca="false" t="array" ref="D548:D548">B548-C548</f>
        <v>0.3</v>
      </c>
      <c r="E548" s="16" t="n">
        <v>0.3</v>
      </c>
      <c r="F548" s="16" t="n">
        <f aca="false" t="array" ref="F548:F548">1-E548</f>
        <v>0.7</v>
      </c>
      <c r="G548" s="16" t="n">
        <v>4.4</v>
      </c>
      <c r="H548" s="16" t="n">
        <f aca="false" t="array" ref="H548:H548">(G548*F548)/D548</f>
        <v>10.2666666666667</v>
      </c>
      <c r="I548" s="17" t="n">
        <f aca="false">D548*1000</f>
        <v>300</v>
      </c>
    </row>
    <row r="549" customFormat="false" ht="19.5" hidden="false" customHeight="true" outlineLevel="0" collapsed="false">
      <c r="A549" s="14" t="n">
        <v>546</v>
      </c>
      <c r="B549" s="15" t="n">
        <v>0.85</v>
      </c>
      <c r="C549" s="16" t="n">
        <v>0.62</v>
      </c>
      <c r="D549" s="16" t="n">
        <f aca="false" t="array" ref="D549:D549">B549-C549</f>
        <v>0.23</v>
      </c>
      <c r="E549" s="16" t="n">
        <v>0.3</v>
      </c>
      <c r="F549" s="16" t="n">
        <f aca="false" t="array" ref="F549:F549">1-E549</f>
        <v>0.7</v>
      </c>
      <c r="G549" s="16" t="n">
        <v>1.1</v>
      </c>
      <c r="H549" s="16" t="n">
        <f aca="false" t="array" ref="H549:H549">(G549*F549)/D549</f>
        <v>3.34782608695652</v>
      </c>
      <c r="I549" s="17" t="n">
        <f aca="false">D549*1000</f>
        <v>230</v>
      </c>
    </row>
    <row r="550" customFormat="false" ht="19.5" hidden="false" customHeight="true" outlineLevel="0" collapsed="false">
      <c r="A550" s="14" t="n">
        <v>547</v>
      </c>
      <c r="B550" s="15" t="n">
        <v>0.85</v>
      </c>
      <c r="C550" s="16" t="n">
        <v>0.58</v>
      </c>
      <c r="D550" s="16" t="n">
        <f aca="false" t="array" ref="D550:D550">B550-C550</f>
        <v>0.27</v>
      </c>
      <c r="E550" s="16" t="n">
        <v>0.5</v>
      </c>
      <c r="F550" s="16" t="n">
        <f aca="false" t="array" ref="F550:F550">1-E550</f>
        <v>0.5</v>
      </c>
      <c r="G550" s="16" t="n">
        <v>4.5</v>
      </c>
      <c r="H550" s="16" t="n">
        <f aca="false" t="array" ref="H550:H550">(G550*F550)/D550</f>
        <v>8.33333333333333</v>
      </c>
      <c r="I550" s="17" t="n">
        <f aca="false">D550*1000</f>
        <v>270</v>
      </c>
    </row>
    <row r="551" customFormat="false" ht="19.5" hidden="false" customHeight="true" outlineLevel="0" collapsed="false">
      <c r="A551" s="14" t="n">
        <v>548</v>
      </c>
      <c r="B551" s="15" t="n">
        <v>0.85</v>
      </c>
      <c r="C551" s="16" t="n">
        <v>0.61</v>
      </c>
      <c r="D551" s="16" t="n">
        <f aca="false" t="array" ref="D551:D551">B551-C551</f>
        <v>0.24</v>
      </c>
      <c r="E551" s="16" t="n">
        <v>0.2</v>
      </c>
      <c r="F551" s="16" t="n">
        <f aca="false" t="array" ref="F551:F551">1-E551</f>
        <v>0.8</v>
      </c>
      <c r="G551" s="16" t="n">
        <v>4.7</v>
      </c>
      <c r="H551" s="16" t="n">
        <f aca="false" t="array" ref="H551:H551">(G551*F551)/D551</f>
        <v>15.6666666666667</v>
      </c>
      <c r="I551" s="17" t="n">
        <f aca="false">D551*1000</f>
        <v>240</v>
      </c>
    </row>
    <row r="552" customFormat="false" ht="19.5" hidden="false" customHeight="true" outlineLevel="0" collapsed="false">
      <c r="A552" s="14" t="n">
        <v>549</v>
      </c>
      <c r="B552" s="15" t="n">
        <v>0.85</v>
      </c>
      <c r="C552" s="16" t="n">
        <v>0.56</v>
      </c>
      <c r="D552" s="16" t="n">
        <f aca="false" t="array" ref="D552:D552">B552-C552</f>
        <v>0.29</v>
      </c>
      <c r="E552" s="16" t="n">
        <v>0.2</v>
      </c>
      <c r="F552" s="16" t="n">
        <f aca="false" t="array" ref="F552:F552">1-E552</f>
        <v>0.8</v>
      </c>
      <c r="G552" s="16" t="n">
        <v>0.8</v>
      </c>
      <c r="H552" s="16" t="n">
        <f aca="false" t="array" ref="H552:H552">(G552*F552)/D552</f>
        <v>2.20689655172414</v>
      </c>
      <c r="I552" s="17" t="n">
        <f aca="false">D552*1000</f>
        <v>290</v>
      </c>
    </row>
    <row r="553" customFormat="false" ht="19.5" hidden="false" customHeight="true" outlineLevel="0" collapsed="false">
      <c r="A553" s="14" t="n">
        <v>550</v>
      </c>
      <c r="B553" s="15" t="n">
        <v>0.85</v>
      </c>
      <c r="C553" s="16" t="n">
        <v>0.55</v>
      </c>
      <c r="D553" s="16" t="n">
        <f aca="false" t="array" ref="D553:D553">B553-C553</f>
        <v>0.3</v>
      </c>
      <c r="E553" s="16" t="n">
        <v>0.3</v>
      </c>
      <c r="F553" s="16" t="n">
        <f aca="false" t="array" ref="F553:F553">1-E553</f>
        <v>0.7</v>
      </c>
      <c r="G553" s="16" t="n">
        <v>5.9</v>
      </c>
      <c r="H553" s="16" t="n">
        <f aca="false" t="array" ref="H553:H553">(G553*F553)/D553</f>
        <v>13.7666666666667</v>
      </c>
      <c r="I553" s="17" t="n">
        <f aca="false">D553*1000</f>
        <v>300</v>
      </c>
    </row>
    <row r="554" customFormat="false" ht="19.5" hidden="false" customHeight="true" outlineLevel="0" collapsed="false">
      <c r="A554" s="14" t="n">
        <v>551</v>
      </c>
      <c r="B554" s="15" t="n">
        <v>0.85</v>
      </c>
      <c r="C554" s="16" t="n">
        <v>0.55</v>
      </c>
      <c r="D554" s="16" t="n">
        <f aca="false" t="array" ref="D554:D554">B554-C554</f>
        <v>0.3</v>
      </c>
      <c r="E554" s="16" t="n">
        <v>0.3</v>
      </c>
      <c r="F554" s="16" t="n">
        <f aca="false" t="array" ref="F554:F554">1-E554</f>
        <v>0.7</v>
      </c>
      <c r="G554" s="16" t="n">
        <v>2.2</v>
      </c>
      <c r="H554" s="16" t="n">
        <f aca="false" t="array" ref="H554:H554">(G554*F554)/D554</f>
        <v>5.13333333333334</v>
      </c>
      <c r="I554" s="17" t="n">
        <f aca="false">D554*1000</f>
        <v>300</v>
      </c>
    </row>
    <row r="555" customFormat="false" ht="19.5" hidden="false" customHeight="true" outlineLevel="0" collapsed="false">
      <c r="A555" s="14" t="n">
        <v>552</v>
      </c>
      <c r="B555" s="15" t="n">
        <v>0.85</v>
      </c>
      <c r="C555" s="16" t="n">
        <v>0.64</v>
      </c>
      <c r="D555" s="16" t="n">
        <f aca="false" t="array" ref="D555:D555">B555-C555</f>
        <v>0.21</v>
      </c>
      <c r="E555" s="16" t="n">
        <v>0.3</v>
      </c>
      <c r="F555" s="16" t="n">
        <f aca="false" t="array" ref="F555:F555">1-E555</f>
        <v>0.7</v>
      </c>
      <c r="G555" s="16" t="n">
        <v>4.6</v>
      </c>
      <c r="H555" s="16" t="n">
        <f aca="false" t="array" ref="H555:H555">(G555*F555)/D555</f>
        <v>15.3333333333333</v>
      </c>
      <c r="I555" s="17" t="n">
        <f aca="false">D555*1000</f>
        <v>210</v>
      </c>
    </row>
    <row r="556" customFormat="false" ht="19.5" hidden="false" customHeight="true" outlineLevel="0" collapsed="false">
      <c r="A556" s="14" t="n">
        <v>553</v>
      </c>
      <c r="B556" s="15" t="n">
        <v>0.85</v>
      </c>
      <c r="C556" s="16" t="n">
        <v>0.57</v>
      </c>
      <c r="D556" s="16" t="n">
        <f aca="false" t="array" ref="D556:D556">B556-C556</f>
        <v>0.28</v>
      </c>
      <c r="E556" s="16" t="n">
        <v>0.4</v>
      </c>
      <c r="F556" s="16" t="n">
        <f aca="false" t="array" ref="F556:F556">1-E556</f>
        <v>0.6</v>
      </c>
      <c r="G556" s="16" t="n">
        <v>3.3</v>
      </c>
      <c r="H556" s="16" t="n">
        <f aca="false" t="array" ref="H556:H556">(G556*F556)/D556</f>
        <v>7.07142857142857</v>
      </c>
      <c r="I556" s="17" t="n">
        <f aca="false">D556*1000</f>
        <v>280</v>
      </c>
    </row>
    <row r="557" customFormat="false" ht="19.5" hidden="false" customHeight="true" outlineLevel="0" collapsed="false">
      <c r="A557" s="14" t="n">
        <v>554</v>
      </c>
      <c r="B557" s="15" t="n">
        <v>0.85</v>
      </c>
      <c r="C557" s="16" t="n">
        <v>0.64</v>
      </c>
      <c r="D557" s="16" t="n">
        <f aca="false" t="array" ref="D557:D557">B557-C557</f>
        <v>0.21</v>
      </c>
      <c r="E557" s="16" t="n">
        <v>0.5</v>
      </c>
      <c r="F557" s="16" t="n">
        <f aca="false" t="array" ref="F557:F557">1-E557</f>
        <v>0.5</v>
      </c>
      <c r="G557" s="16" t="n">
        <v>4.3</v>
      </c>
      <c r="H557" s="16" t="n">
        <f aca="false" t="array" ref="H557:H557">(G557*F557)/D557</f>
        <v>10.2380952380952</v>
      </c>
      <c r="I557" s="17" t="n">
        <f aca="false">D557*1000</f>
        <v>210</v>
      </c>
    </row>
    <row r="558" customFormat="false" ht="19.5" hidden="false" customHeight="true" outlineLevel="0" collapsed="false">
      <c r="A558" s="14" t="n">
        <v>555</v>
      </c>
      <c r="B558" s="15" t="n">
        <v>0.85</v>
      </c>
      <c r="C558" s="16" t="n">
        <v>0.63</v>
      </c>
      <c r="D558" s="16" t="n">
        <f aca="false" t="array" ref="D558:D558">B558-C558</f>
        <v>0.22</v>
      </c>
      <c r="E558" s="16" t="n">
        <v>0.3</v>
      </c>
      <c r="F558" s="16" t="n">
        <f aca="false" t="array" ref="F558:F558">1-E558</f>
        <v>0.7</v>
      </c>
      <c r="G558" s="16" t="n">
        <v>3.6</v>
      </c>
      <c r="H558" s="16" t="n">
        <f aca="false" t="array" ref="H558:H558">(G558*F558)/D558</f>
        <v>11.4545454545455</v>
      </c>
      <c r="I558" s="17" t="n">
        <f aca="false">D558*1000</f>
        <v>220</v>
      </c>
    </row>
    <row r="559" customFormat="false" ht="19.5" hidden="false" customHeight="true" outlineLevel="0" collapsed="false">
      <c r="A559" s="14" t="n">
        <v>556</v>
      </c>
      <c r="B559" s="15" t="n">
        <v>0.85</v>
      </c>
      <c r="C559" s="16" t="n">
        <v>0.63</v>
      </c>
      <c r="D559" s="16" t="n">
        <f aca="false" t="array" ref="D559:D559">B559-C559</f>
        <v>0.22</v>
      </c>
      <c r="E559" s="16" t="n">
        <v>0.3</v>
      </c>
      <c r="F559" s="16" t="n">
        <f aca="false" t="array" ref="F559:F559">1-E559</f>
        <v>0.7</v>
      </c>
      <c r="G559" s="16" t="n">
        <v>4.2</v>
      </c>
      <c r="H559" s="16" t="n">
        <f aca="false" t="array" ref="H559:H559">(G559*F559)/D559</f>
        <v>13.3636363636364</v>
      </c>
      <c r="I559" s="17" t="n">
        <f aca="false">D559*1000</f>
        <v>220</v>
      </c>
    </row>
    <row r="560" customFormat="false" ht="19.5" hidden="false" customHeight="true" outlineLevel="0" collapsed="false">
      <c r="A560" s="14" t="n">
        <v>557</v>
      </c>
      <c r="B560" s="15" t="n">
        <v>0.85</v>
      </c>
      <c r="C560" s="16" t="n">
        <v>0.6</v>
      </c>
      <c r="D560" s="16" t="n">
        <f aca="false" t="array" ref="D560:D560">B560-C560</f>
        <v>0.25</v>
      </c>
      <c r="E560" s="16" t="n">
        <v>0.4</v>
      </c>
      <c r="F560" s="16" t="n">
        <f aca="false" t="array" ref="F560:F560">1-E560</f>
        <v>0.6</v>
      </c>
      <c r="G560" s="16" t="n">
        <v>2</v>
      </c>
      <c r="H560" s="16" t="n">
        <f aca="false" t="array" ref="H560:H560">(G560*F560)/D560</f>
        <v>4.8</v>
      </c>
      <c r="I560" s="17" t="n">
        <f aca="false">D560*1000</f>
        <v>250</v>
      </c>
    </row>
    <row r="561" customFormat="false" ht="19.5" hidden="false" customHeight="true" outlineLevel="0" collapsed="false">
      <c r="A561" s="14" t="n">
        <v>558</v>
      </c>
      <c r="B561" s="15" t="n">
        <v>0.85</v>
      </c>
      <c r="C561" s="16" t="n">
        <v>0.62</v>
      </c>
      <c r="D561" s="16" t="n">
        <f aca="false" t="array" ref="D561:D561">B561-C561</f>
        <v>0.23</v>
      </c>
      <c r="E561" s="16" t="n">
        <v>0.3</v>
      </c>
      <c r="F561" s="16" t="n">
        <f aca="false" t="array" ref="F561:F561">1-E561</f>
        <v>0.7</v>
      </c>
      <c r="G561" s="16" t="n">
        <v>3.9</v>
      </c>
      <c r="H561" s="16" t="n">
        <f aca="false" t="array" ref="H561:H561">(G561*F561)/D561</f>
        <v>11.8695652173913</v>
      </c>
      <c r="I561" s="17" t="n">
        <f aca="false">D561*1000</f>
        <v>230</v>
      </c>
    </row>
    <row r="562" customFormat="false" ht="19.5" hidden="false" customHeight="true" outlineLevel="0" collapsed="false">
      <c r="A562" s="14" t="n">
        <v>559</v>
      </c>
      <c r="B562" s="15" t="n">
        <v>0.85</v>
      </c>
      <c r="C562" s="16" t="n">
        <v>0.63</v>
      </c>
      <c r="D562" s="16" t="n">
        <f aca="false" t="array" ref="D562:D562">B562-C562</f>
        <v>0.22</v>
      </c>
      <c r="E562" s="16" t="n">
        <v>0.3</v>
      </c>
      <c r="F562" s="16" t="n">
        <f aca="false" t="array" ref="F562:F562">1-E562</f>
        <v>0.7</v>
      </c>
      <c r="G562" s="16" t="n">
        <v>1.3</v>
      </c>
      <c r="H562" s="16" t="n">
        <f aca="false" t="array" ref="H562:H562">(G562*F562)/D562</f>
        <v>4.13636363636364</v>
      </c>
      <c r="I562" s="17" t="n">
        <f aca="false">D562*1000</f>
        <v>220</v>
      </c>
    </row>
    <row r="563" customFormat="false" ht="19.5" hidden="false" customHeight="true" outlineLevel="0" collapsed="false">
      <c r="A563" s="14" t="n">
        <v>560</v>
      </c>
      <c r="B563" s="15" t="n">
        <v>0.85</v>
      </c>
      <c r="C563" s="16" t="n">
        <v>0.55</v>
      </c>
      <c r="D563" s="16" t="n">
        <f aca="false" t="array" ref="D563:D563">B563-C563</f>
        <v>0.3</v>
      </c>
      <c r="E563" s="16" t="n">
        <v>0.3</v>
      </c>
      <c r="F563" s="16" t="n">
        <f aca="false" t="array" ref="F563:F563">1-E563</f>
        <v>0.7</v>
      </c>
      <c r="G563" s="16" t="n">
        <v>7.1</v>
      </c>
      <c r="H563" s="16" t="n">
        <f aca="false" t="array" ref="H563:H563">(G563*F563)/D563</f>
        <v>16.5666666666667</v>
      </c>
      <c r="I563" s="17" t="n">
        <f aca="false">D563*1000</f>
        <v>300</v>
      </c>
    </row>
    <row r="564" customFormat="false" ht="19.5" hidden="false" customHeight="true" outlineLevel="0" collapsed="false">
      <c r="A564" s="14" t="n">
        <v>561</v>
      </c>
      <c r="B564" s="15" t="n">
        <v>0.85</v>
      </c>
      <c r="C564" s="16" t="n">
        <v>0.6</v>
      </c>
      <c r="D564" s="16" t="n">
        <f aca="false" t="array" ref="D564:D564">B564-C564</f>
        <v>0.25</v>
      </c>
      <c r="E564" s="16" t="n">
        <v>0.5</v>
      </c>
      <c r="F564" s="16" t="n">
        <f aca="false" t="array" ref="F564:F564">1-E564</f>
        <v>0.5</v>
      </c>
      <c r="G564" s="16" t="n">
        <v>3.3</v>
      </c>
      <c r="H564" s="16" t="n">
        <f aca="false" t="array" ref="H564:H564">(G564*F564)/D564</f>
        <v>6.6</v>
      </c>
      <c r="I564" s="17" t="n">
        <f aca="false">D564*1000</f>
        <v>250</v>
      </c>
    </row>
    <row r="565" customFormat="false" ht="19.5" hidden="false" customHeight="true" outlineLevel="0" collapsed="false">
      <c r="A565" s="14" t="n">
        <v>562</v>
      </c>
      <c r="B565" s="15" t="n">
        <v>0.85</v>
      </c>
      <c r="C565" s="16" t="n">
        <v>0.59</v>
      </c>
      <c r="D565" s="16" t="n">
        <f aca="false" t="array" ref="D565:D565">B565-C565</f>
        <v>0.26</v>
      </c>
      <c r="E565" s="16" t="n">
        <v>0.5</v>
      </c>
      <c r="F565" s="16" t="n">
        <f aca="false" t="array" ref="F565:F565">1-E565</f>
        <v>0.5</v>
      </c>
      <c r="G565" s="16" t="n">
        <v>1</v>
      </c>
      <c r="H565" s="16" t="n">
        <f aca="false" t="array" ref="H565:H565">(G565*F565)/D565</f>
        <v>1.92307692307692</v>
      </c>
      <c r="I565" s="17" t="n">
        <f aca="false">D565*1000</f>
        <v>260</v>
      </c>
    </row>
    <row r="566" customFormat="false" ht="19.5" hidden="false" customHeight="true" outlineLevel="0" collapsed="false">
      <c r="A566" s="14" t="n">
        <v>563</v>
      </c>
      <c r="B566" s="15" t="n">
        <v>0.85</v>
      </c>
      <c r="C566" s="16" t="n">
        <v>0.56</v>
      </c>
      <c r="D566" s="16" t="n">
        <f aca="false" t="array" ref="D566:D566">B566-C566</f>
        <v>0.29</v>
      </c>
      <c r="E566" s="16" t="n">
        <v>0.3</v>
      </c>
      <c r="F566" s="16" t="n">
        <f aca="false" t="array" ref="F566:F566">1-E566</f>
        <v>0.7</v>
      </c>
      <c r="G566" s="16" t="n">
        <v>4.3</v>
      </c>
      <c r="H566" s="16" t="n">
        <f aca="false" t="array" ref="H566:H566">(G566*F566)/D566</f>
        <v>10.3793103448276</v>
      </c>
      <c r="I566" s="17" t="n">
        <f aca="false">D566*1000</f>
        <v>290</v>
      </c>
    </row>
    <row r="567" customFormat="false" ht="19.5" hidden="false" customHeight="true" outlineLevel="0" collapsed="false">
      <c r="A567" s="14" t="n">
        <v>564</v>
      </c>
      <c r="B567" s="15" t="n">
        <v>0.85</v>
      </c>
      <c r="C567" s="16" t="n">
        <v>0.64</v>
      </c>
      <c r="D567" s="16" t="n">
        <f aca="false" t="array" ref="D567:D567">B567-C567</f>
        <v>0.21</v>
      </c>
      <c r="E567" s="16" t="n">
        <v>0.4</v>
      </c>
      <c r="F567" s="16" t="n">
        <f aca="false" t="array" ref="F567:F567">1-E567</f>
        <v>0.6</v>
      </c>
      <c r="G567" s="16" t="n">
        <v>0.8</v>
      </c>
      <c r="H567" s="16" t="n">
        <f aca="false" t="array" ref="H567:H567">(G567*F567)/D567</f>
        <v>2.28571428571429</v>
      </c>
      <c r="I567" s="17" t="n">
        <f aca="false">D567*1000</f>
        <v>210</v>
      </c>
    </row>
    <row r="568" customFormat="false" ht="19.5" hidden="false" customHeight="true" outlineLevel="0" collapsed="false">
      <c r="A568" s="14" t="n">
        <v>565</v>
      </c>
      <c r="B568" s="15" t="n">
        <v>0.85</v>
      </c>
      <c r="C568" s="16" t="n">
        <v>0.56</v>
      </c>
      <c r="D568" s="16" t="n">
        <f aca="false" t="array" ref="D568:D568">B568-C568</f>
        <v>0.29</v>
      </c>
      <c r="E568" s="16" t="n">
        <v>0.2</v>
      </c>
      <c r="F568" s="16" t="n">
        <f aca="false" t="array" ref="F568:F568">1-E568</f>
        <v>0.8</v>
      </c>
      <c r="G568" s="16" t="n">
        <v>4.2</v>
      </c>
      <c r="H568" s="16" t="n">
        <f aca="false" t="array" ref="H568:H568">(G568*F568)/D568</f>
        <v>11.5862068965517</v>
      </c>
      <c r="I568" s="17" t="n">
        <f aca="false">D568*1000</f>
        <v>290</v>
      </c>
    </row>
    <row r="569" customFormat="false" ht="19.5" hidden="false" customHeight="true" outlineLevel="0" collapsed="false">
      <c r="A569" s="14" t="n">
        <v>566</v>
      </c>
      <c r="B569" s="15" t="n">
        <v>0.85</v>
      </c>
      <c r="C569" s="16" t="n">
        <v>0.59</v>
      </c>
      <c r="D569" s="16" t="n">
        <f aca="false" t="array" ref="D569:D569">B569-C569</f>
        <v>0.26</v>
      </c>
      <c r="E569" s="16" t="n">
        <v>0.2</v>
      </c>
      <c r="F569" s="16" t="n">
        <f aca="false" t="array" ref="F569:F569">1-E569</f>
        <v>0.8</v>
      </c>
      <c r="G569" s="16" t="n">
        <v>1</v>
      </c>
      <c r="H569" s="16" t="n">
        <f aca="false" t="array" ref="H569:H569">(G569*F569)/D569</f>
        <v>3.07692307692308</v>
      </c>
      <c r="I569" s="17" t="n">
        <f aca="false">D569*1000</f>
        <v>260</v>
      </c>
    </row>
    <row r="570" customFormat="false" ht="19.5" hidden="false" customHeight="true" outlineLevel="0" collapsed="false">
      <c r="A570" s="14" t="n">
        <v>567</v>
      </c>
      <c r="B570" s="15" t="n">
        <v>0.85</v>
      </c>
      <c r="C570" s="16" t="n">
        <v>0.63</v>
      </c>
      <c r="D570" s="16" t="n">
        <f aca="false" t="array" ref="D570:D570">B570-C570</f>
        <v>0.22</v>
      </c>
      <c r="E570" s="16" t="n">
        <v>0.5</v>
      </c>
      <c r="F570" s="16" t="n">
        <f aca="false" t="array" ref="F570:F570">1-E570</f>
        <v>0.5</v>
      </c>
      <c r="G570" s="16" t="n">
        <v>2</v>
      </c>
      <c r="H570" s="16" t="n">
        <f aca="false" t="array" ref="H570:H570">(G570*F570)/D570</f>
        <v>4.54545454545455</v>
      </c>
      <c r="I570" s="17" t="n">
        <f aca="false">D570*1000</f>
        <v>220</v>
      </c>
    </row>
    <row r="571" customFormat="false" ht="19.5" hidden="false" customHeight="true" outlineLevel="0" collapsed="false">
      <c r="A571" s="14" t="n">
        <v>568</v>
      </c>
      <c r="B571" s="15" t="n">
        <v>0.85</v>
      </c>
      <c r="C571" s="16" t="n">
        <v>0.6</v>
      </c>
      <c r="D571" s="16" t="n">
        <f aca="false" t="array" ref="D571:D571">B571-C571</f>
        <v>0.25</v>
      </c>
      <c r="E571" s="16" t="n">
        <v>0.2</v>
      </c>
      <c r="F571" s="16" t="n">
        <f aca="false" t="array" ref="F571:F571">1-E571</f>
        <v>0.8</v>
      </c>
      <c r="G571" s="16" t="n">
        <v>1.3</v>
      </c>
      <c r="H571" s="16" t="n">
        <f aca="false" t="array" ref="H571:H571">(G571*F571)/D571</f>
        <v>4.16</v>
      </c>
      <c r="I571" s="17" t="n">
        <f aca="false">D571*1000</f>
        <v>250</v>
      </c>
    </row>
    <row r="572" customFormat="false" ht="19.5" hidden="false" customHeight="true" outlineLevel="0" collapsed="false">
      <c r="A572" s="14" t="n">
        <v>569</v>
      </c>
      <c r="B572" s="15" t="n">
        <v>0.85</v>
      </c>
      <c r="C572" s="16" t="n">
        <v>0.56</v>
      </c>
      <c r="D572" s="16" t="n">
        <f aca="false" t="array" ref="D572:D572">B572-C572</f>
        <v>0.29</v>
      </c>
      <c r="E572" s="16" t="n">
        <v>0.2</v>
      </c>
      <c r="F572" s="16" t="n">
        <f aca="false" t="array" ref="F572:F572">1-E572</f>
        <v>0.8</v>
      </c>
      <c r="G572" s="16" t="n">
        <v>1.9</v>
      </c>
      <c r="H572" s="16" t="n">
        <f aca="false" t="array" ref="H572:H572">(G572*F572)/D572</f>
        <v>5.24137931034483</v>
      </c>
      <c r="I572" s="17" t="n">
        <f aca="false">D572*1000</f>
        <v>290</v>
      </c>
    </row>
    <row r="573" customFormat="false" ht="19.5" hidden="false" customHeight="true" outlineLevel="0" collapsed="false">
      <c r="A573" s="14" t="n">
        <v>570</v>
      </c>
      <c r="B573" s="15" t="n">
        <v>0.85</v>
      </c>
      <c r="C573" s="16" t="n">
        <v>0.6</v>
      </c>
      <c r="D573" s="16" t="n">
        <f aca="false" t="array" ref="D573:D573">B573-C573</f>
        <v>0.25</v>
      </c>
      <c r="E573" s="16" t="n">
        <v>0.4</v>
      </c>
      <c r="F573" s="16" t="n">
        <f aca="false" t="array" ref="F573:F573">1-E573</f>
        <v>0.6</v>
      </c>
      <c r="G573" s="16" t="n">
        <v>1.1</v>
      </c>
      <c r="H573" s="16" t="n">
        <f aca="false" t="array" ref="H573:H573">(G573*F573)/D573</f>
        <v>2.64</v>
      </c>
      <c r="I573" s="17" t="n">
        <f aca="false">D573*1000</f>
        <v>250</v>
      </c>
    </row>
    <row r="574" customFormat="false" ht="19.5" hidden="false" customHeight="true" outlineLevel="0" collapsed="false">
      <c r="A574" s="14" t="n">
        <v>571</v>
      </c>
      <c r="B574" s="15" t="n">
        <v>0.85</v>
      </c>
      <c r="C574" s="16" t="n">
        <v>0.6</v>
      </c>
      <c r="D574" s="16" t="n">
        <f aca="false" t="array" ref="D574:D574">B574-C574</f>
        <v>0.25</v>
      </c>
      <c r="E574" s="16" t="n">
        <v>0.2</v>
      </c>
      <c r="F574" s="16" t="n">
        <f aca="false" t="array" ref="F574:F574">1-E574</f>
        <v>0.8</v>
      </c>
      <c r="G574" s="16" t="n">
        <v>4.2</v>
      </c>
      <c r="H574" s="16" t="n">
        <f aca="false" t="array" ref="H574:H574">(G574*F574)/D574</f>
        <v>13.44</v>
      </c>
      <c r="I574" s="17" t="n">
        <f aca="false">D574*1000</f>
        <v>250</v>
      </c>
    </row>
    <row r="575" customFormat="false" ht="19.5" hidden="false" customHeight="true" outlineLevel="0" collapsed="false">
      <c r="A575" s="14" t="n">
        <v>572</v>
      </c>
      <c r="B575" s="15" t="n">
        <v>0.85</v>
      </c>
      <c r="C575" s="16" t="n">
        <v>0.62</v>
      </c>
      <c r="D575" s="16" t="n">
        <f aca="false" t="array" ref="D575:D575">B575-C575</f>
        <v>0.23</v>
      </c>
      <c r="E575" s="16" t="n">
        <v>0.3</v>
      </c>
      <c r="F575" s="16" t="n">
        <f aca="false" t="array" ref="F575:F575">1-E575</f>
        <v>0.7</v>
      </c>
      <c r="G575" s="16" t="n">
        <v>4.3</v>
      </c>
      <c r="H575" s="16" t="n">
        <f aca="false" t="array" ref="H575:H575">(G575*F575)/D575</f>
        <v>13.0869565217391</v>
      </c>
      <c r="I575" s="17" t="n">
        <f aca="false">D575*1000</f>
        <v>230</v>
      </c>
    </row>
    <row r="576" customFormat="false" ht="19.5" hidden="false" customHeight="true" outlineLevel="0" collapsed="false">
      <c r="A576" s="14" t="n">
        <v>573</v>
      </c>
      <c r="B576" s="15" t="n">
        <v>0.85</v>
      </c>
      <c r="C576" s="16" t="n">
        <v>0.56</v>
      </c>
      <c r="D576" s="16" t="n">
        <f aca="false" t="array" ref="D576:D576">B576-C576</f>
        <v>0.29</v>
      </c>
      <c r="E576" s="16" t="n">
        <v>0.3</v>
      </c>
      <c r="F576" s="16" t="n">
        <f aca="false" t="array" ref="F576:F576">1-E576</f>
        <v>0.7</v>
      </c>
      <c r="G576" s="16" t="n">
        <v>4.4</v>
      </c>
      <c r="H576" s="16" t="n">
        <f aca="false" t="array" ref="H576:H576">(G576*F576)/D576</f>
        <v>10.6206896551724</v>
      </c>
      <c r="I576" s="17" t="n">
        <f aca="false">D576*1000</f>
        <v>290</v>
      </c>
    </row>
    <row r="577" customFormat="false" ht="19.5" hidden="false" customHeight="true" outlineLevel="0" collapsed="false">
      <c r="A577" s="14" t="n">
        <v>574</v>
      </c>
      <c r="B577" s="15" t="n">
        <v>0.85</v>
      </c>
      <c r="C577" s="16" t="n">
        <v>0.55</v>
      </c>
      <c r="D577" s="16" t="n">
        <f aca="false" t="array" ref="D577:D577">B577-C577</f>
        <v>0.3</v>
      </c>
      <c r="E577" s="16" t="n">
        <v>0.3</v>
      </c>
      <c r="F577" s="16" t="n">
        <f aca="false" t="array" ref="F577:F577">1-E577</f>
        <v>0.7</v>
      </c>
      <c r="G577" s="16" t="n">
        <v>1.3</v>
      </c>
      <c r="H577" s="16" t="n">
        <f aca="false" t="array" ref="H577:H577">(G577*F577)/D577</f>
        <v>3.03333333333333</v>
      </c>
      <c r="I577" s="17" t="n">
        <f aca="false">D577*1000</f>
        <v>300</v>
      </c>
    </row>
    <row r="578" customFormat="false" ht="19.5" hidden="false" customHeight="true" outlineLevel="0" collapsed="false">
      <c r="A578" s="14" t="n">
        <v>575</v>
      </c>
      <c r="B578" s="15" t="n">
        <v>0.85</v>
      </c>
      <c r="C578" s="16" t="n">
        <v>0.56</v>
      </c>
      <c r="D578" s="16" t="n">
        <f aca="false" t="array" ref="D578:D578">B578-C578</f>
        <v>0.29</v>
      </c>
      <c r="E578" s="16" t="n">
        <v>0.3</v>
      </c>
      <c r="F578" s="16" t="n">
        <f aca="false" t="array" ref="F578:F578">1-E578</f>
        <v>0.7</v>
      </c>
      <c r="G578" s="16" t="n">
        <v>2</v>
      </c>
      <c r="H578" s="16" t="n">
        <f aca="false" t="array" ref="H578:H578">(G578*F578)/D578</f>
        <v>4.82758620689655</v>
      </c>
      <c r="I578" s="17" t="n">
        <f aca="false">D578*1000</f>
        <v>290</v>
      </c>
    </row>
    <row r="579" customFormat="false" ht="19.5" hidden="false" customHeight="true" outlineLevel="0" collapsed="false">
      <c r="A579" s="14" t="n">
        <v>576</v>
      </c>
      <c r="B579" s="15" t="n">
        <v>0.85</v>
      </c>
      <c r="C579" s="16" t="n">
        <v>0.57</v>
      </c>
      <c r="D579" s="16" t="n">
        <f aca="false" t="array" ref="D579:D579">B579-C579</f>
        <v>0.28</v>
      </c>
      <c r="E579" s="16" t="n">
        <v>0.3</v>
      </c>
      <c r="F579" s="16" t="n">
        <f aca="false" t="array" ref="F579:F579">1-E579</f>
        <v>0.7</v>
      </c>
      <c r="G579" s="16" t="n">
        <v>3.4</v>
      </c>
      <c r="H579" s="16" t="n">
        <f aca="false" t="array" ref="H579:H579">(G579*F579)/D579</f>
        <v>8.5</v>
      </c>
      <c r="I579" s="17" t="n">
        <f aca="false">D579*1000</f>
        <v>280</v>
      </c>
    </row>
    <row r="580" customFormat="false" ht="19.5" hidden="false" customHeight="true" outlineLevel="0" collapsed="false">
      <c r="A580" s="14" t="n">
        <v>577</v>
      </c>
      <c r="B580" s="15" t="n">
        <v>0.85</v>
      </c>
      <c r="C580" s="16" t="n">
        <v>0.59</v>
      </c>
      <c r="D580" s="16" t="n">
        <f aca="false" t="array" ref="D580:D580">B580-C580</f>
        <v>0.26</v>
      </c>
      <c r="E580" s="16" t="n">
        <v>0.3</v>
      </c>
      <c r="F580" s="16" t="n">
        <f aca="false" t="array" ref="F580:F580">1-E580</f>
        <v>0.7</v>
      </c>
      <c r="G580" s="16" t="n">
        <v>6</v>
      </c>
      <c r="H580" s="16" t="n">
        <f aca="false" t="array" ref="H580:H580">(G580*F580)/D580</f>
        <v>16.1538461538462</v>
      </c>
      <c r="I580" s="17" t="n">
        <f aca="false">D580*1000</f>
        <v>260</v>
      </c>
    </row>
    <row r="581" customFormat="false" ht="19.5" hidden="false" customHeight="true" outlineLevel="0" collapsed="false">
      <c r="A581" s="14" t="n">
        <v>578</v>
      </c>
      <c r="B581" s="15" t="n">
        <v>0.85</v>
      </c>
      <c r="C581" s="16" t="n">
        <v>0.6</v>
      </c>
      <c r="D581" s="16" t="n">
        <f aca="false" t="array" ref="D581:D581">B581-C581</f>
        <v>0.25</v>
      </c>
      <c r="E581" s="16" t="n">
        <v>0.2</v>
      </c>
      <c r="F581" s="16" t="n">
        <f aca="false" t="array" ref="F581:F581">1-E581</f>
        <v>0.8</v>
      </c>
      <c r="G581" s="16" t="n">
        <v>5.2</v>
      </c>
      <c r="H581" s="16" t="n">
        <f aca="false" t="array" ref="H581:H581">(G581*F581)/D581</f>
        <v>16.64</v>
      </c>
      <c r="I581" s="17" t="n">
        <f aca="false">D581*1000</f>
        <v>250</v>
      </c>
    </row>
    <row r="582" customFormat="false" ht="19.5" hidden="false" customHeight="true" outlineLevel="0" collapsed="false">
      <c r="A582" s="14" t="n">
        <v>579</v>
      </c>
      <c r="B582" s="15" t="n">
        <v>0.85</v>
      </c>
      <c r="C582" s="16" t="n">
        <v>0.65</v>
      </c>
      <c r="D582" s="16" t="n">
        <f aca="false" t="array" ref="D582:D582">B582-C582</f>
        <v>0.2</v>
      </c>
      <c r="E582" s="16" t="n">
        <v>0.3</v>
      </c>
      <c r="F582" s="16" t="n">
        <f aca="false" t="array" ref="F582:F582">1-E582</f>
        <v>0.7</v>
      </c>
      <c r="G582" s="16" t="n">
        <v>3.1</v>
      </c>
      <c r="H582" s="16" t="n">
        <f aca="false" t="array" ref="H582:H582">(G582*F582)/D582</f>
        <v>10.85</v>
      </c>
      <c r="I582" s="17" t="n">
        <f aca="false">D582*1000</f>
        <v>200</v>
      </c>
    </row>
    <row r="583" customFormat="false" ht="19.5" hidden="false" customHeight="true" outlineLevel="0" collapsed="false">
      <c r="A583" s="14" t="n">
        <v>580</v>
      </c>
      <c r="B583" s="15" t="n">
        <v>0.85</v>
      </c>
      <c r="C583" s="16" t="n">
        <v>0.6</v>
      </c>
      <c r="D583" s="16" t="n">
        <f aca="false" t="array" ref="D583:D583">B583-C583</f>
        <v>0.25</v>
      </c>
      <c r="E583" s="16" t="n">
        <v>0.4</v>
      </c>
      <c r="F583" s="16" t="n">
        <f aca="false" t="array" ref="F583:F583">1-E583</f>
        <v>0.6</v>
      </c>
      <c r="G583" s="16" t="n">
        <v>0.9</v>
      </c>
      <c r="H583" s="16" t="n">
        <f aca="false" t="array" ref="H583:H583">(G583*F583)/D583</f>
        <v>2.16</v>
      </c>
      <c r="I583" s="17" t="n">
        <f aca="false">D583*1000</f>
        <v>250</v>
      </c>
    </row>
    <row r="584" customFormat="false" ht="19.5" hidden="false" customHeight="true" outlineLevel="0" collapsed="false">
      <c r="A584" s="14" t="n">
        <v>581</v>
      </c>
      <c r="B584" s="15" t="n">
        <v>0.85</v>
      </c>
      <c r="C584" s="16" t="n">
        <v>0.56</v>
      </c>
      <c r="D584" s="16" t="n">
        <f aca="false" t="array" ref="D584:D584">B584-C584</f>
        <v>0.29</v>
      </c>
      <c r="E584" s="16" t="n">
        <v>0.5</v>
      </c>
      <c r="F584" s="16" t="n">
        <f aca="false" t="array" ref="F584:F584">1-E584</f>
        <v>0.5</v>
      </c>
      <c r="G584" s="16" t="n">
        <v>4.7</v>
      </c>
      <c r="H584" s="16" t="n">
        <f aca="false" t="array" ref="H584:H584">(G584*F584)/D584</f>
        <v>8.10344827586207</v>
      </c>
      <c r="I584" s="17" t="n">
        <f aca="false">D584*1000</f>
        <v>290</v>
      </c>
    </row>
    <row r="585" customFormat="false" ht="19.5" hidden="false" customHeight="true" outlineLevel="0" collapsed="false">
      <c r="A585" s="14" t="n">
        <v>582</v>
      </c>
      <c r="B585" s="15" t="n">
        <v>0.85</v>
      </c>
      <c r="C585" s="16" t="n">
        <v>0.55</v>
      </c>
      <c r="D585" s="16" t="n">
        <f aca="false" t="array" ref="D585:D585">B585-C585</f>
        <v>0.3</v>
      </c>
      <c r="E585" s="16" t="n">
        <v>0.2</v>
      </c>
      <c r="F585" s="16" t="n">
        <f aca="false" t="array" ref="F585:F585">1-E585</f>
        <v>0.8</v>
      </c>
      <c r="G585" s="16" t="n">
        <v>2.4</v>
      </c>
      <c r="H585" s="16" t="n">
        <f aca="false" t="array" ref="H585:H585">(G585*F585)/D585</f>
        <v>6.4</v>
      </c>
      <c r="I585" s="17" t="n">
        <f aca="false">D585*1000</f>
        <v>300</v>
      </c>
    </row>
    <row r="586" customFormat="false" ht="19.5" hidden="false" customHeight="true" outlineLevel="0" collapsed="false">
      <c r="A586" s="14" t="n">
        <v>583</v>
      </c>
      <c r="B586" s="15" t="n">
        <v>0.85</v>
      </c>
      <c r="C586" s="16" t="n">
        <v>0.65</v>
      </c>
      <c r="D586" s="16" t="n">
        <f aca="false" t="array" ref="D586:D586">B586-C586</f>
        <v>0.2</v>
      </c>
      <c r="E586" s="16" t="n">
        <v>0.3</v>
      </c>
      <c r="F586" s="16" t="n">
        <f aca="false" t="array" ref="F586:F586">1-E586</f>
        <v>0.7</v>
      </c>
      <c r="G586" s="16" t="n">
        <v>5</v>
      </c>
      <c r="H586" s="16" t="n">
        <f aca="false" t="array" ref="H586:H586">(G586*F586)/D586</f>
        <v>17.5</v>
      </c>
      <c r="I586" s="17" t="n">
        <f aca="false">D586*1000</f>
        <v>200</v>
      </c>
    </row>
    <row r="587" customFormat="false" ht="19.5" hidden="false" customHeight="true" outlineLevel="0" collapsed="false">
      <c r="A587" s="14" t="n">
        <v>584</v>
      </c>
      <c r="B587" s="15" t="n">
        <v>0.85</v>
      </c>
      <c r="C587" s="16" t="n">
        <v>0.65</v>
      </c>
      <c r="D587" s="16" t="n">
        <f aca="false" t="array" ref="D587:D587">B587-C587</f>
        <v>0.2</v>
      </c>
      <c r="E587" s="16" t="n">
        <v>0.5</v>
      </c>
      <c r="F587" s="16" t="n">
        <f aca="false" t="array" ref="F587:F587">1-E587</f>
        <v>0.5</v>
      </c>
      <c r="G587" s="16" t="n">
        <v>5.2</v>
      </c>
      <c r="H587" s="16" t="n">
        <f aca="false" t="array" ref="H587:H587">(G587*F587)/D587</f>
        <v>13</v>
      </c>
      <c r="I587" s="17" t="n">
        <f aca="false">D587*1000</f>
        <v>200</v>
      </c>
    </row>
    <row r="588" customFormat="false" ht="19.5" hidden="false" customHeight="true" outlineLevel="0" collapsed="false">
      <c r="A588" s="14" t="n">
        <v>585</v>
      </c>
      <c r="B588" s="15" t="n">
        <v>0.85</v>
      </c>
      <c r="C588" s="16" t="n">
        <v>0.64</v>
      </c>
      <c r="D588" s="16" t="n">
        <f aca="false" t="array" ref="D588:D588">B588-C588</f>
        <v>0.21</v>
      </c>
      <c r="E588" s="16" t="n">
        <v>0.5</v>
      </c>
      <c r="F588" s="16" t="n">
        <f aca="false" t="array" ref="F588:F588">1-E588</f>
        <v>0.5</v>
      </c>
      <c r="G588" s="16" t="n">
        <v>4.7</v>
      </c>
      <c r="H588" s="16" t="n">
        <f aca="false" t="array" ref="H588:H588">(G588*F588)/D588</f>
        <v>11.1904761904762</v>
      </c>
      <c r="I588" s="17" t="n">
        <f aca="false">D588*1000</f>
        <v>210</v>
      </c>
    </row>
    <row r="589" customFormat="false" ht="19.5" hidden="false" customHeight="true" outlineLevel="0" collapsed="false">
      <c r="A589" s="14" t="n">
        <v>586</v>
      </c>
      <c r="B589" s="15" t="n">
        <v>0.85</v>
      </c>
      <c r="C589" s="16" t="n">
        <v>0.61</v>
      </c>
      <c r="D589" s="16" t="n">
        <f aca="false" t="array" ref="D589:D589">B589-C589</f>
        <v>0.24</v>
      </c>
      <c r="E589" s="16" t="n">
        <v>0.2</v>
      </c>
      <c r="F589" s="16" t="n">
        <f aca="false" t="array" ref="F589:F589">1-E589</f>
        <v>0.8</v>
      </c>
      <c r="G589" s="16" t="n">
        <v>1</v>
      </c>
      <c r="H589" s="16" t="n">
        <f aca="false" t="array" ref="H589:H589">(G589*F589)/D589</f>
        <v>3.33333333333333</v>
      </c>
      <c r="I589" s="17" t="n">
        <f aca="false">D589*1000</f>
        <v>240</v>
      </c>
    </row>
    <row r="590" customFormat="false" ht="19.5" hidden="false" customHeight="true" outlineLevel="0" collapsed="false">
      <c r="A590" s="14" t="n">
        <v>587</v>
      </c>
      <c r="B590" s="15" t="n">
        <v>0.85</v>
      </c>
      <c r="C590" s="16" t="n">
        <v>0.55</v>
      </c>
      <c r="D590" s="16" t="n">
        <f aca="false" t="array" ref="D590:D590">B590-C590</f>
        <v>0.3</v>
      </c>
      <c r="E590" s="16" t="n">
        <v>0.5</v>
      </c>
      <c r="F590" s="16" t="n">
        <f aca="false" t="array" ref="F590:F590">1-E590</f>
        <v>0.5</v>
      </c>
      <c r="G590" s="16" t="n">
        <v>4.7</v>
      </c>
      <c r="H590" s="16" t="n">
        <f aca="false" t="array" ref="H590:H590">(G590*F590)/D590</f>
        <v>7.83333333333334</v>
      </c>
      <c r="I590" s="17" t="n">
        <f aca="false">D590*1000</f>
        <v>300</v>
      </c>
    </row>
    <row r="591" customFormat="false" ht="19.5" hidden="false" customHeight="true" outlineLevel="0" collapsed="false">
      <c r="A591" s="14" t="n">
        <v>588</v>
      </c>
      <c r="B591" s="15" t="n">
        <v>0.85</v>
      </c>
      <c r="C591" s="16" t="n">
        <v>0.65</v>
      </c>
      <c r="D591" s="16" t="n">
        <f aca="false" t="array" ref="D591:D591">B591-C591</f>
        <v>0.2</v>
      </c>
      <c r="E591" s="16" t="n">
        <v>0.5</v>
      </c>
      <c r="F591" s="16" t="n">
        <f aca="false" t="array" ref="F591:F591">1-E591</f>
        <v>0.5</v>
      </c>
      <c r="G591" s="16" t="n">
        <v>1.2</v>
      </c>
      <c r="H591" s="16" t="n">
        <f aca="false" t="array" ref="H591:H591">(G591*F591)/D591</f>
        <v>3</v>
      </c>
      <c r="I591" s="17" t="n">
        <f aca="false">D591*1000</f>
        <v>200</v>
      </c>
    </row>
    <row r="592" customFormat="false" ht="19.5" hidden="false" customHeight="true" outlineLevel="0" collapsed="false">
      <c r="A592" s="14" t="n">
        <v>589</v>
      </c>
      <c r="B592" s="15" t="n">
        <v>0.85</v>
      </c>
      <c r="C592" s="16" t="n">
        <v>0.59</v>
      </c>
      <c r="D592" s="16" t="n">
        <f aca="false" t="array" ref="D592:D592">B592-C592</f>
        <v>0.26</v>
      </c>
      <c r="E592" s="16" t="n">
        <v>0.4</v>
      </c>
      <c r="F592" s="16" t="n">
        <f aca="false" t="array" ref="F592:F592">1-E592</f>
        <v>0.6</v>
      </c>
      <c r="G592" s="16" t="n">
        <v>3.4</v>
      </c>
      <c r="H592" s="16" t="n">
        <f aca="false" t="array" ref="H592:H592">(G592*F592)/D592</f>
        <v>7.84615384615385</v>
      </c>
      <c r="I592" s="17" t="n">
        <f aca="false">D592*1000</f>
        <v>260</v>
      </c>
    </row>
    <row r="593" customFormat="false" ht="19.5" hidden="false" customHeight="true" outlineLevel="0" collapsed="false">
      <c r="A593" s="14" t="n">
        <v>590</v>
      </c>
      <c r="B593" s="15" t="n">
        <v>0.85</v>
      </c>
      <c r="C593" s="16" t="n">
        <v>0.56</v>
      </c>
      <c r="D593" s="16" t="n">
        <f aca="false" t="array" ref="D593:D593">B593-C593</f>
        <v>0.29</v>
      </c>
      <c r="E593" s="16" t="n">
        <v>0.5</v>
      </c>
      <c r="F593" s="16" t="n">
        <f aca="false" t="array" ref="F593:F593">1-E593</f>
        <v>0.5</v>
      </c>
      <c r="G593" s="16" t="n">
        <v>1.5</v>
      </c>
      <c r="H593" s="16" t="n">
        <f aca="false" t="array" ref="H593:H593">(G593*F593)/D593</f>
        <v>2.58620689655172</v>
      </c>
      <c r="I593" s="17" t="n">
        <f aca="false">D593*1000</f>
        <v>290</v>
      </c>
    </row>
    <row r="594" customFormat="false" ht="19.5" hidden="false" customHeight="true" outlineLevel="0" collapsed="false">
      <c r="A594" s="14" t="n">
        <v>591</v>
      </c>
      <c r="B594" s="15" t="n">
        <v>0.85</v>
      </c>
      <c r="C594" s="16" t="n">
        <v>0.57</v>
      </c>
      <c r="D594" s="16" t="n">
        <f aca="false" t="array" ref="D594:D594">B594-C594</f>
        <v>0.28</v>
      </c>
      <c r="E594" s="16" t="n">
        <v>0.4</v>
      </c>
      <c r="F594" s="16" t="n">
        <f aca="false" t="array" ref="F594:F594">1-E594</f>
        <v>0.6</v>
      </c>
      <c r="G594" s="16" t="n">
        <v>4.4</v>
      </c>
      <c r="H594" s="16" t="n">
        <f aca="false" t="array" ref="H594:H594">(G594*F594)/D594</f>
        <v>9.42857142857143</v>
      </c>
      <c r="I594" s="17" t="n">
        <f aca="false">D594*1000</f>
        <v>280</v>
      </c>
    </row>
    <row r="595" customFormat="false" ht="19.5" hidden="false" customHeight="true" outlineLevel="0" collapsed="false">
      <c r="A595" s="14" t="n">
        <v>592</v>
      </c>
      <c r="B595" s="15" t="n">
        <v>0.85</v>
      </c>
      <c r="C595" s="16" t="n">
        <v>0.61</v>
      </c>
      <c r="D595" s="16" t="n">
        <f aca="false" t="array" ref="D595:D595">B595-C595</f>
        <v>0.24</v>
      </c>
      <c r="E595" s="16" t="n">
        <v>0.4</v>
      </c>
      <c r="F595" s="16" t="n">
        <f aca="false" t="array" ref="F595:F595">1-E595</f>
        <v>0.6</v>
      </c>
      <c r="G595" s="16" t="n">
        <v>4.5</v>
      </c>
      <c r="H595" s="16" t="n">
        <f aca="false" t="array" ref="H595:H595">(G595*F595)/D595</f>
        <v>11.25</v>
      </c>
      <c r="I595" s="17" t="n">
        <f aca="false">D595*1000</f>
        <v>240</v>
      </c>
    </row>
    <row r="596" customFormat="false" ht="19.5" hidden="false" customHeight="true" outlineLevel="0" collapsed="false">
      <c r="A596" s="14" t="n">
        <v>593</v>
      </c>
      <c r="B596" s="15" t="n">
        <v>0.85</v>
      </c>
      <c r="C596" s="16" t="n">
        <v>0.65</v>
      </c>
      <c r="D596" s="16" t="n">
        <f aca="false" t="array" ref="D596:D596">B596-C596</f>
        <v>0.2</v>
      </c>
      <c r="E596" s="16" t="n">
        <v>0.4</v>
      </c>
      <c r="F596" s="16" t="n">
        <f aca="false" t="array" ref="F596:F596">1-E596</f>
        <v>0.6</v>
      </c>
      <c r="G596" s="16" t="n">
        <v>2.9</v>
      </c>
      <c r="H596" s="16" t="n">
        <f aca="false" t="array" ref="H596:H596">(G596*F596)/D596</f>
        <v>8.7</v>
      </c>
      <c r="I596" s="17" t="n">
        <f aca="false">D596*1000</f>
        <v>200</v>
      </c>
    </row>
    <row r="597" customFormat="false" ht="19.5" hidden="false" customHeight="true" outlineLevel="0" collapsed="false">
      <c r="A597" s="14" t="n">
        <v>594</v>
      </c>
      <c r="B597" s="15" t="n">
        <v>0.85</v>
      </c>
      <c r="C597" s="16" t="n">
        <v>0.57</v>
      </c>
      <c r="D597" s="16" t="n">
        <f aca="false" t="array" ref="D597:D597">B597-C597</f>
        <v>0.28</v>
      </c>
      <c r="E597" s="16" t="n">
        <v>0.3</v>
      </c>
      <c r="F597" s="16" t="n">
        <f aca="false" t="array" ref="F597:F597">1-E597</f>
        <v>0.7</v>
      </c>
      <c r="G597" s="16" t="n">
        <v>4.9</v>
      </c>
      <c r="H597" s="16" t="n">
        <f aca="false" t="array" ref="H597:H597">(G597*F597)/D597</f>
        <v>12.25</v>
      </c>
      <c r="I597" s="17" t="n">
        <f aca="false">D597*1000</f>
        <v>280</v>
      </c>
    </row>
    <row r="598" customFormat="false" ht="19.5" hidden="false" customHeight="true" outlineLevel="0" collapsed="false">
      <c r="A598" s="14" t="n">
        <v>595</v>
      </c>
      <c r="B598" s="15" t="n">
        <v>0.85</v>
      </c>
      <c r="C598" s="16" t="n">
        <v>0.62</v>
      </c>
      <c r="D598" s="16" t="n">
        <f aca="false" t="array" ref="D598:D598">B598-C598</f>
        <v>0.23</v>
      </c>
      <c r="E598" s="16" t="n">
        <v>0.4</v>
      </c>
      <c r="F598" s="16" t="n">
        <f aca="false" t="array" ref="F598:F598">1-E598</f>
        <v>0.6</v>
      </c>
      <c r="G598" s="16" t="n">
        <v>4.5</v>
      </c>
      <c r="H598" s="16" t="n">
        <f aca="false" t="array" ref="H598:H598">(G598*F598)/D598</f>
        <v>11.7391304347826</v>
      </c>
      <c r="I598" s="17" t="n">
        <f aca="false">D598*1000</f>
        <v>230</v>
      </c>
    </row>
    <row r="599" customFormat="false" ht="19.5" hidden="false" customHeight="true" outlineLevel="0" collapsed="false">
      <c r="A599" s="14" t="n">
        <v>596</v>
      </c>
      <c r="B599" s="15" t="n">
        <v>0.85</v>
      </c>
      <c r="C599" s="16" t="n">
        <v>0.55</v>
      </c>
      <c r="D599" s="16" t="n">
        <f aca="false" t="array" ref="D599:D599">B599-C599</f>
        <v>0.3</v>
      </c>
      <c r="E599" s="16" t="n">
        <v>0.5</v>
      </c>
      <c r="F599" s="16" t="n">
        <f aca="false" t="array" ref="F599:F599">1-E599</f>
        <v>0.5</v>
      </c>
      <c r="G599" s="16" t="n">
        <v>1.5</v>
      </c>
      <c r="H599" s="16" t="n">
        <f aca="false" t="array" ref="H599:H599">(G599*F599)/D599</f>
        <v>2.5</v>
      </c>
      <c r="I599" s="17" t="n">
        <f aca="false">D599*1000</f>
        <v>300</v>
      </c>
    </row>
    <row r="600" customFormat="false" ht="19.5" hidden="false" customHeight="true" outlineLevel="0" collapsed="false">
      <c r="A600" s="14" t="n">
        <v>597</v>
      </c>
      <c r="B600" s="15" t="n">
        <v>0.85</v>
      </c>
      <c r="C600" s="16" t="n">
        <v>0.61</v>
      </c>
      <c r="D600" s="16" t="n">
        <f aca="false" t="array" ref="D600:D600">B600-C600</f>
        <v>0.24</v>
      </c>
      <c r="E600" s="16" t="n">
        <v>0.5</v>
      </c>
      <c r="F600" s="16" t="n">
        <f aca="false" t="array" ref="F600:F600">1-E600</f>
        <v>0.5</v>
      </c>
      <c r="G600" s="16" t="n">
        <v>1.9</v>
      </c>
      <c r="H600" s="16" t="n">
        <f aca="false" t="array" ref="H600:H600">(G600*F600)/D600</f>
        <v>3.95833333333333</v>
      </c>
      <c r="I600" s="17" t="n">
        <f aca="false">D600*1000</f>
        <v>240</v>
      </c>
    </row>
    <row r="601" customFormat="false" ht="19.5" hidden="false" customHeight="true" outlineLevel="0" collapsed="false">
      <c r="A601" s="14" t="n">
        <v>598</v>
      </c>
      <c r="B601" s="15" t="n">
        <v>0.85</v>
      </c>
      <c r="C601" s="16" t="n">
        <v>0.58</v>
      </c>
      <c r="D601" s="16" t="n">
        <f aca="false" t="array" ref="D601:D601">B601-C601</f>
        <v>0.27</v>
      </c>
      <c r="E601" s="16" t="n">
        <v>0.4</v>
      </c>
      <c r="F601" s="16" t="n">
        <f aca="false" t="array" ref="F601:F601">1-E601</f>
        <v>0.6</v>
      </c>
      <c r="G601" s="16" t="n">
        <v>3.3</v>
      </c>
      <c r="H601" s="16" t="n">
        <f aca="false" t="array" ref="H601:H601">(G601*F601)/D601</f>
        <v>7.33333333333333</v>
      </c>
      <c r="I601" s="17" t="n">
        <f aca="false">D601*1000</f>
        <v>270</v>
      </c>
    </row>
    <row r="602" customFormat="false" ht="19.5" hidden="false" customHeight="true" outlineLevel="0" collapsed="false">
      <c r="A602" s="14" t="n">
        <v>599</v>
      </c>
      <c r="B602" s="15" t="n">
        <v>0.85</v>
      </c>
      <c r="C602" s="16" t="n">
        <v>0.59</v>
      </c>
      <c r="D602" s="16" t="n">
        <f aca="false" t="array" ref="D602:D602">B602-C602</f>
        <v>0.26</v>
      </c>
      <c r="E602" s="16" t="n">
        <v>0.2</v>
      </c>
      <c r="F602" s="16" t="n">
        <f aca="false" t="array" ref="F602:F602">1-E602</f>
        <v>0.8</v>
      </c>
      <c r="G602" s="16" t="n">
        <v>1.4</v>
      </c>
      <c r="H602" s="16" t="n">
        <f aca="false" t="array" ref="H602:H602">(G602*F602)/D602</f>
        <v>4.30769230769231</v>
      </c>
      <c r="I602" s="17" t="n">
        <f aca="false">D602*1000</f>
        <v>260</v>
      </c>
    </row>
    <row r="603" customFormat="false" ht="19.5" hidden="false" customHeight="true" outlineLevel="0" collapsed="false">
      <c r="A603" s="14" t="n">
        <v>600</v>
      </c>
      <c r="B603" s="15" t="n">
        <v>0.85</v>
      </c>
      <c r="C603" s="16" t="n">
        <v>0.65</v>
      </c>
      <c r="D603" s="16" t="n">
        <f aca="false" t="array" ref="D603:D603">B603-C603</f>
        <v>0.2</v>
      </c>
      <c r="E603" s="16" t="n">
        <v>0.5</v>
      </c>
      <c r="F603" s="16" t="n">
        <f aca="false" t="array" ref="F603:F603">1-E603</f>
        <v>0.5</v>
      </c>
      <c r="G603" s="16" t="n">
        <v>2.2</v>
      </c>
      <c r="H603" s="16" t="n">
        <f aca="false" t="array" ref="H603:H603">(G603*F603)/D603</f>
        <v>5.5</v>
      </c>
      <c r="I603" s="17" t="n">
        <f aca="false">D603*1000</f>
        <v>200</v>
      </c>
    </row>
    <row r="604" customFormat="false" ht="19.5" hidden="false" customHeight="true" outlineLevel="0" collapsed="false">
      <c r="A604" s="14" t="n">
        <v>601</v>
      </c>
      <c r="B604" s="15" t="n">
        <v>0.85</v>
      </c>
      <c r="C604" s="16" t="n">
        <v>0.64</v>
      </c>
      <c r="D604" s="16" t="n">
        <f aca="false" t="array" ref="D604:D604">B604-C604</f>
        <v>0.21</v>
      </c>
      <c r="E604" s="16" t="n">
        <v>0.5</v>
      </c>
      <c r="F604" s="16" t="n">
        <f aca="false" t="array" ref="F604:F604">1-E604</f>
        <v>0.5</v>
      </c>
      <c r="G604" s="16" t="n">
        <v>2.3</v>
      </c>
      <c r="H604" s="16" t="n">
        <f aca="false" t="array" ref="H604:H604">(G604*F604)/D604</f>
        <v>5.47619047619048</v>
      </c>
      <c r="I604" s="17" t="n">
        <f aca="false">D604*1000</f>
        <v>210</v>
      </c>
    </row>
    <row r="605" customFormat="false" ht="19.5" hidden="false" customHeight="true" outlineLevel="0" collapsed="false">
      <c r="A605" s="14" t="n">
        <v>602</v>
      </c>
      <c r="B605" s="15" t="n">
        <v>0.85</v>
      </c>
      <c r="C605" s="16" t="n">
        <v>0.57</v>
      </c>
      <c r="D605" s="16" t="n">
        <f aca="false" t="array" ref="D605:D605">B605-C605</f>
        <v>0.28</v>
      </c>
      <c r="E605" s="16" t="n">
        <v>0.2</v>
      </c>
      <c r="F605" s="16" t="n">
        <f aca="false" t="array" ref="F605:F605">1-E605</f>
        <v>0.8</v>
      </c>
      <c r="G605" s="16" t="n">
        <v>1.4</v>
      </c>
      <c r="H605" s="16" t="n">
        <f aca="false" t="array" ref="H605:H605">(G605*F605)/D605</f>
        <v>4</v>
      </c>
      <c r="I605" s="17" t="n">
        <f aca="false">D605*1000</f>
        <v>280</v>
      </c>
    </row>
    <row r="606" customFormat="false" ht="19.5" hidden="false" customHeight="true" outlineLevel="0" collapsed="false">
      <c r="A606" s="14" t="n">
        <v>603</v>
      </c>
      <c r="B606" s="15" t="n">
        <v>0.85</v>
      </c>
      <c r="C606" s="16" t="n">
        <v>0.63</v>
      </c>
      <c r="D606" s="16" t="n">
        <f aca="false" t="array" ref="D606:D606">B606-C606</f>
        <v>0.22</v>
      </c>
      <c r="E606" s="16" t="n">
        <v>0.2</v>
      </c>
      <c r="F606" s="16" t="n">
        <f aca="false" t="array" ref="F606:F606">1-E606</f>
        <v>0.8</v>
      </c>
      <c r="G606" s="16" t="n">
        <v>2</v>
      </c>
      <c r="H606" s="16" t="n">
        <f aca="false" t="array" ref="H606:H606">(G606*F606)/D606</f>
        <v>7.27272727272727</v>
      </c>
      <c r="I606" s="17" t="n">
        <f aca="false">D606*1000</f>
        <v>220</v>
      </c>
    </row>
    <row r="607" customFormat="false" ht="19.5" hidden="false" customHeight="true" outlineLevel="0" collapsed="false">
      <c r="A607" s="14" t="n">
        <v>604</v>
      </c>
      <c r="B607" s="15" t="n">
        <v>0.85</v>
      </c>
      <c r="C607" s="16" t="n">
        <v>0.64</v>
      </c>
      <c r="D607" s="16" t="n">
        <f aca="false" t="array" ref="D607:D607">B607-C607</f>
        <v>0.21</v>
      </c>
      <c r="E607" s="16" t="n">
        <v>0.5</v>
      </c>
      <c r="F607" s="16" t="n">
        <f aca="false" t="array" ref="F607:F607">1-E607</f>
        <v>0.5</v>
      </c>
      <c r="G607" s="16" t="n">
        <v>3.5</v>
      </c>
      <c r="H607" s="16" t="n">
        <f aca="false" t="array" ref="H607:H607">(G607*F607)/D607</f>
        <v>8.33333333333333</v>
      </c>
      <c r="I607" s="17" t="n">
        <f aca="false">D607*1000</f>
        <v>210</v>
      </c>
    </row>
    <row r="608" customFormat="false" ht="19.5" hidden="false" customHeight="true" outlineLevel="0" collapsed="false">
      <c r="A608" s="14" t="n">
        <v>605</v>
      </c>
      <c r="B608" s="15" t="n">
        <v>0.85</v>
      </c>
      <c r="C608" s="16" t="n">
        <v>0.56</v>
      </c>
      <c r="D608" s="16" t="n">
        <f aca="false" t="array" ref="D608:D608">B608-C608</f>
        <v>0.29</v>
      </c>
      <c r="E608" s="16" t="n">
        <v>0.3</v>
      </c>
      <c r="F608" s="16" t="n">
        <f aca="false" t="array" ref="F608:F608">1-E608</f>
        <v>0.7</v>
      </c>
      <c r="G608" s="16" t="n">
        <v>0.8</v>
      </c>
      <c r="H608" s="16" t="n">
        <f aca="false" t="array" ref="H608:H608">(G608*F608)/D608</f>
        <v>1.93103448275862</v>
      </c>
      <c r="I608" s="17" t="n">
        <f aca="false">D608*1000</f>
        <v>290</v>
      </c>
    </row>
    <row r="609" customFormat="false" ht="19.5" hidden="false" customHeight="true" outlineLevel="0" collapsed="false">
      <c r="A609" s="14" t="n">
        <v>606</v>
      </c>
      <c r="B609" s="15" t="n">
        <v>0.85</v>
      </c>
      <c r="C609" s="16" t="n">
        <v>0.56</v>
      </c>
      <c r="D609" s="16" t="n">
        <f aca="false" t="array" ref="D609:D609">B609-C609</f>
        <v>0.29</v>
      </c>
      <c r="E609" s="16" t="n">
        <v>0.2</v>
      </c>
      <c r="F609" s="16" t="n">
        <f aca="false" t="array" ref="F609:F609">1-E609</f>
        <v>0.8</v>
      </c>
      <c r="G609" s="16" t="n">
        <v>1.2</v>
      </c>
      <c r="H609" s="16" t="n">
        <f aca="false" t="array" ref="H609:H609">(G609*F609)/D609</f>
        <v>3.31034482758621</v>
      </c>
      <c r="I609" s="17" t="n">
        <f aca="false">D609*1000</f>
        <v>290</v>
      </c>
    </row>
    <row r="610" customFormat="false" ht="19.5" hidden="false" customHeight="true" outlineLevel="0" collapsed="false">
      <c r="A610" s="14" t="n">
        <v>607</v>
      </c>
      <c r="B610" s="15" t="n">
        <v>0.85</v>
      </c>
      <c r="C610" s="16" t="n">
        <v>0.55</v>
      </c>
      <c r="D610" s="16" t="n">
        <f aca="false" t="array" ref="D610:D610">B610-C610</f>
        <v>0.3</v>
      </c>
      <c r="E610" s="16" t="n">
        <v>0.4</v>
      </c>
      <c r="F610" s="16" t="n">
        <f aca="false" t="array" ref="F610:F610">1-E610</f>
        <v>0.6</v>
      </c>
      <c r="G610" s="16" t="n">
        <v>1.4</v>
      </c>
      <c r="H610" s="16" t="n">
        <f aca="false" t="array" ref="H610:H610">(G610*F610)/D610</f>
        <v>2.8</v>
      </c>
      <c r="I610" s="17" t="n">
        <f aca="false">D610*1000</f>
        <v>300</v>
      </c>
    </row>
    <row r="611" customFormat="false" ht="19.5" hidden="false" customHeight="true" outlineLevel="0" collapsed="false">
      <c r="A611" s="14" t="n">
        <v>608</v>
      </c>
      <c r="B611" s="15" t="n">
        <v>0.85</v>
      </c>
      <c r="C611" s="16" t="n">
        <v>0.57</v>
      </c>
      <c r="D611" s="16" t="n">
        <f aca="false" t="array" ref="D611:D611">B611-C611</f>
        <v>0.28</v>
      </c>
      <c r="E611" s="16" t="n">
        <v>0.2</v>
      </c>
      <c r="F611" s="16" t="n">
        <f aca="false" t="array" ref="F611:F611">1-E611</f>
        <v>0.8</v>
      </c>
      <c r="G611" s="16" t="n">
        <v>1.9</v>
      </c>
      <c r="H611" s="16" t="n">
        <f aca="false" t="array" ref="H611:H611">(G611*F611)/D611</f>
        <v>5.42857142857143</v>
      </c>
      <c r="I611" s="17" t="n">
        <f aca="false">D611*1000</f>
        <v>280</v>
      </c>
    </row>
    <row r="612" customFormat="false" ht="19.5" hidden="false" customHeight="true" outlineLevel="0" collapsed="false">
      <c r="A612" s="14" t="n">
        <v>609</v>
      </c>
      <c r="B612" s="15" t="n">
        <v>0.85</v>
      </c>
      <c r="C612" s="16" t="n">
        <v>0.56</v>
      </c>
      <c r="D612" s="16" t="n">
        <f aca="false" t="array" ref="D612:D612">B612-C612</f>
        <v>0.29</v>
      </c>
      <c r="E612" s="16" t="n">
        <v>0.3</v>
      </c>
      <c r="F612" s="16" t="n">
        <f aca="false" t="array" ref="F612:F612">1-E612</f>
        <v>0.7</v>
      </c>
      <c r="G612" s="16" t="n">
        <v>4.3</v>
      </c>
      <c r="H612" s="16" t="n">
        <f aca="false" t="array" ref="H612:H612">(G612*F612)/D612</f>
        <v>10.3793103448276</v>
      </c>
      <c r="I612" s="17" t="n">
        <f aca="false">D612*1000</f>
        <v>290</v>
      </c>
    </row>
    <row r="613" customFormat="false" ht="19.5" hidden="false" customHeight="true" outlineLevel="0" collapsed="false">
      <c r="A613" s="14" t="n">
        <v>610</v>
      </c>
      <c r="B613" s="15" t="n">
        <v>0.85</v>
      </c>
      <c r="C613" s="16" t="n">
        <v>0.62</v>
      </c>
      <c r="D613" s="16" t="n">
        <f aca="false" t="array" ref="D613:D613">B613-C613</f>
        <v>0.23</v>
      </c>
      <c r="E613" s="16" t="n">
        <v>0.2</v>
      </c>
      <c r="F613" s="16" t="n">
        <f aca="false" t="array" ref="F613:F613">1-E613</f>
        <v>0.8</v>
      </c>
      <c r="G613" s="16" t="n">
        <v>2</v>
      </c>
      <c r="H613" s="16" t="n">
        <f aca="false" t="array" ref="H613:H613">(G613*F613)/D613</f>
        <v>6.95652173913044</v>
      </c>
      <c r="I613" s="17" t="n">
        <f aca="false">D613*1000</f>
        <v>230</v>
      </c>
    </row>
    <row r="614" customFormat="false" ht="19.5" hidden="false" customHeight="true" outlineLevel="0" collapsed="false">
      <c r="A614" s="14" t="n">
        <v>611</v>
      </c>
      <c r="B614" s="15" t="n">
        <v>0.85</v>
      </c>
      <c r="C614" s="16" t="n">
        <v>0.55</v>
      </c>
      <c r="D614" s="16" t="n">
        <f aca="false" t="array" ref="D614:D614">B614-C614</f>
        <v>0.3</v>
      </c>
      <c r="E614" s="16" t="n">
        <v>0.5</v>
      </c>
      <c r="F614" s="16" t="n">
        <f aca="false" t="array" ref="F614:F614">1-E614</f>
        <v>0.5</v>
      </c>
      <c r="G614" s="16" t="n">
        <v>1.1</v>
      </c>
      <c r="H614" s="16" t="n">
        <f aca="false" t="array" ref="H614:H614">(G614*F614)/D614</f>
        <v>1.83333333333333</v>
      </c>
      <c r="I614" s="17" t="n">
        <f aca="false">D614*1000</f>
        <v>300</v>
      </c>
    </row>
    <row r="615" customFormat="false" ht="19.5" hidden="false" customHeight="true" outlineLevel="0" collapsed="false">
      <c r="A615" s="14" t="n">
        <v>612</v>
      </c>
      <c r="B615" s="15" t="n">
        <v>0.85</v>
      </c>
      <c r="C615" s="16" t="n">
        <v>0.58</v>
      </c>
      <c r="D615" s="16" t="n">
        <f aca="false" t="array" ref="D615:D615">B615-C615</f>
        <v>0.27</v>
      </c>
      <c r="E615" s="16" t="n">
        <v>0.5</v>
      </c>
      <c r="F615" s="16" t="n">
        <f aca="false" t="array" ref="F615:F615">1-E615</f>
        <v>0.5</v>
      </c>
      <c r="G615" s="16" t="n">
        <v>1</v>
      </c>
      <c r="H615" s="16" t="n">
        <f aca="false" t="array" ref="H615:H615">(G615*F615)/D615</f>
        <v>1.85185185185185</v>
      </c>
      <c r="I615" s="17" t="n">
        <f aca="false">D615*1000</f>
        <v>270</v>
      </c>
    </row>
    <row r="616" customFormat="false" ht="19.5" hidden="false" customHeight="true" outlineLevel="0" collapsed="false">
      <c r="A616" s="14" t="n">
        <v>613</v>
      </c>
      <c r="B616" s="15" t="n">
        <v>0.85</v>
      </c>
      <c r="C616" s="16" t="n">
        <v>0.57</v>
      </c>
      <c r="D616" s="16" t="n">
        <f aca="false" t="array" ref="D616:D616">B616-C616</f>
        <v>0.28</v>
      </c>
      <c r="E616" s="16" t="n">
        <v>0.4</v>
      </c>
      <c r="F616" s="16" t="n">
        <f aca="false" t="array" ref="F616:F616">1-E616</f>
        <v>0.6</v>
      </c>
      <c r="G616" s="16" t="n">
        <v>1</v>
      </c>
      <c r="H616" s="16" t="n">
        <f aca="false" t="array" ref="H616:H616">(G616*F616)/D616</f>
        <v>2.14285714285714</v>
      </c>
      <c r="I616" s="17" t="n">
        <f aca="false">D616*1000</f>
        <v>280</v>
      </c>
    </row>
    <row r="617" customFormat="false" ht="19.5" hidden="false" customHeight="true" outlineLevel="0" collapsed="false">
      <c r="A617" s="14" t="n">
        <v>614</v>
      </c>
      <c r="B617" s="15" t="n">
        <v>0.85</v>
      </c>
      <c r="C617" s="16" t="n">
        <v>0.61</v>
      </c>
      <c r="D617" s="16" t="n">
        <f aca="false" t="array" ref="D617:D617">B617-C617</f>
        <v>0.24</v>
      </c>
      <c r="E617" s="16" t="n">
        <v>0.4</v>
      </c>
      <c r="F617" s="16" t="n">
        <f aca="false" t="array" ref="F617:F617">1-E617</f>
        <v>0.6</v>
      </c>
      <c r="G617" s="16" t="n">
        <v>2.2</v>
      </c>
      <c r="H617" s="16" t="n">
        <f aca="false" t="array" ref="H617:H617">(G617*F617)/D617</f>
        <v>5.5</v>
      </c>
      <c r="I617" s="17" t="n">
        <f aca="false">D617*1000</f>
        <v>240</v>
      </c>
    </row>
    <row r="618" customFormat="false" ht="19.5" hidden="false" customHeight="true" outlineLevel="0" collapsed="false">
      <c r="A618" s="14" t="n">
        <v>615</v>
      </c>
      <c r="B618" s="15" t="n">
        <v>0.85</v>
      </c>
      <c r="C618" s="16" t="n">
        <v>0.64</v>
      </c>
      <c r="D618" s="16" t="n">
        <f aca="false" t="array" ref="D618:D618">B618-C618</f>
        <v>0.21</v>
      </c>
      <c r="E618" s="16" t="n">
        <v>0.5</v>
      </c>
      <c r="F618" s="16" t="n">
        <f aca="false" t="array" ref="F618:F618">1-E618</f>
        <v>0.5</v>
      </c>
      <c r="G618" s="16" t="n">
        <v>4.2</v>
      </c>
      <c r="H618" s="16" t="n">
        <f aca="false" t="array" ref="H618:H618">(G618*F618)/D618</f>
        <v>10</v>
      </c>
      <c r="I618" s="17" t="n">
        <f aca="false">D618*1000</f>
        <v>210</v>
      </c>
    </row>
    <row r="619" customFormat="false" ht="19.5" hidden="false" customHeight="true" outlineLevel="0" collapsed="false">
      <c r="A619" s="14" t="n">
        <v>616</v>
      </c>
      <c r="B619" s="15" t="n">
        <v>0.85</v>
      </c>
      <c r="C619" s="16" t="n">
        <v>0.61</v>
      </c>
      <c r="D619" s="16" t="n">
        <f aca="false" t="array" ref="D619:D619">B619-C619</f>
        <v>0.24</v>
      </c>
      <c r="E619" s="16" t="n">
        <v>0.4</v>
      </c>
      <c r="F619" s="16" t="n">
        <f aca="false" t="array" ref="F619:F619">1-E619</f>
        <v>0.6</v>
      </c>
      <c r="G619" s="16" t="n">
        <v>1.9</v>
      </c>
      <c r="H619" s="16" t="n">
        <f aca="false" t="array" ref="H619:H619">(G619*F619)/D619</f>
        <v>4.75</v>
      </c>
      <c r="I619" s="17" t="n">
        <f aca="false">D619*1000</f>
        <v>240</v>
      </c>
    </row>
    <row r="620" customFormat="false" ht="19.5" hidden="false" customHeight="true" outlineLevel="0" collapsed="false">
      <c r="A620" s="14" t="n">
        <v>617</v>
      </c>
      <c r="B620" s="15" t="n">
        <v>0.85</v>
      </c>
      <c r="C620" s="16" t="n">
        <v>0.62</v>
      </c>
      <c r="D620" s="16" t="n">
        <f aca="false" t="array" ref="D620:D620">B620-C620</f>
        <v>0.23</v>
      </c>
      <c r="E620" s="16" t="n">
        <v>0.3</v>
      </c>
      <c r="F620" s="16" t="n">
        <f aca="false" t="array" ref="F620:F620">1-E620</f>
        <v>0.7</v>
      </c>
      <c r="G620" s="16" t="n">
        <v>1.5</v>
      </c>
      <c r="H620" s="16" t="n">
        <f aca="false" t="array" ref="H620:H620">(G620*F620)/D620</f>
        <v>4.56521739130435</v>
      </c>
      <c r="I620" s="17" t="n">
        <f aca="false">D620*1000</f>
        <v>230</v>
      </c>
    </row>
    <row r="621" customFormat="false" ht="19.5" hidden="false" customHeight="true" outlineLevel="0" collapsed="false">
      <c r="A621" s="14" t="n">
        <v>618</v>
      </c>
      <c r="B621" s="15" t="n">
        <v>0.85</v>
      </c>
      <c r="C621" s="16" t="n">
        <v>0.61</v>
      </c>
      <c r="D621" s="16" t="n">
        <f aca="false" t="array" ref="D621:D621">B621-C621</f>
        <v>0.24</v>
      </c>
      <c r="E621" s="16" t="n">
        <v>0.3</v>
      </c>
      <c r="F621" s="16" t="n">
        <f aca="false" t="array" ref="F621:F621">1-E621</f>
        <v>0.7</v>
      </c>
      <c r="G621" s="16" t="n">
        <v>4.8</v>
      </c>
      <c r="H621" s="16" t="n">
        <f aca="false" t="array" ref="H621:H621">(G621*F621)/D621</f>
        <v>14</v>
      </c>
      <c r="I621" s="17" t="n">
        <f aca="false">D621*1000</f>
        <v>240</v>
      </c>
    </row>
    <row r="622" customFormat="false" ht="19.5" hidden="false" customHeight="true" outlineLevel="0" collapsed="false">
      <c r="A622" s="14" t="n">
        <v>619</v>
      </c>
      <c r="B622" s="15" t="n">
        <v>0.85</v>
      </c>
      <c r="C622" s="16" t="n">
        <v>0.56</v>
      </c>
      <c r="D622" s="16" t="n">
        <f aca="false" t="array" ref="D622:D622">B622-C622</f>
        <v>0.29</v>
      </c>
      <c r="E622" s="16" t="n">
        <v>0.2</v>
      </c>
      <c r="F622" s="16" t="n">
        <f aca="false" t="array" ref="F622:F622">1-E622</f>
        <v>0.8</v>
      </c>
      <c r="G622" s="16" t="n">
        <v>2.2</v>
      </c>
      <c r="H622" s="16" t="n">
        <f aca="false" t="array" ref="H622:H622">(G622*F622)/D622</f>
        <v>6.06896551724138</v>
      </c>
      <c r="I622" s="17" t="n">
        <f aca="false">D622*1000</f>
        <v>290</v>
      </c>
    </row>
    <row r="623" customFormat="false" ht="19.5" hidden="false" customHeight="true" outlineLevel="0" collapsed="false">
      <c r="A623" s="14" t="n">
        <v>620</v>
      </c>
      <c r="B623" s="15" t="n">
        <v>0.85</v>
      </c>
      <c r="C623" s="16" t="n">
        <v>0.63</v>
      </c>
      <c r="D623" s="16" t="n">
        <f aca="false" t="array" ref="D623:D623">B623-C623</f>
        <v>0.22</v>
      </c>
      <c r="E623" s="16" t="n">
        <v>0.4</v>
      </c>
      <c r="F623" s="16" t="n">
        <f aca="false" t="array" ref="F623:F623">1-E623</f>
        <v>0.6</v>
      </c>
      <c r="G623" s="16" t="n">
        <v>4.8</v>
      </c>
      <c r="H623" s="16" t="n">
        <f aca="false" t="array" ref="H623:H623">(G623*F623)/D623</f>
        <v>13.0909090909091</v>
      </c>
      <c r="I623" s="17" t="n">
        <f aca="false">D623*1000</f>
        <v>220</v>
      </c>
    </row>
    <row r="624" customFormat="false" ht="19.5" hidden="false" customHeight="true" outlineLevel="0" collapsed="false">
      <c r="A624" s="14" t="n">
        <v>621</v>
      </c>
      <c r="B624" s="15" t="n">
        <v>0.85</v>
      </c>
      <c r="C624" s="16" t="n">
        <v>0.58</v>
      </c>
      <c r="D624" s="16" t="n">
        <f aca="false" t="array" ref="D624:D624">B624-C624</f>
        <v>0.27</v>
      </c>
      <c r="E624" s="16" t="n">
        <v>0.4</v>
      </c>
      <c r="F624" s="16" t="n">
        <f aca="false" t="array" ref="F624:F624">1-E624</f>
        <v>0.6</v>
      </c>
      <c r="G624" s="16" t="n">
        <v>2.4</v>
      </c>
      <c r="H624" s="16" t="n">
        <f aca="false" t="array" ref="H624:H624">(G624*F624)/D624</f>
        <v>5.33333333333333</v>
      </c>
      <c r="I624" s="17" t="n">
        <f aca="false">D624*1000</f>
        <v>270</v>
      </c>
    </row>
    <row r="625" customFormat="false" ht="19.5" hidden="false" customHeight="true" outlineLevel="0" collapsed="false">
      <c r="A625" s="14" t="n">
        <v>622</v>
      </c>
      <c r="B625" s="15" t="n">
        <v>0.85</v>
      </c>
      <c r="C625" s="16" t="n">
        <v>0.64</v>
      </c>
      <c r="D625" s="16" t="n">
        <f aca="false" t="array" ref="D625:D625">B625-C625</f>
        <v>0.21</v>
      </c>
      <c r="E625" s="16" t="n">
        <v>0.2</v>
      </c>
      <c r="F625" s="16" t="n">
        <f aca="false" t="array" ref="F625:F625">1-E625</f>
        <v>0.8</v>
      </c>
      <c r="G625" s="16" t="n">
        <v>6.5</v>
      </c>
      <c r="H625" s="16" t="n">
        <f aca="false" t="array" ref="H625:H625">(G625*F625)/D625</f>
        <v>24.7619047619048</v>
      </c>
      <c r="I625" s="17" t="n">
        <f aca="false">D625*1000</f>
        <v>210</v>
      </c>
    </row>
    <row r="626" customFormat="false" ht="19.5" hidden="false" customHeight="true" outlineLevel="0" collapsed="false">
      <c r="A626" s="14" t="n">
        <v>623</v>
      </c>
      <c r="B626" s="15" t="n">
        <v>0.85</v>
      </c>
      <c r="C626" s="16" t="n">
        <v>0.6</v>
      </c>
      <c r="D626" s="16" t="n">
        <f aca="false" t="array" ref="D626:D626">B626-C626</f>
        <v>0.25</v>
      </c>
      <c r="E626" s="16" t="n">
        <v>0.2</v>
      </c>
      <c r="F626" s="16" t="n">
        <f aca="false" t="array" ref="F626:F626">1-E626</f>
        <v>0.8</v>
      </c>
      <c r="G626" s="16" t="n">
        <v>1.3</v>
      </c>
      <c r="H626" s="16" t="n">
        <f aca="false" t="array" ref="H626:H626">(G626*F626)/D626</f>
        <v>4.16</v>
      </c>
      <c r="I626" s="17" t="n">
        <f aca="false">D626*1000</f>
        <v>250</v>
      </c>
    </row>
    <row r="627" customFormat="false" ht="19.5" hidden="false" customHeight="true" outlineLevel="0" collapsed="false">
      <c r="A627" s="14" t="n">
        <v>624</v>
      </c>
      <c r="B627" s="15" t="n">
        <v>0.85</v>
      </c>
      <c r="C627" s="16" t="n">
        <v>0.61</v>
      </c>
      <c r="D627" s="16" t="n">
        <f aca="false" t="array" ref="D627:D627">B627-C627</f>
        <v>0.24</v>
      </c>
      <c r="E627" s="16" t="n">
        <v>0.5</v>
      </c>
      <c r="F627" s="16" t="n">
        <f aca="false" t="array" ref="F627:F627">1-E627</f>
        <v>0.5</v>
      </c>
      <c r="G627" s="16" t="n">
        <v>4.6</v>
      </c>
      <c r="H627" s="16" t="n">
        <f aca="false" t="array" ref="H627:H627">(G627*F627)/D627</f>
        <v>9.58333333333333</v>
      </c>
      <c r="I627" s="17" t="n">
        <f aca="false">D627*1000</f>
        <v>240</v>
      </c>
    </row>
    <row r="628" customFormat="false" ht="19.5" hidden="false" customHeight="true" outlineLevel="0" collapsed="false">
      <c r="A628" s="14" t="n">
        <v>625</v>
      </c>
      <c r="B628" s="15" t="n">
        <v>0.85</v>
      </c>
      <c r="C628" s="16" t="n">
        <v>0.59</v>
      </c>
      <c r="D628" s="16" t="n">
        <f aca="false" t="array" ref="D628:D628">B628-C628</f>
        <v>0.26</v>
      </c>
      <c r="E628" s="16" t="n">
        <v>0.3</v>
      </c>
      <c r="F628" s="16" t="n">
        <f aca="false" t="array" ref="F628:F628">1-E628</f>
        <v>0.7</v>
      </c>
      <c r="G628" s="16" t="n">
        <v>5.5</v>
      </c>
      <c r="H628" s="16" t="n">
        <f aca="false" t="array" ref="H628:H628">(G628*F628)/D628</f>
        <v>14.8076923076923</v>
      </c>
      <c r="I628" s="17" t="n">
        <f aca="false">D628*1000</f>
        <v>260</v>
      </c>
    </row>
    <row r="629" customFormat="false" ht="19.5" hidden="false" customHeight="true" outlineLevel="0" collapsed="false">
      <c r="A629" s="14" t="n">
        <v>626</v>
      </c>
      <c r="B629" s="15" t="n">
        <v>0.85</v>
      </c>
      <c r="C629" s="16" t="n">
        <v>0.61</v>
      </c>
      <c r="D629" s="16" t="n">
        <f aca="false" t="array" ref="D629:D629">B629-C629</f>
        <v>0.24</v>
      </c>
      <c r="E629" s="16" t="n">
        <v>0.3</v>
      </c>
      <c r="F629" s="16" t="n">
        <f aca="false" t="array" ref="F629:F629">1-E629</f>
        <v>0.7</v>
      </c>
      <c r="G629" s="16" t="n">
        <v>1.4</v>
      </c>
      <c r="H629" s="16" t="n">
        <f aca="false" t="array" ref="H629:H629">(G629*F629)/D629</f>
        <v>4.08333333333333</v>
      </c>
      <c r="I629" s="17" t="n">
        <f aca="false">D629*1000</f>
        <v>240</v>
      </c>
    </row>
    <row r="630" customFormat="false" ht="19.5" hidden="false" customHeight="true" outlineLevel="0" collapsed="false">
      <c r="A630" s="14" t="n">
        <v>627</v>
      </c>
      <c r="B630" s="15" t="n">
        <v>0.85</v>
      </c>
      <c r="C630" s="16" t="n">
        <v>0.64</v>
      </c>
      <c r="D630" s="16" t="n">
        <f aca="false" t="array" ref="D630:D630">B630-C630</f>
        <v>0.21</v>
      </c>
      <c r="E630" s="16" t="n">
        <v>0.4</v>
      </c>
      <c r="F630" s="16" t="n">
        <f aca="false" t="array" ref="F630:F630">1-E630</f>
        <v>0.6</v>
      </c>
      <c r="G630" s="16" t="n">
        <v>4.4</v>
      </c>
      <c r="H630" s="16" t="n">
        <f aca="false" t="array" ref="H630:H630">(G630*F630)/D630</f>
        <v>12.5714285714286</v>
      </c>
      <c r="I630" s="17" t="n">
        <f aca="false">D630*1000</f>
        <v>210</v>
      </c>
    </row>
    <row r="631" customFormat="false" ht="19.5" hidden="false" customHeight="true" outlineLevel="0" collapsed="false">
      <c r="A631" s="14" t="n">
        <v>628</v>
      </c>
      <c r="B631" s="15" t="n">
        <v>0.85</v>
      </c>
      <c r="C631" s="16" t="n">
        <v>0.61</v>
      </c>
      <c r="D631" s="16" t="n">
        <f aca="false" t="array" ref="D631:D631">B631-C631</f>
        <v>0.24</v>
      </c>
      <c r="E631" s="16" t="n">
        <v>0.3</v>
      </c>
      <c r="F631" s="16" t="n">
        <f aca="false" t="array" ref="F631:F631">1-E631</f>
        <v>0.7</v>
      </c>
      <c r="G631" s="16" t="n">
        <v>2.1</v>
      </c>
      <c r="H631" s="16" t="n">
        <f aca="false" t="array" ref="H631:H631">(G631*F631)/D631</f>
        <v>6.125</v>
      </c>
      <c r="I631" s="17" t="n">
        <f aca="false">D631*1000</f>
        <v>240</v>
      </c>
    </row>
    <row r="632" customFormat="false" ht="19.5" hidden="false" customHeight="true" outlineLevel="0" collapsed="false">
      <c r="A632" s="14" t="n">
        <v>629</v>
      </c>
      <c r="B632" s="15" t="n">
        <v>0.85</v>
      </c>
      <c r="C632" s="16" t="n">
        <v>0.64</v>
      </c>
      <c r="D632" s="16" t="n">
        <f aca="false" t="array" ref="D632:D632">B632-C632</f>
        <v>0.21</v>
      </c>
      <c r="E632" s="16" t="n">
        <v>0.5</v>
      </c>
      <c r="F632" s="16" t="n">
        <f aca="false" t="array" ref="F632:F632">1-E632</f>
        <v>0.5</v>
      </c>
      <c r="G632" s="16" t="n">
        <v>4.8</v>
      </c>
      <c r="H632" s="16" t="n">
        <f aca="false" t="array" ref="H632:H632">(G632*F632)/D632</f>
        <v>11.4285714285714</v>
      </c>
      <c r="I632" s="17" t="n">
        <f aca="false">D632*1000</f>
        <v>210</v>
      </c>
    </row>
    <row r="633" customFormat="false" ht="19.5" hidden="false" customHeight="true" outlineLevel="0" collapsed="false">
      <c r="A633" s="14" t="n">
        <v>630</v>
      </c>
      <c r="B633" s="15" t="n">
        <v>0.85</v>
      </c>
      <c r="C633" s="16" t="n">
        <v>0.62</v>
      </c>
      <c r="D633" s="16" t="n">
        <f aca="false" t="array" ref="D633:D633">B633-C633</f>
        <v>0.23</v>
      </c>
      <c r="E633" s="16" t="n">
        <v>0.2</v>
      </c>
      <c r="F633" s="16" t="n">
        <f aca="false" t="array" ref="F633:F633">1-E633</f>
        <v>0.8</v>
      </c>
      <c r="G633" s="16" t="n">
        <v>4.6</v>
      </c>
      <c r="H633" s="16" t="n">
        <f aca="false" t="array" ref="H633:H633">(G633*F633)/D633</f>
        <v>16</v>
      </c>
      <c r="I633" s="17" t="n">
        <f aca="false">D633*1000</f>
        <v>230</v>
      </c>
    </row>
    <row r="634" customFormat="false" ht="19.5" hidden="false" customHeight="true" outlineLevel="0" collapsed="false">
      <c r="A634" s="14" t="n">
        <v>631</v>
      </c>
      <c r="B634" s="15" t="n">
        <v>0.85</v>
      </c>
      <c r="C634" s="16" t="n">
        <v>0.55</v>
      </c>
      <c r="D634" s="16" t="n">
        <f aca="false" t="array" ref="D634:D634">B634-C634</f>
        <v>0.3</v>
      </c>
      <c r="E634" s="16" t="n">
        <v>0.5</v>
      </c>
      <c r="F634" s="16" t="n">
        <f aca="false" t="array" ref="F634:F634">1-E634</f>
        <v>0.5</v>
      </c>
      <c r="G634" s="16" t="n">
        <v>4.6</v>
      </c>
      <c r="H634" s="16" t="n">
        <f aca="false" t="array" ref="H634:H634">(G634*F634)/D634</f>
        <v>7.66666666666667</v>
      </c>
      <c r="I634" s="17" t="n">
        <f aca="false">D634*1000</f>
        <v>300</v>
      </c>
    </row>
    <row r="635" customFormat="false" ht="19.5" hidden="false" customHeight="true" outlineLevel="0" collapsed="false">
      <c r="A635" s="14" t="n">
        <v>632</v>
      </c>
      <c r="B635" s="15" t="n">
        <v>0.85</v>
      </c>
      <c r="C635" s="16" t="n">
        <v>0.61</v>
      </c>
      <c r="D635" s="16" t="n">
        <f aca="false" t="array" ref="D635:D635">B635-C635</f>
        <v>0.24</v>
      </c>
      <c r="E635" s="16" t="n">
        <v>0.5</v>
      </c>
      <c r="F635" s="16" t="n">
        <f aca="false" t="array" ref="F635:F635">1-E635</f>
        <v>0.5</v>
      </c>
      <c r="G635" s="16" t="n">
        <v>5.6</v>
      </c>
      <c r="H635" s="16" t="n">
        <f aca="false" t="array" ref="H635:H635">(G635*F635)/D635</f>
        <v>11.6666666666667</v>
      </c>
      <c r="I635" s="17" t="n">
        <f aca="false">D635*1000</f>
        <v>240</v>
      </c>
    </row>
    <row r="636" customFormat="false" ht="19.5" hidden="false" customHeight="true" outlineLevel="0" collapsed="false">
      <c r="A636" s="14" t="n">
        <v>633</v>
      </c>
      <c r="B636" s="15" t="n">
        <v>0.85</v>
      </c>
      <c r="C636" s="16" t="n">
        <v>0.57</v>
      </c>
      <c r="D636" s="16" t="n">
        <f aca="false" t="array" ref="D636:D636">B636-C636</f>
        <v>0.28</v>
      </c>
      <c r="E636" s="16" t="n">
        <v>0.5</v>
      </c>
      <c r="F636" s="16" t="n">
        <f aca="false" t="array" ref="F636:F636">1-E636</f>
        <v>0.5</v>
      </c>
      <c r="G636" s="16" t="n">
        <v>2.2</v>
      </c>
      <c r="H636" s="16" t="n">
        <f aca="false" t="array" ref="H636:H636">(G636*F636)/D636</f>
        <v>3.92857142857143</v>
      </c>
      <c r="I636" s="17" t="n">
        <f aca="false">D636*1000</f>
        <v>280</v>
      </c>
    </row>
    <row r="637" customFormat="false" ht="19.5" hidden="false" customHeight="true" outlineLevel="0" collapsed="false">
      <c r="A637" s="14" t="n">
        <v>634</v>
      </c>
      <c r="B637" s="15" t="n">
        <v>0.85</v>
      </c>
      <c r="C637" s="16" t="n">
        <v>0.62</v>
      </c>
      <c r="D637" s="16" t="n">
        <f aca="false" t="array" ref="D637:D637">B637-C637</f>
        <v>0.23</v>
      </c>
      <c r="E637" s="16" t="n">
        <v>0.2</v>
      </c>
      <c r="F637" s="16" t="n">
        <f aca="false" t="array" ref="F637:F637">1-E637</f>
        <v>0.8</v>
      </c>
      <c r="G637" s="16" t="n">
        <v>5.6</v>
      </c>
      <c r="H637" s="16" t="n">
        <f aca="false" t="array" ref="H637:H637">(G637*F637)/D637</f>
        <v>19.4782608695652</v>
      </c>
      <c r="I637" s="17" t="n">
        <f aca="false">D637*1000</f>
        <v>230</v>
      </c>
    </row>
    <row r="638" customFormat="false" ht="19.5" hidden="false" customHeight="true" outlineLevel="0" collapsed="false">
      <c r="A638" s="14" t="n">
        <v>635</v>
      </c>
      <c r="B638" s="15" t="n">
        <v>0.85</v>
      </c>
      <c r="C638" s="16" t="n">
        <v>0.55</v>
      </c>
      <c r="D638" s="16" t="n">
        <f aca="false" t="array" ref="D638:D638">B638-C638</f>
        <v>0.3</v>
      </c>
      <c r="E638" s="16" t="n">
        <v>0.4</v>
      </c>
      <c r="F638" s="16" t="n">
        <f aca="false" t="array" ref="F638:F638">1-E638</f>
        <v>0.6</v>
      </c>
      <c r="G638" s="16" t="n">
        <v>3.6</v>
      </c>
      <c r="H638" s="16" t="n">
        <f aca="false" t="array" ref="H638:H638">(G638*F638)/D638</f>
        <v>7.2</v>
      </c>
      <c r="I638" s="17" t="n">
        <f aca="false">D638*1000</f>
        <v>300</v>
      </c>
    </row>
    <row r="639" customFormat="false" ht="19.5" hidden="false" customHeight="true" outlineLevel="0" collapsed="false">
      <c r="A639" s="14" t="n">
        <v>636</v>
      </c>
      <c r="B639" s="15" t="n">
        <v>0.85</v>
      </c>
      <c r="C639" s="16" t="n">
        <v>0.64</v>
      </c>
      <c r="D639" s="16" t="n">
        <f aca="false" t="array" ref="D639:D639">B639-C639</f>
        <v>0.21</v>
      </c>
      <c r="E639" s="16" t="n">
        <v>0.3</v>
      </c>
      <c r="F639" s="16" t="n">
        <f aca="false" t="array" ref="F639:F639">1-E639</f>
        <v>0.7</v>
      </c>
      <c r="G639" s="16" t="n">
        <v>1.8</v>
      </c>
      <c r="H639" s="16" t="n">
        <f aca="false" t="array" ref="H639:H639">(G639*F639)/D639</f>
        <v>6</v>
      </c>
      <c r="I639" s="17" t="n">
        <f aca="false">D639*1000</f>
        <v>210</v>
      </c>
    </row>
    <row r="640" customFormat="false" ht="19.5" hidden="false" customHeight="true" outlineLevel="0" collapsed="false">
      <c r="A640" s="14" t="n">
        <v>637</v>
      </c>
      <c r="B640" s="15" t="n">
        <v>0.85</v>
      </c>
      <c r="C640" s="16" t="n">
        <v>0.55</v>
      </c>
      <c r="D640" s="16" t="n">
        <f aca="false" t="array" ref="D640:D640">B640-C640</f>
        <v>0.3</v>
      </c>
      <c r="E640" s="16" t="n">
        <v>0.2</v>
      </c>
      <c r="F640" s="16" t="n">
        <f aca="false" t="array" ref="F640:F640">1-E640</f>
        <v>0.8</v>
      </c>
      <c r="G640" s="16" t="n">
        <v>2.4</v>
      </c>
      <c r="H640" s="16" t="n">
        <f aca="false" t="array" ref="H640:H640">(G640*F640)/D640</f>
        <v>6.4</v>
      </c>
      <c r="I640" s="17" t="n">
        <f aca="false">D640*1000</f>
        <v>300</v>
      </c>
    </row>
    <row r="641" customFormat="false" ht="19.5" hidden="false" customHeight="true" outlineLevel="0" collapsed="false">
      <c r="A641" s="14" t="n">
        <v>638</v>
      </c>
      <c r="B641" s="15" t="n">
        <v>0.85</v>
      </c>
      <c r="C641" s="16" t="n">
        <v>0.55</v>
      </c>
      <c r="D641" s="16" t="n">
        <f aca="false" t="array" ref="D641:D641">B641-C641</f>
        <v>0.3</v>
      </c>
      <c r="E641" s="16" t="n">
        <v>0.2</v>
      </c>
      <c r="F641" s="16" t="n">
        <f aca="false" t="array" ref="F641:F641">1-E641</f>
        <v>0.8</v>
      </c>
      <c r="G641" s="16" t="n">
        <v>1.9</v>
      </c>
      <c r="H641" s="16" t="n">
        <f aca="false" t="array" ref="H641:H641">(G641*F641)/D641</f>
        <v>5.06666666666667</v>
      </c>
      <c r="I641" s="17" t="n">
        <f aca="false">D641*1000</f>
        <v>300</v>
      </c>
    </row>
    <row r="642" customFormat="false" ht="19.5" hidden="false" customHeight="true" outlineLevel="0" collapsed="false">
      <c r="A642" s="14" t="n">
        <v>639</v>
      </c>
      <c r="B642" s="15" t="n">
        <v>0.85</v>
      </c>
      <c r="C642" s="16" t="n">
        <v>0.58</v>
      </c>
      <c r="D642" s="16" t="n">
        <f aca="false" t="array" ref="D642:D642">B642-C642</f>
        <v>0.27</v>
      </c>
      <c r="E642" s="16" t="n">
        <v>0.2</v>
      </c>
      <c r="F642" s="16" t="n">
        <f aca="false" t="array" ref="F642:F642">1-E642</f>
        <v>0.8</v>
      </c>
      <c r="G642" s="16" t="n">
        <v>1.1</v>
      </c>
      <c r="H642" s="16" t="n">
        <f aca="false" t="array" ref="H642:H642">(G642*F642)/D642</f>
        <v>3.25925925925926</v>
      </c>
      <c r="I642" s="17" t="n">
        <f aca="false">D642*1000</f>
        <v>270</v>
      </c>
    </row>
    <row r="643" customFormat="false" ht="19.5" hidden="false" customHeight="true" outlineLevel="0" collapsed="false">
      <c r="A643" s="14" t="n">
        <v>640</v>
      </c>
      <c r="B643" s="15" t="n">
        <v>0.85</v>
      </c>
      <c r="C643" s="16" t="n">
        <v>0.59</v>
      </c>
      <c r="D643" s="16" t="n">
        <f aca="false" t="array" ref="D643:D643">B643-C643</f>
        <v>0.26</v>
      </c>
      <c r="E643" s="16" t="n">
        <v>0.3</v>
      </c>
      <c r="F643" s="16" t="n">
        <f aca="false" t="array" ref="F643:F643">1-E643</f>
        <v>0.7</v>
      </c>
      <c r="G643" s="16" t="n">
        <v>7</v>
      </c>
      <c r="H643" s="16" t="n">
        <f aca="false" t="array" ref="H643:H643">(G643*F643)/D643</f>
        <v>18.8461538461538</v>
      </c>
      <c r="I643" s="17" t="n">
        <f aca="false">D643*1000</f>
        <v>260</v>
      </c>
    </row>
    <row r="644" customFormat="false" ht="19.5" hidden="false" customHeight="true" outlineLevel="0" collapsed="false">
      <c r="A644" s="14" t="n">
        <v>641</v>
      </c>
      <c r="B644" s="15" t="n">
        <v>0.85</v>
      </c>
      <c r="C644" s="16" t="n">
        <v>0.56</v>
      </c>
      <c r="D644" s="16" t="n">
        <f aca="false" t="array" ref="D644:D644">B644-C644</f>
        <v>0.29</v>
      </c>
      <c r="E644" s="16" t="n">
        <v>0.3</v>
      </c>
      <c r="F644" s="16" t="n">
        <f aca="false" t="array" ref="F644:F644">1-E644</f>
        <v>0.7</v>
      </c>
      <c r="G644" s="16" t="n">
        <v>2</v>
      </c>
      <c r="H644" s="16" t="n">
        <f aca="false" t="array" ref="H644:H644">(G644*F644)/D644</f>
        <v>4.82758620689655</v>
      </c>
      <c r="I644" s="17" t="n">
        <f aca="false">D644*1000</f>
        <v>290</v>
      </c>
    </row>
    <row r="645" customFormat="false" ht="19.5" hidden="false" customHeight="true" outlineLevel="0" collapsed="false">
      <c r="A645" s="14" t="n">
        <v>642</v>
      </c>
      <c r="B645" s="15" t="n">
        <v>0.85</v>
      </c>
      <c r="C645" s="16" t="n">
        <v>0.65</v>
      </c>
      <c r="D645" s="16" t="n">
        <f aca="false" t="array" ref="D645:D645">B645-C645</f>
        <v>0.2</v>
      </c>
      <c r="E645" s="16" t="n">
        <v>0.4</v>
      </c>
      <c r="F645" s="16" t="n">
        <f aca="false" t="array" ref="F645:F645">1-E645</f>
        <v>0.6</v>
      </c>
      <c r="G645" s="16" t="n">
        <v>2</v>
      </c>
      <c r="H645" s="16" t="n">
        <f aca="false" t="array" ref="H645:H645">(G645*F645)/D645</f>
        <v>6</v>
      </c>
      <c r="I645" s="17" t="n">
        <f aca="false">D645*1000</f>
        <v>200</v>
      </c>
    </row>
    <row r="646" customFormat="false" ht="19.5" hidden="false" customHeight="true" outlineLevel="0" collapsed="false">
      <c r="A646" s="14" t="n">
        <v>643</v>
      </c>
      <c r="B646" s="15" t="n">
        <v>0.85</v>
      </c>
      <c r="C646" s="16" t="n">
        <v>0.58</v>
      </c>
      <c r="D646" s="16" t="n">
        <f aca="false" t="array" ref="D646:D646">B646-C646</f>
        <v>0.27</v>
      </c>
      <c r="E646" s="16" t="n">
        <v>0.4</v>
      </c>
      <c r="F646" s="16" t="n">
        <f aca="false" t="array" ref="F646:F646">1-E646</f>
        <v>0.6</v>
      </c>
      <c r="G646" s="16" t="n">
        <v>2.3</v>
      </c>
      <c r="H646" s="16" t="n">
        <f aca="false" t="array" ref="H646:H646">(G646*F646)/D646</f>
        <v>5.11111111111111</v>
      </c>
      <c r="I646" s="17" t="n">
        <f aca="false">D646*1000</f>
        <v>270</v>
      </c>
    </row>
    <row r="647" customFormat="false" ht="19.5" hidden="false" customHeight="true" outlineLevel="0" collapsed="false">
      <c r="A647" s="14" t="n">
        <v>644</v>
      </c>
      <c r="B647" s="15" t="n">
        <v>0.85</v>
      </c>
      <c r="C647" s="16" t="n">
        <v>0.55</v>
      </c>
      <c r="D647" s="16" t="n">
        <f aca="false" t="array" ref="D647:D647">B647-C647</f>
        <v>0.3</v>
      </c>
      <c r="E647" s="16" t="n">
        <v>0.3</v>
      </c>
      <c r="F647" s="16" t="n">
        <f aca="false" t="array" ref="F647:F647">1-E647</f>
        <v>0.7</v>
      </c>
      <c r="G647" s="16" t="n">
        <v>5.6</v>
      </c>
      <c r="H647" s="16" t="n">
        <f aca="false" t="array" ref="H647:H647">(G647*F647)/D647</f>
        <v>13.0666666666667</v>
      </c>
      <c r="I647" s="17" t="n">
        <f aca="false">D647*1000</f>
        <v>300</v>
      </c>
    </row>
    <row r="648" customFormat="false" ht="19.5" hidden="false" customHeight="true" outlineLevel="0" collapsed="false">
      <c r="A648" s="14" t="n">
        <v>645</v>
      </c>
      <c r="B648" s="15" t="n">
        <v>0.85</v>
      </c>
      <c r="C648" s="16" t="n">
        <v>0.63</v>
      </c>
      <c r="D648" s="16" t="n">
        <f aca="false" t="array" ref="D648:D648">B648-C648</f>
        <v>0.22</v>
      </c>
      <c r="E648" s="16" t="n">
        <v>0.2</v>
      </c>
      <c r="F648" s="16" t="n">
        <f aca="false" t="array" ref="F648:F648">1-E648</f>
        <v>0.8</v>
      </c>
      <c r="G648" s="16" t="n">
        <v>2.2</v>
      </c>
      <c r="H648" s="16" t="n">
        <f aca="false" t="array" ref="H648:H648">(G648*F648)/D648</f>
        <v>8</v>
      </c>
      <c r="I648" s="17" t="n">
        <f aca="false">D648*1000</f>
        <v>220</v>
      </c>
    </row>
    <row r="649" customFormat="false" ht="19.5" hidden="false" customHeight="true" outlineLevel="0" collapsed="false">
      <c r="A649" s="14" t="n">
        <v>646</v>
      </c>
      <c r="B649" s="15" t="n">
        <v>0.85</v>
      </c>
      <c r="C649" s="16" t="n">
        <v>0.6</v>
      </c>
      <c r="D649" s="16" t="n">
        <f aca="false" t="array" ref="D649:D649">B649-C649</f>
        <v>0.25</v>
      </c>
      <c r="E649" s="16" t="n">
        <v>0.3</v>
      </c>
      <c r="F649" s="16" t="n">
        <f aca="false" t="array" ref="F649:F649">1-E649</f>
        <v>0.7</v>
      </c>
      <c r="G649" s="16" t="n">
        <v>0.9</v>
      </c>
      <c r="H649" s="16" t="n">
        <f aca="false" t="array" ref="H649:H649">(G649*F649)/D649</f>
        <v>2.52</v>
      </c>
      <c r="I649" s="17" t="n">
        <f aca="false">D649*1000</f>
        <v>250</v>
      </c>
    </row>
    <row r="650" customFormat="false" ht="19.5" hidden="false" customHeight="true" outlineLevel="0" collapsed="false">
      <c r="A650" s="14" t="n">
        <v>647</v>
      </c>
      <c r="B650" s="15" t="n">
        <v>0.85</v>
      </c>
      <c r="C650" s="16" t="n">
        <v>0.57</v>
      </c>
      <c r="D650" s="16" t="n">
        <f aca="false" t="array" ref="D650:D650">B650-C650</f>
        <v>0.28</v>
      </c>
      <c r="E650" s="16" t="n">
        <v>0.2</v>
      </c>
      <c r="F650" s="16" t="n">
        <f aca="false" t="array" ref="F650:F650">1-E650</f>
        <v>0.8</v>
      </c>
      <c r="G650" s="16" t="n">
        <v>1.8</v>
      </c>
      <c r="H650" s="16" t="n">
        <f aca="false" t="array" ref="H650:H650">(G650*F650)/D650</f>
        <v>5.14285714285714</v>
      </c>
      <c r="I650" s="17" t="n">
        <f aca="false">D650*1000</f>
        <v>280</v>
      </c>
    </row>
    <row r="651" customFormat="false" ht="19.5" hidden="false" customHeight="true" outlineLevel="0" collapsed="false">
      <c r="A651" s="14" t="n">
        <v>648</v>
      </c>
      <c r="B651" s="15" t="n">
        <v>0.85</v>
      </c>
      <c r="C651" s="16" t="n">
        <v>0.61</v>
      </c>
      <c r="D651" s="16" t="n">
        <f aca="false" t="array" ref="D651:D651">B651-C651</f>
        <v>0.24</v>
      </c>
      <c r="E651" s="16" t="n">
        <v>0.2</v>
      </c>
      <c r="F651" s="16" t="n">
        <f aca="false" t="array" ref="F651:F651">1-E651</f>
        <v>0.8</v>
      </c>
      <c r="G651" s="16" t="n">
        <v>4.6</v>
      </c>
      <c r="H651" s="16" t="n">
        <f aca="false" t="array" ref="H651:H651">(G651*F651)/D651</f>
        <v>15.3333333333333</v>
      </c>
      <c r="I651" s="17" t="n">
        <f aca="false">D651*1000</f>
        <v>240</v>
      </c>
    </row>
    <row r="652" customFormat="false" ht="19.5" hidden="false" customHeight="true" outlineLevel="0" collapsed="false">
      <c r="A652" s="14" t="n">
        <v>649</v>
      </c>
      <c r="B652" s="15" t="n">
        <v>0.85</v>
      </c>
      <c r="C652" s="16" t="n">
        <v>0.61</v>
      </c>
      <c r="D652" s="16" t="n">
        <f aca="false" t="array" ref="D652:D652">B652-C652</f>
        <v>0.24</v>
      </c>
      <c r="E652" s="16" t="n">
        <v>0.5</v>
      </c>
      <c r="F652" s="16" t="n">
        <f aca="false" t="array" ref="F652:F652">1-E652</f>
        <v>0.5</v>
      </c>
      <c r="G652" s="16" t="n">
        <v>1.1</v>
      </c>
      <c r="H652" s="16" t="n">
        <f aca="false" t="array" ref="H652:H652">(G652*F652)/D652</f>
        <v>2.29166666666667</v>
      </c>
      <c r="I652" s="17" t="n">
        <f aca="false">D652*1000</f>
        <v>240</v>
      </c>
    </row>
    <row r="653" customFormat="false" ht="19.5" hidden="false" customHeight="true" outlineLevel="0" collapsed="false">
      <c r="A653" s="14" t="n">
        <v>650</v>
      </c>
      <c r="B653" s="15" t="n">
        <v>0.85</v>
      </c>
      <c r="C653" s="16" t="n">
        <v>0.62</v>
      </c>
      <c r="D653" s="16" t="n">
        <f aca="false" t="array" ref="D653:D653">B653-C653</f>
        <v>0.23</v>
      </c>
      <c r="E653" s="16" t="n">
        <v>0.4</v>
      </c>
      <c r="F653" s="16" t="n">
        <f aca="false" t="array" ref="F653:F653">1-E653</f>
        <v>0.6</v>
      </c>
      <c r="G653" s="16" t="n">
        <v>4</v>
      </c>
      <c r="H653" s="16" t="n">
        <f aca="false" t="array" ref="H653:H653">(G653*F653)/D653</f>
        <v>10.4347826086957</v>
      </c>
      <c r="I653" s="17" t="n">
        <f aca="false">D653*1000</f>
        <v>230</v>
      </c>
    </row>
    <row r="654" customFormat="false" ht="19.5" hidden="false" customHeight="true" outlineLevel="0" collapsed="false">
      <c r="A654" s="14" t="n">
        <v>651</v>
      </c>
      <c r="B654" s="15" t="n">
        <v>0.85</v>
      </c>
      <c r="C654" s="16" t="n">
        <v>0.62</v>
      </c>
      <c r="D654" s="16" t="n">
        <f aca="false" t="array" ref="D654:D654">B654-C654</f>
        <v>0.23</v>
      </c>
      <c r="E654" s="16" t="n">
        <v>0.3</v>
      </c>
      <c r="F654" s="16" t="n">
        <f aca="false" t="array" ref="F654:F654">1-E654</f>
        <v>0.7</v>
      </c>
      <c r="G654" s="16" t="n">
        <v>2.3</v>
      </c>
      <c r="H654" s="16" t="n">
        <f aca="false" t="array" ref="H654:H654">(G654*F654)/D654</f>
        <v>7</v>
      </c>
      <c r="I654" s="17" t="n">
        <f aca="false">D654*1000</f>
        <v>230</v>
      </c>
    </row>
    <row r="655" customFormat="false" ht="19.5" hidden="false" customHeight="true" outlineLevel="0" collapsed="false">
      <c r="A655" s="14" t="n">
        <v>652</v>
      </c>
      <c r="B655" s="15" t="n">
        <v>0.85</v>
      </c>
      <c r="C655" s="16" t="n">
        <v>0.55</v>
      </c>
      <c r="D655" s="16" t="n">
        <f aca="false" t="array" ref="D655:D655">B655-C655</f>
        <v>0.3</v>
      </c>
      <c r="E655" s="16" t="n">
        <v>0.4</v>
      </c>
      <c r="F655" s="16" t="n">
        <f aca="false" t="array" ref="F655:F655">1-E655</f>
        <v>0.6</v>
      </c>
      <c r="G655" s="16" t="n">
        <v>0.9</v>
      </c>
      <c r="H655" s="16" t="n">
        <f aca="false" t="array" ref="H655:H655">(G655*F655)/D655</f>
        <v>1.8</v>
      </c>
      <c r="I655" s="17" t="n">
        <f aca="false">D655*1000</f>
        <v>300</v>
      </c>
    </row>
    <row r="656" customFormat="false" ht="19.5" hidden="false" customHeight="true" outlineLevel="0" collapsed="false">
      <c r="A656" s="14" t="n">
        <v>653</v>
      </c>
      <c r="B656" s="15" t="n">
        <v>0.85</v>
      </c>
      <c r="C656" s="16" t="n">
        <v>0.58</v>
      </c>
      <c r="D656" s="16" t="n">
        <f aca="false" t="array" ref="D656:D656">B656-C656</f>
        <v>0.27</v>
      </c>
      <c r="E656" s="16" t="n">
        <v>0.2</v>
      </c>
      <c r="F656" s="16" t="n">
        <f aca="false" t="array" ref="F656:F656">1-E656</f>
        <v>0.8</v>
      </c>
      <c r="G656" s="16" t="n">
        <v>2.1</v>
      </c>
      <c r="H656" s="16" t="n">
        <f aca="false" t="array" ref="H656:H656">(G656*F656)/D656</f>
        <v>6.22222222222222</v>
      </c>
      <c r="I656" s="17" t="n">
        <f aca="false">D656*1000</f>
        <v>270</v>
      </c>
    </row>
    <row r="657" customFormat="false" ht="19.5" hidden="false" customHeight="true" outlineLevel="0" collapsed="false">
      <c r="A657" s="14" t="n">
        <v>654</v>
      </c>
      <c r="B657" s="15" t="n">
        <v>0.85</v>
      </c>
      <c r="C657" s="16" t="n">
        <v>0.62</v>
      </c>
      <c r="D657" s="16" t="n">
        <f aca="false" t="array" ref="D657:D657">B657-C657</f>
        <v>0.23</v>
      </c>
      <c r="E657" s="16" t="n">
        <v>0.3</v>
      </c>
      <c r="F657" s="16" t="n">
        <f aca="false" t="array" ref="F657:F657">1-E657</f>
        <v>0.7</v>
      </c>
      <c r="G657" s="16" t="n">
        <v>0.9</v>
      </c>
      <c r="H657" s="16" t="n">
        <f aca="false" t="array" ref="H657:H657">(G657*F657)/D657</f>
        <v>2.73913043478261</v>
      </c>
      <c r="I657" s="17" t="n">
        <f aca="false">D657*1000</f>
        <v>230</v>
      </c>
    </row>
    <row r="658" customFormat="false" ht="19.5" hidden="false" customHeight="true" outlineLevel="0" collapsed="false">
      <c r="A658" s="14" t="n">
        <v>655</v>
      </c>
      <c r="B658" s="15" t="n">
        <v>0.85</v>
      </c>
      <c r="C658" s="16" t="n">
        <v>0.56</v>
      </c>
      <c r="D658" s="16" t="n">
        <f aca="false" t="array" ref="D658:D658">B658-C658</f>
        <v>0.29</v>
      </c>
      <c r="E658" s="16" t="n">
        <v>0.4</v>
      </c>
      <c r="F658" s="16" t="n">
        <f aca="false" t="array" ref="F658:F658">1-E658</f>
        <v>0.6</v>
      </c>
      <c r="G658" s="16" t="n">
        <v>2.4</v>
      </c>
      <c r="H658" s="16" t="n">
        <f aca="false" t="array" ref="H658:H658">(G658*F658)/D658</f>
        <v>4.96551724137931</v>
      </c>
      <c r="I658" s="17" t="n">
        <f aca="false">D658*1000</f>
        <v>290</v>
      </c>
    </row>
    <row r="659" customFormat="false" ht="19.5" hidden="false" customHeight="true" outlineLevel="0" collapsed="false">
      <c r="A659" s="14" t="n">
        <v>656</v>
      </c>
      <c r="B659" s="15" t="n">
        <v>0.85</v>
      </c>
      <c r="C659" s="16" t="n">
        <v>0.55</v>
      </c>
      <c r="D659" s="16" t="n">
        <f aca="false" t="array" ref="D659:D659">B659-C659</f>
        <v>0.3</v>
      </c>
      <c r="E659" s="16" t="n">
        <v>0.3</v>
      </c>
      <c r="F659" s="16" t="n">
        <f aca="false" t="array" ref="F659:F659">1-E659</f>
        <v>0.7</v>
      </c>
      <c r="G659" s="16" t="n">
        <v>6.6</v>
      </c>
      <c r="H659" s="16" t="n">
        <f aca="false" t="array" ref="H659:H659">(G659*F659)/D659</f>
        <v>15.4</v>
      </c>
      <c r="I659" s="17" t="n">
        <f aca="false">D659*1000</f>
        <v>300</v>
      </c>
    </row>
    <row r="660" customFormat="false" ht="19.5" hidden="false" customHeight="true" outlineLevel="0" collapsed="false">
      <c r="A660" s="14" t="n">
        <v>657</v>
      </c>
      <c r="B660" s="15" t="n">
        <v>0.85</v>
      </c>
      <c r="C660" s="16" t="n">
        <v>0.58</v>
      </c>
      <c r="D660" s="16" t="n">
        <f aca="false" t="array" ref="D660:D660">B660-C660</f>
        <v>0.27</v>
      </c>
      <c r="E660" s="16" t="n">
        <v>0.4</v>
      </c>
      <c r="F660" s="16" t="n">
        <f aca="false" t="array" ref="F660:F660">1-E660</f>
        <v>0.6</v>
      </c>
      <c r="G660" s="16" t="n">
        <v>0.8</v>
      </c>
      <c r="H660" s="16" t="n">
        <f aca="false" t="array" ref="H660:H660">(G660*F660)/D660</f>
        <v>1.77777777777778</v>
      </c>
      <c r="I660" s="17" t="n">
        <f aca="false">D660*1000</f>
        <v>270</v>
      </c>
    </row>
    <row r="661" customFormat="false" ht="19.5" hidden="false" customHeight="true" outlineLevel="0" collapsed="false">
      <c r="A661" s="14" t="n">
        <v>658</v>
      </c>
      <c r="B661" s="15" t="n">
        <v>0.85</v>
      </c>
      <c r="C661" s="16" t="n">
        <v>0.58</v>
      </c>
      <c r="D661" s="16" t="n">
        <f aca="false" t="array" ref="D661:D661">B661-C661</f>
        <v>0.27</v>
      </c>
      <c r="E661" s="16" t="n">
        <v>0.3</v>
      </c>
      <c r="F661" s="16" t="n">
        <f aca="false" t="array" ref="F661:F661">1-E661</f>
        <v>0.7</v>
      </c>
      <c r="G661" s="16" t="n">
        <v>1.6</v>
      </c>
      <c r="H661" s="16" t="n">
        <f aca="false" t="array" ref="H661:H661">(G661*F661)/D661</f>
        <v>4.14814814814815</v>
      </c>
      <c r="I661" s="17" t="n">
        <f aca="false">D661*1000</f>
        <v>270</v>
      </c>
    </row>
    <row r="662" customFormat="false" ht="19.5" hidden="false" customHeight="true" outlineLevel="0" collapsed="false">
      <c r="A662" s="14" t="n">
        <v>659</v>
      </c>
      <c r="B662" s="15" t="n">
        <v>0.85</v>
      </c>
      <c r="C662" s="16" t="n">
        <v>0.57</v>
      </c>
      <c r="D662" s="16" t="n">
        <f aca="false" t="array" ref="D662:D662">B662-C662</f>
        <v>0.28</v>
      </c>
      <c r="E662" s="16" t="n">
        <v>0.5</v>
      </c>
      <c r="F662" s="16" t="n">
        <f aca="false" t="array" ref="F662:F662">1-E662</f>
        <v>0.5</v>
      </c>
      <c r="G662" s="16" t="n">
        <v>2.3</v>
      </c>
      <c r="H662" s="16" t="n">
        <f aca="false" t="array" ref="H662:H662">(G662*F662)/D662</f>
        <v>4.10714285714286</v>
      </c>
      <c r="I662" s="17" t="n">
        <f aca="false">D662*1000</f>
        <v>280</v>
      </c>
    </row>
    <row r="663" customFormat="false" ht="19.5" hidden="false" customHeight="true" outlineLevel="0" collapsed="false">
      <c r="A663" s="14" t="n">
        <v>660</v>
      </c>
      <c r="B663" s="15" t="n">
        <v>0.85</v>
      </c>
      <c r="C663" s="16" t="n">
        <v>0.6</v>
      </c>
      <c r="D663" s="16" t="n">
        <f aca="false" t="array" ref="D663:D663">B663-C663</f>
        <v>0.25</v>
      </c>
      <c r="E663" s="16" t="n">
        <v>0.5</v>
      </c>
      <c r="F663" s="16" t="n">
        <f aca="false" t="array" ref="F663:F663">1-E663</f>
        <v>0.5</v>
      </c>
      <c r="G663" s="16" t="n">
        <v>4.2</v>
      </c>
      <c r="H663" s="16" t="n">
        <f aca="false" t="array" ref="H663:H663">(G663*F663)/D663</f>
        <v>8.4</v>
      </c>
      <c r="I663" s="17" t="n">
        <f aca="false">D663*1000</f>
        <v>250</v>
      </c>
    </row>
    <row r="664" customFormat="false" ht="19.5" hidden="false" customHeight="true" outlineLevel="0" collapsed="false">
      <c r="A664" s="14" t="n">
        <v>661</v>
      </c>
      <c r="B664" s="15" t="n">
        <v>0.85</v>
      </c>
      <c r="C664" s="16" t="n">
        <v>0.62</v>
      </c>
      <c r="D664" s="16" t="n">
        <f aca="false" t="array" ref="D664:D664">B664-C664</f>
        <v>0.23</v>
      </c>
      <c r="E664" s="16" t="n">
        <v>0.4</v>
      </c>
      <c r="F664" s="16" t="n">
        <f aca="false" t="array" ref="F664:F664">1-E664</f>
        <v>0.6</v>
      </c>
      <c r="G664" s="16" t="n">
        <v>4.8</v>
      </c>
      <c r="H664" s="16" t="n">
        <f aca="false" t="array" ref="H664:H664">(G664*F664)/D664</f>
        <v>12.5217391304348</v>
      </c>
      <c r="I664" s="17" t="n">
        <f aca="false">D664*1000</f>
        <v>230</v>
      </c>
    </row>
    <row r="665" customFormat="false" ht="19.5" hidden="false" customHeight="true" outlineLevel="0" collapsed="false">
      <c r="A665" s="14" t="n">
        <v>662</v>
      </c>
      <c r="B665" s="15" t="n">
        <v>0.85</v>
      </c>
      <c r="C665" s="16" t="n">
        <v>0.6</v>
      </c>
      <c r="D665" s="16" t="n">
        <f aca="false" t="array" ref="D665:D665">B665-C665</f>
        <v>0.25</v>
      </c>
      <c r="E665" s="16" t="n">
        <v>0.2</v>
      </c>
      <c r="F665" s="16" t="n">
        <f aca="false" t="array" ref="F665:F665">1-E665</f>
        <v>0.8</v>
      </c>
      <c r="G665" s="16" t="n">
        <v>4.5</v>
      </c>
      <c r="H665" s="16" t="n">
        <f aca="false" t="array" ref="H665:H665">(G665*F665)/D665</f>
        <v>14.4</v>
      </c>
      <c r="I665" s="17" t="n">
        <f aca="false">D665*1000</f>
        <v>250</v>
      </c>
    </row>
    <row r="666" customFormat="false" ht="19.5" hidden="false" customHeight="true" outlineLevel="0" collapsed="false">
      <c r="A666" s="14" t="n">
        <v>663</v>
      </c>
      <c r="B666" s="15" t="n">
        <v>0.85</v>
      </c>
      <c r="C666" s="16" t="n">
        <v>0.63</v>
      </c>
      <c r="D666" s="16" t="n">
        <f aca="false" t="array" ref="D666:D666">B666-C666</f>
        <v>0.22</v>
      </c>
      <c r="E666" s="16" t="n">
        <v>0.5</v>
      </c>
      <c r="F666" s="16" t="n">
        <f aca="false" t="array" ref="F666:F666">1-E666</f>
        <v>0.5</v>
      </c>
      <c r="G666" s="16" t="n">
        <v>3.5</v>
      </c>
      <c r="H666" s="16" t="n">
        <f aca="false" t="array" ref="H666:H666">(G666*F666)/D666</f>
        <v>7.95454545454546</v>
      </c>
      <c r="I666" s="17" t="n">
        <f aca="false">D666*1000</f>
        <v>220</v>
      </c>
    </row>
    <row r="667" customFormat="false" ht="19.5" hidden="false" customHeight="true" outlineLevel="0" collapsed="false">
      <c r="A667" s="14" t="n">
        <v>664</v>
      </c>
      <c r="B667" s="15" t="n">
        <v>0.85</v>
      </c>
      <c r="C667" s="16" t="n">
        <v>0.65</v>
      </c>
      <c r="D667" s="16" t="n">
        <f aca="false" t="array" ref="D667:D667">B667-C667</f>
        <v>0.2</v>
      </c>
      <c r="E667" s="16" t="n">
        <v>0.2</v>
      </c>
      <c r="F667" s="16" t="n">
        <f aca="false" t="array" ref="F667:F667">1-E667</f>
        <v>0.8</v>
      </c>
      <c r="G667" s="16" t="n">
        <v>5.2</v>
      </c>
      <c r="H667" s="16" t="n">
        <f aca="false" t="array" ref="H667:H667">(G667*F667)/D667</f>
        <v>20.8</v>
      </c>
      <c r="I667" s="17" t="n">
        <f aca="false">D667*1000</f>
        <v>200</v>
      </c>
    </row>
    <row r="668" customFormat="false" ht="19.5" hidden="false" customHeight="true" outlineLevel="0" collapsed="false">
      <c r="A668" s="14" t="n">
        <v>665</v>
      </c>
      <c r="B668" s="15" t="n">
        <v>0.85</v>
      </c>
      <c r="C668" s="16" t="n">
        <v>0.63</v>
      </c>
      <c r="D668" s="16" t="n">
        <f aca="false" t="array" ref="D668:D668">B668-C668</f>
        <v>0.22</v>
      </c>
      <c r="E668" s="16" t="n">
        <v>0.4</v>
      </c>
      <c r="F668" s="16" t="n">
        <f aca="false" t="array" ref="F668:F668">1-E668</f>
        <v>0.6</v>
      </c>
      <c r="G668" s="16" t="n">
        <v>3.1</v>
      </c>
      <c r="H668" s="16" t="n">
        <f aca="false" t="array" ref="H668:H668">(G668*F668)/D668</f>
        <v>8.45454545454546</v>
      </c>
      <c r="I668" s="17" t="n">
        <f aca="false">D668*1000</f>
        <v>220</v>
      </c>
    </row>
    <row r="669" customFormat="false" ht="19.5" hidden="false" customHeight="true" outlineLevel="0" collapsed="false">
      <c r="A669" s="14" t="n">
        <v>666</v>
      </c>
      <c r="B669" s="15" t="n">
        <v>0.85</v>
      </c>
      <c r="C669" s="16" t="n">
        <v>0.57</v>
      </c>
      <c r="D669" s="16" t="n">
        <f aca="false" t="array" ref="D669:D669">B669-C669</f>
        <v>0.28</v>
      </c>
      <c r="E669" s="16" t="n">
        <v>0.4</v>
      </c>
      <c r="F669" s="16" t="n">
        <f aca="false" t="array" ref="F669:F669">1-E669</f>
        <v>0.6</v>
      </c>
      <c r="G669" s="16" t="n">
        <v>2.2</v>
      </c>
      <c r="H669" s="16" t="n">
        <f aca="false" t="array" ref="H669:H669">(G669*F669)/D669</f>
        <v>4.71428571428571</v>
      </c>
      <c r="I669" s="17" t="n">
        <f aca="false">D669*1000</f>
        <v>280</v>
      </c>
    </row>
    <row r="670" customFormat="false" ht="19.5" hidden="false" customHeight="true" outlineLevel="0" collapsed="false">
      <c r="A670" s="14" t="n">
        <v>667</v>
      </c>
      <c r="B670" s="15" t="n">
        <v>0.85</v>
      </c>
      <c r="C670" s="16" t="n">
        <v>0.55</v>
      </c>
      <c r="D670" s="16" t="n">
        <f aca="false" t="array" ref="D670:D670">B670-C670</f>
        <v>0.3</v>
      </c>
      <c r="E670" s="16" t="n">
        <v>0.5</v>
      </c>
      <c r="F670" s="16" t="n">
        <f aca="false" t="array" ref="F670:F670">1-E670</f>
        <v>0.5</v>
      </c>
      <c r="G670" s="16" t="n">
        <v>0.9</v>
      </c>
      <c r="H670" s="16" t="n">
        <f aca="false" t="array" ref="H670:H670">(G670*F670)/D670</f>
        <v>1.5</v>
      </c>
      <c r="I670" s="17" t="n">
        <f aca="false">D670*1000</f>
        <v>300</v>
      </c>
    </row>
    <row r="671" customFormat="false" ht="19.5" hidden="false" customHeight="true" outlineLevel="0" collapsed="false">
      <c r="A671" s="14" t="n">
        <v>668</v>
      </c>
      <c r="B671" s="15" t="n">
        <v>0.85</v>
      </c>
      <c r="C671" s="16" t="n">
        <v>0.6</v>
      </c>
      <c r="D671" s="16" t="n">
        <f aca="false" t="array" ref="D671:D671">B671-C671</f>
        <v>0.25</v>
      </c>
      <c r="E671" s="16" t="n">
        <v>0.3</v>
      </c>
      <c r="F671" s="16" t="n">
        <f aca="false" t="array" ref="F671:F671">1-E671</f>
        <v>0.7</v>
      </c>
      <c r="G671" s="16" t="n">
        <v>5.2</v>
      </c>
      <c r="H671" s="16" t="n">
        <f aca="false" t="array" ref="H671:H671">(G671*F671)/D671</f>
        <v>14.56</v>
      </c>
      <c r="I671" s="17" t="n">
        <f aca="false">D671*1000</f>
        <v>250</v>
      </c>
    </row>
    <row r="672" customFormat="false" ht="19.5" hidden="false" customHeight="true" outlineLevel="0" collapsed="false">
      <c r="A672" s="14" t="n">
        <v>669</v>
      </c>
      <c r="B672" s="15" t="n">
        <v>0.85</v>
      </c>
      <c r="C672" s="16" t="n">
        <v>0.58</v>
      </c>
      <c r="D672" s="16" t="n">
        <f aca="false" t="array" ref="D672:D672">B672-C672</f>
        <v>0.27</v>
      </c>
      <c r="E672" s="16" t="n">
        <v>0.2</v>
      </c>
      <c r="F672" s="16" t="n">
        <f aca="false" t="array" ref="F672:F672">1-E672</f>
        <v>0.8</v>
      </c>
      <c r="G672" s="16" t="n">
        <v>1.3</v>
      </c>
      <c r="H672" s="16" t="n">
        <f aca="false" t="array" ref="H672:H672">(G672*F672)/D672</f>
        <v>3.85185185185185</v>
      </c>
      <c r="I672" s="17" t="n">
        <f aca="false">D672*1000</f>
        <v>270</v>
      </c>
    </row>
    <row r="673" customFormat="false" ht="19.5" hidden="false" customHeight="true" outlineLevel="0" collapsed="false">
      <c r="A673" s="14" t="n">
        <v>670</v>
      </c>
      <c r="B673" s="15" t="n">
        <v>0.85</v>
      </c>
      <c r="C673" s="16" t="n">
        <v>0.58</v>
      </c>
      <c r="D673" s="16" t="n">
        <f aca="false" t="array" ref="D673:D673">B673-C673</f>
        <v>0.27</v>
      </c>
      <c r="E673" s="16" t="n">
        <v>0.5</v>
      </c>
      <c r="F673" s="16" t="n">
        <f aca="false" t="array" ref="F673:F673">1-E673</f>
        <v>0.5</v>
      </c>
      <c r="G673" s="16" t="n">
        <v>3.3</v>
      </c>
      <c r="H673" s="16" t="n">
        <f aca="false" t="array" ref="H673:H673">(G673*F673)/D673</f>
        <v>6.11111111111111</v>
      </c>
      <c r="I673" s="17" t="n">
        <f aca="false">D673*1000</f>
        <v>270</v>
      </c>
    </row>
    <row r="674" customFormat="false" ht="19.5" hidden="false" customHeight="true" outlineLevel="0" collapsed="false">
      <c r="A674" s="14" t="n">
        <v>671</v>
      </c>
      <c r="B674" s="15" t="n">
        <v>0.85</v>
      </c>
      <c r="C674" s="16" t="n">
        <v>0.62</v>
      </c>
      <c r="D674" s="16" t="n">
        <f aca="false" t="array" ref="D674:D674">B674-C674</f>
        <v>0.23</v>
      </c>
      <c r="E674" s="16" t="n">
        <v>0.5</v>
      </c>
      <c r="F674" s="16" t="n">
        <f aca="false" t="array" ref="F674:F674">1-E674</f>
        <v>0.5</v>
      </c>
      <c r="G674" s="16" t="n">
        <v>1.1</v>
      </c>
      <c r="H674" s="16" t="n">
        <f aca="false" t="array" ref="H674:H674">(G674*F674)/D674</f>
        <v>2.39130434782609</v>
      </c>
      <c r="I674" s="17" t="n">
        <f aca="false">D674*1000</f>
        <v>230</v>
      </c>
    </row>
    <row r="675" customFormat="false" ht="19.5" hidden="false" customHeight="true" outlineLevel="0" collapsed="false">
      <c r="A675" s="14" t="n">
        <v>672</v>
      </c>
      <c r="B675" s="15" t="n">
        <v>0.85</v>
      </c>
      <c r="C675" s="16" t="n">
        <v>0.63</v>
      </c>
      <c r="D675" s="16" t="n">
        <f aca="false" t="array" ref="D675:D675">B675-C675</f>
        <v>0.22</v>
      </c>
      <c r="E675" s="16" t="n">
        <v>0.2</v>
      </c>
      <c r="F675" s="16" t="n">
        <f aca="false" t="array" ref="F675:F675">1-E675</f>
        <v>0.8</v>
      </c>
      <c r="G675" s="16" t="n">
        <v>1.8</v>
      </c>
      <c r="H675" s="16" t="n">
        <f aca="false" t="array" ref="H675:H675">(G675*F675)/D675</f>
        <v>6.54545454545455</v>
      </c>
      <c r="I675" s="17" t="n">
        <f aca="false">D675*1000</f>
        <v>220</v>
      </c>
    </row>
    <row r="676" customFormat="false" ht="19.5" hidden="false" customHeight="true" outlineLevel="0" collapsed="false">
      <c r="A676" s="14" t="n">
        <v>673</v>
      </c>
      <c r="B676" s="15" t="n">
        <v>0.85</v>
      </c>
      <c r="C676" s="16" t="n">
        <v>0.6</v>
      </c>
      <c r="D676" s="16" t="n">
        <f aca="false" t="array" ref="D676:D676">B676-C676</f>
        <v>0.25</v>
      </c>
      <c r="E676" s="16" t="n">
        <v>0.5</v>
      </c>
      <c r="F676" s="16" t="n">
        <f aca="false" t="array" ref="F676:F676">1-E676</f>
        <v>0.5</v>
      </c>
      <c r="G676" s="16" t="n">
        <v>2</v>
      </c>
      <c r="H676" s="16" t="n">
        <f aca="false" t="array" ref="H676:H676">(G676*F676)/D676</f>
        <v>4</v>
      </c>
      <c r="I676" s="17" t="n">
        <f aca="false">D676*1000</f>
        <v>250</v>
      </c>
    </row>
    <row r="677" customFormat="false" ht="19.5" hidden="false" customHeight="true" outlineLevel="0" collapsed="false">
      <c r="A677" s="14" t="n">
        <v>674</v>
      </c>
      <c r="B677" s="15" t="n">
        <v>0.85</v>
      </c>
      <c r="C677" s="16" t="n">
        <v>0.55</v>
      </c>
      <c r="D677" s="16" t="n">
        <f aca="false" t="array" ref="D677:D677">B677-C677</f>
        <v>0.3</v>
      </c>
      <c r="E677" s="16" t="n">
        <v>0.5</v>
      </c>
      <c r="F677" s="16" t="n">
        <f aca="false" t="array" ref="F677:F677">1-E677</f>
        <v>0.5</v>
      </c>
      <c r="G677" s="16" t="n">
        <v>1.9</v>
      </c>
      <c r="H677" s="16" t="n">
        <f aca="false" t="array" ref="H677:H677">(G677*F677)/D677</f>
        <v>3.16666666666667</v>
      </c>
      <c r="I677" s="17" t="n">
        <f aca="false">D677*1000</f>
        <v>300</v>
      </c>
    </row>
    <row r="678" customFormat="false" ht="19.5" hidden="false" customHeight="true" outlineLevel="0" collapsed="false">
      <c r="A678" s="14" t="n">
        <v>675</v>
      </c>
      <c r="B678" s="15" t="n">
        <v>0.85</v>
      </c>
      <c r="C678" s="16" t="n">
        <v>0.64</v>
      </c>
      <c r="D678" s="16" t="n">
        <f aca="false" t="array" ref="D678:D678">B678-C678</f>
        <v>0.21</v>
      </c>
      <c r="E678" s="16" t="n">
        <v>0.5</v>
      </c>
      <c r="F678" s="16" t="n">
        <f aca="false" t="array" ref="F678:F678">1-E678</f>
        <v>0.5</v>
      </c>
      <c r="G678" s="16" t="n">
        <v>0.9</v>
      </c>
      <c r="H678" s="16" t="n">
        <f aca="false" t="array" ref="H678:H678">(G678*F678)/D678</f>
        <v>2.14285714285714</v>
      </c>
      <c r="I678" s="17" t="n">
        <f aca="false">D678*1000</f>
        <v>210</v>
      </c>
    </row>
    <row r="679" customFormat="false" ht="19.5" hidden="false" customHeight="true" outlineLevel="0" collapsed="false">
      <c r="A679" s="14" t="n">
        <v>676</v>
      </c>
      <c r="B679" s="15" t="n">
        <v>0.85</v>
      </c>
      <c r="C679" s="16" t="n">
        <v>0.62</v>
      </c>
      <c r="D679" s="16" t="n">
        <f aca="false" t="array" ref="D679:D679">B679-C679</f>
        <v>0.23</v>
      </c>
      <c r="E679" s="16" t="n">
        <v>0.2</v>
      </c>
      <c r="F679" s="16" t="n">
        <f aca="false" t="array" ref="F679:F679">1-E679</f>
        <v>0.8</v>
      </c>
      <c r="G679" s="16" t="n">
        <v>4.5</v>
      </c>
      <c r="H679" s="16" t="n">
        <f aca="false" t="array" ref="H679:H679">(G679*F679)/D679</f>
        <v>15.6521739130435</v>
      </c>
      <c r="I679" s="17" t="n">
        <f aca="false">D679*1000</f>
        <v>230</v>
      </c>
    </row>
    <row r="680" customFormat="false" ht="19.5" hidden="false" customHeight="true" outlineLevel="0" collapsed="false">
      <c r="A680" s="14" t="n">
        <v>677</v>
      </c>
      <c r="B680" s="15" t="n">
        <v>0.85</v>
      </c>
      <c r="C680" s="16" t="n">
        <v>0.61</v>
      </c>
      <c r="D680" s="16" t="n">
        <f aca="false" t="array" ref="D680:D680">B680-C680</f>
        <v>0.24</v>
      </c>
      <c r="E680" s="16" t="n">
        <v>0.5</v>
      </c>
      <c r="F680" s="16" t="n">
        <f aca="false" t="array" ref="F680:F680">1-E680</f>
        <v>0.5</v>
      </c>
      <c r="G680" s="16" t="n">
        <v>4.4</v>
      </c>
      <c r="H680" s="16" t="n">
        <f aca="false" t="array" ref="H680:H680">(G680*F680)/D680</f>
        <v>9.16666666666667</v>
      </c>
      <c r="I680" s="17" t="n">
        <f aca="false">D680*1000</f>
        <v>240</v>
      </c>
    </row>
    <row r="681" customFormat="false" ht="19.5" hidden="false" customHeight="true" outlineLevel="0" collapsed="false">
      <c r="A681" s="14" t="n">
        <v>678</v>
      </c>
      <c r="B681" s="15" t="n">
        <v>0.85</v>
      </c>
      <c r="C681" s="16" t="n">
        <v>0.61</v>
      </c>
      <c r="D681" s="16" t="n">
        <f aca="false" t="array" ref="D681:D681">B681-C681</f>
        <v>0.24</v>
      </c>
      <c r="E681" s="16" t="n">
        <v>0.2</v>
      </c>
      <c r="F681" s="16" t="n">
        <f aca="false" t="array" ref="F681:F681">1-E681</f>
        <v>0.8</v>
      </c>
      <c r="G681" s="16" t="n">
        <v>4.7</v>
      </c>
      <c r="H681" s="16" t="n">
        <f aca="false" t="array" ref="H681:H681">(G681*F681)/D681</f>
        <v>15.6666666666667</v>
      </c>
      <c r="I681" s="17" t="n">
        <f aca="false">D681*1000</f>
        <v>240</v>
      </c>
    </row>
    <row r="682" customFormat="false" ht="19.5" hidden="false" customHeight="true" outlineLevel="0" collapsed="false">
      <c r="A682" s="14" t="n">
        <v>679</v>
      </c>
      <c r="B682" s="15" t="n">
        <v>0.85</v>
      </c>
      <c r="C682" s="16" t="n">
        <v>0.62</v>
      </c>
      <c r="D682" s="16" t="n">
        <f aca="false" t="array" ref="D682:D682">B682-C682</f>
        <v>0.23</v>
      </c>
      <c r="E682" s="16" t="n">
        <v>0.3</v>
      </c>
      <c r="F682" s="16" t="n">
        <f aca="false" t="array" ref="F682:F682">1-E682</f>
        <v>0.7</v>
      </c>
      <c r="G682" s="16" t="n">
        <v>5</v>
      </c>
      <c r="H682" s="16" t="n">
        <f aca="false" t="array" ref="H682:H682">(G682*F682)/D682</f>
        <v>15.2173913043478</v>
      </c>
      <c r="I682" s="17" t="n">
        <f aca="false">D682*1000</f>
        <v>230</v>
      </c>
    </row>
    <row r="683" customFormat="false" ht="19.5" hidden="false" customHeight="true" outlineLevel="0" collapsed="false">
      <c r="A683" s="14" t="n">
        <v>680</v>
      </c>
      <c r="B683" s="15" t="n">
        <v>0.85</v>
      </c>
      <c r="C683" s="16" t="n">
        <v>0.56</v>
      </c>
      <c r="D683" s="16" t="n">
        <f aca="false" t="array" ref="D683:D683">B683-C683</f>
        <v>0.29</v>
      </c>
      <c r="E683" s="16" t="n">
        <v>0.4</v>
      </c>
      <c r="F683" s="16" t="n">
        <f aca="false" t="array" ref="F683:F683">1-E683</f>
        <v>0.6</v>
      </c>
      <c r="G683" s="16" t="n">
        <v>5</v>
      </c>
      <c r="H683" s="16" t="n">
        <f aca="false" t="array" ref="H683:H683">(G683*F683)/D683</f>
        <v>10.3448275862069</v>
      </c>
      <c r="I683" s="17" t="n">
        <f aca="false">D683*1000</f>
        <v>290</v>
      </c>
    </row>
    <row r="684" customFormat="false" ht="19.5" hidden="false" customHeight="true" outlineLevel="0" collapsed="false">
      <c r="A684" s="14" t="n">
        <v>681</v>
      </c>
      <c r="B684" s="15" t="n">
        <v>0.85</v>
      </c>
      <c r="C684" s="16" t="n">
        <v>0.57</v>
      </c>
      <c r="D684" s="16" t="n">
        <f aca="false" t="array" ref="D684:D684">B684-C684</f>
        <v>0.28</v>
      </c>
      <c r="E684" s="16" t="n">
        <v>0.3</v>
      </c>
      <c r="F684" s="16" t="n">
        <f aca="false" t="array" ref="F684:F684">1-E684</f>
        <v>0.7</v>
      </c>
      <c r="G684" s="16" t="n">
        <v>1.9</v>
      </c>
      <c r="H684" s="16" t="n">
        <f aca="false" t="array" ref="H684:H684">(G684*F684)/D684</f>
        <v>4.75</v>
      </c>
      <c r="I684" s="17" t="n">
        <f aca="false">D684*1000</f>
        <v>280</v>
      </c>
    </row>
    <row r="685" customFormat="false" ht="19.5" hidden="false" customHeight="true" outlineLevel="0" collapsed="false">
      <c r="A685" s="14" t="n">
        <v>682</v>
      </c>
      <c r="B685" s="15" t="n">
        <v>0.85</v>
      </c>
      <c r="C685" s="16" t="n">
        <v>0.62</v>
      </c>
      <c r="D685" s="16" t="n">
        <f aca="false" t="array" ref="D685:D685">B685-C685</f>
        <v>0.23</v>
      </c>
      <c r="E685" s="16" t="n">
        <v>0.3</v>
      </c>
      <c r="F685" s="16" t="n">
        <f aca="false" t="array" ref="F685:F685">1-E685</f>
        <v>0.7</v>
      </c>
      <c r="G685" s="16" t="n">
        <v>1.1</v>
      </c>
      <c r="H685" s="16" t="n">
        <f aca="false" t="array" ref="H685:H685">(G685*F685)/D685</f>
        <v>3.34782608695652</v>
      </c>
      <c r="I685" s="17" t="n">
        <f aca="false">D685*1000</f>
        <v>230</v>
      </c>
    </row>
    <row r="686" customFormat="false" ht="19.5" hidden="false" customHeight="true" outlineLevel="0" collapsed="false">
      <c r="A686" s="14" t="n">
        <v>683</v>
      </c>
      <c r="B686" s="15" t="n">
        <v>0.85</v>
      </c>
      <c r="C686" s="16" t="n">
        <v>0.58</v>
      </c>
      <c r="D686" s="16" t="n">
        <f aca="false" t="array" ref="D686:D686">B686-C686</f>
        <v>0.27</v>
      </c>
      <c r="E686" s="16" t="n">
        <v>0.3</v>
      </c>
      <c r="F686" s="16" t="n">
        <f aca="false" t="array" ref="F686:F686">1-E686</f>
        <v>0.7</v>
      </c>
      <c r="G686" s="16" t="n">
        <v>1.2</v>
      </c>
      <c r="H686" s="16" t="n">
        <f aca="false" t="array" ref="H686:H686">(G686*F686)/D686</f>
        <v>3.11111111111111</v>
      </c>
      <c r="I686" s="17" t="n">
        <f aca="false">D686*1000</f>
        <v>270</v>
      </c>
    </row>
    <row r="687" customFormat="false" ht="19.5" hidden="false" customHeight="true" outlineLevel="0" collapsed="false">
      <c r="A687" s="14" t="n">
        <v>684</v>
      </c>
      <c r="B687" s="15" t="n">
        <v>0.85</v>
      </c>
      <c r="C687" s="16" t="n">
        <v>0.59</v>
      </c>
      <c r="D687" s="16" t="n">
        <f aca="false" t="array" ref="D687:D687">B687-C687</f>
        <v>0.26</v>
      </c>
      <c r="E687" s="16" t="n">
        <v>0.5</v>
      </c>
      <c r="F687" s="16" t="n">
        <f aca="false" t="array" ref="F687:F687">1-E687</f>
        <v>0.5</v>
      </c>
      <c r="G687" s="16" t="n">
        <v>1.2</v>
      </c>
      <c r="H687" s="16" t="n">
        <f aca="false" t="array" ref="H687:H687">(G687*F687)/D687</f>
        <v>2.30769230769231</v>
      </c>
      <c r="I687" s="17" t="n">
        <f aca="false">D687*1000</f>
        <v>260</v>
      </c>
    </row>
    <row r="688" customFormat="false" ht="19.5" hidden="false" customHeight="true" outlineLevel="0" collapsed="false">
      <c r="A688" s="14" t="n">
        <v>685</v>
      </c>
      <c r="B688" s="15" t="n">
        <v>0.85</v>
      </c>
      <c r="C688" s="16" t="n">
        <v>0.57</v>
      </c>
      <c r="D688" s="16" t="n">
        <f aca="false" t="array" ref="D688:D688">B688-C688</f>
        <v>0.28</v>
      </c>
      <c r="E688" s="16" t="n">
        <v>0.3</v>
      </c>
      <c r="F688" s="16" t="n">
        <f aca="false" t="array" ref="F688:F688">1-E688</f>
        <v>0.7</v>
      </c>
      <c r="G688" s="16" t="n">
        <v>6.5</v>
      </c>
      <c r="H688" s="16" t="n">
        <f aca="false" t="array" ref="H688:H688">(G688*F688)/D688</f>
        <v>16.25</v>
      </c>
      <c r="I688" s="17" t="n">
        <f aca="false">D688*1000</f>
        <v>280</v>
      </c>
    </row>
    <row r="689" customFormat="false" ht="19.5" hidden="false" customHeight="true" outlineLevel="0" collapsed="false">
      <c r="A689" s="14" t="n">
        <v>686</v>
      </c>
      <c r="B689" s="15" t="n">
        <v>0.85</v>
      </c>
      <c r="C689" s="16" t="n">
        <v>0.61</v>
      </c>
      <c r="D689" s="16" t="n">
        <f aca="false" t="array" ref="D689:D689">B689-C689</f>
        <v>0.24</v>
      </c>
      <c r="E689" s="16" t="n">
        <v>0.3</v>
      </c>
      <c r="F689" s="16" t="n">
        <f aca="false" t="array" ref="F689:F689">1-E689</f>
        <v>0.7</v>
      </c>
      <c r="G689" s="16" t="n">
        <v>2.2</v>
      </c>
      <c r="H689" s="16" t="n">
        <f aca="false" t="array" ref="H689:H689">(G689*F689)/D689</f>
        <v>6.41666666666667</v>
      </c>
      <c r="I689" s="17" t="n">
        <f aca="false">D689*1000</f>
        <v>240</v>
      </c>
    </row>
    <row r="690" customFormat="false" ht="19.5" hidden="false" customHeight="true" outlineLevel="0" collapsed="false">
      <c r="A690" s="14" t="n">
        <v>687</v>
      </c>
      <c r="B690" s="15" t="n">
        <v>0.85</v>
      </c>
      <c r="C690" s="16" t="n">
        <v>0.62</v>
      </c>
      <c r="D690" s="16" t="n">
        <f aca="false" t="array" ref="D690:D690">B690-C690</f>
        <v>0.23</v>
      </c>
      <c r="E690" s="16" t="n">
        <v>0.5</v>
      </c>
      <c r="F690" s="16" t="n">
        <f aca="false" t="array" ref="F690:F690">1-E690</f>
        <v>0.5</v>
      </c>
      <c r="G690" s="16" t="n">
        <v>5.5</v>
      </c>
      <c r="H690" s="16" t="n">
        <f aca="false" t="array" ref="H690:H690">(G690*F690)/D690</f>
        <v>11.9565217391304</v>
      </c>
      <c r="I690" s="17" t="n">
        <f aca="false">D690*1000</f>
        <v>230</v>
      </c>
    </row>
    <row r="691" customFormat="false" ht="19.5" hidden="false" customHeight="true" outlineLevel="0" collapsed="false">
      <c r="A691" s="14" t="n">
        <v>688</v>
      </c>
      <c r="B691" s="15" t="n">
        <v>0.85</v>
      </c>
      <c r="C691" s="16" t="n">
        <v>0.63</v>
      </c>
      <c r="D691" s="16" t="n">
        <f aca="false" t="array" ref="D691:D691">B691-C691</f>
        <v>0.22</v>
      </c>
      <c r="E691" s="16" t="n">
        <v>0.4</v>
      </c>
      <c r="F691" s="16" t="n">
        <f aca="false" t="array" ref="F691:F691">1-E691</f>
        <v>0.6</v>
      </c>
      <c r="G691" s="16" t="n">
        <v>4.7</v>
      </c>
      <c r="H691" s="16" t="n">
        <f aca="false" t="array" ref="H691:H691">(G691*F691)/D691</f>
        <v>12.8181818181818</v>
      </c>
      <c r="I691" s="17" t="n">
        <f aca="false">D691*1000</f>
        <v>220</v>
      </c>
    </row>
    <row r="692" customFormat="false" ht="19.5" hidden="false" customHeight="true" outlineLevel="0" collapsed="false">
      <c r="A692" s="14" t="n">
        <v>689</v>
      </c>
      <c r="B692" s="15" t="n">
        <v>0.85</v>
      </c>
      <c r="C692" s="16" t="n">
        <v>0.62</v>
      </c>
      <c r="D692" s="16" t="n">
        <f aca="false" t="array" ref="D692:D692">B692-C692</f>
        <v>0.23</v>
      </c>
      <c r="E692" s="16" t="n">
        <v>0.4</v>
      </c>
      <c r="F692" s="16" t="n">
        <f aca="false" t="array" ref="F692:F692">1-E692</f>
        <v>0.6</v>
      </c>
      <c r="G692" s="16" t="n">
        <v>1.2</v>
      </c>
      <c r="H692" s="16" t="n">
        <f aca="false" t="array" ref="H692:H692">(G692*F692)/D692</f>
        <v>3.1304347826087</v>
      </c>
      <c r="I692" s="17" t="n">
        <f aca="false">D692*1000</f>
        <v>230</v>
      </c>
    </row>
    <row r="693" customFormat="false" ht="19.5" hidden="false" customHeight="true" outlineLevel="0" collapsed="false">
      <c r="A693" s="14" t="n">
        <v>690</v>
      </c>
      <c r="B693" s="15" t="n">
        <v>0.85</v>
      </c>
      <c r="C693" s="16" t="n">
        <v>0.6</v>
      </c>
      <c r="D693" s="16" t="n">
        <f aca="false" t="array" ref="D693:D693">B693-C693</f>
        <v>0.25</v>
      </c>
      <c r="E693" s="16" t="n">
        <v>0.5</v>
      </c>
      <c r="F693" s="16" t="n">
        <f aca="false" t="array" ref="F693:F693">1-E693</f>
        <v>0.5</v>
      </c>
      <c r="G693" s="16" t="n">
        <v>4.5</v>
      </c>
      <c r="H693" s="16" t="n">
        <f aca="false" t="array" ref="H693:H693">(G693*F693)/D693</f>
        <v>9</v>
      </c>
      <c r="I693" s="17" t="n">
        <f aca="false">D693*1000</f>
        <v>250</v>
      </c>
    </row>
    <row r="694" customFormat="false" ht="19.5" hidden="false" customHeight="true" outlineLevel="0" collapsed="false">
      <c r="A694" s="14" t="n">
        <v>691</v>
      </c>
      <c r="B694" s="15" t="n">
        <v>0.85</v>
      </c>
      <c r="C694" s="16" t="n">
        <v>0.61</v>
      </c>
      <c r="D694" s="16" t="n">
        <f aca="false" t="array" ref="D694:D694">B694-C694</f>
        <v>0.24</v>
      </c>
      <c r="E694" s="16" t="n">
        <v>0.3</v>
      </c>
      <c r="F694" s="16" t="n">
        <f aca="false" t="array" ref="F694:F694">1-E694</f>
        <v>0.7</v>
      </c>
      <c r="G694" s="16" t="n">
        <v>6.4</v>
      </c>
      <c r="H694" s="16" t="n">
        <f aca="false" t="array" ref="H694:H694">(G694*F694)/D694</f>
        <v>18.6666666666667</v>
      </c>
      <c r="I694" s="17" t="n">
        <f aca="false">D694*1000</f>
        <v>240</v>
      </c>
    </row>
    <row r="695" customFormat="false" ht="19.5" hidden="false" customHeight="true" outlineLevel="0" collapsed="false">
      <c r="A695" s="14" t="n">
        <v>692</v>
      </c>
      <c r="B695" s="15" t="n">
        <v>0.85</v>
      </c>
      <c r="C695" s="16" t="n">
        <v>0.63</v>
      </c>
      <c r="D695" s="16" t="n">
        <f aca="false" t="array" ref="D695:D695">B695-C695</f>
        <v>0.22</v>
      </c>
      <c r="E695" s="16" t="n">
        <v>0.4</v>
      </c>
      <c r="F695" s="16" t="n">
        <f aca="false" t="array" ref="F695:F695">1-E695</f>
        <v>0.6</v>
      </c>
      <c r="G695" s="16" t="n">
        <v>2.4</v>
      </c>
      <c r="H695" s="16" t="n">
        <f aca="false" t="array" ref="H695:H695">(G695*F695)/D695</f>
        <v>6.54545454545455</v>
      </c>
      <c r="I695" s="17" t="n">
        <f aca="false">D695*1000</f>
        <v>220</v>
      </c>
    </row>
    <row r="696" customFormat="false" ht="19.5" hidden="false" customHeight="true" outlineLevel="0" collapsed="false">
      <c r="A696" s="14" t="n">
        <v>693</v>
      </c>
      <c r="B696" s="15" t="n">
        <v>0.85</v>
      </c>
      <c r="C696" s="16" t="n">
        <v>0.65</v>
      </c>
      <c r="D696" s="16" t="n">
        <f aca="false" t="array" ref="D696:D696">B696-C696</f>
        <v>0.2</v>
      </c>
      <c r="E696" s="16" t="n">
        <v>0.5</v>
      </c>
      <c r="F696" s="16" t="n">
        <f aca="false" t="array" ref="F696:F696">1-E696</f>
        <v>0.5</v>
      </c>
      <c r="G696" s="16" t="n">
        <v>1.2</v>
      </c>
      <c r="H696" s="16" t="n">
        <f aca="false" t="array" ref="H696:H696">(G696*F696)/D696</f>
        <v>3</v>
      </c>
      <c r="I696" s="17" t="n">
        <f aca="false">D696*1000</f>
        <v>200</v>
      </c>
    </row>
    <row r="697" customFormat="false" ht="19.5" hidden="false" customHeight="true" outlineLevel="0" collapsed="false">
      <c r="A697" s="14" t="n">
        <v>694</v>
      </c>
      <c r="B697" s="15" t="n">
        <v>0.85</v>
      </c>
      <c r="C697" s="16" t="n">
        <v>0.59</v>
      </c>
      <c r="D697" s="16" t="n">
        <f aca="false" t="array" ref="D697:D697">B697-C697</f>
        <v>0.26</v>
      </c>
      <c r="E697" s="16" t="n">
        <v>0.4</v>
      </c>
      <c r="F697" s="16" t="n">
        <f aca="false" t="array" ref="F697:F697">1-E697</f>
        <v>0.6</v>
      </c>
      <c r="G697" s="16" t="n">
        <v>4.6</v>
      </c>
      <c r="H697" s="16" t="n">
        <f aca="false" t="array" ref="H697:H697">(G697*F697)/D697</f>
        <v>10.6153846153846</v>
      </c>
      <c r="I697" s="17" t="n">
        <f aca="false">D697*1000</f>
        <v>260</v>
      </c>
    </row>
    <row r="698" customFormat="false" ht="19.5" hidden="false" customHeight="true" outlineLevel="0" collapsed="false">
      <c r="A698" s="14" t="n">
        <v>695</v>
      </c>
      <c r="B698" s="15" t="n">
        <v>0.85</v>
      </c>
      <c r="C698" s="16" t="n">
        <v>0.65</v>
      </c>
      <c r="D698" s="16" t="n">
        <f aca="false" t="array" ref="D698:D698">B698-C698</f>
        <v>0.2</v>
      </c>
      <c r="E698" s="16" t="n">
        <v>0.3</v>
      </c>
      <c r="F698" s="16" t="n">
        <f aca="false" t="array" ref="F698:F698">1-E698</f>
        <v>0.7</v>
      </c>
      <c r="G698" s="16" t="n">
        <v>1.3</v>
      </c>
      <c r="H698" s="16" t="n">
        <f aca="false" t="array" ref="H698:H698">(G698*F698)/D698</f>
        <v>4.55</v>
      </c>
      <c r="I698" s="17" t="n">
        <f aca="false">D698*1000</f>
        <v>200</v>
      </c>
    </row>
    <row r="699" customFormat="false" ht="19.5" hidden="false" customHeight="true" outlineLevel="0" collapsed="false">
      <c r="A699" s="14" t="n">
        <v>696</v>
      </c>
      <c r="B699" s="15" t="n">
        <v>0.85</v>
      </c>
      <c r="C699" s="16" t="n">
        <v>0.56</v>
      </c>
      <c r="D699" s="16" t="n">
        <f aca="false" t="array" ref="D699:D699">B699-C699</f>
        <v>0.29</v>
      </c>
      <c r="E699" s="16" t="n">
        <v>0.3</v>
      </c>
      <c r="F699" s="16" t="n">
        <f aca="false" t="array" ref="F699:F699">1-E699</f>
        <v>0.7</v>
      </c>
      <c r="G699" s="16" t="n">
        <v>4.6</v>
      </c>
      <c r="H699" s="16" t="n">
        <f aca="false" t="array" ref="H699:H699">(G699*F699)/D699</f>
        <v>11.1034482758621</v>
      </c>
      <c r="I699" s="17" t="n">
        <f aca="false">D699*1000</f>
        <v>290</v>
      </c>
    </row>
    <row r="700" customFormat="false" ht="19.5" hidden="false" customHeight="true" outlineLevel="0" collapsed="false">
      <c r="A700" s="14" t="n">
        <v>697</v>
      </c>
      <c r="B700" s="15" t="n">
        <v>0.85</v>
      </c>
      <c r="C700" s="16" t="n">
        <v>0.62</v>
      </c>
      <c r="D700" s="16" t="n">
        <f aca="false" t="array" ref="D700:D700">B700-C700</f>
        <v>0.23</v>
      </c>
      <c r="E700" s="16" t="n">
        <v>0.3</v>
      </c>
      <c r="F700" s="16" t="n">
        <f aca="false" t="array" ref="F700:F700">1-E700</f>
        <v>0.7</v>
      </c>
      <c r="G700" s="16" t="n">
        <v>4.9</v>
      </c>
      <c r="H700" s="16" t="n">
        <f aca="false" t="array" ref="H700:H700">(G700*F700)/D700</f>
        <v>14.9130434782609</v>
      </c>
      <c r="I700" s="17" t="n">
        <f aca="false">D700*1000</f>
        <v>230</v>
      </c>
    </row>
    <row r="701" customFormat="false" ht="19.5" hidden="false" customHeight="true" outlineLevel="0" collapsed="false">
      <c r="A701" s="14" t="n">
        <v>698</v>
      </c>
      <c r="B701" s="15" t="n">
        <v>0.85</v>
      </c>
      <c r="C701" s="16" t="n">
        <v>0.57</v>
      </c>
      <c r="D701" s="16" t="n">
        <f aca="false" t="array" ref="D701:D701">B701-C701</f>
        <v>0.28</v>
      </c>
      <c r="E701" s="16" t="n">
        <v>0.2</v>
      </c>
      <c r="F701" s="16" t="n">
        <f aca="false" t="array" ref="F701:F701">1-E701</f>
        <v>0.8</v>
      </c>
      <c r="G701" s="16" t="n">
        <v>1.2</v>
      </c>
      <c r="H701" s="16" t="n">
        <f aca="false" t="array" ref="H701:H701">(G701*F701)/D701</f>
        <v>3.42857142857143</v>
      </c>
      <c r="I701" s="17" t="n">
        <f aca="false">D701*1000</f>
        <v>280</v>
      </c>
    </row>
    <row r="702" customFormat="false" ht="19.5" hidden="false" customHeight="true" outlineLevel="0" collapsed="false">
      <c r="A702" s="14" t="n">
        <v>699</v>
      </c>
      <c r="B702" s="15" t="n">
        <v>0.85</v>
      </c>
      <c r="C702" s="16" t="n">
        <v>0.57</v>
      </c>
      <c r="D702" s="16" t="n">
        <f aca="false" t="array" ref="D702:D702">B702-C702</f>
        <v>0.28</v>
      </c>
      <c r="E702" s="16" t="n">
        <v>0.5</v>
      </c>
      <c r="F702" s="16" t="n">
        <f aca="false" t="array" ref="F702:F702">1-E702</f>
        <v>0.5</v>
      </c>
      <c r="G702" s="16" t="n">
        <v>4.3</v>
      </c>
      <c r="H702" s="16" t="n">
        <f aca="false" t="array" ref="H702:H702">(G702*F702)/D702</f>
        <v>7.67857142857143</v>
      </c>
      <c r="I702" s="17" t="n">
        <f aca="false">D702*1000</f>
        <v>280</v>
      </c>
    </row>
    <row r="703" customFormat="false" ht="19.5" hidden="false" customHeight="true" outlineLevel="0" collapsed="false">
      <c r="A703" s="14" t="n">
        <v>700</v>
      </c>
      <c r="B703" s="15" t="n">
        <v>0.85</v>
      </c>
      <c r="C703" s="16" t="n">
        <v>0.59</v>
      </c>
      <c r="D703" s="16" t="n">
        <f aca="false" t="array" ref="D703:D703">B703-C703</f>
        <v>0.26</v>
      </c>
      <c r="E703" s="16" t="n">
        <v>0.3</v>
      </c>
      <c r="F703" s="16" t="n">
        <f aca="false" t="array" ref="F703:F703">1-E703</f>
        <v>0.7</v>
      </c>
      <c r="G703" s="16" t="n">
        <v>4.5</v>
      </c>
      <c r="H703" s="16" t="n">
        <f aca="false" t="array" ref="H703:H703">(G703*F703)/D703</f>
        <v>12.1153846153846</v>
      </c>
      <c r="I703" s="17" t="n">
        <f aca="false">D703*1000</f>
        <v>260</v>
      </c>
    </row>
    <row r="704" customFormat="false" ht="19.5" hidden="false" customHeight="true" outlineLevel="0" collapsed="false">
      <c r="A704" s="14" t="n">
        <v>701</v>
      </c>
      <c r="B704" s="15" t="n">
        <v>0.85</v>
      </c>
      <c r="C704" s="16" t="n">
        <v>0.65</v>
      </c>
      <c r="D704" s="16" t="n">
        <f aca="false" t="array" ref="D704:D704">B704-C704</f>
        <v>0.2</v>
      </c>
      <c r="E704" s="16" t="n">
        <v>0.3</v>
      </c>
      <c r="F704" s="16" t="n">
        <f aca="false" t="array" ref="F704:F704">1-E704</f>
        <v>0.7</v>
      </c>
      <c r="G704" s="16" t="n">
        <v>4.5</v>
      </c>
      <c r="H704" s="16" t="n">
        <f aca="false" t="array" ref="H704:H704">(G704*F704)/D704</f>
        <v>15.75</v>
      </c>
      <c r="I704" s="17" t="n">
        <f aca="false">D704*1000</f>
        <v>200</v>
      </c>
    </row>
    <row r="705" customFormat="false" ht="19.5" hidden="false" customHeight="true" outlineLevel="0" collapsed="false">
      <c r="A705" s="14" t="n">
        <v>702</v>
      </c>
      <c r="B705" s="15" t="n">
        <v>0.85</v>
      </c>
      <c r="C705" s="16" t="n">
        <v>0.62</v>
      </c>
      <c r="D705" s="16" t="n">
        <f aca="false" t="array" ref="D705:D705">B705-C705</f>
        <v>0.23</v>
      </c>
      <c r="E705" s="16" t="n">
        <v>0.3</v>
      </c>
      <c r="F705" s="16" t="n">
        <f aca="false" t="array" ref="F705:F705">1-E705</f>
        <v>0.7</v>
      </c>
      <c r="G705" s="16" t="n">
        <v>1.9</v>
      </c>
      <c r="H705" s="16" t="n">
        <f aca="false" t="array" ref="H705:H705">(G705*F705)/D705</f>
        <v>5.78260869565217</v>
      </c>
      <c r="I705" s="17" t="n">
        <f aca="false">D705*1000</f>
        <v>230</v>
      </c>
    </row>
    <row r="706" customFormat="false" ht="19.5" hidden="false" customHeight="true" outlineLevel="0" collapsed="false">
      <c r="A706" s="14" t="n">
        <v>703</v>
      </c>
      <c r="B706" s="15" t="n">
        <v>0.85</v>
      </c>
      <c r="C706" s="16" t="n">
        <v>0.6</v>
      </c>
      <c r="D706" s="16" t="n">
        <f aca="false" t="array" ref="D706:D706">B706-C706</f>
        <v>0.25</v>
      </c>
      <c r="E706" s="16" t="n">
        <v>0.2</v>
      </c>
      <c r="F706" s="16" t="n">
        <f aca="false" t="array" ref="F706:F706">1-E706</f>
        <v>0.8</v>
      </c>
      <c r="G706" s="16" t="n">
        <v>7.1</v>
      </c>
      <c r="H706" s="16" t="n">
        <f aca="false" t="array" ref="H706:H706">(G706*F706)/D706</f>
        <v>22.72</v>
      </c>
      <c r="I706" s="17" t="n">
        <f aca="false">D706*1000</f>
        <v>250</v>
      </c>
    </row>
    <row r="707" customFormat="false" ht="19.5" hidden="false" customHeight="true" outlineLevel="0" collapsed="false">
      <c r="A707" s="14" t="n">
        <v>704</v>
      </c>
      <c r="B707" s="15" t="n">
        <v>0.85</v>
      </c>
      <c r="C707" s="16" t="n">
        <v>0.62</v>
      </c>
      <c r="D707" s="16" t="n">
        <f aca="false" t="array" ref="D707:D707">B707-C707</f>
        <v>0.23</v>
      </c>
      <c r="E707" s="16" t="n">
        <v>0.3</v>
      </c>
      <c r="F707" s="16" t="n">
        <f aca="false" t="array" ref="F707:F707">1-E707</f>
        <v>0.7</v>
      </c>
      <c r="G707" s="16" t="n">
        <v>4.2</v>
      </c>
      <c r="H707" s="16" t="n">
        <f aca="false" t="array" ref="H707:H707">(G707*F707)/D707</f>
        <v>12.7826086956522</v>
      </c>
      <c r="I707" s="17" t="n">
        <f aca="false">D707*1000</f>
        <v>230</v>
      </c>
    </row>
    <row r="708" customFormat="false" ht="19.5" hidden="false" customHeight="true" outlineLevel="0" collapsed="false">
      <c r="A708" s="14" t="n">
        <v>705</v>
      </c>
      <c r="B708" s="15" t="n">
        <v>0.85</v>
      </c>
      <c r="C708" s="16" t="n">
        <v>0.59</v>
      </c>
      <c r="D708" s="16" t="n">
        <f aca="false" t="array" ref="D708:D708">B708-C708</f>
        <v>0.26</v>
      </c>
      <c r="E708" s="16" t="n">
        <v>0.4</v>
      </c>
      <c r="F708" s="16" t="n">
        <f aca="false" t="array" ref="F708:F708">1-E708</f>
        <v>0.6</v>
      </c>
      <c r="G708" s="16" t="n">
        <v>2</v>
      </c>
      <c r="H708" s="16" t="n">
        <f aca="false" t="array" ref="H708:H708">(G708*F708)/D708</f>
        <v>4.61538461538462</v>
      </c>
      <c r="I708" s="17" t="n">
        <f aca="false">D708*1000</f>
        <v>260</v>
      </c>
    </row>
    <row r="709" customFormat="false" ht="19.5" hidden="false" customHeight="true" outlineLevel="0" collapsed="false">
      <c r="A709" s="14" t="n">
        <v>706</v>
      </c>
      <c r="B709" s="15" t="n">
        <v>0.85</v>
      </c>
      <c r="C709" s="16" t="n">
        <v>0.57</v>
      </c>
      <c r="D709" s="16" t="n">
        <f aca="false" t="array" ref="D709:D709">B709-C709</f>
        <v>0.28</v>
      </c>
      <c r="E709" s="16" t="n">
        <v>0.3</v>
      </c>
      <c r="F709" s="16" t="n">
        <f aca="false" t="array" ref="F709:F709">1-E709</f>
        <v>0.7</v>
      </c>
      <c r="G709" s="16" t="n">
        <v>1.4</v>
      </c>
      <c r="H709" s="16" t="n">
        <f aca="false" t="array" ref="H709:H709">(G709*F709)/D709</f>
        <v>3.5</v>
      </c>
      <c r="I709" s="17" t="n">
        <f aca="false">D709*1000</f>
        <v>280</v>
      </c>
    </row>
    <row r="710" customFormat="false" ht="19.5" hidden="false" customHeight="true" outlineLevel="0" collapsed="false">
      <c r="A710" s="14" t="n">
        <v>707</v>
      </c>
      <c r="B710" s="15" t="n">
        <v>0.85</v>
      </c>
      <c r="C710" s="16" t="n">
        <v>0.59</v>
      </c>
      <c r="D710" s="16" t="n">
        <f aca="false" t="array" ref="D710:D710">B710-C710</f>
        <v>0.26</v>
      </c>
      <c r="E710" s="16" t="n">
        <v>0.3</v>
      </c>
      <c r="F710" s="16" t="n">
        <f aca="false" t="array" ref="F710:F710">1-E710</f>
        <v>0.7</v>
      </c>
      <c r="G710" s="16" t="n">
        <v>2</v>
      </c>
      <c r="H710" s="16" t="n">
        <f aca="false" t="array" ref="H710:H710">(G710*F710)/D710</f>
        <v>5.38461538461538</v>
      </c>
      <c r="I710" s="17" t="n">
        <f aca="false">D710*1000</f>
        <v>260</v>
      </c>
    </row>
    <row r="711" customFormat="false" ht="19.5" hidden="false" customHeight="true" outlineLevel="0" collapsed="false">
      <c r="A711" s="14" t="n">
        <v>708</v>
      </c>
      <c r="B711" s="15" t="n">
        <v>0.85</v>
      </c>
      <c r="C711" s="16" t="n">
        <v>0.6</v>
      </c>
      <c r="D711" s="16" t="n">
        <f aca="false" t="array" ref="D711:D711">B711-C711</f>
        <v>0.25</v>
      </c>
      <c r="E711" s="16" t="n">
        <v>0.3</v>
      </c>
      <c r="F711" s="16" t="n">
        <f aca="false" t="array" ref="F711:F711">1-E711</f>
        <v>0.7</v>
      </c>
      <c r="G711" s="16" t="n">
        <v>4.7</v>
      </c>
      <c r="H711" s="16" t="n">
        <f aca="false" t="array" ref="H711:H711">(G711*F711)/D711</f>
        <v>13.16</v>
      </c>
      <c r="I711" s="17" t="n">
        <f aca="false">D711*1000</f>
        <v>250</v>
      </c>
    </row>
    <row r="712" customFormat="false" ht="19.5" hidden="false" customHeight="true" outlineLevel="0" collapsed="false">
      <c r="A712" s="14" t="n">
        <v>709</v>
      </c>
      <c r="B712" s="15" t="n">
        <v>0.85</v>
      </c>
      <c r="C712" s="16" t="n">
        <v>0.61</v>
      </c>
      <c r="D712" s="16" t="n">
        <f aca="false" t="array" ref="D712:D712">B712-C712</f>
        <v>0.24</v>
      </c>
      <c r="E712" s="16" t="n">
        <v>0.5</v>
      </c>
      <c r="F712" s="16" t="n">
        <f aca="false" t="array" ref="F712:F712">1-E712</f>
        <v>0.5</v>
      </c>
      <c r="G712" s="16" t="n">
        <v>4.7</v>
      </c>
      <c r="H712" s="16" t="n">
        <f aca="false" t="array" ref="H712:H712">(G712*F712)/D712</f>
        <v>9.79166666666667</v>
      </c>
      <c r="I712" s="17" t="n">
        <f aca="false">D712*1000</f>
        <v>240</v>
      </c>
    </row>
    <row r="713" customFormat="false" ht="19.5" hidden="false" customHeight="true" outlineLevel="0" collapsed="false">
      <c r="A713" s="14" t="n">
        <v>710</v>
      </c>
      <c r="B713" s="15" t="n">
        <v>0.85</v>
      </c>
      <c r="C713" s="16" t="n">
        <v>0.58</v>
      </c>
      <c r="D713" s="16" t="n">
        <f aca="false" t="array" ref="D713:D713">B713-C713</f>
        <v>0.27</v>
      </c>
      <c r="E713" s="16" t="n">
        <v>0.3</v>
      </c>
      <c r="F713" s="16" t="n">
        <f aca="false" t="array" ref="F713:F713">1-E713</f>
        <v>0.7</v>
      </c>
      <c r="G713" s="16" t="n">
        <v>1.6</v>
      </c>
      <c r="H713" s="16" t="n">
        <f aca="false" t="array" ref="H713:H713">(G713*F713)/D713</f>
        <v>4.14814814814815</v>
      </c>
      <c r="I713" s="17" t="n">
        <f aca="false">D713*1000</f>
        <v>270</v>
      </c>
    </row>
    <row r="714" customFormat="false" ht="19.5" hidden="false" customHeight="true" outlineLevel="0" collapsed="false">
      <c r="A714" s="14" t="n">
        <v>711</v>
      </c>
      <c r="B714" s="15" t="n">
        <v>0.85</v>
      </c>
      <c r="C714" s="16" t="n">
        <v>0.57</v>
      </c>
      <c r="D714" s="16" t="n">
        <f aca="false" t="array" ref="D714:D714">B714-C714</f>
        <v>0.28</v>
      </c>
      <c r="E714" s="16" t="n">
        <v>0.2</v>
      </c>
      <c r="F714" s="16" t="n">
        <f aca="false" t="array" ref="F714:F714">1-E714</f>
        <v>0.8</v>
      </c>
      <c r="G714" s="16" t="n">
        <v>5.3</v>
      </c>
      <c r="H714" s="16" t="n">
        <f aca="false" t="array" ref="H714:H714">(G714*F714)/D714</f>
        <v>15.1428571428571</v>
      </c>
      <c r="I714" s="17" t="n">
        <f aca="false">D714*1000</f>
        <v>280</v>
      </c>
    </row>
    <row r="715" customFormat="false" ht="19.5" hidden="false" customHeight="true" outlineLevel="0" collapsed="false">
      <c r="A715" s="14" t="n">
        <v>712</v>
      </c>
      <c r="B715" s="15" t="n">
        <v>0.85</v>
      </c>
      <c r="C715" s="16" t="n">
        <v>0.62</v>
      </c>
      <c r="D715" s="16" t="n">
        <f aca="false" t="array" ref="D715:D715">B715-C715</f>
        <v>0.23</v>
      </c>
      <c r="E715" s="16" t="n">
        <v>0.4</v>
      </c>
      <c r="F715" s="16" t="n">
        <f aca="false" t="array" ref="F715:F715">1-E715</f>
        <v>0.6</v>
      </c>
      <c r="G715" s="16" t="n">
        <v>2</v>
      </c>
      <c r="H715" s="16" t="n">
        <f aca="false" t="array" ref="H715:H715">(G715*F715)/D715</f>
        <v>5.21739130434783</v>
      </c>
      <c r="I715" s="17" t="n">
        <f aca="false">D715*1000</f>
        <v>230</v>
      </c>
    </row>
    <row r="716" customFormat="false" ht="19.5" hidden="false" customHeight="true" outlineLevel="0" collapsed="false">
      <c r="A716" s="14" t="n">
        <v>713</v>
      </c>
      <c r="B716" s="15" t="n">
        <v>0.85</v>
      </c>
      <c r="C716" s="16" t="n">
        <v>0.65</v>
      </c>
      <c r="D716" s="16" t="n">
        <f aca="false" t="array" ref="D716:D716">B716-C716</f>
        <v>0.2</v>
      </c>
      <c r="E716" s="16" t="n">
        <v>0.3</v>
      </c>
      <c r="F716" s="16" t="n">
        <f aca="false" t="array" ref="F716:F716">1-E716</f>
        <v>0.7</v>
      </c>
      <c r="G716" s="16" t="n">
        <v>2.1</v>
      </c>
      <c r="H716" s="16" t="n">
        <f aca="false" t="array" ref="H716:H716">(G716*F716)/D716</f>
        <v>7.35</v>
      </c>
      <c r="I716" s="17" t="n">
        <f aca="false">D716*1000</f>
        <v>200</v>
      </c>
    </row>
    <row r="717" customFormat="false" ht="19.5" hidden="false" customHeight="true" outlineLevel="0" collapsed="false">
      <c r="A717" s="14" t="n">
        <v>714</v>
      </c>
      <c r="B717" s="15" t="n">
        <v>0.85</v>
      </c>
      <c r="C717" s="16" t="n">
        <v>0.64</v>
      </c>
      <c r="D717" s="16" t="n">
        <f aca="false" t="array" ref="D717:D717">B717-C717</f>
        <v>0.21</v>
      </c>
      <c r="E717" s="16" t="n">
        <v>0.5</v>
      </c>
      <c r="F717" s="16" t="n">
        <f aca="false" t="array" ref="F717:F717">1-E717</f>
        <v>0.5</v>
      </c>
      <c r="G717" s="16" t="n">
        <v>4.3</v>
      </c>
      <c r="H717" s="16" t="n">
        <f aca="false" t="array" ref="H717:H717">(G717*F717)/D717</f>
        <v>10.2380952380952</v>
      </c>
      <c r="I717" s="17" t="n">
        <f aca="false">D717*1000</f>
        <v>210</v>
      </c>
    </row>
    <row r="718" customFormat="false" ht="19.5" hidden="false" customHeight="true" outlineLevel="0" collapsed="false">
      <c r="A718" s="14" t="n">
        <v>715</v>
      </c>
      <c r="B718" s="15" t="n">
        <v>0.85</v>
      </c>
      <c r="C718" s="16" t="n">
        <v>0.58</v>
      </c>
      <c r="D718" s="16" t="n">
        <f aca="false" t="array" ref="D718:D718">B718-C718</f>
        <v>0.27</v>
      </c>
      <c r="E718" s="16" t="n">
        <v>0.5</v>
      </c>
      <c r="F718" s="16" t="n">
        <f aca="false" t="array" ref="F718:F718">1-E718</f>
        <v>0.5</v>
      </c>
      <c r="G718" s="16" t="n">
        <v>2.4</v>
      </c>
      <c r="H718" s="16" t="n">
        <f aca="false" t="array" ref="H718:H718">(G718*F718)/D718</f>
        <v>4.44444444444444</v>
      </c>
      <c r="I718" s="17" t="n">
        <f aca="false">D718*1000</f>
        <v>270</v>
      </c>
    </row>
    <row r="719" customFormat="false" ht="19.5" hidden="false" customHeight="true" outlineLevel="0" collapsed="false">
      <c r="A719" s="14" t="n">
        <v>716</v>
      </c>
      <c r="B719" s="15" t="n">
        <v>0.85</v>
      </c>
      <c r="C719" s="16" t="n">
        <v>0.64</v>
      </c>
      <c r="D719" s="16" t="n">
        <f aca="false" t="array" ref="D719:D719">B719-C719</f>
        <v>0.21</v>
      </c>
      <c r="E719" s="16" t="n">
        <v>0.5</v>
      </c>
      <c r="F719" s="16" t="n">
        <f aca="false" t="array" ref="F719:F719">1-E719</f>
        <v>0.5</v>
      </c>
      <c r="G719" s="16" t="n">
        <v>6.2</v>
      </c>
      <c r="H719" s="16" t="n">
        <f aca="false" t="array" ref="H719:H719">(G719*F719)/D719</f>
        <v>14.7619047619048</v>
      </c>
      <c r="I719" s="17" t="n">
        <f aca="false">D719*1000</f>
        <v>210</v>
      </c>
    </row>
    <row r="720" customFormat="false" ht="19.5" hidden="false" customHeight="true" outlineLevel="0" collapsed="false">
      <c r="A720" s="14" t="n">
        <v>717</v>
      </c>
      <c r="B720" s="15" t="n">
        <v>0.85</v>
      </c>
      <c r="C720" s="16" t="n">
        <v>0.62</v>
      </c>
      <c r="D720" s="16" t="n">
        <f aca="false" t="array" ref="D720:D720">B720-C720</f>
        <v>0.23</v>
      </c>
      <c r="E720" s="16" t="n">
        <v>0.3</v>
      </c>
      <c r="F720" s="16" t="n">
        <f aca="false" t="array" ref="F720:F720">1-E720</f>
        <v>0.7</v>
      </c>
      <c r="G720" s="16" t="n">
        <v>1</v>
      </c>
      <c r="H720" s="16" t="n">
        <f aca="false" t="array" ref="H720:H720">(G720*F720)/D720</f>
        <v>3.04347826086957</v>
      </c>
      <c r="I720" s="17" t="n">
        <f aca="false">D720*1000</f>
        <v>230</v>
      </c>
    </row>
    <row r="721" customFormat="false" ht="19.5" hidden="false" customHeight="true" outlineLevel="0" collapsed="false">
      <c r="A721" s="14" t="n">
        <v>718</v>
      </c>
      <c r="B721" s="15" t="n">
        <v>0.85</v>
      </c>
      <c r="C721" s="16" t="n">
        <v>0.62</v>
      </c>
      <c r="D721" s="16" t="n">
        <f aca="false" t="array" ref="D721:D721">B721-C721</f>
        <v>0.23</v>
      </c>
      <c r="E721" s="16" t="n">
        <v>0.2</v>
      </c>
      <c r="F721" s="16" t="n">
        <f aca="false" t="array" ref="F721:F721">1-E721</f>
        <v>0.8</v>
      </c>
      <c r="G721" s="16" t="n">
        <v>1.1</v>
      </c>
      <c r="H721" s="16" t="n">
        <f aca="false" t="array" ref="H721:H721">(G721*F721)/D721</f>
        <v>3.82608695652174</v>
      </c>
      <c r="I721" s="17" t="n">
        <f aca="false">D721*1000</f>
        <v>230</v>
      </c>
    </row>
    <row r="722" customFormat="false" ht="19.5" hidden="false" customHeight="true" outlineLevel="0" collapsed="false">
      <c r="A722" s="14" t="n">
        <v>719</v>
      </c>
      <c r="B722" s="15" t="n">
        <v>0.85</v>
      </c>
      <c r="C722" s="16" t="n">
        <v>0.59</v>
      </c>
      <c r="D722" s="16" t="n">
        <f aca="false" t="array" ref="D722:D722">B722-C722</f>
        <v>0.26</v>
      </c>
      <c r="E722" s="16" t="n">
        <v>0.5</v>
      </c>
      <c r="F722" s="16" t="n">
        <f aca="false" t="array" ref="F722:F722">1-E722</f>
        <v>0.5</v>
      </c>
      <c r="G722" s="16" t="n">
        <v>2.2</v>
      </c>
      <c r="H722" s="16" t="n">
        <f aca="false" t="array" ref="H722:H722">(G722*F722)/D722</f>
        <v>4.23076923076923</v>
      </c>
      <c r="I722" s="17" t="n">
        <f aca="false">D722*1000</f>
        <v>260</v>
      </c>
    </row>
    <row r="723" customFormat="false" ht="19.5" hidden="false" customHeight="true" outlineLevel="0" collapsed="false">
      <c r="A723" s="14" t="n">
        <v>720</v>
      </c>
      <c r="B723" s="15" t="n">
        <v>0.85</v>
      </c>
      <c r="C723" s="16" t="n">
        <v>0.57</v>
      </c>
      <c r="D723" s="16" t="n">
        <f aca="false" t="array" ref="D723:D723">B723-C723</f>
        <v>0.28</v>
      </c>
      <c r="E723" s="16" t="n">
        <v>0.4</v>
      </c>
      <c r="F723" s="16" t="n">
        <f aca="false" t="array" ref="F723:F723">1-E723</f>
        <v>0.6</v>
      </c>
      <c r="G723" s="16" t="n">
        <v>1.9</v>
      </c>
      <c r="H723" s="16" t="n">
        <f aca="false" t="array" ref="H723:H723">(G723*F723)/D723</f>
        <v>4.07142857142857</v>
      </c>
      <c r="I723" s="17" t="n">
        <f aca="false">D723*1000</f>
        <v>280</v>
      </c>
    </row>
    <row r="724" customFormat="false" ht="19.5" hidden="false" customHeight="true" outlineLevel="0" collapsed="false">
      <c r="A724" s="14" t="n">
        <v>721</v>
      </c>
      <c r="B724" s="15" t="n">
        <v>0.85</v>
      </c>
      <c r="C724" s="16" t="n">
        <v>0.55</v>
      </c>
      <c r="D724" s="16" t="n">
        <f aca="false" t="array" ref="D724:D724">B724-C724</f>
        <v>0.3</v>
      </c>
      <c r="E724" s="16" t="n">
        <v>0.3</v>
      </c>
      <c r="F724" s="16" t="n">
        <f aca="false" t="array" ref="F724:F724">1-E724</f>
        <v>0.7</v>
      </c>
      <c r="G724" s="16" t="n">
        <v>6.8</v>
      </c>
      <c r="H724" s="16" t="n">
        <f aca="false" t="array" ref="H724:H724">(G724*F724)/D724</f>
        <v>15.8666666666667</v>
      </c>
      <c r="I724" s="17" t="n">
        <f aca="false">D724*1000</f>
        <v>300</v>
      </c>
    </row>
    <row r="725" customFormat="false" ht="19.5" hidden="false" customHeight="true" outlineLevel="0" collapsed="false">
      <c r="A725" s="14" t="n">
        <v>722</v>
      </c>
      <c r="B725" s="15" t="n">
        <v>0.85</v>
      </c>
      <c r="C725" s="16" t="n">
        <v>0.64</v>
      </c>
      <c r="D725" s="16" t="n">
        <f aca="false" t="array" ref="D725:D725">B725-C725</f>
        <v>0.21</v>
      </c>
      <c r="E725" s="16" t="n">
        <v>0.4</v>
      </c>
      <c r="F725" s="16" t="n">
        <f aca="false" t="array" ref="F725:F725">1-E725</f>
        <v>0.6</v>
      </c>
      <c r="G725" s="16" t="n">
        <v>3.7</v>
      </c>
      <c r="H725" s="16" t="n">
        <f aca="false" t="array" ref="H725:H725">(G725*F725)/D725</f>
        <v>10.5714285714286</v>
      </c>
      <c r="I725" s="17" t="n">
        <f aca="false">D725*1000</f>
        <v>210</v>
      </c>
    </row>
    <row r="726" customFormat="false" ht="19.5" hidden="false" customHeight="true" outlineLevel="0" collapsed="false">
      <c r="A726" s="14" t="n">
        <v>723</v>
      </c>
      <c r="B726" s="15" t="n">
        <v>0.85</v>
      </c>
      <c r="C726" s="16" t="n">
        <v>0.62</v>
      </c>
      <c r="D726" s="16" t="n">
        <f aca="false" t="array" ref="D726:D726">B726-C726</f>
        <v>0.23</v>
      </c>
      <c r="E726" s="16" t="n">
        <v>0.5</v>
      </c>
      <c r="F726" s="16" t="n">
        <f aca="false" t="array" ref="F726:F726">1-E726</f>
        <v>0.5</v>
      </c>
      <c r="G726" s="16" t="n">
        <v>2.2</v>
      </c>
      <c r="H726" s="16" t="n">
        <f aca="false" t="array" ref="H726:H726">(G726*F726)/D726</f>
        <v>4.78260869565218</v>
      </c>
      <c r="I726" s="17" t="n">
        <f aca="false">D726*1000</f>
        <v>230</v>
      </c>
    </row>
    <row r="727" customFormat="false" ht="19.5" hidden="false" customHeight="true" outlineLevel="0" collapsed="false">
      <c r="A727" s="14" t="n">
        <v>724</v>
      </c>
      <c r="B727" s="15" t="n">
        <v>0.85</v>
      </c>
      <c r="C727" s="16" t="n">
        <v>0.59</v>
      </c>
      <c r="D727" s="16" t="n">
        <f aca="false" t="array" ref="D727:D727">B727-C727</f>
        <v>0.26</v>
      </c>
      <c r="E727" s="16" t="n">
        <v>0.4</v>
      </c>
      <c r="F727" s="16" t="n">
        <f aca="false" t="array" ref="F727:F727">1-E727</f>
        <v>0.6</v>
      </c>
      <c r="G727" s="16" t="n">
        <v>4.1</v>
      </c>
      <c r="H727" s="16" t="n">
        <f aca="false" t="array" ref="H727:H727">(G727*F727)/D727</f>
        <v>9.46153846153846</v>
      </c>
      <c r="I727" s="17" t="n">
        <f aca="false">D727*1000</f>
        <v>260</v>
      </c>
    </row>
    <row r="728" customFormat="false" ht="19.5" hidden="false" customHeight="true" outlineLevel="0" collapsed="false">
      <c r="A728" s="14" t="n">
        <v>725</v>
      </c>
      <c r="B728" s="15" t="n">
        <v>0.85</v>
      </c>
      <c r="C728" s="16" t="n">
        <v>0.55</v>
      </c>
      <c r="D728" s="16" t="n">
        <f aca="false" t="array" ref="D728:D728">B728-C728</f>
        <v>0.3</v>
      </c>
      <c r="E728" s="16" t="n">
        <v>0.5</v>
      </c>
      <c r="F728" s="16" t="n">
        <f aca="false" t="array" ref="F728:F728">1-E728</f>
        <v>0.5</v>
      </c>
      <c r="G728" s="16" t="n">
        <v>0.9</v>
      </c>
      <c r="H728" s="16" t="n">
        <f aca="false" t="array" ref="H728:H728">(G728*F728)/D728</f>
        <v>1.5</v>
      </c>
      <c r="I728" s="17" t="n">
        <f aca="false">D728*1000</f>
        <v>300</v>
      </c>
    </row>
    <row r="729" customFormat="false" ht="19.5" hidden="false" customHeight="true" outlineLevel="0" collapsed="false">
      <c r="A729" s="14" t="n">
        <v>726</v>
      </c>
      <c r="B729" s="15" t="n">
        <v>0.85</v>
      </c>
      <c r="C729" s="16" t="n">
        <v>0.62</v>
      </c>
      <c r="D729" s="16" t="n">
        <f aca="false" t="array" ref="D729:D729">B729-C729</f>
        <v>0.23</v>
      </c>
      <c r="E729" s="16" t="n">
        <v>0.4</v>
      </c>
      <c r="F729" s="16" t="n">
        <f aca="false" t="array" ref="F729:F729">1-E729</f>
        <v>0.6</v>
      </c>
      <c r="G729" s="16" t="n">
        <v>1.2</v>
      </c>
      <c r="H729" s="16" t="n">
        <f aca="false" t="array" ref="H729:H729">(G729*F729)/D729</f>
        <v>3.1304347826087</v>
      </c>
      <c r="I729" s="17" t="n">
        <f aca="false">D729*1000</f>
        <v>230</v>
      </c>
    </row>
    <row r="730" customFormat="false" ht="19.5" hidden="false" customHeight="true" outlineLevel="0" collapsed="false">
      <c r="A730" s="14" t="n">
        <v>727</v>
      </c>
      <c r="B730" s="15" t="n">
        <v>0.85</v>
      </c>
      <c r="C730" s="16" t="n">
        <v>0.62</v>
      </c>
      <c r="D730" s="16" t="n">
        <f aca="false" t="array" ref="D730:D730">B730-C730</f>
        <v>0.23</v>
      </c>
      <c r="E730" s="16" t="n">
        <v>0.4</v>
      </c>
      <c r="F730" s="16" t="n">
        <f aca="false" t="array" ref="F730:F730">1-E730</f>
        <v>0.6</v>
      </c>
      <c r="G730" s="16" t="n">
        <v>1.3</v>
      </c>
      <c r="H730" s="16" t="n">
        <f aca="false" t="array" ref="H730:H730">(G730*F730)/D730</f>
        <v>3.39130434782609</v>
      </c>
      <c r="I730" s="17" t="n">
        <f aca="false">D730*1000</f>
        <v>230</v>
      </c>
    </row>
    <row r="731" customFormat="false" ht="19.5" hidden="false" customHeight="true" outlineLevel="0" collapsed="false">
      <c r="A731" s="14" t="n">
        <v>728</v>
      </c>
      <c r="B731" s="15" t="n">
        <v>0.85</v>
      </c>
      <c r="C731" s="16" t="n">
        <v>0.61</v>
      </c>
      <c r="D731" s="16" t="n">
        <f aca="false" t="array" ref="D731:D731">B731-C731</f>
        <v>0.24</v>
      </c>
      <c r="E731" s="16" t="n">
        <v>0.4</v>
      </c>
      <c r="F731" s="16" t="n">
        <f aca="false" t="array" ref="F731:F731">1-E731</f>
        <v>0.6</v>
      </c>
      <c r="G731" s="16" t="n">
        <v>1.8</v>
      </c>
      <c r="H731" s="16" t="n">
        <f aca="false" t="array" ref="H731:H731">(G731*F731)/D731</f>
        <v>4.5</v>
      </c>
      <c r="I731" s="17" t="n">
        <f aca="false">D731*1000</f>
        <v>240</v>
      </c>
    </row>
    <row r="732" customFormat="false" ht="19.5" hidden="false" customHeight="true" outlineLevel="0" collapsed="false">
      <c r="A732" s="14" t="n">
        <v>729</v>
      </c>
      <c r="B732" s="15" t="n">
        <v>0.85</v>
      </c>
      <c r="C732" s="16" t="n">
        <v>0.59</v>
      </c>
      <c r="D732" s="16" t="n">
        <f aca="false" t="array" ref="D732:D732">B732-C732</f>
        <v>0.26</v>
      </c>
      <c r="E732" s="16" t="n">
        <v>0.5</v>
      </c>
      <c r="F732" s="16" t="n">
        <f aca="false" t="array" ref="F732:F732">1-E732</f>
        <v>0.5</v>
      </c>
      <c r="G732" s="16" t="n">
        <v>4.2</v>
      </c>
      <c r="H732" s="16" t="n">
        <f aca="false" t="array" ref="H732:H732">(G732*F732)/D732</f>
        <v>8.07692307692308</v>
      </c>
      <c r="I732" s="17" t="n">
        <f aca="false">D732*1000</f>
        <v>260</v>
      </c>
    </row>
    <row r="733" customFormat="false" ht="19.5" hidden="false" customHeight="true" outlineLevel="0" collapsed="false">
      <c r="A733" s="14" t="n">
        <v>730</v>
      </c>
      <c r="B733" s="15" t="n">
        <v>0.85</v>
      </c>
      <c r="C733" s="16" t="n">
        <v>0.59</v>
      </c>
      <c r="D733" s="16" t="n">
        <f aca="false" t="array" ref="D733:D733">B733-C733</f>
        <v>0.26</v>
      </c>
      <c r="E733" s="16" t="n">
        <v>0.3</v>
      </c>
      <c r="F733" s="16" t="n">
        <f aca="false" t="array" ref="F733:F733">1-E733</f>
        <v>0.7</v>
      </c>
      <c r="G733" s="16" t="n">
        <v>2.3</v>
      </c>
      <c r="H733" s="16" t="n">
        <f aca="false" t="array" ref="H733:H733">(G733*F733)/D733</f>
        <v>6.19230769230769</v>
      </c>
      <c r="I733" s="17" t="n">
        <f aca="false">D733*1000</f>
        <v>260</v>
      </c>
    </row>
    <row r="734" customFormat="false" ht="19.5" hidden="false" customHeight="true" outlineLevel="0" collapsed="false">
      <c r="A734" s="14" t="n">
        <v>731</v>
      </c>
      <c r="B734" s="15" t="n">
        <v>0.85</v>
      </c>
      <c r="C734" s="16" t="n">
        <v>0.56</v>
      </c>
      <c r="D734" s="16" t="n">
        <f aca="false" t="array" ref="D734:D734">B734-C734</f>
        <v>0.29</v>
      </c>
      <c r="E734" s="16" t="n">
        <v>0.2</v>
      </c>
      <c r="F734" s="16" t="n">
        <f aca="false" t="array" ref="F734:F734">1-E734</f>
        <v>0.8</v>
      </c>
      <c r="G734" s="16" t="n">
        <v>6.6</v>
      </c>
      <c r="H734" s="16" t="n">
        <f aca="false" t="array" ref="H734:H734">(G734*F734)/D734</f>
        <v>18.2068965517241</v>
      </c>
      <c r="I734" s="17" t="n">
        <f aca="false">D734*1000</f>
        <v>290</v>
      </c>
    </row>
    <row r="735" customFormat="false" ht="19.5" hidden="false" customHeight="true" outlineLevel="0" collapsed="false">
      <c r="A735" s="14" t="n">
        <v>732</v>
      </c>
      <c r="B735" s="15" t="n">
        <v>0.85</v>
      </c>
      <c r="C735" s="16" t="n">
        <v>0.62</v>
      </c>
      <c r="D735" s="16" t="n">
        <f aca="false" t="array" ref="D735:D735">B735-C735</f>
        <v>0.23</v>
      </c>
      <c r="E735" s="16" t="n">
        <v>0.4</v>
      </c>
      <c r="F735" s="16" t="n">
        <f aca="false" t="array" ref="F735:F735">1-E735</f>
        <v>0.6</v>
      </c>
      <c r="G735" s="16" t="n">
        <v>2.1</v>
      </c>
      <c r="H735" s="16" t="n">
        <f aca="false" t="array" ref="H735:H735">(G735*F735)/D735</f>
        <v>5.47826086956522</v>
      </c>
      <c r="I735" s="17" t="n">
        <f aca="false">D735*1000</f>
        <v>230</v>
      </c>
    </row>
    <row r="736" customFormat="false" ht="19.5" hidden="false" customHeight="true" outlineLevel="0" collapsed="false">
      <c r="A736" s="14" t="n">
        <v>733</v>
      </c>
      <c r="B736" s="15" t="n">
        <v>0.85</v>
      </c>
      <c r="C736" s="16" t="n">
        <v>0.61</v>
      </c>
      <c r="D736" s="16" t="n">
        <f aca="false" t="array" ref="D736:D736">B736-C736</f>
        <v>0.24</v>
      </c>
      <c r="E736" s="16" t="n">
        <v>0.5</v>
      </c>
      <c r="F736" s="16" t="n">
        <f aca="false" t="array" ref="F736:F736">1-E736</f>
        <v>0.5</v>
      </c>
      <c r="G736" s="16" t="n">
        <v>0.8</v>
      </c>
      <c r="H736" s="16" t="n">
        <f aca="false" t="array" ref="H736:H736">(G736*F736)/D736</f>
        <v>1.66666666666667</v>
      </c>
      <c r="I736" s="17" t="n">
        <f aca="false">D736*1000</f>
        <v>240</v>
      </c>
    </row>
    <row r="737" customFormat="false" ht="19.5" hidden="false" customHeight="true" outlineLevel="0" collapsed="false">
      <c r="A737" s="14" t="n">
        <v>734</v>
      </c>
      <c r="B737" s="15" t="n">
        <v>0.85</v>
      </c>
      <c r="C737" s="16" t="n">
        <v>0.56</v>
      </c>
      <c r="D737" s="16" t="n">
        <f aca="false" t="array" ref="D737:D737">B737-C737</f>
        <v>0.29</v>
      </c>
      <c r="E737" s="16" t="n">
        <v>0.2</v>
      </c>
      <c r="F737" s="16" t="n">
        <f aca="false" t="array" ref="F737:F737">1-E737</f>
        <v>0.8</v>
      </c>
      <c r="G737" s="16" t="n">
        <v>6.9</v>
      </c>
      <c r="H737" s="16" t="n">
        <f aca="false" t="array" ref="H737:H737">(G737*F737)/D737</f>
        <v>19.0344827586207</v>
      </c>
      <c r="I737" s="17" t="n">
        <f aca="false">D737*1000</f>
        <v>290</v>
      </c>
    </row>
    <row r="738" customFormat="false" ht="19.5" hidden="false" customHeight="true" outlineLevel="0" collapsed="false">
      <c r="A738" s="14" t="n">
        <v>735</v>
      </c>
      <c r="B738" s="15" t="n">
        <v>0.85</v>
      </c>
      <c r="C738" s="16" t="n">
        <v>0.61</v>
      </c>
      <c r="D738" s="16" t="n">
        <f aca="false" t="array" ref="D738:D738">B738-C738</f>
        <v>0.24</v>
      </c>
      <c r="E738" s="16" t="n">
        <v>0.4</v>
      </c>
      <c r="F738" s="16" t="n">
        <f aca="false" t="array" ref="F738:F738">1-E738</f>
        <v>0.6</v>
      </c>
      <c r="G738" s="16" t="n">
        <v>4.6</v>
      </c>
      <c r="H738" s="16" t="n">
        <f aca="false" t="array" ref="H738:H738">(G738*F738)/D738</f>
        <v>11.5</v>
      </c>
      <c r="I738" s="17" t="n">
        <f aca="false">D738*1000</f>
        <v>240</v>
      </c>
    </row>
    <row r="739" customFormat="false" ht="19.5" hidden="false" customHeight="true" outlineLevel="0" collapsed="false">
      <c r="A739" s="14" t="n">
        <v>736</v>
      </c>
      <c r="B739" s="15" t="n">
        <v>0.85</v>
      </c>
      <c r="C739" s="16" t="n">
        <v>0.65</v>
      </c>
      <c r="D739" s="16" t="n">
        <f aca="false" t="array" ref="D739:D739">B739-C739</f>
        <v>0.2</v>
      </c>
      <c r="E739" s="16" t="n">
        <v>0.5</v>
      </c>
      <c r="F739" s="16" t="n">
        <f aca="false" t="array" ref="F739:F739">1-E739</f>
        <v>0.5</v>
      </c>
      <c r="G739" s="16" t="n">
        <v>2</v>
      </c>
      <c r="H739" s="16" t="n">
        <f aca="false" t="array" ref="H739:H739">(G739*F739)/D739</f>
        <v>5</v>
      </c>
      <c r="I739" s="17" t="n">
        <f aca="false">D739*1000</f>
        <v>200</v>
      </c>
    </row>
    <row r="740" customFormat="false" ht="19.5" hidden="false" customHeight="true" outlineLevel="0" collapsed="false">
      <c r="A740" s="14" t="n">
        <v>737</v>
      </c>
      <c r="B740" s="15" t="n">
        <v>0.85</v>
      </c>
      <c r="C740" s="16" t="n">
        <v>0.58</v>
      </c>
      <c r="D740" s="16" t="n">
        <f aca="false" t="array" ref="D740:D740">B740-C740</f>
        <v>0.27</v>
      </c>
      <c r="E740" s="16" t="n">
        <v>0.5</v>
      </c>
      <c r="F740" s="16" t="n">
        <f aca="false" t="array" ref="F740:F740">1-E740</f>
        <v>0.5</v>
      </c>
      <c r="G740" s="16" t="n">
        <v>1.5</v>
      </c>
      <c r="H740" s="16" t="n">
        <f aca="false" t="array" ref="H740:H740">(G740*F740)/D740</f>
        <v>2.77777777777778</v>
      </c>
      <c r="I740" s="17" t="n">
        <f aca="false">D740*1000</f>
        <v>270</v>
      </c>
    </row>
    <row r="741" customFormat="false" ht="19.5" hidden="false" customHeight="true" outlineLevel="0" collapsed="false">
      <c r="A741" s="14" t="n">
        <v>738</v>
      </c>
      <c r="B741" s="15" t="n">
        <v>0.85</v>
      </c>
      <c r="C741" s="16" t="n">
        <v>0.59</v>
      </c>
      <c r="D741" s="16" t="n">
        <f aca="false" t="array" ref="D741:D741">B741-C741</f>
        <v>0.26</v>
      </c>
      <c r="E741" s="16" t="n">
        <v>0.5</v>
      </c>
      <c r="F741" s="16" t="n">
        <f aca="false" t="array" ref="F741:F741">1-E741</f>
        <v>0.5</v>
      </c>
      <c r="G741" s="16" t="n">
        <v>4.5</v>
      </c>
      <c r="H741" s="16" t="n">
        <f aca="false" t="array" ref="H741:H741">(G741*F741)/D741</f>
        <v>8.65384615384615</v>
      </c>
      <c r="I741" s="17" t="n">
        <f aca="false">D741*1000</f>
        <v>260</v>
      </c>
    </row>
    <row r="742" customFormat="false" ht="19.5" hidden="false" customHeight="true" outlineLevel="0" collapsed="false">
      <c r="A742" s="14" t="n">
        <v>739</v>
      </c>
      <c r="B742" s="15" t="n">
        <v>0.85</v>
      </c>
      <c r="C742" s="16" t="n">
        <v>0.63</v>
      </c>
      <c r="D742" s="16" t="n">
        <f aca="false" t="array" ref="D742:D742">B742-C742</f>
        <v>0.22</v>
      </c>
      <c r="E742" s="16" t="n">
        <v>0.3</v>
      </c>
      <c r="F742" s="16" t="n">
        <f aca="false" t="array" ref="F742:F742">1-E742</f>
        <v>0.7</v>
      </c>
      <c r="G742" s="16" t="n">
        <v>4.7</v>
      </c>
      <c r="H742" s="16" t="n">
        <f aca="false" t="array" ref="H742:H742">(G742*F742)/D742</f>
        <v>14.9545454545455</v>
      </c>
      <c r="I742" s="17" t="n">
        <f aca="false">D742*1000</f>
        <v>220</v>
      </c>
    </row>
    <row r="743" customFormat="false" ht="19.5" hidden="false" customHeight="true" outlineLevel="0" collapsed="false">
      <c r="A743" s="14" t="n">
        <v>740</v>
      </c>
      <c r="B743" s="15" t="n">
        <v>0.85</v>
      </c>
      <c r="C743" s="16" t="n">
        <v>0.65</v>
      </c>
      <c r="D743" s="16" t="n">
        <f aca="false" t="array" ref="D743:D743">B743-C743</f>
        <v>0.2</v>
      </c>
      <c r="E743" s="16" t="n">
        <v>0.3</v>
      </c>
      <c r="F743" s="16" t="n">
        <f aca="false" t="array" ref="F743:F743">1-E743</f>
        <v>0.7</v>
      </c>
      <c r="G743" s="16" t="n">
        <v>4.4</v>
      </c>
      <c r="H743" s="16" t="n">
        <f aca="false" t="array" ref="H743:H743">(G743*F743)/D743</f>
        <v>15.4</v>
      </c>
      <c r="I743" s="17" t="n">
        <f aca="false">D743*1000</f>
        <v>200</v>
      </c>
    </row>
    <row r="744" customFormat="false" ht="19.5" hidden="false" customHeight="true" outlineLevel="0" collapsed="false">
      <c r="A744" s="14" t="n">
        <v>741</v>
      </c>
      <c r="B744" s="15" t="n">
        <v>0.85</v>
      </c>
      <c r="C744" s="16" t="n">
        <v>0.55</v>
      </c>
      <c r="D744" s="16" t="n">
        <f aca="false" t="array" ref="D744:D744">B744-C744</f>
        <v>0.3</v>
      </c>
      <c r="E744" s="16" t="n">
        <v>0.2</v>
      </c>
      <c r="F744" s="16" t="n">
        <f aca="false" t="array" ref="F744:F744">1-E744</f>
        <v>0.8</v>
      </c>
      <c r="G744" s="16" t="n">
        <v>1</v>
      </c>
      <c r="H744" s="16" t="n">
        <f aca="false" t="array" ref="H744:H744">(G744*F744)/D744</f>
        <v>2.66666666666667</v>
      </c>
      <c r="I744" s="17" t="n">
        <f aca="false">D744*1000</f>
        <v>300</v>
      </c>
    </row>
    <row r="745" customFormat="false" ht="19.5" hidden="false" customHeight="true" outlineLevel="0" collapsed="false">
      <c r="A745" s="14" t="n">
        <v>742</v>
      </c>
      <c r="B745" s="15" t="n">
        <v>0.85</v>
      </c>
      <c r="C745" s="16" t="n">
        <v>0.64</v>
      </c>
      <c r="D745" s="16" t="n">
        <f aca="false" t="array" ref="D745:D745">B745-C745</f>
        <v>0.21</v>
      </c>
      <c r="E745" s="16" t="n">
        <v>0.3</v>
      </c>
      <c r="F745" s="16" t="n">
        <f aca="false" t="array" ref="F745:F745">1-E745</f>
        <v>0.7</v>
      </c>
      <c r="G745" s="16" t="n">
        <v>1.3</v>
      </c>
      <c r="H745" s="16" t="n">
        <f aca="false" t="array" ref="H745:H745">(G745*F745)/D745</f>
        <v>4.33333333333333</v>
      </c>
      <c r="I745" s="17" t="n">
        <f aca="false">D745*1000</f>
        <v>210</v>
      </c>
    </row>
    <row r="746" customFormat="false" ht="19.5" hidden="false" customHeight="true" outlineLevel="0" collapsed="false">
      <c r="A746" s="14" t="n">
        <v>743</v>
      </c>
      <c r="B746" s="15" t="n">
        <v>0.85</v>
      </c>
      <c r="C746" s="16" t="n">
        <v>0.58</v>
      </c>
      <c r="D746" s="16" t="n">
        <f aca="false" t="array" ref="D746:D746">B746-C746</f>
        <v>0.27</v>
      </c>
      <c r="E746" s="16" t="n">
        <v>0.5</v>
      </c>
      <c r="F746" s="16" t="n">
        <f aca="false" t="array" ref="F746:F746">1-E746</f>
        <v>0.5</v>
      </c>
      <c r="G746" s="16" t="n">
        <v>1.4</v>
      </c>
      <c r="H746" s="16" t="n">
        <f aca="false" t="array" ref="H746:H746">(G746*F746)/D746</f>
        <v>2.59259259259259</v>
      </c>
      <c r="I746" s="17" t="n">
        <f aca="false">D746*1000</f>
        <v>270</v>
      </c>
    </row>
    <row r="747" customFormat="false" ht="19.5" hidden="false" customHeight="true" outlineLevel="0" collapsed="false">
      <c r="A747" s="14" t="n">
        <v>744</v>
      </c>
      <c r="B747" s="15" t="n">
        <v>0.85</v>
      </c>
      <c r="C747" s="16" t="n">
        <v>0.64</v>
      </c>
      <c r="D747" s="16" t="n">
        <f aca="false" t="array" ref="D747:D747">B747-C747</f>
        <v>0.21</v>
      </c>
      <c r="E747" s="16" t="n">
        <v>0.2</v>
      </c>
      <c r="F747" s="16" t="n">
        <f aca="false" t="array" ref="F747:F747">1-E747</f>
        <v>0.8</v>
      </c>
      <c r="G747" s="16" t="n">
        <v>0.9</v>
      </c>
      <c r="H747" s="16" t="n">
        <f aca="false" t="array" ref="H747:H747">(G747*F747)/D747</f>
        <v>3.42857142857143</v>
      </c>
      <c r="I747" s="17" t="n">
        <f aca="false">D747*1000</f>
        <v>210</v>
      </c>
    </row>
    <row r="748" customFormat="false" ht="19.5" hidden="false" customHeight="true" outlineLevel="0" collapsed="false">
      <c r="A748" s="14" t="n">
        <v>745</v>
      </c>
      <c r="B748" s="15" t="n">
        <v>0.85</v>
      </c>
      <c r="C748" s="16" t="n">
        <v>0.56</v>
      </c>
      <c r="D748" s="16" t="n">
        <f aca="false" t="array" ref="D748:D748">B748-C748</f>
        <v>0.29</v>
      </c>
      <c r="E748" s="16" t="n">
        <v>0.3</v>
      </c>
      <c r="F748" s="16" t="n">
        <f aca="false" t="array" ref="F748:F748">1-E748</f>
        <v>0.7</v>
      </c>
      <c r="G748" s="16" t="n">
        <v>4.2</v>
      </c>
      <c r="H748" s="16" t="n">
        <f aca="false" t="array" ref="H748:H748">(G748*F748)/D748</f>
        <v>10.1379310344828</v>
      </c>
      <c r="I748" s="17" t="n">
        <f aca="false">D748*1000</f>
        <v>290</v>
      </c>
    </row>
    <row r="749" customFormat="false" ht="19.5" hidden="false" customHeight="true" outlineLevel="0" collapsed="false">
      <c r="A749" s="14" t="n">
        <v>746</v>
      </c>
      <c r="B749" s="15" t="n">
        <v>0.85</v>
      </c>
      <c r="C749" s="16" t="n">
        <v>0.55</v>
      </c>
      <c r="D749" s="16" t="n">
        <f aca="false" t="array" ref="D749:D749">B749-C749</f>
        <v>0.3</v>
      </c>
      <c r="E749" s="16" t="n">
        <v>0.4</v>
      </c>
      <c r="F749" s="16" t="n">
        <f aca="false" t="array" ref="F749:F749">1-E749</f>
        <v>0.6</v>
      </c>
      <c r="G749" s="16" t="n">
        <v>0.9</v>
      </c>
      <c r="H749" s="16" t="n">
        <f aca="false" t="array" ref="H749:H749">(G749*F749)/D749</f>
        <v>1.8</v>
      </c>
      <c r="I749" s="17" t="n">
        <f aca="false">D749*1000</f>
        <v>300</v>
      </c>
    </row>
    <row r="750" customFormat="false" ht="19.5" hidden="false" customHeight="true" outlineLevel="0" collapsed="false">
      <c r="A750" s="14" t="n">
        <v>747</v>
      </c>
      <c r="B750" s="15" t="n">
        <v>0.85</v>
      </c>
      <c r="C750" s="16" t="n">
        <v>0.62</v>
      </c>
      <c r="D750" s="16" t="n">
        <f aca="false" t="array" ref="D750:D750">B750-C750</f>
        <v>0.23</v>
      </c>
      <c r="E750" s="16" t="n">
        <v>0.2</v>
      </c>
      <c r="F750" s="16" t="n">
        <f aca="false" t="array" ref="F750:F750">1-E750</f>
        <v>0.8</v>
      </c>
      <c r="G750" s="16" t="n">
        <v>2.4</v>
      </c>
      <c r="H750" s="16" t="n">
        <f aca="false" t="array" ref="H750:H750">(G750*F750)/D750</f>
        <v>8.34782608695652</v>
      </c>
      <c r="I750" s="17" t="n">
        <f aca="false">D750*1000</f>
        <v>230</v>
      </c>
    </row>
    <row r="751" customFormat="false" ht="19.5" hidden="false" customHeight="true" outlineLevel="0" collapsed="false">
      <c r="A751" s="14" t="n">
        <v>748</v>
      </c>
      <c r="B751" s="15" t="n">
        <v>0.85</v>
      </c>
      <c r="C751" s="16" t="n">
        <v>0.57</v>
      </c>
      <c r="D751" s="16" t="n">
        <f aca="false" t="array" ref="D751:D751">B751-C751</f>
        <v>0.28</v>
      </c>
      <c r="E751" s="16" t="n">
        <v>0.2</v>
      </c>
      <c r="F751" s="16" t="n">
        <f aca="false" t="array" ref="F751:F751">1-E751</f>
        <v>0.8</v>
      </c>
      <c r="G751" s="16" t="n">
        <v>4.6</v>
      </c>
      <c r="H751" s="16" t="n">
        <f aca="false" t="array" ref="H751:H751">(G751*F751)/D751</f>
        <v>13.1428571428571</v>
      </c>
      <c r="I751" s="17" t="n">
        <f aca="false">D751*1000</f>
        <v>280</v>
      </c>
    </row>
    <row r="752" customFormat="false" ht="19.5" hidden="false" customHeight="true" outlineLevel="0" collapsed="false">
      <c r="A752" s="14" t="n">
        <v>749</v>
      </c>
      <c r="B752" s="15" t="n">
        <v>0.85</v>
      </c>
      <c r="C752" s="16" t="n">
        <v>0.62</v>
      </c>
      <c r="D752" s="16" t="n">
        <f aca="false" t="array" ref="D752:D752">B752-C752</f>
        <v>0.23</v>
      </c>
      <c r="E752" s="16" t="n">
        <v>0.3</v>
      </c>
      <c r="F752" s="16" t="n">
        <f aca="false" t="array" ref="F752:F752">1-E752</f>
        <v>0.7</v>
      </c>
      <c r="G752" s="16" t="n">
        <v>1.9</v>
      </c>
      <c r="H752" s="16" t="n">
        <f aca="false" t="array" ref="H752:H752">(G752*F752)/D752</f>
        <v>5.78260869565217</v>
      </c>
      <c r="I752" s="17" t="n">
        <f aca="false">D752*1000</f>
        <v>230</v>
      </c>
    </row>
    <row r="753" customFormat="false" ht="19.5" hidden="false" customHeight="true" outlineLevel="0" collapsed="false">
      <c r="A753" s="14" t="n">
        <v>750</v>
      </c>
      <c r="B753" s="15" t="n">
        <v>0.85</v>
      </c>
      <c r="C753" s="16" t="n">
        <v>0.62</v>
      </c>
      <c r="D753" s="16" t="n">
        <f aca="false" t="array" ref="D753:D753">B753-C753</f>
        <v>0.23</v>
      </c>
      <c r="E753" s="16" t="n">
        <v>0.2</v>
      </c>
      <c r="F753" s="16" t="n">
        <f aca="false" t="array" ref="F753:F753">1-E753</f>
        <v>0.8</v>
      </c>
      <c r="G753" s="16" t="n">
        <v>4.6</v>
      </c>
      <c r="H753" s="16" t="n">
        <f aca="false" t="array" ref="H753:H753">(G753*F753)/D753</f>
        <v>16</v>
      </c>
      <c r="I753" s="17" t="n">
        <f aca="false">D753*1000</f>
        <v>230</v>
      </c>
    </row>
    <row r="754" customFormat="false" ht="19.5" hidden="false" customHeight="true" outlineLevel="0" collapsed="false">
      <c r="A754" s="14" t="n">
        <v>751</v>
      </c>
      <c r="B754" s="15" t="n">
        <v>0.85</v>
      </c>
      <c r="C754" s="16" t="n">
        <v>0.6</v>
      </c>
      <c r="D754" s="16" t="n">
        <f aca="false" t="array" ref="D754:D754">B754-C754</f>
        <v>0.25</v>
      </c>
      <c r="E754" s="16" t="n">
        <v>0.2</v>
      </c>
      <c r="F754" s="16" t="n">
        <f aca="false" t="array" ref="F754:F754">1-E754</f>
        <v>0.8</v>
      </c>
      <c r="G754" s="16" t="n">
        <v>1.6</v>
      </c>
      <c r="H754" s="16" t="n">
        <f aca="false" t="array" ref="H754:H754">(G754*F754)/D754</f>
        <v>5.12</v>
      </c>
      <c r="I754" s="17" t="n">
        <f aca="false">D754*1000</f>
        <v>250</v>
      </c>
    </row>
    <row r="755" customFormat="false" ht="19.5" hidden="false" customHeight="true" outlineLevel="0" collapsed="false">
      <c r="A755" s="14" t="n">
        <v>752</v>
      </c>
      <c r="B755" s="15" t="n">
        <v>0.85</v>
      </c>
      <c r="C755" s="16" t="n">
        <v>0.6</v>
      </c>
      <c r="D755" s="16" t="n">
        <f aca="false" t="array" ref="D755:D755">B755-C755</f>
        <v>0.25</v>
      </c>
      <c r="E755" s="16" t="n">
        <v>0.4</v>
      </c>
      <c r="F755" s="16" t="n">
        <f aca="false" t="array" ref="F755:F755">1-E755</f>
        <v>0.6</v>
      </c>
      <c r="G755" s="16" t="n">
        <v>4.5</v>
      </c>
      <c r="H755" s="16" t="n">
        <f aca="false" t="array" ref="H755:H755">(G755*F755)/D755</f>
        <v>10.8</v>
      </c>
      <c r="I755" s="17" t="n">
        <f aca="false">D755*1000</f>
        <v>250</v>
      </c>
    </row>
    <row r="756" customFormat="false" ht="19.5" hidden="false" customHeight="true" outlineLevel="0" collapsed="false">
      <c r="A756" s="14" t="n">
        <v>753</v>
      </c>
      <c r="B756" s="15" t="n">
        <v>0.85</v>
      </c>
      <c r="C756" s="16" t="n">
        <v>0.62</v>
      </c>
      <c r="D756" s="16" t="n">
        <f aca="false" t="array" ref="D756:D756">B756-C756</f>
        <v>0.23</v>
      </c>
      <c r="E756" s="16" t="n">
        <v>0.2</v>
      </c>
      <c r="F756" s="16" t="n">
        <f aca="false" t="array" ref="F756:F756">1-E756</f>
        <v>0.8</v>
      </c>
      <c r="G756" s="16" t="n">
        <v>1.2</v>
      </c>
      <c r="H756" s="16" t="n">
        <f aca="false" t="array" ref="H756:H756">(G756*F756)/D756</f>
        <v>4.17391304347826</v>
      </c>
      <c r="I756" s="17" t="n">
        <f aca="false">D756*1000</f>
        <v>230</v>
      </c>
    </row>
    <row r="757" customFormat="false" ht="19.5" hidden="false" customHeight="true" outlineLevel="0" collapsed="false">
      <c r="A757" s="14" t="n">
        <v>754</v>
      </c>
      <c r="B757" s="15" t="n">
        <v>0.85</v>
      </c>
      <c r="C757" s="16" t="n">
        <v>0.64</v>
      </c>
      <c r="D757" s="16" t="n">
        <f aca="false" t="array" ref="D757:D757">B757-C757</f>
        <v>0.21</v>
      </c>
      <c r="E757" s="16" t="n">
        <v>0.3</v>
      </c>
      <c r="F757" s="16" t="n">
        <f aca="false" t="array" ref="F757:F757">1-E757</f>
        <v>0.7</v>
      </c>
      <c r="G757" s="16" t="n">
        <v>2.1</v>
      </c>
      <c r="H757" s="16" t="n">
        <f aca="false" t="array" ref="H757:H757">(G757*F757)/D757</f>
        <v>7</v>
      </c>
      <c r="I757" s="17" t="n">
        <f aca="false">D757*1000</f>
        <v>210</v>
      </c>
    </row>
    <row r="758" customFormat="false" ht="19.5" hidden="false" customHeight="true" outlineLevel="0" collapsed="false">
      <c r="A758" s="14" t="n">
        <v>755</v>
      </c>
      <c r="B758" s="15" t="n">
        <v>0.85</v>
      </c>
      <c r="C758" s="16" t="n">
        <v>0.63</v>
      </c>
      <c r="D758" s="16" t="n">
        <f aca="false" t="array" ref="D758:D758">B758-C758</f>
        <v>0.22</v>
      </c>
      <c r="E758" s="16" t="n">
        <v>0.4</v>
      </c>
      <c r="F758" s="16" t="n">
        <f aca="false" t="array" ref="F758:F758">1-E758</f>
        <v>0.6</v>
      </c>
      <c r="G758" s="16" t="n">
        <v>1</v>
      </c>
      <c r="H758" s="16" t="n">
        <f aca="false" t="array" ref="H758:H758">(G758*F758)/D758</f>
        <v>2.72727272727273</v>
      </c>
      <c r="I758" s="17" t="n">
        <f aca="false">D758*1000</f>
        <v>220</v>
      </c>
    </row>
    <row r="759" customFormat="false" ht="19.5" hidden="false" customHeight="true" outlineLevel="0" collapsed="false">
      <c r="A759" s="14" t="n">
        <v>756</v>
      </c>
      <c r="B759" s="15" t="n">
        <v>0.85</v>
      </c>
      <c r="C759" s="16" t="n">
        <v>0.59</v>
      </c>
      <c r="D759" s="16" t="n">
        <f aca="false" t="array" ref="D759:D759">B759-C759</f>
        <v>0.26</v>
      </c>
      <c r="E759" s="16" t="n">
        <v>0.2</v>
      </c>
      <c r="F759" s="16" t="n">
        <f aca="false" t="array" ref="F759:F759">1-E759</f>
        <v>0.8</v>
      </c>
      <c r="G759" s="16" t="n">
        <v>6.3</v>
      </c>
      <c r="H759" s="16" t="n">
        <f aca="false" t="array" ref="H759:H759">(G759*F759)/D759</f>
        <v>19.3846153846154</v>
      </c>
      <c r="I759" s="17" t="n">
        <f aca="false">D759*1000</f>
        <v>260</v>
      </c>
    </row>
    <row r="760" customFormat="false" ht="19.5" hidden="false" customHeight="true" outlineLevel="0" collapsed="false">
      <c r="A760" s="14" t="n">
        <v>757</v>
      </c>
      <c r="B760" s="15" t="n">
        <v>0.85</v>
      </c>
      <c r="C760" s="16" t="n">
        <v>0.55</v>
      </c>
      <c r="D760" s="16" t="n">
        <f aca="false" t="array" ref="D760:D760">B760-C760</f>
        <v>0.3</v>
      </c>
      <c r="E760" s="16" t="n">
        <v>0.4</v>
      </c>
      <c r="F760" s="16" t="n">
        <f aca="false" t="array" ref="F760:F760">1-E760</f>
        <v>0.6</v>
      </c>
      <c r="G760" s="16" t="n">
        <v>1</v>
      </c>
      <c r="H760" s="16" t="n">
        <f aca="false" t="array" ref="H760:H760">(G760*F760)/D760</f>
        <v>2</v>
      </c>
      <c r="I760" s="17" t="n">
        <f aca="false">D760*1000</f>
        <v>300</v>
      </c>
    </row>
    <row r="761" customFormat="false" ht="19.5" hidden="false" customHeight="true" outlineLevel="0" collapsed="false">
      <c r="A761" s="14" t="n">
        <v>758</v>
      </c>
      <c r="B761" s="15" t="n">
        <v>0.85</v>
      </c>
      <c r="C761" s="16" t="n">
        <v>0.56</v>
      </c>
      <c r="D761" s="16" t="n">
        <f aca="false" t="array" ref="D761:D761">B761-C761</f>
        <v>0.29</v>
      </c>
      <c r="E761" s="16" t="n">
        <v>0.4</v>
      </c>
      <c r="F761" s="16" t="n">
        <f aca="false" t="array" ref="F761:F761">1-E761</f>
        <v>0.6</v>
      </c>
      <c r="G761" s="16" t="n">
        <v>1.3</v>
      </c>
      <c r="H761" s="16" t="n">
        <f aca="false" t="array" ref="H761:H761">(G761*F761)/D761</f>
        <v>2.68965517241379</v>
      </c>
      <c r="I761" s="17" t="n">
        <f aca="false">D761*1000</f>
        <v>290</v>
      </c>
    </row>
    <row r="762" customFormat="false" ht="19.5" hidden="false" customHeight="true" outlineLevel="0" collapsed="false">
      <c r="A762" s="14" t="n">
        <v>759</v>
      </c>
      <c r="B762" s="15" t="n">
        <v>0.85</v>
      </c>
      <c r="C762" s="16" t="n">
        <v>0.62</v>
      </c>
      <c r="D762" s="16" t="n">
        <f aca="false" t="array" ref="D762:D762">B762-C762</f>
        <v>0.23</v>
      </c>
      <c r="E762" s="16" t="n">
        <v>0.2</v>
      </c>
      <c r="F762" s="16" t="n">
        <f aca="false" t="array" ref="F762:F762">1-E762</f>
        <v>0.8</v>
      </c>
      <c r="G762" s="16" t="n">
        <v>1.2</v>
      </c>
      <c r="H762" s="16" t="n">
        <f aca="false" t="array" ref="H762:H762">(G762*F762)/D762</f>
        <v>4.17391304347826</v>
      </c>
      <c r="I762" s="17" t="n">
        <f aca="false">D762*1000</f>
        <v>230</v>
      </c>
    </row>
    <row r="763" customFormat="false" ht="19.5" hidden="false" customHeight="true" outlineLevel="0" collapsed="false">
      <c r="A763" s="14" t="n">
        <v>760</v>
      </c>
      <c r="B763" s="15" t="n">
        <v>0.85</v>
      </c>
      <c r="C763" s="16" t="n">
        <v>0.56</v>
      </c>
      <c r="D763" s="16" t="n">
        <f aca="false" t="array" ref="D763:D763">B763-C763</f>
        <v>0.29</v>
      </c>
      <c r="E763" s="16" t="n">
        <v>0.5</v>
      </c>
      <c r="F763" s="16" t="n">
        <f aca="false" t="array" ref="F763:F763">1-E763</f>
        <v>0.5</v>
      </c>
      <c r="G763" s="16" t="n">
        <v>1.7</v>
      </c>
      <c r="H763" s="16" t="n">
        <f aca="false" t="array" ref="H763:H763">(G763*F763)/D763</f>
        <v>2.93103448275862</v>
      </c>
      <c r="I763" s="17" t="n">
        <f aca="false">D763*1000</f>
        <v>290</v>
      </c>
    </row>
    <row r="764" customFormat="false" ht="19.5" hidden="false" customHeight="true" outlineLevel="0" collapsed="false">
      <c r="A764" s="14" t="n">
        <v>761</v>
      </c>
      <c r="B764" s="15" t="n">
        <v>0.85</v>
      </c>
      <c r="C764" s="16" t="n">
        <v>0.62</v>
      </c>
      <c r="D764" s="16" t="n">
        <f aca="false" t="array" ref="D764:D764">B764-C764</f>
        <v>0.23</v>
      </c>
      <c r="E764" s="16" t="n">
        <v>0.5</v>
      </c>
      <c r="F764" s="16" t="n">
        <f aca="false" t="array" ref="F764:F764">1-E764</f>
        <v>0.5</v>
      </c>
      <c r="G764" s="16" t="n">
        <v>4.5</v>
      </c>
      <c r="H764" s="16" t="n">
        <f aca="false" t="array" ref="H764:H764">(G764*F764)/D764</f>
        <v>9.78260869565217</v>
      </c>
      <c r="I764" s="17" t="n">
        <f aca="false">D764*1000</f>
        <v>230</v>
      </c>
    </row>
    <row r="765" customFormat="false" ht="19.5" hidden="false" customHeight="true" outlineLevel="0" collapsed="false">
      <c r="A765" s="14" t="n">
        <v>762</v>
      </c>
      <c r="B765" s="15" t="n">
        <v>0.85</v>
      </c>
      <c r="C765" s="16" t="n">
        <v>0.65</v>
      </c>
      <c r="D765" s="16" t="n">
        <f aca="false" t="array" ref="D765:D765">B765-C765</f>
        <v>0.2</v>
      </c>
      <c r="E765" s="16" t="n">
        <v>0.5</v>
      </c>
      <c r="F765" s="16" t="n">
        <f aca="false" t="array" ref="F765:F765">1-E765</f>
        <v>0.5</v>
      </c>
      <c r="G765" s="16" t="n">
        <v>1</v>
      </c>
      <c r="H765" s="16" t="n">
        <f aca="false" t="array" ref="H765:H765">(G765*F765)/D765</f>
        <v>2.5</v>
      </c>
      <c r="I765" s="17" t="n">
        <f aca="false">D765*1000</f>
        <v>200</v>
      </c>
    </row>
    <row r="766" customFormat="false" ht="19.5" hidden="false" customHeight="true" outlineLevel="0" collapsed="false">
      <c r="A766" s="14" t="n">
        <v>763</v>
      </c>
      <c r="B766" s="15" t="n">
        <v>0.85</v>
      </c>
      <c r="C766" s="16" t="n">
        <v>0.63</v>
      </c>
      <c r="D766" s="16" t="n">
        <f aca="false" t="array" ref="D766:D766">B766-C766</f>
        <v>0.22</v>
      </c>
      <c r="E766" s="16" t="n">
        <v>0.5</v>
      </c>
      <c r="F766" s="16" t="n">
        <f aca="false" t="array" ref="F766:F766">1-E766</f>
        <v>0.5</v>
      </c>
      <c r="G766" s="16" t="n">
        <v>1.9</v>
      </c>
      <c r="H766" s="16" t="n">
        <f aca="false" t="array" ref="H766:H766">(G766*F766)/D766</f>
        <v>4.31818181818182</v>
      </c>
      <c r="I766" s="17" t="n">
        <f aca="false">D766*1000</f>
        <v>220</v>
      </c>
    </row>
    <row r="767" customFormat="false" ht="19.5" hidden="false" customHeight="true" outlineLevel="0" collapsed="false">
      <c r="A767" s="14" t="n">
        <v>764</v>
      </c>
      <c r="B767" s="15" t="n">
        <v>0.85</v>
      </c>
      <c r="C767" s="16" t="n">
        <v>0.55</v>
      </c>
      <c r="D767" s="16" t="n">
        <f aca="false" t="array" ref="D767:D767">B767-C767</f>
        <v>0.3</v>
      </c>
      <c r="E767" s="16" t="n">
        <v>0.5</v>
      </c>
      <c r="F767" s="16" t="n">
        <f aca="false" t="array" ref="F767:F767">1-E767</f>
        <v>0.5</v>
      </c>
      <c r="G767" s="16" t="n">
        <v>1.9</v>
      </c>
      <c r="H767" s="16" t="n">
        <f aca="false" t="array" ref="H767:H767">(G767*F767)/D767</f>
        <v>3.16666666666667</v>
      </c>
      <c r="I767" s="17" t="n">
        <f aca="false">D767*1000</f>
        <v>300</v>
      </c>
    </row>
    <row r="768" customFormat="false" ht="19.5" hidden="false" customHeight="true" outlineLevel="0" collapsed="false">
      <c r="A768" s="14" t="n">
        <v>765</v>
      </c>
      <c r="B768" s="15" t="n">
        <v>0.85</v>
      </c>
      <c r="C768" s="16" t="n">
        <v>0.56</v>
      </c>
      <c r="D768" s="16" t="n">
        <f aca="false" t="array" ref="D768:D768">B768-C768</f>
        <v>0.29</v>
      </c>
      <c r="E768" s="16" t="n">
        <v>0.2</v>
      </c>
      <c r="F768" s="16" t="n">
        <f aca="false" t="array" ref="F768:F768">1-E768</f>
        <v>0.8</v>
      </c>
      <c r="G768" s="16" t="n">
        <v>2.1</v>
      </c>
      <c r="H768" s="16" t="n">
        <f aca="false" t="array" ref="H768:H768">(G768*F768)/D768</f>
        <v>5.79310344827586</v>
      </c>
      <c r="I768" s="17" t="n">
        <f aca="false">D768*1000</f>
        <v>290</v>
      </c>
    </row>
    <row r="769" customFormat="false" ht="19.5" hidden="false" customHeight="true" outlineLevel="0" collapsed="false">
      <c r="A769" s="14" t="n">
        <v>766</v>
      </c>
      <c r="B769" s="15" t="n">
        <v>0.85</v>
      </c>
      <c r="C769" s="16" t="n">
        <v>0.57</v>
      </c>
      <c r="D769" s="16" t="n">
        <f aca="false" t="array" ref="D769:D769">B769-C769</f>
        <v>0.28</v>
      </c>
      <c r="E769" s="16" t="n">
        <v>0.5</v>
      </c>
      <c r="F769" s="16" t="n">
        <f aca="false" t="array" ref="F769:F769">1-E769</f>
        <v>0.5</v>
      </c>
      <c r="G769" s="16" t="n">
        <v>1.3</v>
      </c>
      <c r="H769" s="16" t="n">
        <f aca="false" t="array" ref="H769:H769">(G769*F769)/D769</f>
        <v>2.32142857142857</v>
      </c>
      <c r="I769" s="17" t="n">
        <f aca="false">D769*1000</f>
        <v>280</v>
      </c>
    </row>
    <row r="770" customFormat="false" ht="19.5" hidden="false" customHeight="true" outlineLevel="0" collapsed="false">
      <c r="A770" s="14" t="n">
        <v>767</v>
      </c>
      <c r="B770" s="15" t="n">
        <v>0.85</v>
      </c>
      <c r="C770" s="16" t="n">
        <v>0.58</v>
      </c>
      <c r="D770" s="16" t="n">
        <f aca="false" t="array" ref="D770:D770">B770-C770</f>
        <v>0.27</v>
      </c>
      <c r="E770" s="16" t="n">
        <v>0.3</v>
      </c>
      <c r="F770" s="16" t="n">
        <f aca="false" t="array" ref="F770:F770">1-E770</f>
        <v>0.7</v>
      </c>
      <c r="G770" s="16" t="n">
        <v>3.3</v>
      </c>
      <c r="H770" s="16" t="n">
        <f aca="false" t="array" ref="H770:H770">(G770*F770)/D770</f>
        <v>8.55555555555555</v>
      </c>
      <c r="I770" s="17" t="n">
        <f aca="false">D770*1000</f>
        <v>270</v>
      </c>
    </row>
    <row r="771" customFormat="false" ht="19.5" hidden="false" customHeight="true" outlineLevel="0" collapsed="false">
      <c r="A771" s="14" t="n">
        <v>768</v>
      </c>
      <c r="B771" s="15" t="n">
        <v>0.85</v>
      </c>
      <c r="C771" s="16" t="n">
        <v>0.56</v>
      </c>
      <c r="D771" s="16" t="n">
        <f aca="false" t="array" ref="D771:D771">B771-C771</f>
        <v>0.29</v>
      </c>
      <c r="E771" s="16" t="n">
        <v>0.5</v>
      </c>
      <c r="F771" s="16" t="n">
        <f aca="false" t="array" ref="F771:F771">1-E771</f>
        <v>0.5</v>
      </c>
      <c r="G771" s="16" t="n">
        <v>1</v>
      </c>
      <c r="H771" s="16" t="n">
        <f aca="false" t="array" ref="H771:H771">(G771*F771)/D771</f>
        <v>1.72413793103448</v>
      </c>
      <c r="I771" s="17" t="n">
        <f aca="false">D771*1000</f>
        <v>290</v>
      </c>
    </row>
    <row r="772" customFormat="false" ht="19.5" hidden="false" customHeight="true" outlineLevel="0" collapsed="false">
      <c r="A772" s="14" t="n">
        <v>769</v>
      </c>
      <c r="B772" s="15" t="n">
        <v>0.85</v>
      </c>
      <c r="C772" s="16" t="n">
        <v>0.57</v>
      </c>
      <c r="D772" s="16" t="n">
        <f aca="false" t="array" ref="D772:D772">B772-C772</f>
        <v>0.28</v>
      </c>
      <c r="E772" s="16" t="n">
        <v>0.4</v>
      </c>
      <c r="F772" s="16" t="n">
        <f aca="false" t="array" ref="F772:F772">1-E772</f>
        <v>0.6</v>
      </c>
      <c r="G772" s="16" t="n">
        <v>6.9</v>
      </c>
      <c r="H772" s="16" t="n">
        <f aca="false" t="array" ref="H772:H772">(G772*F772)/D772</f>
        <v>14.7857142857143</v>
      </c>
      <c r="I772" s="17" t="n">
        <f aca="false">D772*1000</f>
        <v>280</v>
      </c>
    </row>
    <row r="773" customFormat="false" ht="19.5" hidden="false" customHeight="true" outlineLevel="0" collapsed="false">
      <c r="A773" s="14" t="n">
        <v>770</v>
      </c>
      <c r="B773" s="15" t="n">
        <v>0.85</v>
      </c>
      <c r="C773" s="16" t="n">
        <v>0.59</v>
      </c>
      <c r="D773" s="16" t="n">
        <f aca="false" t="array" ref="D773:D773">B773-C773</f>
        <v>0.26</v>
      </c>
      <c r="E773" s="16" t="n">
        <v>0.4</v>
      </c>
      <c r="F773" s="16" t="n">
        <f aca="false" t="array" ref="F773:F773">1-E773</f>
        <v>0.6</v>
      </c>
      <c r="G773" s="16" t="n">
        <v>4.4</v>
      </c>
      <c r="H773" s="16" t="n">
        <f aca="false" t="array" ref="H773:H773">(G773*F773)/D773</f>
        <v>10.1538461538462</v>
      </c>
      <c r="I773" s="17" t="n">
        <f aca="false">D773*1000</f>
        <v>260</v>
      </c>
    </row>
    <row r="774" customFormat="false" ht="19.5" hidden="false" customHeight="true" outlineLevel="0" collapsed="false">
      <c r="A774" s="14" t="n">
        <v>771</v>
      </c>
      <c r="B774" s="15" t="n">
        <v>0.85</v>
      </c>
      <c r="C774" s="16" t="n">
        <v>0.63</v>
      </c>
      <c r="D774" s="16" t="n">
        <f aca="false" t="array" ref="D774:D774">B774-C774</f>
        <v>0.22</v>
      </c>
      <c r="E774" s="16" t="n">
        <v>0.2</v>
      </c>
      <c r="F774" s="16" t="n">
        <f aca="false" t="array" ref="F774:F774">1-E774</f>
        <v>0.8</v>
      </c>
      <c r="G774" s="16" t="n">
        <v>4.3</v>
      </c>
      <c r="H774" s="16" t="n">
        <f aca="false" t="array" ref="H774:H774">(G774*F774)/D774</f>
        <v>15.6363636363636</v>
      </c>
      <c r="I774" s="17" t="n">
        <f aca="false">D774*1000</f>
        <v>220</v>
      </c>
    </row>
    <row r="775" customFormat="false" ht="19.5" hidden="false" customHeight="true" outlineLevel="0" collapsed="false">
      <c r="A775" s="14" t="n">
        <v>772</v>
      </c>
      <c r="B775" s="15" t="n">
        <v>0.85</v>
      </c>
      <c r="C775" s="16" t="n">
        <v>0.63</v>
      </c>
      <c r="D775" s="16" t="n">
        <f aca="false" t="array" ref="D775:D775">B775-C775</f>
        <v>0.22</v>
      </c>
      <c r="E775" s="16" t="n">
        <v>0.4</v>
      </c>
      <c r="F775" s="16" t="n">
        <f aca="false" t="array" ref="F775:F775">1-E775</f>
        <v>0.6</v>
      </c>
      <c r="G775" s="16" t="n">
        <v>6.2</v>
      </c>
      <c r="H775" s="16" t="n">
        <f aca="false" t="array" ref="H775:H775">(G775*F775)/D775</f>
        <v>16.9090909090909</v>
      </c>
      <c r="I775" s="17" t="n">
        <f aca="false">D775*1000</f>
        <v>220</v>
      </c>
    </row>
    <row r="776" customFormat="false" ht="19.5" hidden="false" customHeight="true" outlineLevel="0" collapsed="false">
      <c r="A776" s="14" t="n">
        <v>773</v>
      </c>
      <c r="B776" s="15" t="n">
        <v>0.85</v>
      </c>
      <c r="C776" s="16" t="n">
        <v>0.57</v>
      </c>
      <c r="D776" s="16" t="n">
        <f aca="false" t="array" ref="D776:D776">B776-C776</f>
        <v>0.28</v>
      </c>
      <c r="E776" s="16" t="n">
        <v>0.4</v>
      </c>
      <c r="F776" s="16" t="n">
        <f aca="false" t="array" ref="F776:F776">1-E776</f>
        <v>0.6</v>
      </c>
      <c r="G776" s="16" t="n">
        <v>1.4</v>
      </c>
      <c r="H776" s="16" t="n">
        <f aca="false" t="array" ref="H776:H776">(G776*F776)/D776</f>
        <v>3</v>
      </c>
      <c r="I776" s="17" t="n">
        <f aca="false">D776*1000</f>
        <v>280</v>
      </c>
    </row>
    <row r="777" customFormat="false" ht="19.5" hidden="false" customHeight="true" outlineLevel="0" collapsed="false">
      <c r="A777" s="14" t="n">
        <v>774</v>
      </c>
      <c r="B777" s="15" t="n">
        <v>0.85</v>
      </c>
      <c r="C777" s="16" t="n">
        <v>0.59</v>
      </c>
      <c r="D777" s="16" t="n">
        <f aca="false" t="array" ref="D777:D777">B777-C777</f>
        <v>0.26</v>
      </c>
      <c r="E777" s="16" t="n">
        <v>0.5</v>
      </c>
      <c r="F777" s="16" t="n">
        <f aca="false" t="array" ref="F777:F777">1-E777</f>
        <v>0.5</v>
      </c>
      <c r="G777" s="16" t="n">
        <v>2.2</v>
      </c>
      <c r="H777" s="16" t="n">
        <f aca="false" t="array" ref="H777:H777">(G777*F777)/D777</f>
        <v>4.23076923076923</v>
      </c>
      <c r="I777" s="17" t="n">
        <f aca="false">D777*1000</f>
        <v>260</v>
      </c>
    </row>
    <row r="778" customFormat="false" ht="19.5" hidden="false" customHeight="true" outlineLevel="0" collapsed="false">
      <c r="A778" s="14" t="n">
        <v>775</v>
      </c>
      <c r="B778" s="15" t="n">
        <v>0.85</v>
      </c>
      <c r="C778" s="16" t="n">
        <v>0.55</v>
      </c>
      <c r="D778" s="16" t="n">
        <f aca="false" t="array" ref="D778:D778">B778-C778</f>
        <v>0.3</v>
      </c>
      <c r="E778" s="16" t="n">
        <v>0.3</v>
      </c>
      <c r="F778" s="16" t="n">
        <f aca="false" t="array" ref="F778:F778">1-E778</f>
        <v>0.7</v>
      </c>
      <c r="G778" s="16" t="n">
        <v>1.3</v>
      </c>
      <c r="H778" s="16" t="n">
        <f aca="false" t="array" ref="H778:H778">(G778*F778)/D778</f>
        <v>3.03333333333333</v>
      </c>
      <c r="I778" s="17" t="n">
        <f aca="false">D778*1000</f>
        <v>300</v>
      </c>
    </row>
    <row r="779" customFormat="false" ht="19.5" hidden="false" customHeight="true" outlineLevel="0" collapsed="false">
      <c r="A779" s="14" t="n">
        <v>776</v>
      </c>
      <c r="B779" s="15" t="n">
        <v>0.85</v>
      </c>
      <c r="C779" s="16" t="n">
        <v>0.57</v>
      </c>
      <c r="D779" s="16" t="n">
        <f aca="false" t="array" ref="D779:D779">B779-C779</f>
        <v>0.28</v>
      </c>
      <c r="E779" s="16" t="n">
        <v>0.2</v>
      </c>
      <c r="F779" s="16" t="n">
        <f aca="false" t="array" ref="F779:F779">1-E779</f>
        <v>0.8</v>
      </c>
      <c r="G779" s="16" t="n">
        <v>4.3</v>
      </c>
      <c r="H779" s="16" t="n">
        <f aca="false" t="array" ref="H779:H779">(G779*F779)/D779</f>
        <v>12.2857142857143</v>
      </c>
      <c r="I779" s="17" t="n">
        <f aca="false">D779*1000</f>
        <v>280</v>
      </c>
    </row>
    <row r="780" customFormat="false" ht="19.5" hidden="false" customHeight="true" outlineLevel="0" collapsed="false">
      <c r="A780" s="14" t="n">
        <v>777</v>
      </c>
      <c r="B780" s="15" t="n">
        <v>0.85</v>
      </c>
      <c r="C780" s="16" t="n">
        <v>0.65</v>
      </c>
      <c r="D780" s="16" t="n">
        <f aca="false" t="array" ref="D780:D780">B780-C780</f>
        <v>0.2</v>
      </c>
      <c r="E780" s="16" t="n">
        <v>0.5</v>
      </c>
      <c r="F780" s="16" t="n">
        <f aca="false" t="array" ref="F780:F780">1-E780</f>
        <v>0.5</v>
      </c>
      <c r="G780" s="16" t="n">
        <v>1.3</v>
      </c>
      <c r="H780" s="16" t="n">
        <f aca="false" t="array" ref="H780:H780">(G780*F780)/D780</f>
        <v>3.25</v>
      </c>
      <c r="I780" s="17" t="n">
        <f aca="false">D780*1000</f>
        <v>200</v>
      </c>
    </row>
    <row r="781" customFormat="false" ht="19.5" hidden="false" customHeight="true" outlineLevel="0" collapsed="false">
      <c r="A781" s="14" t="n">
        <v>778</v>
      </c>
      <c r="B781" s="15" t="n">
        <v>0.85</v>
      </c>
      <c r="C781" s="16" t="n">
        <v>0.61</v>
      </c>
      <c r="D781" s="16" t="n">
        <f aca="false" t="array" ref="D781:D781">B781-C781</f>
        <v>0.24</v>
      </c>
      <c r="E781" s="16" t="n">
        <v>0.4</v>
      </c>
      <c r="F781" s="16" t="n">
        <f aca="false" t="array" ref="F781:F781">1-E781</f>
        <v>0.6</v>
      </c>
      <c r="G781" s="16" t="n">
        <v>4</v>
      </c>
      <c r="H781" s="16" t="n">
        <f aca="false" t="array" ref="H781:H781">(G781*F781)/D781</f>
        <v>10</v>
      </c>
      <c r="I781" s="17" t="n">
        <f aca="false">D781*1000</f>
        <v>240</v>
      </c>
    </row>
    <row r="782" customFormat="false" ht="19.5" hidden="false" customHeight="true" outlineLevel="0" collapsed="false">
      <c r="A782" s="14" t="n">
        <v>779</v>
      </c>
      <c r="B782" s="15" t="n">
        <v>0.85</v>
      </c>
      <c r="C782" s="16" t="n">
        <v>0.61</v>
      </c>
      <c r="D782" s="16" t="n">
        <f aca="false" t="array" ref="D782:D782">B782-C782</f>
        <v>0.24</v>
      </c>
      <c r="E782" s="16" t="n">
        <v>0.2</v>
      </c>
      <c r="F782" s="16" t="n">
        <f aca="false" t="array" ref="F782:F782">1-E782</f>
        <v>0.8</v>
      </c>
      <c r="G782" s="16" t="n">
        <v>1.6</v>
      </c>
      <c r="H782" s="16" t="n">
        <f aca="false" t="array" ref="H782:H782">(G782*F782)/D782</f>
        <v>5.33333333333334</v>
      </c>
      <c r="I782" s="17" t="n">
        <f aca="false">D782*1000</f>
        <v>240</v>
      </c>
    </row>
    <row r="783" customFormat="false" ht="19.5" hidden="false" customHeight="true" outlineLevel="0" collapsed="false">
      <c r="A783" s="14" t="n">
        <v>780</v>
      </c>
      <c r="B783" s="15" t="n">
        <v>0.85</v>
      </c>
      <c r="C783" s="16" t="n">
        <v>0.55</v>
      </c>
      <c r="D783" s="16" t="n">
        <f aca="false" t="array" ref="D783:D783">B783-C783</f>
        <v>0.3</v>
      </c>
      <c r="E783" s="16" t="n">
        <v>0.2</v>
      </c>
      <c r="F783" s="16" t="n">
        <f aca="false" t="array" ref="F783:F783">1-E783</f>
        <v>0.8</v>
      </c>
      <c r="G783" s="16" t="n">
        <v>4.8</v>
      </c>
      <c r="H783" s="16" t="n">
        <f aca="false" t="array" ref="H783:H783">(G783*F783)/D783</f>
        <v>12.8</v>
      </c>
      <c r="I783" s="17" t="n">
        <f aca="false">D783*1000</f>
        <v>300</v>
      </c>
    </row>
    <row r="784" customFormat="false" ht="19.5" hidden="false" customHeight="true" outlineLevel="0" collapsed="false">
      <c r="A784" s="14" t="n">
        <v>781</v>
      </c>
      <c r="B784" s="15" t="n">
        <v>0.85</v>
      </c>
      <c r="C784" s="16" t="n">
        <v>0.56</v>
      </c>
      <c r="D784" s="16" t="n">
        <f aca="false" t="array" ref="D784:D784">B784-C784</f>
        <v>0.29</v>
      </c>
      <c r="E784" s="16" t="n">
        <v>0.4</v>
      </c>
      <c r="F784" s="16" t="n">
        <f aca="false" t="array" ref="F784:F784">1-E784</f>
        <v>0.6</v>
      </c>
      <c r="G784" s="16" t="n">
        <v>5.1</v>
      </c>
      <c r="H784" s="16" t="n">
        <f aca="false" t="array" ref="H784:H784">(G784*F784)/D784</f>
        <v>10.551724137931</v>
      </c>
      <c r="I784" s="17" t="n">
        <f aca="false">D784*1000</f>
        <v>290</v>
      </c>
    </row>
    <row r="785" customFormat="false" ht="19.5" hidden="false" customHeight="true" outlineLevel="0" collapsed="false">
      <c r="A785" s="14" t="n">
        <v>782</v>
      </c>
      <c r="B785" s="15" t="n">
        <v>0.85</v>
      </c>
      <c r="C785" s="16" t="n">
        <v>0.62</v>
      </c>
      <c r="D785" s="16" t="n">
        <f aca="false" t="array" ref="D785:D785">B785-C785</f>
        <v>0.23</v>
      </c>
      <c r="E785" s="16" t="n">
        <v>0.4</v>
      </c>
      <c r="F785" s="16" t="n">
        <f aca="false" t="array" ref="F785:F785">1-E785</f>
        <v>0.6</v>
      </c>
      <c r="G785" s="16" t="n">
        <v>4.2</v>
      </c>
      <c r="H785" s="16" t="n">
        <f aca="false" t="array" ref="H785:H785">(G785*F785)/D785</f>
        <v>10.9565217391304</v>
      </c>
      <c r="I785" s="17" t="n">
        <f aca="false">D785*1000</f>
        <v>230</v>
      </c>
    </row>
    <row r="786" customFormat="false" ht="19.5" hidden="false" customHeight="true" outlineLevel="0" collapsed="false">
      <c r="A786" s="14" t="n">
        <v>783</v>
      </c>
      <c r="B786" s="15" t="n">
        <v>0.85</v>
      </c>
      <c r="C786" s="16" t="n">
        <v>0.61</v>
      </c>
      <c r="D786" s="16" t="n">
        <f aca="false" t="array" ref="D786:D786">B786-C786</f>
        <v>0.24</v>
      </c>
      <c r="E786" s="16" t="n">
        <v>0.3</v>
      </c>
      <c r="F786" s="16" t="n">
        <f aca="false" t="array" ref="F786:F786">1-E786</f>
        <v>0.7</v>
      </c>
      <c r="G786" s="16" t="n">
        <v>1.1</v>
      </c>
      <c r="H786" s="16" t="n">
        <f aca="false" t="array" ref="H786:H786">(G786*F786)/D786</f>
        <v>3.20833333333333</v>
      </c>
      <c r="I786" s="17" t="n">
        <f aca="false">D786*1000</f>
        <v>240</v>
      </c>
    </row>
    <row r="787" customFormat="false" ht="19.5" hidden="false" customHeight="true" outlineLevel="0" collapsed="false">
      <c r="A787" s="14" t="n">
        <v>784</v>
      </c>
      <c r="B787" s="15" t="n">
        <v>0.85</v>
      </c>
      <c r="C787" s="16" t="n">
        <v>0.56</v>
      </c>
      <c r="D787" s="16" t="n">
        <f aca="false" t="array" ref="D787:D787">B787-C787</f>
        <v>0.29</v>
      </c>
      <c r="E787" s="16" t="n">
        <v>0.3</v>
      </c>
      <c r="F787" s="16" t="n">
        <f aca="false" t="array" ref="F787:F787">1-E787</f>
        <v>0.7</v>
      </c>
      <c r="G787" s="16" t="n">
        <v>2.2</v>
      </c>
      <c r="H787" s="16" t="n">
        <f aca="false" t="array" ref="H787:H787">(G787*F787)/D787</f>
        <v>5.31034482758621</v>
      </c>
      <c r="I787" s="17" t="n">
        <f aca="false">D787*1000</f>
        <v>290</v>
      </c>
    </row>
    <row r="788" customFormat="false" ht="19.5" hidden="false" customHeight="true" outlineLevel="0" collapsed="false">
      <c r="A788" s="14" t="n">
        <v>785</v>
      </c>
      <c r="B788" s="15" t="n">
        <v>0.85</v>
      </c>
      <c r="C788" s="16" t="n">
        <v>0.56</v>
      </c>
      <c r="D788" s="16" t="n">
        <f aca="false" t="array" ref="D788:D788">B788-C788</f>
        <v>0.29</v>
      </c>
      <c r="E788" s="16" t="n">
        <v>0.5</v>
      </c>
      <c r="F788" s="16" t="n">
        <f aca="false" t="array" ref="F788:F788">1-E788</f>
        <v>0.5</v>
      </c>
      <c r="G788" s="16" t="n">
        <v>4.5</v>
      </c>
      <c r="H788" s="16" t="n">
        <f aca="false" t="array" ref="H788:H788">(G788*F788)/D788</f>
        <v>7.75862068965517</v>
      </c>
      <c r="I788" s="17" t="n">
        <f aca="false">D788*1000</f>
        <v>290</v>
      </c>
    </row>
    <row r="789" customFormat="false" ht="19.5" hidden="false" customHeight="true" outlineLevel="0" collapsed="false">
      <c r="A789" s="14" t="n">
        <v>786</v>
      </c>
      <c r="B789" s="15" t="n">
        <v>0.85</v>
      </c>
      <c r="C789" s="16" t="n">
        <v>0.59</v>
      </c>
      <c r="D789" s="16" t="n">
        <f aca="false" t="array" ref="D789:D789">B789-C789</f>
        <v>0.26</v>
      </c>
      <c r="E789" s="16" t="n">
        <v>0.4</v>
      </c>
      <c r="F789" s="16" t="n">
        <f aca="false" t="array" ref="F789:F789">1-E789</f>
        <v>0.6</v>
      </c>
      <c r="G789" s="16" t="n">
        <v>1.1</v>
      </c>
      <c r="H789" s="16" t="n">
        <f aca="false" t="array" ref="H789:H789">(G789*F789)/D789</f>
        <v>2.53846153846154</v>
      </c>
      <c r="I789" s="17" t="n">
        <f aca="false">D789*1000</f>
        <v>260</v>
      </c>
    </row>
    <row r="790" customFormat="false" ht="19.5" hidden="false" customHeight="true" outlineLevel="0" collapsed="false">
      <c r="A790" s="14" t="n">
        <v>787</v>
      </c>
      <c r="B790" s="15" t="n">
        <v>0.85</v>
      </c>
      <c r="C790" s="16" t="n">
        <v>0.59</v>
      </c>
      <c r="D790" s="16" t="n">
        <f aca="false" t="array" ref="D790:D790">B790-C790</f>
        <v>0.26</v>
      </c>
      <c r="E790" s="16" t="n">
        <v>0.3</v>
      </c>
      <c r="F790" s="16" t="n">
        <f aca="false" t="array" ref="F790:F790">1-E790</f>
        <v>0.7</v>
      </c>
      <c r="G790" s="16" t="n">
        <v>3.8</v>
      </c>
      <c r="H790" s="16" t="n">
        <f aca="false" t="array" ref="H790:H790">(G790*F790)/D790</f>
        <v>10.2307692307692</v>
      </c>
      <c r="I790" s="17" t="n">
        <f aca="false">D790*1000</f>
        <v>260</v>
      </c>
    </row>
    <row r="791" customFormat="false" ht="19.5" hidden="false" customHeight="true" outlineLevel="0" collapsed="false">
      <c r="A791" s="14" t="n">
        <v>788</v>
      </c>
      <c r="B791" s="15" t="n">
        <v>0.85</v>
      </c>
      <c r="C791" s="16" t="n">
        <v>0.57</v>
      </c>
      <c r="D791" s="16" t="n">
        <f aca="false" t="array" ref="D791:D791">B791-C791</f>
        <v>0.28</v>
      </c>
      <c r="E791" s="16" t="n">
        <v>0.5</v>
      </c>
      <c r="F791" s="16" t="n">
        <f aca="false" t="array" ref="F791:F791">1-E791</f>
        <v>0.5</v>
      </c>
      <c r="G791" s="16" t="n">
        <v>2.1</v>
      </c>
      <c r="H791" s="16" t="n">
        <f aca="false" t="array" ref="H791:H791">(G791*F791)/D791</f>
        <v>3.75</v>
      </c>
      <c r="I791" s="17" t="n">
        <f aca="false">D791*1000</f>
        <v>280</v>
      </c>
    </row>
    <row r="792" customFormat="false" ht="19.5" hidden="false" customHeight="true" outlineLevel="0" collapsed="false">
      <c r="A792" s="14" t="n">
        <v>789</v>
      </c>
      <c r="B792" s="15" t="n">
        <v>0.85</v>
      </c>
      <c r="C792" s="16" t="n">
        <v>0.65</v>
      </c>
      <c r="D792" s="16" t="n">
        <f aca="false" t="array" ref="D792:D792">B792-C792</f>
        <v>0.2</v>
      </c>
      <c r="E792" s="16" t="n">
        <v>0.3</v>
      </c>
      <c r="F792" s="16" t="n">
        <f aca="false" t="array" ref="F792:F792">1-E792</f>
        <v>0.7</v>
      </c>
      <c r="G792" s="16" t="n">
        <v>4.4</v>
      </c>
      <c r="H792" s="16" t="n">
        <f aca="false" t="array" ref="H792:H792">(G792*F792)/D792</f>
        <v>15.4</v>
      </c>
      <c r="I792" s="17" t="n">
        <f aca="false">D792*1000</f>
        <v>200</v>
      </c>
    </row>
    <row r="793" customFormat="false" ht="19.5" hidden="false" customHeight="true" outlineLevel="0" collapsed="false">
      <c r="A793" s="14" t="n">
        <v>790</v>
      </c>
      <c r="B793" s="15" t="n">
        <v>0.85</v>
      </c>
      <c r="C793" s="16" t="n">
        <v>0.56</v>
      </c>
      <c r="D793" s="16" t="n">
        <f aca="false" t="array" ref="D793:D793">B793-C793</f>
        <v>0.29</v>
      </c>
      <c r="E793" s="16" t="n">
        <v>0.2</v>
      </c>
      <c r="F793" s="16" t="n">
        <f aca="false" t="array" ref="F793:F793">1-E793</f>
        <v>0.8</v>
      </c>
      <c r="G793" s="16" t="n">
        <v>4</v>
      </c>
      <c r="H793" s="16" t="n">
        <f aca="false" t="array" ref="H793:H793">(G793*F793)/D793</f>
        <v>11.0344827586207</v>
      </c>
      <c r="I793" s="17" t="n">
        <f aca="false">D793*1000</f>
        <v>290</v>
      </c>
    </row>
    <row r="794" customFormat="false" ht="19.5" hidden="false" customHeight="true" outlineLevel="0" collapsed="false">
      <c r="A794" s="14" t="n">
        <v>791</v>
      </c>
      <c r="B794" s="15" t="n">
        <v>0.85</v>
      </c>
      <c r="C794" s="16" t="n">
        <v>0.57</v>
      </c>
      <c r="D794" s="16" t="n">
        <f aca="false" t="array" ref="D794:D794">B794-C794</f>
        <v>0.28</v>
      </c>
      <c r="E794" s="16" t="n">
        <v>0.4</v>
      </c>
      <c r="F794" s="16" t="n">
        <f aca="false" t="array" ref="F794:F794">1-E794</f>
        <v>0.6</v>
      </c>
      <c r="G794" s="16" t="n">
        <v>1.9</v>
      </c>
      <c r="H794" s="16" t="n">
        <f aca="false" t="array" ref="H794:H794">(G794*F794)/D794</f>
        <v>4.07142857142857</v>
      </c>
      <c r="I794" s="17" t="n">
        <f aca="false">D794*1000</f>
        <v>280</v>
      </c>
    </row>
    <row r="795" customFormat="false" ht="19.5" hidden="false" customHeight="true" outlineLevel="0" collapsed="false">
      <c r="A795" s="14" t="n">
        <v>792</v>
      </c>
      <c r="B795" s="15" t="n">
        <v>0.85</v>
      </c>
      <c r="C795" s="16" t="n">
        <v>0.59</v>
      </c>
      <c r="D795" s="16" t="n">
        <f aca="false" t="array" ref="D795:D795">B795-C795</f>
        <v>0.26</v>
      </c>
      <c r="E795" s="16" t="n">
        <v>0.3</v>
      </c>
      <c r="F795" s="16" t="n">
        <f aca="false" t="array" ref="F795:F795">1-E795</f>
        <v>0.7</v>
      </c>
      <c r="G795" s="16" t="n">
        <v>6</v>
      </c>
      <c r="H795" s="16" t="n">
        <f aca="false" t="array" ref="H795:H795">(G795*F795)/D795</f>
        <v>16.1538461538462</v>
      </c>
      <c r="I795" s="17" t="n">
        <f aca="false">D795*1000</f>
        <v>260</v>
      </c>
    </row>
    <row r="796" customFormat="false" ht="19.5" hidden="false" customHeight="true" outlineLevel="0" collapsed="false">
      <c r="A796" s="14" t="n">
        <v>793</v>
      </c>
      <c r="B796" s="15" t="n">
        <v>0.85</v>
      </c>
      <c r="C796" s="16" t="n">
        <v>0.58</v>
      </c>
      <c r="D796" s="16" t="n">
        <f aca="false" t="array" ref="D796:D796">B796-C796</f>
        <v>0.27</v>
      </c>
      <c r="E796" s="16" t="n">
        <v>0.3</v>
      </c>
      <c r="F796" s="16" t="n">
        <f aca="false" t="array" ref="F796:F796">1-E796</f>
        <v>0.7</v>
      </c>
      <c r="G796" s="16" t="n">
        <v>2.4</v>
      </c>
      <c r="H796" s="16" t="n">
        <f aca="false" t="array" ref="H796:H796">(G796*F796)/D796</f>
        <v>6.22222222222222</v>
      </c>
      <c r="I796" s="17" t="n">
        <f aca="false">D796*1000</f>
        <v>270</v>
      </c>
    </row>
    <row r="797" customFormat="false" ht="19.5" hidden="false" customHeight="true" outlineLevel="0" collapsed="false">
      <c r="A797" s="14" t="n">
        <v>794</v>
      </c>
      <c r="B797" s="15" t="n">
        <v>0.85</v>
      </c>
      <c r="C797" s="16" t="n">
        <v>0.65</v>
      </c>
      <c r="D797" s="16" t="n">
        <f aca="false" t="array" ref="D797:D797">B797-C797</f>
        <v>0.2</v>
      </c>
      <c r="E797" s="16" t="n">
        <v>0.4</v>
      </c>
      <c r="F797" s="16" t="n">
        <f aca="false" t="array" ref="F797:F797">1-E797</f>
        <v>0.6</v>
      </c>
      <c r="G797" s="16" t="n">
        <v>2.4</v>
      </c>
      <c r="H797" s="16" t="n">
        <f aca="false" t="array" ref="H797:H797">(G797*F797)/D797</f>
        <v>7.2</v>
      </c>
      <c r="I797" s="17" t="n">
        <f aca="false">D797*1000</f>
        <v>200</v>
      </c>
    </row>
    <row r="798" customFormat="false" ht="19.5" hidden="false" customHeight="true" outlineLevel="0" collapsed="false">
      <c r="A798" s="14" t="n">
        <v>795</v>
      </c>
      <c r="B798" s="15" t="n">
        <v>0.85</v>
      </c>
      <c r="C798" s="16" t="n">
        <v>0.63</v>
      </c>
      <c r="D798" s="16" t="n">
        <f aca="false" t="array" ref="D798:D798">B798-C798</f>
        <v>0.22</v>
      </c>
      <c r="E798" s="16" t="n">
        <v>0.4</v>
      </c>
      <c r="F798" s="16" t="n">
        <f aca="false" t="array" ref="F798:F798">1-E798</f>
        <v>0.6</v>
      </c>
      <c r="G798" s="16" t="n">
        <v>0.9</v>
      </c>
      <c r="H798" s="16" t="n">
        <f aca="false" t="array" ref="H798:H798">(G798*F798)/D798</f>
        <v>2.45454545454546</v>
      </c>
      <c r="I798" s="17" t="n">
        <f aca="false">D798*1000</f>
        <v>220</v>
      </c>
    </row>
    <row r="799" customFormat="false" ht="19.5" hidden="false" customHeight="true" outlineLevel="0" collapsed="false">
      <c r="A799" s="14" t="n">
        <v>796</v>
      </c>
      <c r="B799" s="15" t="n">
        <v>0.85</v>
      </c>
      <c r="C799" s="16" t="n">
        <v>0.58</v>
      </c>
      <c r="D799" s="16" t="n">
        <f aca="false" t="array" ref="D799:D799">B799-C799</f>
        <v>0.27</v>
      </c>
      <c r="E799" s="16" t="n">
        <v>0.2</v>
      </c>
      <c r="F799" s="16" t="n">
        <f aca="false" t="array" ref="F799:F799">1-E799</f>
        <v>0.8</v>
      </c>
      <c r="G799" s="16" t="n">
        <v>1.2</v>
      </c>
      <c r="H799" s="16" t="n">
        <f aca="false" t="array" ref="H799:H799">(G799*F799)/D799</f>
        <v>3.55555555555556</v>
      </c>
      <c r="I799" s="17" t="n">
        <f aca="false">D799*1000</f>
        <v>270</v>
      </c>
    </row>
    <row r="800" customFormat="false" ht="19.5" hidden="false" customHeight="true" outlineLevel="0" collapsed="false">
      <c r="A800" s="14" t="n">
        <v>797</v>
      </c>
      <c r="B800" s="15" t="n">
        <v>0.85</v>
      </c>
      <c r="C800" s="16" t="n">
        <v>0.65</v>
      </c>
      <c r="D800" s="16" t="n">
        <f aca="false" t="array" ref="D800:D800">B800-C800</f>
        <v>0.2</v>
      </c>
      <c r="E800" s="16" t="n">
        <v>0.5</v>
      </c>
      <c r="F800" s="16" t="n">
        <f aca="false" t="array" ref="F800:F800">1-E800</f>
        <v>0.5</v>
      </c>
      <c r="G800" s="16" t="n">
        <v>3.3</v>
      </c>
      <c r="H800" s="16" t="n">
        <f aca="false" t="array" ref="H800:H800">(G800*F800)/D800</f>
        <v>8.25</v>
      </c>
      <c r="I800" s="17" t="n">
        <f aca="false">D800*1000</f>
        <v>200</v>
      </c>
    </row>
    <row r="801" customFormat="false" ht="19.5" hidden="false" customHeight="true" outlineLevel="0" collapsed="false">
      <c r="A801" s="14" t="n">
        <v>798</v>
      </c>
      <c r="B801" s="15" t="n">
        <v>0.85</v>
      </c>
      <c r="C801" s="16" t="n">
        <v>0.62</v>
      </c>
      <c r="D801" s="16" t="n">
        <f aca="false" t="array" ref="D801:D801">B801-C801</f>
        <v>0.23</v>
      </c>
      <c r="E801" s="16" t="n">
        <v>0.5</v>
      </c>
      <c r="F801" s="16" t="n">
        <f aca="false" t="array" ref="F801:F801">1-E801</f>
        <v>0.5</v>
      </c>
      <c r="G801" s="16" t="n">
        <v>4.7</v>
      </c>
      <c r="H801" s="16" t="n">
        <f aca="false" t="array" ref="H801:H801">(G801*F801)/D801</f>
        <v>10.2173913043478</v>
      </c>
      <c r="I801" s="17" t="n">
        <f aca="false">D801*1000</f>
        <v>230</v>
      </c>
    </row>
    <row r="802" customFormat="false" ht="19.5" hidden="false" customHeight="true" outlineLevel="0" collapsed="false">
      <c r="A802" s="14" t="n">
        <v>799</v>
      </c>
      <c r="B802" s="15" t="n">
        <v>0.85</v>
      </c>
      <c r="C802" s="16" t="n">
        <v>0.58</v>
      </c>
      <c r="D802" s="16" t="n">
        <f aca="false" t="array" ref="D802:D802">B802-C802</f>
        <v>0.27</v>
      </c>
      <c r="E802" s="16" t="n">
        <v>0.2</v>
      </c>
      <c r="F802" s="16" t="n">
        <f aca="false" t="array" ref="F802:F802">1-E802</f>
        <v>0.8</v>
      </c>
      <c r="G802" s="16" t="n">
        <v>4.3</v>
      </c>
      <c r="H802" s="16" t="n">
        <f aca="false" t="array" ref="H802:H802">(G802*F802)/D802</f>
        <v>12.7407407407407</v>
      </c>
      <c r="I802" s="17" t="n">
        <f aca="false">D802*1000</f>
        <v>270</v>
      </c>
    </row>
    <row r="803" customFormat="false" ht="19.5" hidden="false" customHeight="true" outlineLevel="0" collapsed="false">
      <c r="A803" s="14" t="n">
        <v>800</v>
      </c>
      <c r="B803" s="15" t="n">
        <v>0.85</v>
      </c>
      <c r="C803" s="16" t="n">
        <v>0.57</v>
      </c>
      <c r="D803" s="16" t="n">
        <f aca="false" t="array" ref="D803:D803">B803-C803</f>
        <v>0.28</v>
      </c>
      <c r="E803" s="16" t="n">
        <v>0.3</v>
      </c>
      <c r="F803" s="16" t="n">
        <f aca="false" t="array" ref="F803:F803">1-E803</f>
        <v>0.7</v>
      </c>
      <c r="G803" s="16" t="n">
        <v>3.9</v>
      </c>
      <c r="H803" s="16" t="n">
        <f aca="false" t="array" ref="H803:H803">(G803*F803)/D803</f>
        <v>9.75</v>
      </c>
      <c r="I803" s="17" t="n">
        <f aca="false">D803*1000</f>
        <v>280</v>
      </c>
    </row>
    <row r="804" customFormat="false" ht="19.5" hidden="false" customHeight="true" outlineLevel="0" collapsed="false">
      <c r="A804" s="14" t="n">
        <v>801</v>
      </c>
      <c r="B804" s="15" t="n">
        <v>0.85</v>
      </c>
      <c r="C804" s="16" t="n">
        <v>0.58</v>
      </c>
      <c r="D804" s="16" t="n">
        <f aca="false" t="array" ref="D804:D804">B804-C804</f>
        <v>0.27</v>
      </c>
      <c r="E804" s="16" t="n">
        <v>0.4</v>
      </c>
      <c r="F804" s="16" t="n">
        <f aca="false" t="array" ref="F804:F804">1-E804</f>
        <v>0.6</v>
      </c>
      <c r="G804" s="16" t="n">
        <v>6.4</v>
      </c>
      <c r="H804" s="16" t="n">
        <f aca="false" t="array" ref="H804:H804">(G804*F804)/D804</f>
        <v>14.2222222222222</v>
      </c>
      <c r="I804" s="17" t="n">
        <f aca="false">D804*1000</f>
        <v>270</v>
      </c>
    </row>
    <row r="805" customFormat="false" ht="19.5" hidden="false" customHeight="true" outlineLevel="0" collapsed="false">
      <c r="A805" s="14" t="n">
        <v>802</v>
      </c>
      <c r="B805" s="15" t="n">
        <v>0.85</v>
      </c>
      <c r="C805" s="16" t="n">
        <v>0.62</v>
      </c>
      <c r="D805" s="16" t="n">
        <f aca="false" t="array" ref="D805:D805">B805-C805</f>
        <v>0.23</v>
      </c>
      <c r="E805" s="16" t="n">
        <v>0.2</v>
      </c>
      <c r="F805" s="16" t="n">
        <f aca="false" t="array" ref="F805:F805">1-E805</f>
        <v>0.8</v>
      </c>
      <c r="G805" s="16" t="n">
        <v>5.2</v>
      </c>
      <c r="H805" s="16" t="n">
        <f aca="false" t="array" ref="H805:H805">(G805*F805)/D805</f>
        <v>18.0869565217391</v>
      </c>
      <c r="I805" s="17" t="n">
        <f aca="false">D805*1000</f>
        <v>230</v>
      </c>
    </row>
    <row r="806" customFormat="false" ht="19.5" hidden="false" customHeight="true" outlineLevel="0" collapsed="false">
      <c r="A806" s="14" t="n">
        <v>803</v>
      </c>
      <c r="B806" s="15" t="n">
        <v>0.85</v>
      </c>
      <c r="C806" s="16" t="n">
        <v>0.63</v>
      </c>
      <c r="D806" s="16" t="n">
        <f aca="false" t="array" ref="D806:D806">B806-C806</f>
        <v>0.22</v>
      </c>
      <c r="E806" s="16" t="n">
        <v>0.3</v>
      </c>
      <c r="F806" s="16" t="n">
        <f aca="false" t="array" ref="F806:F806">1-E806</f>
        <v>0.7</v>
      </c>
      <c r="G806" s="16" t="n">
        <v>1.3</v>
      </c>
      <c r="H806" s="16" t="n">
        <f aca="false" t="array" ref="H806:H806">(G806*F806)/D806</f>
        <v>4.13636363636364</v>
      </c>
      <c r="I806" s="17" t="n">
        <f aca="false">D806*1000</f>
        <v>220</v>
      </c>
    </row>
    <row r="807" customFormat="false" ht="19.5" hidden="false" customHeight="true" outlineLevel="0" collapsed="false">
      <c r="A807" s="14" t="n">
        <v>804</v>
      </c>
      <c r="B807" s="15" t="n">
        <v>0.85</v>
      </c>
      <c r="C807" s="16" t="n">
        <v>0.62</v>
      </c>
      <c r="D807" s="16" t="n">
        <f aca="false" t="array" ref="D807:D807">B807-C807</f>
        <v>0.23</v>
      </c>
      <c r="E807" s="16" t="n">
        <v>0.4</v>
      </c>
      <c r="F807" s="16" t="n">
        <f aca="false" t="array" ref="F807:F807">1-E807</f>
        <v>0.6</v>
      </c>
      <c r="G807" s="16" t="n">
        <v>3.1</v>
      </c>
      <c r="H807" s="16" t="n">
        <f aca="false" t="array" ref="H807:H807">(G807*F807)/D807</f>
        <v>8.08695652173913</v>
      </c>
      <c r="I807" s="17" t="n">
        <f aca="false">D807*1000</f>
        <v>230</v>
      </c>
    </row>
    <row r="808" customFormat="false" ht="19.5" hidden="false" customHeight="true" outlineLevel="0" collapsed="false">
      <c r="A808" s="14" t="n">
        <v>805</v>
      </c>
      <c r="B808" s="15" t="n">
        <v>0.85</v>
      </c>
      <c r="C808" s="16" t="n">
        <v>0.57</v>
      </c>
      <c r="D808" s="16" t="n">
        <f aca="false" t="array" ref="D808:D808">B808-C808</f>
        <v>0.28</v>
      </c>
      <c r="E808" s="16" t="n">
        <v>0.2</v>
      </c>
      <c r="F808" s="16" t="n">
        <f aca="false" t="array" ref="F808:F808">1-E808</f>
        <v>0.8</v>
      </c>
      <c r="G808" s="16" t="n">
        <v>1.1</v>
      </c>
      <c r="H808" s="16" t="n">
        <f aca="false" t="array" ref="H808:H808">(G808*F808)/D808</f>
        <v>3.14285714285714</v>
      </c>
      <c r="I808" s="17" t="n">
        <f aca="false">D808*1000</f>
        <v>280</v>
      </c>
    </row>
    <row r="809" customFormat="false" ht="19.5" hidden="false" customHeight="true" outlineLevel="0" collapsed="false">
      <c r="A809" s="14" t="n">
        <v>806</v>
      </c>
      <c r="B809" s="15" t="n">
        <v>0.85</v>
      </c>
      <c r="C809" s="16" t="n">
        <v>0.61</v>
      </c>
      <c r="D809" s="16" t="n">
        <f aca="false" t="array" ref="D809:D809">B809-C809</f>
        <v>0.24</v>
      </c>
      <c r="E809" s="16" t="n">
        <v>0.2</v>
      </c>
      <c r="F809" s="16" t="n">
        <f aca="false" t="array" ref="F809:F809">1-E809</f>
        <v>0.8</v>
      </c>
      <c r="G809" s="16" t="n">
        <v>0.8</v>
      </c>
      <c r="H809" s="16" t="n">
        <f aca="false" t="array" ref="H809:H809">(G809*F809)/D809</f>
        <v>2.66666666666667</v>
      </c>
      <c r="I809" s="17" t="n">
        <f aca="false">D809*1000</f>
        <v>240</v>
      </c>
    </row>
    <row r="810" customFormat="false" ht="19.5" hidden="false" customHeight="true" outlineLevel="0" collapsed="false">
      <c r="A810" s="14" t="n">
        <v>807</v>
      </c>
      <c r="B810" s="15" t="n">
        <v>0.85</v>
      </c>
      <c r="C810" s="16" t="n">
        <v>0.6</v>
      </c>
      <c r="D810" s="16" t="n">
        <f aca="false" t="array" ref="D810:D810">B810-C810</f>
        <v>0.25</v>
      </c>
      <c r="E810" s="16" t="n">
        <v>0.3</v>
      </c>
      <c r="F810" s="16" t="n">
        <f aca="false" t="array" ref="F810:F810">1-E810</f>
        <v>0.7</v>
      </c>
      <c r="G810" s="16" t="n">
        <v>1.3</v>
      </c>
      <c r="H810" s="16" t="n">
        <f aca="false" t="array" ref="H810:H810">(G810*F810)/D810</f>
        <v>3.64</v>
      </c>
      <c r="I810" s="17" t="n">
        <f aca="false">D810*1000</f>
        <v>250</v>
      </c>
    </row>
    <row r="811" customFormat="false" ht="19.5" hidden="false" customHeight="true" outlineLevel="0" collapsed="false">
      <c r="A811" s="14" t="n">
        <v>808</v>
      </c>
      <c r="B811" s="15" t="n">
        <v>0.85</v>
      </c>
      <c r="C811" s="16" t="n">
        <v>0.55</v>
      </c>
      <c r="D811" s="16" t="n">
        <f aca="false" t="array" ref="D811:D811">B811-C811</f>
        <v>0.3</v>
      </c>
      <c r="E811" s="16" t="n">
        <v>0.3</v>
      </c>
      <c r="F811" s="16" t="n">
        <f aca="false" t="array" ref="F811:F811">1-E811</f>
        <v>0.7</v>
      </c>
      <c r="G811" s="16" t="n">
        <v>0.9</v>
      </c>
      <c r="H811" s="16" t="n">
        <f aca="false" t="array" ref="H811:H811">(G811*F811)/D811</f>
        <v>2.1</v>
      </c>
      <c r="I811" s="17" t="n">
        <f aca="false">D811*1000</f>
        <v>300</v>
      </c>
    </row>
    <row r="812" customFormat="false" ht="19.5" hidden="false" customHeight="true" outlineLevel="0" collapsed="false">
      <c r="A812" s="14" t="n">
        <v>809</v>
      </c>
      <c r="B812" s="15" t="n">
        <v>0.85</v>
      </c>
      <c r="C812" s="16" t="n">
        <v>0.59</v>
      </c>
      <c r="D812" s="16" t="n">
        <f aca="false" t="array" ref="D812:D812">B812-C812</f>
        <v>0.26</v>
      </c>
      <c r="E812" s="16" t="n">
        <v>0.3</v>
      </c>
      <c r="F812" s="16" t="n">
        <f aca="false" t="array" ref="F812:F812">1-E812</f>
        <v>0.7</v>
      </c>
      <c r="G812" s="16" t="n">
        <v>3.3</v>
      </c>
      <c r="H812" s="16" t="n">
        <f aca="false" t="array" ref="H812:H812">(G812*F812)/D812</f>
        <v>8.88461538461538</v>
      </c>
      <c r="I812" s="17" t="n">
        <f aca="false">D812*1000</f>
        <v>260</v>
      </c>
    </row>
    <row r="813" customFormat="false" ht="19.5" hidden="false" customHeight="true" outlineLevel="0" collapsed="false">
      <c r="A813" s="14" t="n">
        <v>810</v>
      </c>
      <c r="B813" s="15" t="n">
        <v>0.85</v>
      </c>
      <c r="C813" s="16" t="n">
        <v>0.61</v>
      </c>
      <c r="D813" s="16" t="n">
        <f aca="false" t="array" ref="D813:D813">B813-C813</f>
        <v>0.24</v>
      </c>
      <c r="E813" s="16" t="n">
        <v>0.5</v>
      </c>
      <c r="F813" s="16" t="n">
        <f aca="false" t="array" ref="F813:F813">1-E813</f>
        <v>0.5</v>
      </c>
      <c r="G813" s="16" t="n">
        <v>5</v>
      </c>
      <c r="H813" s="16" t="n">
        <f aca="false" t="array" ref="H813:H813">(G813*F813)/D813</f>
        <v>10.4166666666667</v>
      </c>
      <c r="I813" s="17" t="n">
        <f aca="false">D813*1000</f>
        <v>240</v>
      </c>
    </row>
    <row r="814" customFormat="false" ht="19.5" hidden="false" customHeight="true" outlineLevel="0" collapsed="false">
      <c r="A814" s="14" t="n">
        <v>811</v>
      </c>
      <c r="B814" s="15" t="n">
        <v>0.85</v>
      </c>
      <c r="C814" s="16" t="n">
        <v>0.57</v>
      </c>
      <c r="D814" s="16" t="n">
        <f aca="false" t="array" ref="D814:D814">B814-C814</f>
        <v>0.28</v>
      </c>
      <c r="E814" s="16" t="n">
        <v>0.2</v>
      </c>
      <c r="F814" s="16" t="n">
        <f aca="false" t="array" ref="F814:F814">1-E814</f>
        <v>0.8</v>
      </c>
      <c r="G814" s="16" t="n">
        <v>1.3</v>
      </c>
      <c r="H814" s="16" t="n">
        <f aca="false" t="array" ref="H814:H814">(G814*F814)/D814</f>
        <v>3.71428571428571</v>
      </c>
      <c r="I814" s="17" t="n">
        <f aca="false">D814*1000</f>
        <v>280</v>
      </c>
    </row>
    <row r="815" customFormat="false" ht="19.5" hidden="false" customHeight="true" outlineLevel="0" collapsed="false">
      <c r="A815" s="14" t="n">
        <v>812</v>
      </c>
      <c r="B815" s="15" t="n">
        <v>0.85</v>
      </c>
      <c r="C815" s="16" t="n">
        <v>0.59</v>
      </c>
      <c r="D815" s="16" t="n">
        <f aca="false" t="array" ref="D815:D815">B815-C815</f>
        <v>0.26</v>
      </c>
      <c r="E815" s="16" t="n">
        <v>0.3</v>
      </c>
      <c r="F815" s="16" t="n">
        <f aca="false" t="array" ref="F815:F815">1-E815</f>
        <v>0.7</v>
      </c>
      <c r="G815" s="16" t="n">
        <v>4.7</v>
      </c>
      <c r="H815" s="16" t="n">
        <f aca="false" t="array" ref="H815:H815">(G815*F815)/D815</f>
        <v>12.6538461538462</v>
      </c>
      <c r="I815" s="17" t="n">
        <f aca="false">D815*1000</f>
        <v>260</v>
      </c>
    </row>
    <row r="816" customFormat="false" ht="19.5" hidden="false" customHeight="true" outlineLevel="0" collapsed="false">
      <c r="A816" s="14" t="n">
        <v>813</v>
      </c>
      <c r="B816" s="15" t="n">
        <v>0.85</v>
      </c>
      <c r="C816" s="16" t="n">
        <v>0.61</v>
      </c>
      <c r="D816" s="16" t="n">
        <f aca="false" t="array" ref="D816:D816">B816-C816</f>
        <v>0.24</v>
      </c>
      <c r="E816" s="16" t="n">
        <v>0.5</v>
      </c>
      <c r="F816" s="16" t="n">
        <f aca="false" t="array" ref="F816:F816">1-E816</f>
        <v>0.5</v>
      </c>
      <c r="G816" s="16" t="n">
        <v>4.4</v>
      </c>
      <c r="H816" s="16" t="n">
        <f aca="false" t="array" ref="H816:H816">(G816*F816)/D816</f>
        <v>9.16666666666667</v>
      </c>
      <c r="I816" s="17" t="n">
        <f aca="false">D816*1000</f>
        <v>240</v>
      </c>
    </row>
    <row r="817" customFormat="false" ht="19.5" hidden="false" customHeight="true" outlineLevel="0" collapsed="false">
      <c r="A817" s="14" t="n">
        <v>814</v>
      </c>
      <c r="B817" s="15" t="n">
        <v>0.85</v>
      </c>
      <c r="C817" s="16" t="n">
        <v>0.65</v>
      </c>
      <c r="D817" s="16" t="n">
        <f aca="false" t="array" ref="D817:D817">B817-C817</f>
        <v>0.2</v>
      </c>
      <c r="E817" s="16" t="n">
        <v>0.5</v>
      </c>
      <c r="F817" s="16" t="n">
        <f aca="false" t="array" ref="F817:F817">1-E817</f>
        <v>0.5</v>
      </c>
      <c r="G817" s="16" t="n">
        <v>1.8</v>
      </c>
      <c r="H817" s="16" t="n">
        <f aca="false" t="array" ref="H817:H817">(G817*F817)/D817</f>
        <v>4.5</v>
      </c>
      <c r="I817" s="17" t="n">
        <f aca="false">D817*1000</f>
        <v>200</v>
      </c>
    </row>
    <row r="818" customFormat="false" ht="19.5" hidden="false" customHeight="true" outlineLevel="0" collapsed="false">
      <c r="A818" s="14" t="n">
        <v>815</v>
      </c>
      <c r="B818" s="15" t="n">
        <v>0.85</v>
      </c>
      <c r="C818" s="16" t="n">
        <v>0.63</v>
      </c>
      <c r="D818" s="16" t="n">
        <f aca="false" t="array" ref="D818:D818">B818-C818</f>
        <v>0.22</v>
      </c>
      <c r="E818" s="16" t="n">
        <v>0.4</v>
      </c>
      <c r="F818" s="16" t="n">
        <f aca="false" t="array" ref="F818:F818">1-E818</f>
        <v>0.6</v>
      </c>
      <c r="G818" s="16" t="n">
        <v>1</v>
      </c>
      <c r="H818" s="16" t="n">
        <f aca="false" t="array" ref="H818:H818">(G818*F818)/D818</f>
        <v>2.72727272727273</v>
      </c>
      <c r="I818" s="17" t="n">
        <f aca="false">D818*1000</f>
        <v>220</v>
      </c>
    </row>
    <row r="819" customFormat="false" ht="19.5" hidden="false" customHeight="true" outlineLevel="0" collapsed="false">
      <c r="A819" s="14" t="n">
        <v>816</v>
      </c>
      <c r="B819" s="15" t="n">
        <v>0.85</v>
      </c>
      <c r="C819" s="16" t="n">
        <v>0.55</v>
      </c>
      <c r="D819" s="16" t="n">
        <f aca="false" t="array" ref="D819:D819">B819-C819</f>
        <v>0.3</v>
      </c>
      <c r="E819" s="16" t="n">
        <v>0.2</v>
      </c>
      <c r="F819" s="16" t="n">
        <f aca="false" t="array" ref="F819:F819">1-E819</f>
        <v>0.8</v>
      </c>
      <c r="G819" s="16" t="n">
        <v>1.3</v>
      </c>
      <c r="H819" s="16" t="n">
        <f aca="false" t="array" ref="H819:H819">(G819*F819)/D819</f>
        <v>3.46666666666667</v>
      </c>
      <c r="I819" s="17" t="n">
        <f aca="false">D819*1000</f>
        <v>300</v>
      </c>
    </row>
    <row r="820" customFormat="false" ht="19.5" hidden="false" customHeight="true" outlineLevel="0" collapsed="false">
      <c r="A820" s="14" t="n">
        <v>817</v>
      </c>
      <c r="B820" s="15" t="n">
        <v>0.85</v>
      </c>
      <c r="C820" s="16" t="n">
        <v>0.55</v>
      </c>
      <c r="D820" s="16" t="n">
        <f aca="false" t="array" ref="D820:D820">B820-C820</f>
        <v>0.3</v>
      </c>
      <c r="E820" s="16" t="n">
        <v>0.3</v>
      </c>
      <c r="F820" s="16" t="n">
        <f aca="false" t="array" ref="F820:F820">1-E820</f>
        <v>0.7</v>
      </c>
      <c r="G820" s="16" t="n">
        <v>0.8</v>
      </c>
      <c r="H820" s="16" t="n">
        <f aca="false" t="array" ref="H820:H820">(G820*F820)/D820</f>
        <v>1.86666666666667</v>
      </c>
      <c r="I820" s="17" t="n">
        <f aca="false">D820*1000</f>
        <v>300</v>
      </c>
    </row>
    <row r="821" customFormat="false" ht="19.5" hidden="false" customHeight="true" outlineLevel="0" collapsed="false">
      <c r="A821" s="14" t="n">
        <v>818</v>
      </c>
      <c r="B821" s="15" t="n">
        <v>0.85</v>
      </c>
      <c r="C821" s="16" t="n">
        <v>0.55</v>
      </c>
      <c r="D821" s="16" t="n">
        <f aca="false" t="array" ref="D821:D821">B821-C821</f>
        <v>0.3</v>
      </c>
      <c r="E821" s="16" t="n">
        <v>0.3</v>
      </c>
      <c r="F821" s="16" t="n">
        <f aca="false" t="array" ref="F821:F821">1-E821</f>
        <v>0.7</v>
      </c>
      <c r="G821" s="16" t="n">
        <v>2.1</v>
      </c>
      <c r="H821" s="16" t="n">
        <f aca="false" t="array" ref="H821:H821">(G821*F821)/D821</f>
        <v>4.9</v>
      </c>
      <c r="I821" s="17" t="n">
        <f aca="false">D821*1000</f>
        <v>300</v>
      </c>
    </row>
    <row r="822" customFormat="false" ht="19.5" hidden="false" customHeight="true" outlineLevel="0" collapsed="false">
      <c r="A822" s="14" t="n">
        <v>819</v>
      </c>
      <c r="B822" s="15" t="n">
        <v>0.85</v>
      </c>
      <c r="C822" s="16" t="n">
        <v>0.64</v>
      </c>
      <c r="D822" s="16" t="n">
        <f aca="false" t="array" ref="D822:D822">B822-C822</f>
        <v>0.21</v>
      </c>
      <c r="E822" s="16" t="n">
        <v>0.2</v>
      </c>
      <c r="F822" s="16" t="n">
        <f aca="false" t="array" ref="F822:F822">1-E822</f>
        <v>0.8</v>
      </c>
      <c r="G822" s="16" t="n">
        <v>4.9</v>
      </c>
      <c r="H822" s="16" t="n">
        <f aca="false" t="array" ref="H822:H822">(G822*F822)/D822</f>
        <v>18.6666666666667</v>
      </c>
      <c r="I822" s="17" t="n">
        <f aca="false">D822*1000</f>
        <v>210</v>
      </c>
    </row>
    <row r="823" customFormat="false" ht="19.5" hidden="false" customHeight="true" outlineLevel="0" collapsed="false">
      <c r="A823" s="14" t="n">
        <v>820</v>
      </c>
      <c r="B823" s="15" t="n">
        <v>0.85</v>
      </c>
      <c r="C823" s="16" t="n">
        <v>0.62</v>
      </c>
      <c r="D823" s="16" t="n">
        <f aca="false" t="array" ref="D823:D823">B823-C823</f>
        <v>0.23</v>
      </c>
      <c r="E823" s="16" t="n">
        <v>0.4</v>
      </c>
      <c r="F823" s="16" t="n">
        <f aca="false" t="array" ref="F823:F823">1-E823</f>
        <v>0.6</v>
      </c>
      <c r="G823" s="16" t="n">
        <v>3.5</v>
      </c>
      <c r="H823" s="16" t="n">
        <f aca="false" t="array" ref="H823:H823">(G823*F823)/D823</f>
        <v>9.1304347826087</v>
      </c>
      <c r="I823" s="17" t="n">
        <f aca="false">D823*1000</f>
        <v>230</v>
      </c>
    </row>
    <row r="824" customFormat="false" ht="19.5" hidden="false" customHeight="true" outlineLevel="0" collapsed="false">
      <c r="A824" s="14" t="n">
        <v>821</v>
      </c>
      <c r="B824" s="15" t="n">
        <v>0.85</v>
      </c>
      <c r="C824" s="16" t="n">
        <v>0.59</v>
      </c>
      <c r="D824" s="16" t="n">
        <f aca="false" t="array" ref="D824:D824">B824-C824</f>
        <v>0.26</v>
      </c>
      <c r="E824" s="16" t="n">
        <v>0.2</v>
      </c>
      <c r="F824" s="16" t="n">
        <f aca="false" t="array" ref="F824:F824">1-E824</f>
        <v>0.8</v>
      </c>
      <c r="G824" s="16" t="n">
        <v>2.3</v>
      </c>
      <c r="H824" s="16" t="n">
        <f aca="false" t="array" ref="H824:H824">(G824*F824)/D824</f>
        <v>7.07692307692308</v>
      </c>
      <c r="I824" s="17" t="n">
        <f aca="false">D824*1000</f>
        <v>260</v>
      </c>
    </row>
    <row r="825" customFormat="false" ht="19.5" hidden="false" customHeight="true" outlineLevel="0" collapsed="false">
      <c r="A825" s="14" t="n">
        <v>822</v>
      </c>
      <c r="B825" s="15" t="n">
        <v>0.85</v>
      </c>
      <c r="C825" s="16" t="n">
        <v>0.57</v>
      </c>
      <c r="D825" s="16" t="n">
        <f aca="false" t="array" ref="D825:D825">B825-C825</f>
        <v>0.28</v>
      </c>
      <c r="E825" s="16" t="n">
        <v>0.4</v>
      </c>
      <c r="F825" s="16" t="n">
        <f aca="false" t="array" ref="F825:F825">1-E825</f>
        <v>0.6</v>
      </c>
      <c r="G825" s="16" t="n">
        <v>4.4</v>
      </c>
      <c r="H825" s="16" t="n">
        <f aca="false" t="array" ref="H825:H825">(G825*F825)/D825</f>
        <v>9.42857142857143</v>
      </c>
      <c r="I825" s="17" t="n">
        <f aca="false">D825*1000</f>
        <v>280</v>
      </c>
    </row>
    <row r="826" customFormat="false" ht="19.5" hidden="false" customHeight="true" outlineLevel="0" collapsed="false">
      <c r="A826" s="14" t="n">
        <v>823</v>
      </c>
      <c r="B826" s="15" t="n">
        <v>0.85</v>
      </c>
      <c r="C826" s="16" t="n">
        <v>0.57</v>
      </c>
      <c r="D826" s="16" t="n">
        <f aca="false" t="array" ref="D826:D826">B826-C826</f>
        <v>0.28</v>
      </c>
      <c r="E826" s="16" t="n">
        <v>0.3</v>
      </c>
      <c r="F826" s="16" t="n">
        <f aca="false" t="array" ref="F826:F826">1-E826</f>
        <v>0.7</v>
      </c>
      <c r="G826" s="16" t="n">
        <v>2.4</v>
      </c>
      <c r="H826" s="16" t="n">
        <f aca="false" t="array" ref="H826:H826">(G826*F826)/D826</f>
        <v>6</v>
      </c>
      <c r="I826" s="17" t="n">
        <f aca="false">D826*1000</f>
        <v>280</v>
      </c>
    </row>
    <row r="827" customFormat="false" ht="19.5" hidden="false" customHeight="true" outlineLevel="0" collapsed="false">
      <c r="A827" s="14" t="n">
        <v>824</v>
      </c>
      <c r="B827" s="15" t="n">
        <v>0.85</v>
      </c>
      <c r="C827" s="16" t="n">
        <v>0.65</v>
      </c>
      <c r="D827" s="16" t="n">
        <f aca="false" t="array" ref="D827:D827">B827-C827</f>
        <v>0.2</v>
      </c>
      <c r="E827" s="16" t="n">
        <v>0.4</v>
      </c>
      <c r="F827" s="16" t="n">
        <f aca="false" t="array" ref="F827:F827">1-E827</f>
        <v>0.6</v>
      </c>
      <c r="G827" s="16" t="n">
        <v>7.1</v>
      </c>
      <c r="H827" s="16" t="n">
        <f aca="false" t="array" ref="H827:H827">(G827*F827)/D827</f>
        <v>21.3</v>
      </c>
      <c r="I827" s="17" t="n">
        <f aca="false">D827*1000</f>
        <v>200</v>
      </c>
    </row>
    <row r="828" customFormat="false" ht="19.5" hidden="false" customHeight="true" outlineLevel="0" collapsed="false">
      <c r="A828" s="14" t="n">
        <v>825</v>
      </c>
      <c r="B828" s="15" t="n">
        <v>0.85</v>
      </c>
      <c r="C828" s="16" t="n">
        <v>0.59</v>
      </c>
      <c r="D828" s="16" t="n">
        <f aca="false" t="array" ref="D828:D828">B828-C828</f>
        <v>0.26</v>
      </c>
      <c r="E828" s="16" t="n">
        <v>0.2</v>
      </c>
      <c r="F828" s="16" t="n">
        <f aca="false" t="array" ref="F828:F828">1-E828</f>
        <v>0.8</v>
      </c>
      <c r="G828" s="16" t="n">
        <v>1.2</v>
      </c>
      <c r="H828" s="16" t="n">
        <f aca="false" t="array" ref="H828:H828">(G828*F828)/D828</f>
        <v>3.69230769230769</v>
      </c>
      <c r="I828" s="17" t="n">
        <f aca="false">D828*1000</f>
        <v>260</v>
      </c>
    </row>
    <row r="829" customFormat="false" ht="19.5" hidden="false" customHeight="true" outlineLevel="0" collapsed="false">
      <c r="A829" s="14" t="n">
        <v>826</v>
      </c>
      <c r="B829" s="15" t="n">
        <v>0.85</v>
      </c>
      <c r="C829" s="16" t="n">
        <v>0.59</v>
      </c>
      <c r="D829" s="16" t="n">
        <f aca="false" t="array" ref="D829:D829">B829-C829</f>
        <v>0.26</v>
      </c>
      <c r="E829" s="16" t="n">
        <v>0.4</v>
      </c>
      <c r="F829" s="16" t="n">
        <f aca="false" t="array" ref="F829:F829">1-E829</f>
        <v>0.6</v>
      </c>
      <c r="G829" s="16" t="n">
        <v>1.3</v>
      </c>
      <c r="H829" s="16" t="n">
        <f aca="false" t="array" ref="H829:H829">(G829*F829)/D829</f>
        <v>3</v>
      </c>
      <c r="I829" s="17" t="n">
        <f aca="false">D829*1000</f>
        <v>260</v>
      </c>
    </row>
    <row r="830" customFormat="false" ht="19.5" hidden="false" customHeight="true" outlineLevel="0" collapsed="false">
      <c r="A830" s="14" t="n">
        <v>827</v>
      </c>
      <c r="B830" s="15" t="n">
        <v>0.85</v>
      </c>
      <c r="C830" s="16" t="n">
        <v>0.56</v>
      </c>
      <c r="D830" s="16" t="n">
        <f aca="false" t="array" ref="D830:D830">B830-C830</f>
        <v>0.29</v>
      </c>
      <c r="E830" s="16" t="n">
        <v>0.5</v>
      </c>
      <c r="F830" s="16" t="n">
        <f aca="false" t="array" ref="F830:F830">1-E830</f>
        <v>0.5</v>
      </c>
      <c r="G830" s="16" t="n">
        <v>6.9</v>
      </c>
      <c r="H830" s="16" t="n">
        <f aca="false" t="array" ref="H830:H830">(G830*F830)/D830</f>
        <v>11.8965517241379</v>
      </c>
      <c r="I830" s="17" t="n">
        <f aca="false">D830*1000</f>
        <v>290</v>
      </c>
    </row>
    <row r="831" customFormat="false" ht="19.5" hidden="false" customHeight="true" outlineLevel="0" collapsed="false">
      <c r="A831" s="14" t="n">
        <v>828</v>
      </c>
      <c r="B831" s="15" t="n">
        <v>0.85</v>
      </c>
      <c r="C831" s="16" t="n">
        <v>0.64</v>
      </c>
      <c r="D831" s="16" t="n">
        <f aca="false" t="array" ref="D831:D831">B831-C831</f>
        <v>0.21</v>
      </c>
      <c r="E831" s="16" t="n">
        <v>0.2</v>
      </c>
      <c r="F831" s="16" t="n">
        <f aca="false" t="array" ref="F831:F831">1-E831</f>
        <v>0.8</v>
      </c>
      <c r="G831" s="16" t="n">
        <v>3.5</v>
      </c>
      <c r="H831" s="16" t="n">
        <f aca="false" t="array" ref="H831:H831">(G831*F831)/D831</f>
        <v>13.3333333333333</v>
      </c>
      <c r="I831" s="17" t="n">
        <f aca="false">D831*1000</f>
        <v>210</v>
      </c>
    </row>
    <row r="832" customFormat="false" ht="19.5" hidden="false" customHeight="true" outlineLevel="0" collapsed="false">
      <c r="A832" s="14" t="n">
        <v>829</v>
      </c>
      <c r="B832" s="15" t="n">
        <v>0.85</v>
      </c>
      <c r="C832" s="16" t="n">
        <v>0.56</v>
      </c>
      <c r="D832" s="16" t="n">
        <f aca="false" t="array" ref="D832:D832">B832-C832</f>
        <v>0.29</v>
      </c>
      <c r="E832" s="16" t="n">
        <v>0.3</v>
      </c>
      <c r="F832" s="16" t="n">
        <f aca="false" t="array" ref="F832:F832">1-E832</f>
        <v>0.7</v>
      </c>
      <c r="G832" s="16" t="n">
        <v>5</v>
      </c>
      <c r="H832" s="16" t="n">
        <f aca="false" t="array" ref="H832:H832">(G832*F832)/D832</f>
        <v>12.0689655172414</v>
      </c>
      <c r="I832" s="17" t="n">
        <f aca="false">D832*1000</f>
        <v>290</v>
      </c>
    </row>
    <row r="833" customFormat="false" ht="19.5" hidden="false" customHeight="true" outlineLevel="0" collapsed="false">
      <c r="A833" s="14" t="n">
        <v>830</v>
      </c>
      <c r="B833" s="15" t="n">
        <v>0.85</v>
      </c>
      <c r="C833" s="16" t="n">
        <v>0.57</v>
      </c>
      <c r="D833" s="16" t="n">
        <f aca="false" t="array" ref="D833:D833">B833-C833</f>
        <v>0.28</v>
      </c>
      <c r="E833" s="16" t="n">
        <v>0.3</v>
      </c>
      <c r="F833" s="16" t="n">
        <f aca="false" t="array" ref="F833:F833">1-E833</f>
        <v>0.7</v>
      </c>
      <c r="G833" s="16" t="n">
        <v>1.2</v>
      </c>
      <c r="H833" s="16" t="n">
        <f aca="false" t="array" ref="H833:H833">(G833*F833)/D833</f>
        <v>3</v>
      </c>
      <c r="I833" s="17" t="n">
        <f aca="false">D833*1000</f>
        <v>280</v>
      </c>
    </row>
    <row r="834" customFormat="false" ht="19.5" hidden="false" customHeight="true" outlineLevel="0" collapsed="false">
      <c r="A834" s="14" t="n">
        <v>831</v>
      </c>
      <c r="B834" s="15" t="n">
        <v>0.85</v>
      </c>
      <c r="C834" s="16" t="n">
        <v>0.56</v>
      </c>
      <c r="D834" s="16" t="n">
        <f aca="false" t="array" ref="D834:D834">B834-C834</f>
        <v>0.29</v>
      </c>
      <c r="E834" s="16" t="n">
        <v>0.4</v>
      </c>
      <c r="F834" s="16" t="n">
        <f aca="false" t="array" ref="F834:F834">1-E834</f>
        <v>0.6</v>
      </c>
      <c r="G834" s="16" t="n">
        <v>2</v>
      </c>
      <c r="H834" s="16" t="n">
        <f aca="false" t="array" ref="H834:H834">(G834*F834)/D834</f>
        <v>4.13793103448276</v>
      </c>
      <c r="I834" s="17" t="n">
        <f aca="false">D834*1000</f>
        <v>290</v>
      </c>
    </row>
    <row r="835" customFormat="false" ht="19.5" hidden="false" customHeight="true" outlineLevel="0" collapsed="false">
      <c r="A835" s="14" t="n">
        <v>832</v>
      </c>
      <c r="B835" s="15" t="n">
        <v>0.85</v>
      </c>
      <c r="C835" s="16" t="n">
        <v>0.65</v>
      </c>
      <c r="D835" s="16" t="n">
        <f aca="false" t="array" ref="D835:D835">B835-C835</f>
        <v>0.2</v>
      </c>
      <c r="E835" s="16" t="n">
        <v>0.3</v>
      </c>
      <c r="F835" s="16" t="n">
        <f aca="false" t="array" ref="F835:F835">1-E835</f>
        <v>0.7</v>
      </c>
      <c r="G835" s="16" t="n">
        <v>1</v>
      </c>
      <c r="H835" s="16" t="n">
        <f aca="false" t="array" ref="H835:H835">(G835*F835)/D835</f>
        <v>3.5</v>
      </c>
      <c r="I835" s="17" t="n">
        <f aca="false">D835*1000</f>
        <v>200</v>
      </c>
    </row>
    <row r="836" customFormat="false" ht="19.5" hidden="false" customHeight="true" outlineLevel="0" collapsed="false">
      <c r="A836" s="14" t="n">
        <v>833</v>
      </c>
      <c r="B836" s="15" t="n">
        <v>0.85</v>
      </c>
      <c r="C836" s="16" t="n">
        <v>0.64</v>
      </c>
      <c r="D836" s="16" t="n">
        <f aca="false" t="array" ref="D836:D836">B836-C836</f>
        <v>0.21</v>
      </c>
      <c r="E836" s="16" t="n">
        <v>0.5</v>
      </c>
      <c r="F836" s="16" t="n">
        <f aca="false" t="array" ref="F836:F836">1-E836</f>
        <v>0.5</v>
      </c>
      <c r="G836" s="16" t="n">
        <v>1.8</v>
      </c>
      <c r="H836" s="16" t="n">
        <f aca="false" t="array" ref="H836:H836">(G836*F836)/D836</f>
        <v>4.28571428571429</v>
      </c>
      <c r="I836" s="17" t="n">
        <f aca="false">D836*1000</f>
        <v>210</v>
      </c>
    </row>
    <row r="837" customFormat="false" ht="19.5" hidden="false" customHeight="true" outlineLevel="0" collapsed="false">
      <c r="A837" s="14" t="n">
        <v>834</v>
      </c>
      <c r="B837" s="15" t="n">
        <v>0.85</v>
      </c>
      <c r="C837" s="16" t="n">
        <v>0.61</v>
      </c>
      <c r="D837" s="16" t="n">
        <f aca="false" t="array" ref="D837:D837">B837-C837</f>
        <v>0.24</v>
      </c>
      <c r="E837" s="16" t="n">
        <v>0.2</v>
      </c>
      <c r="F837" s="16" t="n">
        <f aca="false" t="array" ref="F837:F837">1-E837</f>
        <v>0.8</v>
      </c>
      <c r="G837" s="16" t="n">
        <v>5.3</v>
      </c>
      <c r="H837" s="16" t="n">
        <f aca="false" t="array" ref="H837:H837">(G837*F837)/D837</f>
        <v>17.6666666666667</v>
      </c>
      <c r="I837" s="17" t="n">
        <f aca="false">D837*1000</f>
        <v>240</v>
      </c>
    </row>
    <row r="838" customFormat="false" ht="19.5" hidden="false" customHeight="true" outlineLevel="0" collapsed="false">
      <c r="A838" s="14" t="n">
        <v>835</v>
      </c>
      <c r="B838" s="15" t="n">
        <v>0.85</v>
      </c>
      <c r="C838" s="16" t="n">
        <v>0.6</v>
      </c>
      <c r="D838" s="16" t="n">
        <f aca="false" t="array" ref="D838:D838">B838-C838</f>
        <v>0.25</v>
      </c>
      <c r="E838" s="16" t="n">
        <v>0.3</v>
      </c>
      <c r="F838" s="16" t="n">
        <f aca="false" t="array" ref="F838:F838">1-E838</f>
        <v>0.7</v>
      </c>
      <c r="G838" s="16" t="n">
        <v>4.2</v>
      </c>
      <c r="H838" s="16" t="n">
        <f aca="false" t="array" ref="H838:H838">(G838*F838)/D838</f>
        <v>11.76</v>
      </c>
      <c r="I838" s="17" t="n">
        <f aca="false">D838*1000</f>
        <v>250</v>
      </c>
    </row>
    <row r="839" customFormat="false" ht="19.5" hidden="false" customHeight="true" outlineLevel="0" collapsed="false">
      <c r="A839" s="14" t="n">
        <v>836</v>
      </c>
      <c r="B839" s="15" t="n">
        <v>0.85</v>
      </c>
      <c r="C839" s="16" t="n">
        <v>0.59</v>
      </c>
      <c r="D839" s="16" t="n">
        <f aca="false" t="array" ref="D839:D839">B839-C839</f>
        <v>0.26</v>
      </c>
      <c r="E839" s="16" t="n">
        <v>0.5</v>
      </c>
      <c r="F839" s="16" t="n">
        <f aca="false" t="array" ref="F839:F839">1-E839</f>
        <v>0.5</v>
      </c>
      <c r="G839" s="16" t="n">
        <v>4.4</v>
      </c>
      <c r="H839" s="16" t="n">
        <f aca="false" t="array" ref="H839:H839">(G839*F839)/D839</f>
        <v>8.46153846153846</v>
      </c>
      <c r="I839" s="17" t="n">
        <f aca="false">D839*1000</f>
        <v>260</v>
      </c>
    </row>
    <row r="840" customFormat="false" ht="19.5" hidden="false" customHeight="true" outlineLevel="0" collapsed="false">
      <c r="A840" s="14" t="n">
        <v>837</v>
      </c>
      <c r="B840" s="15" t="n">
        <v>0.85</v>
      </c>
      <c r="C840" s="16" t="n">
        <v>0.59</v>
      </c>
      <c r="D840" s="16" t="n">
        <f aca="false" t="array" ref="D840:D840">B840-C840</f>
        <v>0.26</v>
      </c>
      <c r="E840" s="16" t="n">
        <v>0.3</v>
      </c>
      <c r="F840" s="16" t="n">
        <f aca="false" t="array" ref="F840:F840">1-E840</f>
        <v>0.7</v>
      </c>
      <c r="G840" s="16" t="n">
        <v>2.3</v>
      </c>
      <c r="H840" s="16" t="n">
        <f aca="false" t="array" ref="H840:H840">(G840*F840)/D840</f>
        <v>6.19230769230769</v>
      </c>
      <c r="I840" s="17" t="n">
        <f aca="false">D840*1000</f>
        <v>260</v>
      </c>
    </row>
    <row r="841" customFormat="false" ht="19.5" hidden="false" customHeight="true" outlineLevel="0" collapsed="false">
      <c r="A841" s="14" t="n">
        <v>838</v>
      </c>
      <c r="B841" s="15" t="n">
        <v>0.85</v>
      </c>
      <c r="C841" s="16" t="n">
        <v>0.55</v>
      </c>
      <c r="D841" s="16" t="n">
        <f aca="false" t="array" ref="D841:D841">B841-C841</f>
        <v>0.3</v>
      </c>
      <c r="E841" s="16" t="n">
        <v>0.4</v>
      </c>
      <c r="F841" s="16" t="n">
        <f aca="false" t="array" ref="F841:F841">1-E841</f>
        <v>0.6</v>
      </c>
      <c r="G841" s="16" t="n">
        <v>3.2</v>
      </c>
      <c r="H841" s="16" t="n">
        <f aca="false" t="array" ref="H841:H841">(G841*F841)/D841</f>
        <v>6.4</v>
      </c>
      <c r="I841" s="17" t="n">
        <f aca="false">D841*1000</f>
        <v>300</v>
      </c>
    </row>
    <row r="842" customFormat="false" ht="19.5" hidden="false" customHeight="true" outlineLevel="0" collapsed="false">
      <c r="A842" s="14" t="n">
        <v>839</v>
      </c>
      <c r="B842" s="15" t="n">
        <v>0.85</v>
      </c>
      <c r="C842" s="16" t="n">
        <v>0.64</v>
      </c>
      <c r="D842" s="16" t="n">
        <f aca="false" t="array" ref="D842:D842">B842-C842</f>
        <v>0.21</v>
      </c>
      <c r="E842" s="16" t="n">
        <v>0.5</v>
      </c>
      <c r="F842" s="16" t="n">
        <f aca="false" t="array" ref="F842:F842">1-E842</f>
        <v>0.5</v>
      </c>
      <c r="G842" s="16" t="n">
        <v>1</v>
      </c>
      <c r="H842" s="16" t="n">
        <f aca="false" t="array" ref="H842:H842">(G842*F842)/D842</f>
        <v>2.38095238095238</v>
      </c>
      <c r="I842" s="17" t="n">
        <f aca="false">D842*1000</f>
        <v>210</v>
      </c>
    </row>
    <row r="843" customFormat="false" ht="19.5" hidden="false" customHeight="true" outlineLevel="0" collapsed="false">
      <c r="A843" s="14" t="n">
        <v>840</v>
      </c>
      <c r="B843" s="15" t="n">
        <v>0.85</v>
      </c>
      <c r="C843" s="16" t="n">
        <v>0.61</v>
      </c>
      <c r="D843" s="16" t="n">
        <f aca="false" t="array" ref="D843:D843">B843-C843</f>
        <v>0.24</v>
      </c>
      <c r="E843" s="16" t="n">
        <v>0.5</v>
      </c>
      <c r="F843" s="16" t="n">
        <f aca="false" t="array" ref="F843:F843">1-E843</f>
        <v>0.5</v>
      </c>
      <c r="G843" s="16" t="n">
        <v>2.2</v>
      </c>
      <c r="H843" s="16" t="n">
        <f aca="false" t="array" ref="H843:H843">(G843*F843)/D843</f>
        <v>4.58333333333333</v>
      </c>
      <c r="I843" s="17" t="n">
        <f aca="false">D843*1000</f>
        <v>240</v>
      </c>
    </row>
    <row r="844" customFormat="false" ht="19.5" hidden="false" customHeight="true" outlineLevel="0" collapsed="false">
      <c r="A844" s="14" t="n">
        <v>841</v>
      </c>
      <c r="B844" s="15" t="n">
        <v>0.85</v>
      </c>
      <c r="C844" s="16" t="n">
        <v>0.56</v>
      </c>
      <c r="D844" s="16" t="n">
        <f aca="false" t="array" ref="D844:D844">B844-C844</f>
        <v>0.29</v>
      </c>
      <c r="E844" s="16" t="n">
        <v>0.2</v>
      </c>
      <c r="F844" s="16" t="n">
        <f aca="false" t="array" ref="F844:F844">1-E844</f>
        <v>0.8</v>
      </c>
      <c r="G844" s="16" t="n">
        <v>1.9</v>
      </c>
      <c r="H844" s="16" t="n">
        <f aca="false" t="array" ref="H844:H844">(G844*F844)/D844</f>
        <v>5.24137931034483</v>
      </c>
      <c r="I844" s="17" t="n">
        <f aca="false">D844*1000</f>
        <v>290</v>
      </c>
    </row>
    <row r="845" customFormat="false" ht="19.5" hidden="false" customHeight="true" outlineLevel="0" collapsed="false">
      <c r="A845" s="14" t="n">
        <v>842</v>
      </c>
      <c r="B845" s="15" t="n">
        <v>0.85</v>
      </c>
      <c r="C845" s="16" t="n">
        <v>0.57</v>
      </c>
      <c r="D845" s="16" t="n">
        <f aca="false" t="array" ref="D845:D845">B845-C845</f>
        <v>0.28</v>
      </c>
      <c r="E845" s="16" t="n">
        <v>0.4</v>
      </c>
      <c r="F845" s="16" t="n">
        <f aca="false" t="array" ref="F845:F845">1-E845</f>
        <v>0.6</v>
      </c>
      <c r="G845" s="16" t="n">
        <v>6.9</v>
      </c>
      <c r="H845" s="16" t="n">
        <f aca="false" t="array" ref="H845:H845">(G845*F845)/D845</f>
        <v>14.7857142857143</v>
      </c>
      <c r="I845" s="17" t="n">
        <f aca="false">D845*1000</f>
        <v>280</v>
      </c>
    </row>
    <row r="846" customFormat="false" ht="19.5" hidden="false" customHeight="true" outlineLevel="0" collapsed="false">
      <c r="A846" s="14" t="n">
        <v>843</v>
      </c>
      <c r="B846" s="15" t="n">
        <v>0.85</v>
      </c>
      <c r="C846" s="16" t="n">
        <v>0.56</v>
      </c>
      <c r="D846" s="16" t="n">
        <f aca="false" t="array" ref="D846:D846">B846-C846</f>
        <v>0.29</v>
      </c>
      <c r="E846" s="16" t="n">
        <v>0.2</v>
      </c>
      <c r="F846" s="16" t="n">
        <f aca="false" t="array" ref="F846:F846">1-E846</f>
        <v>0.8</v>
      </c>
      <c r="G846" s="16" t="n">
        <v>6.5</v>
      </c>
      <c r="H846" s="16" t="n">
        <f aca="false" t="array" ref="H846:H846">(G846*F846)/D846</f>
        <v>17.9310344827586</v>
      </c>
      <c r="I846" s="17" t="n">
        <f aca="false">D846*1000</f>
        <v>290</v>
      </c>
    </row>
    <row r="847" customFormat="false" ht="19.5" hidden="false" customHeight="true" outlineLevel="0" collapsed="false">
      <c r="A847" s="14" t="n">
        <v>844</v>
      </c>
      <c r="B847" s="15" t="n">
        <v>0.85</v>
      </c>
      <c r="C847" s="16" t="n">
        <v>0.62</v>
      </c>
      <c r="D847" s="16" t="n">
        <f aca="false" t="array" ref="D847:D847">B847-C847</f>
        <v>0.23</v>
      </c>
      <c r="E847" s="16" t="n">
        <v>0.4</v>
      </c>
      <c r="F847" s="16" t="n">
        <f aca="false" t="array" ref="F847:F847">1-E847</f>
        <v>0.6</v>
      </c>
      <c r="G847" s="16" t="n">
        <v>1.6</v>
      </c>
      <c r="H847" s="16" t="n">
        <f aca="false" t="array" ref="H847:H847">(G847*F847)/D847</f>
        <v>4.17391304347826</v>
      </c>
      <c r="I847" s="17" t="n">
        <f aca="false">D847*1000</f>
        <v>230</v>
      </c>
    </row>
    <row r="848" customFormat="false" ht="19.5" hidden="false" customHeight="true" outlineLevel="0" collapsed="false">
      <c r="A848" s="14" t="n">
        <v>845</v>
      </c>
      <c r="B848" s="15" t="n">
        <v>0.85</v>
      </c>
      <c r="C848" s="16" t="n">
        <v>0.55</v>
      </c>
      <c r="D848" s="16" t="n">
        <f aca="false" t="array" ref="D848:D848">B848-C848</f>
        <v>0.3</v>
      </c>
      <c r="E848" s="16" t="n">
        <v>0.2</v>
      </c>
      <c r="F848" s="16" t="n">
        <f aca="false" t="array" ref="F848:F848">1-E848</f>
        <v>0.8</v>
      </c>
      <c r="G848" s="16" t="n">
        <v>3.8</v>
      </c>
      <c r="H848" s="16" t="n">
        <f aca="false" t="array" ref="H848:H848">(G848*F848)/D848</f>
        <v>10.1333333333333</v>
      </c>
      <c r="I848" s="17" t="n">
        <f aca="false">D848*1000</f>
        <v>300</v>
      </c>
    </row>
    <row r="849" customFormat="false" ht="19.5" hidden="false" customHeight="true" outlineLevel="0" collapsed="false">
      <c r="A849" s="14" t="n">
        <v>846</v>
      </c>
      <c r="B849" s="15" t="n">
        <v>0.85</v>
      </c>
      <c r="C849" s="16" t="n">
        <v>0.64</v>
      </c>
      <c r="D849" s="16" t="n">
        <f aca="false" t="array" ref="D849:D849">B849-C849</f>
        <v>0.21</v>
      </c>
      <c r="E849" s="16" t="n">
        <v>0.2</v>
      </c>
      <c r="F849" s="16" t="n">
        <f aca="false" t="array" ref="F849:F849">1-E849</f>
        <v>0.8</v>
      </c>
      <c r="G849" s="16" t="n">
        <v>4.7</v>
      </c>
      <c r="H849" s="16" t="n">
        <f aca="false" t="array" ref="H849:H849">(G849*F849)/D849</f>
        <v>17.9047619047619</v>
      </c>
      <c r="I849" s="17" t="n">
        <f aca="false">D849*1000</f>
        <v>210</v>
      </c>
    </row>
    <row r="850" customFormat="false" ht="19.5" hidden="false" customHeight="true" outlineLevel="0" collapsed="false">
      <c r="A850" s="14" t="n">
        <v>847</v>
      </c>
      <c r="B850" s="15" t="n">
        <v>0.85</v>
      </c>
      <c r="C850" s="16" t="n">
        <v>0.6</v>
      </c>
      <c r="D850" s="16" t="n">
        <f aca="false" t="array" ref="D850:D850">B850-C850</f>
        <v>0.25</v>
      </c>
      <c r="E850" s="16" t="n">
        <v>0.4</v>
      </c>
      <c r="F850" s="16" t="n">
        <f aca="false" t="array" ref="F850:F850">1-E850</f>
        <v>0.6</v>
      </c>
      <c r="G850" s="16" t="n">
        <v>5.2</v>
      </c>
      <c r="H850" s="16" t="n">
        <f aca="false" t="array" ref="H850:H850">(G850*F850)/D850</f>
        <v>12.48</v>
      </c>
      <c r="I850" s="17" t="n">
        <f aca="false">D850*1000</f>
        <v>250</v>
      </c>
    </row>
    <row r="851" customFormat="false" ht="19.5" hidden="false" customHeight="true" outlineLevel="0" collapsed="false">
      <c r="A851" s="14" t="n">
        <v>848</v>
      </c>
      <c r="B851" s="15" t="n">
        <v>0.85</v>
      </c>
      <c r="C851" s="16" t="n">
        <v>0.57</v>
      </c>
      <c r="D851" s="16" t="n">
        <f aca="false" t="array" ref="D851:D851">B851-C851</f>
        <v>0.28</v>
      </c>
      <c r="E851" s="16" t="n">
        <v>0.3</v>
      </c>
      <c r="F851" s="16" t="n">
        <f aca="false" t="array" ref="F851:F851">1-E851</f>
        <v>0.7</v>
      </c>
      <c r="G851" s="16" t="n">
        <v>4.6</v>
      </c>
      <c r="H851" s="16" t="n">
        <f aca="false" t="array" ref="H851:H851">(G851*F851)/D851</f>
        <v>11.5</v>
      </c>
      <c r="I851" s="17" t="n">
        <f aca="false">D851*1000</f>
        <v>280</v>
      </c>
    </row>
    <row r="852" customFormat="false" ht="19.5" hidden="false" customHeight="true" outlineLevel="0" collapsed="false">
      <c r="A852" s="14" t="n">
        <v>849</v>
      </c>
      <c r="B852" s="15" t="n">
        <v>0.85</v>
      </c>
      <c r="C852" s="16" t="n">
        <v>0.63</v>
      </c>
      <c r="D852" s="16" t="n">
        <f aca="false" t="array" ref="D852:D852">B852-C852</f>
        <v>0.22</v>
      </c>
      <c r="E852" s="16" t="n">
        <v>0.3</v>
      </c>
      <c r="F852" s="16" t="n">
        <f aca="false" t="array" ref="F852:F852">1-E852</f>
        <v>0.7</v>
      </c>
      <c r="G852" s="16" t="n">
        <v>3</v>
      </c>
      <c r="H852" s="16" t="n">
        <f aca="false" t="array" ref="H852:H852">(G852*F852)/D852</f>
        <v>9.54545454545455</v>
      </c>
      <c r="I852" s="17" t="n">
        <f aca="false">D852*1000</f>
        <v>220</v>
      </c>
    </row>
    <row r="853" customFormat="false" ht="19.5" hidden="false" customHeight="true" outlineLevel="0" collapsed="false">
      <c r="A853" s="14" t="n">
        <v>850</v>
      </c>
      <c r="B853" s="15" t="n">
        <v>0.85</v>
      </c>
      <c r="C853" s="16" t="n">
        <v>0.62</v>
      </c>
      <c r="D853" s="16" t="n">
        <f aca="false" t="array" ref="D853:D853">B853-C853</f>
        <v>0.23</v>
      </c>
      <c r="E853" s="16" t="n">
        <v>0.2</v>
      </c>
      <c r="F853" s="16" t="n">
        <f aca="false" t="array" ref="F853:F853">1-E853</f>
        <v>0.8</v>
      </c>
      <c r="G853" s="16" t="n">
        <v>3.1</v>
      </c>
      <c r="H853" s="16" t="n">
        <f aca="false" t="array" ref="H853:H853">(G853*F853)/D853</f>
        <v>10.7826086956522</v>
      </c>
      <c r="I853" s="17" t="n">
        <f aca="false">D853*1000</f>
        <v>230</v>
      </c>
    </row>
    <row r="854" customFormat="false" ht="19.5" hidden="false" customHeight="true" outlineLevel="0" collapsed="false">
      <c r="A854" s="14" t="n">
        <v>851</v>
      </c>
      <c r="B854" s="15" t="n">
        <v>0.85</v>
      </c>
      <c r="C854" s="16" t="n">
        <v>0.62</v>
      </c>
      <c r="D854" s="16" t="n">
        <f aca="false" t="array" ref="D854:D854">B854-C854</f>
        <v>0.23</v>
      </c>
      <c r="E854" s="16" t="n">
        <v>0.4</v>
      </c>
      <c r="F854" s="16" t="n">
        <f aca="false" t="array" ref="F854:F854">1-E854</f>
        <v>0.6</v>
      </c>
      <c r="G854" s="16" t="n">
        <v>4.7</v>
      </c>
      <c r="H854" s="16" t="n">
        <f aca="false" t="array" ref="H854:H854">(G854*F854)/D854</f>
        <v>12.2608695652174</v>
      </c>
      <c r="I854" s="17" t="n">
        <f aca="false">D854*1000</f>
        <v>230</v>
      </c>
    </row>
    <row r="855" customFormat="false" ht="19.5" hidden="false" customHeight="true" outlineLevel="0" collapsed="false">
      <c r="A855" s="14" t="n">
        <v>852</v>
      </c>
      <c r="B855" s="15" t="n">
        <v>0.85</v>
      </c>
      <c r="C855" s="16" t="n">
        <v>0.62</v>
      </c>
      <c r="D855" s="16" t="n">
        <f aca="false" t="array" ref="D855:D855">B855-C855</f>
        <v>0.23</v>
      </c>
      <c r="E855" s="16" t="n">
        <v>0.2</v>
      </c>
      <c r="F855" s="16" t="n">
        <f aca="false" t="array" ref="F855:F855">1-E855</f>
        <v>0.8</v>
      </c>
      <c r="G855" s="16" t="n">
        <v>6.2</v>
      </c>
      <c r="H855" s="16" t="n">
        <f aca="false" t="array" ref="H855:H855">(G855*F855)/D855</f>
        <v>21.5652173913044</v>
      </c>
      <c r="I855" s="17" t="n">
        <f aca="false">D855*1000</f>
        <v>230</v>
      </c>
    </row>
    <row r="856" customFormat="false" ht="19.5" hidden="false" customHeight="true" outlineLevel="0" collapsed="false">
      <c r="A856" s="14" t="n">
        <v>853</v>
      </c>
      <c r="B856" s="15" t="n">
        <v>0.85</v>
      </c>
      <c r="C856" s="16" t="n">
        <v>0.62</v>
      </c>
      <c r="D856" s="16" t="n">
        <f aca="false" t="array" ref="D856:D856">B856-C856</f>
        <v>0.23</v>
      </c>
      <c r="E856" s="16" t="n">
        <v>0.3</v>
      </c>
      <c r="F856" s="16" t="n">
        <f aca="false" t="array" ref="F856:F856">1-E856</f>
        <v>0.7</v>
      </c>
      <c r="G856" s="16" t="n">
        <v>3.2</v>
      </c>
      <c r="H856" s="16" t="n">
        <f aca="false" t="array" ref="H856:H856">(G856*F856)/D856</f>
        <v>9.73913043478261</v>
      </c>
      <c r="I856" s="17" t="n">
        <f aca="false">D856*1000</f>
        <v>230</v>
      </c>
    </row>
    <row r="857" customFormat="false" ht="19.5" hidden="false" customHeight="true" outlineLevel="0" collapsed="false">
      <c r="A857" s="14" t="n">
        <v>854</v>
      </c>
      <c r="B857" s="15" t="n">
        <v>0.85</v>
      </c>
      <c r="C857" s="16" t="n">
        <v>0.6</v>
      </c>
      <c r="D857" s="16" t="n">
        <f aca="false" t="array" ref="D857:D857">B857-C857</f>
        <v>0.25</v>
      </c>
      <c r="E857" s="16" t="n">
        <v>0.5</v>
      </c>
      <c r="F857" s="16" t="n">
        <f aca="false" t="array" ref="F857:F857">1-E857</f>
        <v>0.5</v>
      </c>
      <c r="G857" s="16" t="n">
        <v>3.1</v>
      </c>
      <c r="H857" s="16" t="n">
        <f aca="false" t="array" ref="H857:H857">(G857*F857)/D857</f>
        <v>6.2</v>
      </c>
      <c r="I857" s="17" t="n">
        <f aca="false">D857*1000</f>
        <v>250</v>
      </c>
    </row>
    <row r="858" customFormat="false" ht="19.5" hidden="false" customHeight="true" outlineLevel="0" collapsed="false">
      <c r="A858" s="14" t="n">
        <v>855</v>
      </c>
      <c r="B858" s="15" t="n">
        <v>0.85</v>
      </c>
      <c r="C858" s="16" t="n">
        <v>0.59</v>
      </c>
      <c r="D858" s="16" t="n">
        <f aca="false" t="array" ref="D858:D858">B858-C858</f>
        <v>0.26</v>
      </c>
      <c r="E858" s="16" t="n">
        <v>0.5</v>
      </c>
      <c r="F858" s="16" t="n">
        <f aca="false" t="array" ref="F858:F858">1-E858</f>
        <v>0.5</v>
      </c>
      <c r="G858" s="16" t="n">
        <v>7</v>
      </c>
      <c r="H858" s="16" t="n">
        <f aca="false" t="array" ref="H858:H858">(G858*F858)/D858</f>
        <v>13.4615384615385</v>
      </c>
      <c r="I858" s="17" t="n">
        <f aca="false">D858*1000</f>
        <v>260</v>
      </c>
    </row>
    <row r="859" customFormat="false" ht="19.5" hidden="false" customHeight="true" outlineLevel="0" collapsed="false">
      <c r="A859" s="14" t="n">
        <v>856</v>
      </c>
      <c r="B859" s="15" t="n">
        <v>0.85</v>
      </c>
      <c r="C859" s="16" t="n">
        <v>0.55</v>
      </c>
      <c r="D859" s="16" t="n">
        <f aca="false" t="array" ref="D859:D859">B859-C859</f>
        <v>0.3</v>
      </c>
      <c r="E859" s="16" t="n">
        <v>0.2</v>
      </c>
      <c r="F859" s="16" t="n">
        <f aca="false" t="array" ref="F859:F859">1-E859</f>
        <v>0.8</v>
      </c>
      <c r="G859" s="16" t="n">
        <v>7.1</v>
      </c>
      <c r="H859" s="16" t="n">
        <f aca="false" t="array" ref="H859:H859">(G859*F859)/D859</f>
        <v>18.9333333333333</v>
      </c>
      <c r="I859" s="17" t="n">
        <f aca="false">D859*1000</f>
        <v>300</v>
      </c>
    </row>
    <row r="860" customFormat="false" ht="19.5" hidden="false" customHeight="true" outlineLevel="0" collapsed="false">
      <c r="A860" s="14" t="n">
        <v>857</v>
      </c>
      <c r="B860" s="15" t="n">
        <v>0.85</v>
      </c>
      <c r="C860" s="16" t="n">
        <v>0.61</v>
      </c>
      <c r="D860" s="16" t="n">
        <f aca="false" t="array" ref="D860:D860">B860-C860</f>
        <v>0.24</v>
      </c>
      <c r="E860" s="16" t="n">
        <v>0.2</v>
      </c>
      <c r="F860" s="16" t="n">
        <f aca="false" t="array" ref="F860:F860">1-E860</f>
        <v>0.8</v>
      </c>
      <c r="G860" s="16" t="n">
        <v>1.5</v>
      </c>
      <c r="H860" s="16" t="n">
        <f aca="false" t="array" ref="H860:H860">(G860*F860)/D860</f>
        <v>5</v>
      </c>
      <c r="I860" s="17" t="n">
        <f aca="false">D860*1000</f>
        <v>240</v>
      </c>
    </row>
    <row r="861" customFormat="false" ht="19.5" hidden="false" customHeight="true" outlineLevel="0" collapsed="false">
      <c r="A861" s="14" t="n">
        <v>858</v>
      </c>
      <c r="B861" s="15" t="n">
        <v>0.85</v>
      </c>
      <c r="C861" s="16" t="n">
        <v>0.58</v>
      </c>
      <c r="D861" s="16" t="n">
        <f aca="false" t="array" ref="D861:D861">B861-C861</f>
        <v>0.27</v>
      </c>
      <c r="E861" s="16" t="n">
        <v>0.3</v>
      </c>
      <c r="F861" s="16" t="n">
        <f aca="false" t="array" ref="F861:F861">1-E861</f>
        <v>0.7</v>
      </c>
      <c r="G861" s="16" t="n">
        <v>3.4</v>
      </c>
      <c r="H861" s="16" t="n">
        <f aca="false" t="array" ref="H861:H861">(G861*F861)/D861</f>
        <v>8.81481481481481</v>
      </c>
      <c r="I861" s="17" t="n">
        <f aca="false">D861*1000</f>
        <v>270</v>
      </c>
    </row>
    <row r="862" customFormat="false" ht="19.5" hidden="false" customHeight="true" outlineLevel="0" collapsed="false">
      <c r="A862" s="14" t="n">
        <v>859</v>
      </c>
      <c r="B862" s="15" t="n">
        <v>0.85</v>
      </c>
      <c r="C862" s="16" t="n">
        <v>0.61</v>
      </c>
      <c r="D862" s="16" t="n">
        <f aca="false" t="array" ref="D862:D862">B862-C862</f>
        <v>0.24</v>
      </c>
      <c r="E862" s="16" t="n">
        <v>0.3</v>
      </c>
      <c r="F862" s="16" t="n">
        <f aca="false" t="array" ref="F862:F862">1-E862</f>
        <v>0.7</v>
      </c>
      <c r="G862" s="16" t="n">
        <v>2.1</v>
      </c>
      <c r="H862" s="16" t="n">
        <f aca="false" t="array" ref="H862:H862">(G862*F862)/D862</f>
        <v>6.125</v>
      </c>
      <c r="I862" s="17" t="n">
        <f aca="false">D862*1000</f>
        <v>240</v>
      </c>
    </row>
    <row r="863" customFormat="false" ht="19.5" hidden="false" customHeight="true" outlineLevel="0" collapsed="false">
      <c r="A863" s="14" t="n">
        <v>860</v>
      </c>
      <c r="B863" s="15" t="n">
        <v>0.85</v>
      </c>
      <c r="C863" s="16" t="n">
        <v>0.55</v>
      </c>
      <c r="D863" s="16" t="n">
        <f aca="false" t="array" ref="D863:D863">B863-C863</f>
        <v>0.3</v>
      </c>
      <c r="E863" s="16" t="n">
        <v>0.2</v>
      </c>
      <c r="F863" s="16" t="n">
        <f aca="false" t="array" ref="F863:F863">1-E863</f>
        <v>0.8</v>
      </c>
      <c r="G863" s="16" t="n">
        <v>2.3</v>
      </c>
      <c r="H863" s="16" t="n">
        <f aca="false" t="array" ref="H863:H863">(G863*F863)/D863</f>
        <v>6.13333333333334</v>
      </c>
      <c r="I863" s="17" t="n">
        <f aca="false">D863*1000</f>
        <v>300</v>
      </c>
    </row>
    <row r="864" customFormat="false" ht="19.5" hidden="false" customHeight="true" outlineLevel="0" collapsed="false">
      <c r="A864" s="14" t="n">
        <v>861</v>
      </c>
      <c r="B864" s="15" t="n">
        <v>0.85</v>
      </c>
      <c r="C864" s="16" t="n">
        <v>0.55</v>
      </c>
      <c r="D864" s="16" t="n">
        <f aca="false" t="array" ref="D864:D864">B864-C864</f>
        <v>0.3</v>
      </c>
      <c r="E864" s="16" t="n">
        <v>0.5</v>
      </c>
      <c r="F864" s="16" t="n">
        <f aca="false" t="array" ref="F864:F864">1-E864</f>
        <v>0.5</v>
      </c>
      <c r="G864" s="16" t="n">
        <v>1.3</v>
      </c>
      <c r="H864" s="16" t="n">
        <f aca="false" t="array" ref="H864:H864">(G864*F864)/D864</f>
        <v>2.16666666666667</v>
      </c>
      <c r="I864" s="17" t="n">
        <f aca="false">D864*1000</f>
        <v>300</v>
      </c>
    </row>
    <row r="865" customFormat="false" ht="19.5" hidden="false" customHeight="true" outlineLevel="0" collapsed="false">
      <c r="A865" s="14" t="n">
        <v>862</v>
      </c>
      <c r="B865" s="15" t="n">
        <v>0.85</v>
      </c>
      <c r="C865" s="16" t="n">
        <v>0.62</v>
      </c>
      <c r="D865" s="16" t="n">
        <f aca="false" t="array" ref="D865:D865">B865-C865</f>
        <v>0.23</v>
      </c>
      <c r="E865" s="16" t="n">
        <v>0.2</v>
      </c>
      <c r="F865" s="16" t="n">
        <f aca="false" t="array" ref="F865:F865">1-E865</f>
        <v>0.8</v>
      </c>
      <c r="G865" s="16" t="n">
        <v>5.1</v>
      </c>
      <c r="H865" s="16" t="n">
        <f aca="false" t="array" ref="H865:H865">(G865*F865)/D865</f>
        <v>17.7391304347826</v>
      </c>
      <c r="I865" s="17" t="n">
        <f aca="false">D865*1000</f>
        <v>230</v>
      </c>
    </row>
    <row r="866" customFormat="false" ht="19.5" hidden="false" customHeight="true" outlineLevel="0" collapsed="false">
      <c r="A866" s="14" t="n">
        <v>863</v>
      </c>
      <c r="B866" s="15" t="n">
        <v>0.85</v>
      </c>
      <c r="C866" s="16" t="n">
        <v>0.58</v>
      </c>
      <c r="D866" s="16" t="n">
        <f aca="false" t="array" ref="D866:D866">B866-C866</f>
        <v>0.27</v>
      </c>
      <c r="E866" s="16" t="n">
        <v>0.3</v>
      </c>
      <c r="F866" s="16" t="n">
        <f aca="false" t="array" ref="F866:F866">1-E866</f>
        <v>0.7</v>
      </c>
      <c r="G866" s="16" t="n">
        <v>4.2</v>
      </c>
      <c r="H866" s="16" t="n">
        <f aca="false" t="array" ref="H866:H866">(G866*F866)/D866</f>
        <v>10.8888888888889</v>
      </c>
      <c r="I866" s="17" t="n">
        <f aca="false">D866*1000</f>
        <v>270</v>
      </c>
    </row>
    <row r="867" customFormat="false" ht="19.5" hidden="false" customHeight="true" outlineLevel="0" collapsed="false">
      <c r="A867" s="14" t="n">
        <v>864</v>
      </c>
      <c r="B867" s="15" t="n">
        <v>0.85</v>
      </c>
      <c r="C867" s="16" t="n">
        <v>0.55</v>
      </c>
      <c r="D867" s="16" t="n">
        <f aca="false" t="array" ref="D867:D867">B867-C867</f>
        <v>0.3</v>
      </c>
      <c r="E867" s="16" t="n">
        <v>0.5</v>
      </c>
      <c r="F867" s="16" t="n">
        <f aca="false" t="array" ref="F867:F867">1-E867</f>
        <v>0.5</v>
      </c>
      <c r="G867" s="16" t="n">
        <v>4.7</v>
      </c>
      <c r="H867" s="16" t="n">
        <f aca="false" t="array" ref="H867:H867">(G867*F867)/D867</f>
        <v>7.83333333333334</v>
      </c>
      <c r="I867" s="17" t="n">
        <f aca="false">D867*1000</f>
        <v>300</v>
      </c>
    </row>
    <row r="868" customFormat="false" ht="19.5" hidden="false" customHeight="true" outlineLevel="0" collapsed="false">
      <c r="A868" s="14" t="n">
        <v>865</v>
      </c>
      <c r="B868" s="15" t="n">
        <v>0.85</v>
      </c>
      <c r="C868" s="16" t="n">
        <v>0.63</v>
      </c>
      <c r="D868" s="16" t="n">
        <f aca="false" t="array" ref="D868:D868">B868-C868</f>
        <v>0.22</v>
      </c>
      <c r="E868" s="16" t="n">
        <v>0.2</v>
      </c>
      <c r="F868" s="16" t="n">
        <f aca="false" t="array" ref="F868:F868">1-E868</f>
        <v>0.8</v>
      </c>
      <c r="G868" s="16" t="n">
        <v>0.8</v>
      </c>
      <c r="H868" s="16" t="n">
        <f aca="false" t="array" ref="H868:H868">(G868*F868)/D868</f>
        <v>2.90909090909091</v>
      </c>
      <c r="I868" s="17" t="n">
        <f aca="false">D868*1000</f>
        <v>220</v>
      </c>
    </row>
    <row r="869" customFormat="false" ht="19.5" hidden="false" customHeight="true" outlineLevel="0" collapsed="false">
      <c r="A869" s="14" t="n">
        <v>866</v>
      </c>
      <c r="B869" s="15" t="n">
        <v>0.85</v>
      </c>
      <c r="C869" s="16" t="n">
        <v>0.61</v>
      </c>
      <c r="D869" s="16" t="n">
        <f aca="false" t="array" ref="D869:D869">B869-C869</f>
        <v>0.24</v>
      </c>
      <c r="E869" s="16" t="n">
        <v>0.5</v>
      </c>
      <c r="F869" s="16" t="n">
        <f aca="false" t="array" ref="F869:F869">1-E869</f>
        <v>0.5</v>
      </c>
      <c r="G869" s="16" t="n">
        <v>1.1</v>
      </c>
      <c r="H869" s="16" t="n">
        <f aca="false" t="array" ref="H869:H869">(G869*F869)/D869</f>
        <v>2.29166666666667</v>
      </c>
      <c r="I869" s="17" t="n">
        <f aca="false">D869*1000</f>
        <v>240</v>
      </c>
    </row>
    <row r="870" customFormat="false" ht="19.5" hidden="false" customHeight="true" outlineLevel="0" collapsed="false">
      <c r="A870" s="14" t="n">
        <v>867</v>
      </c>
      <c r="B870" s="15" t="n">
        <v>0.85</v>
      </c>
      <c r="C870" s="16" t="n">
        <v>0.58</v>
      </c>
      <c r="D870" s="16" t="n">
        <f aca="false" t="array" ref="D870:D870">B870-C870</f>
        <v>0.27</v>
      </c>
      <c r="E870" s="16" t="n">
        <v>0.4</v>
      </c>
      <c r="F870" s="16" t="n">
        <f aca="false" t="array" ref="F870:F870">1-E870</f>
        <v>0.6</v>
      </c>
      <c r="G870" s="16" t="n">
        <v>1</v>
      </c>
      <c r="H870" s="16" t="n">
        <f aca="false" t="array" ref="H870:H870">(G870*F870)/D870</f>
        <v>2.22222222222222</v>
      </c>
      <c r="I870" s="17" t="n">
        <f aca="false">D870*1000</f>
        <v>270</v>
      </c>
    </row>
    <row r="871" customFormat="false" ht="19.5" hidden="false" customHeight="true" outlineLevel="0" collapsed="false">
      <c r="A871" s="14" t="n">
        <v>868</v>
      </c>
      <c r="B871" s="15" t="n">
        <v>0.85</v>
      </c>
      <c r="C871" s="16" t="n">
        <v>0.58</v>
      </c>
      <c r="D871" s="16" t="n">
        <f aca="false" t="array" ref="D871:D871">B871-C871</f>
        <v>0.27</v>
      </c>
      <c r="E871" s="16" t="n">
        <v>0.4</v>
      </c>
      <c r="F871" s="16" t="n">
        <f aca="false" t="array" ref="F871:F871">1-E871</f>
        <v>0.6</v>
      </c>
      <c r="G871" s="16" t="n">
        <v>1.3</v>
      </c>
      <c r="H871" s="16" t="n">
        <f aca="false" t="array" ref="H871:H871">(G871*F871)/D871</f>
        <v>2.88888888888889</v>
      </c>
      <c r="I871" s="17" t="n">
        <f aca="false">D871*1000</f>
        <v>270</v>
      </c>
    </row>
    <row r="872" customFormat="false" ht="19.5" hidden="false" customHeight="true" outlineLevel="0" collapsed="false">
      <c r="A872" s="14" t="n">
        <v>869</v>
      </c>
      <c r="B872" s="15" t="n">
        <v>0.85</v>
      </c>
      <c r="C872" s="16" t="n">
        <v>0.58</v>
      </c>
      <c r="D872" s="16" t="n">
        <f aca="false" t="array" ref="D872:D872">B872-C872</f>
        <v>0.27</v>
      </c>
      <c r="E872" s="16" t="n">
        <v>0.5</v>
      </c>
      <c r="F872" s="16" t="n">
        <f aca="false" t="array" ref="F872:F872">1-E872</f>
        <v>0.5</v>
      </c>
      <c r="G872" s="16" t="n">
        <v>4.4</v>
      </c>
      <c r="H872" s="16" t="n">
        <f aca="false" t="array" ref="H872:H872">(G872*F872)/D872</f>
        <v>8.14814814814815</v>
      </c>
      <c r="I872" s="17" t="n">
        <f aca="false">D872*1000</f>
        <v>270</v>
      </c>
    </row>
    <row r="873" customFormat="false" ht="19.5" hidden="false" customHeight="true" outlineLevel="0" collapsed="false">
      <c r="A873" s="14" t="n">
        <v>870</v>
      </c>
      <c r="B873" s="15" t="n">
        <v>0.85</v>
      </c>
      <c r="C873" s="16" t="n">
        <v>0.6</v>
      </c>
      <c r="D873" s="16" t="n">
        <f aca="false" t="array" ref="D873:D873">B873-C873</f>
        <v>0.25</v>
      </c>
      <c r="E873" s="16" t="n">
        <v>0.4</v>
      </c>
      <c r="F873" s="16" t="n">
        <f aca="false" t="array" ref="F873:F873">1-E873</f>
        <v>0.6</v>
      </c>
      <c r="G873" s="16" t="n">
        <v>2.3</v>
      </c>
      <c r="H873" s="16" t="n">
        <f aca="false" t="array" ref="H873:H873">(G873*F873)/D873</f>
        <v>5.52</v>
      </c>
      <c r="I873" s="17" t="n">
        <f aca="false">D873*1000</f>
        <v>250</v>
      </c>
    </row>
    <row r="874" customFormat="false" ht="19.5" hidden="false" customHeight="true" outlineLevel="0" collapsed="false">
      <c r="A874" s="14" t="n">
        <v>871</v>
      </c>
      <c r="B874" s="15" t="n">
        <v>0.85</v>
      </c>
      <c r="C874" s="16" t="n">
        <v>0.56</v>
      </c>
      <c r="D874" s="16" t="n">
        <f aca="false" t="array" ref="D874:D874">B874-C874</f>
        <v>0.29</v>
      </c>
      <c r="E874" s="16" t="n">
        <v>0.5</v>
      </c>
      <c r="F874" s="16" t="n">
        <f aca="false" t="array" ref="F874:F874">1-E874</f>
        <v>0.5</v>
      </c>
      <c r="G874" s="16" t="n">
        <v>0.9</v>
      </c>
      <c r="H874" s="16" t="n">
        <f aca="false" t="array" ref="H874:H874">(G874*F874)/D874</f>
        <v>1.55172413793104</v>
      </c>
      <c r="I874" s="17" t="n">
        <f aca="false">D874*1000</f>
        <v>290</v>
      </c>
    </row>
    <row r="875" customFormat="false" ht="19.5" hidden="false" customHeight="true" outlineLevel="0" collapsed="false">
      <c r="A875" s="14" t="n">
        <v>872</v>
      </c>
      <c r="B875" s="15" t="n">
        <v>0.85</v>
      </c>
      <c r="C875" s="16" t="n">
        <v>0.6</v>
      </c>
      <c r="D875" s="16" t="n">
        <f aca="false" t="array" ref="D875:D875">B875-C875</f>
        <v>0.25</v>
      </c>
      <c r="E875" s="16" t="n">
        <v>0.4</v>
      </c>
      <c r="F875" s="16" t="n">
        <f aca="false" t="array" ref="F875:F875">1-E875</f>
        <v>0.6</v>
      </c>
      <c r="G875" s="16" t="n">
        <v>2.1</v>
      </c>
      <c r="H875" s="16" t="n">
        <f aca="false" t="array" ref="H875:H875">(G875*F875)/D875</f>
        <v>5.04</v>
      </c>
      <c r="I875" s="17" t="n">
        <f aca="false">D875*1000</f>
        <v>250</v>
      </c>
    </row>
    <row r="876" customFormat="false" ht="19.5" hidden="false" customHeight="true" outlineLevel="0" collapsed="false">
      <c r="A876" s="14" t="n">
        <v>873</v>
      </c>
      <c r="B876" s="15" t="n">
        <v>0.85</v>
      </c>
      <c r="C876" s="16" t="n">
        <v>0.62</v>
      </c>
      <c r="D876" s="16" t="n">
        <f aca="false" t="array" ref="D876:D876">B876-C876</f>
        <v>0.23</v>
      </c>
      <c r="E876" s="16" t="n">
        <v>0.5</v>
      </c>
      <c r="F876" s="16" t="n">
        <f aca="false" t="array" ref="F876:F876">1-E876</f>
        <v>0.5</v>
      </c>
      <c r="G876" s="16" t="n">
        <v>6.9</v>
      </c>
      <c r="H876" s="16" t="n">
        <f aca="false" t="array" ref="H876:H876">(G876*F876)/D876</f>
        <v>15</v>
      </c>
      <c r="I876" s="17" t="n">
        <f aca="false">D876*1000</f>
        <v>230</v>
      </c>
    </row>
    <row r="877" customFormat="false" ht="19.5" hidden="false" customHeight="true" outlineLevel="0" collapsed="false">
      <c r="A877" s="14" t="n">
        <v>874</v>
      </c>
      <c r="B877" s="15" t="n">
        <v>0.85</v>
      </c>
      <c r="C877" s="16" t="n">
        <v>0.57</v>
      </c>
      <c r="D877" s="16" t="n">
        <f aca="false" t="array" ref="D877:D877">B877-C877</f>
        <v>0.28</v>
      </c>
      <c r="E877" s="16" t="n">
        <v>0.5</v>
      </c>
      <c r="F877" s="16" t="n">
        <f aca="false" t="array" ref="F877:F877">1-E877</f>
        <v>0.5</v>
      </c>
      <c r="G877" s="16" t="n">
        <v>2</v>
      </c>
      <c r="H877" s="16" t="n">
        <f aca="false" t="array" ref="H877:H877">(G877*F877)/D877</f>
        <v>3.57142857142857</v>
      </c>
      <c r="I877" s="17" t="n">
        <f aca="false">D877*1000</f>
        <v>280</v>
      </c>
    </row>
    <row r="878" customFormat="false" ht="19.5" hidden="false" customHeight="true" outlineLevel="0" collapsed="false">
      <c r="A878" s="14" t="n">
        <v>875</v>
      </c>
      <c r="B878" s="15" t="n">
        <v>0.85</v>
      </c>
      <c r="C878" s="16" t="n">
        <v>0.55</v>
      </c>
      <c r="D878" s="16" t="n">
        <f aca="false" t="array" ref="D878:D878">B878-C878</f>
        <v>0.3</v>
      </c>
      <c r="E878" s="16" t="n">
        <v>0.4</v>
      </c>
      <c r="F878" s="16" t="n">
        <f aca="false" t="array" ref="F878:F878">1-E878</f>
        <v>0.6</v>
      </c>
      <c r="G878" s="16" t="n">
        <v>4.2</v>
      </c>
      <c r="H878" s="16" t="n">
        <f aca="false" t="array" ref="H878:H878">(G878*F878)/D878</f>
        <v>8.4</v>
      </c>
      <c r="I878" s="17" t="n">
        <f aca="false">D878*1000</f>
        <v>300</v>
      </c>
    </row>
    <row r="879" customFormat="false" ht="19.5" hidden="false" customHeight="true" outlineLevel="0" collapsed="false">
      <c r="A879" s="14" t="n">
        <v>876</v>
      </c>
      <c r="B879" s="15" t="n">
        <v>0.85</v>
      </c>
      <c r="C879" s="16" t="n">
        <v>0.61</v>
      </c>
      <c r="D879" s="16" t="n">
        <f aca="false" t="array" ref="D879:D879">B879-C879</f>
        <v>0.24</v>
      </c>
      <c r="E879" s="16" t="n">
        <v>0.2</v>
      </c>
      <c r="F879" s="16" t="n">
        <f aca="false" t="array" ref="F879:F879">1-E879</f>
        <v>0.8</v>
      </c>
      <c r="G879" s="16" t="n">
        <v>5.1</v>
      </c>
      <c r="H879" s="16" t="n">
        <f aca="false" t="array" ref="H879:H879">(G879*F879)/D879</f>
        <v>17</v>
      </c>
      <c r="I879" s="17" t="n">
        <f aca="false">D879*1000</f>
        <v>240</v>
      </c>
    </row>
    <row r="880" customFormat="false" ht="19.5" hidden="false" customHeight="true" outlineLevel="0" collapsed="false">
      <c r="A880" s="14" t="n">
        <v>877</v>
      </c>
      <c r="B880" s="15" t="n">
        <v>0.85</v>
      </c>
      <c r="C880" s="16" t="n">
        <v>0.57</v>
      </c>
      <c r="D880" s="16" t="n">
        <f aca="false" t="array" ref="D880:D880">B880-C880</f>
        <v>0.28</v>
      </c>
      <c r="E880" s="16" t="n">
        <v>0.3</v>
      </c>
      <c r="F880" s="16" t="n">
        <f aca="false" t="array" ref="F880:F880">1-E880</f>
        <v>0.7</v>
      </c>
      <c r="G880" s="16" t="n">
        <v>4.3</v>
      </c>
      <c r="H880" s="16" t="n">
        <f aca="false" t="array" ref="H880:H880">(G880*F880)/D880</f>
        <v>10.75</v>
      </c>
      <c r="I880" s="17" t="n">
        <f aca="false">D880*1000</f>
        <v>280</v>
      </c>
    </row>
    <row r="881" customFormat="false" ht="19.5" hidden="false" customHeight="true" outlineLevel="0" collapsed="false">
      <c r="A881" s="14" t="n">
        <v>878</v>
      </c>
      <c r="B881" s="15" t="n">
        <v>0.85</v>
      </c>
      <c r="C881" s="16" t="n">
        <v>0.6</v>
      </c>
      <c r="D881" s="16" t="n">
        <f aca="false" t="array" ref="D881:D881">B881-C881</f>
        <v>0.25</v>
      </c>
      <c r="E881" s="16" t="n">
        <v>0.2</v>
      </c>
      <c r="F881" s="16" t="n">
        <f aca="false" t="array" ref="F881:F881">1-E881</f>
        <v>0.8</v>
      </c>
      <c r="G881" s="16" t="n">
        <v>1.4</v>
      </c>
      <c r="H881" s="16" t="n">
        <f aca="false" t="array" ref="H881:H881">(G881*F881)/D881</f>
        <v>4.48</v>
      </c>
      <c r="I881" s="17" t="n">
        <f aca="false">D881*1000</f>
        <v>250</v>
      </c>
    </row>
    <row r="882" customFormat="false" ht="19.5" hidden="false" customHeight="true" outlineLevel="0" collapsed="false">
      <c r="A882" s="14" t="n">
        <v>879</v>
      </c>
      <c r="B882" s="15" t="n">
        <v>0.85</v>
      </c>
      <c r="C882" s="16" t="n">
        <v>0.62</v>
      </c>
      <c r="D882" s="16" t="n">
        <f aca="false" t="array" ref="D882:D882">B882-C882</f>
        <v>0.23</v>
      </c>
      <c r="E882" s="16" t="n">
        <v>0.4</v>
      </c>
      <c r="F882" s="16" t="n">
        <f aca="false" t="array" ref="F882:F882">1-E882</f>
        <v>0.6</v>
      </c>
      <c r="G882" s="16" t="n">
        <v>6</v>
      </c>
      <c r="H882" s="16" t="n">
        <f aca="false" t="array" ref="H882:H882">(G882*F882)/D882</f>
        <v>15.6521739130435</v>
      </c>
      <c r="I882" s="17" t="n">
        <f aca="false">D882*1000</f>
        <v>230</v>
      </c>
    </row>
    <row r="883" customFormat="false" ht="19.5" hidden="false" customHeight="true" outlineLevel="0" collapsed="false">
      <c r="A883" s="14" t="n">
        <v>880</v>
      </c>
      <c r="B883" s="15" t="n">
        <v>0.85</v>
      </c>
      <c r="C883" s="16" t="n">
        <v>0.55</v>
      </c>
      <c r="D883" s="16" t="n">
        <f aca="false" t="array" ref="D883:D883">B883-C883</f>
        <v>0.3</v>
      </c>
      <c r="E883" s="16" t="n">
        <v>0.5</v>
      </c>
      <c r="F883" s="16" t="n">
        <f aca="false" t="array" ref="F883:F883">1-E883</f>
        <v>0.5</v>
      </c>
      <c r="G883" s="16" t="n">
        <v>4.7</v>
      </c>
      <c r="H883" s="16" t="n">
        <f aca="false" t="array" ref="H883:H883">(G883*F883)/D883</f>
        <v>7.83333333333334</v>
      </c>
      <c r="I883" s="17" t="n">
        <f aca="false">D883*1000</f>
        <v>300</v>
      </c>
    </row>
    <row r="884" customFormat="false" ht="19.5" hidden="false" customHeight="true" outlineLevel="0" collapsed="false">
      <c r="A884" s="14" t="n">
        <v>881</v>
      </c>
      <c r="B884" s="15" t="n">
        <v>0.85</v>
      </c>
      <c r="C884" s="16" t="n">
        <v>0.57</v>
      </c>
      <c r="D884" s="16" t="n">
        <f aca="false" t="array" ref="D884:D884">B884-C884</f>
        <v>0.28</v>
      </c>
      <c r="E884" s="16" t="n">
        <v>0.3</v>
      </c>
      <c r="F884" s="16" t="n">
        <f aca="false" t="array" ref="F884:F884">1-E884</f>
        <v>0.7</v>
      </c>
      <c r="G884" s="16" t="n">
        <v>0.9</v>
      </c>
      <c r="H884" s="16" t="n">
        <f aca="false" t="array" ref="H884:H884">(G884*F884)/D884</f>
        <v>2.25</v>
      </c>
      <c r="I884" s="17" t="n">
        <f aca="false">D884*1000</f>
        <v>280</v>
      </c>
    </row>
    <row r="885" customFormat="false" ht="19.5" hidden="false" customHeight="true" outlineLevel="0" collapsed="false">
      <c r="A885" s="14" t="n">
        <v>882</v>
      </c>
      <c r="B885" s="15" t="n">
        <v>0.85</v>
      </c>
      <c r="C885" s="16" t="n">
        <v>0.55</v>
      </c>
      <c r="D885" s="16" t="n">
        <f aca="false" t="array" ref="D885:D885">B885-C885</f>
        <v>0.3</v>
      </c>
      <c r="E885" s="16" t="n">
        <v>0.2</v>
      </c>
      <c r="F885" s="16" t="n">
        <f aca="false" t="array" ref="F885:F885">1-E885</f>
        <v>0.8</v>
      </c>
      <c r="G885" s="16" t="n">
        <v>6.5</v>
      </c>
      <c r="H885" s="16" t="n">
        <f aca="false" t="array" ref="H885:H885">(G885*F885)/D885</f>
        <v>17.3333333333333</v>
      </c>
      <c r="I885" s="17" t="n">
        <f aca="false">D885*1000</f>
        <v>300</v>
      </c>
    </row>
    <row r="886" customFormat="false" ht="19.5" hidden="false" customHeight="true" outlineLevel="0" collapsed="false">
      <c r="A886" s="14" t="n">
        <v>883</v>
      </c>
      <c r="B886" s="15" t="n">
        <v>0.85</v>
      </c>
      <c r="C886" s="16" t="n">
        <v>0.61</v>
      </c>
      <c r="D886" s="16" t="n">
        <f aca="false" t="array" ref="D886:D886">B886-C886</f>
        <v>0.24</v>
      </c>
      <c r="E886" s="16" t="n">
        <v>0.5</v>
      </c>
      <c r="F886" s="16" t="n">
        <f aca="false" t="array" ref="F886:F886">1-E886</f>
        <v>0.5</v>
      </c>
      <c r="G886" s="16" t="n">
        <v>1.2</v>
      </c>
      <c r="H886" s="16" t="n">
        <f aca="false" t="array" ref="H886:H886">(G886*F886)/D886</f>
        <v>2.5</v>
      </c>
      <c r="I886" s="17" t="n">
        <f aca="false">D886*1000</f>
        <v>240</v>
      </c>
    </row>
    <row r="887" customFormat="false" ht="19.5" hidden="false" customHeight="true" outlineLevel="0" collapsed="false">
      <c r="A887" s="14" t="n">
        <v>884</v>
      </c>
      <c r="B887" s="15" t="n">
        <v>0.85</v>
      </c>
      <c r="C887" s="16" t="n">
        <v>0.58</v>
      </c>
      <c r="D887" s="16" t="n">
        <f aca="false" t="array" ref="D887:D887">B887-C887</f>
        <v>0.27</v>
      </c>
      <c r="E887" s="16" t="n">
        <v>0.5</v>
      </c>
      <c r="F887" s="16" t="n">
        <f aca="false" t="array" ref="F887:F887">1-E887</f>
        <v>0.5</v>
      </c>
      <c r="G887" s="16" t="n">
        <v>5.6</v>
      </c>
      <c r="H887" s="16" t="n">
        <f aca="false" t="array" ref="H887:H887">(G887*F887)/D887</f>
        <v>10.3703703703704</v>
      </c>
      <c r="I887" s="17" t="n">
        <f aca="false">D887*1000</f>
        <v>270</v>
      </c>
    </row>
    <row r="888" customFormat="false" ht="19.5" hidden="false" customHeight="true" outlineLevel="0" collapsed="false">
      <c r="A888" s="14" t="n">
        <v>885</v>
      </c>
      <c r="B888" s="15" t="n">
        <v>0.85</v>
      </c>
      <c r="C888" s="16" t="n">
        <v>0.62</v>
      </c>
      <c r="D888" s="16" t="n">
        <f aca="false" t="array" ref="D888:D888">B888-C888</f>
        <v>0.23</v>
      </c>
      <c r="E888" s="16" t="n">
        <v>0.3</v>
      </c>
      <c r="F888" s="16" t="n">
        <f aca="false" t="array" ref="F888:F888">1-E888</f>
        <v>0.7</v>
      </c>
      <c r="G888" s="16" t="n">
        <v>2</v>
      </c>
      <c r="H888" s="16" t="n">
        <f aca="false" t="array" ref="H888:H888">(G888*F888)/D888</f>
        <v>6.08695652173913</v>
      </c>
      <c r="I888" s="17" t="n">
        <f aca="false">D888*1000</f>
        <v>230</v>
      </c>
    </row>
    <row r="889" customFormat="false" ht="19.5" hidden="false" customHeight="true" outlineLevel="0" collapsed="false">
      <c r="A889" s="14" t="n">
        <v>886</v>
      </c>
      <c r="B889" s="15" t="n">
        <v>0.85</v>
      </c>
      <c r="C889" s="16" t="n">
        <v>0.55</v>
      </c>
      <c r="D889" s="16" t="n">
        <f aca="false" t="array" ref="D889:D889">B889-C889</f>
        <v>0.3</v>
      </c>
      <c r="E889" s="16" t="n">
        <v>0.3</v>
      </c>
      <c r="F889" s="16" t="n">
        <f aca="false" t="array" ref="F889:F889">1-E889</f>
        <v>0.7</v>
      </c>
      <c r="G889" s="16" t="n">
        <v>1.6</v>
      </c>
      <c r="H889" s="16" t="n">
        <f aca="false" t="array" ref="H889:H889">(G889*F889)/D889</f>
        <v>3.73333333333333</v>
      </c>
      <c r="I889" s="17" t="n">
        <f aca="false">D889*1000</f>
        <v>300</v>
      </c>
    </row>
    <row r="890" customFormat="false" ht="19.5" hidden="false" customHeight="true" outlineLevel="0" collapsed="false">
      <c r="A890" s="14" t="n">
        <v>887</v>
      </c>
      <c r="B890" s="15" t="n">
        <v>0.85</v>
      </c>
      <c r="C890" s="16" t="n">
        <v>0.57</v>
      </c>
      <c r="D890" s="16" t="n">
        <f aca="false" t="array" ref="D890:D890">B890-C890</f>
        <v>0.28</v>
      </c>
      <c r="E890" s="16" t="n">
        <v>0.2</v>
      </c>
      <c r="F890" s="16" t="n">
        <f aca="false" t="array" ref="F890:F890">1-E890</f>
        <v>0.8</v>
      </c>
      <c r="G890" s="16" t="n">
        <v>6.8</v>
      </c>
      <c r="H890" s="16" t="n">
        <f aca="false" t="array" ref="H890:H890">(G890*F890)/D890</f>
        <v>19.4285714285714</v>
      </c>
      <c r="I890" s="17" t="n">
        <f aca="false">D890*1000</f>
        <v>280</v>
      </c>
    </row>
    <row r="891" customFormat="false" ht="19.5" hidden="false" customHeight="true" outlineLevel="0" collapsed="false">
      <c r="A891" s="14" t="n">
        <v>888</v>
      </c>
      <c r="B891" s="15" t="n">
        <v>0.85</v>
      </c>
      <c r="C891" s="16" t="n">
        <v>0.65</v>
      </c>
      <c r="D891" s="16" t="n">
        <f aca="false" t="array" ref="D891:D891">B891-C891</f>
        <v>0.2</v>
      </c>
      <c r="E891" s="16" t="n">
        <v>0.5</v>
      </c>
      <c r="F891" s="16" t="n">
        <f aca="false" t="array" ref="F891:F891">1-E891</f>
        <v>0.5</v>
      </c>
      <c r="G891" s="16" t="n">
        <v>3.7</v>
      </c>
      <c r="H891" s="16" t="n">
        <f aca="false" t="array" ref="H891:H891">(G891*F891)/D891</f>
        <v>9.25</v>
      </c>
      <c r="I891" s="17" t="n">
        <f aca="false">D891*1000</f>
        <v>200</v>
      </c>
    </row>
    <row r="892" customFormat="false" ht="19.5" hidden="false" customHeight="true" outlineLevel="0" collapsed="false">
      <c r="A892" s="14" t="n">
        <v>889</v>
      </c>
      <c r="B892" s="15" t="n">
        <v>0.85</v>
      </c>
      <c r="C892" s="16" t="n">
        <v>0.59</v>
      </c>
      <c r="D892" s="16" t="n">
        <f aca="false" t="array" ref="D892:D892">B892-C892</f>
        <v>0.26</v>
      </c>
      <c r="E892" s="16" t="n">
        <v>0.2</v>
      </c>
      <c r="F892" s="16" t="n">
        <f aca="false" t="array" ref="F892:F892">1-E892</f>
        <v>0.8</v>
      </c>
      <c r="G892" s="16" t="n">
        <v>0.9</v>
      </c>
      <c r="H892" s="16" t="n">
        <f aca="false" t="array" ref="H892:H892">(G892*F892)/D892</f>
        <v>2.76923076923077</v>
      </c>
      <c r="I892" s="17" t="n">
        <f aca="false">D892*1000</f>
        <v>260</v>
      </c>
    </row>
    <row r="893" customFormat="false" ht="19.5" hidden="false" customHeight="true" outlineLevel="0" collapsed="false">
      <c r="A893" s="14" t="n">
        <v>890</v>
      </c>
      <c r="B893" s="15" t="n">
        <v>0.85</v>
      </c>
      <c r="C893" s="16" t="n">
        <v>0.62</v>
      </c>
      <c r="D893" s="16" t="n">
        <f aca="false" t="array" ref="D893:D893">B893-C893</f>
        <v>0.23</v>
      </c>
      <c r="E893" s="16" t="n">
        <v>0.2</v>
      </c>
      <c r="F893" s="16" t="n">
        <f aca="false" t="array" ref="F893:F893">1-E893</f>
        <v>0.8</v>
      </c>
      <c r="G893" s="16" t="n">
        <v>4.6</v>
      </c>
      <c r="H893" s="16" t="n">
        <f aca="false" t="array" ref="H893:H893">(G893*F893)/D893</f>
        <v>16</v>
      </c>
      <c r="I893" s="17" t="n">
        <f aca="false">D893*1000</f>
        <v>230</v>
      </c>
    </row>
    <row r="894" customFormat="false" ht="19.5" hidden="false" customHeight="true" outlineLevel="0" collapsed="false">
      <c r="A894" s="14" t="n">
        <v>891</v>
      </c>
      <c r="B894" s="15" t="n">
        <v>0.85</v>
      </c>
      <c r="C894" s="16" t="n">
        <v>0.63</v>
      </c>
      <c r="D894" s="16" t="n">
        <f aca="false" t="array" ref="D894:D894">B894-C894</f>
        <v>0.22</v>
      </c>
      <c r="E894" s="16" t="n">
        <v>0.2</v>
      </c>
      <c r="F894" s="16" t="n">
        <f aca="false" t="array" ref="F894:F894">1-E894</f>
        <v>0.8</v>
      </c>
      <c r="G894" s="16" t="n">
        <v>1</v>
      </c>
      <c r="H894" s="16" t="n">
        <f aca="false" t="array" ref="H894:H894">(G894*F894)/D894</f>
        <v>3.63636363636364</v>
      </c>
      <c r="I894" s="17" t="n">
        <f aca="false">D894*1000</f>
        <v>220</v>
      </c>
    </row>
    <row r="895" customFormat="false" ht="19.5" hidden="false" customHeight="true" outlineLevel="0" collapsed="false">
      <c r="A895" s="14" t="n">
        <v>892</v>
      </c>
      <c r="B895" s="15" t="n">
        <v>0.85</v>
      </c>
      <c r="C895" s="16" t="n">
        <v>0.58</v>
      </c>
      <c r="D895" s="16" t="n">
        <f aca="false" t="array" ref="D895:D895">B895-C895</f>
        <v>0.27</v>
      </c>
      <c r="E895" s="16" t="n">
        <v>0.2</v>
      </c>
      <c r="F895" s="16" t="n">
        <f aca="false" t="array" ref="F895:F895">1-E895</f>
        <v>0.8</v>
      </c>
      <c r="G895" s="16" t="n">
        <v>4</v>
      </c>
      <c r="H895" s="16" t="n">
        <f aca="false" t="array" ref="H895:H895">(G895*F895)/D895</f>
        <v>11.8518518518519</v>
      </c>
      <c r="I895" s="17" t="n">
        <f aca="false">D895*1000</f>
        <v>270</v>
      </c>
    </row>
    <row r="896" customFormat="false" ht="19.5" hidden="false" customHeight="true" outlineLevel="0" collapsed="false">
      <c r="A896" s="14" t="n">
        <v>893</v>
      </c>
      <c r="B896" s="15" t="n">
        <v>0.85</v>
      </c>
      <c r="C896" s="16" t="n">
        <v>0.56</v>
      </c>
      <c r="D896" s="16" t="n">
        <f aca="false" t="array" ref="D896:D896">B896-C896</f>
        <v>0.29</v>
      </c>
      <c r="E896" s="16" t="n">
        <v>0.2</v>
      </c>
      <c r="F896" s="16" t="n">
        <f aca="false" t="array" ref="F896:F896">1-E896</f>
        <v>0.8</v>
      </c>
      <c r="G896" s="16" t="n">
        <v>3.5</v>
      </c>
      <c r="H896" s="16" t="n">
        <f aca="false" t="array" ref="H896:H896">(G896*F896)/D896</f>
        <v>9.65517241379311</v>
      </c>
      <c r="I896" s="17" t="n">
        <f aca="false">D896*1000</f>
        <v>290</v>
      </c>
    </row>
    <row r="897" customFormat="false" ht="19.5" hidden="false" customHeight="true" outlineLevel="0" collapsed="false">
      <c r="A897" s="14" t="n">
        <v>894</v>
      </c>
      <c r="B897" s="15" t="n">
        <v>0.85</v>
      </c>
      <c r="C897" s="16" t="n">
        <v>0.55</v>
      </c>
      <c r="D897" s="16" t="n">
        <f aca="false" t="array" ref="D897:D897">B897-C897</f>
        <v>0.3</v>
      </c>
      <c r="E897" s="16" t="n">
        <v>0.2</v>
      </c>
      <c r="F897" s="16" t="n">
        <f aca="false" t="array" ref="F897:F897">1-E897</f>
        <v>0.8</v>
      </c>
      <c r="G897" s="16" t="n">
        <v>1.4</v>
      </c>
      <c r="H897" s="16" t="n">
        <f aca="false" t="array" ref="H897:H897">(G897*F897)/D897</f>
        <v>3.73333333333333</v>
      </c>
      <c r="I897" s="17" t="n">
        <f aca="false">D897*1000</f>
        <v>300</v>
      </c>
    </row>
    <row r="898" customFormat="false" ht="19.5" hidden="false" customHeight="true" outlineLevel="0" collapsed="false">
      <c r="A898" s="14" t="n">
        <v>895</v>
      </c>
      <c r="B898" s="15" t="n">
        <v>0.85</v>
      </c>
      <c r="C898" s="16" t="n">
        <v>0.63</v>
      </c>
      <c r="D898" s="16" t="n">
        <f aca="false" t="array" ref="D898:D898">B898-C898</f>
        <v>0.22</v>
      </c>
      <c r="E898" s="16" t="n">
        <v>0.5</v>
      </c>
      <c r="F898" s="16" t="n">
        <f aca="false" t="array" ref="F898:F898">1-E898</f>
        <v>0.5</v>
      </c>
      <c r="G898" s="16" t="n">
        <v>4.7</v>
      </c>
      <c r="H898" s="16" t="n">
        <f aca="false" t="array" ref="H898:H898">(G898*F898)/D898</f>
        <v>10.6818181818182</v>
      </c>
      <c r="I898" s="17" t="n">
        <f aca="false">D898*1000</f>
        <v>220</v>
      </c>
    </row>
    <row r="899" customFormat="false" ht="19.5" hidden="false" customHeight="true" outlineLevel="0" collapsed="false">
      <c r="A899" s="14" t="n">
        <v>896</v>
      </c>
      <c r="B899" s="15" t="n">
        <v>0.85</v>
      </c>
      <c r="C899" s="16" t="n">
        <v>0.61</v>
      </c>
      <c r="D899" s="16" t="n">
        <f aca="false" t="array" ref="D899:D899">B899-C899</f>
        <v>0.24</v>
      </c>
      <c r="E899" s="16" t="n">
        <v>0.5</v>
      </c>
      <c r="F899" s="16" t="n">
        <f aca="false" t="array" ref="F899:F899">1-E899</f>
        <v>0.5</v>
      </c>
      <c r="G899" s="16" t="n">
        <v>1.9</v>
      </c>
      <c r="H899" s="16" t="n">
        <f aca="false" t="array" ref="H899:H899">(G899*F899)/D899</f>
        <v>3.95833333333333</v>
      </c>
      <c r="I899" s="17" t="n">
        <f aca="false">D899*1000</f>
        <v>240</v>
      </c>
    </row>
    <row r="900" customFormat="false" ht="19.5" hidden="false" customHeight="true" outlineLevel="0" collapsed="false">
      <c r="A900" s="14" t="n">
        <v>897</v>
      </c>
      <c r="B900" s="15" t="n">
        <v>0.85</v>
      </c>
      <c r="C900" s="16" t="n">
        <v>0.59</v>
      </c>
      <c r="D900" s="16" t="n">
        <f aca="false" t="array" ref="D900:D900">B900-C900</f>
        <v>0.26</v>
      </c>
      <c r="E900" s="16" t="n">
        <v>0.2</v>
      </c>
      <c r="F900" s="16" t="n">
        <f aca="false" t="array" ref="F900:F900">1-E900</f>
        <v>0.8</v>
      </c>
      <c r="G900" s="16" t="n">
        <v>5</v>
      </c>
      <c r="H900" s="16" t="n">
        <f aca="false" t="array" ref="H900:H900">(G900*F900)/D900</f>
        <v>15.3846153846154</v>
      </c>
      <c r="I900" s="17" t="n">
        <f aca="false">D900*1000</f>
        <v>260</v>
      </c>
    </row>
    <row r="901" customFormat="false" ht="19.5" hidden="false" customHeight="true" outlineLevel="0" collapsed="false">
      <c r="A901" s="14" t="n">
        <v>898</v>
      </c>
      <c r="B901" s="15" t="n">
        <v>0.85</v>
      </c>
      <c r="C901" s="16" t="n">
        <v>0.59</v>
      </c>
      <c r="D901" s="16" t="n">
        <f aca="false" t="array" ref="D901:D901">B901-C901</f>
        <v>0.26</v>
      </c>
      <c r="E901" s="16" t="n">
        <v>0.3</v>
      </c>
      <c r="F901" s="16" t="n">
        <f aca="false" t="array" ref="F901:F901">1-E901</f>
        <v>0.7</v>
      </c>
      <c r="G901" s="16" t="n">
        <v>4</v>
      </c>
      <c r="H901" s="16" t="n">
        <f aca="false" t="array" ref="H901:H901">(G901*F901)/D901</f>
        <v>10.7692307692308</v>
      </c>
      <c r="I901" s="17" t="n">
        <f aca="false">D901*1000</f>
        <v>260</v>
      </c>
    </row>
    <row r="902" customFormat="false" ht="19.5" hidden="false" customHeight="true" outlineLevel="0" collapsed="false">
      <c r="A902" s="14" t="n">
        <v>899</v>
      </c>
      <c r="B902" s="15" t="n">
        <v>0.85</v>
      </c>
      <c r="C902" s="16" t="n">
        <v>0.62</v>
      </c>
      <c r="D902" s="16" t="n">
        <f aca="false" t="array" ref="D902:D902">B902-C902</f>
        <v>0.23</v>
      </c>
      <c r="E902" s="16" t="n">
        <v>0.4</v>
      </c>
      <c r="F902" s="16" t="n">
        <f aca="false" t="array" ref="F902:F902">1-E902</f>
        <v>0.6</v>
      </c>
      <c r="G902" s="16" t="n">
        <v>1.3</v>
      </c>
      <c r="H902" s="16" t="n">
        <f aca="false" t="array" ref="H902:H902">(G902*F902)/D902</f>
        <v>3.39130434782609</v>
      </c>
      <c r="I902" s="17" t="n">
        <f aca="false">D902*1000</f>
        <v>230</v>
      </c>
    </row>
    <row r="903" customFormat="false" ht="19.5" hidden="false" customHeight="true" outlineLevel="0" collapsed="false">
      <c r="A903" s="14" t="n">
        <v>900</v>
      </c>
      <c r="B903" s="15" t="n">
        <v>0.85</v>
      </c>
      <c r="C903" s="16" t="n">
        <v>0.62</v>
      </c>
      <c r="D903" s="16" t="n">
        <f aca="false" t="array" ref="D903:D903">B903-C903</f>
        <v>0.23</v>
      </c>
      <c r="E903" s="16" t="n">
        <v>0.4</v>
      </c>
      <c r="F903" s="16" t="n">
        <f aca="false" t="array" ref="F903:F903">1-E903</f>
        <v>0.6</v>
      </c>
      <c r="G903" s="16" t="n">
        <v>4.7</v>
      </c>
      <c r="H903" s="16" t="n">
        <f aca="false" t="array" ref="H903:H903">(G903*F903)/D903</f>
        <v>12.2608695652174</v>
      </c>
      <c r="I903" s="17" t="n">
        <f aca="false">D903*1000</f>
        <v>230</v>
      </c>
    </row>
    <row r="904" customFormat="false" ht="19.5" hidden="false" customHeight="true" outlineLevel="0" collapsed="false">
      <c r="A904" s="14" t="n">
        <v>901</v>
      </c>
      <c r="B904" s="15" t="n">
        <v>0.85</v>
      </c>
      <c r="C904" s="16" t="n">
        <v>0.64</v>
      </c>
      <c r="D904" s="16" t="n">
        <f aca="false" t="array" ref="D904:D904">B904-C904</f>
        <v>0.21</v>
      </c>
      <c r="E904" s="16" t="n">
        <v>0.3</v>
      </c>
      <c r="F904" s="16" t="n">
        <f aca="false" t="array" ref="F904:F904">1-E904</f>
        <v>0.7</v>
      </c>
      <c r="G904" s="16" t="n">
        <v>1.1</v>
      </c>
      <c r="H904" s="16" t="n">
        <f aca="false" t="array" ref="H904:H904">(G904*F904)/D904</f>
        <v>3.66666666666667</v>
      </c>
      <c r="I904" s="17" t="n">
        <f aca="false">D904*1000</f>
        <v>210</v>
      </c>
    </row>
    <row r="905" customFormat="false" ht="19.5" hidden="false" customHeight="true" outlineLevel="0" collapsed="false">
      <c r="A905" s="14" t="n">
        <v>902</v>
      </c>
      <c r="B905" s="15" t="n">
        <v>0.85</v>
      </c>
      <c r="C905" s="16" t="n">
        <v>0.62</v>
      </c>
      <c r="D905" s="16" t="n">
        <f aca="false" t="array" ref="D905:D905">B905-C905</f>
        <v>0.23</v>
      </c>
      <c r="E905" s="16" t="n">
        <v>0.5</v>
      </c>
      <c r="F905" s="16" t="n">
        <f aca="false" t="array" ref="F905:F905">1-E905</f>
        <v>0.5</v>
      </c>
      <c r="G905" s="16" t="n">
        <v>5.6</v>
      </c>
      <c r="H905" s="16" t="n">
        <f aca="false" t="array" ref="H905:H905">(G905*F905)/D905</f>
        <v>12.1739130434783</v>
      </c>
      <c r="I905" s="17" t="n">
        <f aca="false">D905*1000</f>
        <v>230</v>
      </c>
    </row>
    <row r="906" customFormat="false" ht="19.5" hidden="false" customHeight="true" outlineLevel="0" collapsed="false">
      <c r="A906" s="14" t="n">
        <v>903</v>
      </c>
      <c r="B906" s="15" t="n">
        <v>0.85</v>
      </c>
      <c r="C906" s="16" t="n">
        <v>0.57</v>
      </c>
      <c r="D906" s="16" t="n">
        <f aca="false" t="array" ref="D906:D906">B906-C906</f>
        <v>0.28</v>
      </c>
      <c r="E906" s="16" t="n">
        <v>0.3</v>
      </c>
      <c r="F906" s="16" t="n">
        <f aca="false" t="array" ref="F906:F906">1-E906</f>
        <v>0.7</v>
      </c>
      <c r="G906" s="16" t="n">
        <v>4.7</v>
      </c>
      <c r="H906" s="16" t="n">
        <f aca="false" t="array" ref="H906:H906">(G906*F906)/D906</f>
        <v>11.75</v>
      </c>
      <c r="I906" s="17" t="n">
        <f aca="false">D906*1000</f>
        <v>280</v>
      </c>
    </row>
    <row r="907" customFormat="false" ht="19.5" hidden="false" customHeight="true" outlineLevel="0" collapsed="false">
      <c r="A907" s="14" t="n">
        <v>904</v>
      </c>
      <c r="B907" s="15" t="n">
        <v>0.85</v>
      </c>
      <c r="C907" s="16" t="n">
        <v>0.62</v>
      </c>
      <c r="D907" s="16" t="n">
        <f aca="false" t="array" ref="D907:D907">B907-C907</f>
        <v>0.23</v>
      </c>
      <c r="E907" s="16" t="n">
        <v>0.3</v>
      </c>
      <c r="F907" s="16" t="n">
        <f aca="false" t="array" ref="F907:F907">1-E907</f>
        <v>0.7</v>
      </c>
      <c r="G907" s="16" t="n">
        <v>1.3</v>
      </c>
      <c r="H907" s="16" t="n">
        <f aca="false" t="array" ref="H907:H907">(G907*F907)/D907</f>
        <v>3.95652173913043</v>
      </c>
      <c r="I907" s="17" t="n">
        <f aca="false">D907*1000</f>
        <v>230</v>
      </c>
    </row>
    <row r="908" customFormat="false" ht="19.5" hidden="false" customHeight="true" outlineLevel="0" collapsed="false">
      <c r="A908" s="14" t="n">
        <v>905</v>
      </c>
      <c r="B908" s="15" t="n">
        <v>0.85</v>
      </c>
      <c r="C908" s="16" t="n">
        <v>0.64</v>
      </c>
      <c r="D908" s="16" t="n">
        <f aca="false" t="array" ref="D908:D908">B908-C908</f>
        <v>0.21</v>
      </c>
      <c r="E908" s="16" t="n">
        <v>0.2</v>
      </c>
      <c r="F908" s="16" t="n">
        <f aca="false" t="array" ref="F908:F908">1-E908</f>
        <v>0.8</v>
      </c>
      <c r="G908" s="16" t="n">
        <v>4.3</v>
      </c>
      <c r="H908" s="16" t="n">
        <f aca="false" t="array" ref="H908:H908">(G908*F908)/D908</f>
        <v>16.3809523809524</v>
      </c>
      <c r="I908" s="17" t="n">
        <f aca="false">D908*1000</f>
        <v>210</v>
      </c>
    </row>
    <row r="909" customFormat="false" ht="19.5" hidden="false" customHeight="true" outlineLevel="0" collapsed="false">
      <c r="A909" s="14" t="n">
        <v>906</v>
      </c>
      <c r="B909" s="15" t="n">
        <v>0.85</v>
      </c>
      <c r="C909" s="16" t="n">
        <v>0.56</v>
      </c>
      <c r="D909" s="16" t="n">
        <f aca="false" t="array" ref="D909:D909">B909-C909</f>
        <v>0.29</v>
      </c>
      <c r="E909" s="16" t="n">
        <v>0.5</v>
      </c>
      <c r="F909" s="16" t="n">
        <f aca="false" t="array" ref="F909:F909">1-E909</f>
        <v>0.5</v>
      </c>
      <c r="G909" s="16" t="n">
        <v>3.8</v>
      </c>
      <c r="H909" s="16" t="n">
        <f aca="false" t="array" ref="H909:H909">(G909*F909)/D909</f>
        <v>6.55172413793104</v>
      </c>
      <c r="I909" s="17" t="n">
        <f aca="false">D909*1000</f>
        <v>290</v>
      </c>
    </row>
    <row r="910" customFormat="false" ht="19.5" hidden="false" customHeight="true" outlineLevel="0" collapsed="false">
      <c r="A910" s="14" t="n">
        <v>907</v>
      </c>
      <c r="B910" s="15" t="n">
        <v>0.85</v>
      </c>
      <c r="C910" s="16" t="n">
        <v>0.57</v>
      </c>
      <c r="D910" s="16" t="n">
        <f aca="false" t="array" ref="D910:D910">B910-C910</f>
        <v>0.28</v>
      </c>
      <c r="E910" s="16" t="n">
        <v>0.4</v>
      </c>
      <c r="F910" s="16" t="n">
        <f aca="false" t="array" ref="F910:F910">1-E910</f>
        <v>0.6</v>
      </c>
      <c r="G910" s="16" t="n">
        <v>1.2</v>
      </c>
      <c r="H910" s="16" t="n">
        <f aca="false" t="array" ref="H910:H910">(G910*F910)/D910</f>
        <v>2.57142857142857</v>
      </c>
      <c r="I910" s="17" t="n">
        <f aca="false">D910*1000</f>
        <v>280</v>
      </c>
    </row>
    <row r="911" customFormat="false" ht="19.5" hidden="false" customHeight="true" outlineLevel="0" collapsed="false">
      <c r="A911" s="14" t="n">
        <v>908</v>
      </c>
      <c r="B911" s="15" t="n">
        <v>0.85</v>
      </c>
      <c r="C911" s="16" t="n">
        <v>0.61</v>
      </c>
      <c r="D911" s="16" t="n">
        <f aca="false" t="array" ref="D911:D911">B911-C911</f>
        <v>0.24</v>
      </c>
      <c r="E911" s="16" t="n">
        <v>0.4</v>
      </c>
      <c r="F911" s="16" t="n">
        <f aca="false" t="array" ref="F911:F911">1-E911</f>
        <v>0.6</v>
      </c>
      <c r="G911" s="16" t="n">
        <v>2.4</v>
      </c>
      <c r="H911" s="16" t="n">
        <f aca="false" t="array" ref="H911:H911">(G911*F911)/D911</f>
        <v>6</v>
      </c>
      <c r="I911" s="17" t="n">
        <f aca="false">D911*1000</f>
        <v>240</v>
      </c>
    </row>
    <row r="912" customFormat="false" ht="19.5" hidden="false" customHeight="true" outlineLevel="0" collapsed="false">
      <c r="A912" s="14" t="n">
        <v>909</v>
      </c>
      <c r="B912" s="15" t="n">
        <v>0.85</v>
      </c>
      <c r="C912" s="16" t="n">
        <v>0.6</v>
      </c>
      <c r="D912" s="16" t="n">
        <f aca="false" t="array" ref="D912:D912">B912-C912</f>
        <v>0.25</v>
      </c>
      <c r="E912" s="16" t="n">
        <v>0.5</v>
      </c>
      <c r="F912" s="16" t="n">
        <f aca="false" t="array" ref="F912:F912">1-E912</f>
        <v>0.5</v>
      </c>
      <c r="G912" s="16" t="n">
        <v>4.7</v>
      </c>
      <c r="H912" s="16" t="n">
        <f aca="false" t="array" ref="H912:H912">(G912*F912)/D912</f>
        <v>9.4</v>
      </c>
      <c r="I912" s="17" t="n">
        <f aca="false">D912*1000</f>
        <v>250</v>
      </c>
    </row>
    <row r="913" customFormat="false" ht="19.5" hidden="false" customHeight="true" outlineLevel="0" collapsed="false">
      <c r="A913" s="14" t="n">
        <v>910</v>
      </c>
      <c r="B913" s="15" t="n">
        <v>0.85</v>
      </c>
      <c r="C913" s="16" t="n">
        <v>0.63</v>
      </c>
      <c r="D913" s="16" t="n">
        <f aca="false" t="array" ref="D913:D913">B913-C913</f>
        <v>0.22</v>
      </c>
      <c r="E913" s="16" t="n">
        <v>0.5</v>
      </c>
      <c r="F913" s="16" t="n">
        <f aca="false" t="array" ref="F913:F913">1-E913</f>
        <v>0.5</v>
      </c>
      <c r="G913" s="16" t="n">
        <v>2.1</v>
      </c>
      <c r="H913" s="16" t="n">
        <f aca="false" t="array" ref="H913:H913">(G913*F913)/D913</f>
        <v>4.77272727272727</v>
      </c>
      <c r="I913" s="17" t="n">
        <f aca="false">D913*1000</f>
        <v>220</v>
      </c>
    </row>
    <row r="914" customFormat="false" ht="19.5" hidden="false" customHeight="true" outlineLevel="0" collapsed="false">
      <c r="A914" s="14" t="n">
        <v>911</v>
      </c>
      <c r="B914" s="15" t="n">
        <v>0.85</v>
      </c>
      <c r="C914" s="16" t="n">
        <v>0.55</v>
      </c>
      <c r="D914" s="16" t="n">
        <f aca="false" t="array" ref="D914:D914">B914-C914</f>
        <v>0.3</v>
      </c>
      <c r="E914" s="16" t="n">
        <v>0.4</v>
      </c>
      <c r="F914" s="16" t="n">
        <f aca="false" t="array" ref="F914:F914">1-E914</f>
        <v>0.6</v>
      </c>
      <c r="G914" s="16" t="n">
        <v>1.2</v>
      </c>
      <c r="H914" s="16" t="n">
        <f aca="false" t="array" ref="H914:H914">(G914*F914)/D914</f>
        <v>2.4</v>
      </c>
      <c r="I914" s="17" t="n">
        <f aca="false">D914*1000</f>
        <v>300</v>
      </c>
    </row>
    <row r="915" customFormat="false" ht="19.5" hidden="false" customHeight="true" outlineLevel="0" collapsed="false">
      <c r="A915" s="14" t="n">
        <v>912</v>
      </c>
      <c r="B915" s="15" t="n">
        <v>0.85</v>
      </c>
      <c r="C915" s="16" t="n">
        <v>0.55</v>
      </c>
      <c r="D915" s="16" t="n">
        <f aca="false" t="array" ref="D915:D915">B915-C915</f>
        <v>0.3</v>
      </c>
      <c r="E915" s="16" t="n">
        <v>0.3</v>
      </c>
      <c r="F915" s="16" t="n">
        <f aca="false" t="array" ref="F915:F915">1-E915</f>
        <v>0.7</v>
      </c>
      <c r="G915" s="16" t="n">
        <v>0.9</v>
      </c>
      <c r="H915" s="16" t="n">
        <f aca="false" t="array" ref="H915:H915">(G915*F915)/D915</f>
        <v>2.1</v>
      </c>
      <c r="I915" s="17" t="n">
        <f aca="false">D915*1000</f>
        <v>300</v>
      </c>
    </row>
    <row r="916" customFormat="false" ht="19.5" hidden="false" customHeight="true" outlineLevel="0" collapsed="false">
      <c r="A916" s="14" t="n">
        <v>913</v>
      </c>
      <c r="B916" s="15" t="n">
        <v>0.85</v>
      </c>
      <c r="C916" s="16" t="n">
        <v>0.62</v>
      </c>
      <c r="D916" s="16" t="n">
        <f aca="false" t="array" ref="D916:D916">B916-C916</f>
        <v>0.23</v>
      </c>
      <c r="E916" s="16" t="n">
        <v>0.3</v>
      </c>
      <c r="F916" s="16" t="n">
        <f aca="false" t="array" ref="F916:F916">1-E916</f>
        <v>0.7</v>
      </c>
      <c r="G916" s="16" t="n">
        <v>1.6</v>
      </c>
      <c r="H916" s="16" t="n">
        <f aca="false" t="array" ref="H916:H916">(G916*F916)/D916</f>
        <v>4.86956521739131</v>
      </c>
      <c r="I916" s="17" t="n">
        <f aca="false">D916*1000</f>
        <v>230</v>
      </c>
    </row>
    <row r="917" customFormat="false" ht="19.5" hidden="false" customHeight="true" outlineLevel="0" collapsed="false">
      <c r="A917" s="14" t="n">
        <v>914</v>
      </c>
      <c r="B917" s="15" t="n">
        <v>0.85</v>
      </c>
      <c r="C917" s="16" t="n">
        <v>0.62</v>
      </c>
      <c r="D917" s="16" t="n">
        <f aca="false" t="array" ref="D917:D917">B917-C917</f>
        <v>0.23</v>
      </c>
      <c r="E917" s="16" t="n">
        <v>0.5</v>
      </c>
      <c r="F917" s="16" t="n">
        <f aca="false" t="array" ref="F917:F917">1-E917</f>
        <v>0.5</v>
      </c>
      <c r="G917" s="16" t="n">
        <v>4.6</v>
      </c>
      <c r="H917" s="16" t="n">
        <f aca="false" t="array" ref="H917:H917">(G917*F917)/D917</f>
        <v>10</v>
      </c>
      <c r="I917" s="17" t="n">
        <f aca="false">D917*1000</f>
        <v>230</v>
      </c>
    </row>
    <row r="918" customFormat="false" ht="19.5" hidden="false" customHeight="true" outlineLevel="0" collapsed="false">
      <c r="A918" s="14" t="n">
        <v>915</v>
      </c>
      <c r="B918" s="15" t="n">
        <v>0.85</v>
      </c>
      <c r="C918" s="16" t="n">
        <v>0.57</v>
      </c>
      <c r="D918" s="16" t="n">
        <f aca="false" t="array" ref="D918:D918">B918-C918</f>
        <v>0.28</v>
      </c>
      <c r="E918" s="16" t="n">
        <v>0.2</v>
      </c>
      <c r="F918" s="16" t="n">
        <f aca="false" t="array" ref="F918:F918">1-E918</f>
        <v>0.8</v>
      </c>
      <c r="G918" s="16" t="n">
        <v>4</v>
      </c>
      <c r="H918" s="16" t="n">
        <f aca="false" t="array" ref="H918:H918">(G918*F918)/D918</f>
        <v>11.4285714285714</v>
      </c>
      <c r="I918" s="17" t="n">
        <f aca="false">D918*1000</f>
        <v>280</v>
      </c>
    </row>
    <row r="919" customFormat="false" ht="19.5" hidden="false" customHeight="true" outlineLevel="0" collapsed="false">
      <c r="A919" s="14" t="n">
        <v>916</v>
      </c>
      <c r="B919" s="15" t="n">
        <v>0.85</v>
      </c>
      <c r="C919" s="16" t="n">
        <v>0.59</v>
      </c>
      <c r="D919" s="16" t="n">
        <f aca="false" t="array" ref="D919:D919">B919-C919</f>
        <v>0.26</v>
      </c>
      <c r="E919" s="16" t="n">
        <v>0.5</v>
      </c>
      <c r="F919" s="16" t="n">
        <f aca="false" t="array" ref="F919:F919">1-E919</f>
        <v>0.5</v>
      </c>
      <c r="G919" s="16" t="n">
        <v>4.4</v>
      </c>
      <c r="H919" s="16" t="n">
        <f aca="false" t="array" ref="H919:H919">(G919*F919)/D919</f>
        <v>8.46153846153846</v>
      </c>
      <c r="I919" s="17" t="n">
        <f aca="false">D919*1000</f>
        <v>260</v>
      </c>
    </row>
    <row r="920" customFormat="false" ht="19.5" hidden="false" customHeight="true" outlineLevel="0" collapsed="false">
      <c r="A920" s="14" t="n">
        <v>917</v>
      </c>
      <c r="B920" s="15" t="n">
        <v>0.85</v>
      </c>
      <c r="C920" s="16" t="n">
        <v>0.58</v>
      </c>
      <c r="D920" s="16" t="n">
        <f aca="false" t="array" ref="D920:D920">B920-C920</f>
        <v>0.27</v>
      </c>
      <c r="E920" s="16" t="n">
        <v>0.2</v>
      </c>
      <c r="F920" s="16" t="n">
        <f aca="false" t="array" ref="F920:F920">1-E920</f>
        <v>0.8</v>
      </c>
      <c r="G920" s="16" t="n">
        <v>2</v>
      </c>
      <c r="H920" s="16" t="n">
        <f aca="false" t="array" ref="H920:H920">(G920*F920)/D920</f>
        <v>5.92592592592593</v>
      </c>
      <c r="I920" s="17" t="n">
        <f aca="false">D920*1000</f>
        <v>270</v>
      </c>
    </row>
    <row r="921" customFormat="false" ht="19.5" hidden="false" customHeight="true" outlineLevel="0" collapsed="false">
      <c r="A921" s="14" t="n">
        <v>918</v>
      </c>
      <c r="B921" s="15" t="n">
        <v>0.85</v>
      </c>
      <c r="C921" s="16" t="n">
        <v>0.6</v>
      </c>
      <c r="D921" s="16" t="n">
        <f aca="false" t="array" ref="D921:D921">B921-C921</f>
        <v>0.25</v>
      </c>
      <c r="E921" s="16" t="n">
        <v>0.4</v>
      </c>
      <c r="F921" s="16" t="n">
        <f aca="false" t="array" ref="F921:F921">1-E921</f>
        <v>0.6</v>
      </c>
      <c r="G921" s="16" t="n">
        <v>0.8</v>
      </c>
      <c r="H921" s="16" t="n">
        <f aca="false" t="array" ref="H921:H921">(G921*F921)/D921</f>
        <v>1.92</v>
      </c>
      <c r="I921" s="17" t="n">
        <f aca="false">D921*1000</f>
        <v>250</v>
      </c>
    </row>
    <row r="922" customFormat="false" ht="19.5" hidden="false" customHeight="true" outlineLevel="0" collapsed="false">
      <c r="A922" s="14" t="n">
        <v>919</v>
      </c>
      <c r="B922" s="15" t="n">
        <v>0.85</v>
      </c>
      <c r="C922" s="16" t="n">
        <v>0.64</v>
      </c>
      <c r="D922" s="16" t="n">
        <f aca="false" t="array" ref="D922:D922">B922-C922</f>
        <v>0.21</v>
      </c>
      <c r="E922" s="16" t="n">
        <v>0.2</v>
      </c>
      <c r="F922" s="16" t="n">
        <f aca="false" t="array" ref="F922:F922">1-E922</f>
        <v>0.8</v>
      </c>
      <c r="G922" s="16" t="n">
        <v>4.4</v>
      </c>
      <c r="H922" s="16" t="n">
        <f aca="false" t="array" ref="H922:H922">(G922*F922)/D922</f>
        <v>16.7619047619048</v>
      </c>
      <c r="I922" s="17" t="n">
        <f aca="false">D922*1000</f>
        <v>210</v>
      </c>
    </row>
    <row r="923" customFormat="false" ht="19.5" hidden="false" customHeight="true" outlineLevel="0" collapsed="false">
      <c r="A923" s="14" t="n">
        <v>920</v>
      </c>
      <c r="B923" s="15" t="n">
        <v>0.85</v>
      </c>
      <c r="C923" s="16" t="n">
        <v>0.61</v>
      </c>
      <c r="D923" s="16" t="n">
        <f aca="false" t="array" ref="D923:D923">B923-C923</f>
        <v>0.24</v>
      </c>
      <c r="E923" s="16" t="n">
        <v>0.5</v>
      </c>
      <c r="F923" s="16" t="n">
        <f aca="false" t="array" ref="F923:F923">1-E923</f>
        <v>0.5</v>
      </c>
      <c r="G923" s="16" t="n">
        <v>4.7</v>
      </c>
      <c r="H923" s="16" t="n">
        <f aca="false" t="array" ref="H923:H923">(G923*F923)/D923</f>
        <v>9.79166666666667</v>
      </c>
      <c r="I923" s="17" t="n">
        <f aca="false">D923*1000</f>
        <v>240</v>
      </c>
    </row>
    <row r="924" customFormat="false" ht="19.5" hidden="false" customHeight="true" outlineLevel="0" collapsed="false">
      <c r="A924" s="14" t="n">
        <v>921</v>
      </c>
      <c r="B924" s="15" t="n">
        <v>0.85</v>
      </c>
      <c r="C924" s="16" t="n">
        <v>0.57</v>
      </c>
      <c r="D924" s="16" t="n">
        <f aca="false" t="array" ref="D924:D924">B924-C924</f>
        <v>0.28</v>
      </c>
      <c r="E924" s="16" t="n">
        <v>0.5</v>
      </c>
      <c r="F924" s="16" t="n">
        <f aca="false" t="array" ref="F924:F924">1-E924</f>
        <v>0.5</v>
      </c>
      <c r="G924" s="16" t="n">
        <v>4.8</v>
      </c>
      <c r="H924" s="16" t="n">
        <f aca="false" t="array" ref="H924:H924">(G924*F924)/D924</f>
        <v>8.57142857142857</v>
      </c>
      <c r="I924" s="17" t="n">
        <f aca="false">D924*1000</f>
        <v>280</v>
      </c>
    </row>
    <row r="925" customFormat="false" ht="19.5" hidden="false" customHeight="true" outlineLevel="0" collapsed="false">
      <c r="A925" s="14" t="n">
        <v>922</v>
      </c>
      <c r="B925" s="15" t="n">
        <v>0.85</v>
      </c>
      <c r="C925" s="16" t="n">
        <v>0.62</v>
      </c>
      <c r="D925" s="16" t="n">
        <f aca="false" t="array" ref="D925:D925">B925-C925</f>
        <v>0.23</v>
      </c>
      <c r="E925" s="16" t="n">
        <v>0.3</v>
      </c>
      <c r="F925" s="16" t="n">
        <f aca="false" t="array" ref="F925:F925">1-E925</f>
        <v>0.7</v>
      </c>
      <c r="G925" s="16" t="n">
        <v>0.9</v>
      </c>
      <c r="H925" s="16" t="n">
        <f aca="false" t="array" ref="H925:H925">(G925*F925)/D925</f>
        <v>2.73913043478261</v>
      </c>
      <c r="I925" s="17" t="n">
        <f aca="false">D925*1000</f>
        <v>230</v>
      </c>
    </row>
    <row r="926" customFormat="false" ht="19.5" hidden="false" customHeight="true" outlineLevel="0" collapsed="false">
      <c r="A926" s="14" t="n">
        <v>923</v>
      </c>
      <c r="B926" s="15" t="n">
        <v>0.85</v>
      </c>
      <c r="C926" s="16" t="n">
        <v>0.57</v>
      </c>
      <c r="D926" s="16" t="n">
        <f aca="false" t="array" ref="D926:D926">B926-C926</f>
        <v>0.28</v>
      </c>
      <c r="E926" s="16" t="n">
        <v>0.2</v>
      </c>
      <c r="F926" s="16" t="n">
        <f aca="false" t="array" ref="F926:F926">1-E926</f>
        <v>0.8</v>
      </c>
      <c r="G926" s="16" t="n">
        <v>4.3</v>
      </c>
      <c r="H926" s="16" t="n">
        <f aca="false" t="array" ref="H926:H926">(G926*F926)/D926</f>
        <v>12.2857142857143</v>
      </c>
      <c r="I926" s="17" t="n">
        <f aca="false">D926*1000</f>
        <v>280</v>
      </c>
    </row>
    <row r="927" customFormat="false" ht="19.5" hidden="false" customHeight="true" outlineLevel="0" collapsed="false">
      <c r="A927" s="14" t="n">
        <v>924</v>
      </c>
      <c r="B927" s="15" t="n">
        <v>0.85</v>
      </c>
      <c r="C927" s="16" t="n">
        <v>0.6</v>
      </c>
      <c r="D927" s="16" t="n">
        <f aca="false" t="array" ref="D927:D927">B927-C927</f>
        <v>0.25</v>
      </c>
      <c r="E927" s="16" t="n">
        <v>0.4</v>
      </c>
      <c r="F927" s="16" t="n">
        <f aca="false" t="array" ref="F927:F927">1-E927</f>
        <v>0.6</v>
      </c>
      <c r="G927" s="16" t="n">
        <v>1.5</v>
      </c>
      <c r="H927" s="16" t="n">
        <f aca="false" t="array" ref="H927:H927">(G927*F927)/D927</f>
        <v>3.6</v>
      </c>
      <c r="I927" s="17" t="n">
        <f aca="false">D927*1000</f>
        <v>250</v>
      </c>
    </row>
    <row r="928" customFormat="false" ht="19.5" hidden="false" customHeight="true" outlineLevel="0" collapsed="false">
      <c r="A928" s="14" t="n">
        <v>925</v>
      </c>
      <c r="B928" s="15" t="n">
        <v>0.85</v>
      </c>
      <c r="C928" s="16" t="n">
        <v>0.64</v>
      </c>
      <c r="D928" s="16" t="n">
        <f aca="false" t="array" ref="D928:D928">B928-C928</f>
        <v>0.21</v>
      </c>
      <c r="E928" s="16" t="n">
        <v>0.4</v>
      </c>
      <c r="F928" s="16" t="n">
        <f aca="false" t="array" ref="F928:F928">1-E928</f>
        <v>0.6</v>
      </c>
      <c r="G928" s="16" t="n">
        <v>5.6</v>
      </c>
      <c r="H928" s="16" t="n">
        <f aca="false" t="array" ref="H928:H928">(G928*F928)/D928</f>
        <v>16</v>
      </c>
      <c r="I928" s="17" t="n">
        <f aca="false">D928*1000</f>
        <v>210</v>
      </c>
    </row>
    <row r="929" customFormat="false" ht="19.5" hidden="false" customHeight="true" outlineLevel="0" collapsed="false">
      <c r="A929" s="14" t="n">
        <v>926</v>
      </c>
      <c r="B929" s="15" t="n">
        <v>0.85</v>
      </c>
      <c r="C929" s="16" t="n">
        <v>0.59</v>
      </c>
      <c r="D929" s="16" t="n">
        <f aca="false" t="array" ref="D929:D929">B929-C929</f>
        <v>0.26</v>
      </c>
      <c r="E929" s="16" t="n">
        <v>0.4</v>
      </c>
      <c r="F929" s="16" t="n">
        <f aca="false" t="array" ref="F929:F929">1-E929</f>
        <v>0.6</v>
      </c>
      <c r="G929" s="16" t="n">
        <v>6.9</v>
      </c>
      <c r="H929" s="16" t="n">
        <f aca="false" t="array" ref="H929:H929">(G929*F929)/D929</f>
        <v>15.9230769230769</v>
      </c>
      <c r="I929" s="17" t="n">
        <f aca="false">D929*1000</f>
        <v>260</v>
      </c>
    </row>
    <row r="930" customFormat="false" ht="19.5" hidden="false" customHeight="true" outlineLevel="0" collapsed="false">
      <c r="A930" s="14" t="n">
        <v>927</v>
      </c>
      <c r="B930" s="15" t="n">
        <v>0.85</v>
      </c>
      <c r="C930" s="16" t="n">
        <v>0.56</v>
      </c>
      <c r="D930" s="16" t="n">
        <f aca="false" t="array" ref="D930:D930">B930-C930</f>
        <v>0.29</v>
      </c>
      <c r="E930" s="16" t="n">
        <v>0.5</v>
      </c>
      <c r="F930" s="16" t="n">
        <f aca="false" t="array" ref="F930:F930">1-E930</f>
        <v>0.5</v>
      </c>
      <c r="G930" s="16" t="n">
        <v>3.8</v>
      </c>
      <c r="H930" s="16" t="n">
        <f aca="false" t="array" ref="H930:H930">(G930*F930)/D930</f>
        <v>6.55172413793104</v>
      </c>
      <c r="I930" s="17" t="n">
        <f aca="false">D930*1000</f>
        <v>290</v>
      </c>
    </row>
    <row r="931" customFormat="false" ht="19.5" hidden="false" customHeight="true" outlineLevel="0" collapsed="false">
      <c r="A931" s="14" t="n">
        <v>928</v>
      </c>
      <c r="B931" s="15" t="n">
        <v>0.85</v>
      </c>
      <c r="C931" s="16" t="n">
        <v>0.59</v>
      </c>
      <c r="D931" s="16" t="n">
        <f aca="false" t="array" ref="D931:D931">B931-C931</f>
        <v>0.26</v>
      </c>
      <c r="E931" s="16" t="n">
        <v>0.2</v>
      </c>
      <c r="F931" s="16" t="n">
        <f aca="false" t="array" ref="F931:F931">1-E931</f>
        <v>0.8</v>
      </c>
      <c r="G931" s="16" t="n">
        <v>4.4</v>
      </c>
      <c r="H931" s="16" t="n">
        <f aca="false" t="array" ref="H931:H931">(G931*F931)/D931</f>
        <v>13.5384615384615</v>
      </c>
      <c r="I931" s="17" t="n">
        <f aca="false">D931*1000</f>
        <v>260</v>
      </c>
    </row>
    <row r="932" customFormat="false" ht="19.5" hidden="false" customHeight="true" outlineLevel="0" collapsed="false">
      <c r="A932" s="14" t="n">
        <v>929</v>
      </c>
      <c r="B932" s="15" t="n">
        <v>0.85</v>
      </c>
      <c r="C932" s="16" t="n">
        <v>0.64</v>
      </c>
      <c r="D932" s="16" t="n">
        <f aca="false" t="array" ref="D932:D932">B932-C932</f>
        <v>0.21</v>
      </c>
      <c r="E932" s="16" t="n">
        <v>0.3</v>
      </c>
      <c r="F932" s="16" t="n">
        <f aca="false" t="array" ref="F932:F932">1-E932</f>
        <v>0.7</v>
      </c>
      <c r="G932" s="16" t="n">
        <v>1.1</v>
      </c>
      <c r="H932" s="16" t="n">
        <f aca="false" t="array" ref="H932:H932">(G932*F932)/D932</f>
        <v>3.66666666666667</v>
      </c>
      <c r="I932" s="17" t="n">
        <f aca="false">D932*1000</f>
        <v>210</v>
      </c>
    </row>
    <row r="933" customFormat="false" ht="19.5" hidden="false" customHeight="true" outlineLevel="0" collapsed="false">
      <c r="A933" s="14" t="n">
        <v>930</v>
      </c>
      <c r="B933" s="15" t="n">
        <v>0.85</v>
      </c>
      <c r="C933" s="16" t="n">
        <v>0.61</v>
      </c>
      <c r="D933" s="16" t="n">
        <f aca="false" t="array" ref="D933:D933">B933-C933</f>
        <v>0.24</v>
      </c>
      <c r="E933" s="16" t="n">
        <v>0.3</v>
      </c>
      <c r="F933" s="16" t="n">
        <f aca="false" t="array" ref="F933:F933">1-E933</f>
        <v>0.7</v>
      </c>
      <c r="G933" s="16" t="n">
        <v>2.9</v>
      </c>
      <c r="H933" s="16" t="n">
        <f aca="false" t="array" ref="H933:H933">(G933*F933)/D933</f>
        <v>8.45833333333333</v>
      </c>
      <c r="I933" s="17" t="n">
        <f aca="false">D933*1000</f>
        <v>240</v>
      </c>
    </row>
    <row r="934" customFormat="false" ht="19.5" hidden="false" customHeight="true" outlineLevel="0" collapsed="false">
      <c r="A934" s="14" t="n">
        <v>931</v>
      </c>
      <c r="B934" s="15" t="n">
        <v>0.85</v>
      </c>
      <c r="C934" s="16" t="n">
        <v>0.56</v>
      </c>
      <c r="D934" s="16" t="n">
        <f aca="false" t="array" ref="D934:D934">B934-C934</f>
        <v>0.29</v>
      </c>
      <c r="E934" s="16" t="n">
        <v>0.2</v>
      </c>
      <c r="F934" s="16" t="n">
        <f aca="false" t="array" ref="F934:F934">1-E934</f>
        <v>0.8</v>
      </c>
      <c r="G934" s="16" t="n">
        <v>1.2</v>
      </c>
      <c r="H934" s="16" t="n">
        <f aca="false" t="array" ref="H934:H934">(G934*F934)/D934</f>
        <v>3.31034482758621</v>
      </c>
      <c r="I934" s="17" t="n">
        <f aca="false">D934*1000</f>
        <v>290</v>
      </c>
    </row>
    <row r="935" customFormat="false" ht="19.5" hidden="false" customHeight="true" outlineLevel="0" collapsed="false">
      <c r="A935" s="14" t="n">
        <v>932</v>
      </c>
      <c r="B935" s="15" t="n">
        <v>0.85</v>
      </c>
      <c r="C935" s="16" t="n">
        <v>0.61</v>
      </c>
      <c r="D935" s="16" t="n">
        <f aca="false" t="array" ref="D935:D935">B935-C935</f>
        <v>0.24</v>
      </c>
      <c r="E935" s="16" t="n">
        <v>0.4</v>
      </c>
      <c r="F935" s="16" t="n">
        <f aca="false" t="array" ref="F935:F935">1-E935</f>
        <v>0.6</v>
      </c>
      <c r="G935" s="16" t="n">
        <v>1.2</v>
      </c>
      <c r="H935" s="16" t="n">
        <f aca="false" t="array" ref="H935:H935">(G935*F935)/D935</f>
        <v>3</v>
      </c>
      <c r="I935" s="17" t="n">
        <f aca="false">D935*1000</f>
        <v>240</v>
      </c>
    </row>
    <row r="936" customFormat="false" ht="19.5" hidden="false" customHeight="true" outlineLevel="0" collapsed="false">
      <c r="A936" s="14" t="n">
        <v>933</v>
      </c>
      <c r="B936" s="15" t="n">
        <v>0.85</v>
      </c>
      <c r="C936" s="16" t="n">
        <v>0.6</v>
      </c>
      <c r="D936" s="16" t="n">
        <f aca="false" t="array" ref="D936:D936">B936-C936</f>
        <v>0.25</v>
      </c>
      <c r="E936" s="16" t="n">
        <v>0.3</v>
      </c>
      <c r="F936" s="16" t="n">
        <f aca="false" t="array" ref="F936:F936">1-E936</f>
        <v>0.7</v>
      </c>
      <c r="G936" s="16" t="n">
        <v>1.3</v>
      </c>
      <c r="H936" s="16" t="n">
        <f aca="false" t="array" ref="H936:H936">(G936*F936)/D936</f>
        <v>3.64</v>
      </c>
      <c r="I936" s="17" t="n">
        <f aca="false">D936*1000</f>
        <v>250</v>
      </c>
    </row>
    <row r="937" customFormat="false" ht="19.5" hidden="false" customHeight="true" outlineLevel="0" collapsed="false">
      <c r="A937" s="14" t="n">
        <v>934</v>
      </c>
      <c r="B937" s="15" t="n">
        <v>0.85</v>
      </c>
      <c r="C937" s="16" t="n">
        <v>0.57</v>
      </c>
      <c r="D937" s="16" t="n">
        <f aca="false" t="array" ref="D937:D937">B937-C937</f>
        <v>0.28</v>
      </c>
      <c r="E937" s="16" t="n">
        <v>0.2</v>
      </c>
      <c r="F937" s="16" t="n">
        <f aca="false" t="array" ref="F937:F937">1-E937</f>
        <v>0.8</v>
      </c>
      <c r="G937" s="16" t="n">
        <v>3.4</v>
      </c>
      <c r="H937" s="16" t="n">
        <f aca="false" t="array" ref="H937:H937">(G937*F937)/D937</f>
        <v>9.71428571428571</v>
      </c>
      <c r="I937" s="17" t="n">
        <f aca="false">D937*1000</f>
        <v>280</v>
      </c>
    </row>
    <row r="938" customFormat="false" ht="19.5" hidden="false" customHeight="true" outlineLevel="0" collapsed="false">
      <c r="A938" s="14" t="n">
        <v>935</v>
      </c>
      <c r="B938" s="15" t="n">
        <v>0.85</v>
      </c>
      <c r="C938" s="16" t="n">
        <v>0.56</v>
      </c>
      <c r="D938" s="16" t="n">
        <f aca="false" t="array" ref="D938:D938">B938-C938</f>
        <v>0.29</v>
      </c>
      <c r="E938" s="16" t="n">
        <v>0.3</v>
      </c>
      <c r="F938" s="16" t="n">
        <f aca="false" t="array" ref="F938:F938">1-E938</f>
        <v>0.7</v>
      </c>
      <c r="G938" s="16" t="n">
        <v>1.6</v>
      </c>
      <c r="H938" s="16" t="n">
        <f aca="false" t="array" ref="H938:H938">(G938*F938)/D938</f>
        <v>3.86206896551724</v>
      </c>
      <c r="I938" s="17" t="n">
        <f aca="false">D938*1000</f>
        <v>290</v>
      </c>
    </row>
    <row r="939" customFormat="false" ht="19.5" hidden="false" customHeight="true" outlineLevel="0" collapsed="false">
      <c r="A939" s="14" t="n">
        <v>936</v>
      </c>
      <c r="B939" s="15" t="n">
        <v>0.85</v>
      </c>
      <c r="C939" s="16" t="n">
        <v>0.56</v>
      </c>
      <c r="D939" s="16" t="n">
        <f aca="false" t="array" ref="D939:D939">B939-C939</f>
        <v>0.29</v>
      </c>
      <c r="E939" s="16" t="n">
        <v>0.2</v>
      </c>
      <c r="F939" s="16" t="n">
        <f aca="false" t="array" ref="F939:F939">1-E939</f>
        <v>0.8</v>
      </c>
      <c r="G939" s="16" t="n">
        <v>4.5</v>
      </c>
      <c r="H939" s="16" t="n">
        <f aca="false" t="array" ref="H939:H939">(G939*F939)/D939</f>
        <v>12.4137931034483</v>
      </c>
      <c r="I939" s="17" t="n">
        <f aca="false">D939*1000</f>
        <v>290</v>
      </c>
    </row>
    <row r="940" customFormat="false" ht="19.5" hidden="false" customHeight="true" outlineLevel="0" collapsed="false">
      <c r="A940" s="14" t="n">
        <v>937</v>
      </c>
      <c r="B940" s="15" t="n">
        <v>0.85</v>
      </c>
      <c r="C940" s="16" t="n">
        <v>0.62</v>
      </c>
      <c r="D940" s="16" t="n">
        <f aca="false" t="array" ref="D940:D940">B940-C940</f>
        <v>0.23</v>
      </c>
      <c r="E940" s="16" t="n">
        <v>0.3</v>
      </c>
      <c r="F940" s="16" t="n">
        <f aca="false" t="array" ref="F940:F940">1-E940</f>
        <v>0.7</v>
      </c>
      <c r="G940" s="16" t="n">
        <v>2.3</v>
      </c>
      <c r="H940" s="16" t="n">
        <f aca="false" t="array" ref="H940:H940">(G940*F940)/D940</f>
        <v>7</v>
      </c>
      <c r="I940" s="17" t="n">
        <f aca="false">D940*1000</f>
        <v>230</v>
      </c>
    </row>
    <row r="941" customFormat="false" ht="19.5" hidden="false" customHeight="true" outlineLevel="0" collapsed="false">
      <c r="A941" s="14" t="n">
        <v>938</v>
      </c>
      <c r="B941" s="15" t="n">
        <v>0.85</v>
      </c>
      <c r="C941" s="16" t="n">
        <v>0.63</v>
      </c>
      <c r="D941" s="16" t="n">
        <f aca="false" t="array" ref="D941:D941">B941-C941</f>
        <v>0.22</v>
      </c>
      <c r="E941" s="16" t="n">
        <v>0.3</v>
      </c>
      <c r="F941" s="16" t="n">
        <f aca="false" t="array" ref="F941:F941">1-E941</f>
        <v>0.7</v>
      </c>
      <c r="G941" s="16" t="n">
        <v>3.5</v>
      </c>
      <c r="H941" s="16" t="n">
        <f aca="false" t="array" ref="H941:H941">(G941*F941)/D941</f>
        <v>11.1363636363636</v>
      </c>
      <c r="I941" s="17" t="n">
        <f aca="false">D941*1000</f>
        <v>220</v>
      </c>
    </row>
    <row r="942" customFormat="false" ht="19.5" hidden="false" customHeight="true" outlineLevel="0" collapsed="false">
      <c r="A942" s="14" t="n">
        <v>939</v>
      </c>
      <c r="B942" s="15" t="n">
        <v>0.85</v>
      </c>
      <c r="C942" s="16" t="n">
        <v>0.6</v>
      </c>
      <c r="D942" s="16" t="n">
        <f aca="false" t="array" ref="D942:D942">B942-C942</f>
        <v>0.25</v>
      </c>
      <c r="E942" s="16" t="n">
        <v>0.4</v>
      </c>
      <c r="F942" s="16" t="n">
        <f aca="false" t="array" ref="F942:F942">1-E942</f>
        <v>0.6</v>
      </c>
      <c r="G942" s="16" t="n">
        <v>1.2</v>
      </c>
      <c r="H942" s="16" t="n">
        <f aca="false" t="array" ref="H942:H942">(G942*F942)/D942</f>
        <v>2.88</v>
      </c>
      <c r="I942" s="17" t="n">
        <f aca="false">D942*1000</f>
        <v>250</v>
      </c>
    </row>
    <row r="943" customFormat="false" ht="19.5" hidden="false" customHeight="true" outlineLevel="0" collapsed="false">
      <c r="A943" s="14" t="n">
        <v>940</v>
      </c>
      <c r="B943" s="15" t="n">
        <v>0.85</v>
      </c>
      <c r="C943" s="16" t="n">
        <v>0.56</v>
      </c>
      <c r="D943" s="16" t="n">
        <f aca="false" t="array" ref="D943:D943">B943-C943</f>
        <v>0.29</v>
      </c>
      <c r="E943" s="16" t="n">
        <v>0.4</v>
      </c>
      <c r="F943" s="16" t="n">
        <f aca="false" t="array" ref="F943:F943">1-E943</f>
        <v>0.6</v>
      </c>
      <c r="G943" s="16" t="n">
        <v>3.7</v>
      </c>
      <c r="H943" s="16" t="n">
        <f aca="false" t="array" ref="H943:H943">(G943*F943)/D943</f>
        <v>7.65517241379311</v>
      </c>
      <c r="I943" s="17" t="n">
        <f aca="false">D943*1000</f>
        <v>290</v>
      </c>
    </row>
    <row r="944" customFormat="false" ht="19.5" hidden="false" customHeight="true" outlineLevel="0" collapsed="false">
      <c r="A944" s="14" t="n">
        <v>941</v>
      </c>
      <c r="B944" s="15" t="n">
        <v>0.85</v>
      </c>
      <c r="C944" s="16" t="n">
        <v>0.59</v>
      </c>
      <c r="D944" s="16" t="n">
        <f aca="false" t="array" ref="D944:D944">B944-C944</f>
        <v>0.26</v>
      </c>
      <c r="E944" s="16" t="n">
        <v>0.2</v>
      </c>
      <c r="F944" s="16" t="n">
        <f aca="false" t="array" ref="F944:F944">1-E944</f>
        <v>0.8</v>
      </c>
      <c r="G944" s="16" t="n">
        <v>2.3</v>
      </c>
      <c r="H944" s="16" t="n">
        <f aca="false" t="array" ref="H944:H944">(G944*F944)/D944</f>
        <v>7.07692307692308</v>
      </c>
      <c r="I944" s="17" t="n">
        <f aca="false">D944*1000</f>
        <v>260</v>
      </c>
    </row>
    <row r="945" customFormat="false" ht="19.5" hidden="false" customHeight="true" outlineLevel="0" collapsed="false">
      <c r="A945" s="14" t="n">
        <v>942</v>
      </c>
      <c r="B945" s="15" t="n">
        <v>0.85</v>
      </c>
      <c r="C945" s="16" t="n">
        <v>0.59</v>
      </c>
      <c r="D945" s="16" t="n">
        <f aca="false" t="array" ref="D945:D945">B945-C945</f>
        <v>0.26</v>
      </c>
      <c r="E945" s="16" t="n">
        <v>0.5</v>
      </c>
      <c r="F945" s="16" t="n">
        <f aca="false" t="array" ref="F945:F945">1-E945</f>
        <v>0.5</v>
      </c>
      <c r="G945" s="16" t="n">
        <v>4.5</v>
      </c>
      <c r="H945" s="16" t="n">
        <f aca="false" t="array" ref="H945:H945">(G945*F945)/D945</f>
        <v>8.65384615384615</v>
      </c>
      <c r="I945" s="17" t="n">
        <f aca="false">D945*1000</f>
        <v>260</v>
      </c>
    </row>
    <row r="946" customFormat="false" ht="19.5" hidden="false" customHeight="true" outlineLevel="0" collapsed="false">
      <c r="A946" s="14" t="n">
        <v>943</v>
      </c>
      <c r="B946" s="15" t="n">
        <v>0.85</v>
      </c>
      <c r="C946" s="16" t="n">
        <v>0.57</v>
      </c>
      <c r="D946" s="16" t="n">
        <f aca="false" t="array" ref="D946:D946">B946-C946</f>
        <v>0.28</v>
      </c>
      <c r="E946" s="16" t="n">
        <v>0.2</v>
      </c>
      <c r="F946" s="16" t="n">
        <f aca="false" t="array" ref="F946:F946">1-E946</f>
        <v>0.8</v>
      </c>
      <c r="G946" s="16" t="n">
        <v>1.9</v>
      </c>
      <c r="H946" s="16" t="n">
        <f aca="false" t="array" ref="H946:H946">(G946*F946)/D946</f>
        <v>5.42857142857143</v>
      </c>
      <c r="I946" s="17" t="n">
        <f aca="false">D946*1000</f>
        <v>280</v>
      </c>
    </row>
    <row r="947" customFormat="false" ht="19.5" hidden="false" customHeight="true" outlineLevel="0" collapsed="false">
      <c r="A947" s="14" t="n">
        <v>944</v>
      </c>
      <c r="B947" s="15" t="n">
        <v>0.85</v>
      </c>
      <c r="C947" s="16" t="n">
        <v>0.57</v>
      </c>
      <c r="D947" s="16" t="n">
        <f aca="false" t="array" ref="D947:D947">B947-C947</f>
        <v>0.28</v>
      </c>
      <c r="E947" s="16" t="n">
        <v>0.3</v>
      </c>
      <c r="F947" s="16" t="n">
        <f aca="false" t="array" ref="F947:F947">1-E947</f>
        <v>0.7</v>
      </c>
      <c r="G947" s="16" t="n">
        <v>2.4</v>
      </c>
      <c r="H947" s="16" t="n">
        <f aca="false" t="array" ref="H947:H947">(G947*F947)/D947</f>
        <v>6</v>
      </c>
      <c r="I947" s="17" t="n">
        <f aca="false">D947*1000</f>
        <v>280</v>
      </c>
    </row>
    <row r="948" customFormat="false" ht="19.5" hidden="false" customHeight="true" outlineLevel="0" collapsed="false">
      <c r="A948" s="14" t="n">
        <v>945</v>
      </c>
      <c r="B948" s="15" t="n">
        <v>0.85</v>
      </c>
      <c r="C948" s="16" t="n">
        <v>0.6</v>
      </c>
      <c r="D948" s="16" t="n">
        <f aca="false" t="array" ref="D948:D948">B948-C948</f>
        <v>0.25</v>
      </c>
      <c r="E948" s="16" t="n">
        <v>0.3</v>
      </c>
      <c r="F948" s="16" t="n">
        <f aca="false" t="array" ref="F948:F948">1-E948</f>
        <v>0.7</v>
      </c>
      <c r="G948" s="16" t="n">
        <v>1.1</v>
      </c>
      <c r="H948" s="16" t="n">
        <f aca="false" t="array" ref="H948:H948">(G948*F948)/D948</f>
        <v>3.08</v>
      </c>
      <c r="I948" s="17" t="n">
        <f aca="false">D948*1000</f>
        <v>250</v>
      </c>
    </row>
    <row r="949" customFormat="false" ht="19.5" hidden="false" customHeight="true" outlineLevel="0" collapsed="false">
      <c r="A949" s="14" t="n">
        <v>946</v>
      </c>
      <c r="B949" s="15" t="n">
        <v>0.85</v>
      </c>
      <c r="C949" s="16" t="n">
        <v>0.6</v>
      </c>
      <c r="D949" s="16" t="n">
        <f aca="false" t="array" ref="D949:D949">B949-C949</f>
        <v>0.25</v>
      </c>
      <c r="E949" s="16" t="n">
        <v>0.2</v>
      </c>
      <c r="F949" s="16" t="n">
        <f aca="false" t="array" ref="F949:F949">1-E949</f>
        <v>0.8</v>
      </c>
      <c r="G949" s="16" t="n">
        <v>2</v>
      </c>
      <c r="H949" s="16" t="n">
        <f aca="false" t="array" ref="H949:H949">(G949*F949)/D949</f>
        <v>6.4</v>
      </c>
      <c r="I949" s="17" t="n">
        <f aca="false">D949*1000</f>
        <v>250</v>
      </c>
    </row>
    <row r="950" customFormat="false" ht="19.5" hidden="false" customHeight="true" outlineLevel="0" collapsed="false">
      <c r="A950" s="14" t="n">
        <v>947</v>
      </c>
      <c r="B950" s="15" t="n">
        <v>0.85</v>
      </c>
      <c r="C950" s="16" t="n">
        <v>0.65</v>
      </c>
      <c r="D950" s="16" t="n">
        <f aca="false" t="array" ref="D950:D950">B950-C950</f>
        <v>0.2</v>
      </c>
      <c r="E950" s="16" t="n">
        <v>0.2</v>
      </c>
      <c r="F950" s="16" t="n">
        <f aca="false" t="array" ref="F950:F950">1-E950</f>
        <v>0.8</v>
      </c>
      <c r="G950" s="16" t="n">
        <v>1</v>
      </c>
      <c r="H950" s="16" t="n">
        <f aca="false" t="array" ref="H950:H950">(G950*F950)/D950</f>
        <v>4</v>
      </c>
      <c r="I950" s="17" t="n">
        <f aca="false">D950*1000</f>
        <v>200</v>
      </c>
    </row>
    <row r="951" customFormat="false" ht="19.5" hidden="false" customHeight="true" outlineLevel="0" collapsed="false">
      <c r="A951" s="14" t="n">
        <v>948</v>
      </c>
      <c r="B951" s="15" t="n">
        <v>0.85</v>
      </c>
      <c r="C951" s="16" t="n">
        <v>0.65</v>
      </c>
      <c r="D951" s="16" t="n">
        <f aca="false" t="array" ref="D951:D951">B951-C951</f>
        <v>0.2</v>
      </c>
      <c r="E951" s="16" t="n">
        <v>0.5</v>
      </c>
      <c r="F951" s="16" t="n">
        <f aca="false" t="array" ref="F951:F951">1-E951</f>
        <v>0.5</v>
      </c>
      <c r="G951" s="16" t="n">
        <v>1.3</v>
      </c>
      <c r="H951" s="16" t="n">
        <f aca="false" t="array" ref="H951:H951">(G951*F951)/D951</f>
        <v>3.25</v>
      </c>
      <c r="I951" s="17" t="n">
        <f aca="false">D951*1000</f>
        <v>200</v>
      </c>
    </row>
    <row r="952" customFormat="false" ht="19.5" hidden="false" customHeight="true" outlineLevel="0" collapsed="false">
      <c r="A952" s="14" t="n">
        <v>949</v>
      </c>
      <c r="B952" s="15" t="n">
        <v>0.85</v>
      </c>
      <c r="C952" s="16" t="n">
        <v>0.57</v>
      </c>
      <c r="D952" s="16" t="n">
        <f aca="false" t="array" ref="D952:D952">B952-C952</f>
        <v>0.28</v>
      </c>
      <c r="E952" s="16" t="n">
        <v>0.2</v>
      </c>
      <c r="F952" s="16" t="n">
        <f aca="false" t="array" ref="F952:F952">1-E952</f>
        <v>0.8</v>
      </c>
      <c r="G952" s="16" t="n">
        <v>1.6</v>
      </c>
      <c r="H952" s="16" t="n">
        <f aca="false" t="array" ref="H952:H952">(G952*F952)/D952</f>
        <v>4.57142857142857</v>
      </c>
      <c r="I952" s="17" t="n">
        <f aca="false">D952*1000</f>
        <v>280</v>
      </c>
    </row>
    <row r="953" customFormat="false" ht="19.5" hidden="false" customHeight="true" outlineLevel="0" collapsed="false">
      <c r="A953" s="14" t="n">
        <v>950</v>
      </c>
      <c r="B953" s="15" t="n">
        <v>0.85</v>
      </c>
      <c r="C953" s="16" t="n">
        <v>0.57</v>
      </c>
      <c r="D953" s="16" t="n">
        <f aca="false" t="array" ref="D953:D953">B953-C953</f>
        <v>0.28</v>
      </c>
      <c r="E953" s="16" t="n">
        <v>0.2</v>
      </c>
      <c r="F953" s="16" t="n">
        <f aca="false" t="array" ref="F953:F953">1-E953</f>
        <v>0.8</v>
      </c>
      <c r="G953" s="16" t="n">
        <v>1.7</v>
      </c>
      <c r="H953" s="16" t="n">
        <f aca="false" t="array" ref="H953:H953">(G953*F953)/D953</f>
        <v>4.85714285714286</v>
      </c>
      <c r="I953" s="17" t="n">
        <f aca="false">D953*1000</f>
        <v>280</v>
      </c>
    </row>
    <row r="954" customFormat="false" ht="19.5" hidden="false" customHeight="true" outlineLevel="0" collapsed="false">
      <c r="A954" s="14" t="n">
        <v>951</v>
      </c>
      <c r="B954" s="15" t="n">
        <v>0.85</v>
      </c>
      <c r="C954" s="16" t="n">
        <v>0.65</v>
      </c>
      <c r="D954" s="16" t="n">
        <f aca="false" t="array" ref="D954:D954">B954-C954</f>
        <v>0.2</v>
      </c>
      <c r="E954" s="16" t="n">
        <v>0.4</v>
      </c>
      <c r="F954" s="16" t="n">
        <f aca="false" t="array" ref="F954:F954">1-E954</f>
        <v>0.6</v>
      </c>
      <c r="G954" s="16" t="n">
        <v>3.2</v>
      </c>
      <c r="H954" s="16" t="n">
        <f aca="false" t="array" ref="H954:H954">(G954*F954)/D954</f>
        <v>9.6</v>
      </c>
      <c r="I954" s="17" t="n">
        <f aca="false">D954*1000</f>
        <v>200</v>
      </c>
    </row>
    <row r="955" customFormat="false" ht="19.5" hidden="false" customHeight="true" outlineLevel="0" collapsed="false">
      <c r="A955" s="14" t="n">
        <v>952</v>
      </c>
      <c r="B955" s="15" t="n">
        <v>0.85</v>
      </c>
      <c r="C955" s="16" t="n">
        <v>0.61</v>
      </c>
      <c r="D955" s="16" t="n">
        <f aca="false" t="array" ref="D955:D955">B955-C955</f>
        <v>0.24</v>
      </c>
      <c r="E955" s="16" t="n">
        <v>0.5</v>
      </c>
      <c r="F955" s="16" t="n">
        <f aca="false" t="array" ref="F955:F955">1-E955</f>
        <v>0.5</v>
      </c>
      <c r="G955" s="16" t="n">
        <v>1.7</v>
      </c>
      <c r="H955" s="16" t="n">
        <f aca="false" t="array" ref="H955:H955">(G955*F955)/D955</f>
        <v>3.54166666666667</v>
      </c>
      <c r="I955" s="17" t="n">
        <f aca="false">D955*1000</f>
        <v>240</v>
      </c>
    </row>
    <row r="956" customFormat="false" ht="19.5" hidden="false" customHeight="true" outlineLevel="0" collapsed="false">
      <c r="A956" s="14" t="n">
        <v>953</v>
      </c>
      <c r="B956" s="15" t="n">
        <v>0.85</v>
      </c>
      <c r="C956" s="16" t="n">
        <v>0.59</v>
      </c>
      <c r="D956" s="16" t="n">
        <f aca="false" t="array" ref="D956:D956">B956-C956</f>
        <v>0.26</v>
      </c>
      <c r="E956" s="16" t="n">
        <v>0.3</v>
      </c>
      <c r="F956" s="16" t="n">
        <f aca="false" t="array" ref="F956:F956">1-E956</f>
        <v>0.7</v>
      </c>
      <c r="G956" s="16" t="n">
        <v>1.3</v>
      </c>
      <c r="H956" s="16" t="n">
        <f aca="false" t="array" ref="H956:H956">(G956*F956)/D956</f>
        <v>3.5</v>
      </c>
      <c r="I956" s="17" t="n">
        <f aca="false">D956*1000</f>
        <v>260</v>
      </c>
    </row>
    <row r="957" customFormat="false" ht="19.5" hidden="false" customHeight="true" outlineLevel="0" collapsed="false">
      <c r="A957" s="14" t="n">
        <v>954</v>
      </c>
      <c r="B957" s="15" t="n">
        <v>0.85</v>
      </c>
      <c r="C957" s="16" t="n">
        <v>0.64</v>
      </c>
      <c r="D957" s="16" t="n">
        <f aca="false" t="array" ref="D957:D957">B957-C957</f>
        <v>0.21</v>
      </c>
      <c r="E957" s="16" t="n">
        <v>0.3</v>
      </c>
      <c r="F957" s="16" t="n">
        <f aca="false" t="array" ref="F957:F957">1-E957</f>
        <v>0.7</v>
      </c>
      <c r="G957" s="16" t="n">
        <v>2.2</v>
      </c>
      <c r="H957" s="16" t="n">
        <f aca="false" t="array" ref="H957:H957">(G957*F957)/D957</f>
        <v>7.33333333333334</v>
      </c>
      <c r="I957" s="17" t="n">
        <f aca="false">D957*1000</f>
        <v>210</v>
      </c>
    </row>
    <row r="958" customFormat="false" ht="19.5" hidden="false" customHeight="true" outlineLevel="0" collapsed="false">
      <c r="A958" s="14" t="n">
        <v>955</v>
      </c>
      <c r="B958" s="15" t="n">
        <v>0.85</v>
      </c>
      <c r="C958" s="16" t="n">
        <v>0.61</v>
      </c>
      <c r="D958" s="16" t="n">
        <f aca="false" t="array" ref="D958:D958">B958-C958</f>
        <v>0.24</v>
      </c>
      <c r="E958" s="16" t="n">
        <v>0.5</v>
      </c>
      <c r="F958" s="16" t="n">
        <f aca="false" t="array" ref="F958:F958">1-E958</f>
        <v>0.5</v>
      </c>
      <c r="G958" s="16" t="n">
        <v>1.7</v>
      </c>
      <c r="H958" s="16" t="n">
        <f aca="false" t="array" ref="H958:H958">(G958*F958)/D958</f>
        <v>3.54166666666667</v>
      </c>
      <c r="I958" s="17" t="n">
        <f aca="false">D958*1000</f>
        <v>240</v>
      </c>
    </row>
    <row r="959" customFormat="false" ht="19.5" hidden="false" customHeight="true" outlineLevel="0" collapsed="false">
      <c r="A959" s="14" t="n">
        <v>956</v>
      </c>
      <c r="B959" s="15" t="n">
        <v>0.85</v>
      </c>
      <c r="C959" s="16" t="n">
        <v>0.63</v>
      </c>
      <c r="D959" s="16" t="n">
        <f aca="false" t="array" ref="D959:D959">B959-C959</f>
        <v>0.22</v>
      </c>
      <c r="E959" s="16" t="n">
        <v>0.4</v>
      </c>
      <c r="F959" s="16" t="n">
        <f aca="false" t="array" ref="F959:F959">1-E959</f>
        <v>0.6</v>
      </c>
      <c r="G959" s="16" t="n">
        <v>1.2</v>
      </c>
      <c r="H959" s="16" t="n">
        <f aca="false" t="array" ref="H959:H959">(G959*F959)/D959</f>
        <v>3.27272727272727</v>
      </c>
      <c r="I959" s="17" t="n">
        <f aca="false">D959*1000</f>
        <v>220</v>
      </c>
    </row>
    <row r="960" customFormat="false" ht="19.5" hidden="false" customHeight="true" outlineLevel="0" collapsed="false">
      <c r="A960" s="14" t="n">
        <v>957</v>
      </c>
      <c r="B960" s="15" t="n">
        <v>0.85</v>
      </c>
      <c r="C960" s="16" t="n">
        <v>0.56</v>
      </c>
      <c r="D960" s="16" t="n">
        <f aca="false" t="array" ref="D960:D960">B960-C960</f>
        <v>0.29</v>
      </c>
      <c r="E960" s="16" t="n">
        <v>0.2</v>
      </c>
      <c r="F960" s="16" t="n">
        <f aca="false" t="array" ref="F960:F960">1-E960</f>
        <v>0.8</v>
      </c>
      <c r="G960" s="16" t="n">
        <v>1.9</v>
      </c>
      <c r="H960" s="16" t="n">
        <f aca="false" t="array" ref="H960:H960">(G960*F960)/D960</f>
        <v>5.24137931034483</v>
      </c>
      <c r="I960" s="17" t="n">
        <f aca="false">D960*1000</f>
        <v>290</v>
      </c>
    </row>
    <row r="961" customFormat="false" ht="19.5" hidden="false" customHeight="true" outlineLevel="0" collapsed="false">
      <c r="A961" s="14" t="n">
        <v>958</v>
      </c>
      <c r="B961" s="15" t="n">
        <v>0.85</v>
      </c>
      <c r="C961" s="16" t="n">
        <v>0.65</v>
      </c>
      <c r="D961" s="16" t="n">
        <f aca="false" t="array" ref="D961:D961">B961-C961</f>
        <v>0.2</v>
      </c>
      <c r="E961" s="16" t="n">
        <v>0.5</v>
      </c>
      <c r="F961" s="16" t="n">
        <f aca="false" t="array" ref="F961:F961">1-E961</f>
        <v>0.5</v>
      </c>
      <c r="G961" s="16" t="n">
        <v>1.7</v>
      </c>
      <c r="H961" s="16" t="n">
        <f aca="false" t="array" ref="H961:H961">(G961*F961)/D961</f>
        <v>4.25</v>
      </c>
      <c r="I961" s="17" t="n">
        <f aca="false">D961*1000</f>
        <v>200</v>
      </c>
    </row>
    <row r="962" customFormat="false" ht="19.5" hidden="false" customHeight="true" outlineLevel="0" collapsed="false">
      <c r="A962" s="14" t="n">
        <v>959</v>
      </c>
      <c r="B962" s="15" t="n">
        <v>0.85</v>
      </c>
      <c r="C962" s="16" t="n">
        <v>0.62</v>
      </c>
      <c r="D962" s="16" t="n">
        <f aca="false" t="array" ref="D962:D962">B962-C962</f>
        <v>0.23</v>
      </c>
      <c r="E962" s="16" t="n">
        <v>0.5</v>
      </c>
      <c r="F962" s="16" t="n">
        <f aca="false" t="array" ref="F962:F962">1-E962</f>
        <v>0.5</v>
      </c>
      <c r="G962" s="16" t="n">
        <v>4.5</v>
      </c>
      <c r="H962" s="16" t="n">
        <f aca="false" t="array" ref="H962:H962">(G962*F962)/D962</f>
        <v>9.78260869565217</v>
      </c>
      <c r="I962" s="17" t="n">
        <f aca="false">D962*1000</f>
        <v>230</v>
      </c>
    </row>
    <row r="963" customFormat="false" ht="19.5" hidden="false" customHeight="true" outlineLevel="0" collapsed="false">
      <c r="A963" s="14" t="n">
        <v>960</v>
      </c>
      <c r="B963" s="15" t="n">
        <v>0.85</v>
      </c>
      <c r="C963" s="16" t="n">
        <v>0.65</v>
      </c>
      <c r="D963" s="16" t="n">
        <f aca="false" t="array" ref="D963:D963">B963-C963</f>
        <v>0.2</v>
      </c>
      <c r="E963" s="16" t="n">
        <v>0.2</v>
      </c>
      <c r="F963" s="16" t="n">
        <f aca="false" t="array" ref="F963:F963">1-E963</f>
        <v>0.8</v>
      </c>
      <c r="G963" s="16" t="n">
        <v>1.2</v>
      </c>
      <c r="H963" s="16" t="n">
        <f aca="false" t="array" ref="H963:H963">(G963*F963)/D963</f>
        <v>4.8</v>
      </c>
      <c r="I963" s="17" t="n">
        <f aca="false">D963*1000</f>
        <v>200</v>
      </c>
    </row>
    <row r="964" customFormat="false" ht="19.5" hidden="false" customHeight="true" outlineLevel="0" collapsed="false">
      <c r="A964" s="14" t="n">
        <v>961</v>
      </c>
      <c r="B964" s="15" t="n">
        <v>0.85</v>
      </c>
      <c r="C964" s="16" t="n">
        <v>0.55</v>
      </c>
      <c r="D964" s="16" t="n">
        <f aca="false" t="array" ref="D964:D964">B964-C964</f>
        <v>0.3</v>
      </c>
      <c r="E964" s="16" t="n">
        <v>0.4</v>
      </c>
      <c r="F964" s="16" t="n">
        <f aca="false" t="array" ref="F964:F964">1-E964</f>
        <v>0.6</v>
      </c>
      <c r="G964" s="16" t="n">
        <v>1.3</v>
      </c>
      <c r="H964" s="16" t="n">
        <f aca="false" t="array" ref="H964:H964">(G964*F964)/D964</f>
        <v>2.6</v>
      </c>
      <c r="I964" s="17" t="n">
        <f aca="false">D964*1000</f>
        <v>300</v>
      </c>
    </row>
    <row r="965" customFormat="false" ht="19.5" hidden="false" customHeight="true" outlineLevel="0" collapsed="false">
      <c r="A965" s="14" t="n">
        <v>962</v>
      </c>
      <c r="B965" s="15" t="n">
        <v>0.85</v>
      </c>
      <c r="C965" s="16" t="n">
        <v>0.57</v>
      </c>
      <c r="D965" s="16" t="n">
        <f aca="false" t="array" ref="D965:D965">B965-C965</f>
        <v>0.28</v>
      </c>
      <c r="E965" s="16" t="n">
        <v>0.3</v>
      </c>
      <c r="F965" s="16" t="n">
        <f aca="false" t="array" ref="F965:F965">1-E965</f>
        <v>0.7</v>
      </c>
      <c r="G965" s="16" t="n">
        <v>2.2</v>
      </c>
      <c r="H965" s="16" t="n">
        <f aca="false" t="array" ref="H965:H965">(G965*F965)/D965</f>
        <v>5.5</v>
      </c>
      <c r="I965" s="17" t="n">
        <f aca="false">D965*1000</f>
        <v>280</v>
      </c>
    </row>
    <row r="966" customFormat="false" ht="19.5" hidden="false" customHeight="true" outlineLevel="0" collapsed="false">
      <c r="A966" s="14" t="n">
        <v>963</v>
      </c>
      <c r="B966" s="15" t="n">
        <v>0.85</v>
      </c>
      <c r="C966" s="16" t="n">
        <v>0.64</v>
      </c>
      <c r="D966" s="16" t="n">
        <f aca="false" t="array" ref="D966:D966">B966-C966</f>
        <v>0.21</v>
      </c>
      <c r="E966" s="16" t="n">
        <v>0.2</v>
      </c>
      <c r="F966" s="16" t="n">
        <f aca="false" t="array" ref="F966:F966">1-E966</f>
        <v>0.8</v>
      </c>
      <c r="G966" s="16" t="n">
        <v>1.8</v>
      </c>
      <c r="H966" s="16" t="n">
        <f aca="false" t="array" ref="H966:H966">(G966*F966)/D966</f>
        <v>6.85714285714286</v>
      </c>
      <c r="I966" s="17" t="n">
        <f aca="false">D966*1000</f>
        <v>210</v>
      </c>
    </row>
    <row r="967" customFormat="false" ht="19.5" hidden="false" customHeight="true" outlineLevel="0" collapsed="false">
      <c r="A967" s="14" t="n">
        <v>964</v>
      </c>
      <c r="B967" s="15" t="n">
        <v>0.85</v>
      </c>
      <c r="C967" s="16" t="n">
        <v>0.58</v>
      </c>
      <c r="D967" s="16" t="n">
        <f aca="false" t="array" ref="D967:D967">B967-C967</f>
        <v>0.27</v>
      </c>
      <c r="E967" s="16" t="n">
        <v>0.3</v>
      </c>
      <c r="F967" s="16" t="n">
        <f aca="false" t="array" ref="F967:F967">1-E967</f>
        <v>0.7</v>
      </c>
      <c r="G967" s="16" t="n">
        <v>4.3</v>
      </c>
      <c r="H967" s="16" t="n">
        <f aca="false" t="array" ref="H967:H967">(G967*F967)/D967</f>
        <v>11.1481481481481</v>
      </c>
      <c r="I967" s="17" t="n">
        <f aca="false">D967*1000</f>
        <v>270</v>
      </c>
    </row>
    <row r="968" customFormat="false" ht="19.5" hidden="false" customHeight="true" outlineLevel="0" collapsed="false">
      <c r="A968" s="14" t="n">
        <v>965</v>
      </c>
      <c r="B968" s="15" t="n">
        <v>0.85</v>
      </c>
      <c r="C968" s="16" t="n">
        <v>0.61</v>
      </c>
      <c r="D968" s="16" t="n">
        <f aca="false" t="array" ref="D968:D968">B968-C968</f>
        <v>0.24</v>
      </c>
      <c r="E968" s="16" t="n">
        <v>0.5</v>
      </c>
      <c r="F968" s="16" t="n">
        <f aca="false" t="array" ref="F968:F968">1-E968</f>
        <v>0.5</v>
      </c>
      <c r="G968" s="16" t="n">
        <v>4.7</v>
      </c>
      <c r="H968" s="16" t="n">
        <f aca="false" t="array" ref="H968:H968">(G968*F968)/D968</f>
        <v>9.79166666666667</v>
      </c>
      <c r="I968" s="17" t="n">
        <f aca="false">D968*1000</f>
        <v>240</v>
      </c>
    </row>
    <row r="969" customFormat="false" ht="19.5" hidden="false" customHeight="true" outlineLevel="0" collapsed="false">
      <c r="A969" s="14" t="n">
        <v>966</v>
      </c>
      <c r="B969" s="15" t="n">
        <v>0.85</v>
      </c>
      <c r="C969" s="16" t="n">
        <v>0.57</v>
      </c>
      <c r="D969" s="16" t="n">
        <f aca="false" t="array" ref="D969:D969">B969-C969</f>
        <v>0.28</v>
      </c>
      <c r="E969" s="16" t="n">
        <v>0.3</v>
      </c>
      <c r="F969" s="16" t="n">
        <f aca="false" t="array" ref="F969:F969">1-E969</f>
        <v>0.7</v>
      </c>
      <c r="G969" s="16" t="n">
        <v>4.4</v>
      </c>
      <c r="H969" s="16" t="n">
        <f aca="false" t="array" ref="H969:H969">(G969*F969)/D969</f>
        <v>11</v>
      </c>
      <c r="I969" s="17" t="n">
        <f aca="false">D969*1000</f>
        <v>280</v>
      </c>
    </row>
    <row r="970" customFormat="false" ht="19.5" hidden="false" customHeight="true" outlineLevel="0" collapsed="false">
      <c r="A970" s="14" t="n">
        <v>967</v>
      </c>
      <c r="B970" s="15" t="n">
        <v>0.85</v>
      </c>
      <c r="C970" s="16" t="n">
        <v>0.63</v>
      </c>
      <c r="D970" s="16" t="n">
        <f aca="false" t="array" ref="D970:D970">B970-C970</f>
        <v>0.22</v>
      </c>
      <c r="E970" s="16" t="n">
        <v>0.2</v>
      </c>
      <c r="F970" s="16" t="n">
        <f aca="false" t="array" ref="F970:F970">1-E970</f>
        <v>0.8</v>
      </c>
      <c r="G970" s="16" t="n">
        <v>2.4</v>
      </c>
      <c r="H970" s="16" t="n">
        <f aca="false" t="array" ref="H970:H970">(G970*F970)/D970</f>
        <v>8.72727272727273</v>
      </c>
      <c r="I970" s="17" t="n">
        <f aca="false">D970*1000</f>
        <v>220</v>
      </c>
    </row>
    <row r="971" customFormat="false" ht="19.5" hidden="false" customHeight="true" outlineLevel="0" collapsed="false">
      <c r="A971" s="14" t="n">
        <v>968</v>
      </c>
      <c r="B971" s="15" t="n">
        <v>0.85</v>
      </c>
      <c r="C971" s="16" t="n">
        <v>0.61</v>
      </c>
      <c r="D971" s="16" t="n">
        <f aca="false" t="array" ref="D971:D971">B971-C971</f>
        <v>0.24</v>
      </c>
      <c r="E971" s="16" t="n">
        <v>0.2</v>
      </c>
      <c r="F971" s="16" t="n">
        <f aca="false" t="array" ref="F971:F971">1-E971</f>
        <v>0.8</v>
      </c>
      <c r="G971" s="16" t="n">
        <v>1.1</v>
      </c>
      <c r="H971" s="16" t="n">
        <f aca="false" t="array" ref="H971:H971">(G971*F971)/D971</f>
        <v>3.66666666666667</v>
      </c>
      <c r="I971" s="17" t="n">
        <f aca="false">D971*1000</f>
        <v>240</v>
      </c>
    </row>
    <row r="972" customFormat="false" ht="19.5" hidden="false" customHeight="true" outlineLevel="0" collapsed="false">
      <c r="A972" s="14" t="n">
        <v>969</v>
      </c>
      <c r="B972" s="15" t="n">
        <v>0.85</v>
      </c>
      <c r="C972" s="16" t="n">
        <v>0.59</v>
      </c>
      <c r="D972" s="16" t="n">
        <f aca="false" t="array" ref="D972:D972">B972-C972</f>
        <v>0.26</v>
      </c>
      <c r="E972" s="16" t="n">
        <v>0.5</v>
      </c>
      <c r="F972" s="16" t="n">
        <f aca="false" t="array" ref="F972:F972">1-E972</f>
        <v>0.5</v>
      </c>
      <c r="G972" s="16" t="n">
        <v>0.9</v>
      </c>
      <c r="H972" s="16" t="n">
        <f aca="false" t="array" ref="H972:H972">(G972*F972)/D972</f>
        <v>1.73076923076923</v>
      </c>
      <c r="I972" s="17" t="n">
        <f aca="false">D972*1000</f>
        <v>260</v>
      </c>
    </row>
    <row r="973" customFormat="false" ht="19.5" hidden="false" customHeight="true" outlineLevel="0" collapsed="false">
      <c r="A973" s="14" t="n">
        <v>970</v>
      </c>
      <c r="B973" s="15" t="n">
        <v>0.85</v>
      </c>
      <c r="C973" s="16" t="n">
        <v>0.65</v>
      </c>
      <c r="D973" s="16" t="n">
        <f aca="false" t="array" ref="D973:D973">B973-C973</f>
        <v>0.2</v>
      </c>
      <c r="E973" s="16" t="n">
        <v>0.3</v>
      </c>
      <c r="F973" s="16" t="n">
        <f aca="false" t="array" ref="F973:F973">1-E973</f>
        <v>0.7</v>
      </c>
      <c r="G973" s="16" t="n">
        <v>4.3</v>
      </c>
      <c r="H973" s="16" t="n">
        <f aca="false" t="array" ref="H973:H973">(G973*F973)/D973</f>
        <v>15.05</v>
      </c>
      <c r="I973" s="17" t="n">
        <f aca="false">D973*1000</f>
        <v>200</v>
      </c>
    </row>
    <row r="974" customFormat="false" ht="19.5" hidden="false" customHeight="true" outlineLevel="0" collapsed="false">
      <c r="A974" s="14" t="n">
        <v>971</v>
      </c>
      <c r="B974" s="15" t="n">
        <v>0.85</v>
      </c>
      <c r="C974" s="16" t="n">
        <v>0.59</v>
      </c>
      <c r="D974" s="16" t="n">
        <f aca="false" t="array" ref="D974:D974">B974-C974</f>
        <v>0.26</v>
      </c>
      <c r="E974" s="16" t="n">
        <v>0.2</v>
      </c>
      <c r="F974" s="16" t="n">
        <f aca="false" t="array" ref="F974:F974">1-E974</f>
        <v>0.8</v>
      </c>
      <c r="G974" s="16" t="n">
        <v>1.1</v>
      </c>
      <c r="H974" s="16" t="n">
        <f aca="false" t="array" ref="H974:H974">(G974*F974)/D974</f>
        <v>3.38461538461539</v>
      </c>
      <c r="I974" s="17" t="n">
        <f aca="false">D974*1000</f>
        <v>260</v>
      </c>
    </row>
    <row r="975" customFormat="false" ht="19.5" hidden="false" customHeight="true" outlineLevel="0" collapsed="false">
      <c r="A975" s="14" t="n">
        <v>972</v>
      </c>
      <c r="B975" s="15" t="n">
        <v>0.85</v>
      </c>
      <c r="C975" s="16" t="n">
        <v>0.56</v>
      </c>
      <c r="D975" s="16" t="n">
        <f aca="false" t="array" ref="D975:D975">B975-C975</f>
        <v>0.29</v>
      </c>
      <c r="E975" s="16" t="n">
        <v>0.3</v>
      </c>
      <c r="F975" s="16" t="n">
        <f aca="false" t="array" ref="F975:F975">1-E975</f>
        <v>0.7</v>
      </c>
      <c r="G975" s="16" t="n">
        <v>3.6</v>
      </c>
      <c r="H975" s="16" t="n">
        <f aca="false" t="array" ref="H975:H975">(G975*F975)/D975</f>
        <v>8.6896551724138</v>
      </c>
      <c r="I975" s="17" t="n">
        <f aca="false">D975*1000</f>
        <v>290</v>
      </c>
    </row>
    <row r="976" customFormat="false" ht="19.5" hidden="false" customHeight="true" outlineLevel="0" collapsed="false">
      <c r="A976" s="14" t="n">
        <v>973</v>
      </c>
      <c r="B976" s="15" t="n">
        <v>0.85</v>
      </c>
      <c r="C976" s="16" t="n">
        <v>0.58</v>
      </c>
      <c r="D976" s="16" t="n">
        <f aca="false" t="array" ref="D976:D976">B976-C976</f>
        <v>0.27</v>
      </c>
      <c r="E976" s="16" t="n">
        <v>0.3</v>
      </c>
      <c r="F976" s="16" t="n">
        <f aca="false" t="array" ref="F976:F976">1-E976</f>
        <v>0.7</v>
      </c>
      <c r="G976" s="16" t="n">
        <v>4.6</v>
      </c>
      <c r="H976" s="16" t="n">
        <f aca="false" t="array" ref="H976:H976">(G976*F976)/D976</f>
        <v>11.9259259259259</v>
      </c>
      <c r="I976" s="17" t="n">
        <f aca="false">D976*1000</f>
        <v>270</v>
      </c>
    </row>
    <row r="977" customFormat="false" ht="19.5" hidden="false" customHeight="true" outlineLevel="0" collapsed="false">
      <c r="A977" s="14" t="n">
        <v>974</v>
      </c>
      <c r="B977" s="15" t="n">
        <v>0.85</v>
      </c>
      <c r="C977" s="16" t="n">
        <v>0.61</v>
      </c>
      <c r="D977" s="16" t="n">
        <f aca="false" t="array" ref="D977:D977">B977-C977</f>
        <v>0.24</v>
      </c>
      <c r="E977" s="16" t="n">
        <v>0.2</v>
      </c>
      <c r="F977" s="16" t="n">
        <f aca="false" t="array" ref="F977:F977">1-E977</f>
        <v>0.8</v>
      </c>
      <c r="G977" s="16" t="n">
        <v>3.9</v>
      </c>
      <c r="H977" s="16" t="n">
        <f aca="false" t="array" ref="H977:H977">(G977*F977)/D977</f>
        <v>13</v>
      </c>
      <c r="I977" s="17" t="n">
        <f aca="false">D977*1000</f>
        <v>240</v>
      </c>
    </row>
    <row r="978" customFormat="false" ht="19.5" hidden="false" customHeight="true" outlineLevel="0" collapsed="false">
      <c r="A978" s="14" t="n">
        <v>975</v>
      </c>
      <c r="B978" s="15" t="n">
        <v>0.85</v>
      </c>
      <c r="C978" s="16" t="n">
        <v>0.62</v>
      </c>
      <c r="D978" s="16" t="n">
        <f aca="false" t="array" ref="D978:D978">B978-C978</f>
        <v>0.23</v>
      </c>
      <c r="E978" s="16" t="n">
        <v>0.3</v>
      </c>
      <c r="F978" s="16" t="n">
        <f aca="false" t="array" ref="F978:F978">1-E978</f>
        <v>0.7</v>
      </c>
      <c r="G978" s="16" t="n">
        <v>5.9</v>
      </c>
      <c r="H978" s="16" t="n">
        <f aca="false" t="array" ref="H978:H978">(G978*F978)/D978</f>
        <v>17.9565217391304</v>
      </c>
      <c r="I978" s="17" t="n">
        <f aca="false">D978*1000</f>
        <v>230</v>
      </c>
    </row>
    <row r="979" customFormat="false" ht="19.5" hidden="false" customHeight="true" outlineLevel="0" collapsed="false">
      <c r="A979" s="14" t="n">
        <v>976</v>
      </c>
      <c r="B979" s="15" t="n">
        <v>0.85</v>
      </c>
      <c r="C979" s="16" t="n">
        <v>0.57</v>
      </c>
      <c r="D979" s="16" t="n">
        <f aca="false" t="array" ref="D979:D979">B979-C979</f>
        <v>0.28</v>
      </c>
      <c r="E979" s="16" t="n">
        <v>0.5</v>
      </c>
      <c r="F979" s="16" t="n">
        <f aca="false" t="array" ref="F979:F979">1-E979</f>
        <v>0.5</v>
      </c>
      <c r="G979" s="16" t="n">
        <v>0.8</v>
      </c>
      <c r="H979" s="16" t="n">
        <f aca="false" t="array" ref="H979:H979">(G979*F979)/D979</f>
        <v>1.42857142857143</v>
      </c>
      <c r="I979" s="17" t="n">
        <f aca="false">D979*1000</f>
        <v>280</v>
      </c>
    </row>
    <row r="980" customFormat="false" ht="19.5" hidden="false" customHeight="true" outlineLevel="0" collapsed="false">
      <c r="A980" s="14" t="n">
        <v>977</v>
      </c>
      <c r="B980" s="15" t="n">
        <v>0.85</v>
      </c>
      <c r="C980" s="16" t="n">
        <v>0.55</v>
      </c>
      <c r="D980" s="16" t="n">
        <f aca="false" t="array" ref="D980:D980">B980-C980</f>
        <v>0.3</v>
      </c>
      <c r="E980" s="16" t="n">
        <v>0.5</v>
      </c>
      <c r="F980" s="16" t="n">
        <f aca="false" t="array" ref="F980:F980">1-E980</f>
        <v>0.5</v>
      </c>
      <c r="G980" s="16" t="n">
        <v>2.1</v>
      </c>
      <c r="H980" s="16" t="n">
        <f aca="false" t="array" ref="H980:H980">(G980*F980)/D980</f>
        <v>3.5</v>
      </c>
      <c r="I980" s="17" t="n">
        <f aca="false">D980*1000</f>
        <v>300</v>
      </c>
    </row>
    <row r="981" customFormat="false" ht="19.5" hidden="false" customHeight="true" outlineLevel="0" collapsed="false">
      <c r="A981" s="14" t="n">
        <v>978</v>
      </c>
      <c r="B981" s="15" t="n">
        <v>0.85</v>
      </c>
      <c r="C981" s="16" t="n">
        <v>0.65</v>
      </c>
      <c r="D981" s="16" t="n">
        <f aca="false" t="array" ref="D981:D981">B981-C981</f>
        <v>0.2</v>
      </c>
      <c r="E981" s="16" t="n">
        <v>0.3</v>
      </c>
      <c r="F981" s="16" t="n">
        <f aca="false" t="array" ref="F981:F981">1-E981</f>
        <v>0.7</v>
      </c>
      <c r="G981" s="16" t="n">
        <v>1</v>
      </c>
      <c r="H981" s="16" t="n">
        <f aca="false" t="array" ref="H981:H981">(G981*F981)/D981</f>
        <v>3.5</v>
      </c>
      <c r="I981" s="17" t="n">
        <f aca="false">D981*1000</f>
        <v>200</v>
      </c>
    </row>
    <row r="982" customFormat="false" ht="19.5" hidden="false" customHeight="true" outlineLevel="0" collapsed="false">
      <c r="A982" s="14" t="n">
        <v>979</v>
      </c>
      <c r="B982" s="15" t="n">
        <v>0.85</v>
      </c>
      <c r="C982" s="16" t="n">
        <v>0.58</v>
      </c>
      <c r="D982" s="16" t="n">
        <f aca="false" t="array" ref="D982:D982">B982-C982</f>
        <v>0.27</v>
      </c>
      <c r="E982" s="16" t="n">
        <v>0.2</v>
      </c>
      <c r="F982" s="16" t="n">
        <f aca="false" t="array" ref="F982:F982">1-E982</f>
        <v>0.8</v>
      </c>
      <c r="G982" s="16" t="n">
        <v>7</v>
      </c>
      <c r="H982" s="16" t="n">
        <f aca="false" t="array" ref="H982:H982">(G982*F982)/D982</f>
        <v>20.7407407407407</v>
      </c>
      <c r="I982" s="17" t="n">
        <f aca="false">D982*1000</f>
        <v>270</v>
      </c>
    </row>
    <row r="983" customFormat="false" ht="19.5" hidden="false" customHeight="true" outlineLevel="0" collapsed="false">
      <c r="A983" s="14" t="n">
        <v>980</v>
      </c>
      <c r="B983" s="15" t="n">
        <v>0.85</v>
      </c>
      <c r="C983" s="16" t="n">
        <v>0.65</v>
      </c>
      <c r="D983" s="16" t="n">
        <f aca="false" t="array" ref="D983:D983">B983-C983</f>
        <v>0.2</v>
      </c>
      <c r="E983" s="16" t="n">
        <v>0.3</v>
      </c>
      <c r="F983" s="16" t="n">
        <f aca="false" t="array" ref="F983:F983">1-E983</f>
        <v>0.7</v>
      </c>
      <c r="G983" s="16" t="n">
        <v>1.1</v>
      </c>
      <c r="H983" s="16" t="n">
        <f aca="false" t="array" ref="H983:H983">(G983*F983)/D983</f>
        <v>3.85</v>
      </c>
      <c r="I983" s="17" t="n">
        <f aca="false">D983*1000</f>
        <v>200</v>
      </c>
    </row>
    <row r="984" customFormat="false" ht="19.5" hidden="false" customHeight="true" outlineLevel="0" collapsed="false">
      <c r="A984" s="14" t="n">
        <v>981</v>
      </c>
      <c r="B984" s="15" t="n">
        <v>0.85</v>
      </c>
      <c r="C984" s="16" t="n">
        <v>0.56</v>
      </c>
      <c r="D984" s="16" t="n">
        <f aca="false" t="array" ref="D984:D984">B984-C984</f>
        <v>0.29</v>
      </c>
      <c r="E984" s="16" t="n">
        <v>0.5</v>
      </c>
      <c r="F984" s="16" t="n">
        <f aca="false" t="array" ref="F984:F984">1-E984</f>
        <v>0.5</v>
      </c>
      <c r="G984" s="16" t="n">
        <v>4.6</v>
      </c>
      <c r="H984" s="16" t="n">
        <f aca="false" t="array" ref="H984:H984">(G984*F984)/D984</f>
        <v>7.93103448275862</v>
      </c>
      <c r="I984" s="17" t="n">
        <f aca="false">D984*1000</f>
        <v>290</v>
      </c>
    </row>
    <row r="985" customFormat="false" ht="19.5" hidden="false" customHeight="true" outlineLevel="0" collapsed="false">
      <c r="A985" s="14" t="n">
        <v>982</v>
      </c>
      <c r="B985" s="15" t="n">
        <v>0.85</v>
      </c>
      <c r="C985" s="16" t="n">
        <v>0.61</v>
      </c>
      <c r="D985" s="16" t="n">
        <f aca="false" t="array" ref="D985:D985">B985-C985</f>
        <v>0.24</v>
      </c>
      <c r="E985" s="16" t="n">
        <v>0.4</v>
      </c>
      <c r="F985" s="16" t="n">
        <f aca="false" t="array" ref="F985:F985">1-E985</f>
        <v>0.6</v>
      </c>
      <c r="G985" s="16" t="n">
        <v>1.3</v>
      </c>
      <c r="H985" s="16" t="n">
        <f aca="false" t="array" ref="H985:H985">(G985*F985)/D985</f>
        <v>3.25</v>
      </c>
      <c r="I985" s="17" t="n">
        <f aca="false">D985*1000</f>
        <v>240</v>
      </c>
    </row>
    <row r="986" customFormat="false" ht="19.5" hidden="false" customHeight="true" outlineLevel="0" collapsed="false">
      <c r="A986" s="14" t="n">
        <v>983</v>
      </c>
      <c r="B986" s="15" t="n">
        <v>0.85</v>
      </c>
      <c r="C986" s="16" t="n">
        <v>0.64</v>
      </c>
      <c r="D986" s="16" t="n">
        <f aca="false" t="array" ref="D986:D986">B986-C986</f>
        <v>0.21</v>
      </c>
      <c r="E986" s="16" t="n">
        <v>0.4</v>
      </c>
      <c r="F986" s="16" t="n">
        <f aca="false" t="array" ref="F986:F986">1-E986</f>
        <v>0.6</v>
      </c>
      <c r="G986" s="16" t="n">
        <v>1.7</v>
      </c>
      <c r="H986" s="16" t="n">
        <f aca="false" t="array" ref="H986:H986">(G986*F986)/D986</f>
        <v>4.85714285714286</v>
      </c>
      <c r="I986" s="17" t="n">
        <f aca="false">D986*1000</f>
        <v>210</v>
      </c>
    </row>
    <row r="987" customFormat="false" ht="19.5" hidden="false" customHeight="true" outlineLevel="0" collapsed="false">
      <c r="A987" s="14" t="n">
        <v>984</v>
      </c>
      <c r="B987" s="15" t="n">
        <v>0.85</v>
      </c>
      <c r="C987" s="16" t="n">
        <v>0.55</v>
      </c>
      <c r="D987" s="16" t="n">
        <f aca="false" t="array" ref="D987:D987">B987-C987</f>
        <v>0.3</v>
      </c>
      <c r="E987" s="16" t="n">
        <v>0.2</v>
      </c>
      <c r="F987" s="16" t="n">
        <f aca="false" t="array" ref="F987:F987">1-E987</f>
        <v>0.8</v>
      </c>
      <c r="G987" s="16" t="n">
        <v>4.8</v>
      </c>
      <c r="H987" s="16" t="n">
        <f aca="false" t="array" ref="H987:H987">(G987*F987)/D987</f>
        <v>12.8</v>
      </c>
      <c r="I987" s="17" t="n">
        <f aca="false">D987*1000</f>
        <v>300</v>
      </c>
    </row>
    <row r="988" customFormat="false" ht="19.5" hidden="false" customHeight="true" outlineLevel="0" collapsed="false">
      <c r="A988" s="14" t="n">
        <v>985</v>
      </c>
      <c r="B988" s="15" t="n">
        <v>0.85</v>
      </c>
      <c r="C988" s="16" t="n">
        <v>0.65</v>
      </c>
      <c r="D988" s="16" t="n">
        <f aca="false" t="array" ref="D988:D988">B988-C988</f>
        <v>0.2</v>
      </c>
      <c r="E988" s="16" t="n">
        <v>0.4</v>
      </c>
      <c r="F988" s="16" t="n">
        <f aca="false" t="array" ref="F988:F988">1-E988</f>
        <v>0.6</v>
      </c>
      <c r="G988" s="16" t="n">
        <v>1.9</v>
      </c>
      <c r="H988" s="16" t="n">
        <f aca="false" t="array" ref="H988:H988">(G988*F988)/D988</f>
        <v>5.7</v>
      </c>
      <c r="I988" s="17" t="n">
        <f aca="false">D988*1000</f>
        <v>200</v>
      </c>
    </row>
    <row r="989" customFormat="false" ht="19.5" hidden="false" customHeight="true" outlineLevel="0" collapsed="false">
      <c r="A989" s="14" t="n">
        <v>986</v>
      </c>
      <c r="B989" s="15" t="n">
        <v>0.85</v>
      </c>
      <c r="C989" s="16" t="n">
        <v>0.65</v>
      </c>
      <c r="D989" s="16" t="n">
        <f aca="false" t="array" ref="D989:D989">B989-C989</f>
        <v>0.2</v>
      </c>
      <c r="E989" s="16" t="n">
        <v>0.5</v>
      </c>
      <c r="F989" s="16" t="n">
        <f aca="false" t="array" ref="F989:F989">1-E989</f>
        <v>0.5</v>
      </c>
      <c r="G989" s="16" t="n">
        <v>1</v>
      </c>
      <c r="H989" s="16" t="n">
        <f aca="false" t="array" ref="H989:H989">(G989*F989)/D989</f>
        <v>2.5</v>
      </c>
      <c r="I989" s="17" t="n">
        <f aca="false">D989*1000</f>
        <v>200</v>
      </c>
    </row>
    <row r="990" customFormat="false" ht="19.5" hidden="false" customHeight="true" outlineLevel="0" collapsed="false">
      <c r="A990" s="14" t="n">
        <v>987</v>
      </c>
      <c r="B990" s="15" t="n">
        <v>0.85</v>
      </c>
      <c r="C990" s="16" t="n">
        <v>0.59</v>
      </c>
      <c r="D990" s="16" t="n">
        <f aca="false" t="array" ref="D990:D990">B990-C990</f>
        <v>0.26</v>
      </c>
      <c r="E990" s="16" t="n">
        <v>0.3</v>
      </c>
      <c r="F990" s="16" t="n">
        <f aca="false" t="array" ref="F990:F990">1-E990</f>
        <v>0.7</v>
      </c>
      <c r="G990" s="16" t="n">
        <v>2.2</v>
      </c>
      <c r="H990" s="16" t="n">
        <f aca="false" t="array" ref="H990:H990">(G990*F990)/D990</f>
        <v>5.92307692307692</v>
      </c>
      <c r="I990" s="17" t="n">
        <f aca="false">D990*1000</f>
        <v>260</v>
      </c>
    </row>
    <row r="991" customFormat="false" ht="19.5" hidden="false" customHeight="true" outlineLevel="0" collapsed="false">
      <c r="A991" s="14" t="n">
        <v>988</v>
      </c>
      <c r="B991" s="15" t="n">
        <v>0.85</v>
      </c>
      <c r="C991" s="16" t="n">
        <v>0.62</v>
      </c>
      <c r="D991" s="16" t="n">
        <f aca="false" t="array" ref="D991:D991">B991-C991</f>
        <v>0.23</v>
      </c>
      <c r="E991" s="16" t="n">
        <v>0.3</v>
      </c>
      <c r="F991" s="16" t="n">
        <f aca="false" t="array" ref="F991:F991">1-E991</f>
        <v>0.7</v>
      </c>
      <c r="G991" s="16" t="n">
        <v>1</v>
      </c>
      <c r="H991" s="16" t="n">
        <f aca="false" t="array" ref="H991:H991">(G991*F991)/D991</f>
        <v>3.04347826086957</v>
      </c>
      <c r="I991" s="17" t="n">
        <f aca="false">D991*1000</f>
        <v>230</v>
      </c>
    </row>
    <row r="992" customFormat="false" ht="19.5" hidden="false" customHeight="true" outlineLevel="0" collapsed="false">
      <c r="A992" s="14" t="n">
        <v>989</v>
      </c>
      <c r="B992" s="15" t="n">
        <v>0.85</v>
      </c>
      <c r="C992" s="16" t="n">
        <v>0.63</v>
      </c>
      <c r="D992" s="16" t="n">
        <f aca="false" t="array" ref="D992:D992">B992-C992</f>
        <v>0.22</v>
      </c>
      <c r="E992" s="16" t="n">
        <v>0.3</v>
      </c>
      <c r="F992" s="16" t="n">
        <f aca="false" t="array" ref="F992:F992">1-E992</f>
        <v>0.7</v>
      </c>
      <c r="G992" s="16" t="n">
        <v>4.2</v>
      </c>
      <c r="H992" s="16" t="n">
        <f aca="false" t="array" ref="H992:H992">(G992*F992)/D992</f>
        <v>13.3636363636364</v>
      </c>
      <c r="I992" s="17" t="n">
        <f aca="false">D992*1000</f>
        <v>220</v>
      </c>
    </row>
    <row r="993" customFormat="false" ht="19.5" hidden="false" customHeight="true" outlineLevel="0" collapsed="false">
      <c r="A993" s="14" t="n">
        <v>990</v>
      </c>
      <c r="B993" s="15" t="n">
        <v>0.85</v>
      </c>
      <c r="C993" s="16" t="n">
        <v>0.64</v>
      </c>
      <c r="D993" s="16" t="n">
        <f aca="false" t="array" ref="D993:D993">B993-C993</f>
        <v>0.21</v>
      </c>
      <c r="E993" s="16" t="n">
        <v>0.3</v>
      </c>
      <c r="F993" s="16" t="n">
        <f aca="false" t="array" ref="F993:F993">1-E993</f>
        <v>0.7</v>
      </c>
      <c r="G993" s="16" t="n">
        <v>4.2</v>
      </c>
      <c r="H993" s="16" t="n">
        <f aca="false" t="array" ref="H993:H993">(G993*F993)/D993</f>
        <v>14</v>
      </c>
      <c r="I993" s="17" t="n">
        <f aca="false">D993*1000</f>
        <v>210</v>
      </c>
    </row>
    <row r="994" customFormat="false" ht="19.5" hidden="false" customHeight="true" outlineLevel="0" collapsed="false">
      <c r="A994" s="14" t="n">
        <v>991</v>
      </c>
      <c r="B994" s="15" t="n">
        <v>0.85</v>
      </c>
      <c r="C994" s="16" t="n">
        <v>0.62</v>
      </c>
      <c r="D994" s="16" t="n">
        <f aca="false" t="array" ref="D994:D994">B994-C994</f>
        <v>0.23</v>
      </c>
      <c r="E994" s="16" t="n">
        <v>0.4</v>
      </c>
      <c r="F994" s="16" t="n">
        <f aca="false" t="array" ref="F994:F994">1-E994</f>
        <v>0.6</v>
      </c>
      <c r="G994" s="16" t="n">
        <v>3.5</v>
      </c>
      <c r="H994" s="16" t="n">
        <f aca="false" t="array" ref="H994:H994">(G994*F994)/D994</f>
        <v>9.1304347826087</v>
      </c>
      <c r="I994" s="17" t="n">
        <f aca="false">D994*1000</f>
        <v>230</v>
      </c>
    </row>
    <row r="995" customFormat="false" ht="19.5" hidden="false" customHeight="true" outlineLevel="0" collapsed="false">
      <c r="A995" s="14" t="n">
        <v>992</v>
      </c>
      <c r="B995" s="15" t="n">
        <v>0.85</v>
      </c>
      <c r="C995" s="16" t="n">
        <v>0.61</v>
      </c>
      <c r="D995" s="16" t="n">
        <f aca="false" t="array" ref="D995:D995">B995-C995</f>
        <v>0.24</v>
      </c>
      <c r="E995" s="16" t="n">
        <v>0.5</v>
      </c>
      <c r="F995" s="16" t="n">
        <f aca="false" t="array" ref="F995:F995">1-E995</f>
        <v>0.5</v>
      </c>
      <c r="G995" s="16" t="n">
        <v>4.9</v>
      </c>
      <c r="H995" s="16" t="n">
        <f aca="false" t="array" ref="H995:H995">(G995*F995)/D995</f>
        <v>10.2083333333333</v>
      </c>
      <c r="I995" s="17" t="n">
        <f aca="false">D995*1000</f>
        <v>240</v>
      </c>
    </row>
    <row r="996" customFormat="false" ht="19.5" hidden="false" customHeight="true" outlineLevel="0" collapsed="false">
      <c r="A996" s="14" t="n">
        <v>993</v>
      </c>
      <c r="B996" s="15" t="n">
        <v>0.85</v>
      </c>
      <c r="C996" s="16" t="n">
        <v>0.57</v>
      </c>
      <c r="D996" s="16" t="n">
        <f aca="false" t="array" ref="D996:D996">B996-C996</f>
        <v>0.28</v>
      </c>
      <c r="E996" s="16" t="n">
        <v>0.3</v>
      </c>
      <c r="F996" s="16" t="n">
        <f aca="false" t="array" ref="F996:F996">1-E996</f>
        <v>0.7</v>
      </c>
      <c r="G996" s="16" t="n">
        <v>2.2</v>
      </c>
      <c r="H996" s="16" t="n">
        <f aca="false" t="array" ref="H996:H996">(G996*F996)/D996</f>
        <v>5.5</v>
      </c>
      <c r="I996" s="17" t="n">
        <f aca="false">D996*1000</f>
        <v>280</v>
      </c>
    </row>
    <row r="997" customFormat="false" ht="19.5" hidden="false" customHeight="true" outlineLevel="0" collapsed="false">
      <c r="A997" s="14" t="n">
        <v>994</v>
      </c>
      <c r="B997" s="15" t="n">
        <v>0.85</v>
      </c>
      <c r="C997" s="16" t="n">
        <v>0.56</v>
      </c>
      <c r="D997" s="16" t="n">
        <f aca="false" t="array" ref="D997:D997">B997-C997</f>
        <v>0.29</v>
      </c>
      <c r="E997" s="16" t="n">
        <v>0.4</v>
      </c>
      <c r="F997" s="16" t="n">
        <f aca="false" t="array" ref="F997:F997">1-E997</f>
        <v>0.6</v>
      </c>
      <c r="G997" s="16" t="n">
        <v>1.1</v>
      </c>
      <c r="H997" s="16" t="n">
        <f aca="false" t="array" ref="H997:H997">(G997*F997)/D997</f>
        <v>2.27586206896552</v>
      </c>
      <c r="I997" s="17" t="n">
        <f aca="false">D997*1000</f>
        <v>290</v>
      </c>
    </row>
    <row r="998" customFormat="false" ht="19.5" hidden="false" customHeight="true" outlineLevel="0" collapsed="false">
      <c r="A998" s="14" t="n">
        <v>995</v>
      </c>
      <c r="B998" s="15" t="n">
        <v>0.85</v>
      </c>
      <c r="C998" s="16" t="n">
        <v>0.61</v>
      </c>
      <c r="D998" s="16" t="n">
        <f aca="false" t="array" ref="D998:D998">B998-C998</f>
        <v>0.24</v>
      </c>
      <c r="E998" s="16" t="n">
        <v>0.2</v>
      </c>
      <c r="F998" s="16" t="n">
        <f aca="false" t="array" ref="F998:F998">1-E998</f>
        <v>0.8</v>
      </c>
      <c r="G998" s="16" t="n">
        <v>4.2</v>
      </c>
      <c r="H998" s="16" t="n">
        <f aca="false" t="array" ref="H998:H998">(G998*F998)/D998</f>
        <v>14</v>
      </c>
      <c r="I998" s="17" t="n">
        <f aca="false">D998*1000</f>
        <v>240</v>
      </c>
    </row>
    <row r="999" customFormat="false" ht="19.5" hidden="false" customHeight="true" outlineLevel="0" collapsed="false">
      <c r="A999" s="14" t="n">
        <v>996</v>
      </c>
      <c r="B999" s="15" t="n">
        <v>0.85</v>
      </c>
      <c r="C999" s="16" t="n">
        <v>0.58</v>
      </c>
      <c r="D999" s="16" t="n">
        <f aca="false" t="array" ref="D999:D999">B999-C999</f>
        <v>0.27</v>
      </c>
      <c r="E999" s="16" t="n">
        <v>0.4</v>
      </c>
      <c r="F999" s="16" t="n">
        <f aca="false" t="array" ref="F999:F999">1-E999</f>
        <v>0.6</v>
      </c>
      <c r="G999" s="16" t="n">
        <v>2.4</v>
      </c>
      <c r="H999" s="16" t="n">
        <f aca="false" t="array" ref="H999:H999">(G999*F999)/D999</f>
        <v>5.33333333333333</v>
      </c>
      <c r="I999" s="17" t="n">
        <f aca="false">D999*1000</f>
        <v>270</v>
      </c>
    </row>
    <row r="1000" customFormat="false" ht="19.5" hidden="false" customHeight="true" outlineLevel="0" collapsed="false">
      <c r="A1000" s="14" t="n">
        <v>997</v>
      </c>
      <c r="B1000" s="15" t="n">
        <v>0.85</v>
      </c>
      <c r="C1000" s="16" t="n">
        <v>0.59</v>
      </c>
      <c r="D1000" s="16" t="n">
        <f aca="false" t="array" ref="D1000:D1000">B1000-C1000</f>
        <v>0.26</v>
      </c>
      <c r="E1000" s="16" t="n">
        <v>0.2</v>
      </c>
      <c r="F1000" s="16" t="n">
        <f aca="false" t="array" ref="F1000:F1000">1-E1000</f>
        <v>0.8</v>
      </c>
      <c r="G1000" s="16" t="n">
        <v>2</v>
      </c>
      <c r="H1000" s="16" t="n">
        <f aca="false" t="array" ref="H1000:H1000">(G1000*F1000)/D1000</f>
        <v>6.15384615384615</v>
      </c>
      <c r="I1000" s="17" t="n">
        <f aca="false">D1000*1000</f>
        <v>260</v>
      </c>
    </row>
    <row r="1001" customFormat="false" ht="19.5" hidden="false" customHeight="true" outlineLevel="0" collapsed="false">
      <c r="A1001" s="14" t="n">
        <v>998</v>
      </c>
      <c r="B1001" s="15" t="n">
        <v>0.85</v>
      </c>
      <c r="C1001" s="16" t="n">
        <v>0.61</v>
      </c>
      <c r="D1001" s="16" t="n">
        <f aca="false" t="array" ref="D1001:D1001">B1001-C1001</f>
        <v>0.24</v>
      </c>
      <c r="E1001" s="16" t="n">
        <v>0.5</v>
      </c>
      <c r="F1001" s="16" t="n">
        <f aca="false" t="array" ref="F1001:F1001">1-E1001</f>
        <v>0.5</v>
      </c>
      <c r="G1001" s="16" t="n">
        <v>4.9</v>
      </c>
      <c r="H1001" s="16" t="n">
        <f aca="false" t="array" ref="H1001:H1001">(G1001*F1001)/D1001</f>
        <v>10.2083333333333</v>
      </c>
      <c r="I1001" s="17" t="n">
        <f aca="false">D1001*1000</f>
        <v>240</v>
      </c>
    </row>
    <row r="1002" customFormat="false" ht="19.5" hidden="false" customHeight="true" outlineLevel="0" collapsed="false">
      <c r="A1002" s="14" t="n">
        <v>999</v>
      </c>
      <c r="B1002" s="15" t="n">
        <v>0.85</v>
      </c>
      <c r="C1002" s="16" t="n">
        <v>0.6</v>
      </c>
      <c r="D1002" s="16" t="n">
        <f aca="false" t="array" ref="D1002:D1002">B1002-C1002</f>
        <v>0.25</v>
      </c>
      <c r="E1002" s="16" t="n">
        <v>0.5</v>
      </c>
      <c r="F1002" s="16" t="n">
        <f aca="false" t="array" ref="F1002:F1002">1-E1002</f>
        <v>0.5</v>
      </c>
      <c r="G1002" s="16" t="n">
        <v>1.7</v>
      </c>
      <c r="H1002" s="16" t="n">
        <f aca="false" t="array" ref="H1002:H1002">(G1002*F1002)/D1002</f>
        <v>3.4</v>
      </c>
      <c r="I1002" s="17" t="n">
        <f aca="false">D1002*1000</f>
        <v>250</v>
      </c>
    </row>
    <row r="1003" customFormat="false" ht="19.5" hidden="false" customHeight="true" outlineLevel="0" collapsed="false">
      <c r="A1003" s="14" t="n">
        <v>1000</v>
      </c>
      <c r="B1003" s="15" t="n">
        <v>0.85</v>
      </c>
      <c r="C1003" s="16" t="n">
        <v>0.65</v>
      </c>
      <c r="D1003" s="16" t="n">
        <f aca="false" t="array" ref="D1003:D1003">B1003-C1003</f>
        <v>0.2</v>
      </c>
      <c r="E1003" s="16" t="n">
        <v>0.3</v>
      </c>
      <c r="F1003" s="16" t="n">
        <f aca="false" t="array" ref="F1003:F1003">1-E1003</f>
        <v>0.7</v>
      </c>
      <c r="G1003" s="16" t="n">
        <v>4.3</v>
      </c>
      <c r="H1003" s="16" t="n">
        <f aca="false" t="array" ref="H1003:H1003">(G1003*F1003)/D1003</f>
        <v>15.05</v>
      </c>
      <c r="I1003" s="17" t="n">
        <f aca="false">D1003*1000</f>
        <v>200</v>
      </c>
    </row>
    <row r="1004" customFormat="false" ht="19.5" hidden="false" customHeight="true" outlineLevel="0" collapsed="false">
      <c r="A1004" s="18" t="s">
        <v>12</v>
      </c>
      <c r="B1004" s="18"/>
      <c r="C1004" s="16" t="n">
        <f aca="false">AVERAGE(C4:C1003)</f>
        <v>0.59837</v>
      </c>
      <c r="D1004" s="16" t="n">
        <f aca="false">AVERAGE(D4:D1003)</f>
        <v>0.25163</v>
      </c>
      <c r="E1004" s="16" t="n">
        <f aca="false">AVERAGE(E4:E1003)</f>
        <v>0.3522</v>
      </c>
      <c r="F1004" s="16" t="n">
        <f aca="false">AVERAGE(F4:F1003)</f>
        <v>0.6478</v>
      </c>
      <c r="G1004" s="16" t="n">
        <f aca="false">AVERAGE(G4:G1003)</f>
        <v>3.0069</v>
      </c>
      <c r="H1004" s="16" t="n">
        <f aca="false">AVERAGE(H4:H1003)</f>
        <v>7.89546666661425</v>
      </c>
      <c r="I1004" s="16" t="n">
        <f aca="false">AVERAGE(I4:I1003)</f>
        <v>251.63</v>
      </c>
    </row>
    <row r="1005" customFormat="false" ht="35.25" hidden="false" customHeight="true" outlineLevel="0" collapsed="false">
      <c r="A1005" s="19" t="s">
        <v>13</v>
      </c>
      <c r="B1005" s="19"/>
      <c r="C1005" s="16" t="n">
        <f aca="false">_xlfn.STDEV.S(C4:C1003)</f>
        <v>0.0315696015137939</v>
      </c>
      <c r="D1005" s="16" t="n">
        <f aca="false">_xlfn.STDEV.S(D4:D1003)</f>
        <v>0.0315696015137938</v>
      </c>
      <c r="E1005" s="16" t="n">
        <f aca="false">_xlfn.STDEV.S(E4:E1003)</f>
        <v>0.113613679053484</v>
      </c>
      <c r="F1005" s="16" t="n">
        <f aca="false">_xlfn.STDEV.S(F4:F1003)</f>
        <v>0.113613679053484</v>
      </c>
      <c r="G1005" s="16" t="n">
        <f aca="false">_xlfn.STDEV.S(G4:G1003)</f>
        <v>1.71197349373267</v>
      </c>
      <c r="H1005" s="16" t="n">
        <f aca="false">_xlfn.STDEV.S(H4:H1003)</f>
        <v>4.97631593212498</v>
      </c>
      <c r="I1005" s="16" t="n">
        <f aca="false">_xlfn.STDEV.S(I4:I1003)</f>
        <v>31.5696015137939</v>
      </c>
      <c r="K1005" s="1" t="s">
        <v>14</v>
      </c>
      <c r="L1005" s="1" t="n">
        <v>95</v>
      </c>
    </row>
    <row r="1006" customFormat="false" ht="19.5" hidden="false" customHeight="true" outlineLevel="0" collapsed="false">
      <c r="A1006" s="20" t="s">
        <v>15</v>
      </c>
      <c r="B1006" s="20"/>
      <c r="C1006" s="16" t="n">
        <f aca="false">_xlfn.VAR.S(C4:C1003)</f>
        <v>0.000996639739739737</v>
      </c>
      <c r="D1006" s="16" t="n">
        <f aca="false">_xlfn.VAR.S(D4:D1003)</f>
        <v>0.000996639739739734</v>
      </c>
      <c r="E1006" s="16" t="n">
        <f aca="false">_xlfn.VAR.S(E4:E1003)</f>
        <v>0.0129080680680681</v>
      </c>
      <c r="F1006" s="16" t="n">
        <f aca="false">_xlfn.VAR.S(F4:F1003)</f>
        <v>0.0129080680680681</v>
      </c>
      <c r="G1006" s="16" t="n">
        <f aca="false">_xlfn.VAR.S(G4:G1003)</f>
        <v>2.93085324324324</v>
      </c>
      <c r="H1006" s="16" t="n">
        <f aca="false">_xlfn.VAR.S(H4:H1003)</f>
        <v>24.763720256321</v>
      </c>
      <c r="I1006" s="16" t="n">
        <f aca="false">_xlfn.VAR.S(I4:I1003)</f>
        <v>996.63973973974</v>
      </c>
      <c r="K1006" s="1" t="s">
        <v>16</v>
      </c>
      <c r="L1006" s="1" t="n">
        <v>1.96</v>
      </c>
    </row>
    <row r="1007" customFormat="false" ht="39" hidden="false" customHeight="true" outlineLevel="0" collapsed="false">
      <c r="A1007" s="21" t="s">
        <v>17</v>
      </c>
      <c r="B1007" s="21"/>
      <c r="C1007" s="16" t="n">
        <f aca="false">C1005/SQRT(COUNT(C4:C1003))</f>
        <v>0.000998318456074883</v>
      </c>
      <c r="D1007" s="16" t="n">
        <f aca="false">D1005/SQRT(COUNT(D4:D1003))</f>
        <v>0.000998318456074881</v>
      </c>
      <c r="E1007" s="16" t="n">
        <f aca="false">E1005/SQRT(COUNT(E4:E1003))</f>
        <v>0.00359277999160373</v>
      </c>
      <c r="F1007" s="16" t="n">
        <f aca="false">F1005/SQRT(COUNT(F4:F1003))</f>
        <v>0.00359277999160373</v>
      </c>
      <c r="G1007" s="16" t="n">
        <f aca="false">G1005/SQRT(COUNT(G4:G1003))</f>
        <v>0.0541373553403123</v>
      </c>
      <c r="H1007" s="16" t="n">
        <f aca="false">H1005/SQRT(COUNT(H4:H1003))</f>
        <v>0.157364927020988</v>
      </c>
      <c r="I1007" s="16" t="n">
        <f aca="false">I1005/SQRT(COUNT(I4:I1003))</f>
        <v>0.998318456074884</v>
      </c>
    </row>
    <row r="1008" customFormat="false" ht="28.5" hidden="false" customHeight="true" outlineLevel="0" collapsed="false">
      <c r="A1008" s="22" t="s">
        <v>18</v>
      </c>
      <c r="B1008" s="22"/>
      <c r="C1008" s="16" t="n">
        <f aca="false">ABS(C1007/C1004)*100</f>
        <v>0.166839657080884</v>
      </c>
      <c r="D1008" s="16" t="n">
        <f aca="false">ABS(D1007/D1004)*100</f>
        <v>0.396740633499535</v>
      </c>
      <c r="E1008" s="16" t="n">
        <f aca="false">ABS(E1007/E1004)*100</f>
        <v>1.02009653367511</v>
      </c>
      <c r="F1008" s="16" t="n">
        <f aca="false">ABS(F1007/F1004)*100</f>
        <v>0.554612533436821</v>
      </c>
      <c r="G1008" s="16" t="n">
        <f aca="false">ABS(G1007/G1004)*100</f>
        <v>1.80043750508206</v>
      </c>
      <c r="H1008" s="16" t="n">
        <f aca="false">ABS(H1007/H1004)*100</f>
        <v>1.99310482414423</v>
      </c>
      <c r="I1008" s="16" t="n">
        <f aca="false">ABS(I1007/I1004)*100</f>
        <v>0.396740633499537</v>
      </c>
    </row>
    <row r="1009" customFormat="false" ht="40.5" hidden="false" customHeight="true" outlineLevel="0" collapsed="false">
      <c r="A1009" s="23" t="s">
        <v>19</v>
      </c>
      <c r="B1009" s="23"/>
      <c r="C1009" s="16" t="n">
        <f aca="false">1.96*C1007</f>
        <v>0.00195670417390677</v>
      </c>
      <c r="D1009" s="16" t="n">
        <f aca="false">$L$1006*D1007</f>
        <v>0.00195670417390677</v>
      </c>
      <c r="E1009" s="16" t="n">
        <f aca="false">$L$1006*E1007</f>
        <v>0.0070418487835433</v>
      </c>
      <c r="F1009" s="16" t="n">
        <f aca="false">$L$1006*F1007</f>
        <v>0.0070418487835433</v>
      </c>
      <c r="G1009" s="16" t="n">
        <f aca="false">$L$1006*G1007</f>
        <v>0.106109216467012</v>
      </c>
      <c r="H1009" s="16" t="n">
        <f aca="false">$L$1006*H1007</f>
        <v>0.308435256961137</v>
      </c>
      <c r="I1009" s="16" t="n">
        <f aca="false">$L$1006*I1007</f>
        <v>1.95670417390677</v>
      </c>
    </row>
    <row r="1010" customFormat="false" ht="36" hidden="false" customHeight="true" outlineLevel="0" collapsed="false">
      <c r="A1010" s="24" t="s">
        <v>20</v>
      </c>
      <c r="B1010" s="24"/>
      <c r="C1010" s="16" t="n">
        <f aca="false">C1004+C1009</f>
        <v>0.600326704173907</v>
      </c>
      <c r="D1010" s="16" t="n">
        <f aca="false">D1004+D1009</f>
        <v>0.253586704173907</v>
      </c>
      <c r="E1010" s="16" t="n">
        <f aca="false">E1004+E1009</f>
        <v>0.359241848783543</v>
      </c>
      <c r="F1010" s="16" t="n">
        <f aca="false">F1004+F1009</f>
        <v>0.654841848783543</v>
      </c>
      <c r="G1010" s="16" t="n">
        <f aca="false">G1004+G1009</f>
        <v>3.11300921646701</v>
      </c>
      <c r="H1010" s="16" t="n">
        <f aca="false">H1004+H1009</f>
        <v>8.20390192357538</v>
      </c>
      <c r="I1010" s="16" t="n">
        <f aca="false">I1004+I1009</f>
        <v>253.586704173907</v>
      </c>
    </row>
    <row r="1011" customFormat="false" ht="33.75" hidden="false" customHeight="true" outlineLevel="0" collapsed="false">
      <c r="A1011" s="18" t="s">
        <v>21</v>
      </c>
      <c r="B1011" s="18"/>
      <c r="C1011" s="16" t="n">
        <f aca="false">C1004-C1009</f>
        <v>0.596413295826093</v>
      </c>
      <c r="D1011" s="16" t="n">
        <f aca="false">D1004-D1009</f>
        <v>0.249673295826093</v>
      </c>
      <c r="E1011" s="16" t="n">
        <f aca="false">E1004-E1009</f>
        <v>0.345158151216457</v>
      </c>
      <c r="F1011" s="16" t="n">
        <f aca="false">F1004-F1009</f>
        <v>0.640758151216457</v>
      </c>
      <c r="G1011" s="16" t="n">
        <f aca="false">G1004-G1009</f>
        <v>2.90079078353299</v>
      </c>
      <c r="H1011" s="16" t="n">
        <f aca="false">H1004-H1009</f>
        <v>7.58703140965311</v>
      </c>
      <c r="I1011" s="16" t="n">
        <f aca="false">I1004-I1009</f>
        <v>249.673295826093</v>
      </c>
    </row>
  </sheetData>
  <mergeCells count="8"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</mergeCells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Neue,Обычный"&amp;12&amp;P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0"/>
  <sheetViews>
    <sheetView showFormulas="false" showGridLines="true" showRowColHeaders="true" showZeros="true" rightToLeft="false" tabSelected="false" showOutlineSymbols="true" defaultGridColor="true" view="normal" topLeftCell="I1" colorId="64" zoomScale="115" zoomScaleNormal="115" zoomScalePageLayoutView="100" workbookViewId="0">
      <selection pane="topLeft" activeCell="Z8" activeCellId="0" sqref="Z8"/>
    </sheetView>
  </sheetViews>
  <sheetFormatPr defaultColWidth="9.1484375" defaultRowHeight="12.75" customHeight="true" zeroHeight="false" outlineLevelRow="0" outlineLevelCol="0"/>
  <cols>
    <col collapsed="false" customWidth="false" hidden="false" outlineLevel="0" max="1" min="1" style="1" width="9.14"/>
    <col collapsed="false" customWidth="true" hidden="false" outlineLevel="0" max="11" min="2" style="1" width="9.29"/>
    <col collapsed="false" customWidth="true" hidden="false" outlineLevel="0" max="12" min="12" style="1" width="10.57"/>
    <col collapsed="false" customWidth="false" hidden="false" outlineLevel="0" max="14" min="13" style="1" width="9.14"/>
    <col collapsed="false" customWidth="true" hidden="false" outlineLevel="0" max="15" min="15" style="1" width="11.57"/>
    <col collapsed="false" customWidth="false" hidden="false" outlineLevel="0" max="21" min="16" style="1" width="9.14"/>
    <col collapsed="false" customWidth="true" hidden="false" outlineLevel="0" max="22" min="22" style="1" width="11"/>
    <col collapsed="false" customWidth="false" hidden="false" outlineLevel="0" max="31" min="23" style="1" width="9.14"/>
    <col collapsed="false" customWidth="true" hidden="false" outlineLevel="0" max="32" min="32" style="1" width="11.14"/>
    <col collapsed="false" customWidth="false" hidden="false" outlineLevel="0" max="16384" min="33" style="1" width="9.14"/>
  </cols>
  <sheetData>
    <row r="1" customFormat="false" ht="12.75" hidden="false" customHeight="false" outlineLevel="0" collapsed="false">
      <c r="A1" s="25" t="n">
        <v>1</v>
      </c>
      <c r="B1" s="25" t="n">
        <v>11</v>
      </c>
      <c r="C1" s="25" t="n">
        <v>12</v>
      </c>
      <c r="D1" s="25" t="n">
        <v>13</v>
      </c>
      <c r="E1" s="25" t="n">
        <v>14</v>
      </c>
      <c r="F1" s="25" t="n">
        <v>15</v>
      </c>
      <c r="G1" s="25" t="n">
        <v>16</v>
      </c>
      <c r="H1" s="25" t="n">
        <v>17</v>
      </c>
      <c r="I1" s="25" t="n">
        <v>18</v>
      </c>
      <c r="J1" s="25" t="n">
        <v>19</v>
      </c>
      <c r="K1" s="25" t="n">
        <v>20</v>
      </c>
      <c r="L1" s="25" t="n">
        <v>22</v>
      </c>
      <c r="M1" s="25" t="n">
        <v>24</v>
      </c>
      <c r="N1" s="25" t="n">
        <v>25</v>
      </c>
      <c r="O1" s="25" t="n">
        <v>26</v>
      </c>
      <c r="P1" s="25" t="n">
        <v>27</v>
      </c>
      <c r="Q1" s="25" t="n">
        <v>28</v>
      </c>
      <c r="R1" s="26" t="n">
        <v>29</v>
      </c>
    </row>
    <row r="2" customFormat="false" ht="176.1" hidden="false" customHeight="false" outlineLevel="0" collapsed="false">
      <c r="A2" s="27"/>
      <c r="B2" s="28" t="s">
        <v>22</v>
      </c>
      <c r="C2" s="29" t="s">
        <v>23</v>
      </c>
      <c r="D2" s="30" t="s">
        <v>24</v>
      </c>
      <c r="E2" s="31" t="s">
        <v>25</v>
      </c>
      <c r="F2" s="31" t="s">
        <v>26</v>
      </c>
      <c r="G2" s="32" t="s">
        <v>27</v>
      </c>
      <c r="H2" s="27" t="s">
        <v>28</v>
      </c>
      <c r="I2" s="27" t="s">
        <v>29</v>
      </c>
      <c r="J2" s="28" t="s">
        <v>30</v>
      </c>
      <c r="K2" s="28" t="s">
        <v>31</v>
      </c>
      <c r="L2" s="33" t="s">
        <v>32</v>
      </c>
      <c r="M2" s="34" t="s">
        <v>33</v>
      </c>
      <c r="N2" s="35" t="s">
        <v>34</v>
      </c>
      <c r="O2" s="36" t="s">
        <v>35</v>
      </c>
      <c r="P2" s="37" t="s">
        <v>36</v>
      </c>
      <c r="Q2" s="37" t="s">
        <v>37</v>
      </c>
      <c r="R2" s="28" t="s">
        <v>38</v>
      </c>
      <c r="S2" s="38" t="s">
        <v>39</v>
      </c>
      <c r="T2" s="38" t="s">
        <v>40</v>
      </c>
      <c r="U2" s="38" t="s">
        <v>41</v>
      </c>
      <c r="V2" s="38" t="s">
        <v>42</v>
      </c>
      <c r="W2" s="38" t="s">
        <v>43</v>
      </c>
    </row>
    <row r="3" customFormat="false" ht="15" hidden="false" customHeight="false" outlineLevel="0" collapsed="false">
      <c r="A3" s="39" t="n">
        <v>1</v>
      </c>
      <c r="B3" s="40" t="n">
        <v>1.2</v>
      </c>
      <c r="C3" s="41" t="n">
        <v>10</v>
      </c>
      <c r="D3" s="42" t="n">
        <v>0.1</v>
      </c>
      <c r="E3" s="40" t="n">
        <v>0.3</v>
      </c>
      <c r="F3" s="40" t="n">
        <f aca="false">(U3-S3)/T3</f>
        <v>0.22</v>
      </c>
      <c r="G3" s="40" t="n">
        <v>0.9</v>
      </c>
      <c r="H3" s="43" t="n">
        <v>2.2</v>
      </c>
      <c r="I3" s="40" t="n">
        <v>2.5</v>
      </c>
      <c r="J3" s="40" t="n">
        <f aca="false">(H3-I3)*B3*C3*D3*3.67</f>
        <v>-1.3212</v>
      </c>
      <c r="K3" s="40" t="n">
        <v>3.67</v>
      </c>
      <c r="L3" s="44" t="n">
        <f aca="false">$AB$8*M3*N3*J3</f>
        <v>-405.87264</v>
      </c>
      <c r="M3" s="45" t="n">
        <v>0.853333333333333</v>
      </c>
      <c r="N3" s="35" t="n">
        <v>0.9</v>
      </c>
      <c r="O3" s="44" t="n">
        <f aca="false">(P3*Q3)/R3</f>
        <v>28.8461538461538</v>
      </c>
      <c r="P3" s="35" t="n">
        <f aca="false">$AB$17</f>
        <v>1.5</v>
      </c>
      <c r="Q3" s="35" t="n">
        <f aca="false">$AC$17</f>
        <v>25</v>
      </c>
      <c r="R3" s="16" t="n">
        <v>1.3</v>
      </c>
      <c r="S3" s="35" t="n">
        <v>64</v>
      </c>
      <c r="T3" s="35" t="n">
        <v>50</v>
      </c>
      <c r="U3" s="35" t="n">
        <v>75</v>
      </c>
      <c r="V3" s="35" t="n">
        <v>0.21</v>
      </c>
      <c r="W3" s="45" t="n">
        <f aca="false">SUM(F3,E3,V3,)</f>
        <v>0.73</v>
      </c>
      <c r="Z3" s="35"/>
      <c r="AA3" s="35" t="s">
        <v>44</v>
      </c>
      <c r="AB3" s="35" t="n">
        <v>525</v>
      </c>
    </row>
    <row r="4" customFormat="false" ht="15" hidden="false" customHeight="false" outlineLevel="0" collapsed="false">
      <c r="A4" s="39" t="n">
        <v>2</v>
      </c>
      <c r="B4" s="40" t="n">
        <v>1.2</v>
      </c>
      <c r="C4" s="41" t="n">
        <v>10</v>
      </c>
      <c r="D4" s="42" t="n">
        <v>0.1</v>
      </c>
      <c r="E4" s="40" t="n">
        <v>0.4</v>
      </c>
      <c r="F4" s="40" t="n">
        <f aca="false">(U4-S4)/T4</f>
        <v>0.34</v>
      </c>
      <c r="G4" s="45" t="n">
        <v>0.95</v>
      </c>
      <c r="H4" s="43" t="n">
        <v>2.2</v>
      </c>
      <c r="I4" s="40" t="n">
        <v>2.3</v>
      </c>
      <c r="J4" s="40" t="n">
        <f aca="false">(H4-I4)*B4*C4*D4*3.67</f>
        <v>-0.440399999999998</v>
      </c>
      <c r="K4" s="40" t="n">
        <v>3.67</v>
      </c>
      <c r="L4" s="44" t="n">
        <f aca="false">$AB$8*M4*N4*J4</f>
        <v>-126.8352</v>
      </c>
      <c r="M4" s="45" t="n">
        <v>0.8</v>
      </c>
      <c r="N4" s="35" t="n">
        <v>0.9</v>
      </c>
      <c r="O4" s="44" t="n">
        <f aca="false">(P4*Q4)/R4</f>
        <v>34.0909090909091</v>
      </c>
      <c r="P4" s="35" t="n">
        <f aca="false">$AB$17</f>
        <v>1.5</v>
      </c>
      <c r="Q4" s="35" t="n">
        <f aca="false">$AC$17</f>
        <v>25</v>
      </c>
      <c r="R4" s="16" t="n">
        <v>1.1</v>
      </c>
      <c r="S4" s="35" t="n">
        <v>58</v>
      </c>
      <c r="T4" s="35" t="n">
        <v>50</v>
      </c>
      <c r="U4" s="35" t="n">
        <v>75</v>
      </c>
      <c r="V4" s="35" t="n">
        <v>0.19</v>
      </c>
      <c r="W4" s="45" t="n">
        <f aca="false">SUM(F4,E4,V4,)</f>
        <v>0.93</v>
      </c>
      <c r="Z4" s="35"/>
      <c r="AA4" s="35" t="s">
        <v>45</v>
      </c>
      <c r="AB4" s="35" t="n">
        <v>400</v>
      </c>
    </row>
    <row r="5" customFormat="false" ht="15" hidden="false" customHeight="false" outlineLevel="0" collapsed="false">
      <c r="A5" s="39" t="n">
        <v>3</v>
      </c>
      <c r="B5" s="40" t="n">
        <v>1.2</v>
      </c>
      <c r="C5" s="41" t="n">
        <v>10</v>
      </c>
      <c r="D5" s="42" t="n">
        <v>0.1</v>
      </c>
      <c r="E5" s="40" t="n">
        <v>0.4</v>
      </c>
      <c r="F5" s="40" t="n">
        <f aca="false">(U5-S5)/T5</f>
        <v>0.22</v>
      </c>
      <c r="G5" s="45" t="n">
        <v>0.99</v>
      </c>
      <c r="H5" s="43" t="n">
        <v>2.2</v>
      </c>
      <c r="I5" s="40" t="n">
        <v>1.8</v>
      </c>
      <c r="J5" s="40" t="n">
        <f aca="false">(H5-I5)*B5*C5*D5*3.67</f>
        <v>1.7616</v>
      </c>
      <c r="K5" s="40" t="n">
        <v>3.67</v>
      </c>
      <c r="L5" s="44" t="n">
        <f aca="false">$AB$8*M5*N5*J5</f>
        <v>498.88512</v>
      </c>
      <c r="M5" s="45" t="n">
        <v>0.786666666666667</v>
      </c>
      <c r="N5" s="35" t="n">
        <v>0.9</v>
      </c>
      <c r="O5" s="44" t="n">
        <f aca="false">(P5*Q5)/R5</f>
        <v>6.57894736842105</v>
      </c>
      <c r="P5" s="35" t="n">
        <f aca="false">$AB$17</f>
        <v>1.5</v>
      </c>
      <c r="Q5" s="35" t="n">
        <f aca="false">$AC$17</f>
        <v>25</v>
      </c>
      <c r="R5" s="16" t="n">
        <v>5.7</v>
      </c>
      <c r="S5" s="35" t="n">
        <v>64</v>
      </c>
      <c r="T5" s="35" t="n">
        <v>50</v>
      </c>
      <c r="U5" s="35" t="n">
        <v>75</v>
      </c>
      <c r="V5" s="35" t="n">
        <v>0.1</v>
      </c>
      <c r="W5" s="45" t="n">
        <f aca="false">SUM(F5,E5,V5,)</f>
        <v>0.72</v>
      </c>
      <c r="Z5" s="35"/>
      <c r="AA5" s="35" t="s">
        <v>46</v>
      </c>
      <c r="AB5" s="35" t="n">
        <v>350</v>
      </c>
    </row>
    <row r="6" customFormat="false" ht="15" hidden="false" customHeight="false" outlineLevel="0" collapsed="false">
      <c r="A6" s="39" t="n">
        <v>4</v>
      </c>
      <c r="B6" s="40" t="n">
        <v>1.2</v>
      </c>
      <c r="C6" s="41" t="n">
        <v>10</v>
      </c>
      <c r="D6" s="42" t="n">
        <v>0.1</v>
      </c>
      <c r="E6" s="40" t="n">
        <v>0.4</v>
      </c>
      <c r="F6" s="40" t="n">
        <f aca="false">(U6-S6)/T6</f>
        <v>0.2</v>
      </c>
      <c r="G6" s="45" t="n">
        <v>0.92</v>
      </c>
      <c r="H6" s="43" t="n">
        <v>2.2</v>
      </c>
      <c r="I6" s="40" t="n">
        <v>1.8</v>
      </c>
      <c r="J6" s="40" t="n">
        <f aca="false">(H6-I6)*B6*C6*D6*3.67</f>
        <v>1.7616</v>
      </c>
      <c r="K6" s="40" t="n">
        <v>3.67</v>
      </c>
      <c r="L6" s="44" t="n">
        <f aca="false">$AB$8*M6*N6*J6</f>
        <v>481.97376</v>
      </c>
      <c r="M6" s="45" t="n">
        <v>0.76</v>
      </c>
      <c r="N6" s="35" t="n">
        <v>0.9</v>
      </c>
      <c r="O6" s="44" t="n">
        <f aca="false">(P6*Q6)/R6</f>
        <v>19.7368421052632</v>
      </c>
      <c r="P6" s="35" t="n">
        <f aca="false">$AB$17</f>
        <v>1.5</v>
      </c>
      <c r="Q6" s="35" t="n">
        <f aca="false">$AC$17</f>
        <v>25</v>
      </c>
      <c r="R6" s="16" t="n">
        <v>1.9</v>
      </c>
      <c r="S6" s="35" t="n">
        <v>65</v>
      </c>
      <c r="T6" s="35" t="n">
        <v>50</v>
      </c>
      <c r="U6" s="35" t="n">
        <v>75</v>
      </c>
      <c r="V6" s="35" t="n">
        <v>0.2</v>
      </c>
      <c r="W6" s="45" t="n">
        <f aca="false">SUM(F6,E6,V6,)</f>
        <v>0.8</v>
      </c>
      <c r="Z6" s="35"/>
      <c r="AA6" s="35"/>
      <c r="AB6" s="35"/>
    </row>
    <row r="7" customFormat="false" ht="15" hidden="false" customHeight="false" outlineLevel="0" collapsed="false">
      <c r="A7" s="39" t="n">
        <v>5</v>
      </c>
      <c r="B7" s="40" t="n">
        <v>1.2</v>
      </c>
      <c r="C7" s="41" t="n">
        <v>10</v>
      </c>
      <c r="D7" s="42" t="n">
        <v>0.1</v>
      </c>
      <c r="E7" s="40" t="n">
        <v>0.3</v>
      </c>
      <c r="F7" s="40" t="n">
        <f aca="false">(U7-S7)/T7</f>
        <v>0.3</v>
      </c>
      <c r="G7" s="45" t="n">
        <v>0.92</v>
      </c>
      <c r="H7" s="43" t="n">
        <v>2.2</v>
      </c>
      <c r="I7" s="40" t="n">
        <v>2.1</v>
      </c>
      <c r="J7" s="40" t="n">
        <f aca="false">(H7-I7)*B7*C7*D7*3.67</f>
        <v>0.4404</v>
      </c>
      <c r="K7" s="40" t="n">
        <v>3.67</v>
      </c>
      <c r="L7" s="44" t="n">
        <f aca="false">$AB$8*M7*N7*J7</f>
        <v>128.94912</v>
      </c>
      <c r="M7" s="45" t="n">
        <v>0.813333333333333</v>
      </c>
      <c r="N7" s="35" t="n">
        <v>0.9</v>
      </c>
      <c r="O7" s="44" t="n">
        <f aca="false">(P7*Q7)/R7</f>
        <v>9.61538461538462</v>
      </c>
      <c r="P7" s="35" t="n">
        <f aca="false">$AB$17</f>
        <v>1.5</v>
      </c>
      <c r="Q7" s="35" t="n">
        <f aca="false">$AC$17</f>
        <v>25</v>
      </c>
      <c r="R7" s="16" t="n">
        <v>3.9</v>
      </c>
      <c r="S7" s="35" t="n">
        <v>60</v>
      </c>
      <c r="T7" s="35" t="n">
        <v>50</v>
      </c>
      <c r="U7" s="35" t="n">
        <v>75</v>
      </c>
      <c r="V7" s="35" t="n">
        <v>0.17</v>
      </c>
      <c r="W7" s="45" t="n">
        <f aca="false">SUM(F7,E7,V7,)</f>
        <v>0.77</v>
      </c>
      <c r="Z7" s="35"/>
      <c r="AA7" s="35"/>
      <c r="AB7" s="35"/>
    </row>
    <row r="8" customFormat="false" ht="14.25" hidden="false" customHeight="true" outlineLevel="0" collapsed="false">
      <c r="A8" s="39" t="n">
        <v>6</v>
      </c>
      <c r="B8" s="40" t="n">
        <v>1.2</v>
      </c>
      <c r="C8" s="41" t="n">
        <v>10</v>
      </c>
      <c r="D8" s="42" t="n">
        <v>0.1</v>
      </c>
      <c r="E8" s="40" t="n">
        <v>0.2</v>
      </c>
      <c r="F8" s="40" t="n">
        <f aca="false">(U8-S8)/T8</f>
        <v>0.38</v>
      </c>
      <c r="G8" s="45" t="n">
        <v>0.96</v>
      </c>
      <c r="H8" s="43" t="n">
        <v>2.2</v>
      </c>
      <c r="I8" s="40" t="n">
        <v>2.1</v>
      </c>
      <c r="J8" s="40" t="n">
        <f aca="false">(H8-I8)*B8*C8*D8*3.67</f>
        <v>0.4404</v>
      </c>
      <c r="K8" s="40" t="n">
        <v>3.67</v>
      </c>
      <c r="L8" s="44" t="n">
        <f aca="false">$AB$8*M8*N8*J8</f>
        <v>133.17696</v>
      </c>
      <c r="M8" s="45" t="n">
        <v>0.84</v>
      </c>
      <c r="N8" s="35" t="n">
        <v>0.9</v>
      </c>
      <c r="O8" s="44" t="n">
        <f aca="false">(P8*Q8)/R8</f>
        <v>9.61538461538462</v>
      </c>
      <c r="P8" s="35" t="n">
        <f aca="false">$AB$17</f>
        <v>1.5</v>
      </c>
      <c r="Q8" s="35" t="n">
        <f aca="false">$AC$17</f>
        <v>25</v>
      </c>
      <c r="R8" s="16" t="n">
        <v>3.9</v>
      </c>
      <c r="S8" s="35" t="n">
        <v>56</v>
      </c>
      <c r="T8" s="35" t="n">
        <v>50</v>
      </c>
      <c r="U8" s="35" t="n">
        <v>75</v>
      </c>
      <c r="V8" s="35" t="n">
        <v>0.25</v>
      </c>
      <c r="W8" s="45" t="n">
        <f aca="false">SUM(F8,E8,V8,)</f>
        <v>0.83</v>
      </c>
      <c r="Z8" s="46" t="s">
        <v>47</v>
      </c>
      <c r="AA8" s="35" t="s">
        <v>45</v>
      </c>
      <c r="AB8" s="35" t="n">
        <f aca="false">IF(AA8=AA3,AB3,IF(AA8=AA4,AB4,IF(AA8=AA5,AB5)))</f>
        <v>400</v>
      </c>
    </row>
    <row r="9" customFormat="false" ht="15" hidden="false" customHeight="false" outlineLevel="0" collapsed="false">
      <c r="A9" s="39" t="n">
        <v>7</v>
      </c>
      <c r="B9" s="40" t="n">
        <v>1.2</v>
      </c>
      <c r="C9" s="41" t="n">
        <v>10</v>
      </c>
      <c r="D9" s="42" t="n">
        <v>0.1</v>
      </c>
      <c r="E9" s="40" t="n">
        <v>0.2</v>
      </c>
      <c r="F9" s="40" t="n">
        <f aca="false">(U9-S9)/T9</f>
        <v>0.22</v>
      </c>
      <c r="G9" s="45" t="n">
        <v>0.93</v>
      </c>
      <c r="H9" s="43" t="n">
        <v>2.2</v>
      </c>
      <c r="I9" s="40" t="n">
        <v>2</v>
      </c>
      <c r="J9" s="40" t="n">
        <f aca="false">(H9-I9)*B9*C9*D9*3.67</f>
        <v>0.880800000000001</v>
      </c>
      <c r="K9" s="40" t="n">
        <v>3.67</v>
      </c>
      <c r="L9" s="44" t="n">
        <f aca="false">$AB$8*M9*N9*J9</f>
        <v>257.89824</v>
      </c>
      <c r="M9" s="45" t="n">
        <v>0.813333333333333</v>
      </c>
      <c r="N9" s="35" t="n">
        <v>0.9</v>
      </c>
      <c r="O9" s="44" t="n">
        <f aca="false">(P9*Q9)/R9</f>
        <v>8.52272727272727</v>
      </c>
      <c r="P9" s="35" t="n">
        <f aca="false">$AB$17</f>
        <v>1.5</v>
      </c>
      <c r="Q9" s="35" t="n">
        <f aca="false">$AC$17</f>
        <v>25</v>
      </c>
      <c r="R9" s="16" t="n">
        <v>4.4</v>
      </c>
      <c r="S9" s="35" t="n">
        <v>64</v>
      </c>
      <c r="T9" s="35" t="n">
        <v>50</v>
      </c>
      <c r="U9" s="35" t="n">
        <v>75</v>
      </c>
      <c r="V9" s="35" t="n">
        <v>0.17</v>
      </c>
      <c r="W9" s="45" t="n">
        <f aca="false">SUM(F9,E9,V9,)</f>
        <v>0.59</v>
      </c>
      <c r="Z9" s="46"/>
      <c r="AA9" s="35"/>
      <c r="AB9" s="35"/>
    </row>
    <row r="10" customFormat="false" ht="15" hidden="false" customHeight="false" outlineLevel="0" collapsed="false">
      <c r="A10" s="39" t="n">
        <v>8</v>
      </c>
      <c r="B10" s="40" t="n">
        <v>1.2</v>
      </c>
      <c r="C10" s="41" t="n">
        <v>10</v>
      </c>
      <c r="D10" s="42" t="n">
        <v>0.1</v>
      </c>
      <c r="E10" s="40" t="n">
        <v>0.4</v>
      </c>
      <c r="F10" s="40" t="n">
        <f aca="false">(U10-S10)/T10</f>
        <v>0.24</v>
      </c>
      <c r="G10" s="45" t="n">
        <v>0.97</v>
      </c>
      <c r="H10" s="43" t="n">
        <v>2.2</v>
      </c>
      <c r="I10" s="40" t="n">
        <v>2.3</v>
      </c>
      <c r="J10" s="40" t="n">
        <f aca="false">(H10-I10)*B10*C10*D10*3.67</f>
        <v>-0.440399999999998</v>
      </c>
      <c r="K10" s="40" t="n">
        <v>3.67</v>
      </c>
      <c r="L10" s="44" t="n">
        <f aca="false">$AB$8*M10*N10*J10</f>
        <v>-137.4048</v>
      </c>
      <c r="M10" s="45" t="n">
        <v>0.866666666666667</v>
      </c>
      <c r="N10" s="35" t="n">
        <v>0.9</v>
      </c>
      <c r="O10" s="44" t="n">
        <f aca="false">(P10*Q10)/R10</f>
        <v>23.4375</v>
      </c>
      <c r="P10" s="35" t="n">
        <f aca="false">$AB$17</f>
        <v>1.5</v>
      </c>
      <c r="Q10" s="35" t="n">
        <f aca="false">$AC$17</f>
        <v>25</v>
      </c>
      <c r="R10" s="16" t="n">
        <v>1.6</v>
      </c>
      <c r="S10" s="35" t="n">
        <v>63</v>
      </c>
      <c r="T10" s="35" t="n">
        <v>50</v>
      </c>
      <c r="U10" s="35" t="n">
        <v>75</v>
      </c>
      <c r="V10" s="35" t="n">
        <v>0.14</v>
      </c>
      <c r="W10" s="45" t="n">
        <f aca="false">SUM(F10,E10,V10,)</f>
        <v>0.78</v>
      </c>
      <c r="Z10" s="46"/>
      <c r="AA10" s="35"/>
      <c r="AB10" s="35"/>
    </row>
    <row r="11" customFormat="false" ht="15" hidden="false" customHeight="false" outlineLevel="0" collapsed="false">
      <c r="A11" s="39" t="n">
        <v>9</v>
      </c>
      <c r="B11" s="40" t="n">
        <v>1.2</v>
      </c>
      <c r="C11" s="41" t="n">
        <v>10</v>
      </c>
      <c r="D11" s="42" t="n">
        <v>0.1</v>
      </c>
      <c r="E11" s="40" t="n">
        <v>0.4</v>
      </c>
      <c r="F11" s="40" t="n">
        <f aca="false">(U11-S11)/T11</f>
        <v>0.36</v>
      </c>
      <c r="G11" s="45" t="n">
        <v>0.93</v>
      </c>
      <c r="H11" s="43" t="n">
        <v>2.2</v>
      </c>
      <c r="I11" s="40" t="n">
        <v>1.9</v>
      </c>
      <c r="J11" s="40" t="n">
        <f aca="false">(H11-I11)*B11*C11*D11*3.67</f>
        <v>1.3212</v>
      </c>
      <c r="K11" s="40" t="n">
        <v>3.67</v>
      </c>
      <c r="L11" s="44" t="n">
        <f aca="false">$AB$8*M11*N11*J11</f>
        <v>393.18912</v>
      </c>
      <c r="M11" s="45" t="n">
        <v>0.826666666666667</v>
      </c>
      <c r="N11" s="35" t="n">
        <v>0.9</v>
      </c>
      <c r="O11" s="44" t="n">
        <f aca="false">(P11*Q11)/R11</f>
        <v>15.625</v>
      </c>
      <c r="P11" s="35" t="n">
        <f aca="false">$AB$17</f>
        <v>1.5</v>
      </c>
      <c r="Q11" s="35" t="n">
        <f aca="false">$AC$17</f>
        <v>25</v>
      </c>
      <c r="R11" s="16" t="n">
        <v>2.4</v>
      </c>
      <c r="S11" s="35" t="n">
        <v>57</v>
      </c>
      <c r="T11" s="35" t="n">
        <v>50</v>
      </c>
      <c r="U11" s="35" t="n">
        <v>75</v>
      </c>
      <c r="V11" s="35" t="n">
        <v>0.11</v>
      </c>
      <c r="W11" s="45" t="n">
        <f aca="false">SUM(F11,E11,V11,)</f>
        <v>0.87</v>
      </c>
      <c r="Z11" s="46"/>
      <c r="AA11" s="35"/>
      <c r="AB11" s="35"/>
    </row>
    <row r="12" customFormat="false" ht="15" hidden="false" customHeight="false" outlineLevel="0" collapsed="false">
      <c r="A12" s="39" t="n">
        <v>10</v>
      </c>
      <c r="B12" s="40" t="n">
        <v>1.2</v>
      </c>
      <c r="C12" s="41" t="n">
        <v>10</v>
      </c>
      <c r="D12" s="42" t="n">
        <v>0.1</v>
      </c>
      <c r="E12" s="40" t="n">
        <v>0.4</v>
      </c>
      <c r="F12" s="40" t="n">
        <f aca="false">(U12-S12)/T12</f>
        <v>0.38</v>
      </c>
      <c r="G12" s="45" t="n">
        <v>0.99</v>
      </c>
      <c r="H12" s="43" t="n">
        <v>2.2</v>
      </c>
      <c r="I12" s="40" t="n">
        <v>2.3</v>
      </c>
      <c r="J12" s="40" t="n">
        <f aca="false">(H12-I12)*B12*C12*D12*3.67</f>
        <v>-0.440399999999998</v>
      </c>
      <c r="K12" s="40" t="n">
        <v>3.67</v>
      </c>
      <c r="L12" s="44" t="n">
        <f aca="false">$AB$8*M12*N12*J12</f>
        <v>-128.94912</v>
      </c>
      <c r="M12" s="45" t="n">
        <v>0.813333333333333</v>
      </c>
      <c r="N12" s="35" t="n">
        <v>0.9</v>
      </c>
      <c r="O12" s="44" t="n">
        <f aca="false">(P12*Q12)/R12</f>
        <v>17.0454545454545</v>
      </c>
      <c r="P12" s="35" t="n">
        <f aca="false">$AB$17</f>
        <v>1.5</v>
      </c>
      <c r="Q12" s="35" t="n">
        <f aca="false">$AC$17</f>
        <v>25</v>
      </c>
      <c r="R12" s="16" t="n">
        <v>2.2</v>
      </c>
      <c r="S12" s="35" t="n">
        <v>56</v>
      </c>
      <c r="T12" s="35" t="n">
        <v>50</v>
      </c>
      <c r="U12" s="35" t="n">
        <v>75</v>
      </c>
      <c r="V12" s="35" t="n">
        <v>0.25</v>
      </c>
      <c r="W12" s="45" t="n">
        <f aca="false">SUM(F12,E12,V12,)</f>
        <v>1.03</v>
      </c>
    </row>
    <row r="13" customFormat="false" ht="16.5" hidden="false" customHeight="true" outlineLevel="0" collapsed="false">
      <c r="A13" s="39" t="n">
        <v>11</v>
      </c>
      <c r="B13" s="40" t="n">
        <v>1.2</v>
      </c>
      <c r="C13" s="41" t="n">
        <v>10</v>
      </c>
      <c r="D13" s="42" t="n">
        <v>0.1</v>
      </c>
      <c r="E13" s="40" t="n">
        <v>0.2</v>
      </c>
      <c r="F13" s="40" t="n">
        <f aca="false">(U13-S13)/T13</f>
        <v>0.26</v>
      </c>
      <c r="G13" s="45" t="n">
        <v>0.91</v>
      </c>
      <c r="H13" s="43" t="n">
        <v>2.2</v>
      </c>
      <c r="I13" s="40" t="n">
        <v>2.5</v>
      </c>
      <c r="J13" s="40" t="n">
        <f aca="false">(H13-I13)*B13*C13*D13*3.67</f>
        <v>-1.3212</v>
      </c>
      <c r="K13" s="40" t="n">
        <v>3.67</v>
      </c>
      <c r="L13" s="44" t="n">
        <f aca="false">$AB$8*M13*N13*J13</f>
        <v>-393.18912</v>
      </c>
      <c r="M13" s="45" t="n">
        <v>0.826666666666667</v>
      </c>
      <c r="N13" s="35" t="n">
        <v>0.9</v>
      </c>
      <c r="O13" s="44" t="n">
        <f aca="false">(P13*Q13)/R13</f>
        <v>37.5</v>
      </c>
      <c r="P13" s="35" t="n">
        <f aca="false">$AB$17</f>
        <v>1.5</v>
      </c>
      <c r="Q13" s="35" t="n">
        <f aca="false">$AC$17</f>
        <v>25</v>
      </c>
      <c r="R13" s="16" t="n">
        <v>1</v>
      </c>
      <c r="S13" s="35" t="n">
        <v>62</v>
      </c>
      <c r="T13" s="35" t="n">
        <v>50</v>
      </c>
      <c r="U13" s="35" t="n">
        <v>75</v>
      </c>
      <c r="V13" s="35" t="n">
        <v>0.13</v>
      </c>
      <c r="W13" s="45" t="n">
        <f aca="false">SUM(F13,E13,V13,)</f>
        <v>0.59</v>
      </c>
      <c r="Z13" s="46" t="s">
        <v>48</v>
      </c>
      <c r="AA13" s="35"/>
      <c r="AB13" s="35" t="s">
        <v>49</v>
      </c>
      <c r="AC13" s="35" t="s">
        <v>16</v>
      </c>
    </row>
    <row r="14" customFormat="false" ht="18" hidden="false" customHeight="true" outlineLevel="0" collapsed="false">
      <c r="A14" s="39" t="n">
        <v>12</v>
      </c>
      <c r="B14" s="40" t="n">
        <v>1.2</v>
      </c>
      <c r="C14" s="41" t="n">
        <v>10</v>
      </c>
      <c r="D14" s="42" t="n">
        <v>0.1</v>
      </c>
      <c r="E14" s="40" t="n">
        <v>0.3</v>
      </c>
      <c r="F14" s="40" t="n">
        <f aca="false">(U14-S14)/T14</f>
        <v>0.36</v>
      </c>
      <c r="G14" s="45" t="n">
        <v>0.98</v>
      </c>
      <c r="H14" s="43" t="n">
        <v>2.2</v>
      </c>
      <c r="I14" s="40" t="n">
        <v>2.1</v>
      </c>
      <c r="J14" s="40" t="n">
        <f aca="false">(H14-I14)*B14*C14*D14*3.67</f>
        <v>0.4404</v>
      </c>
      <c r="K14" s="40" t="n">
        <v>3.67</v>
      </c>
      <c r="L14" s="44" t="n">
        <f aca="false">$AB$8*M14*N14*J14</f>
        <v>118.37952</v>
      </c>
      <c r="M14" s="45" t="n">
        <v>0.746666666666667</v>
      </c>
      <c r="N14" s="35" t="n">
        <v>0.9</v>
      </c>
      <c r="O14" s="44" t="n">
        <f aca="false">(P14*Q14)/R14</f>
        <v>8.33333333333333</v>
      </c>
      <c r="P14" s="35" t="n">
        <f aca="false">$AB$17</f>
        <v>1.5</v>
      </c>
      <c r="Q14" s="35" t="n">
        <f aca="false">$AC$17</f>
        <v>25</v>
      </c>
      <c r="R14" s="16" t="n">
        <v>4.5</v>
      </c>
      <c r="S14" s="35" t="n">
        <v>57</v>
      </c>
      <c r="T14" s="35" t="n">
        <v>50</v>
      </c>
      <c r="U14" s="35" t="n">
        <v>75</v>
      </c>
      <c r="V14" s="35" t="n">
        <v>0.13</v>
      </c>
      <c r="W14" s="45" t="n">
        <f aca="false">SUM(F14,E14,V14,)</f>
        <v>0.79</v>
      </c>
      <c r="Z14" s="46"/>
      <c r="AA14" s="35" t="s">
        <v>50</v>
      </c>
      <c r="AB14" s="35" t="n">
        <v>1.5</v>
      </c>
      <c r="AC14" s="35" t="n">
        <v>25</v>
      </c>
    </row>
    <row r="15" customFormat="false" ht="15.75" hidden="false" customHeight="true" outlineLevel="0" collapsed="false">
      <c r="A15" s="39" t="n">
        <v>13</v>
      </c>
      <c r="B15" s="40" t="n">
        <v>1.2</v>
      </c>
      <c r="C15" s="41" t="n">
        <v>10</v>
      </c>
      <c r="D15" s="42" t="n">
        <v>0.1</v>
      </c>
      <c r="E15" s="40" t="n">
        <v>0.2</v>
      </c>
      <c r="F15" s="40" t="n">
        <f aca="false">(U15-S15)/T15</f>
        <v>0.3</v>
      </c>
      <c r="G15" s="45" t="n">
        <v>0.9</v>
      </c>
      <c r="H15" s="43" t="n">
        <v>2.2</v>
      </c>
      <c r="I15" s="40" t="n">
        <v>1.8</v>
      </c>
      <c r="J15" s="40" t="n">
        <f aca="false">(H15-I15)*B15*C15*D15*3.67</f>
        <v>1.7616</v>
      </c>
      <c r="K15" s="40" t="n">
        <v>3.67</v>
      </c>
      <c r="L15" s="44" t="n">
        <f aca="false">$AB$8*M15*N15*J15</f>
        <v>541.16352</v>
      </c>
      <c r="M15" s="45" t="n">
        <v>0.853333333333333</v>
      </c>
      <c r="N15" s="35" t="n">
        <v>0.9</v>
      </c>
      <c r="O15" s="44" t="n">
        <f aca="false">(P15*Q15)/R15</f>
        <v>7.97872340425532</v>
      </c>
      <c r="P15" s="35" t="n">
        <f aca="false">$AB$17</f>
        <v>1.5</v>
      </c>
      <c r="Q15" s="35" t="n">
        <f aca="false">$AC$17</f>
        <v>25</v>
      </c>
      <c r="R15" s="16" t="n">
        <v>4.7</v>
      </c>
      <c r="S15" s="35" t="n">
        <v>60</v>
      </c>
      <c r="T15" s="35" t="n">
        <v>50</v>
      </c>
      <c r="U15" s="35" t="n">
        <v>75</v>
      </c>
      <c r="V15" s="35" t="n">
        <v>0.23</v>
      </c>
      <c r="W15" s="45" t="n">
        <f aca="false">SUM(F15,E15,V15,)</f>
        <v>0.73</v>
      </c>
      <c r="Z15" s="46"/>
      <c r="AA15" s="35" t="s">
        <v>51</v>
      </c>
      <c r="AB15" s="35" t="n">
        <v>0.5</v>
      </c>
      <c r="AC15" s="35" t="n">
        <v>20</v>
      </c>
    </row>
    <row r="16" customFormat="false" ht="15" hidden="false" customHeight="false" outlineLevel="0" collapsed="false">
      <c r="A16" s="39" t="n">
        <v>14</v>
      </c>
      <c r="B16" s="40" t="n">
        <v>1.2</v>
      </c>
      <c r="C16" s="41" t="n">
        <v>10</v>
      </c>
      <c r="D16" s="42" t="n">
        <v>0.1</v>
      </c>
      <c r="E16" s="40" t="n">
        <v>0.3</v>
      </c>
      <c r="F16" s="40" t="n">
        <f aca="false">(U16-S16)/T16</f>
        <v>0.26</v>
      </c>
      <c r="G16" s="45" t="n">
        <v>0.91</v>
      </c>
      <c r="H16" s="43" t="n">
        <v>2.2</v>
      </c>
      <c r="I16" s="40" t="n">
        <v>2.6</v>
      </c>
      <c r="J16" s="40" t="n">
        <f aca="false">(H16-I16)*B16*C16*D16*3.67</f>
        <v>-1.7616</v>
      </c>
      <c r="K16" s="40" t="n">
        <v>3.67</v>
      </c>
      <c r="L16" s="44" t="n">
        <f aca="false">$AB$8*M16*N16*J16</f>
        <v>-532.70784</v>
      </c>
      <c r="M16" s="45" t="n">
        <v>0.84</v>
      </c>
      <c r="N16" s="35" t="n">
        <v>0.9</v>
      </c>
      <c r="O16" s="44" t="n">
        <f aca="false">(P16*Q16)/R16</f>
        <v>17.8571428571429</v>
      </c>
      <c r="P16" s="35" t="n">
        <f aca="false">$AB$17</f>
        <v>1.5</v>
      </c>
      <c r="Q16" s="35" t="n">
        <f aca="false">$AC$17</f>
        <v>25</v>
      </c>
      <c r="R16" s="16" t="n">
        <v>2.1</v>
      </c>
      <c r="S16" s="35" t="n">
        <v>62</v>
      </c>
      <c r="T16" s="35" t="n">
        <v>50</v>
      </c>
      <c r="U16" s="35" t="n">
        <v>75</v>
      </c>
      <c r="V16" s="35" t="n">
        <v>0.14</v>
      </c>
      <c r="W16" s="45" t="n">
        <f aca="false">SUM(F16,E16,V16,)</f>
        <v>0.7</v>
      </c>
      <c r="Z16" s="35"/>
      <c r="AA16" s="35"/>
      <c r="AB16" s="35"/>
      <c r="AC16" s="35"/>
    </row>
    <row r="17" customFormat="false" ht="28.35" hidden="false" customHeight="false" outlineLevel="0" collapsed="false">
      <c r="A17" s="39" t="n">
        <v>15</v>
      </c>
      <c r="B17" s="40" t="n">
        <v>1.2</v>
      </c>
      <c r="C17" s="41" t="n">
        <v>10</v>
      </c>
      <c r="D17" s="42" t="n">
        <v>0.1</v>
      </c>
      <c r="E17" s="40" t="n">
        <v>0.4</v>
      </c>
      <c r="F17" s="40" t="n">
        <f aca="false">(U17-S17)/T17</f>
        <v>0.22</v>
      </c>
      <c r="G17" s="45" t="n">
        <v>1</v>
      </c>
      <c r="H17" s="43" t="n">
        <v>2.2</v>
      </c>
      <c r="I17" s="40" t="n">
        <v>2.1</v>
      </c>
      <c r="J17" s="40" t="n">
        <f aca="false">(H17-I17)*B17*C17*D17*3.67</f>
        <v>0.4404</v>
      </c>
      <c r="K17" s="40" t="n">
        <v>3.67</v>
      </c>
      <c r="L17" s="44" t="n">
        <f aca="false">$AB$8*M17*N17*J17</f>
        <v>120.49344</v>
      </c>
      <c r="M17" s="45" t="n">
        <v>0.76</v>
      </c>
      <c r="N17" s="35" t="n">
        <v>0.9</v>
      </c>
      <c r="O17" s="44" t="n">
        <f aca="false">(P17*Q17)/R17</f>
        <v>10.1351351351351</v>
      </c>
      <c r="P17" s="35" t="n">
        <f aca="false">$AB$17</f>
        <v>1.5</v>
      </c>
      <c r="Q17" s="35" t="n">
        <f aca="false">$AC$17</f>
        <v>25</v>
      </c>
      <c r="R17" s="16" t="n">
        <v>3.7</v>
      </c>
      <c r="S17" s="35" t="n">
        <v>64</v>
      </c>
      <c r="T17" s="35" t="n">
        <v>50</v>
      </c>
      <c r="U17" s="35" t="n">
        <v>75</v>
      </c>
      <c r="V17" s="35" t="n">
        <v>0.15</v>
      </c>
      <c r="W17" s="45" t="n">
        <f aca="false">SUM(F17,E17,V17,)</f>
        <v>0.77</v>
      </c>
      <c r="Z17" s="35"/>
      <c r="AA17" s="35" t="s">
        <v>50</v>
      </c>
      <c r="AB17" s="35" t="n">
        <f aca="false">IF(AA17=AA14,AB14,IF(AA17=AA15,AB15))</f>
        <v>1.5</v>
      </c>
      <c r="AC17" s="35" t="n">
        <f aca="false">IF(AA17=AA14,AC14,IF(AA17=AA15,AC15))</f>
        <v>25</v>
      </c>
    </row>
    <row r="18" customFormat="false" ht="15" hidden="false" customHeight="false" outlineLevel="0" collapsed="false">
      <c r="A18" s="39" t="n">
        <v>16</v>
      </c>
      <c r="B18" s="40" t="n">
        <v>1.2</v>
      </c>
      <c r="C18" s="41" t="n">
        <v>10</v>
      </c>
      <c r="D18" s="42" t="n">
        <v>0.1</v>
      </c>
      <c r="E18" s="40" t="n">
        <v>0.3</v>
      </c>
      <c r="F18" s="40" t="n">
        <f aca="false">(U18-S18)/T18</f>
        <v>0.32</v>
      </c>
      <c r="G18" s="45" t="n">
        <v>0.92</v>
      </c>
      <c r="H18" s="43" t="n">
        <v>2.2</v>
      </c>
      <c r="I18" s="40" t="n">
        <v>1.8</v>
      </c>
      <c r="J18" s="40" t="n">
        <f aca="false">(H18-I18)*B18*C18*D18*3.67</f>
        <v>1.7616</v>
      </c>
      <c r="K18" s="40" t="n">
        <v>3.67</v>
      </c>
      <c r="L18" s="44" t="n">
        <f aca="false">$AB$8*M18*N18*J18</f>
        <v>498.88512</v>
      </c>
      <c r="M18" s="45" t="n">
        <v>0.786666666666667</v>
      </c>
      <c r="N18" s="35" t="n">
        <v>0.9</v>
      </c>
      <c r="O18" s="44" t="n">
        <f aca="false">(P18*Q18)/R18</f>
        <v>9.375</v>
      </c>
      <c r="P18" s="35" t="n">
        <f aca="false">$AB$17</f>
        <v>1.5</v>
      </c>
      <c r="Q18" s="35" t="n">
        <f aca="false">$AC$17</f>
        <v>25</v>
      </c>
      <c r="R18" s="16" t="n">
        <v>4</v>
      </c>
      <c r="S18" s="35" t="n">
        <v>59</v>
      </c>
      <c r="T18" s="35" t="n">
        <v>50</v>
      </c>
      <c r="U18" s="35" t="n">
        <v>75</v>
      </c>
      <c r="V18" s="35" t="n">
        <v>0.25</v>
      </c>
      <c r="W18" s="45" t="n">
        <f aca="false">SUM(F18,E18,V18,)</f>
        <v>0.87</v>
      </c>
      <c r="AE18" s="1" t="s">
        <v>52</v>
      </c>
    </row>
    <row r="19" customFormat="false" ht="15" hidden="false" customHeight="false" outlineLevel="0" collapsed="false">
      <c r="A19" s="39" t="n">
        <v>17</v>
      </c>
      <c r="B19" s="40" t="n">
        <v>1.2</v>
      </c>
      <c r="C19" s="41" t="n">
        <v>10</v>
      </c>
      <c r="D19" s="42" t="n">
        <v>0.1</v>
      </c>
      <c r="E19" s="40" t="n">
        <v>0.3</v>
      </c>
      <c r="F19" s="40" t="n">
        <f aca="false">(U19-S19)/T19</f>
        <v>0.34</v>
      </c>
      <c r="G19" s="45" t="n">
        <v>0.99</v>
      </c>
      <c r="H19" s="43" t="n">
        <v>2.2</v>
      </c>
      <c r="I19" s="40" t="n">
        <v>2.1</v>
      </c>
      <c r="J19" s="40" t="n">
        <f aca="false">(H19-I19)*B19*C19*D19*3.67</f>
        <v>0.4404</v>
      </c>
      <c r="K19" s="40" t="n">
        <v>3.67</v>
      </c>
      <c r="L19" s="44" t="n">
        <f aca="false">$AB$8*M19*N19*J19</f>
        <v>137.4048</v>
      </c>
      <c r="M19" s="45" t="n">
        <v>0.866666666666667</v>
      </c>
      <c r="N19" s="35" t="n">
        <v>0.9</v>
      </c>
      <c r="O19" s="44" t="n">
        <f aca="false">(P19*Q19)/R19</f>
        <v>15.625</v>
      </c>
      <c r="P19" s="35" t="n">
        <f aca="false">$AB$17</f>
        <v>1.5</v>
      </c>
      <c r="Q19" s="35" t="n">
        <f aca="false">$AC$17</f>
        <v>25</v>
      </c>
      <c r="R19" s="16" t="n">
        <v>2.4</v>
      </c>
      <c r="S19" s="35" t="n">
        <v>58</v>
      </c>
      <c r="T19" s="35" t="n">
        <v>50</v>
      </c>
      <c r="U19" s="35" t="n">
        <v>75</v>
      </c>
      <c r="V19" s="35" t="n">
        <v>0.17</v>
      </c>
      <c r="W19" s="45" t="n">
        <f aca="false">SUM(F19,E19,V19,)</f>
        <v>0.81</v>
      </c>
    </row>
    <row r="20" customFormat="false" ht="15" hidden="false" customHeight="false" outlineLevel="0" collapsed="false">
      <c r="A20" s="39" t="n">
        <v>18</v>
      </c>
      <c r="B20" s="40" t="n">
        <v>1.2</v>
      </c>
      <c r="C20" s="41" t="n">
        <v>10</v>
      </c>
      <c r="D20" s="42" t="n">
        <v>0.1</v>
      </c>
      <c r="E20" s="40" t="n">
        <v>0.4</v>
      </c>
      <c r="F20" s="40" t="n">
        <f aca="false">(U20-S20)/T20</f>
        <v>0.34</v>
      </c>
      <c r="G20" s="45" t="n">
        <v>0.92</v>
      </c>
      <c r="H20" s="43" t="n">
        <v>2.2</v>
      </c>
      <c r="I20" s="40" t="n">
        <v>1.8</v>
      </c>
      <c r="J20" s="40" t="n">
        <f aca="false">(H20-I20)*B20*C20*D20*3.67</f>
        <v>1.7616</v>
      </c>
      <c r="K20" s="40" t="n">
        <v>3.67</v>
      </c>
      <c r="L20" s="44" t="n">
        <f aca="false">$AB$8*M20*N20*J20</f>
        <v>498.88512</v>
      </c>
      <c r="M20" s="45" t="n">
        <v>0.786666666666667</v>
      </c>
      <c r="N20" s="35" t="n">
        <v>0.9</v>
      </c>
      <c r="O20" s="44" t="n">
        <f aca="false">(P20*Q20)/R20</f>
        <v>26.7857142857143</v>
      </c>
      <c r="P20" s="35" t="n">
        <f aca="false">$AB$17</f>
        <v>1.5</v>
      </c>
      <c r="Q20" s="35" t="n">
        <f aca="false">$AC$17</f>
        <v>25</v>
      </c>
      <c r="R20" s="16" t="n">
        <v>1.4</v>
      </c>
      <c r="S20" s="35" t="n">
        <v>58</v>
      </c>
      <c r="T20" s="35" t="n">
        <v>50</v>
      </c>
      <c r="U20" s="35" t="n">
        <v>75</v>
      </c>
      <c r="V20" s="35" t="n">
        <v>0.21</v>
      </c>
      <c r="W20" s="45" t="n">
        <f aca="false">SUM(F20,E20,V20,)</f>
        <v>0.95</v>
      </c>
    </row>
    <row r="21" customFormat="false" ht="15" hidden="false" customHeight="false" outlineLevel="0" collapsed="false">
      <c r="A21" s="39" t="n">
        <v>19</v>
      </c>
      <c r="B21" s="40" t="n">
        <v>1.2</v>
      </c>
      <c r="C21" s="41" t="n">
        <v>10</v>
      </c>
      <c r="D21" s="42" t="n">
        <v>0.1</v>
      </c>
      <c r="E21" s="40" t="n">
        <v>0.3</v>
      </c>
      <c r="F21" s="40" t="n">
        <f aca="false">(U21-S21)/T21</f>
        <v>0.22</v>
      </c>
      <c r="G21" s="45" t="n">
        <v>0.95</v>
      </c>
      <c r="H21" s="43" t="n">
        <v>2.2</v>
      </c>
      <c r="I21" s="40" t="n">
        <v>2.5</v>
      </c>
      <c r="J21" s="40" t="n">
        <f aca="false">(H21-I21)*B21*C21*D21*3.67</f>
        <v>-1.3212</v>
      </c>
      <c r="K21" s="40" t="n">
        <v>3.67</v>
      </c>
      <c r="L21" s="44" t="n">
        <f aca="false">$AB$8*M21*N21*J21</f>
        <v>-393.18912</v>
      </c>
      <c r="M21" s="45" t="n">
        <v>0.826666666666667</v>
      </c>
      <c r="N21" s="35" t="n">
        <v>0.9</v>
      </c>
      <c r="O21" s="44" t="n">
        <f aca="false">(P21*Q21)/R21</f>
        <v>5.95238095238095</v>
      </c>
      <c r="P21" s="35" t="n">
        <f aca="false">$AB$17</f>
        <v>1.5</v>
      </c>
      <c r="Q21" s="35" t="n">
        <f aca="false">$AC$17</f>
        <v>25</v>
      </c>
      <c r="R21" s="16" t="n">
        <v>6.3</v>
      </c>
      <c r="S21" s="35" t="n">
        <v>64</v>
      </c>
      <c r="T21" s="35" t="n">
        <v>50</v>
      </c>
      <c r="U21" s="35" t="n">
        <v>75</v>
      </c>
      <c r="V21" s="35" t="n">
        <v>0.12</v>
      </c>
      <c r="W21" s="45" t="n">
        <f aca="false">SUM(F21,E21,V21,)</f>
        <v>0.64</v>
      </c>
    </row>
    <row r="22" customFormat="false" ht="15" hidden="false" customHeight="false" outlineLevel="0" collapsed="false">
      <c r="A22" s="39" t="n">
        <v>20</v>
      </c>
      <c r="B22" s="40" t="n">
        <v>1.2</v>
      </c>
      <c r="C22" s="41" t="n">
        <v>10</v>
      </c>
      <c r="D22" s="42" t="n">
        <v>0.1</v>
      </c>
      <c r="E22" s="40" t="n">
        <v>0.3</v>
      </c>
      <c r="F22" s="40" t="n">
        <f aca="false">(U22-S22)/T22</f>
        <v>0.34</v>
      </c>
      <c r="G22" s="45" t="n">
        <v>0.98</v>
      </c>
      <c r="H22" s="43" t="n">
        <v>2.2</v>
      </c>
      <c r="I22" s="40" t="n">
        <v>2.6</v>
      </c>
      <c r="J22" s="40" t="n">
        <f aca="false">(H22-I22)*B22*C22*D22*3.67</f>
        <v>-1.7616</v>
      </c>
      <c r="K22" s="40" t="n">
        <v>3.67</v>
      </c>
      <c r="L22" s="44" t="n">
        <f aca="false">$AB$8*M22*N22*J22</f>
        <v>-481.97376</v>
      </c>
      <c r="M22" s="45" t="n">
        <v>0.76</v>
      </c>
      <c r="N22" s="35" t="n">
        <v>0.9</v>
      </c>
      <c r="O22" s="44" t="n">
        <f aca="false">(P22*Q22)/R22</f>
        <v>19.7368421052632</v>
      </c>
      <c r="P22" s="35" t="n">
        <f aca="false">$AB$17</f>
        <v>1.5</v>
      </c>
      <c r="Q22" s="35" t="n">
        <f aca="false">$AC$17</f>
        <v>25</v>
      </c>
      <c r="R22" s="16" t="n">
        <v>1.9</v>
      </c>
      <c r="S22" s="35" t="n">
        <v>58</v>
      </c>
      <c r="T22" s="35" t="n">
        <v>50</v>
      </c>
      <c r="U22" s="35" t="n">
        <v>75</v>
      </c>
      <c r="V22" s="35" t="n">
        <v>0.15</v>
      </c>
      <c r="W22" s="45" t="n">
        <f aca="false">SUM(F22,E22,V22,)</f>
        <v>0.79</v>
      </c>
    </row>
    <row r="23" customFormat="false" ht="15" hidden="false" customHeight="false" outlineLevel="0" collapsed="false">
      <c r="A23" s="39" t="n">
        <v>21</v>
      </c>
      <c r="B23" s="40" t="n">
        <v>1.2</v>
      </c>
      <c r="C23" s="41" t="n">
        <v>10</v>
      </c>
      <c r="D23" s="42" t="n">
        <v>0.1</v>
      </c>
      <c r="E23" s="40" t="n">
        <v>0.2</v>
      </c>
      <c r="F23" s="40" t="n">
        <f aca="false">(U23-S23)/T23</f>
        <v>0.22</v>
      </c>
      <c r="G23" s="45" t="n">
        <v>0.91</v>
      </c>
      <c r="H23" s="43" t="n">
        <v>2.2</v>
      </c>
      <c r="I23" s="40" t="n">
        <v>1.9</v>
      </c>
      <c r="J23" s="40" t="n">
        <f aca="false">(H23-I23)*B23*C23*D23*3.67</f>
        <v>1.3212</v>
      </c>
      <c r="K23" s="40" t="n">
        <v>3.67</v>
      </c>
      <c r="L23" s="44" t="n">
        <f aca="false">$AB$8*M23*N23*J23</f>
        <v>374.16384</v>
      </c>
      <c r="M23" s="45" t="n">
        <v>0.786666666666667</v>
      </c>
      <c r="N23" s="35" t="n">
        <v>0.9</v>
      </c>
      <c r="O23" s="44" t="n">
        <f aca="false">(P23*Q23)/R23</f>
        <v>11.3636363636364</v>
      </c>
      <c r="P23" s="35" t="n">
        <f aca="false">$AB$17</f>
        <v>1.5</v>
      </c>
      <c r="Q23" s="35" t="n">
        <f aca="false">$AC$17</f>
        <v>25</v>
      </c>
      <c r="R23" s="16" t="n">
        <v>3.3</v>
      </c>
      <c r="S23" s="35" t="n">
        <v>64</v>
      </c>
      <c r="T23" s="35" t="n">
        <v>50</v>
      </c>
      <c r="U23" s="35" t="n">
        <v>75</v>
      </c>
      <c r="V23" s="35" t="n">
        <v>0.12</v>
      </c>
      <c r="W23" s="45" t="n">
        <f aca="false">SUM(F23,E23,V23,)</f>
        <v>0.54</v>
      </c>
    </row>
    <row r="24" customFormat="false" ht="15" hidden="false" customHeight="false" outlineLevel="0" collapsed="false">
      <c r="A24" s="39" t="n">
        <v>22</v>
      </c>
      <c r="B24" s="40" t="n">
        <v>1.2</v>
      </c>
      <c r="C24" s="41" t="n">
        <v>10</v>
      </c>
      <c r="D24" s="42" t="n">
        <v>0.1</v>
      </c>
      <c r="E24" s="40" t="n">
        <v>0.3</v>
      </c>
      <c r="F24" s="40" t="n">
        <f aca="false">(U24-S24)/T24</f>
        <v>0.2</v>
      </c>
      <c r="G24" s="45" t="n">
        <v>0.93</v>
      </c>
      <c r="H24" s="43" t="n">
        <v>2.2</v>
      </c>
      <c r="I24" s="40" t="n">
        <v>2.2</v>
      </c>
      <c r="J24" s="40" t="n">
        <f aca="false">(H24-I24)*B24*C24*D24*3.67</f>
        <v>0</v>
      </c>
      <c r="K24" s="40" t="n">
        <v>3.67</v>
      </c>
      <c r="L24" s="44" t="n">
        <f aca="false">$AB$8*M24*N24*J24</f>
        <v>0</v>
      </c>
      <c r="M24" s="45" t="n">
        <v>0.84</v>
      </c>
      <c r="N24" s="35" t="n">
        <v>0.9</v>
      </c>
      <c r="O24" s="44" t="n">
        <f aca="false">(P24*Q24)/R24</f>
        <v>15.625</v>
      </c>
      <c r="P24" s="35" t="n">
        <f aca="false">$AB$17</f>
        <v>1.5</v>
      </c>
      <c r="Q24" s="35" t="n">
        <f aca="false">$AC$17</f>
        <v>25</v>
      </c>
      <c r="R24" s="16" t="n">
        <v>2.4</v>
      </c>
      <c r="S24" s="35" t="n">
        <v>65</v>
      </c>
      <c r="T24" s="35" t="n">
        <v>50</v>
      </c>
      <c r="U24" s="35" t="n">
        <v>75</v>
      </c>
      <c r="V24" s="35" t="n">
        <v>0.25</v>
      </c>
      <c r="W24" s="45" t="n">
        <f aca="false">SUM(F24,E24,V24,)</f>
        <v>0.75</v>
      </c>
    </row>
    <row r="25" customFormat="false" ht="15" hidden="false" customHeight="false" outlineLevel="0" collapsed="false">
      <c r="A25" s="39" t="n">
        <v>23</v>
      </c>
      <c r="B25" s="40" t="n">
        <v>1.2</v>
      </c>
      <c r="C25" s="41" t="n">
        <v>10</v>
      </c>
      <c r="D25" s="42" t="n">
        <v>0.1</v>
      </c>
      <c r="E25" s="40" t="n">
        <v>0.2</v>
      </c>
      <c r="F25" s="40" t="n">
        <f aca="false">(U25-S25)/T25</f>
        <v>0.24</v>
      </c>
      <c r="G25" s="45" t="n">
        <v>0.97</v>
      </c>
      <c r="H25" s="43" t="n">
        <v>2.2</v>
      </c>
      <c r="I25" s="40" t="n">
        <v>2.3</v>
      </c>
      <c r="J25" s="40" t="n">
        <f aca="false">(H25-I25)*B25*C25*D25*3.67</f>
        <v>-0.440399999999998</v>
      </c>
      <c r="K25" s="40" t="n">
        <v>3.67</v>
      </c>
      <c r="L25" s="44" t="n">
        <f aca="false">$AB$8*M25*N25*J25</f>
        <v>-124.72128</v>
      </c>
      <c r="M25" s="45" t="n">
        <v>0.786666666666667</v>
      </c>
      <c r="N25" s="35" t="n">
        <v>0.9</v>
      </c>
      <c r="O25" s="44" t="n">
        <f aca="false">(P25*Q25)/R25</f>
        <v>8.52272727272727</v>
      </c>
      <c r="P25" s="35" t="n">
        <f aca="false">$AB$17</f>
        <v>1.5</v>
      </c>
      <c r="Q25" s="35" t="n">
        <f aca="false">$AC$17</f>
        <v>25</v>
      </c>
      <c r="R25" s="16" t="n">
        <v>4.4</v>
      </c>
      <c r="S25" s="35" t="n">
        <v>63</v>
      </c>
      <c r="T25" s="35" t="n">
        <v>50</v>
      </c>
      <c r="U25" s="35" t="n">
        <v>75</v>
      </c>
      <c r="V25" s="35" t="n">
        <v>0.13</v>
      </c>
      <c r="W25" s="45" t="n">
        <f aca="false">SUM(F25,E25,V25,)</f>
        <v>0.57</v>
      </c>
    </row>
    <row r="26" customFormat="false" ht="15" hidden="false" customHeight="false" outlineLevel="0" collapsed="false">
      <c r="A26" s="39" t="n">
        <v>24</v>
      </c>
      <c r="B26" s="40" t="n">
        <v>1.2</v>
      </c>
      <c r="C26" s="41" t="n">
        <v>10</v>
      </c>
      <c r="D26" s="42" t="n">
        <v>0.1</v>
      </c>
      <c r="E26" s="40" t="n">
        <v>0.2</v>
      </c>
      <c r="F26" s="40" t="n">
        <f aca="false">(U26-S26)/T26</f>
        <v>0.34</v>
      </c>
      <c r="G26" s="45" t="n">
        <v>0.98</v>
      </c>
      <c r="H26" s="43" t="n">
        <v>2.2</v>
      </c>
      <c r="I26" s="40" t="n">
        <v>2.5</v>
      </c>
      <c r="J26" s="40" t="n">
        <f aca="false">(H26-I26)*B26*C26*D26*3.67</f>
        <v>-1.3212</v>
      </c>
      <c r="K26" s="40" t="n">
        <v>3.67</v>
      </c>
      <c r="L26" s="44" t="n">
        <f aca="false">$AB$8*M26*N26*J26</f>
        <v>-348.7968</v>
      </c>
      <c r="M26" s="45" t="n">
        <v>0.733333333333333</v>
      </c>
      <c r="N26" s="35" t="n">
        <v>0.9</v>
      </c>
      <c r="O26" s="44" t="n">
        <f aca="false">(P26*Q26)/R26</f>
        <v>26.7857142857143</v>
      </c>
      <c r="P26" s="35" t="n">
        <f aca="false">$AB$17</f>
        <v>1.5</v>
      </c>
      <c r="Q26" s="35" t="n">
        <f aca="false">$AC$17</f>
        <v>25</v>
      </c>
      <c r="R26" s="16" t="n">
        <v>1.4</v>
      </c>
      <c r="S26" s="35" t="n">
        <v>58</v>
      </c>
      <c r="T26" s="35" t="n">
        <v>50</v>
      </c>
      <c r="U26" s="35" t="n">
        <v>75</v>
      </c>
      <c r="V26" s="35" t="n">
        <v>0.16</v>
      </c>
      <c r="W26" s="45" t="n">
        <f aca="false">SUM(F26,E26,V26,)</f>
        <v>0.7</v>
      </c>
    </row>
    <row r="27" customFormat="false" ht="15" hidden="false" customHeight="false" outlineLevel="0" collapsed="false">
      <c r="A27" s="39" t="n">
        <v>25</v>
      </c>
      <c r="B27" s="40" t="n">
        <v>1.2</v>
      </c>
      <c r="C27" s="41" t="n">
        <v>10</v>
      </c>
      <c r="D27" s="42" t="n">
        <v>0.1</v>
      </c>
      <c r="E27" s="40" t="n">
        <v>0.3</v>
      </c>
      <c r="F27" s="40" t="n">
        <f aca="false">(U27-S27)/T27</f>
        <v>0.24</v>
      </c>
      <c r="G27" s="45" t="n">
        <v>0.97</v>
      </c>
      <c r="H27" s="43" t="n">
        <v>2.2</v>
      </c>
      <c r="I27" s="40" t="n">
        <v>1.8</v>
      </c>
      <c r="J27" s="40" t="n">
        <f aca="false">(H27-I27)*B27*C27*D27*3.67</f>
        <v>1.7616</v>
      </c>
      <c r="K27" s="40" t="n">
        <v>3.67</v>
      </c>
      <c r="L27" s="44" t="n">
        <f aca="false">$AB$8*M27*N27*J27</f>
        <v>532.70784</v>
      </c>
      <c r="M27" s="45" t="n">
        <v>0.84</v>
      </c>
      <c r="N27" s="35" t="n">
        <v>0.9</v>
      </c>
      <c r="O27" s="44" t="n">
        <f aca="false">(P27*Q27)/R27</f>
        <v>9.375</v>
      </c>
      <c r="P27" s="35" t="n">
        <f aca="false">$AB$17</f>
        <v>1.5</v>
      </c>
      <c r="Q27" s="35" t="n">
        <f aca="false">$AC$17</f>
        <v>25</v>
      </c>
      <c r="R27" s="16" t="n">
        <v>4</v>
      </c>
      <c r="S27" s="35" t="n">
        <v>63</v>
      </c>
      <c r="T27" s="35" t="n">
        <v>50</v>
      </c>
      <c r="U27" s="35" t="n">
        <v>75</v>
      </c>
      <c r="V27" s="35" t="n">
        <v>0.24</v>
      </c>
      <c r="W27" s="45" t="n">
        <f aca="false">SUM(F27,E27,V27,)</f>
        <v>0.78</v>
      </c>
    </row>
    <row r="28" customFormat="false" ht="15" hidden="false" customHeight="false" outlineLevel="0" collapsed="false">
      <c r="A28" s="39" t="n">
        <v>26</v>
      </c>
      <c r="B28" s="40" t="n">
        <v>1.2</v>
      </c>
      <c r="C28" s="41" t="n">
        <v>10</v>
      </c>
      <c r="D28" s="42" t="n">
        <v>0.1</v>
      </c>
      <c r="E28" s="40" t="n">
        <v>0.2</v>
      </c>
      <c r="F28" s="40" t="n">
        <f aca="false">(U28-S28)/T28</f>
        <v>0.3</v>
      </c>
      <c r="G28" s="45" t="n">
        <v>0.92</v>
      </c>
      <c r="H28" s="43" t="n">
        <v>2.2</v>
      </c>
      <c r="I28" s="40" t="n">
        <v>2.1</v>
      </c>
      <c r="J28" s="40" t="n">
        <f aca="false">(H28-I28)*B28*C28*D28*3.67</f>
        <v>0.4404</v>
      </c>
      <c r="K28" s="40" t="n">
        <v>3.67</v>
      </c>
      <c r="L28" s="44" t="n">
        <f aca="false">$AB$8*M28*N28*J28</f>
        <v>137.4048</v>
      </c>
      <c r="M28" s="45" t="n">
        <v>0.866666666666667</v>
      </c>
      <c r="N28" s="35" t="n">
        <v>0.9</v>
      </c>
      <c r="O28" s="44" t="n">
        <f aca="false">(P28*Q28)/R28</f>
        <v>6.94444444444444</v>
      </c>
      <c r="P28" s="35" t="n">
        <f aca="false">$AB$17</f>
        <v>1.5</v>
      </c>
      <c r="Q28" s="35" t="n">
        <f aca="false">$AC$17</f>
        <v>25</v>
      </c>
      <c r="R28" s="16" t="n">
        <v>5.4</v>
      </c>
      <c r="S28" s="35" t="n">
        <v>60</v>
      </c>
      <c r="T28" s="35" t="n">
        <v>50</v>
      </c>
      <c r="U28" s="35" t="n">
        <v>75</v>
      </c>
      <c r="V28" s="35" t="n">
        <v>0.11</v>
      </c>
      <c r="W28" s="45" t="n">
        <f aca="false">SUM(F28,E28,V28,)</f>
        <v>0.61</v>
      </c>
    </row>
    <row r="29" customFormat="false" ht="15" hidden="false" customHeight="false" outlineLevel="0" collapsed="false">
      <c r="A29" s="39" t="n">
        <v>27</v>
      </c>
      <c r="B29" s="40" t="n">
        <v>1.2</v>
      </c>
      <c r="C29" s="41" t="n">
        <v>10</v>
      </c>
      <c r="D29" s="42" t="n">
        <v>0.1</v>
      </c>
      <c r="E29" s="40" t="n">
        <v>0.3</v>
      </c>
      <c r="F29" s="40" t="n">
        <f aca="false">(U29-S29)/T29</f>
        <v>0.36</v>
      </c>
      <c r="G29" s="45" t="n">
        <v>0.92</v>
      </c>
      <c r="H29" s="43" t="n">
        <v>2.2</v>
      </c>
      <c r="I29" s="40" t="n">
        <v>2.1</v>
      </c>
      <c r="J29" s="40" t="n">
        <f aca="false">(H29-I29)*B29*C29*D29*3.67</f>
        <v>0.4404</v>
      </c>
      <c r="K29" s="40" t="n">
        <v>3.67</v>
      </c>
      <c r="L29" s="44" t="n">
        <f aca="false">$AB$8*M29*N29*J29</f>
        <v>120.49344</v>
      </c>
      <c r="M29" s="45" t="n">
        <v>0.76</v>
      </c>
      <c r="N29" s="35" t="n">
        <v>0.9</v>
      </c>
      <c r="O29" s="44" t="n">
        <f aca="false">(P29*Q29)/R29</f>
        <v>19.7368421052632</v>
      </c>
      <c r="P29" s="35" t="n">
        <f aca="false">$AB$17</f>
        <v>1.5</v>
      </c>
      <c r="Q29" s="35" t="n">
        <f aca="false">$AC$17</f>
        <v>25</v>
      </c>
      <c r="R29" s="16" t="n">
        <v>1.9</v>
      </c>
      <c r="S29" s="35" t="n">
        <v>57</v>
      </c>
      <c r="T29" s="35" t="n">
        <v>50</v>
      </c>
      <c r="U29" s="35" t="n">
        <v>75</v>
      </c>
      <c r="V29" s="35" t="n">
        <v>0.19</v>
      </c>
      <c r="W29" s="45" t="n">
        <f aca="false">SUM(F29,E29,V29,)</f>
        <v>0.85</v>
      </c>
    </row>
    <row r="30" customFormat="false" ht="15" hidden="false" customHeight="false" outlineLevel="0" collapsed="false">
      <c r="A30" s="39" t="n">
        <v>28</v>
      </c>
      <c r="B30" s="40" t="n">
        <v>1.2</v>
      </c>
      <c r="C30" s="41" t="n">
        <v>10</v>
      </c>
      <c r="D30" s="42" t="n">
        <v>0.1</v>
      </c>
      <c r="E30" s="40" t="n">
        <v>0.3</v>
      </c>
      <c r="F30" s="40" t="n">
        <f aca="false">(U30-S30)/T30</f>
        <v>0.3</v>
      </c>
      <c r="G30" s="45" t="n">
        <v>0.98</v>
      </c>
      <c r="H30" s="43" t="n">
        <v>2.2</v>
      </c>
      <c r="I30" s="40" t="n">
        <v>1.8</v>
      </c>
      <c r="J30" s="40" t="n">
        <f aca="false">(H30-I30)*B30*C30*D30*3.67</f>
        <v>1.7616</v>
      </c>
      <c r="K30" s="40" t="n">
        <v>3.67</v>
      </c>
      <c r="L30" s="44" t="n">
        <f aca="false">$AB$8*M30*N30*J30</f>
        <v>532.70784</v>
      </c>
      <c r="M30" s="45" t="n">
        <v>0.84</v>
      </c>
      <c r="N30" s="35" t="n">
        <v>0.9</v>
      </c>
      <c r="O30" s="44" t="n">
        <f aca="false">(P30*Q30)/R30</f>
        <v>8.15217391304348</v>
      </c>
      <c r="P30" s="35" t="n">
        <f aca="false">$AB$17</f>
        <v>1.5</v>
      </c>
      <c r="Q30" s="35" t="n">
        <f aca="false">$AC$17</f>
        <v>25</v>
      </c>
      <c r="R30" s="16" t="n">
        <v>4.6</v>
      </c>
      <c r="S30" s="35" t="n">
        <v>60</v>
      </c>
      <c r="T30" s="35" t="n">
        <v>50</v>
      </c>
      <c r="U30" s="35" t="n">
        <v>75</v>
      </c>
      <c r="V30" s="35" t="n">
        <v>0.1</v>
      </c>
      <c r="W30" s="45" t="n">
        <f aca="false">SUM(F30,E30,V30,)</f>
        <v>0.7</v>
      </c>
    </row>
    <row r="31" customFormat="false" ht="15" hidden="false" customHeight="false" outlineLevel="0" collapsed="false">
      <c r="A31" s="39" t="n">
        <v>29</v>
      </c>
      <c r="B31" s="40" t="n">
        <v>1.2</v>
      </c>
      <c r="C31" s="41" t="n">
        <v>10</v>
      </c>
      <c r="D31" s="42" t="n">
        <v>0.1</v>
      </c>
      <c r="E31" s="40" t="n">
        <v>0.4</v>
      </c>
      <c r="F31" s="40" t="n">
        <f aca="false">(U31-S31)/T31</f>
        <v>0.28</v>
      </c>
      <c r="G31" s="45" t="n">
        <v>0.95</v>
      </c>
      <c r="H31" s="43" t="n">
        <v>2.2</v>
      </c>
      <c r="I31" s="40" t="n">
        <v>2.3</v>
      </c>
      <c r="J31" s="40" t="n">
        <f aca="false">(H31-I31)*B31*C31*D31*3.67</f>
        <v>-0.440399999999998</v>
      </c>
      <c r="K31" s="40" t="n">
        <v>3.67</v>
      </c>
      <c r="L31" s="44" t="n">
        <f aca="false">$AB$8*M31*N31*J31</f>
        <v>-137.4048</v>
      </c>
      <c r="M31" s="45" t="n">
        <v>0.866666666666667</v>
      </c>
      <c r="N31" s="35" t="n">
        <v>0.9</v>
      </c>
      <c r="O31" s="44" t="n">
        <f aca="false">(P31*Q31)/R31</f>
        <v>19.7368421052632</v>
      </c>
      <c r="P31" s="35" t="n">
        <f aca="false">$AB$17</f>
        <v>1.5</v>
      </c>
      <c r="Q31" s="35" t="n">
        <f aca="false">$AC$17</f>
        <v>25</v>
      </c>
      <c r="R31" s="16" t="n">
        <v>1.9</v>
      </c>
      <c r="S31" s="35" t="n">
        <v>61</v>
      </c>
      <c r="T31" s="35" t="n">
        <v>50</v>
      </c>
      <c r="U31" s="35" t="n">
        <v>75</v>
      </c>
      <c r="V31" s="35" t="n">
        <v>0.14</v>
      </c>
      <c r="W31" s="45" t="n">
        <f aca="false">SUM(F31,E31,V31,)</f>
        <v>0.82</v>
      </c>
    </row>
    <row r="32" customFormat="false" ht="15" hidden="false" customHeight="false" outlineLevel="0" collapsed="false">
      <c r="A32" s="39" t="n">
        <v>30</v>
      </c>
      <c r="B32" s="40" t="n">
        <v>1.2</v>
      </c>
      <c r="C32" s="41" t="n">
        <v>10</v>
      </c>
      <c r="D32" s="42" t="n">
        <v>0.1</v>
      </c>
      <c r="E32" s="40" t="n">
        <v>0.2</v>
      </c>
      <c r="F32" s="40" t="n">
        <f aca="false">(U32-S32)/T32</f>
        <v>0.28</v>
      </c>
      <c r="G32" s="45" t="n">
        <v>0.99</v>
      </c>
      <c r="H32" s="43" t="n">
        <v>2.2</v>
      </c>
      <c r="I32" s="40" t="n">
        <v>2.2</v>
      </c>
      <c r="J32" s="40" t="n">
        <f aca="false">(H32-I32)*B32*C32*D32*3.67</f>
        <v>0</v>
      </c>
      <c r="K32" s="40" t="n">
        <v>3.67</v>
      </c>
      <c r="L32" s="44" t="n">
        <f aca="false">$AB$8*M32*N32*J32</f>
        <v>0</v>
      </c>
      <c r="M32" s="45" t="n">
        <v>0.866666666666667</v>
      </c>
      <c r="N32" s="35" t="n">
        <v>0.9</v>
      </c>
      <c r="O32" s="44" t="n">
        <f aca="false">(P32*Q32)/R32</f>
        <v>22.0588235294118</v>
      </c>
      <c r="P32" s="35" t="n">
        <f aca="false">$AB$17</f>
        <v>1.5</v>
      </c>
      <c r="Q32" s="35" t="n">
        <f aca="false">$AC$17</f>
        <v>25</v>
      </c>
      <c r="R32" s="16" t="n">
        <v>1.7</v>
      </c>
      <c r="S32" s="35" t="n">
        <v>61</v>
      </c>
      <c r="T32" s="35" t="n">
        <v>50</v>
      </c>
      <c r="U32" s="35" t="n">
        <v>75</v>
      </c>
      <c r="V32" s="35" t="n">
        <v>0.16</v>
      </c>
      <c r="W32" s="45" t="n">
        <f aca="false">SUM(F32,E32,V32,)</f>
        <v>0.64</v>
      </c>
    </row>
    <row r="33" customFormat="false" ht="15" hidden="false" customHeight="false" outlineLevel="0" collapsed="false">
      <c r="A33" s="39" t="n">
        <v>31</v>
      </c>
      <c r="B33" s="40" t="n">
        <v>1.2</v>
      </c>
      <c r="C33" s="41" t="n">
        <v>10</v>
      </c>
      <c r="D33" s="42" t="n">
        <v>0.1</v>
      </c>
      <c r="E33" s="40" t="n">
        <v>0.4</v>
      </c>
      <c r="F33" s="40" t="n">
        <f aca="false">(U33-S33)/T33</f>
        <v>0.4</v>
      </c>
      <c r="G33" s="45" t="n">
        <v>0.94</v>
      </c>
      <c r="H33" s="43" t="n">
        <v>2.2</v>
      </c>
      <c r="I33" s="40" t="n">
        <v>1.8</v>
      </c>
      <c r="J33" s="40" t="n">
        <f aca="false">(H33-I33)*B33*C33*D33*3.67</f>
        <v>1.7616</v>
      </c>
      <c r="K33" s="40" t="n">
        <v>3.67</v>
      </c>
      <c r="L33" s="44" t="n">
        <f aca="false">$AB$8*M33*N33*J33</f>
        <v>524.25216</v>
      </c>
      <c r="M33" s="45" t="n">
        <v>0.826666666666667</v>
      </c>
      <c r="N33" s="35" t="n">
        <v>0.9</v>
      </c>
      <c r="O33" s="44" t="n">
        <f aca="false">(P33*Q33)/R33</f>
        <v>41.6666666666667</v>
      </c>
      <c r="P33" s="35" t="n">
        <f aca="false">$AB$17</f>
        <v>1.5</v>
      </c>
      <c r="Q33" s="35" t="n">
        <f aca="false">$AC$17</f>
        <v>25</v>
      </c>
      <c r="R33" s="16" t="n">
        <v>0.9</v>
      </c>
      <c r="S33" s="35" t="n">
        <v>55</v>
      </c>
      <c r="T33" s="35" t="n">
        <v>50</v>
      </c>
      <c r="U33" s="35" t="n">
        <v>75</v>
      </c>
      <c r="V33" s="35" t="n">
        <v>0.14</v>
      </c>
      <c r="W33" s="45" t="n">
        <f aca="false">SUM(F33,E33,V33,)</f>
        <v>0.94</v>
      </c>
    </row>
    <row r="34" customFormat="false" ht="15" hidden="false" customHeight="false" outlineLevel="0" collapsed="false">
      <c r="A34" s="39" t="n">
        <v>32</v>
      </c>
      <c r="B34" s="40" t="n">
        <v>1.2</v>
      </c>
      <c r="C34" s="41" t="n">
        <v>10</v>
      </c>
      <c r="D34" s="42" t="n">
        <v>0.1</v>
      </c>
      <c r="E34" s="40" t="n">
        <v>0.2</v>
      </c>
      <c r="F34" s="40" t="n">
        <f aca="false">(U34-S34)/T34</f>
        <v>0.24</v>
      </c>
      <c r="G34" s="45" t="n">
        <v>0.99</v>
      </c>
      <c r="H34" s="43" t="n">
        <v>2.2</v>
      </c>
      <c r="I34" s="40" t="n">
        <v>2.3</v>
      </c>
      <c r="J34" s="40" t="n">
        <f aca="false">(H34-I34)*B34*C34*D34*3.67</f>
        <v>-0.440399999999998</v>
      </c>
      <c r="K34" s="40" t="n">
        <v>3.67</v>
      </c>
      <c r="L34" s="44" t="n">
        <f aca="false">$AB$8*M34*N34*J34</f>
        <v>-120.49344</v>
      </c>
      <c r="M34" s="45" t="n">
        <v>0.76</v>
      </c>
      <c r="N34" s="35" t="n">
        <v>0.9</v>
      </c>
      <c r="O34" s="44" t="n">
        <f aca="false">(P34*Q34)/R34</f>
        <v>41.6666666666667</v>
      </c>
      <c r="P34" s="35" t="n">
        <f aca="false">$AB$17</f>
        <v>1.5</v>
      </c>
      <c r="Q34" s="35" t="n">
        <f aca="false">$AC$17</f>
        <v>25</v>
      </c>
      <c r="R34" s="16" t="n">
        <v>0.9</v>
      </c>
      <c r="S34" s="35" t="n">
        <v>63</v>
      </c>
      <c r="T34" s="35" t="n">
        <v>50</v>
      </c>
      <c r="U34" s="35" t="n">
        <v>75</v>
      </c>
      <c r="V34" s="35" t="n">
        <v>0.11</v>
      </c>
      <c r="W34" s="45" t="n">
        <f aca="false">SUM(F34,E34,V34,)</f>
        <v>0.55</v>
      </c>
    </row>
    <row r="35" customFormat="false" ht="15" hidden="false" customHeight="false" outlineLevel="0" collapsed="false">
      <c r="A35" s="39" t="n">
        <v>33</v>
      </c>
      <c r="B35" s="40" t="n">
        <v>1.2</v>
      </c>
      <c r="C35" s="41" t="n">
        <v>10</v>
      </c>
      <c r="D35" s="42" t="n">
        <v>0.1</v>
      </c>
      <c r="E35" s="40" t="n">
        <v>0.4</v>
      </c>
      <c r="F35" s="40" t="n">
        <f aca="false">(U35-S35)/T35</f>
        <v>0.3</v>
      </c>
      <c r="G35" s="45" t="n">
        <v>0.98</v>
      </c>
      <c r="H35" s="43" t="n">
        <v>2.2</v>
      </c>
      <c r="I35" s="40" t="n">
        <v>2.1</v>
      </c>
      <c r="J35" s="40" t="n">
        <f aca="false">(H35-I35)*B35*C35*D35*3.67</f>
        <v>0.4404</v>
      </c>
      <c r="K35" s="40" t="n">
        <v>3.67</v>
      </c>
      <c r="L35" s="44" t="n">
        <f aca="false">$AB$8*M35*N35*J35</f>
        <v>124.72128</v>
      </c>
      <c r="M35" s="45" t="n">
        <v>0.786666666666667</v>
      </c>
      <c r="N35" s="35" t="n">
        <v>0.9</v>
      </c>
      <c r="O35" s="44" t="n">
        <f aca="false">(P35*Q35)/R35</f>
        <v>37.5</v>
      </c>
      <c r="P35" s="35" t="n">
        <f aca="false">$AB$17</f>
        <v>1.5</v>
      </c>
      <c r="Q35" s="35" t="n">
        <f aca="false">$AC$17</f>
        <v>25</v>
      </c>
      <c r="R35" s="16" t="n">
        <v>1</v>
      </c>
      <c r="S35" s="35" t="n">
        <v>60</v>
      </c>
      <c r="T35" s="35" t="n">
        <v>50</v>
      </c>
      <c r="U35" s="35" t="n">
        <v>75</v>
      </c>
      <c r="V35" s="35" t="n">
        <v>0.2</v>
      </c>
      <c r="W35" s="45" t="n">
        <f aca="false">SUM(F35,E35,V35,)</f>
        <v>0.9</v>
      </c>
    </row>
    <row r="36" customFormat="false" ht="15" hidden="false" customHeight="false" outlineLevel="0" collapsed="false">
      <c r="A36" s="39" t="n">
        <v>34</v>
      </c>
      <c r="B36" s="40" t="n">
        <v>1.2</v>
      </c>
      <c r="C36" s="41" t="n">
        <v>10</v>
      </c>
      <c r="D36" s="42" t="n">
        <v>0.1</v>
      </c>
      <c r="E36" s="40" t="n">
        <v>0.4</v>
      </c>
      <c r="F36" s="40" t="n">
        <f aca="false">(U36-S36)/T36</f>
        <v>0.24</v>
      </c>
      <c r="G36" s="45" t="n">
        <v>0.98</v>
      </c>
      <c r="H36" s="43" t="n">
        <v>2.2</v>
      </c>
      <c r="I36" s="40" t="n">
        <v>2</v>
      </c>
      <c r="J36" s="40" t="n">
        <f aca="false">(H36-I36)*B36*C36*D36*3.67</f>
        <v>0.880800000000001</v>
      </c>
      <c r="K36" s="40" t="n">
        <v>3.67</v>
      </c>
      <c r="L36" s="44" t="n">
        <f aca="false">$AB$8*M36*N36*J36</f>
        <v>266.35392</v>
      </c>
      <c r="M36" s="45" t="n">
        <v>0.84</v>
      </c>
      <c r="N36" s="35" t="n">
        <v>0.9</v>
      </c>
      <c r="O36" s="44" t="n">
        <f aca="false">(P36*Q36)/R36</f>
        <v>18.75</v>
      </c>
      <c r="P36" s="35" t="n">
        <f aca="false">$AB$17</f>
        <v>1.5</v>
      </c>
      <c r="Q36" s="35" t="n">
        <f aca="false">$AC$17</f>
        <v>25</v>
      </c>
      <c r="R36" s="16" t="n">
        <v>2</v>
      </c>
      <c r="S36" s="35" t="n">
        <v>63</v>
      </c>
      <c r="T36" s="35" t="n">
        <v>50</v>
      </c>
      <c r="U36" s="35" t="n">
        <v>75</v>
      </c>
      <c r="V36" s="35" t="n">
        <v>0.25</v>
      </c>
      <c r="W36" s="45" t="n">
        <f aca="false">SUM(F36,E36,V36,)</f>
        <v>0.89</v>
      </c>
    </row>
    <row r="37" customFormat="false" ht="15" hidden="false" customHeight="false" outlineLevel="0" collapsed="false">
      <c r="A37" s="39" t="n">
        <v>35</v>
      </c>
      <c r="B37" s="40" t="n">
        <v>1.2</v>
      </c>
      <c r="C37" s="41" t="n">
        <v>10</v>
      </c>
      <c r="D37" s="42" t="n">
        <v>0.1</v>
      </c>
      <c r="E37" s="40" t="n">
        <v>0.2</v>
      </c>
      <c r="F37" s="40" t="n">
        <f aca="false">(U37-S37)/T37</f>
        <v>0.36</v>
      </c>
      <c r="G37" s="45" t="n">
        <v>0.93</v>
      </c>
      <c r="H37" s="43" t="n">
        <v>2.2</v>
      </c>
      <c r="I37" s="40" t="n">
        <v>2.5</v>
      </c>
      <c r="J37" s="40" t="n">
        <f aca="false">(H37-I37)*B37*C37*D37*3.67</f>
        <v>-1.3212</v>
      </c>
      <c r="K37" s="40" t="n">
        <v>3.67</v>
      </c>
      <c r="L37" s="44" t="n">
        <f aca="false">$AB$8*M37*N37*J37</f>
        <v>-405.87264</v>
      </c>
      <c r="M37" s="45" t="n">
        <v>0.853333333333333</v>
      </c>
      <c r="N37" s="35" t="n">
        <v>0.9</v>
      </c>
      <c r="O37" s="44" t="n">
        <f aca="false">(P37*Q37)/R37</f>
        <v>7.8125</v>
      </c>
      <c r="P37" s="35" t="n">
        <f aca="false">$AB$17</f>
        <v>1.5</v>
      </c>
      <c r="Q37" s="35" t="n">
        <f aca="false">$AC$17</f>
        <v>25</v>
      </c>
      <c r="R37" s="16" t="n">
        <v>4.8</v>
      </c>
      <c r="S37" s="35" t="n">
        <v>57</v>
      </c>
      <c r="T37" s="35" t="n">
        <v>50</v>
      </c>
      <c r="U37" s="35" t="n">
        <v>75</v>
      </c>
      <c r="V37" s="35" t="n">
        <v>0.23</v>
      </c>
      <c r="W37" s="45" t="n">
        <f aca="false">SUM(F37,E37,V37,)</f>
        <v>0.79</v>
      </c>
    </row>
    <row r="38" customFormat="false" ht="15" hidden="false" customHeight="false" outlineLevel="0" collapsed="false">
      <c r="A38" s="39" t="n">
        <v>36</v>
      </c>
      <c r="B38" s="40" t="n">
        <v>1.2</v>
      </c>
      <c r="C38" s="41" t="n">
        <v>10</v>
      </c>
      <c r="D38" s="42" t="n">
        <v>0.1</v>
      </c>
      <c r="E38" s="40" t="n">
        <v>0.3</v>
      </c>
      <c r="F38" s="40" t="n">
        <f aca="false">(U38-S38)/T38</f>
        <v>0.22</v>
      </c>
      <c r="G38" s="45" t="n">
        <v>0.91</v>
      </c>
      <c r="H38" s="43" t="n">
        <v>2.2</v>
      </c>
      <c r="I38" s="40" t="n">
        <v>2.6</v>
      </c>
      <c r="J38" s="40" t="n">
        <f aca="false">(H38-I38)*B38*C38*D38*3.67</f>
        <v>-1.7616</v>
      </c>
      <c r="K38" s="40" t="n">
        <v>3.67</v>
      </c>
      <c r="L38" s="44" t="n">
        <f aca="false">$AB$8*M38*N38*J38</f>
        <v>-549.6192</v>
      </c>
      <c r="M38" s="45" t="n">
        <v>0.866666666666667</v>
      </c>
      <c r="N38" s="35" t="n">
        <v>0.9</v>
      </c>
      <c r="O38" s="44" t="n">
        <f aca="false">(P38*Q38)/R38</f>
        <v>7.35294117647059</v>
      </c>
      <c r="P38" s="35" t="n">
        <f aca="false">$AB$17</f>
        <v>1.5</v>
      </c>
      <c r="Q38" s="35" t="n">
        <f aca="false">$AC$17</f>
        <v>25</v>
      </c>
      <c r="R38" s="16" t="n">
        <v>5.1</v>
      </c>
      <c r="S38" s="35" t="n">
        <v>64</v>
      </c>
      <c r="T38" s="35" t="n">
        <v>50</v>
      </c>
      <c r="U38" s="35" t="n">
        <v>75</v>
      </c>
      <c r="V38" s="35" t="n">
        <v>0.12</v>
      </c>
      <c r="W38" s="45" t="n">
        <f aca="false">SUM(F38,E38,V38,)</f>
        <v>0.64</v>
      </c>
    </row>
    <row r="39" customFormat="false" ht="15" hidden="false" customHeight="false" outlineLevel="0" collapsed="false">
      <c r="A39" s="39" t="n">
        <v>37</v>
      </c>
      <c r="B39" s="40" t="n">
        <v>1.2</v>
      </c>
      <c r="C39" s="41" t="n">
        <v>10</v>
      </c>
      <c r="D39" s="42" t="n">
        <v>0.1</v>
      </c>
      <c r="E39" s="40" t="n">
        <v>0.3</v>
      </c>
      <c r="F39" s="40" t="n">
        <f aca="false">(U39-S39)/T39</f>
        <v>0.4</v>
      </c>
      <c r="G39" s="45" t="n">
        <v>0.9</v>
      </c>
      <c r="H39" s="43" t="n">
        <v>2.2</v>
      </c>
      <c r="I39" s="40" t="n">
        <v>1.9</v>
      </c>
      <c r="J39" s="40" t="n">
        <f aca="false">(H39-I39)*B39*C39*D39*3.67</f>
        <v>1.3212</v>
      </c>
      <c r="K39" s="40" t="n">
        <v>3.67</v>
      </c>
      <c r="L39" s="44" t="n">
        <f aca="false">$AB$8*M39*N39*J39</f>
        <v>412.2144</v>
      </c>
      <c r="M39" s="45" t="n">
        <v>0.866666666666667</v>
      </c>
      <c r="N39" s="35" t="n">
        <v>0.9</v>
      </c>
      <c r="O39" s="44" t="n">
        <f aca="false">(P39*Q39)/R39</f>
        <v>17.0454545454545</v>
      </c>
      <c r="P39" s="35" t="n">
        <f aca="false">$AB$17</f>
        <v>1.5</v>
      </c>
      <c r="Q39" s="35" t="n">
        <f aca="false">$AC$17</f>
        <v>25</v>
      </c>
      <c r="R39" s="16" t="n">
        <v>2.2</v>
      </c>
      <c r="S39" s="35" t="n">
        <v>55</v>
      </c>
      <c r="T39" s="35" t="n">
        <v>50</v>
      </c>
      <c r="U39" s="35" t="n">
        <v>75</v>
      </c>
      <c r="V39" s="35" t="n">
        <v>0.11</v>
      </c>
      <c r="W39" s="45" t="n">
        <f aca="false">SUM(F39,E39,V39,)</f>
        <v>0.81</v>
      </c>
    </row>
    <row r="40" customFormat="false" ht="15" hidden="false" customHeight="false" outlineLevel="0" collapsed="false">
      <c r="A40" s="39" t="n">
        <v>38</v>
      </c>
      <c r="B40" s="40" t="n">
        <v>1.2</v>
      </c>
      <c r="C40" s="41" t="n">
        <v>10</v>
      </c>
      <c r="D40" s="42" t="n">
        <v>0.1</v>
      </c>
      <c r="E40" s="40" t="n">
        <v>0.4</v>
      </c>
      <c r="F40" s="40" t="n">
        <f aca="false">(U40-S40)/T40</f>
        <v>0.36</v>
      </c>
      <c r="G40" s="45" t="n">
        <v>0.98</v>
      </c>
      <c r="H40" s="43" t="n">
        <v>2.2</v>
      </c>
      <c r="I40" s="40" t="n">
        <v>2.2</v>
      </c>
      <c r="J40" s="40" t="n">
        <f aca="false">(H40-I40)*B40*C40*D40*3.67</f>
        <v>0</v>
      </c>
      <c r="K40" s="40" t="n">
        <v>3.67</v>
      </c>
      <c r="L40" s="44" t="n">
        <f aca="false">$AB$8*M40*N40*J40</f>
        <v>0</v>
      </c>
      <c r="M40" s="45" t="n">
        <v>0.8</v>
      </c>
      <c r="N40" s="35" t="n">
        <v>0.9</v>
      </c>
      <c r="O40" s="44" t="n">
        <f aca="false">(P40*Q40)/R40</f>
        <v>16.304347826087</v>
      </c>
      <c r="P40" s="35" t="n">
        <f aca="false">$AB$17</f>
        <v>1.5</v>
      </c>
      <c r="Q40" s="35" t="n">
        <f aca="false">$AC$17</f>
        <v>25</v>
      </c>
      <c r="R40" s="16" t="n">
        <v>2.3</v>
      </c>
      <c r="S40" s="35" t="n">
        <v>57</v>
      </c>
      <c r="T40" s="35" t="n">
        <v>50</v>
      </c>
      <c r="U40" s="35" t="n">
        <v>75</v>
      </c>
      <c r="V40" s="35" t="n">
        <v>0.14</v>
      </c>
      <c r="W40" s="45" t="n">
        <f aca="false">SUM(F40,E40,V40,)</f>
        <v>0.9</v>
      </c>
    </row>
    <row r="41" customFormat="false" ht="15" hidden="false" customHeight="false" outlineLevel="0" collapsed="false">
      <c r="A41" s="39" t="n">
        <v>39</v>
      </c>
      <c r="B41" s="40" t="n">
        <v>1.2</v>
      </c>
      <c r="C41" s="41" t="n">
        <v>10</v>
      </c>
      <c r="D41" s="42" t="n">
        <v>0.1</v>
      </c>
      <c r="E41" s="40" t="n">
        <v>0.2</v>
      </c>
      <c r="F41" s="40" t="n">
        <f aca="false">(U41-S41)/T41</f>
        <v>0.26</v>
      </c>
      <c r="G41" s="45" t="n">
        <v>0.9</v>
      </c>
      <c r="H41" s="43" t="n">
        <v>2.2</v>
      </c>
      <c r="I41" s="40" t="n">
        <v>2.3</v>
      </c>
      <c r="J41" s="40" t="n">
        <f aca="false">(H41-I41)*B41*C41*D41*3.67</f>
        <v>-0.440399999999998</v>
      </c>
      <c r="K41" s="40" t="n">
        <v>3.67</v>
      </c>
      <c r="L41" s="44" t="n">
        <f aca="false">$AB$8*M41*N41*J41</f>
        <v>-131.06304</v>
      </c>
      <c r="M41" s="45" t="n">
        <v>0.826666666666667</v>
      </c>
      <c r="N41" s="35" t="n">
        <v>0.9</v>
      </c>
      <c r="O41" s="44" t="n">
        <f aca="false">(P41*Q41)/R41</f>
        <v>6.04838709677419</v>
      </c>
      <c r="P41" s="35" t="n">
        <f aca="false">$AB$17</f>
        <v>1.5</v>
      </c>
      <c r="Q41" s="35" t="n">
        <f aca="false">$AC$17</f>
        <v>25</v>
      </c>
      <c r="R41" s="16" t="n">
        <v>6.2</v>
      </c>
      <c r="S41" s="35" t="n">
        <v>62</v>
      </c>
      <c r="T41" s="35" t="n">
        <v>50</v>
      </c>
      <c r="U41" s="35" t="n">
        <v>75</v>
      </c>
      <c r="V41" s="35" t="n">
        <v>0.13</v>
      </c>
      <c r="W41" s="45" t="n">
        <f aca="false">SUM(F41,E41,V41,)</f>
        <v>0.59</v>
      </c>
    </row>
    <row r="42" customFormat="false" ht="15" hidden="false" customHeight="false" outlineLevel="0" collapsed="false">
      <c r="A42" s="39" t="n">
        <v>40</v>
      </c>
      <c r="B42" s="40" t="n">
        <v>1.2</v>
      </c>
      <c r="C42" s="41" t="n">
        <v>10</v>
      </c>
      <c r="D42" s="42" t="n">
        <v>0.1</v>
      </c>
      <c r="E42" s="40" t="n">
        <v>0.2</v>
      </c>
      <c r="F42" s="40" t="n">
        <f aca="false">(U42-S42)/T42</f>
        <v>0.34</v>
      </c>
      <c r="G42" s="45" t="n">
        <v>1</v>
      </c>
      <c r="H42" s="43" t="n">
        <v>2.2</v>
      </c>
      <c r="I42" s="40" t="n">
        <v>1.9</v>
      </c>
      <c r="J42" s="40" t="n">
        <f aca="false">(H42-I42)*B42*C42*D42*3.67</f>
        <v>1.3212</v>
      </c>
      <c r="K42" s="40" t="n">
        <v>3.67</v>
      </c>
      <c r="L42" s="44" t="n">
        <f aca="false">$AB$8*M42*N42*J42</f>
        <v>361.48032</v>
      </c>
      <c r="M42" s="45" t="n">
        <v>0.76</v>
      </c>
      <c r="N42" s="35" t="n">
        <v>0.9</v>
      </c>
      <c r="O42" s="44" t="n">
        <f aca="false">(P42*Q42)/R42</f>
        <v>28.8461538461538</v>
      </c>
      <c r="P42" s="35" t="n">
        <f aca="false">$AB$17</f>
        <v>1.5</v>
      </c>
      <c r="Q42" s="35" t="n">
        <f aca="false">$AC$17</f>
        <v>25</v>
      </c>
      <c r="R42" s="16" t="n">
        <v>1.3</v>
      </c>
      <c r="S42" s="35" t="n">
        <v>58</v>
      </c>
      <c r="T42" s="35" t="n">
        <v>50</v>
      </c>
      <c r="U42" s="35" t="n">
        <v>75</v>
      </c>
      <c r="V42" s="35" t="n">
        <v>0.11</v>
      </c>
      <c r="W42" s="45" t="n">
        <f aca="false">SUM(F42,E42,V42,)</f>
        <v>0.65</v>
      </c>
    </row>
    <row r="43" customFormat="false" ht="15" hidden="false" customHeight="false" outlineLevel="0" collapsed="false">
      <c r="A43" s="39" t="n">
        <v>41</v>
      </c>
      <c r="B43" s="40" t="n">
        <v>1.2</v>
      </c>
      <c r="C43" s="41" t="n">
        <v>10</v>
      </c>
      <c r="D43" s="42" t="n">
        <v>0.1</v>
      </c>
      <c r="E43" s="40" t="n">
        <v>0.2</v>
      </c>
      <c r="F43" s="40" t="n">
        <f aca="false">(U43-S43)/T43</f>
        <v>0.38</v>
      </c>
      <c r="G43" s="45" t="n">
        <v>0.94</v>
      </c>
      <c r="H43" s="43" t="n">
        <v>2.2</v>
      </c>
      <c r="I43" s="40" t="n">
        <v>2.4</v>
      </c>
      <c r="J43" s="40" t="n">
        <f aca="false">(H43-I43)*B43*C43*D43*3.67</f>
        <v>-0.880799999999999</v>
      </c>
      <c r="K43" s="40" t="n">
        <v>3.67</v>
      </c>
      <c r="L43" s="44" t="n">
        <f aca="false">$AB$8*M43*N43*J43</f>
        <v>-249.44256</v>
      </c>
      <c r="M43" s="45" t="n">
        <v>0.786666666666667</v>
      </c>
      <c r="N43" s="35" t="n">
        <v>0.9</v>
      </c>
      <c r="O43" s="44" t="n">
        <f aca="false">(P43*Q43)/R43</f>
        <v>28.8461538461538</v>
      </c>
      <c r="P43" s="35" t="n">
        <f aca="false">$AB$17</f>
        <v>1.5</v>
      </c>
      <c r="Q43" s="35" t="n">
        <f aca="false">$AC$17</f>
        <v>25</v>
      </c>
      <c r="R43" s="16" t="n">
        <v>1.3</v>
      </c>
      <c r="S43" s="35" t="n">
        <v>56</v>
      </c>
      <c r="T43" s="35" t="n">
        <v>50</v>
      </c>
      <c r="U43" s="35" t="n">
        <v>75</v>
      </c>
      <c r="V43" s="35" t="n">
        <v>0.16</v>
      </c>
      <c r="W43" s="45" t="n">
        <f aca="false">SUM(F43,E43,V43,)</f>
        <v>0.74</v>
      </c>
    </row>
    <row r="44" customFormat="false" ht="15" hidden="false" customHeight="false" outlineLevel="0" collapsed="false">
      <c r="A44" s="39" t="n">
        <v>42</v>
      </c>
      <c r="B44" s="40" t="n">
        <v>1.2</v>
      </c>
      <c r="C44" s="41" t="n">
        <v>10</v>
      </c>
      <c r="D44" s="42" t="n">
        <v>0.1</v>
      </c>
      <c r="E44" s="40" t="n">
        <v>0.4</v>
      </c>
      <c r="F44" s="40" t="n">
        <f aca="false">(U44-S44)/T44</f>
        <v>0.4</v>
      </c>
      <c r="G44" s="45" t="n">
        <v>0.93</v>
      </c>
      <c r="H44" s="43" t="n">
        <v>2.2</v>
      </c>
      <c r="I44" s="40" t="n">
        <v>2.2</v>
      </c>
      <c r="J44" s="40" t="n">
        <f aca="false">(H44-I44)*B44*C44*D44*3.67</f>
        <v>0</v>
      </c>
      <c r="K44" s="40" t="n">
        <v>3.67</v>
      </c>
      <c r="L44" s="44" t="n">
        <f aca="false">$AB$8*M44*N44*J44</f>
        <v>0</v>
      </c>
      <c r="M44" s="45" t="n">
        <v>0.813333333333333</v>
      </c>
      <c r="N44" s="35" t="n">
        <v>0.9</v>
      </c>
      <c r="O44" s="44" t="n">
        <f aca="false">(P44*Q44)/R44</f>
        <v>20.8333333333333</v>
      </c>
      <c r="P44" s="35" t="n">
        <f aca="false">$AB$17</f>
        <v>1.5</v>
      </c>
      <c r="Q44" s="35" t="n">
        <f aca="false">$AC$17</f>
        <v>25</v>
      </c>
      <c r="R44" s="16" t="n">
        <v>1.8</v>
      </c>
      <c r="S44" s="35" t="n">
        <v>55</v>
      </c>
      <c r="T44" s="35" t="n">
        <v>50</v>
      </c>
      <c r="U44" s="35" t="n">
        <v>75</v>
      </c>
      <c r="V44" s="35" t="n">
        <v>0.14</v>
      </c>
      <c r="W44" s="45" t="n">
        <f aca="false">SUM(F44,E44,V44,)</f>
        <v>0.94</v>
      </c>
    </row>
    <row r="45" customFormat="false" ht="15" hidden="false" customHeight="false" outlineLevel="0" collapsed="false">
      <c r="A45" s="39" t="n">
        <v>43</v>
      </c>
      <c r="B45" s="40" t="n">
        <v>1.2</v>
      </c>
      <c r="C45" s="41" t="n">
        <v>10</v>
      </c>
      <c r="D45" s="42" t="n">
        <v>0.1</v>
      </c>
      <c r="E45" s="40" t="n">
        <v>0.3</v>
      </c>
      <c r="F45" s="40" t="n">
        <f aca="false">(U45-S45)/T45</f>
        <v>0.36</v>
      </c>
      <c r="G45" s="45" t="n">
        <v>0.9</v>
      </c>
      <c r="H45" s="43" t="n">
        <v>2.2</v>
      </c>
      <c r="I45" s="40" t="n">
        <v>2.2</v>
      </c>
      <c r="J45" s="40" t="n">
        <f aca="false">(H45-I45)*B45*C45*D45*3.67</f>
        <v>0</v>
      </c>
      <c r="K45" s="40" t="n">
        <v>3.67</v>
      </c>
      <c r="L45" s="44" t="n">
        <f aca="false">$AB$8*M45*N45*J45</f>
        <v>0</v>
      </c>
      <c r="M45" s="45" t="n">
        <v>0.8</v>
      </c>
      <c r="N45" s="35" t="n">
        <v>0.9</v>
      </c>
      <c r="O45" s="44" t="n">
        <f aca="false">(P45*Q45)/R45</f>
        <v>7.97872340425532</v>
      </c>
      <c r="P45" s="35" t="n">
        <f aca="false">$AB$17</f>
        <v>1.5</v>
      </c>
      <c r="Q45" s="35" t="n">
        <f aca="false">$AC$17</f>
        <v>25</v>
      </c>
      <c r="R45" s="16" t="n">
        <v>4.7</v>
      </c>
      <c r="S45" s="35" t="n">
        <v>57</v>
      </c>
      <c r="T45" s="35" t="n">
        <v>50</v>
      </c>
      <c r="U45" s="35" t="n">
        <v>75</v>
      </c>
      <c r="V45" s="35" t="n">
        <v>0.13</v>
      </c>
      <c r="W45" s="45" t="n">
        <f aca="false">SUM(F45,E45,V45,)</f>
        <v>0.79</v>
      </c>
    </row>
    <row r="46" customFormat="false" ht="15" hidden="false" customHeight="false" outlineLevel="0" collapsed="false">
      <c r="A46" s="39" t="n">
        <v>44</v>
      </c>
      <c r="B46" s="40" t="n">
        <v>1.2</v>
      </c>
      <c r="C46" s="41" t="n">
        <v>10</v>
      </c>
      <c r="D46" s="42" t="n">
        <v>0.1</v>
      </c>
      <c r="E46" s="40" t="n">
        <v>0.3</v>
      </c>
      <c r="F46" s="40" t="n">
        <f aca="false">(U46-S46)/T46</f>
        <v>0.28</v>
      </c>
      <c r="G46" s="45" t="n">
        <v>0.95</v>
      </c>
      <c r="H46" s="43" t="n">
        <v>2.2</v>
      </c>
      <c r="I46" s="40" t="n">
        <v>2</v>
      </c>
      <c r="J46" s="40" t="n">
        <f aca="false">(H46-I46)*B46*C46*D46*3.67</f>
        <v>0.880800000000001</v>
      </c>
      <c r="K46" s="40" t="n">
        <v>3.67</v>
      </c>
      <c r="L46" s="44" t="n">
        <f aca="false">$AB$8*M46*N46*J46</f>
        <v>232.5312</v>
      </c>
      <c r="M46" s="45" t="n">
        <v>0.733333333333333</v>
      </c>
      <c r="N46" s="35" t="n">
        <v>0.9</v>
      </c>
      <c r="O46" s="44" t="n">
        <f aca="false">(P46*Q46)/R46</f>
        <v>6.81818181818182</v>
      </c>
      <c r="P46" s="35" t="n">
        <f aca="false">$AB$17</f>
        <v>1.5</v>
      </c>
      <c r="Q46" s="35" t="n">
        <f aca="false">$AC$17</f>
        <v>25</v>
      </c>
      <c r="R46" s="16" t="n">
        <v>5.5</v>
      </c>
      <c r="S46" s="35" t="n">
        <v>61</v>
      </c>
      <c r="T46" s="35" t="n">
        <v>50</v>
      </c>
      <c r="U46" s="35" t="n">
        <v>75</v>
      </c>
      <c r="V46" s="35" t="n">
        <v>0.13</v>
      </c>
      <c r="W46" s="45" t="n">
        <f aca="false">SUM(F46,E46,V46,)</f>
        <v>0.71</v>
      </c>
    </row>
    <row r="47" customFormat="false" ht="15" hidden="false" customHeight="false" outlineLevel="0" collapsed="false">
      <c r="A47" s="39" t="n">
        <v>45</v>
      </c>
      <c r="B47" s="40" t="n">
        <v>1.2</v>
      </c>
      <c r="C47" s="41" t="n">
        <v>10</v>
      </c>
      <c r="D47" s="42" t="n">
        <v>0.1</v>
      </c>
      <c r="E47" s="40" t="n">
        <v>0.4</v>
      </c>
      <c r="F47" s="40" t="n">
        <f aca="false">(U47-S47)/T47</f>
        <v>0.3</v>
      </c>
      <c r="G47" s="45" t="n">
        <v>0.95</v>
      </c>
      <c r="H47" s="43" t="n">
        <v>2.2</v>
      </c>
      <c r="I47" s="40" t="n">
        <v>2.2</v>
      </c>
      <c r="J47" s="40" t="n">
        <f aca="false">(H47-I47)*B47*C47*D47*3.67</f>
        <v>0</v>
      </c>
      <c r="K47" s="40" t="n">
        <v>3.67</v>
      </c>
      <c r="L47" s="44" t="n">
        <f aca="false">$AB$8*M47*N47*J47</f>
        <v>0</v>
      </c>
      <c r="M47" s="45" t="n">
        <v>0.773333333333333</v>
      </c>
      <c r="N47" s="35" t="n">
        <v>0.9</v>
      </c>
      <c r="O47" s="44" t="n">
        <f aca="false">(P47*Q47)/R47</f>
        <v>7.5</v>
      </c>
      <c r="P47" s="35" t="n">
        <f aca="false">$AB$17</f>
        <v>1.5</v>
      </c>
      <c r="Q47" s="35" t="n">
        <f aca="false">$AC$17</f>
        <v>25</v>
      </c>
      <c r="R47" s="16" t="n">
        <v>5</v>
      </c>
      <c r="S47" s="35" t="n">
        <v>60</v>
      </c>
      <c r="T47" s="35" t="n">
        <v>50</v>
      </c>
      <c r="U47" s="35" t="n">
        <v>75</v>
      </c>
      <c r="V47" s="35" t="n">
        <v>0.22</v>
      </c>
      <c r="W47" s="45" t="n">
        <f aca="false">SUM(F47,E47,V47,)</f>
        <v>0.92</v>
      </c>
    </row>
    <row r="48" customFormat="false" ht="15" hidden="false" customHeight="false" outlineLevel="0" collapsed="false">
      <c r="A48" s="39" t="n">
        <v>46</v>
      </c>
      <c r="B48" s="40" t="n">
        <v>1.2</v>
      </c>
      <c r="C48" s="41" t="n">
        <v>10</v>
      </c>
      <c r="D48" s="42" t="n">
        <v>0.1</v>
      </c>
      <c r="E48" s="40" t="n">
        <v>0.4</v>
      </c>
      <c r="F48" s="40" t="n">
        <f aca="false">(U48-S48)/T48</f>
        <v>0.32</v>
      </c>
      <c r="G48" s="45" t="n">
        <v>0.93</v>
      </c>
      <c r="H48" s="43" t="n">
        <v>2.2</v>
      </c>
      <c r="I48" s="40" t="n">
        <v>2.1</v>
      </c>
      <c r="J48" s="40" t="n">
        <f aca="false">(H48-I48)*B48*C48*D48*3.67</f>
        <v>0.4404</v>
      </c>
      <c r="K48" s="40" t="n">
        <v>3.67</v>
      </c>
      <c r="L48" s="44" t="n">
        <f aca="false">$AB$8*M48*N48*J48</f>
        <v>118.37952</v>
      </c>
      <c r="M48" s="45" t="n">
        <v>0.746666666666667</v>
      </c>
      <c r="N48" s="35" t="n">
        <v>0.9</v>
      </c>
      <c r="O48" s="44" t="n">
        <f aca="false">(P48*Q48)/R48</f>
        <v>7.8125</v>
      </c>
      <c r="P48" s="35" t="n">
        <f aca="false">$AB$17</f>
        <v>1.5</v>
      </c>
      <c r="Q48" s="35" t="n">
        <f aca="false">$AC$17</f>
        <v>25</v>
      </c>
      <c r="R48" s="16" t="n">
        <v>4.8</v>
      </c>
      <c r="S48" s="35" t="n">
        <v>59</v>
      </c>
      <c r="T48" s="35" t="n">
        <v>50</v>
      </c>
      <c r="U48" s="35" t="n">
        <v>75</v>
      </c>
      <c r="V48" s="35" t="n">
        <v>0.2</v>
      </c>
      <c r="W48" s="45" t="n">
        <f aca="false">SUM(F48,E48,V48,)</f>
        <v>0.92</v>
      </c>
    </row>
    <row r="49" customFormat="false" ht="15" hidden="false" customHeight="false" outlineLevel="0" collapsed="false">
      <c r="A49" s="39" t="n">
        <v>47</v>
      </c>
      <c r="B49" s="40" t="n">
        <v>1.2</v>
      </c>
      <c r="C49" s="41" t="n">
        <v>10</v>
      </c>
      <c r="D49" s="42" t="n">
        <v>0.1</v>
      </c>
      <c r="E49" s="40" t="n">
        <v>0.3</v>
      </c>
      <c r="F49" s="40" t="n">
        <f aca="false">(U49-S49)/T49</f>
        <v>0.34</v>
      </c>
      <c r="G49" s="45" t="n">
        <v>0.99</v>
      </c>
      <c r="H49" s="43" t="n">
        <v>2.2</v>
      </c>
      <c r="I49" s="40" t="n">
        <v>2.6</v>
      </c>
      <c r="J49" s="40" t="n">
        <f aca="false">(H49-I49)*B49*C49*D49*3.67</f>
        <v>-1.7616</v>
      </c>
      <c r="K49" s="40" t="n">
        <v>3.67</v>
      </c>
      <c r="L49" s="44" t="n">
        <f aca="false">$AB$8*M49*N49*J49</f>
        <v>-473.51808</v>
      </c>
      <c r="M49" s="45" t="n">
        <v>0.746666666666667</v>
      </c>
      <c r="N49" s="35" t="n">
        <v>0.9</v>
      </c>
      <c r="O49" s="44" t="n">
        <f aca="false">(P49*Q49)/R49</f>
        <v>7.35294117647059</v>
      </c>
      <c r="P49" s="35" t="n">
        <f aca="false">$AB$17</f>
        <v>1.5</v>
      </c>
      <c r="Q49" s="35" t="n">
        <f aca="false">$AC$17</f>
        <v>25</v>
      </c>
      <c r="R49" s="16" t="n">
        <v>5.1</v>
      </c>
      <c r="S49" s="35" t="n">
        <v>58</v>
      </c>
      <c r="T49" s="35" t="n">
        <v>50</v>
      </c>
      <c r="U49" s="35" t="n">
        <v>75</v>
      </c>
      <c r="V49" s="35" t="n">
        <v>0.23</v>
      </c>
      <c r="W49" s="45" t="n">
        <f aca="false">SUM(F49,E49,V49,)</f>
        <v>0.87</v>
      </c>
    </row>
    <row r="50" customFormat="false" ht="15" hidden="false" customHeight="false" outlineLevel="0" collapsed="false">
      <c r="A50" s="39" t="n">
        <v>48</v>
      </c>
      <c r="B50" s="40" t="n">
        <v>1.2</v>
      </c>
      <c r="C50" s="41" t="n">
        <v>10</v>
      </c>
      <c r="D50" s="42" t="n">
        <v>0.1</v>
      </c>
      <c r="E50" s="40" t="n">
        <v>0.2</v>
      </c>
      <c r="F50" s="40" t="n">
        <f aca="false">(U50-S50)/T50</f>
        <v>0.4</v>
      </c>
      <c r="G50" s="45" t="n">
        <v>0.97</v>
      </c>
      <c r="H50" s="43" t="n">
        <v>2.2</v>
      </c>
      <c r="I50" s="40" t="n">
        <v>2.5</v>
      </c>
      <c r="J50" s="40" t="n">
        <f aca="false">(H50-I50)*B50*C50*D50*3.67</f>
        <v>-1.3212</v>
      </c>
      <c r="K50" s="40" t="n">
        <v>3.67</v>
      </c>
      <c r="L50" s="44" t="n">
        <f aca="false">$AB$8*M50*N50*J50</f>
        <v>-367.82208</v>
      </c>
      <c r="M50" s="45" t="n">
        <v>0.773333333333333</v>
      </c>
      <c r="N50" s="35" t="n">
        <v>0.9</v>
      </c>
      <c r="O50" s="44" t="n">
        <f aca="false">(P50*Q50)/R50</f>
        <v>17.8571428571429</v>
      </c>
      <c r="P50" s="35" t="n">
        <f aca="false">$AB$17</f>
        <v>1.5</v>
      </c>
      <c r="Q50" s="35" t="n">
        <f aca="false">$AC$17</f>
        <v>25</v>
      </c>
      <c r="R50" s="16" t="n">
        <v>2.1</v>
      </c>
      <c r="S50" s="35" t="n">
        <v>55</v>
      </c>
      <c r="T50" s="35" t="n">
        <v>50</v>
      </c>
      <c r="U50" s="35" t="n">
        <v>75</v>
      </c>
      <c r="V50" s="35" t="n">
        <v>0.23</v>
      </c>
      <c r="W50" s="45" t="n">
        <f aca="false">SUM(F50,E50,V50,)</f>
        <v>0.83</v>
      </c>
    </row>
    <row r="51" customFormat="false" ht="15" hidden="false" customHeight="false" outlineLevel="0" collapsed="false">
      <c r="A51" s="39" t="n">
        <v>49</v>
      </c>
      <c r="B51" s="40" t="n">
        <v>1.2</v>
      </c>
      <c r="C51" s="41" t="n">
        <v>10</v>
      </c>
      <c r="D51" s="42" t="n">
        <v>0.1</v>
      </c>
      <c r="E51" s="40" t="n">
        <v>0.2</v>
      </c>
      <c r="F51" s="40" t="n">
        <f aca="false">(U51-S51)/T51</f>
        <v>0.4</v>
      </c>
      <c r="G51" s="45" t="n">
        <v>0.92</v>
      </c>
      <c r="H51" s="43" t="n">
        <v>2.2</v>
      </c>
      <c r="I51" s="40" t="n">
        <v>2.1</v>
      </c>
      <c r="J51" s="40" t="n">
        <f aca="false">(H51-I51)*B51*C51*D51*3.67</f>
        <v>0.4404</v>
      </c>
      <c r="K51" s="40" t="n">
        <v>3.67</v>
      </c>
      <c r="L51" s="44" t="n">
        <f aca="false">$AB$8*M51*N51*J51</f>
        <v>135.29088</v>
      </c>
      <c r="M51" s="45" t="n">
        <v>0.853333333333333</v>
      </c>
      <c r="N51" s="35" t="n">
        <v>0.9</v>
      </c>
      <c r="O51" s="44" t="n">
        <f aca="false">(P51*Q51)/R51</f>
        <v>19.7368421052632</v>
      </c>
      <c r="P51" s="35" t="n">
        <f aca="false">$AB$17</f>
        <v>1.5</v>
      </c>
      <c r="Q51" s="35" t="n">
        <f aca="false">$AC$17</f>
        <v>25</v>
      </c>
      <c r="R51" s="16" t="n">
        <v>1.9</v>
      </c>
      <c r="S51" s="35" t="n">
        <v>55</v>
      </c>
      <c r="T51" s="35" t="n">
        <v>50</v>
      </c>
      <c r="U51" s="35" t="n">
        <v>75</v>
      </c>
      <c r="V51" s="35" t="n">
        <v>0.14</v>
      </c>
      <c r="W51" s="45" t="n">
        <f aca="false">SUM(F51,E51,V51,)</f>
        <v>0.74</v>
      </c>
    </row>
    <row r="52" customFormat="false" ht="15" hidden="false" customHeight="false" outlineLevel="0" collapsed="false">
      <c r="A52" s="39" t="n">
        <v>50</v>
      </c>
      <c r="B52" s="40" t="n">
        <v>1.2</v>
      </c>
      <c r="C52" s="41" t="n">
        <v>10</v>
      </c>
      <c r="D52" s="42" t="n">
        <v>0.1</v>
      </c>
      <c r="E52" s="40" t="n">
        <v>0.2</v>
      </c>
      <c r="F52" s="40" t="n">
        <f aca="false">(U52-S52)/T52</f>
        <v>0.2</v>
      </c>
      <c r="G52" s="45" t="n">
        <v>0.93</v>
      </c>
      <c r="H52" s="43" t="n">
        <v>2.2</v>
      </c>
      <c r="I52" s="40" t="n">
        <v>1.9</v>
      </c>
      <c r="J52" s="40" t="n">
        <f aca="false">(H52-I52)*B52*C52*D52*3.67</f>
        <v>1.3212</v>
      </c>
      <c r="K52" s="40" t="n">
        <v>3.67</v>
      </c>
      <c r="L52" s="44" t="n">
        <f aca="false">$AB$8*M52*N52*J52</f>
        <v>361.48032</v>
      </c>
      <c r="M52" s="45" t="n">
        <v>0.76</v>
      </c>
      <c r="N52" s="35" t="n">
        <v>0.9</v>
      </c>
      <c r="O52" s="44" t="n">
        <f aca="false">(P52*Q52)/R52</f>
        <v>17.8571428571429</v>
      </c>
      <c r="P52" s="35" t="n">
        <f aca="false">$AB$17</f>
        <v>1.5</v>
      </c>
      <c r="Q52" s="35" t="n">
        <f aca="false">$AC$17</f>
        <v>25</v>
      </c>
      <c r="R52" s="16" t="n">
        <v>2.1</v>
      </c>
      <c r="S52" s="35" t="n">
        <v>65</v>
      </c>
      <c r="T52" s="35" t="n">
        <v>50</v>
      </c>
      <c r="U52" s="35" t="n">
        <v>75</v>
      </c>
      <c r="V52" s="35" t="n">
        <v>0.12</v>
      </c>
      <c r="W52" s="45" t="n">
        <f aca="false">SUM(F52,E52,V52,)</f>
        <v>0.52</v>
      </c>
    </row>
    <row r="53" customFormat="false" ht="15" hidden="false" customHeight="false" outlineLevel="0" collapsed="false">
      <c r="A53" s="39" t="n">
        <v>51</v>
      </c>
      <c r="B53" s="40" t="n">
        <v>1.2</v>
      </c>
      <c r="C53" s="41" t="n">
        <v>10</v>
      </c>
      <c r="D53" s="42" t="n">
        <v>0.1</v>
      </c>
      <c r="E53" s="40" t="n">
        <v>0.2</v>
      </c>
      <c r="F53" s="40" t="n">
        <f aca="false">(U53-S53)/T53</f>
        <v>0.36</v>
      </c>
      <c r="G53" s="45" t="n">
        <v>1</v>
      </c>
      <c r="H53" s="43" t="n">
        <v>2.2</v>
      </c>
      <c r="I53" s="40" t="n">
        <v>2.1</v>
      </c>
      <c r="J53" s="40" t="n">
        <f aca="false">(H53-I53)*B53*C53*D53*3.67</f>
        <v>0.4404</v>
      </c>
      <c r="K53" s="40" t="n">
        <v>3.67</v>
      </c>
      <c r="L53" s="44" t="n">
        <f aca="false">$AB$8*M53*N53*J53</f>
        <v>120.49344</v>
      </c>
      <c r="M53" s="45" t="n">
        <v>0.76</v>
      </c>
      <c r="N53" s="35" t="n">
        <v>0.9</v>
      </c>
      <c r="O53" s="44" t="n">
        <f aca="false">(P53*Q53)/R53</f>
        <v>19.7368421052632</v>
      </c>
      <c r="P53" s="35" t="n">
        <f aca="false">$AB$17</f>
        <v>1.5</v>
      </c>
      <c r="Q53" s="35" t="n">
        <f aca="false">$AC$17</f>
        <v>25</v>
      </c>
      <c r="R53" s="16" t="n">
        <v>1.9</v>
      </c>
      <c r="S53" s="35" t="n">
        <v>57</v>
      </c>
      <c r="T53" s="35" t="n">
        <v>50</v>
      </c>
      <c r="U53" s="35" t="n">
        <v>75</v>
      </c>
      <c r="V53" s="35" t="n">
        <v>0.19</v>
      </c>
      <c r="W53" s="45" t="n">
        <f aca="false">SUM(F53,E53,V53,)</f>
        <v>0.75</v>
      </c>
    </row>
    <row r="54" customFormat="false" ht="15" hidden="false" customHeight="false" outlineLevel="0" collapsed="false">
      <c r="A54" s="39" t="n">
        <v>52</v>
      </c>
      <c r="B54" s="40" t="n">
        <v>1.2</v>
      </c>
      <c r="C54" s="41" t="n">
        <v>10</v>
      </c>
      <c r="D54" s="42" t="n">
        <v>0.1</v>
      </c>
      <c r="E54" s="40" t="n">
        <v>0.3</v>
      </c>
      <c r="F54" s="40" t="n">
        <f aca="false">(U54-S54)/T54</f>
        <v>0.2</v>
      </c>
      <c r="G54" s="45" t="n">
        <v>0.94</v>
      </c>
      <c r="H54" s="43" t="n">
        <v>2.2</v>
      </c>
      <c r="I54" s="40" t="n">
        <v>2.3</v>
      </c>
      <c r="J54" s="40" t="n">
        <f aca="false">(H54-I54)*B54*C54*D54*3.67</f>
        <v>-0.440399999999998</v>
      </c>
      <c r="K54" s="40" t="n">
        <v>3.67</v>
      </c>
      <c r="L54" s="44" t="n">
        <f aca="false">$AB$8*M54*N54*J54</f>
        <v>-137.4048</v>
      </c>
      <c r="M54" s="45" t="n">
        <v>0.866666666666667</v>
      </c>
      <c r="N54" s="35" t="n">
        <v>0.9</v>
      </c>
      <c r="O54" s="44" t="n">
        <f aca="false">(P54*Q54)/R54</f>
        <v>17.8571428571429</v>
      </c>
      <c r="P54" s="35" t="n">
        <f aca="false">$AB$17</f>
        <v>1.5</v>
      </c>
      <c r="Q54" s="35" t="n">
        <f aca="false">$AC$17</f>
        <v>25</v>
      </c>
      <c r="R54" s="16" t="n">
        <v>2.1</v>
      </c>
      <c r="S54" s="35" t="n">
        <v>65</v>
      </c>
      <c r="T54" s="35" t="n">
        <v>50</v>
      </c>
      <c r="U54" s="35" t="n">
        <v>75</v>
      </c>
      <c r="V54" s="35" t="n">
        <v>0.18</v>
      </c>
      <c r="W54" s="45" t="n">
        <f aca="false">SUM(F54,E54,V54,)</f>
        <v>0.68</v>
      </c>
    </row>
    <row r="55" customFormat="false" ht="15" hidden="false" customHeight="false" outlineLevel="0" collapsed="false">
      <c r="A55" s="39" t="n">
        <v>53</v>
      </c>
      <c r="B55" s="40" t="n">
        <v>1.2</v>
      </c>
      <c r="C55" s="41" t="n">
        <v>10</v>
      </c>
      <c r="D55" s="42" t="n">
        <v>0.1</v>
      </c>
      <c r="E55" s="40" t="n">
        <v>0.2</v>
      </c>
      <c r="F55" s="40" t="n">
        <f aca="false">(U55-S55)/T55</f>
        <v>0.32</v>
      </c>
      <c r="G55" s="45" t="n">
        <v>0.94</v>
      </c>
      <c r="H55" s="43" t="n">
        <v>2.2</v>
      </c>
      <c r="I55" s="40" t="n">
        <v>2.3</v>
      </c>
      <c r="J55" s="40" t="n">
        <f aca="false">(H55-I55)*B55*C55*D55*3.67</f>
        <v>-0.440399999999998</v>
      </c>
      <c r="K55" s="40" t="n">
        <v>3.67</v>
      </c>
      <c r="L55" s="44" t="n">
        <f aca="false">$AB$8*M55*N55*J55</f>
        <v>-128.94912</v>
      </c>
      <c r="M55" s="45" t="n">
        <v>0.813333333333333</v>
      </c>
      <c r="N55" s="35" t="n">
        <v>0.9</v>
      </c>
      <c r="O55" s="44" t="n">
        <f aca="false">(P55*Q55)/R55</f>
        <v>15.625</v>
      </c>
      <c r="P55" s="35" t="n">
        <f aca="false">$AB$17</f>
        <v>1.5</v>
      </c>
      <c r="Q55" s="35" t="n">
        <f aca="false">$AC$17</f>
        <v>25</v>
      </c>
      <c r="R55" s="16" t="n">
        <v>2.4</v>
      </c>
      <c r="S55" s="35" t="n">
        <v>59</v>
      </c>
      <c r="T55" s="35" t="n">
        <v>50</v>
      </c>
      <c r="U55" s="35" t="n">
        <v>75</v>
      </c>
      <c r="V55" s="35" t="n">
        <v>0.11</v>
      </c>
      <c r="W55" s="45" t="n">
        <f aca="false">SUM(F55,E55,V55,)</f>
        <v>0.63</v>
      </c>
    </row>
    <row r="56" customFormat="false" ht="15" hidden="false" customHeight="false" outlineLevel="0" collapsed="false">
      <c r="A56" s="39" t="n">
        <v>54</v>
      </c>
      <c r="B56" s="40" t="n">
        <v>1.2</v>
      </c>
      <c r="C56" s="41" t="n">
        <v>10</v>
      </c>
      <c r="D56" s="42" t="n">
        <v>0.1</v>
      </c>
      <c r="E56" s="40" t="n">
        <v>0.4</v>
      </c>
      <c r="F56" s="40" t="n">
        <f aca="false">(U56-S56)/T56</f>
        <v>0.24</v>
      </c>
      <c r="G56" s="45" t="n">
        <v>0.94</v>
      </c>
      <c r="H56" s="43" t="n">
        <v>2.2</v>
      </c>
      <c r="I56" s="40" t="n">
        <v>2.4</v>
      </c>
      <c r="J56" s="40" t="n">
        <f aca="false">(H56-I56)*B56*C56*D56*3.67</f>
        <v>-0.880799999999999</v>
      </c>
      <c r="K56" s="40" t="n">
        <v>3.67</v>
      </c>
      <c r="L56" s="44" t="n">
        <f aca="false">$AB$8*M56*N56*J56</f>
        <v>-253.6704</v>
      </c>
      <c r="M56" s="45" t="n">
        <v>0.8</v>
      </c>
      <c r="N56" s="35" t="n">
        <v>0.9</v>
      </c>
      <c r="O56" s="44" t="n">
        <f aca="false">(P56*Q56)/R56</f>
        <v>28.8461538461538</v>
      </c>
      <c r="P56" s="35" t="n">
        <f aca="false">$AB$17</f>
        <v>1.5</v>
      </c>
      <c r="Q56" s="35" t="n">
        <f aca="false">$AC$17</f>
        <v>25</v>
      </c>
      <c r="R56" s="16" t="n">
        <v>1.3</v>
      </c>
      <c r="S56" s="35" t="n">
        <v>63</v>
      </c>
      <c r="T56" s="35" t="n">
        <v>50</v>
      </c>
      <c r="U56" s="35" t="n">
        <v>75</v>
      </c>
      <c r="V56" s="35" t="n">
        <v>0.11</v>
      </c>
      <c r="W56" s="45" t="n">
        <f aca="false">SUM(F56,E56,V56,)</f>
        <v>0.75</v>
      </c>
    </row>
    <row r="57" customFormat="false" ht="15" hidden="false" customHeight="false" outlineLevel="0" collapsed="false">
      <c r="A57" s="39" t="n">
        <v>55</v>
      </c>
      <c r="B57" s="40" t="n">
        <v>1.2</v>
      </c>
      <c r="C57" s="41" t="n">
        <v>10</v>
      </c>
      <c r="D57" s="42" t="n">
        <v>0.1</v>
      </c>
      <c r="E57" s="40" t="n">
        <v>0.4</v>
      </c>
      <c r="F57" s="40" t="n">
        <f aca="false">(U57-S57)/T57</f>
        <v>0.28</v>
      </c>
      <c r="G57" s="45" t="n">
        <v>0.99</v>
      </c>
      <c r="H57" s="43" t="n">
        <v>2.2</v>
      </c>
      <c r="I57" s="40" t="n">
        <v>1.9</v>
      </c>
      <c r="J57" s="40" t="n">
        <f aca="false">(H57-I57)*B57*C57*D57*3.67</f>
        <v>1.3212</v>
      </c>
      <c r="K57" s="40" t="n">
        <v>3.67</v>
      </c>
      <c r="L57" s="44" t="n">
        <f aca="false">$AB$8*M57*N57*J57</f>
        <v>399.53088</v>
      </c>
      <c r="M57" s="45" t="n">
        <v>0.84</v>
      </c>
      <c r="N57" s="35" t="n">
        <v>0.9</v>
      </c>
      <c r="O57" s="44" t="n">
        <f aca="false">(P57*Q57)/R57</f>
        <v>8.92857142857143</v>
      </c>
      <c r="P57" s="35" t="n">
        <f aca="false">$AB$17</f>
        <v>1.5</v>
      </c>
      <c r="Q57" s="35" t="n">
        <f aca="false">$AC$17</f>
        <v>25</v>
      </c>
      <c r="R57" s="16" t="n">
        <v>4.2</v>
      </c>
      <c r="S57" s="35" t="n">
        <v>61</v>
      </c>
      <c r="T57" s="35" t="n">
        <v>50</v>
      </c>
      <c r="U57" s="35" t="n">
        <v>75</v>
      </c>
      <c r="V57" s="35" t="n">
        <v>0.2</v>
      </c>
      <c r="W57" s="45" t="n">
        <f aca="false">SUM(F57,E57,V57,)</f>
        <v>0.88</v>
      </c>
    </row>
    <row r="58" customFormat="false" ht="15" hidden="false" customHeight="false" outlineLevel="0" collapsed="false">
      <c r="A58" s="39" t="n">
        <v>56</v>
      </c>
      <c r="B58" s="40" t="n">
        <v>1.2</v>
      </c>
      <c r="C58" s="41" t="n">
        <v>10</v>
      </c>
      <c r="D58" s="42" t="n">
        <v>0.1</v>
      </c>
      <c r="E58" s="40" t="n">
        <v>0.3</v>
      </c>
      <c r="F58" s="40" t="n">
        <f aca="false">(U58-S58)/T58</f>
        <v>0.32</v>
      </c>
      <c r="G58" s="45" t="n">
        <v>0.93</v>
      </c>
      <c r="H58" s="43" t="n">
        <v>2.2</v>
      </c>
      <c r="I58" s="40" t="n">
        <v>2.4</v>
      </c>
      <c r="J58" s="40" t="n">
        <f aca="false">(H58-I58)*B58*C58*D58*3.67</f>
        <v>-0.880799999999999</v>
      </c>
      <c r="K58" s="40" t="n">
        <v>3.67</v>
      </c>
      <c r="L58" s="44" t="n">
        <f aca="false">$AB$8*M58*N58*J58</f>
        <v>-262.12608</v>
      </c>
      <c r="M58" s="45" t="n">
        <v>0.826666666666667</v>
      </c>
      <c r="N58" s="35" t="n">
        <v>0.9</v>
      </c>
      <c r="O58" s="44" t="n">
        <f aca="false">(P58*Q58)/R58</f>
        <v>23.4375</v>
      </c>
      <c r="P58" s="35" t="n">
        <f aca="false">$AB$17</f>
        <v>1.5</v>
      </c>
      <c r="Q58" s="35" t="n">
        <f aca="false">$AC$17</f>
        <v>25</v>
      </c>
      <c r="R58" s="16" t="n">
        <v>1.6</v>
      </c>
      <c r="S58" s="35" t="n">
        <v>59</v>
      </c>
      <c r="T58" s="35" t="n">
        <v>50</v>
      </c>
      <c r="U58" s="35" t="n">
        <v>75</v>
      </c>
      <c r="V58" s="35" t="n">
        <v>0.12</v>
      </c>
      <c r="W58" s="45" t="n">
        <f aca="false">SUM(F58,E58,V58,)</f>
        <v>0.74</v>
      </c>
    </row>
    <row r="59" customFormat="false" ht="15" hidden="false" customHeight="false" outlineLevel="0" collapsed="false">
      <c r="A59" s="39" t="n">
        <v>57</v>
      </c>
      <c r="B59" s="40" t="n">
        <v>1.2</v>
      </c>
      <c r="C59" s="41" t="n">
        <v>10</v>
      </c>
      <c r="D59" s="42" t="n">
        <v>0.1</v>
      </c>
      <c r="E59" s="40" t="n">
        <v>0.4</v>
      </c>
      <c r="F59" s="40" t="n">
        <f aca="false">(U59-S59)/T59</f>
        <v>0.24</v>
      </c>
      <c r="G59" s="45" t="n">
        <v>0.94</v>
      </c>
      <c r="H59" s="43" t="n">
        <v>2.2</v>
      </c>
      <c r="I59" s="40" t="n">
        <v>2.5</v>
      </c>
      <c r="J59" s="40" t="n">
        <f aca="false">(H59-I59)*B59*C59*D59*3.67</f>
        <v>-1.3212</v>
      </c>
      <c r="K59" s="40" t="n">
        <v>3.67</v>
      </c>
      <c r="L59" s="44" t="n">
        <f aca="false">$AB$8*M59*N59*J59</f>
        <v>-405.87264</v>
      </c>
      <c r="M59" s="45" t="n">
        <v>0.853333333333333</v>
      </c>
      <c r="N59" s="35" t="n">
        <v>0.9</v>
      </c>
      <c r="O59" s="44" t="n">
        <f aca="false">(P59*Q59)/R59</f>
        <v>15.625</v>
      </c>
      <c r="P59" s="35" t="n">
        <f aca="false">$AB$17</f>
        <v>1.5</v>
      </c>
      <c r="Q59" s="35" t="n">
        <f aca="false">$AC$17</f>
        <v>25</v>
      </c>
      <c r="R59" s="16" t="n">
        <v>2.4</v>
      </c>
      <c r="S59" s="35" t="n">
        <v>63</v>
      </c>
      <c r="T59" s="35" t="n">
        <v>50</v>
      </c>
      <c r="U59" s="35" t="n">
        <v>75</v>
      </c>
      <c r="V59" s="35" t="n">
        <v>0.12</v>
      </c>
      <c r="W59" s="45" t="n">
        <f aca="false">SUM(F59,E59,V59,)</f>
        <v>0.76</v>
      </c>
    </row>
    <row r="60" customFormat="false" ht="15" hidden="false" customHeight="false" outlineLevel="0" collapsed="false">
      <c r="A60" s="39" t="n">
        <v>58</v>
      </c>
      <c r="B60" s="40" t="n">
        <v>1.2</v>
      </c>
      <c r="C60" s="41" t="n">
        <v>10</v>
      </c>
      <c r="D60" s="42" t="n">
        <v>0.1</v>
      </c>
      <c r="E60" s="40" t="n">
        <v>0.3</v>
      </c>
      <c r="F60" s="40" t="n">
        <f aca="false">(U60-S60)/T60</f>
        <v>0.3</v>
      </c>
      <c r="G60" s="45" t="n">
        <v>0.95</v>
      </c>
      <c r="H60" s="43" t="n">
        <v>2.2</v>
      </c>
      <c r="I60" s="40" t="n">
        <v>1.9</v>
      </c>
      <c r="J60" s="40" t="n">
        <f aca="false">(H60-I60)*B60*C60*D60*3.67</f>
        <v>1.3212</v>
      </c>
      <c r="K60" s="40" t="n">
        <v>3.67</v>
      </c>
      <c r="L60" s="44" t="n">
        <f aca="false">$AB$8*M60*N60*J60</f>
        <v>374.16384</v>
      </c>
      <c r="M60" s="45" t="n">
        <v>0.786666666666667</v>
      </c>
      <c r="N60" s="35" t="n">
        <v>0.9</v>
      </c>
      <c r="O60" s="44" t="n">
        <f aca="false">(P60*Q60)/R60</f>
        <v>15.625</v>
      </c>
      <c r="P60" s="35" t="n">
        <f aca="false">$AB$17</f>
        <v>1.5</v>
      </c>
      <c r="Q60" s="35" t="n">
        <f aca="false">$AC$17</f>
        <v>25</v>
      </c>
      <c r="R60" s="16" t="n">
        <v>2.4</v>
      </c>
      <c r="S60" s="35" t="n">
        <v>60</v>
      </c>
      <c r="T60" s="35" t="n">
        <v>50</v>
      </c>
      <c r="U60" s="35" t="n">
        <v>75</v>
      </c>
      <c r="V60" s="35" t="n">
        <v>0.13</v>
      </c>
      <c r="W60" s="45" t="n">
        <f aca="false">SUM(F60,E60,V60,)</f>
        <v>0.73</v>
      </c>
    </row>
    <row r="61" customFormat="false" ht="15" hidden="false" customHeight="false" outlineLevel="0" collapsed="false">
      <c r="A61" s="39" t="n">
        <v>59</v>
      </c>
      <c r="B61" s="40" t="n">
        <v>1.2</v>
      </c>
      <c r="C61" s="41" t="n">
        <v>10</v>
      </c>
      <c r="D61" s="42" t="n">
        <v>0.1</v>
      </c>
      <c r="E61" s="40" t="n">
        <v>0.3</v>
      </c>
      <c r="F61" s="40" t="n">
        <f aca="false">(U61-S61)/T61</f>
        <v>0.22</v>
      </c>
      <c r="G61" s="45" t="n">
        <v>0.9</v>
      </c>
      <c r="H61" s="43" t="n">
        <v>2.2</v>
      </c>
      <c r="I61" s="40" t="n">
        <v>1.8</v>
      </c>
      <c r="J61" s="40" t="n">
        <f aca="false">(H61-I61)*B61*C61*D61*3.67</f>
        <v>1.7616</v>
      </c>
      <c r="K61" s="40" t="n">
        <v>3.67</v>
      </c>
      <c r="L61" s="44" t="n">
        <f aca="false">$AB$8*M61*N61*J61</f>
        <v>473.51808</v>
      </c>
      <c r="M61" s="45" t="n">
        <v>0.746666666666667</v>
      </c>
      <c r="N61" s="35" t="n">
        <v>0.9</v>
      </c>
      <c r="O61" s="44" t="n">
        <f aca="false">(P61*Q61)/R61</f>
        <v>9.375</v>
      </c>
      <c r="P61" s="35" t="n">
        <f aca="false">$AB$17</f>
        <v>1.5</v>
      </c>
      <c r="Q61" s="35" t="n">
        <f aca="false">$AC$17</f>
        <v>25</v>
      </c>
      <c r="R61" s="16" t="n">
        <v>4</v>
      </c>
      <c r="S61" s="35" t="n">
        <v>64</v>
      </c>
      <c r="T61" s="35" t="n">
        <v>50</v>
      </c>
      <c r="U61" s="35" t="n">
        <v>75</v>
      </c>
      <c r="V61" s="35" t="n">
        <v>0.22</v>
      </c>
      <c r="W61" s="45" t="n">
        <f aca="false">SUM(F61,E61,V61,)</f>
        <v>0.74</v>
      </c>
    </row>
    <row r="62" customFormat="false" ht="15" hidden="false" customHeight="false" outlineLevel="0" collapsed="false">
      <c r="A62" s="39" t="n">
        <v>60</v>
      </c>
      <c r="B62" s="40" t="n">
        <v>1.2</v>
      </c>
      <c r="C62" s="41" t="n">
        <v>10</v>
      </c>
      <c r="D62" s="42" t="n">
        <v>0.1</v>
      </c>
      <c r="E62" s="40" t="n">
        <v>0.4</v>
      </c>
      <c r="F62" s="40" t="n">
        <f aca="false">(U62-S62)/T62</f>
        <v>0.22</v>
      </c>
      <c r="G62" s="45" t="n">
        <v>0.95</v>
      </c>
      <c r="H62" s="43" t="n">
        <v>2.2</v>
      </c>
      <c r="I62" s="40" t="n">
        <v>2.4</v>
      </c>
      <c r="J62" s="40" t="n">
        <f aca="false">(H62-I62)*B62*C62*D62*3.67</f>
        <v>-0.880799999999999</v>
      </c>
      <c r="K62" s="40" t="n">
        <v>3.67</v>
      </c>
      <c r="L62" s="44" t="n">
        <f aca="false">$AB$8*M62*N62*J62</f>
        <v>-249.44256</v>
      </c>
      <c r="M62" s="45" t="n">
        <v>0.786666666666667</v>
      </c>
      <c r="N62" s="35" t="n">
        <v>0.9</v>
      </c>
      <c r="O62" s="44" t="n">
        <f aca="false">(P62*Q62)/R62</f>
        <v>9.61538461538462</v>
      </c>
      <c r="P62" s="35" t="n">
        <f aca="false">$AB$17</f>
        <v>1.5</v>
      </c>
      <c r="Q62" s="35" t="n">
        <f aca="false">$AC$17</f>
        <v>25</v>
      </c>
      <c r="R62" s="16" t="n">
        <v>3.9</v>
      </c>
      <c r="S62" s="35" t="n">
        <v>64</v>
      </c>
      <c r="T62" s="35" t="n">
        <v>50</v>
      </c>
      <c r="U62" s="35" t="n">
        <v>75</v>
      </c>
      <c r="V62" s="35" t="n">
        <v>0.13</v>
      </c>
      <c r="W62" s="45" t="n">
        <f aca="false">SUM(F62,E62,V62,)</f>
        <v>0.75</v>
      </c>
    </row>
    <row r="63" customFormat="false" ht="15" hidden="false" customHeight="false" outlineLevel="0" collapsed="false">
      <c r="A63" s="39" t="n">
        <v>61</v>
      </c>
      <c r="B63" s="40" t="n">
        <v>1.2</v>
      </c>
      <c r="C63" s="41" t="n">
        <v>10</v>
      </c>
      <c r="D63" s="42" t="n">
        <v>0.1</v>
      </c>
      <c r="E63" s="40" t="n">
        <v>0.3</v>
      </c>
      <c r="F63" s="40" t="n">
        <f aca="false">(U63-S63)/T63</f>
        <v>0.38</v>
      </c>
      <c r="G63" s="45" t="n">
        <v>0.9</v>
      </c>
      <c r="H63" s="43" t="n">
        <v>2.2</v>
      </c>
      <c r="I63" s="40" t="n">
        <v>2</v>
      </c>
      <c r="J63" s="40" t="n">
        <f aca="false">(H63-I63)*B63*C63*D63*3.67</f>
        <v>0.880800000000001</v>
      </c>
      <c r="K63" s="40" t="n">
        <v>3.67</v>
      </c>
      <c r="L63" s="44" t="n">
        <f aca="false">$AB$8*M63*N63*J63</f>
        <v>249.44256</v>
      </c>
      <c r="M63" s="45" t="n">
        <v>0.786666666666667</v>
      </c>
      <c r="N63" s="35" t="n">
        <v>0.9</v>
      </c>
      <c r="O63" s="44" t="n">
        <f aca="false">(P63*Q63)/R63</f>
        <v>31.25</v>
      </c>
      <c r="P63" s="35" t="n">
        <f aca="false">$AB$17</f>
        <v>1.5</v>
      </c>
      <c r="Q63" s="35" t="n">
        <f aca="false">$AC$17</f>
        <v>25</v>
      </c>
      <c r="R63" s="16" t="n">
        <v>1.2</v>
      </c>
      <c r="S63" s="35" t="n">
        <v>56</v>
      </c>
      <c r="T63" s="35" t="n">
        <v>50</v>
      </c>
      <c r="U63" s="35" t="n">
        <v>75</v>
      </c>
      <c r="V63" s="35" t="n">
        <v>0.11</v>
      </c>
      <c r="W63" s="45" t="n">
        <f aca="false">SUM(F63,E63,V63,)</f>
        <v>0.79</v>
      </c>
    </row>
    <row r="64" customFormat="false" ht="15" hidden="false" customHeight="false" outlineLevel="0" collapsed="false">
      <c r="A64" s="39" t="n">
        <v>62</v>
      </c>
      <c r="B64" s="40" t="n">
        <v>1.2</v>
      </c>
      <c r="C64" s="41" t="n">
        <v>10</v>
      </c>
      <c r="D64" s="42" t="n">
        <v>0.1</v>
      </c>
      <c r="E64" s="40" t="n">
        <v>0.2</v>
      </c>
      <c r="F64" s="40" t="n">
        <f aca="false">(U64-S64)/T64</f>
        <v>0.2</v>
      </c>
      <c r="G64" s="45" t="n">
        <v>0.93</v>
      </c>
      <c r="H64" s="43" t="n">
        <v>2.2</v>
      </c>
      <c r="I64" s="40" t="n">
        <v>1.9</v>
      </c>
      <c r="J64" s="40" t="n">
        <f aca="false">(H64-I64)*B64*C64*D64*3.67</f>
        <v>1.3212</v>
      </c>
      <c r="K64" s="40" t="n">
        <v>3.67</v>
      </c>
      <c r="L64" s="44" t="n">
        <f aca="false">$AB$8*M64*N64*J64</f>
        <v>361.48032</v>
      </c>
      <c r="M64" s="45" t="n">
        <v>0.76</v>
      </c>
      <c r="N64" s="35" t="n">
        <v>0.9</v>
      </c>
      <c r="O64" s="44" t="n">
        <f aca="false">(P64*Q64)/R64</f>
        <v>31.25</v>
      </c>
      <c r="P64" s="35" t="n">
        <f aca="false">$AB$17</f>
        <v>1.5</v>
      </c>
      <c r="Q64" s="35" t="n">
        <f aca="false">$AC$17</f>
        <v>25</v>
      </c>
      <c r="R64" s="16" t="n">
        <v>1.2</v>
      </c>
      <c r="S64" s="35" t="n">
        <v>65</v>
      </c>
      <c r="T64" s="35" t="n">
        <v>50</v>
      </c>
      <c r="U64" s="35" t="n">
        <v>75</v>
      </c>
      <c r="V64" s="35" t="n">
        <v>0.24</v>
      </c>
      <c r="W64" s="45" t="n">
        <f aca="false">SUM(F64,E64,V64,)</f>
        <v>0.64</v>
      </c>
    </row>
    <row r="65" customFormat="false" ht="15" hidden="false" customHeight="false" outlineLevel="0" collapsed="false">
      <c r="A65" s="39" t="n">
        <v>63</v>
      </c>
      <c r="B65" s="40" t="n">
        <v>1.2</v>
      </c>
      <c r="C65" s="41" t="n">
        <v>10</v>
      </c>
      <c r="D65" s="42" t="n">
        <v>0.1</v>
      </c>
      <c r="E65" s="40" t="n">
        <v>0.3</v>
      </c>
      <c r="F65" s="40" t="n">
        <f aca="false">(U65-S65)/T65</f>
        <v>0.28</v>
      </c>
      <c r="G65" s="45" t="n">
        <v>0.93</v>
      </c>
      <c r="H65" s="43" t="n">
        <v>2.2</v>
      </c>
      <c r="I65" s="40" t="n">
        <v>1.9</v>
      </c>
      <c r="J65" s="40" t="n">
        <f aca="false">(H65-I65)*B65*C65*D65*3.67</f>
        <v>1.3212</v>
      </c>
      <c r="K65" s="40" t="n">
        <v>3.67</v>
      </c>
      <c r="L65" s="44" t="n">
        <f aca="false">$AB$8*M65*N65*J65</f>
        <v>405.87264</v>
      </c>
      <c r="M65" s="45" t="n">
        <v>0.853333333333333</v>
      </c>
      <c r="N65" s="35" t="n">
        <v>0.9</v>
      </c>
      <c r="O65" s="44" t="n">
        <f aca="false">(P65*Q65)/R65</f>
        <v>7.5</v>
      </c>
      <c r="P65" s="35" t="n">
        <f aca="false">$AB$17</f>
        <v>1.5</v>
      </c>
      <c r="Q65" s="35" t="n">
        <f aca="false">$AC$17</f>
        <v>25</v>
      </c>
      <c r="R65" s="16" t="n">
        <v>5</v>
      </c>
      <c r="S65" s="35" t="n">
        <v>61</v>
      </c>
      <c r="T65" s="35" t="n">
        <v>50</v>
      </c>
      <c r="U65" s="35" t="n">
        <v>75</v>
      </c>
      <c r="V65" s="35" t="n">
        <v>0.18</v>
      </c>
      <c r="W65" s="45" t="n">
        <f aca="false">SUM(F65,E65,V65,)</f>
        <v>0.76</v>
      </c>
    </row>
    <row r="66" customFormat="false" ht="15" hidden="false" customHeight="false" outlineLevel="0" collapsed="false">
      <c r="A66" s="39" t="n">
        <v>64</v>
      </c>
      <c r="B66" s="40" t="n">
        <v>1.2</v>
      </c>
      <c r="C66" s="41" t="n">
        <v>10</v>
      </c>
      <c r="D66" s="42" t="n">
        <v>0.1</v>
      </c>
      <c r="E66" s="40" t="n">
        <v>0.4</v>
      </c>
      <c r="F66" s="40" t="n">
        <f aca="false">(U66-S66)/T66</f>
        <v>0.2</v>
      </c>
      <c r="G66" s="45" t="n">
        <v>0.93</v>
      </c>
      <c r="H66" s="43" t="n">
        <v>2.2</v>
      </c>
      <c r="I66" s="40" t="n">
        <v>2</v>
      </c>
      <c r="J66" s="40" t="n">
        <f aca="false">(H66-I66)*B66*C66*D66*3.67</f>
        <v>0.880800000000001</v>
      </c>
      <c r="K66" s="40" t="n">
        <v>3.67</v>
      </c>
      <c r="L66" s="44" t="n">
        <f aca="false">$AB$8*M66*N66*J66</f>
        <v>262.12608</v>
      </c>
      <c r="M66" s="45" t="n">
        <v>0.826666666666667</v>
      </c>
      <c r="N66" s="35" t="n">
        <v>0.9</v>
      </c>
      <c r="O66" s="44" t="n">
        <f aca="false">(P66*Q66)/R66</f>
        <v>8.33333333333333</v>
      </c>
      <c r="P66" s="35" t="n">
        <f aca="false">$AB$17</f>
        <v>1.5</v>
      </c>
      <c r="Q66" s="35" t="n">
        <f aca="false">$AC$17</f>
        <v>25</v>
      </c>
      <c r="R66" s="16" t="n">
        <v>4.5</v>
      </c>
      <c r="S66" s="35" t="n">
        <v>65</v>
      </c>
      <c r="T66" s="35" t="n">
        <v>50</v>
      </c>
      <c r="U66" s="35" t="n">
        <v>75</v>
      </c>
      <c r="V66" s="35" t="n">
        <v>0.17</v>
      </c>
      <c r="W66" s="45" t="n">
        <f aca="false">SUM(F66,E66,V66,)</f>
        <v>0.77</v>
      </c>
    </row>
    <row r="67" customFormat="false" ht="15" hidden="false" customHeight="false" outlineLevel="0" collapsed="false">
      <c r="A67" s="39" t="n">
        <v>65</v>
      </c>
      <c r="B67" s="40" t="n">
        <v>1.2</v>
      </c>
      <c r="C67" s="41" t="n">
        <v>10</v>
      </c>
      <c r="D67" s="42" t="n">
        <v>0.1</v>
      </c>
      <c r="E67" s="40" t="n">
        <v>0.3</v>
      </c>
      <c r="F67" s="40" t="n">
        <f aca="false">(U67-S67)/T67</f>
        <v>0.38</v>
      </c>
      <c r="G67" s="45" t="n">
        <v>0.94</v>
      </c>
      <c r="H67" s="43" t="n">
        <v>2.2</v>
      </c>
      <c r="I67" s="40" t="n">
        <v>2.1</v>
      </c>
      <c r="J67" s="40" t="n">
        <f aca="false">(H67-I67)*B67*C67*D67*3.67</f>
        <v>0.4404</v>
      </c>
      <c r="K67" s="40" t="n">
        <v>3.67</v>
      </c>
      <c r="L67" s="44" t="n">
        <f aca="false">$AB$8*M67*N67*J67</f>
        <v>131.06304</v>
      </c>
      <c r="M67" s="45" t="n">
        <v>0.826666666666667</v>
      </c>
      <c r="N67" s="35" t="n">
        <v>0.9</v>
      </c>
      <c r="O67" s="44" t="n">
        <f aca="false">(P67*Q67)/R67</f>
        <v>31.25</v>
      </c>
      <c r="P67" s="35" t="n">
        <f aca="false">$AB$17</f>
        <v>1.5</v>
      </c>
      <c r="Q67" s="35" t="n">
        <f aca="false">$AC$17</f>
        <v>25</v>
      </c>
      <c r="R67" s="16" t="n">
        <v>1.2</v>
      </c>
      <c r="S67" s="35" t="n">
        <v>56</v>
      </c>
      <c r="T67" s="35" t="n">
        <v>50</v>
      </c>
      <c r="U67" s="35" t="n">
        <v>75</v>
      </c>
      <c r="V67" s="35" t="n">
        <v>0.18</v>
      </c>
      <c r="W67" s="45" t="n">
        <f aca="false">SUM(F67,E67,V67,)</f>
        <v>0.86</v>
      </c>
    </row>
    <row r="68" customFormat="false" ht="15" hidden="false" customHeight="false" outlineLevel="0" collapsed="false">
      <c r="A68" s="39" t="n">
        <v>66</v>
      </c>
      <c r="B68" s="40" t="n">
        <v>1.2</v>
      </c>
      <c r="C68" s="41" t="n">
        <v>10</v>
      </c>
      <c r="D68" s="42" t="n">
        <v>0.1</v>
      </c>
      <c r="E68" s="40" t="n">
        <v>0.3</v>
      </c>
      <c r="F68" s="40" t="n">
        <f aca="false">(U68-S68)/T68</f>
        <v>0.3</v>
      </c>
      <c r="G68" s="45" t="n">
        <v>0.95</v>
      </c>
      <c r="H68" s="43" t="n">
        <v>2.2</v>
      </c>
      <c r="I68" s="40" t="n">
        <v>1.9</v>
      </c>
      <c r="J68" s="40" t="n">
        <f aca="false">(H68-I68)*B68*C68*D68*3.67</f>
        <v>1.3212</v>
      </c>
      <c r="K68" s="40" t="n">
        <v>3.67</v>
      </c>
      <c r="L68" s="44" t="n">
        <f aca="false">$AB$8*M68*N68*J68</f>
        <v>367.82208</v>
      </c>
      <c r="M68" s="45" t="n">
        <v>0.773333333333333</v>
      </c>
      <c r="N68" s="35" t="n">
        <v>0.9</v>
      </c>
      <c r="O68" s="44" t="n">
        <f aca="false">(P68*Q68)/R68</f>
        <v>7.6530612244898</v>
      </c>
      <c r="P68" s="35" t="n">
        <f aca="false">$AB$17</f>
        <v>1.5</v>
      </c>
      <c r="Q68" s="35" t="n">
        <f aca="false">$AC$17</f>
        <v>25</v>
      </c>
      <c r="R68" s="16" t="n">
        <v>4.9</v>
      </c>
      <c r="S68" s="35" t="n">
        <v>60</v>
      </c>
      <c r="T68" s="35" t="n">
        <v>50</v>
      </c>
      <c r="U68" s="35" t="n">
        <v>75</v>
      </c>
      <c r="V68" s="35" t="n">
        <v>0.2</v>
      </c>
      <c r="W68" s="45" t="n">
        <f aca="false">SUM(F68,E68,V68,)</f>
        <v>0.8</v>
      </c>
    </row>
    <row r="69" customFormat="false" ht="15" hidden="false" customHeight="false" outlineLevel="0" collapsed="false">
      <c r="A69" s="39" t="n">
        <v>67</v>
      </c>
      <c r="B69" s="40" t="n">
        <v>1.2</v>
      </c>
      <c r="C69" s="41" t="n">
        <v>10</v>
      </c>
      <c r="D69" s="42" t="n">
        <v>0.1</v>
      </c>
      <c r="E69" s="40" t="n">
        <v>0.3</v>
      </c>
      <c r="F69" s="40" t="n">
        <f aca="false">(U69-S69)/T69</f>
        <v>0.28</v>
      </c>
      <c r="G69" s="45" t="n">
        <v>0.95</v>
      </c>
      <c r="H69" s="43" t="n">
        <v>2.2</v>
      </c>
      <c r="I69" s="40" t="n">
        <v>2.6</v>
      </c>
      <c r="J69" s="40" t="n">
        <f aca="false">(H69-I69)*B69*C69*D69*3.67</f>
        <v>-1.7616</v>
      </c>
      <c r="K69" s="40" t="n">
        <v>3.67</v>
      </c>
      <c r="L69" s="44" t="n">
        <f aca="false">$AB$8*M69*N69*J69</f>
        <v>-490.42944</v>
      </c>
      <c r="M69" s="45" t="n">
        <v>0.773333333333333</v>
      </c>
      <c r="N69" s="35" t="n">
        <v>0.9</v>
      </c>
      <c r="O69" s="44" t="n">
        <f aca="false">(P69*Q69)/R69</f>
        <v>28.8461538461538</v>
      </c>
      <c r="P69" s="35" t="n">
        <f aca="false">$AB$17</f>
        <v>1.5</v>
      </c>
      <c r="Q69" s="35" t="n">
        <f aca="false">$AC$17</f>
        <v>25</v>
      </c>
      <c r="R69" s="16" t="n">
        <v>1.3</v>
      </c>
      <c r="S69" s="35" t="n">
        <v>61</v>
      </c>
      <c r="T69" s="35" t="n">
        <v>50</v>
      </c>
      <c r="U69" s="35" t="n">
        <v>75</v>
      </c>
      <c r="V69" s="35" t="n">
        <v>0.14</v>
      </c>
      <c r="W69" s="45" t="n">
        <f aca="false">SUM(F69,E69,V69,)</f>
        <v>0.72</v>
      </c>
    </row>
    <row r="70" customFormat="false" ht="15" hidden="false" customHeight="false" outlineLevel="0" collapsed="false">
      <c r="A70" s="39" t="n">
        <v>68</v>
      </c>
      <c r="B70" s="40" t="n">
        <v>1.2</v>
      </c>
      <c r="C70" s="41" t="n">
        <v>10</v>
      </c>
      <c r="D70" s="42" t="n">
        <v>0.1</v>
      </c>
      <c r="E70" s="40" t="n">
        <v>0.2</v>
      </c>
      <c r="F70" s="40" t="n">
        <f aca="false">(U70-S70)/T70</f>
        <v>0.2</v>
      </c>
      <c r="G70" s="45" t="n">
        <v>0.91</v>
      </c>
      <c r="H70" s="43" t="n">
        <v>2.2</v>
      </c>
      <c r="I70" s="40" t="n">
        <v>2.6</v>
      </c>
      <c r="J70" s="40" t="n">
        <f aca="false">(H70-I70)*B70*C70*D70*3.67</f>
        <v>-1.7616</v>
      </c>
      <c r="K70" s="40" t="n">
        <v>3.67</v>
      </c>
      <c r="L70" s="44" t="n">
        <f aca="false">$AB$8*M70*N70*J70</f>
        <v>-524.25216</v>
      </c>
      <c r="M70" s="45" t="n">
        <v>0.826666666666667</v>
      </c>
      <c r="N70" s="35" t="n">
        <v>0.9</v>
      </c>
      <c r="O70" s="44" t="n">
        <f aca="false">(P70*Q70)/R70</f>
        <v>8.72093023255814</v>
      </c>
      <c r="P70" s="35" t="n">
        <f aca="false">$AB$17</f>
        <v>1.5</v>
      </c>
      <c r="Q70" s="35" t="n">
        <f aca="false">$AC$17</f>
        <v>25</v>
      </c>
      <c r="R70" s="16" t="n">
        <v>4.3</v>
      </c>
      <c r="S70" s="35" t="n">
        <v>65</v>
      </c>
      <c r="T70" s="35" t="n">
        <v>50</v>
      </c>
      <c r="U70" s="35" t="n">
        <v>75</v>
      </c>
      <c r="V70" s="35" t="n">
        <v>0.13</v>
      </c>
      <c r="W70" s="45" t="n">
        <f aca="false">SUM(F70,E70,V70,)</f>
        <v>0.53</v>
      </c>
    </row>
    <row r="71" customFormat="false" ht="15" hidden="false" customHeight="false" outlineLevel="0" collapsed="false">
      <c r="A71" s="39" t="n">
        <v>69</v>
      </c>
      <c r="B71" s="40" t="n">
        <v>1.2</v>
      </c>
      <c r="C71" s="41" t="n">
        <v>10</v>
      </c>
      <c r="D71" s="42" t="n">
        <v>0.1</v>
      </c>
      <c r="E71" s="40" t="n">
        <v>0.2</v>
      </c>
      <c r="F71" s="40" t="n">
        <f aca="false">(U71-S71)/T71</f>
        <v>0.38</v>
      </c>
      <c r="G71" s="45" t="n">
        <v>0.9</v>
      </c>
      <c r="H71" s="43" t="n">
        <v>2.2</v>
      </c>
      <c r="I71" s="40" t="n">
        <v>2.6</v>
      </c>
      <c r="J71" s="40" t="n">
        <f aca="false">(H71-I71)*B71*C71*D71*3.67</f>
        <v>-1.7616</v>
      </c>
      <c r="K71" s="40" t="n">
        <v>3.67</v>
      </c>
      <c r="L71" s="44" t="n">
        <f aca="false">$AB$8*M71*N71*J71</f>
        <v>-507.3408</v>
      </c>
      <c r="M71" s="45" t="n">
        <v>0.8</v>
      </c>
      <c r="N71" s="35" t="n">
        <v>0.9</v>
      </c>
      <c r="O71" s="44" t="n">
        <f aca="false">(P71*Q71)/R71</f>
        <v>7.07547169811321</v>
      </c>
      <c r="P71" s="35" t="n">
        <f aca="false">$AB$17</f>
        <v>1.5</v>
      </c>
      <c r="Q71" s="35" t="n">
        <f aca="false">$AC$17</f>
        <v>25</v>
      </c>
      <c r="R71" s="16" t="n">
        <v>5.3</v>
      </c>
      <c r="S71" s="35" t="n">
        <v>56</v>
      </c>
      <c r="T71" s="35" t="n">
        <v>50</v>
      </c>
      <c r="U71" s="35" t="n">
        <v>75</v>
      </c>
      <c r="V71" s="35" t="n">
        <v>0.12</v>
      </c>
      <c r="W71" s="45" t="n">
        <f aca="false">SUM(F71,E71,V71,)</f>
        <v>0.7</v>
      </c>
    </row>
    <row r="72" customFormat="false" ht="15" hidden="false" customHeight="false" outlineLevel="0" collapsed="false">
      <c r="A72" s="39" t="n">
        <v>70</v>
      </c>
      <c r="B72" s="40" t="n">
        <v>1.2</v>
      </c>
      <c r="C72" s="41" t="n">
        <v>10</v>
      </c>
      <c r="D72" s="42" t="n">
        <v>0.1</v>
      </c>
      <c r="E72" s="40" t="n">
        <v>0.2</v>
      </c>
      <c r="F72" s="40" t="n">
        <f aca="false">(U72-S72)/T72</f>
        <v>0.38</v>
      </c>
      <c r="G72" s="45" t="n">
        <v>0.99</v>
      </c>
      <c r="H72" s="43" t="n">
        <v>2.2</v>
      </c>
      <c r="I72" s="40" t="n">
        <v>1.8</v>
      </c>
      <c r="J72" s="40" t="n">
        <f aca="false">(H72-I72)*B72*C72*D72*3.67</f>
        <v>1.7616</v>
      </c>
      <c r="K72" s="40" t="n">
        <v>3.67</v>
      </c>
      <c r="L72" s="44" t="n">
        <f aca="false">$AB$8*M72*N72*J72</f>
        <v>498.88512</v>
      </c>
      <c r="M72" s="45" t="n">
        <v>0.786666666666667</v>
      </c>
      <c r="N72" s="35" t="n">
        <v>0.9</v>
      </c>
      <c r="O72" s="44" t="n">
        <f aca="false">(P72*Q72)/R72</f>
        <v>11.3636363636364</v>
      </c>
      <c r="P72" s="35" t="n">
        <f aca="false">$AB$17</f>
        <v>1.5</v>
      </c>
      <c r="Q72" s="35" t="n">
        <f aca="false">$AC$17</f>
        <v>25</v>
      </c>
      <c r="R72" s="16" t="n">
        <v>3.3</v>
      </c>
      <c r="S72" s="35" t="n">
        <v>56</v>
      </c>
      <c r="T72" s="35" t="n">
        <v>50</v>
      </c>
      <c r="U72" s="35" t="n">
        <v>75</v>
      </c>
      <c r="V72" s="35" t="n">
        <v>0.25</v>
      </c>
      <c r="W72" s="45" t="n">
        <f aca="false">SUM(F72,E72,V72,)</f>
        <v>0.83</v>
      </c>
    </row>
    <row r="73" customFormat="false" ht="15" hidden="false" customHeight="false" outlineLevel="0" collapsed="false">
      <c r="A73" s="39" t="n">
        <v>71</v>
      </c>
      <c r="B73" s="40" t="n">
        <v>1.2</v>
      </c>
      <c r="C73" s="41" t="n">
        <v>10</v>
      </c>
      <c r="D73" s="42" t="n">
        <v>0.1</v>
      </c>
      <c r="E73" s="40" t="n">
        <v>0.4</v>
      </c>
      <c r="F73" s="40" t="n">
        <f aca="false">(U73-S73)/T73</f>
        <v>0.34</v>
      </c>
      <c r="G73" s="45" t="n">
        <v>0.99</v>
      </c>
      <c r="H73" s="43" t="n">
        <v>2.2</v>
      </c>
      <c r="I73" s="40" t="n">
        <v>1.9</v>
      </c>
      <c r="J73" s="40" t="n">
        <f aca="false">(H73-I73)*B73*C73*D73*3.67</f>
        <v>1.3212</v>
      </c>
      <c r="K73" s="40" t="n">
        <v>3.67</v>
      </c>
      <c r="L73" s="44" t="n">
        <f aca="false">$AB$8*M73*N73*J73</f>
        <v>355.13856</v>
      </c>
      <c r="M73" s="45" t="n">
        <v>0.746666666666667</v>
      </c>
      <c r="N73" s="35" t="n">
        <v>0.9</v>
      </c>
      <c r="O73" s="44" t="n">
        <f aca="false">(P73*Q73)/R73</f>
        <v>6.69642857142857</v>
      </c>
      <c r="P73" s="35" t="n">
        <f aca="false">$AB$17</f>
        <v>1.5</v>
      </c>
      <c r="Q73" s="35" t="n">
        <f aca="false">$AC$17</f>
        <v>25</v>
      </c>
      <c r="R73" s="16" t="n">
        <v>5.6</v>
      </c>
      <c r="S73" s="35" t="n">
        <v>58</v>
      </c>
      <c r="T73" s="35" t="n">
        <v>50</v>
      </c>
      <c r="U73" s="35" t="n">
        <v>75</v>
      </c>
      <c r="V73" s="35" t="n">
        <v>0.2</v>
      </c>
      <c r="W73" s="45" t="n">
        <f aca="false">SUM(F73,E73,V73,)</f>
        <v>0.94</v>
      </c>
    </row>
    <row r="74" customFormat="false" ht="15" hidden="false" customHeight="false" outlineLevel="0" collapsed="false">
      <c r="A74" s="39" t="n">
        <v>72</v>
      </c>
      <c r="B74" s="40" t="n">
        <v>1.2</v>
      </c>
      <c r="C74" s="41" t="n">
        <v>10</v>
      </c>
      <c r="D74" s="42" t="n">
        <v>0.1</v>
      </c>
      <c r="E74" s="40" t="n">
        <v>0.3</v>
      </c>
      <c r="F74" s="40" t="n">
        <f aca="false">(U74-S74)/T74</f>
        <v>0.22</v>
      </c>
      <c r="G74" s="45" t="n">
        <v>0.98</v>
      </c>
      <c r="H74" s="43" t="n">
        <v>2.2</v>
      </c>
      <c r="I74" s="40" t="n">
        <v>2.5</v>
      </c>
      <c r="J74" s="40" t="n">
        <f aca="false">(H74-I74)*B74*C74*D74*3.67</f>
        <v>-1.3212</v>
      </c>
      <c r="K74" s="40" t="n">
        <v>3.67</v>
      </c>
      <c r="L74" s="44" t="n">
        <f aca="false">$AB$8*M74*N74*J74</f>
        <v>-405.87264</v>
      </c>
      <c r="M74" s="45" t="n">
        <v>0.853333333333333</v>
      </c>
      <c r="N74" s="35" t="n">
        <v>0.9</v>
      </c>
      <c r="O74" s="44" t="n">
        <f aca="false">(P74*Q74)/R74</f>
        <v>6.14754098360656</v>
      </c>
      <c r="P74" s="35" t="n">
        <f aca="false">$AB$17</f>
        <v>1.5</v>
      </c>
      <c r="Q74" s="35" t="n">
        <f aca="false">$AC$17</f>
        <v>25</v>
      </c>
      <c r="R74" s="16" t="n">
        <v>6.1</v>
      </c>
      <c r="S74" s="35" t="n">
        <v>64</v>
      </c>
      <c r="T74" s="35" t="n">
        <v>50</v>
      </c>
      <c r="U74" s="35" t="n">
        <v>75</v>
      </c>
      <c r="V74" s="35" t="n">
        <v>0.11</v>
      </c>
      <c r="W74" s="45" t="n">
        <f aca="false">SUM(F74,E74,V74,)</f>
        <v>0.63</v>
      </c>
    </row>
    <row r="75" customFormat="false" ht="15" hidden="false" customHeight="false" outlineLevel="0" collapsed="false">
      <c r="A75" s="39" t="n">
        <v>73</v>
      </c>
      <c r="B75" s="40" t="n">
        <v>1.2</v>
      </c>
      <c r="C75" s="41" t="n">
        <v>10</v>
      </c>
      <c r="D75" s="42" t="n">
        <v>0.1</v>
      </c>
      <c r="E75" s="40" t="n">
        <v>0.4</v>
      </c>
      <c r="F75" s="40" t="n">
        <f aca="false">(U75-S75)/T75</f>
        <v>0.4</v>
      </c>
      <c r="G75" s="45" t="n">
        <v>1</v>
      </c>
      <c r="H75" s="43" t="n">
        <v>2.2</v>
      </c>
      <c r="I75" s="40" t="n">
        <v>2.4</v>
      </c>
      <c r="J75" s="40" t="n">
        <f aca="false">(H75-I75)*B75*C75*D75*3.67</f>
        <v>-0.880799999999999</v>
      </c>
      <c r="K75" s="40" t="n">
        <v>3.67</v>
      </c>
      <c r="L75" s="44" t="n">
        <f aca="false">$AB$8*M75*N75*J75</f>
        <v>-249.44256</v>
      </c>
      <c r="M75" s="45" t="n">
        <v>0.786666666666667</v>
      </c>
      <c r="N75" s="35" t="n">
        <v>0.9</v>
      </c>
      <c r="O75" s="44" t="n">
        <f aca="false">(P75*Q75)/R75</f>
        <v>37.5</v>
      </c>
      <c r="P75" s="35" t="n">
        <f aca="false">$AB$17</f>
        <v>1.5</v>
      </c>
      <c r="Q75" s="35" t="n">
        <f aca="false">$AC$17</f>
        <v>25</v>
      </c>
      <c r="R75" s="16" t="n">
        <v>1</v>
      </c>
      <c r="S75" s="35" t="n">
        <v>55</v>
      </c>
      <c r="T75" s="35" t="n">
        <v>50</v>
      </c>
      <c r="U75" s="35" t="n">
        <v>75</v>
      </c>
      <c r="V75" s="35" t="n">
        <v>0.16</v>
      </c>
      <c r="W75" s="45" t="n">
        <f aca="false">SUM(F75,E75,V75,)</f>
        <v>0.96</v>
      </c>
    </row>
    <row r="76" customFormat="false" ht="15" hidden="false" customHeight="false" outlineLevel="0" collapsed="false">
      <c r="A76" s="39" t="n">
        <v>74</v>
      </c>
      <c r="B76" s="40" t="n">
        <v>1.2</v>
      </c>
      <c r="C76" s="41" t="n">
        <v>10</v>
      </c>
      <c r="D76" s="42" t="n">
        <v>0.1</v>
      </c>
      <c r="E76" s="40" t="n">
        <v>0.4</v>
      </c>
      <c r="F76" s="40" t="n">
        <f aca="false">(U76-S76)/T76</f>
        <v>0.32</v>
      </c>
      <c r="G76" s="45" t="n">
        <v>0.91</v>
      </c>
      <c r="H76" s="43" t="n">
        <v>2.2</v>
      </c>
      <c r="I76" s="40" t="n">
        <v>2.5</v>
      </c>
      <c r="J76" s="40" t="n">
        <f aca="false">(H76-I76)*B76*C76*D76*3.67</f>
        <v>-1.3212</v>
      </c>
      <c r="K76" s="40" t="n">
        <v>3.67</v>
      </c>
      <c r="L76" s="44" t="n">
        <f aca="false">$AB$8*M76*N76*J76</f>
        <v>-348.7968</v>
      </c>
      <c r="M76" s="45" t="n">
        <v>0.733333333333333</v>
      </c>
      <c r="N76" s="35" t="n">
        <v>0.9</v>
      </c>
      <c r="O76" s="44" t="n">
        <f aca="false">(P76*Q76)/R76</f>
        <v>19.7368421052632</v>
      </c>
      <c r="P76" s="35" t="n">
        <f aca="false">$AB$17</f>
        <v>1.5</v>
      </c>
      <c r="Q76" s="35" t="n">
        <f aca="false">$AC$17</f>
        <v>25</v>
      </c>
      <c r="R76" s="16" t="n">
        <v>1.9</v>
      </c>
      <c r="S76" s="35" t="n">
        <v>59</v>
      </c>
      <c r="T76" s="35" t="n">
        <v>50</v>
      </c>
      <c r="U76" s="35" t="n">
        <v>75</v>
      </c>
      <c r="V76" s="35" t="n">
        <v>0.19</v>
      </c>
      <c r="W76" s="45" t="n">
        <f aca="false">SUM(F76,E76,V76,)</f>
        <v>0.91</v>
      </c>
    </row>
    <row r="77" customFormat="false" ht="15" hidden="false" customHeight="false" outlineLevel="0" collapsed="false">
      <c r="A77" s="39" t="n">
        <v>75</v>
      </c>
      <c r="B77" s="40" t="n">
        <v>1.2</v>
      </c>
      <c r="C77" s="41" t="n">
        <v>10</v>
      </c>
      <c r="D77" s="42" t="n">
        <v>0.1</v>
      </c>
      <c r="E77" s="40" t="n">
        <v>0.4</v>
      </c>
      <c r="F77" s="40" t="n">
        <f aca="false">(U77-S77)/T77</f>
        <v>0.2</v>
      </c>
      <c r="G77" s="45" t="n">
        <v>0.98</v>
      </c>
      <c r="H77" s="43" t="n">
        <v>2.2</v>
      </c>
      <c r="I77" s="40" t="n">
        <v>1.9</v>
      </c>
      <c r="J77" s="40" t="n">
        <f aca="false">(H77-I77)*B77*C77*D77*3.67</f>
        <v>1.3212</v>
      </c>
      <c r="K77" s="40" t="n">
        <v>3.67</v>
      </c>
      <c r="L77" s="44" t="n">
        <f aca="false">$AB$8*M77*N77*J77</f>
        <v>367.82208</v>
      </c>
      <c r="M77" s="45" t="n">
        <v>0.773333333333333</v>
      </c>
      <c r="N77" s="35" t="n">
        <v>0.9</v>
      </c>
      <c r="O77" s="44" t="n">
        <f aca="false">(P77*Q77)/R77</f>
        <v>5.43478260869565</v>
      </c>
      <c r="P77" s="35" t="n">
        <f aca="false">$AB$17</f>
        <v>1.5</v>
      </c>
      <c r="Q77" s="35" t="n">
        <f aca="false">$AC$17</f>
        <v>25</v>
      </c>
      <c r="R77" s="16" t="n">
        <v>6.9</v>
      </c>
      <c r="S77" s="35" t="n">
        <v>65</v>
      </c>
      <c r="T77" s="35" t="n">
        <v>50</v>
      </c>
      <c r="U77" s="35" t="n">
        <v>75</v>
      </c>
      <c r="V77" s="35" t="n">
        <v>0.22</v>
      </c>
      <c r="W77" s="45" t="n">
        <f aca="false">SUM(F77,E77,V77,)</f>
        <v>0.82</v>
      </c>
    </row>
    <row r="78" customFormat="false" ht="15" hidden="false" customHeight="false" outlineLevel="0" collapsed="false">
      <c r="A78" s="39" t="n">
        <v>76</v>
      </c>
      <c r="B78" s="40" t="n">
        <v>1.2</v>
      </c>
      <c r="C78" s="41" t="n">
        <v>10</v>
      </c>
      <c r="D78" s="42" t="n">
        <v>0.1</v>
      </c>
      <c r="E78" s="40" t="n">
        <v>0.2</v>
      </c>
      <c r="F78" s="40" t="n">
        <f aca="false">(U78-S78)/T78</f>
        <v>0.24</v>
      </c>
      <c r="G78" s="45" t="n">
        <v>1</v>
      </c>
      <c r="H78" s="43" t="n">
        <v>2.2</v>
      </c>
      <c r="I78" s="40" t="n">
        <v>2.5</v>
      </c>
      <c r="J78" s="40" t="n">
        <f aca="false">(H78-I78)*B78*C78*D78*3.67</f>
        <v>-1.3212</v>
      </c>
      <c r="K78" s="40" t="n">
        <v>3.67</v>
      </c>
      <c r="L78" s="44" t="n">
        <f aca="false">$AB$8*M78*N78*J78</f>
        <v>-405.87264</v>
      </c>
      <c r="M78" s="45" t="n">
        <v>0.853333333333333</v>
      </c>
      <c r="N78" s="35" t="n">
        <v>0.9</v>
      </c>
      <c r="O78" s="44" t="n">
        <f aca="false">(P78*Q78)/R78</f>
        <v>8.33333333333333</v>
      </c>
      <c r="P78" s="35" t="n">
        <f aca="false">$AB$17</f>
        <v>1.5</v>
      </c>
      <c r="Q78" s="35" t="n">
        <f aca="false">$AC$17</f>
        <v>25</v>
      </c>
      <c r="R78" s="16" t="n">
        <v>4.5</v>
      </c>
      <c r="S78" s="35" t="n">
        <v>63</v>
      </c>
      <c r="T78" s="35" t="n">
        <v>50</v>
      </c>
      <c r="U78" s="35" t="n">
        <v>75</v>
      </c>
      <c r="V78" s="35" t="n">
        <v>0.11</v>
      </c>
      <c r="W78" s="45" t="n">
        <f aca="false">SUM(F78,E78,V78,)</f>
        <v>0.55</v>
      </c>
    </row>
    <row r="79" customFormat="false" ht="15" hidden="false" customHeight="false" outlineLevel="0" collapsed="false">
      <c r="A79" s="39" t="n">
        <v>77</v>
      </c>
      <c r="B79" s="40" t="n">
        <v>1.2</v>
      </c>
      <c r="C79" s="41" t="n">
        <v>10</v>
      </c>
      <c r="D79" s="42" t="n">
        <v>0.1</v>
      </c>
      <c r="E79" s="40" t="n">
        <v>0.3</v>
      </c>
      <c r="F79" s="40" t="n">
        <f aca="false">(U79-S79)/T79</f>
        <v>0.32</v>
      </c>
      <c r="G79" s="45" t="n">
        <v>0.91</v>
      </c>
      <c r="H79" s="43" t="n">
        <v>2.2</v>
      </c>
      <c r="I79" s="40" t="n">
        <v>2.3</v>
      </c>
      <c r="J79" s="40" t="n">
        <f aca="false">(H79-I79)*B79*C79*D79*3.67</f>
        <v>-0.440399999999998</v>
      </c>
      <c r="K79" s="40" t="n">
        <v>3.67</v>
      </c>
      <c r="L79" s="44" t="n">
        <f aca="false">$AB$8*M79*N79*J79</f>
        <v>-118.37952</v>
      </c>
      <c r="M79" s="45" t="n">
        <v>0.746666666666667</v>
      </c>
      <c r="N79" s="35" t="n">
        <v>0.9</v>
      </c>
      <c r="O79" s="44" t="n">
        <f aca="false">(P79*Q79)/R79</f>
        <v>18.75</v>
      </c>
      <c r="P79" s="35" t="n">
        <f aca="false">$AB$17</f>
        <v>1.5</v>
      </c>
      <c r="Q79" s="35" t="n">
        <f aca="false">$AC$17</f>
        <v>25</v>
      </c>
      <c r="R79" s="16" t="n">
        <v>2</v>
      </c>
      <c r="S79" s="35" t="n">
        <v>59</v>
      </c>
      <c r="T79" s="35" t="n">
        <v>50</v>
      </c>
      <c r="U79" s="35" t="n">
        <v>75</v>
      </c>
      <c r="V79" s="35" t="n">
        <v>0.21</v>
      </c>
      <c r="W79" s="45" t="n">
        <f aca="false">SUM(F79,E79,V79,)</f>
        <v>0.83</v>
      </c>
    </row>
    <row r="80" customFormat="false" ht="15" hidden="false" customHeight="false" outlineLevel="0" collapsed="false">
      <c r="A80" s="39" t="n">
        <v>78</v>
      </c>
      <c r="B80" s="40" t="n">
        <v>1.2</v>
      </c>
      <c r="C80" s="41" t="n">
        <v>10</v>
      </c>
      <c r="D80" s="42" t="n">
        <v>0.1</v>
      </c>
      <c r="E80" s="40" t="n">
        <v>0.4</v>
      </c>
      <c r="F80" s="40" t="n">
        <f aca="false">(U80-S80)/T80</f>
        <v>0.38</v>
      </c>
      <c r="G80" s="45" t="n">
        <v>0.92</v>
      </c>
      <c r="H80" s="43" t="n">
        <v>2.2</v>
      </c>
      <c r="I80" s="40" t="n">
        <v>2.5</v>
      </c>
      <c r="J80" s="40" t="n">
        <f aca="false">(H80-I80)*B80*C80*D80*3.67</f>
        <v>-1.3212</v>
      </c>
      <c r="K80" s="40" t="n">
        <v>3.67</v>
      </c>
      <c r="L80" s="44" t="n">
        <f aca="false">$AB$8*M80*N80*J80</f>
        <v>-348.7968</v>
      </c>
      <c r="M80" s="45" t="n">
        <v>0.733333333333333</v>
      </c>
      <c r="N80" s="35" t="n">
        <v>0.9</v>
      </c>
      <c r="O80" s="44" t="n">
        <f aca="false">(P80*Q80)/R80</f>
        <v>19.7368421052632</v>
      </c>
      <c r="P80" s="35" t="n">
        <f aca="false">$AB$17</f>
        <v>1.5</v>
      </c>
      <c r="Q80" s="35" t="n">
        <f aca="false">$AC$17</f>
        <v>25</v>
      </c>
      <c r="R80" s="16" t="n">
        <v>1.9</v>
      </c>
      <c r="S80" s="35" t="n">
        <v>56</v>
      </c>
      <c r="T80" s="35" t="n">
        <v>50</v>
      </c>
      <c r="U80" s="35" t="n">
        <v>75</v>
      </c>
      <c r="V80" s="35" t="n">
        <v>0.17</v>
      </c>
      <c r="W80" s="45" t="n">
        <f aca="false">SUM(F80,E80,V80,)</f>
        <v>0.95</v>
      </c>
    </row>
    <row r="81" customFormat="false" ht="15" hidden="false" customHeight="false" outlineLevel="0" collapsed="false">
      <c r="A81" s="39" t="n">
        <v>79</v>
      </c>
      <c r="B81" s="40" t="n">
        <v>1.2</v>
      </c>
      <c r="C81" s="41" t="n">
        <v>10</v>
      </c>
      <c r="D81" s="42" t="n">
        <v>0.1</v>
      </c>
      <c r="E81" s="40" t="n">
        <v>0.4</v>
      </c>
      <c r="F81" s="40" t="n">
        <f aca="false">(U81-S81)/T81</f>
        <v>0.22</v>
      </c>
      <c r="G81" s="45" t="n">
        <v>0.92</v>
      </c>
      <c r="H81" s="43" t="n">
        <v>2.2</v>
      </c>
      <c r="I81" s="40" t="n">
        <v>2.6</v>
      </c>
      <c r="J81" s="40" t="n">
        <f aca="false">(H81-I81)*B81*C81*D81*3.67</f>
        <v>-1.7616</v>
      </c>
      <c r="K81" s="40" t="n">
        <v>3.67</v>
      </c>
      <c r="L81" s="44" t="n">
        <f aca="false">$AB$8*M81*N81*J81</f>
        <v>-498.88512</v>
      </c>
      <c r="M81" s="45" t="n">
        <v>0.786666666666667</v>
      </c>
      <c r="N81" s="35" t="n">
        <v>0.9</v>
      </c>
      <c r="O81" s="44" t="n">
        <f aca="false">(P81*Q81)/R81</f>
        <v>15.625</v>
      </c>
      <c r="P81" s="35" t="n">
        <f aca="false">$AB$17</f>
        <v>1.5</v>
      </c>
      <c r="Q81" s="35" t="n">
        <f aca="false">$AC$17</f>
        <v>25</v>
      </c>
      <c r="R81" s="16" t="n">
        <v>2.4</v>
      </c>
      <c r="S81" s="35" t="n">
        <v>64</v>
      </c>
      <c r="T81" s="35" t="n">
        <v>50</v>
      </c>
      <c r="U81" s="35" t="n">
        <v>75</v>
      </c>
      <c r="V81" s="35" t="n">
        <v>0.16</v>
      </c>
      <c r="W81" s="45" t="n">
        <f aca="false">SUM(F81,E81,V81,)</f>
        <v>0.78</v>
      </c>
    </row>
    <row r="82" customFormat="false" ht="15" hidden="false" customHeight="false" outlineLevel="0" collapsed="false">
      <c r="A82" s="39" t="n">
        <v>80</v>
      </c>
      <c r="B82" s="40" t="n">
        <v>1.2</v>
      </c>
      <c r="C82" s="41" t="n">
        <v>10</v>
      </c>
      <c r="D82" s="42" t="n">
        <v>0.1</v>
      </c>
      <c r="E82" s="40" t="n">
        <v>0.3</v>
      </c>
      <c r="F82" s="40" t="n">
        <f aca="false">(U82-S82)/T82</f>
        <v>0.34</v>
      </c>
      <c r="G82" s="45" t="n">
        <v>0.9</v>
      </c>
      <c r="H82" s="43" t="n">
        <v>2.2</v>
      </c>
      <c r="I82" s="40" t="n">
        <v>2</v>
      </c>
      <c r="J82" s="40" t="n">
        <f aca="false">(H82-I82)*B82*C82*D82*3.67</f>
        <v>0.880800000000001</v>
      </c>
      <c r="K82" s="40" t="n">
        <v>3.67</v>
      </c>
      <c r="L82" s="44" t="n">
        <f aca="false">$AB$8*M82*N82*J82</f>
        <v>266.35392</v>
      </c>
      <c r="M82" s="45" t="n">
        <v>0.84</v>
      </c>
      <c r="N82" s="35" t="n">
        <v>0.9</v>
      </c>
      <c r="O82" s="44" t="n">
        <f aca="false">(P82*Q82)/R82</f>
        <v>9.14634146341463</v>
      </c>
      <c r="P82" s="35" t="n">
        <f aca="false">$AB$17</f>
        <v>1.5</v>
      </c>
      <c r="Q82" s="35" t="n">
        <f aca="false">$AC$17</f>
        <v>25</v>
      </c>
      <c r="R82" s="16" t="n">
        <v>4.1</v>
      </c>
      <c r="S82" s="35" t="n">
        <v>58</v>
      </c>
      <c r="T82" s="35" t="n">
        <v>50</v>
      </c>
      <c r="U82" s="35" t="n">
        <v>75</v>
      </c>
      <c r="V82" s="35" t="n">
        <v>0.19</v>
      </c>
      <c r="W82" s="45" t="n">
        <f aca="false">SUM(F82,E82,V82,)</f>
        <v>0.83</v>
      </c>
    </row>
    <row r="83" customFormat="false" ht="15" hidden="false" customHeight="false" outlineLevel="0" collapsed="false">
      <c r="A83" s="39" t="n">
        <v>81</v>
      </c>
      <c r="B83" s="40" t="n">
        <v>1.2</v>
      </c>
      <c r="C83" s="41" t="n">
        <v>10</v>
      </c>
      <c r="D83" s="42" t="n">
        <v>0.1</v>
      </c>
      <c r="E83" s="40" t="n">
        <v>0.3</v>
      </c>
      <c r="F83" s="40" t="n">
        <f aca="false">(U83-S83)/T83</f>
        <v>0.34</v>
      </c>
      <c r="G83" s="45" t="n">
        <v>0.9</v>
      </c>
      <c r="H83" s="43" t="n">
        <v>2.2</v>
      </c>
      <c r="I83" s="40" t="n">
        <v>2.5</v>
      </c>
      <c r="J83" s="40" t="n">
        <f aca="false">(H83-I83)*B83*C83*D83*3.67</f>
        <v>-1.3212</v>
      </c>
      <c r="K83" s="40" t="n">
        <v>3.67</v>
      </c>
      <c r="L83" s="44" t="n">
        <f aca="false">$AB$8*M83*N83*J83</f>
        <v>-386.84736</v>
      </c>
      <c r="M83" s="45" t="n">
        <v>0.813333333333333</v>
      </c>
      <c r="N83" s="35" t="n">
        <v>0.9</v>
      </c>
      <c r="O83" s="44" t="n">
        <f aca="false">(P83*Q83)/R83</f>
        <v>9.86842105263158</v>
      </c>
      <c r="P83" s="35" t="n">
        <f aca="false">$AB$17</f>
        <v>1.5</v>
      </c>
      <c r="Q83" s="35" t="n">
        <f aca="false">$AC$17</f>
        <v>25</v>
      </c>
      <c r="R83" s="16" t="n">
        <v>3.8</v>
      </c>
      <c r="S83" s="35" t="n">
        <v>58</v>
      </c>
      <c r="T83" s="35" t="n">
        <v>50</v>
      </c>
      <c r="U83" s="35" t="n">
        <v>75</v>
      </c>
      <c r="V83" s="35" t="n">
        <v>0.24</v>
      </c>
      <c r="W83" s="45" t="n">
        <f aca="false">SUM(F83,E83,V83,)</f>
        <v>0.88</v>
      </c>
    </row>
    <row r="84" customFormat="false" ht="15" hidden="false" customHeight="false" outlineLevel="0" collapsed="false">
      <c r="A84" s="39" t="n">
        <v>82</v>
      </c>
      <c r="B84" s="40" t="n">
        <v>1.2</v>
      </c>
      <c r="C84" s="41" t="n">
        <v>10</v>
      </c>
      <c r="D84" s="42" t="n">
        <v>0.1</v>
      </c>
      <c r="E84" s="40" t="n">
        <v>0.4</v>
      </c>
      <c r="F84" s="40" t="n">
        <f aca="false">(U84-S84)/T84</f>
        <v>0.32</v>
      </c>
      <c r="G84" s="45" t="n">
        <v>1</v>
      </c>
      <c r="H84" s="43" t="n">
        <v>2.2</v>
      </c>
      <c r="I84" s="40" t="n">
        <v>1.8</v>
      </c>
      <c r="J84" s="40" t="n">
        <f aca="false">(H84-I84)*B84*C84*D84*3.67</f>
        <v>1.7616</v>
      </c>
      <c r="K84" s="40" t="n">
        <v>3.67</v>
      </c>
      <c r="L84" s="44" t="n">
        <f aca="false">$AB$8*M84*N84*J84</f>
        <v>549.6192</v>
      </c>
      <c r="M84" s="45" t="n">
        <v>0.866666666666667</v>
      </c>
      <c r="N84" s="35" t="n">
        <v>0.9</v>
      </c>
      <c r="O84" s="44" t="n">
        <f aca="false">(P84*Q84)/R84</f>
        <v>31.25</v>
      </c>
      <c r="P84" s="35" t="n">
        <f aca="false">$AB$17</f>
        <v>1.5</v>
      </c>
      <c r="Q84" s="35" t="n">
        <f aca="false">$AC$17</f>
        <v>25</v>
      </c>
      <c r="R84" s="16" t="n">
        <v>1.2</v>
      </c>
      <c r="S84" s="35" t="n">
        <v>59</v>
      </c>
      <c r="T84" s="35" t="n">
        <v>50</v>
      </c>
      <c r="U84" s="35" t="n">
        <v>75</v>
      </c>
      <c r="V84" s="35" t="n">
        <v>0.16</v>
      </c>
      <c r="W84" s="45" t="n">
        <f aca="false">SUM(F84,E84,V84,)</f>
        <v>0.88</v>
      </c>
    </row>
    <row r="85" customFormat="false" ht="15" hidden="false" customHeight="false" outlineLevel="0" collapsed="false">
      <c r="A85" s="39" t="n">
        <v>83</v>
      </c>
      <c r="B85" s="40" t="n">
        <v>1.2</v>
      </c>
      <c r="C85" s="41" t="n">
        <v>10</v>
      </c>
      <c r="D85" s="42" t="n">
        <v>0.1</v>
      </c>
      <c r="E85" s="40" t="n">
        <v>0.3</v>
      </c>
      <c r="F85" s="40" t="n">
        <f aca="false">(U85-S85)/T85</f>
        <v>0.28</v>
      </c>
      <c r="G85" s="45" t="n">
        <v>0.94</v>
      </c>
      <c r="H85" s="43" t="n">
        <v>2.2</v>
      </c>
      <c r="I85" s="40" t="n">
        <v>1.9</v>
      </c>
      <c r="J85" s="40" t="n">
        <f aca="false">(H85-I85)*B85*C85*D85*3.67</f>
        <v>1.3212</v>
      </c>
      <c r="K85" s="40" t="n">
        <v>3.67</v>
      </c>
      <c r="L85" s="44" t="n">
        <f aca="false">$AB$8*M85*N85*J85</f>
        <v>348.7968</v>
      </c>
      <c r="M85" s="45" t="n">
        <v>0.733333333333333</v>
      </c>
      <c r="N85" s="35" t="n">
        <v>0.9</v>
      </c>
      <c r="O85" s="44" t="n">
        <f aca="false">(P85*Q85)/R85</f>
        <v>23.4375</v>
      </c>
      <c r="P85" s="35" t="n">
        <f aca="false">$AB$17</f>
        <v>1.5</v>
      </c>
      <c r="Q85" s="35" t="n">
        <f aca="false">$AC$17</f>
        <v>25</v>
      </c>
      <c r="R85" s="16" t="n">
        <v>1.6</v>
      </c>
      <c r="S85" s="35" t="n">
        <v>61</v>
      </c>
      <c r="T85" s="35" t="n">
        <v>50</v>
      </c>
      <c r="U85" s="35" t="n">
        <v>75</v>
      </c>
      <c r="V85" s="35" t="n">
        <v>0.25</v>
      </c>
      <c r="W85" s="45" t="n">
        <f aca="false">SUM(F85,E85,V85,)</f>
        <v>0.83</v>
      </c>
    </row>
    <row r="86" customFormat="false" ht="15" hidden="false" customHeight="false" outlineLevel="0" collapsed="false">
      <c r="A86" s="39" t="n">
        <v>84</v>
      </c>
      <c r="B86" s="40" t="n">
        <v>1.2</v>
      </c>
      <c r="C86" s="41" t="n">
        <v>10</v>
      </c>
      <c r="D86" s="42" t="n">
        <v>0.1</v>
      </c>
      <c r="E86" s="40" t="n">
        <v>0.2</v>
      </c>
      <c r="F86" s="40" t="n">
        <f aca="false">(U86-S86)/T86</f>
        <v>0.26</v>
      </c>
      <c r="G86" s="45" t="n">
        <v>0.98</v>
      </c>
      <c r="H86" s="43" t="n">
        <v>2.2</v>
      </c>
      <c r="I86" s="40" t="n">
        <v>2.5</v>
      </c>
      <c r="J86" s="40" t="n">
        <f aca="false">(H86-I86)*B86*C86*D86*3.67</f>
        <v>-1.3212</v>
      </c>
      <c r="K86" s="40" t="n">
        <v>3.67</v>
      </c>
      <c r="L86" s="44" t="n">
        <f aca="false">$AB$8*M86*N86*J86</f>
        <v>-374.16384</v>
      </c>
      <c r="M86" s="45" t="n">
        <v>0.786666666666667</v>
      </c>
      <c r="N86" s="35" t="n">
        <v>0.9</v>
      </c>
      <c r="O86" s="44" t="n">
        <f aca="false">(P86*Q86)/R86</f>
        <v>34.0909090909091</v>
      </c>
      <c r="P86" s="35" t="n">
        <f aca="false">$AB$17</f>
        <v>1.5</v>
      </c>
      <c r="Q86" s="35" t="n">
        <f aca="false">$AC$17</f>
        <v>25</v>
      </c>
      <c r="R86" s="16" t="n">
        <v>1.1</v>
      </c>
      <c r="S86" s="35" t="n">
        <v>62</v>
      </c>
      <c r="T86" s="35" t="n">
        <v>50</v>
      </c>
      <c r="U86" s="35" t="n">
        <v>75</v>
      </c>
      <c r="V86" s="35" t="n">
        <v>0.24</v>
      </c>
      <c r="W86" s="45" t="n">
        <f aca="false">SUM(F86,E86,V86,)</f>
        <v>0.7</v>
      </c>
    </row>
    <row r="87" customFormat="false" ht="15" hidden="false" customHeight="false" outlineLevel="0" collapsed="false">
      <c r="A87" s="39" t="n">
        <v>85</v>
      </c>
      <c r="B87" s="40" t="n">
        <v>1.2</v>
      </c>
      <c r="C87" s="41" t="n">
        <v>10</v>
      </c>
      <c r="D87" s="42" t="n">
        <v>0.1</v>
      </c>
      <c r="E87" s="40" t="n">
        <v>0.3</v>
      </c>
      <c r="F87" s="40" t="n">
        <f aca="false">(U87-S87)/T87</f>
        <v>0.22</v>
      </c>
      <c r="G87" s="45" t="n">
        <v>0.96</v>
      </c>
      <c r="H87" s="43" t="n">
        <v>2.2</v>
      </c>
      <c r="I87" s="40" t="n">
        <v>2.3</v>
      </c>
      <c r="J87" s="40" t="n">
        <f aca="false">(H87-I87)*B87*C87*D87*3.67</f>
        <v>-0.440399999999998</v>
      </c>
      <c r="K87" s="40" t="n">
        <v>3.67</v>
      </c>
      <c r="L87" s="44" t="n">
        <f aca="false">$AB$8*M87*N87*J87</f>
        <v>-128.94912</v>
      </c>
      <c r="M87" s="45" t="n">
        <v>0.813333333333333</v>
      </c>
      <c r="N87" s="35" t="n">
        <v>0.9</v>
      </c>
      <c r="O87" s="44" t="n">
        <f aca="false">(P87*Q87)/R87</f>
        <v>19.7368421052632</v>
      </c>
      <c r="P87" s="35" t="n">
        <f aca="false">$AB$17</f>
        <v>1.5</v>
      </c>
      <c r="Q87" s="35" t="n">
        <f aca="false">$AC$17</f>
        <v>25</v>
      </c>
      <c r="R87" s="16" t="n">
        <v>1.9</v>
      </c>
      <c r="S87" s="35" t="n">
        <v>64</v>
      </c>
      <c r="T87" s="35" t="n">
        <v>50</v>
      </c>
      <c r="U87" s="35" t="n">
        <v>75</v>
      </c>
      <c r="V87" s="35" t="n">
        <v>0.21</v>
      </c>
      <c r="W87" s="45" t="n">
        <f aca="false">SUM(F87,E87,V87,)</f>
        <v>0.73</v>
      </c>
    </row>
    <row r="88" customFormat="false" ht="15" hidden="false" customHeight="false" outlineLevel="0" collapsed="false">
      <c r="A88" s="39" t="n">
        <v>86</v>
      </c>
      <c r="B88" s="40" t="n">
        <v>1.2</v>
      </c>
      <c r="C88" s="41" t="n">
        <v>10</v>
      </c>
      <c r="D88" s="42" t="n">
        <v>0.1</v>
      </c>
      <c r="E88" s="40" t="n">
        <v>0.3</v>
      </c>
      <c r="F88" s="40" t="n">
        <f aca="false">(U88-S88)/T88</f>
        <v>0.32</v>
      </c>
      <c r="G88" s="45" t="n">
        <v>0.97</v>
      </c>
      <c r="H88" s="43" t="n">
        <v>2.2</v>
      </c>
      <c r="I88" s="40" t="n">
        <v>1.9</v>
      </c>
      <c r="J88" s="40" t="n">
        <f aca="false">(H88-I88)*B88*C88*D88*3.67</f>
        <v>1.3212</v>
      </c>
      <c r="K88" s="40" t="n">
        <v>3.67</v>
      </c>
      <c r="L88" s="44" t="n">
        <f aca="false">$AB$8*M88*N88*J88</f>
        <v>386.84736</v>
      </c>
      <c r="M88" s="45" t="n">
        <v>0.813333333333333</v>
      </c>
      <c r="N88" s="35" t="n">
        <v>0.9</v>
      </c>
      <c r="O88" s="44" t="n">
        <f aca="false">(P88*Q88)/R88</f>
        <v>18.75</v>
      </c>
      <c r="P88" s="35" t="n">
        <f aca="false">$AB$17</f>
        <v>1.5</v>
      </c>
      <c r="Q88" s="35" t="n">
        <f aca="false">$AC$17</f>
        <v>25</v>
      </c>
      <c r="R88" s="16" t="n">
        <v>2</v>
      </c>
      <c r="S88" s="35" t="n">
        <v>59</v>
      </c>
      <c r="T88" s="35" t="n">
        <v>50</v>
      </c>
      <c r="U88" s="35" t="n">
        <v>75</v>
      </c>
      <c r="V88" s="35" t="n">
        <v>0.14</v>
      </c>
      <c r="W88" s="45" t="n">
        <f aca="false">SUM(F88,E88,V88,)</f>
        <v>0.76</v>
      </c>
    </row>
    <row r="89" customFormat="false" ht="15" hidden="false" customHeight="false" outlineLevel="0" collapsed="false">
      <c r="A89" s="39" t="n">
        <v>87</v>
      </c>
      <c r="B89" s="40" t="n">
        <v>1.2</v>
      </c>
      <c r="C89" s="41" t="n">
        <v>10</v>
      </c>
      <c r="D89" s="42" t="n">
        <v>0.1</v>
      </c>
      <c r="E89" s="40" t="n">
        <v>0.4</v>
      </c>
      <c r="F89" s="40" t="n">
        <f aca="false">(U89-S89)/T89</f>
        <v>0.26</v>
      </c>
      <c r="G89" s="45" t="n">
        <v>1</v>
      </c>
      <c r="H89" s="43" t="n">
        <v>2.2</v>
      </c>
      <c r="I89" s="40" t="n">
        <v>2.6</v>
      </c>
      <c r="J89" s="40" t="n">
        <f aca="false">(H89-I89)*B89*C89*D89*3.67</f>
        <v>-1.7616</v>
      </c>
      <c r="K89" s="40" t="n">
        <v>3.67</v>
      </c>
      <c r="L89" s="44" t="n">
        <f aca="false">$AB$8*M89*N89*J89</f>
        <v>-473.51808</v>
      </c>
      <c r="M89" s="45" t="n">
        <v>0.746666666666667</v>
      </c>
      <c r="N89" s="35" t="n">
        <v>0.9</v>
      </c>
      <c r="O89" s="44" t="n">
        <f aca="false">(P89*Q89)/R89</f>
        <v>7.97872340425532</v>
      </c>
      <c r="P89" s="35" t="n">
        <f aca="false">$AB$17</f>
        <v>1.5</v>
      </c>
      <c r="Q89" s="35" t="n">
        <f aca="false">$AC$17</f>
        <v>25</v>
      </c>
      <c r="R89" s="16" t="n">
        <v>4.7</v>
      </c>
      <c r="S89" s="35" t="n">
        <v>62</v>
      </c>
      <c r="T89" s="35" t="n">
        <v>50</v>
      </c>
      <c r="U89" s="35" t="n">
        <v>75</v>
      </c>
      <c r="V89" s="35" t="n">
        <v>0.21</v>
      </c>
      <c r="W89" s="45" t="n">
        <f aca="false">SUM(F89,E89,V89,)</f>
        <v>0.87</v>
      </c>
    </row>
    <row r="90" customFormat="false" ht="15" hidden="false" customHeight="false" outlineLevel="0" collapsed="false">
      <c r="A90" s="39" t="n">
        <v>88</v>
      </c>
      <c r="B90" s="40" t="n">
        <v>1.2</v>
      </c>
      <c r="C90" s="41" t="n">
        <v>10</v>
      </c>
      <c r="D90" s="42" t="n">
        <v>0.1</v>
      </c>
      <c r="E90" s="40" t="n">
        <v>0.2</v>
      </c>
      <c r="F90" s="40" t="n">
        <f aca="false">(U90-S90)/T90</f>
        <v>0.22</v>
      </c>
      <c r="G90" s="45" t="n">
        <v>1</v>
      </c>
      <c r="H90" s="43" t="n">
        <v>2.2</v>
      </c>
      <c r="I90" s="40" t="n">
        <v>2.5</v>
      </c>
      <c r="J90" s="40" t="n">
        <f aca="false">(H90-I90)*B90*C90*D90*3.67</f>
        <v>-1.3212</v>
      </c>
      <c r="K90" s="40" t="n">
        <v>3.67</v>
      </c>
      <c r="L90" s="44" t="n">
        <f aca="false">$AB$8*M90*N90*J90</f>
        <v>-393.18912</v>
      </c>
      <c r="M90" s="45" t="n">
        <v>0.826666666666667</v>
      </c>
      <c r="N90" s="35" t="n">
        <v>0.9</v>
      </c>
      <c r="O90" s="44" t="n">
        <f aca="false">(P90*Q90)/R90</f>
        <v>17.8571428571429</v>
      </c>
      <c r="P90" s="35" t="n">
        <f aca="false">$AB$17</f>
        <v>1.5</v>
      </c>
      <c r="Q90" s="35" t="n">
        <f aca="false">$AC$17</f>
        <v>25</v>
      </c>
      <c r="R90" s="16" t="n">
        <v>2.1</v>
      </c>
      <c r="S90" s="35" t="n">
        <v>64</v>
      </c>
      <c r="T90" s="35" t="n">
        <v>50</v>
      </c>
      <c r="U90" s="35" t="n">
        <v>75</v>
      </c>
      <c r="V90" s="35" t="n">
        <v>0.12</v>
      </c>
      <c r="W90" s="45" t="n">
        <f aca="false">SUM(F90,E90,V90,)</f>
        <v>0.54</v>
      </c>
    </row>
    <row r="91" customFormat="false" ht="15" hidden="false" customHeight="false" outlineLevel="0" collapsed="false">
      <c r="A91" s="39" t="n">
        <v>89</v>
      </c>
      <c r="B91" s="40" t="n">
        <v>1.2</v>
      </c>
      <c r="C91" s="41" t="n">
        <v>10</v>
      </c>
      <c r="D91" s="42" t="n">
        <v>0.1</v>
      </c>
      <c r="E91" s="40" t="n">
        <v>0.4</v>
      </c>
      <c r="F91" s="40" t="n">
        <f aca="false">(U91-S91)/T91</f>
        <v>0.32</v>
      </c>
      <c r="G91" s="45" t="n">
        <v>0.99</v>
      </c>
      <c r="H91" s="43" t="n">
        <v>2.2</v>
      </c>
      <c r="I91" s="40" t="n">
        <v>2.3</v>
      </c>
      <c r="J91" s="40" t="n">
        <f aca="false">(H91-I91)*B91*C91*D91*3.67</f>
        <v>-0.440399999999998</v>
      </c>
      <c r="K91" s="40" t="n">
        <v>3.67</v>
      </c>
      <c r="L91" s="44" t="n">
        <f aca="false">$AB$8*M91*N91*J91</f>
        <v>-133.17696</v>
      </c>
      <c r="M91" s="45" t="n">
        <v>0.84</v>
      </c>
      <c r="N91" s="35" t="n">
        <v>0.9</v>
      </c>
      <c r="O91" s="44" t="n">
        <f aca="false">(P91*Q91)/R91</f>
        <v>7.97872340425532</v>
      </c>
      <c r="P91" s="35" t="n">
        <f aca="false">$AB$17</f>
        <v>1.5</v>
      </c>
      <c r="Q91" s="35" t="n">
        <f aca="false">$AC$17</f>
        <v>25</v>
      </c>
      <c r="R91" s="16" t="n">
        <v>4.7</v>
      </c>
      <c r="S91" s="35" t="n">
        <v>59</v>
      </c>
      <c r="T91" s="35" t="n">
        <v>50</v>
      </c>
      <c r="U91" s="35" t="n">
        <v>75</v>
      </c>
      <c r="V91" s="35" t="n">
        <v>0.15</v>
      </c>
      <c r="W91" s="45" t="n">
        <f aca="false">SUM(F91,E91,V91,)</f>
        <v>0.87</v>
      </c>
    </row>
    <row r="92" customFormat="false" ht="15" hidden="false" customHeight="false" outlineLevel="0" collapsed="false">
      <c r="A92" s="39" t="n">
        <v>90</v>
      </c>
      <c r="B92" s="40" t="n">
        <v>1.2</v>
      </c>
      <c r="C92" s="41" t="n">
        <v>10</v>
      </c>
      <c r="D92" s="42" t="n">
        <v>0.1</v>
      </c>
      <c r="E92" s="40" t="n">
        <v>0.2</v>
      </c>
      <c r="F92" s="40" t="n">
        <f aca="false">(U92-S92)/T92</f>
        <v>0.3</v>
      </c>
      <c r="G92" s="45" t="n">
        <v>0.97</v>
      </c>
      <c r="H92" s="43" t="n">
        <v>2.2</v>
      </c>
      <c r="I92" s="40" t="n">
        <v>2.5</v>
      </c>
      <c r="J92" s="40" t="n">
        <f aca="false">(H92-I92)*B92*C92*D92*3.67</f>
        <v>-1.3212</v>
      </c>
      <c r="K92" s="40" t="n">
        <v>3.67</v>
      </c>
      <c r="L92" s="44" t="n">
        <f aca="false">$AB$8*M92*N92*J92</f>
        <v>-361.48032</v>
      </c>
      <c r="M92" s="45" t="n">
        <v>0.76</v>
      </c>
      <c r="N92" s="35" t="n">
        <v>0.9</v>
      </c>
      <c r="O92" s="44" t="n">
        <f aca="false">(P92*Q92)/R92</f>
        <v>6.81818181818182</v>
      </c>
      <c r="P92" s="35" t="n">
        <f aca="false">$AB$17</f>
        <v>1.5</v>
      </c>
      <c r="Q92" s="35" t="n">
        <f aca="false">$AC$17</f>
        <v>25</v>
      </c>
      <c r="R92" s="16" t="n">
        <v>5.5</v>
      </c>
      <c r="S92" s="35" t="n">
        <v>60</v>
      </c>
      <c r="T92" s="35" t="n">
        <v>50</v>
      </c>
      <c r="U92" s="35" t="n">
        <v>75</v>
      </c>
      <c r="V92" s="35" t="n">
        <v>0.15</v>
      </c>
      <c r="W92" s="45" t="n">
        <f aca="false">SUM(F92,E92,V92,)</f>
        <v>0.65</v>
      </c>
    </row>
    <row r="93" customFormat="false" ht="15" hidden="false" customHeight="false" outlineLevel="0" collapsed="false">
      <c r="A93" s="39" t="n">
        <v>91</v>
      </c>
      <c r="B93" s="40" t="n">
        <v>1.2</v>
      </c>
      <c r="C93" s="41" t="n">
        <v>10</v>
      </c>
      <c r="D93" s="42" t="n">
        <v>0.1</v>
      </c>
      <c r="E93" s="40" t="n">
        <v>0.4</v>
      </c>
      <c r="F93" s="40" t="n">
        <f aca="false">(U93-S93)/T93</f>
        <v>0.34</v>
      </c>
      <c r="G93" s="45" t="n">
        <v>0.98</v>
      </c>
      <c r="H93" s="43" t="n">
        <v>2.2</v>
      </c>
      <c r="I93" s="40" t="n">
        <v>2</v>
      </c>
      <c r="J93" s="40" t="n">
        <f aca="false">(H93-I93)*B93*C93*D93*3.67</f>
        <v>0.880800000000001</v>
      </c>
      <c r="K93" s="40" t="n">
        <v>3.67</v>
      </c>
      <c r="L93" s="44" t="n">
        <f aca="false">$AB$8*M93*N93*J93</f>
        <v>232.5312</v>
      </c>
      <c r="M93" s="45" t="n">
        <v>0.733333333333333</v>
      </c>
      <c r="N93" s="35" t="n">
        <v>0.9</v>
      </c>
      <c r="O93" s="44" t="n">
        <f aca="false">(P93*Q93)/R93</f>
        <v>6.69642857142857</v>
      </c>
      <c r="P93" s="35" t="n">
        <f aca="false">$AB$17</f>
        <v>1.5</v>
      </c>
      <c r="Q93" s="35" t="n">
        <f aca="false">$AC$17</f>
        <v>25</v>
      </c>
      <c r="R93" s="16" t="n">
        <v>5.6</v>
      </c>
      <c r="S93" s="35" t="n">
        <v>58</v>
      </c>
      <c r="T93" s="35" t="n">
        <v>50</v>
      </c>
      <c r="U93" s="35" t="n">
        <v>75</v>
      </c>
      <c r="V93" s="35" t="n">
        <v>0.16</v>
      </c>
      <c r="W93" s="45" t="n">
        <f aca="false">SUM(F93,E93,V93,)</f>
        <v>0.9</v>
      </c>
    </row>
    <row r="94" customFormat="false" ht="15" hidden="false" customHeight="false" outlineLevel="0" collapsed="false">
      <c r="A94" s="39" t="n">
        <v>92</v>
      </c>
      <c r="B94" s="40" t="n">
        <v>1.2</v>
      </c>
      <c r="C94" s="41" t="n">
        <v>10</v>
      </c>
      <c r="D94" s="42" t="n">
        <v>0.1</v>
      </c>
      <c r="E94" s="40" t="n">
        <v>0.4</v>
      </c>
      <c r="F94" s="40" t="n">
        <f aca="false">(U94-S94)/T94</f>
        <v>0.4</v>
      </c>
      <c r="G94" s="45" t="n">
        <v>0.93</v>
      </c>
      <c r="H94" s="43" t="n">
        <v>2.2</v>
      </c>
      <c r="I94" s="40" t="n">
        <v>2</v>
      </c>
      <c r="J94" s="40" t="n">
        <f aca="false">(H94-I94)*B94*C94*D94*3.67</f>
        <v>0.880800000000001</v>
      </c>
      <c r="K94" s="40" t="n">
        <v>3.67</v>
      </c>
      <c r="L94" s="44" t="n">
        <f aca="false">$AB$8*M94*N94*J94</f>
        <v>257.89824</v>
      </c>
      <c r="M94" s="45" t="n">
        <v>0.813333333333333</v>
      </c>
      <c r="N94" s="35" t="n">
        <v>0.9</v>
      </c>
      <c r="O94" s="44" t="n">
        <f aca="false">(P94*Q94)/R94</f>
        <v>41.6666666666667</v>
      </c>
      <c r="P94" s="35" t="n">
        <f aca="false">$AB$17</f>
        <v>1.5</v>
      </c>
      <c r="Q94" s="35" t="n">
        <f aca="false">$AC$17</f>
        <v>25</v>
      </c>
      <c r="R94" s="16" t="n">
        <v>0.9</v>
      </c>
      <c r="S94" s="35" t="n">
        <v>55</v>
      </c>
      <c r="T94" s="35" t="n">
        <v>50</v>
      </c>
      <c r="U94" s="35" t="n">
        <v>75</v>
      </c>
      <c r="V94" s="35" t="n">
        <v>0.14</v>
      </c>
      <c r="W94" s="45" t="n">
        <f aca="false">SUM(F94,E94,V94,)</f>
        <v>0.94</v>
      </c>
    </row>
    <row r="95" customFormat="false" ht="15" hidden="false" customHeight="false" outlineLevel="0" collapsed="false">
      <c r="A95" s="39" t="n">
        <v>93</v>
      </c>
      <c r="B95" s="40" t="n">
        <v>1.2</v>
      </c>
      <c r="C95" s="41" t="n">
        <v>10</v>
      </c>
      <c r="D95" s="42" t="n">
        <v>0.1</v>
      </c>
      <c r="E95" s="40" t="n">
        <v>0.2</v>
      </c>
      <c r="F95" s="40" t="n">
        <f aca="false">(U95-S95)/T95</f>
        <v>0.32</v>
      </c>
      <c r="G95" s="45" t="n">
        <v>0.97</v>
      </c>
      <c r="H95" s="43" t="n">
        <v>2.2</v>
      </c>
      <c r="I95" s="40" t="n">
        <v>2.3</v>
      </c>
      <c r="J95" s="40" t="n">
        <f aca="false">(H95-I95)*B95*C95*D95*3.67</f>
        <v>-0.440399999999998</v>
      </c>
      <c r="K95" s="40" t="n">
        <v>3.67</v>
      </c>
      <c r="L95" s="44" t="n">
        <f aca="false">$AB$8*M95*N95*J95</f>
        <v>-118.37952</v>
      </c>
      <c r="M95" s="45" t="n">
        <v>0.746666666666667</v>
      </c>
      <c r="N95" s="35" t="n">
        <v>0.9</v>
      </c>
      <c r="O95" s="44" t="n">
        <f aca="false">(P95*Q95)/R95</f>
        <v>8.15217391304348</v>
      </c>
      <c r="P95" s="35" t="n">
        <f aca="false">$AB$17</f>
        <v>1.5</v>
      </c>
      <c r="Q95" s="35" t="n">
        <f aca="false">$AC$17</f>
        <v>25</v>
      </c>
      <c r="R95" s="16" t="n">
        <v>4.6</v>
      </c>
      <c r="S95" s="35" t="n">
        <v>59</v>
      </c>
      <c r="T95" s="35" t="n">
        <v>50</v>
      </c>
      <c r="U95" s="35" t="n">
        <v>75</v>
      </c>
      <c r="V95" s="35" t="n">
        <v>0.24</v>
      </c>
      <c r="W95" s="45" t="n">
        <f aca="false">SUM(F95,E95,V95,)</f>
        <v>0.76</v>
      </c>
    </row>
    <row r="96" customFormat="false" ht="15" hidden="false" customHeight="false" outlineLevel="0" collapsed="false">
      <c r="A96" s="39" t="n">
        <v>94</v>
      </c>
      <c r="B96" s="40" t="n">
        <v>1.2</v>
      </c>
      <c r="C96" s="41" t="n">
        <v>10</v>
      </c>
      <c r="D96" s="42" t="n">
        <v>0.1</v>
      </c>
      <c r="E96" s="40" t="n">
        <v>0.4</v>
      </c>
      <c r="F96" s="40" t="n">
        <f aca="false">(U96-S96)/T96</f>
        <v>0.32</v>
      </c>
      <c r="G96" s="45" t="n">
        <v>0.93</v>
      </c>
      <c r="H96" s="43" t="n">
        <v>2.2</v>
      </c>
      <c r="I96" s="40" t="n">
        <v>1.9</v>
      </c>
      <c r="J96" s="40" t="n">
        <f aca="false">(H96-I96)*B96*C96*D96*3.67</f>
        <v>1.3212</v>
      </c>
      <c r="K96" s="40" t="n">
        <v>3.67</v>
      </c>
      <c r="L96" s="44" t="n">
        <f aca="false">$AB$8*M96*N96*J96</f>
        <v>393.18912</v>
      </c>
      <c r="M96" s="45" t="n">
        <v>0.826666666666667</v>
      </c>
      <c r="N96" s="35" t="n">
        <v>0.9</v>
      </c>
      <c r="O96" s="44" t="n">
        <f aca="false">(P96*Q96)/R96</f>
        <v>17.8571428571429</v>
      </c>
      <c r="P96" s="35" t="n">
        <f aca="false">$AB$17</f>
        <v>1.5</v>
      </c>
      <c r="Q96" s="35" t="n">
        <f aca="false">$AC$17</f>
        <v>25</v>
      </c>
      <c r="R96" s="16" t="n">
        <v>2.1</v>
      </c>
      <c r="S96" s="35" t="n">
        <v>59</v>
      </c>
      <c r="T96" s="35" t="n">
        <v>50</v>
      </c>
      <c r="U96" s="35" t="n">
        <v>75</v>
      </c>
      <c r="V96" s="35" t="n">
        <v>0.23</v>
      </c>
      <c r="W96" s="45" t="n">
        <f aca="false">SUM(F96,E96,V96,)</f>
        <v>0.95</v>
      </c>
    </row>
    <row r="97" customFormat="false" ht="15" hidden="false" customHeight="false" outlineLevel="0" collapsed="false">
      <c r="A97" s="39" t="n">
        <v>95</v>
      </c>
      <c r="B97" s="40" t="n">
        <v>1.2</v>
      </c>
      <c r="C97" s="41" t="n">
        <v>10</v>
      </c>
      <c r="D97" s="42" t="n">
        <v>0.1</v>
      </c>
      <c r="E97" s="40" t="n">
        <v>0.4</v>
      </c>
      <c r="F97" s="40" t="n">
        <f aca="false">(U97-S97)/T97</f>
        <v>0.38</v>
      </c>
      <c r="G97" s="45" t="n">
        <v>0.96</v>
      </c>
      <c r="H97" s="43" t="n">
        <v>2.2</v>
      </c>
      <c r="I97" s="40" t="n">
        <v>1.8</v>
      </c>
      <c r="J97" s="40" t="n">
        <f aca="false">(H97-I97)*B97*C97*D97*3.67</f>
        <v>1.7616</v>
      </c>
      <c r="K97" s="40" t="n">
        <v>3.67</v>
      </c>
      <c r="L97" s="44" t="n">
        <f aca="false">$AB$8*M97*N97*J97</f>
        <v>473.51808</v>
      </c>
      <c r="M97" s="45" t="n">
        <v>0.746666666666667</v>
      </c>
      <c r="N97" s="35" t="n">
        <v>0.9</v>
      </c>
      <c r="O97" s="44" t="n">
        <f aca="false">(P97*Q97)/R97</f>
        <v>34.0909090909091</v>
      </c>
      <c r="P97" s="35" t="n">
        <f aca="false">$AB$17</f>
        <v>1.5</v>
      </c>
      <c r="Q97" s="35" t="n">
        <f aca="false">$AC$17</f>
        <v>25</v>
      </c>
      <c r="R97" s="16" t="n">
        <v>1.1</v>
      </c>
      <c r="S97" s="35" t="n">
        <v>56</v>
      </c>
      <c r="T97" s="35" t="n">
        <v>50</v>
      </c>
      <c r="U97" s="35" t="n">
        <v>75</v>
      </c>
      <c r="V97" s="35" t="n">
        <v>0.25</v>
      </c>
      <c r="W97" s="45" t="n">
        <f aca="false">SUM(F97,E97,V97,)</f>
        <v>1.03</v>
      </c>
    </row>
    <row r="98" customFormat="false" ht="15" hidden="false" customHeight="false" outlineLevel="0" collapsed="false">
      <c r="A98" s="39" t="n">
        <v>96</v>
      </c>
      <c r="B98" s="40" t="n">
        <v>1.2</v>
      </c>
      <c r="C98" s="41" t="n">
        <v>10</v>
      </c>
      <c r="D98" s="42" t="n">
        <v>0.1</v>
      </c>
      <c r="E98" s="40" t="n">
        <v>0.2</v>
      </c>
      <c r="F98" s="40" t="n">
        <f aca="false">(U98-S98)/T98</f>
        <v>0.38</v>
      </c>
      <c r="G98" s="45" t="n">
        <v>0.96</v>
      </c>
      <c r="H98" s="43" t="n">
        <v>2.2</v>
      </c>
      <c r="I98" s="40" t="n">
        <v>1.8</v>
      </c>
      <c r="J98" s="40" t="n">
        <f aca="false">(H98-I98)*B98*C98*D98*3.67</f>
        <v>1.7616</v>
      </c>
      <c r="K98" s="40" t="n">
        <v>3.67</v>
      </c>
      <c r="L98" s="44" t="n">
        <f aca="false">$AB$8*M98*N98*J98</f>
        <v>481.97376</v>
      </c>
      <c r="M98" s="45" t="n">
        <v>0.76</v>
      </c>
      <c r="N98" s="35" t="n">
        <v>0.9</v>
      </c>
      <c r="O98" s="44" t="n">
        <f aca="false">(P98*Q98)/R98</f>
        <v>19.7368421052632</v>
      </c>
      <c r="P98" s="35" t="n">
        <f aca="false">$AB$17</f>
        <v>1.5</v>
      </c>
      <c r="Q98" s="35" t="n">
        <f aca="false">$AC$17</f>
        <v>25</v>
      </c>
      <c r="R98" s="16" t="n">
        <v>1.9</v>
      </c>
      <c r="S98" s="35" t="n">
        <v>56</v>
      </c>
      <c r="T98" s="35" t="n">
        <v>50</v>
      </c>
      <c r="U98" s="35" t="n">
        <v>75</v>
      </c>
      <c r="V98" s="35" t="n">
        <v>0.17</v>
      </c>
      <c r="W98" s="45" t="n">
        <f aca="false">SUM(F98,E98,V98,)</f>
        <v>0.75</v>
      </c>
    </row>
    <row r="99" customFormat="false" ht="15" hidden="false" customHeight="false" outlineLevel="0" collapsed="false">
      <c r="A99" s="39" t="n">
        <v>97</v>
      </c>
      <c r="B99" s="40" t="n">
        <v>1.2</v>
      </c>
      <c r="C99" s="41" t="n">
        <v>10</v>
      </c>
      <c r="D99" s="42" t="n">
        <v>0.1</v>
      </c>
      <c r="E99" s="40" t="n">
        <v>0.3</v>
      </c>
      <c r="F99" s="40" t="n">
        <f aca="false">(U99-S99)/T99</f>
        <v>0.38</v>
      </c>
      <c r="G99" s="45" t="n">
        <v>0.91</v>
      </c>
      <c r="H99" s="43" t="n">
        <v>2.2</v>
      </c>
      <c r="I99" s="40" t="n">
        <v>2.4</v>
      </c>
      <c r="J99" s="40" t="n">
        <f aca="false">(H99-I99)*B99*C99*D99*3.67</f>
        <v>-0.880799999999999</v>
      </c>
      <c r="K99" s="40" t="n">
        <v>3.67</v>
      </c>
      <c r="L99" s="44" t="n">
        <f aca="false">$AB$8*M99*N99*J99</f>
        <v>-274.8096</v>
      </c>
      <c r="M99" s="45" t="n">
        <v>0.866666666666667</v>
      </c>
      <c r="N99" s="35" t="n">
        <v>0.9</v>
      </c>
      <c r="O99" s="44" t="n">
        <f aca="false">(P99*Q99)/R99</f>
        <v>7.97872340425532</v>
      </c>
      <c r="P99" s="35" t="n">
        <f aca="false">$AB$17</f>
        <v>1.5</v>
      </c>
      <c r="Q99" s="35" t="n">
        <f aca="false">$AC$17</f>
        <v>25</v>
      </c>
      <c r="R99" s="16" t="n">
        <v>4.7</v>
      </c>
      <c r="S99" s="35" t="n">
        <v>56</v>
      </c>
      <c r="T99" s="35" t="n">
        <v>50</v>
      </c>
      <c r="U99" s="35" t="n">
        <v>75</v>
      </c>
      <c r="V99" s="35" t="n">
        <v>0.16</v>
      </c>
      <c r="W99" s="45" t="n">
        <f aca="false">SUM(F99,E99,V99,)</f>
        <v>0.84</v>
      </c>
    </row>
    <row r="100" customFormat="false" ht="15" hidden="false" customHeight="false" outlineLevel="0" collapsed="false">
      <c r="A100" s="39" t="n">
        <v>98</v>
      </c>
      <c r="B100" s="40" t="n">
        <v>1.2</v>
      </c>
      <c r="C100" s="41" t="n">
        <v>10</v>
      </c>
      <c r="D100" s="42" t="n">
        <v>0.1</v>
      </c>
      <c r="E100" s="40" t="n">
        <v>0.4</v>
      </c>
      <c r="F100" s="40" t="n">
        <f aca="false">(U100-S100)/T100</f>
        <v>0.22</v>
      </c>
      <c r="G100" s="45" t="n">
        <v>0.93</v>
      </c>
      <c r="H100" s="43" t="n">
        <v>2.2</v>
      </c>
      <c r="I100" s="40" t="n">
        <v>2.6</v>
      </c>
      <c r="J100" s="40" t="n">
        <f aca="false">(H100-I100)*B100*C100*D100*3.67</f>
        <v>-1.7616</v>
      </c>
      <c r="K100" s="40" t="n">
        <v>3.67</v>
      </c>
      <c r="L100" s="44" t="n">
        <f aca="false">$AB$8*M100*N100*J100</f>
        <v>-524.25216</v>
      </c>
      <c r="M100" s="45" t="n">
        <v>0.826666666666667</v>
      </c>
      <c r="N100" s="35" t="n">
        <v>0.9</v>
      </c>
      <c r="O100" s="44" t="n">
        <f aca="false">(P100*Q100)/R100</f>
        <v>5.51470588235294</v>
      </c>
      <c r="P100" s="35" t="n">
        <f aca="false">$AB$17</f>
        <v>1.5</v>
      </c>
      <c r="Q100" s="35" t="n">
        <f aca="false">$AC$17</f>
        <v>25</v>
      </c>
      <c r="R100" s="16" t="n">
        <v>6.8</v>
      </c>
      <c r="S100" s="35" t="n">
        <v>64</v>
      </c>
      <c r="T100" s="35" t="n">
        <v>50</v>
      </c>
      <c r="U100" s="35" t="n">
        <v>75</v>
      </c>
      <c r="V100" s="35" t="n">
        <v>0.17</v>
      </c>
      <c r="W100" s="45" t="n">
        <f aca="false">SUM(F100,E100,V100,)</f>
        <v>0.79</v>
      </c>
    </row>
    <row r="101" customFormat="false" ht="15" hidden="false" customHeight="false" outlineLevel="0" collapsed="false">
      <c r="A101" s="39" t="n">
        <v>99</v>
      </c>
      <c r="B101" s="40" t="n">
        <v>1.2</v>
      </c>
      <c r="C101" s="41" t="n">
        <v>10</v>
      </c>
      <c r="D101" s="42" t="n">
        <v>0.1</v>
      </c>
      <c r="E101" s="40" t="n">
        <v>0.2</v>
      </c>
      <c r="F101" s="40" t="n">
        <f aca="false">(U101-S101)/T101</f>
        <v>0.28</v>
      </c>
      <c r="G101" s="45" t="n">
        <v>1</v>
      </c>
      <c r="H101" s="43" t="n">
        <v>2.2</v>
      </c>
      <c r="I101" s="40" t="n">
        <v>2.4</v>
      </c>
      <c r="J101" s="40" t="n">
        <f aca="false">(H101-I101)*B101*C101*D101*3.67</f>
        <v>-0.880799999999999</v>
      </c>
      <c r="K101" s="40" t="n">
        <v>3.67</v>
      </c>
      <c r="L101" s="44" t="n">
        <f aca="false">$AB$8*M101*N101*J101</f>
        <v>-249.44256</v>
      </c>
      <c r="M101" s="45" t="n">
        <v>0.786666666666667</v>
      </c>
      <c r="N101" s="35" t="n">
        <v>0.9</v>
      </c>
      <c r="O101" s="44" t="n">
        <f aca="false">(P101*Q101)/R101</f>
        <v>8.33333333333333</v>
      </c>
      <c r="P101" s="35" t="n">
        <f aca="false">$AB$17</f>
        <v>1.5</v>
      </c>
      <c r="Q101" s="35" t="n">
        <f aca="false">$AC$17</f>
        <v>25</v>
      </c>
      <c r="R101" s="16" t="n">
        <v>4.5</v>
      </c>
      <c r="S101" s="35" t="n">
        <v>61</v>
      </c>
      <c r="T101" s="35" t="n">
        <v>50</v>
      </c>
      <c r="U101" s="35" t="n">
        <v>75</v>
      </c>
      <c r="V101" s="35" t="n">
        <v>0.23</v>
      </c>
      <c r="W101" s="45" t="n">
        <f aca="false">SUM(F101,E101,V101,)</f>
        <v>0.71</v>
      </c>
    </row>
    <row r="102" customFormat="false" ht="15" hidden="false" customHeight="false" outlineLevel="0" collapsed="false">
      <c r="A102" s="39" t="n">
        <v>100</v>
      </c>
      <c r="B102" s="40" t="n">
        <v>1.2</v>
      </c>
      <c r="C102" s="41" t="n">
        <v>10</v>
      </c>
      <c r="D102" s="42" t="n">
        <v>0.1</v>
      </c>
      <c r="E102" s="40" t="n">
        <v>0.4</v>
      </c>
      <c r="F102" s="40" t="n">
        <f aca="false">(U102-S102)/T102</f>
        <v>0.3</v>
      </c>
      <c r="G102" s="45" t="n">
        <v>1</v>
      </c>
      <c r="H102" s="43" t="n">
        <v>2.2</v>
      </c>
      <c r="I102" s="40" t="n">
        <v>1.9</v>
      </c>
      <c r="J102" s="40" t="n">
        <f aca="false">(H102-I102)*B102*C102*D102*3.67</f>
        <v>1.3212</v>
      </c>
      <c r="K102" s="40" t="n">
        <v>3.67</v>
      </c>
      <c r="L102" s="44" t="n">
        <f aca="false">$AB$8*M102*N102*J102</f>
        <v>386.84736</v>
      </c>
      <c r="M102" s="45" t="n">
        <v>0.813333333333333</v>
      </c>
      <c r="N102" s="35" t="n">
        <v>0.9</v>
      </c>
      <c r="O102" s="44" t="n">
        <f aca="false">(P102*Q102)/R102</f>
        <v>5.43478260869565</v>
      </c>
      <c r="P102" s="35" t="n">
        <f aca="false">$AB$17</f>
        <v>1.5</v>
      </c>
      <c r="Q102" s="35" t="n">
        <f aca="false">$AC$17</f>
        <v>25</v>
      </c>
      <c r="R102" s="16" t="n">
        <v>6.9</v>
      </c>
      <c r="S102" s="35" t="n">
        <v>60</v>
      </c>
      <c r="T102" s="35" t="n">
        <v>50</v>
      </c>
      <c r="U102" s="35" t="n">
        <v>75</v>
      </c>
      <c r="V102" s="35" t="n">
        <v>0.18</v>
      </c>
      <c r="W102" s="45" t="n">
        <f aca="false">SUM(F102,E102,V102,)</f>
        <v>0.88</v>
      </c>
    </row>
    <row r="103" customFormat="false" ht="15" hidden="false" customHeight="false" outlineLevel="0" collapsed="false">
      <c r="A103" s="39" t="n">
        <v>101</v>
      </c>
      <c r="B103" s="40" t="n">
        <v>1.2</v>
      </c>
      <c r="C103" s="41" t="n">
        <v>10</v>
      </c>
      <c r="D103" s="42" t="n">
        <v>0.1</v>
      </c>
      <c r="E103" s="40" t="n">
        <v>0.4</v>
      </c>
      <c r="F103" s="40" t="n">
        <f aca="false">(U103-S103)/T103</f>
        <v>0.22</v>
      </c>
      <c r="G103" s="45" t="n">
        <v>0.95</v>
      </c>
      <c r="H103" s="43" t="n">
        <v>2.2</v>
      </c>
      <c r="I103" s="40" t="n">
        <v>1.9</v>
      </c>
      <c r="J103" s="40" t="n">
        <f aca="false">(H103-I103)*B103*C103*D103*3.67</f>
        <v>1.3212</v>
      </c>
      <c r="K103" s="40" t="n">
        <v>3.67</v>
      </c>
      <c r="L103" s="44" t="n">
        <f aca="false">$AB$8*M103*N103*J103</f>
        <v>361.48032</v>
      </c>
      <c r="M103" s="45" t="n">
        <v>0.76</v>
      </c>
      <c r="N103" s="35" t="n">
        <v>0.9</v>
      </c>
      <c r="O103" s="44" t="n">
        <f aca="false">(P103*Q103)/R103</f>
        <v>8.92857142857143</v>
      </c>
      <c r="P103" s="35" t="n">
        <f aca="false">$AB$17</f>
        <v>1.5</v>
      </c>
      <c r="Q103" s="35" t="n">
        <f aca="false">$AC$17</f>
        <v>25</v>
      </c>
      <c r="R103" s="16" t="n">
        <v>4.2</v>
      </c>
      <c r="S103" s="35" t="n">
        <v>64</v>
      </c>
      <c r="T103" s="35" t="n">
        <v>50</v>
      </c>
      <c r="U103" s="35" t="n">
        <v>75</v>
      </c>
      <c r="V103" s="35" t="n">
        <v>0.14</v>
      </c>
      <c r="W103" s="45" t="n">
        <f aca="false">SUM(F103,E103,V103,)</f>
        <v>0.76</v>
      </c>
    </row>
    <row r="104" customFormat="false" ht="15" hidden="false" customHeight="false" outlineLevel="0" collapsed="false">
      <c r="A104" s="39" t="n">
        <v>102</v>
      </c>
      <c r="B104" s="40" t="n">
        <v>1.2</v>
      </c>
      <c r="C104" s="41" t="n">
        <v>10</v>
      </c>
      <c r="D104" s="42" t="n">
        <v>0.1</v>
      </c>
      <c r="E104" s="40" t="n">
        <v>0.3</v>
      </c>
      <c r="F104" s="40" t="n">
        <f aca="false">(U104-S104)/T104</f>
        <v>0.22</v>
      </c>
      <c r="G104" s="45" t="n">
        <v>0.98</v>
      </c>
      <c r="H104" s="43" t="n">
        <v>2.2</v>
      </c>
      <c r="I104" s="40" t="n">
        <v>2.6</v>
      </c>
      <c r="J104" s="40" t="n">
        <f aca="false">(H104-I104)*B104*C104*D104*3.67</f>
        <v>-1.7616</v>
      </c>
      <c r="K104" s="40" t="n">
        <v>3.67</v>
      </c>
      <c r="L104" s="44" t="n">
        <f aca="false">$AB$8*M104*N104*J104</f>
        <v>-473.51808</v>
      </c>
      <c r="M104" s="45" t="n">
        <v>0.746666666666667</v>
      </c>
      <c r="N104" s="35" t="n">
        <v>0.9</v>
      </c>
      <c r="O104" s="44" t="n">
        <f aca="false">(P104*Q104)/R104</f>
        <v>31.25</v>
      </c>
      <c r="P104" s="35" t="n">
        <f aca="false">$AB$17</f>
        <v>1.5</v>
      </c>
      <c r="Q104" s="35" t="n">
        <f aca="false">$AC$17</f>
        <v>25</v>
      </c>
      <c r="R104" s="16" t="n">
        <v>1.2</v>
      </c>
      <c r="S104" s="35" t="n">
        <v>64</v>
      </c>
      <c r="T104" s="35" t="n">
        <v>50</v>
      </c>
      <c r="U104" s="35" t="n">
        <v>75</v>
      </c>
      <c r="V104" s="35" t="n">
        <v>0.25</v>
      </c>
      <c r="W104" s="45" t="n">
        <f aca="false">SUM(F104,E104,V104,)</f>
        <v>0.77</v>
      </c>
    </row>
    <row r="105" customFormat="false" ht="15" hidden="false" customHeight="false" outlineLevel="0" collapsed="false">
      <c r="A105" s="39" t="n">
        <v>103</v>
      </c>
      <c r="B105" s="40" t="n">
        <v>1.2</v>
      </c>
      <c r="C105" s="41" t="n">
        <v>10</v>
      </c>
      <c r="D105" s="42" t="n">
        <v>0.1</v>
      </c>
      <c r="E105" s="40" t="n">
        <v>0.2</v>
      </c>
      <c r="F105" s="40" t="n">
        <f aca="false">(U105-S105)/T105</f>
        <v>0.38</v>
      </c>
      <c r="G105" s="45" t="n">
        <v>0.95</v>
      </c>
      <c r="H105" s="43" t="n">
        <v>2.2</v>
      </c>
      <c r="I105" s="40" t="n">
        <v>2.5</v>
      </c>
      <c r="J105" s="40" t="n">
        <f aca="false">(H105-I105)*B105*C105*D105*3.67</f>
        <v>-1.3212</v>
      </c>
      <c r="K105" s="40" t="n">
        <v>3.67</v>
      </c>
      <c r="L105" s="44" t="n">
        <f aca="false">$AB$8*M105*N105*J105</f>
        <v>-412.2144</v>
      </c>
      <c r="M105" s="45" t="n">
        <v>0.866666666666667</v>
      </c>
      <c r="N105" s="35" t="n">
        <v>0.9</v>
      </c>
      <c r="O105" s="44" t="n">
        <f aca="false">(P105*Q105)/R105</f>
        <v>22.0588235294118</v>
      </c>
      <c r="P105" s="35" t="n">
        <f aca="false">$AB$17</f>
        <v>1.5</v>
      </c>
      <c r="Q105" s="35" t="n">
        <f aca="false">$AC$17</f>
        <v>25</v>
      </c>
      <c r="R105" s="16" t="n">
        <v>1.7</v>
      </c>
      <c r="S105" s="35" t="n">
        <v>56</v>
      </c>
      <c r="T105" s="35" t="n">
        <v>50</v>
      </c>
      <c r="U105" s="35" t="n">
        <v>75</v>
      </c>
      <c r="V105" s="35" t="n">
        <v>0.13</v>
      </c>
      <c r="W105" s="45" t="n">
        <f aca="false">SUM(F105,E105,V105,)</f>
        <v>0.71</v>
      </c>
    </row>
    <row r="106" customFormat="false" ht="15" hidden="false" customHeight="false" outlineLevel="0" collapsed="false">
      <c r="A106" s="39" t="n">
        <v>104</v>
      </c>
      <c r="B106" s="40" t="n">
        <v>1.2</v>
      </c>
      <c r="C106" s="41" t="n">
        <v>10</v>
      </c>
      <c r="D106" s="42" t="n">
        <v>0.1</v>
      </c>
      <c r="E106" s="40" t="n">
        <v>0.4</v>
      </c>
      <c r="F106" s="40" t="n">
        <f aca="false">(U106-S106)/T106</f>
        <v>0.24</v>
      </c>
      <c r="G106" s="45" t="n">
        <v>0.96</v>
      </c>
      <c r="H106" s="43" t="n">
        <v>2.2</v>
      </c>
      <c r="I106" s="40" t="n">
        <v>1.9</v>
      </c>
      <c r="J106" s="40" t="n">
        <f aca="false">(H106-I106)*B106*C106*D106*3.67</f>
        <v>1.3212</v>
      </c>
      <c r="K106" s="40" t="n">
        <v>3.67</v>
      </c>
      <c r="L106" s="44" t="n">
        <f aca="false">$AB$8*M106*N106*J106</f>
        <v>348.7968</v>
      </c>
      <c r="M106" s="45" t="n">
        <v>0.733333333333333</v>
      </c>
      <c r="N106" s="35" t="n">
        <v>0.9</v>
      </c>
      <c r="O106" s="44" t="n">
        <f aca="false">(P106*Q106)/R106</f>
        <v>9.375</v>
      </c>
      <c r="P106" s="35" t="n">
        <f aca="false">$AB$17</f>
        <v>1.5</v>
      </c>
      <c r="Q106" s="35" t="n">
        <f aca="false">$AC$17</f>
        <v>25</v>
      </c>
      <c r="R106" s="16" t="n">
        <v>4</v>
      </c>
      <c r="S106" s="35" t="n">
        <v>63</v>
      </c>
      <c r="T106" s="35" t="n">
        <v>50</v>
      </c>
      <c r="U106" s="35" t="n">
        <v>75</v>
      </c>
      <c r="V106" s="35" t="n">
        <v>0.2</v>
      </c>
      <c r="W106" s="45" t="n">
        <f aca="false">SUM(F106,E106,V106,)</f>
        <v>0.84</v>
      </c>
    </row>
    <row r="107" customFormat="false" ht="15" hidden="false" customHeight="false" outlineLevel="0" collapsed="false">
      <c r="A107" s="39" t="n">
        <v>105</v>
      </c>
      <c r="B107" s="40" t="n">
        <v>1.2</v>
      </c>
      <c r="C107" s="41" t="n">
        <v>10</v>
      </c>
      <c r="D107" s="42" t="n">
        <v>0.1</v>
      </c>
      <c r="E107" s="40" t="n">
        <v>0.4</v>
      </c>
      <c r="F107" s="40" t="n">
        <f aca="false">(U107-S107)/T107</f>
        <v>0.34</v>
      </c>
      <c r="G107" s="45" t="n">
        <v>0.98</v>
      </c>
      <c r="H107" s="43" t="n">
        <v>2.2</v>
      </c>
      <c r="I107" s="40" t="n">
        <v>2.5</v>
      </c>
      <c r="J107" s="40" t="n">
        <f aca="false">(H107-I107)*B107*C107*D107*3.67</f>
        <v>-1.3212</v>
      </c>
      <c r="K107" s="40" t="n">
        <v>3.67</v>
      </c>
      <c r="L107" s="44" t="n">
        <f aca="false">$AB$8*M107*N107*J107</f>
        <v>-412.2144</v>
      </c>
      <c r="M107" s="45" t="n">
        <v>0.866666666666667</v>
      </c>
      <c r="N107" s="35" t="n">
        <v>0.9</v>
      </c>
      <c r="O107" s="44" t="n">
        <f aca="false">(P107*Q107)/R107</f>
        <v>17.0454545454545</v>
      </c>
      <c r="P107" s="35" t="n">
        <f aca="false">$AB$17</f>
        <v>1.5</v>
      </c>
      <c r="Q107" s="35" t="n">
        <f aca="false">$AC$17</f>
        <v>25</v>
      </c>
      <c r="R107" s="16" t="n">
        <v>2.2</v>
      </c>
      <c r="S107" s="35" t="n">
        <v>58</v>
      </c>
      <c r="T107" s="35" t="n">
        <v>50</v>
      </c>
      <c r="U107" s="35" t="n">
        <v>75</v>
      </c>
      <c r="V107" s="35" t="n">
        <v>0.21</v>
      </c>
      <c r="W107" s="45" t="n">
        <f aca="false">SUM(F107,E107,V107,)</f>
        <v>0.95</v>
      </c>
    </row>
    <row r="108" customFormat="false" ht="15" hidden="false" customHeight="false" outlineLevel="0" collapsed="false">
      <c r="A108" s="39" t="n">
        <v>106</v>
      </c>
      <c r="B108" s="40" t="n">
        <v>1.2</v>
      </c>
      <c r="C108" s="41" t="n">
        <v>10</v>
      </c>
      <c r="D108" s="42" t="n">
        <v>0.1</v>
      </c>
      <c r="E108" s="40" t="n">
        <v>0.3</v>
      </c>
      <c r="F108" s="40" t="n">
        <f aca="false">(U108-S108)/T108</f>
        <v>0.4</v>
      </c>
      <c r="G108" s="45" t="n">
        <v>0.93</v>
      </c>
      <c r="H108" s="43" t="n">
        <v>2.2</v>
      </c>
      <c r="I108" s="40" t="n">
        <v>1.8</v>
      </c>
      <c r="J108" s="40" t="n">
        <f aca="false">(H108-I108)*B108*C108*D108*3.67</f>
        <v>1.7616</v>
      </c>
      <c r="K108" s="40" t="n">
        <v>3.67</v>
      </c>
      <c r="L108" s="44" t="n">
        <f aca="false">$AB$8*M108*N108*J108</f>
        <v>473.51808</v>
      </c>
      <c r="M108" s="45" t="n">
        <v>0.746666666666667</v>
      </c>
      <c r="N108" s="35" t="n">
        <v>0.9</v>
      </c>
      <c r="O108" s="44" t="n">
        <f aca="false">(P108*Q108)/R108</f>
        <v>28.8461538461538</v>
      </c>
      <c r="P108" s="35" t="n">
        <f aca="false">$AB$17</f>
        <v>1.5</v>
      </c>
      <c r="Q108" s="35" t="n">
        <f aca="false">$AC$17</f>
        <v>25</v>
      </c>
      <c r="R108" s="16" t="n">
        <v>1.3</v>
      </c>
      <c r="S108" s="35" t="n">
        <v>55</v>
      </c>
      <c r="T108" s="35" t="n">
        <v>50</v>
      </c>
      <c r="U108" s="35" t="n">
        <v>75</v>
      </c>
      <c r="V108" s="35" t="n">
        <v>0.21</v>
      </c>
      <c r="W108" s="45" t="n">
        <f aca="false">SUM(F108,E108,V108,)</f>
        <v>0.91</v>
      </c>
    </row>
    <row r="109" customFormat="false" ht="15" hidden="false" customHeight="false" outlineLevel="0" collapsed="false">
      <c r="A109" s="39" t="n">
        <v>107</v>
      </c>
      <c r="B109" s="40" t="n">
        <v>1.2</v>
      </c>
      <c r="C109" s="41" t="n">
        <v>10</v>
      </c>
      <c r="D109" s="42" t="n">
        <v>0.1</v>
      </c>
      <c r="E109" s="40" t="n">
        <v>0.4</v>
      </c>
      <c r="F109" s="40" t="n">
        <f aca="false">(U109-S109)/T109</f>
        <v>0.22</v>
      </c>
      <c r="G109" s="45" t="n">
        <v>0.91</v>
      </c>
      <c r="H109" s="43" t="n">
        <v>2.2</v>
      </c>
      <c r="I109" s="40" t="n">
        <v>1.8</v>
      </c>
      <c r="J109" s="40" t="n">
        <f aca="false">(H109-I109)*B109*C109*D109*3.67</f>
        <v>1.7616</v>
      </c>
      <c r="K109" s="40" t="n">
        <v>3.67</v>
      </c>
      <c r="L109" s="44" t="n">
        <f aca="false">$AB$8*M109*N109*J109</f>
        <v>465.0624</v>
      </c>
      <c r="M109" s="45" t="n">
        <v>0.733333333333333</v>
      </c>
      <c r="N109" s="35" t="n">
        <v>0.9</v>
      </c>
      <c r="O109" s="44" t="n">
        <f aca="false">(P109*Q109)/R109</f>
        <v>23.4375</v>
      </c>
      <c r="P109" s="35" t="n">
        <f aca="false">$AB$17</f>
        <v>1.5</v>
      </c>
      <c r="Q109" s="35" t="n">
        <f aca="false">$AC$17</f>
        <v>25</v>
      </c>
      <c r="R109" s="16" t="n">
        <v>1.6</v>
      </c>
      <c r="S109" s="35" t="n">
        <v>64</v>
      </c>
      <c r="T109" s="35" t="n">
        <v>50</v>
      </c>
      <c r="U109" s="35" t="n">
        <v>75</v>
      </c>
      <c r="V109" s="35" t="n">
        <v>0.12</v>
      </c>
      <c r="W109" s="45" t="n">
        <f aca="false">SUM(F109,E109,V109,)</f>
        <v>0.74</v>
      </c>
    </row>
    <row r="110" customFormat="false" ht="15" hidden="false" customHeight="false" outlineLevel="0" collapsed="false">
      <c r="A110" s="39" t="n">
        <v>108</v>
      </c>
      <c r="B110" s="40" t="n">
        <v>1.2</v>
      </c>
      <c r="C110" s="41" t="n">
        <v>10</v>
      </c>
      <c r="D110" s="42" t="n">
        <v>0.1</v>
      </c>
      <c r="E110" s="40" t="n">
        <v>0.2</v>
      </c>
      <c r="F110" s="40" t="n">
        <f aca="false">(U110-S110)/T110</f>
        <v>0.34</v>
      </c>
      <c r="G110" s="45" t="n">
        <v>1</v>
      </c>
      <c r="H110" s="43" t="n">
        <v>2.2</v>
      </c>
      <c r="I110" s="40" t="n">
        <v>2.5</v>
      </c>
      <c r="J110" s="40" t="n">
        <f aca="false">(H110-I110)*B110*C110*D110*3.67</f>
        <v>-1.3212</v>
      </c>
      <c r="K110" s="40" t="n">
        <v>3.67</v>
      </c>
      <c r="L110" s="44" t="n">
        <f aca="false">$AB$8*M110*N110*J110</f>
        <v>-361.48032</v>
      </c>
      <c r="M110" s="45" t="n">
        <v>0.76</v>
      </c>
      <c r="N110" s="35" t="n">
        <v>0.9</v>
      </c>
      <c r="O110" s="44" t="n">
        <f aca="false">(P110*Q110)/R110</f>
        <v>17.8571428571429</v>
      </c>
      <c r="P110" s="35" t="n">
        <f aca="false">$AB$17</f>
        <v>1.5</v>
      </c>
      <c r="Q110" s="35" t="n">
        <f aca="false">$AC$17</f>
        <v>25</v>
      </c>
      <c r="R110" s="16" t="n">
        <v>2.1</v>
      </c>
      <c r="S110" s="35" t="n">
        <v>58</v>
      </c>
      <c r="T110" s="35" t="n">
        <v>50</v>
      </c>
      <c r="U110" s="35" t="n">
        <v>75</v>
      </c>
      <c r="V110" s="35" t="n">
        <v>0.21</v>
      </c>
      <c r="W110" s="45" t="n">
        <f aca="false">SUM(F110,E110,V110,)</f>
        <v>0.75</v>
      </c>
    </row>
    <row r="111" customFormat="false" ht="15" hidden="false" customHeight="false" outlineLevel="0" collapsed="false">
      <c r="A111" s="39" t="n">
        <v>109</v>
      </c>
      <c r="B111" s="40" t="n">
        <v>1.2</v>
      </c>
      <c r="C111" s="41" t="n">
        <v>10</v>
      </c>
      <c r="D111" s="42" t="n">
        <v>0.1</v>
      </c>
      <c r="E111" s="40" t="n">
        <v>0.4</v>
      </c>
      <c r="F111" s="40" t="n">
        <f aca="false">(U111-S111)/T111</f>
        <v>0.2</v>
      </c>
      <c r="G111" s="45" t="n">
        <v>0.94</v>
      </c>
      <c r="H111" s="43" t="n">
        <v>2.2</v>
      </c>
      <c r="I111" s="40" t="n">
        <v>1.8</v>
      </c>
      <c r="J111" s="40" t="n">
        <f aca="false">(H111-I111)*B111*C111*D111*3.67</f>
        <v>1.7616</v>
      </c>
      <c r="K111" s="40" t="n">
        <v>3.67</v>
      </c>
      <c r="L111" s="44" t="n">
        <f aca="false">$AB$8*M111*N111*J111</f>
        <v>507.3408</v>
      </c>
      <c r="M111" s="45" t="n">
        <v>0.8</v>
      </c>
      <c r="N111" s="35" t="n">
        <v>0.9</v>
      </c>
      <c r="O111" s="44" t="n">
        <f aca="false">(P111*Q111)/R111</f>
        <v>9.14634146341463</v>
      </c>
      <c r="P111" s="35" t="n">
        <f aca="false">$AB$17</f>
        <v>1.5</v>
      </c>
      <c r="Q111" s="35" t="n">
        <f aca="false">$AC$17</f>
        <v>25</v>
      </c>
      <c r="R111" s="16" t="n">
        <v>4.1</v>
      </c>
      <c r="S111" s="35" t="n">
        <v>65</v>
      </c>
      <c r="T111" s="35" t="n">
        <v>50</v>
      </c>
      <c r="U111" s="35" t="n">
        <v>75</v>
      </c>
      <c r="V111" s="35" t="n">
        <v>0.23</v>
      </c>
      <c r="W111" s="45" t="n">
        <f aca="false">SUM(F111,E111,V111,)</f>
        <v>0.83</v>
      </c>
    </row>
    <row r="112" customFormat="false" ht="15" hidden="false" customHeight="false" outlineLevel="0" collapsed="false">
      <c r="A112" s="39" t="n">
        <v>110</v>
      </c>
      <c r="B112" s="40" t="n">
        <v>1.2</v>
      </c>
      <c r="C112" s="41" t="n">
        <v>10</v>
      </c>
      <c r="D112" s="42" t="n">
        <v>0.1</v>
      </c>
      <c r="E112" s="40" t="n">
        <v>0.2</v>
      </c>
      <c r="F112" s="40" t="n">
        <f aca="false">(U112-S112)/T112</f>
        <v>0.32</v>
      </c>
      <c r="G112" s="45" t="n">
        <v>1</v>
      </c>
      <c r="H112" s="43" t="n">
        <v>2.2</v>
      </c>
      <c r="I112" s="40" t="n">
        <v>2</v>
      </c>
      <c r="J112" s="40" t="n">
        <f aca="false">(H112-I112)*B112*C112*D112*3.67</f>
        <v>0.880800000000001</v>
      </c>
      <c r="K112" s="40" t="n">
        <v>3.67</v>
      </c>
      <c r="L112" s="44" t="n">
        <f aca="false">$AB$8*M112*N112*J112</f>
        <v>270.58176</v>
      </c>
      <c r="M112" s="45" t="n">
        <v>0.853333333333333</v>
      </c>
      <c r="N112" s="35" t="n">
        <v>0.9</v>
      </c>
      <c r="O112" s="44" t="n">
        <f aca="false">(P112*Q112)/R112</f>
        <v>46.875</v>
      </c>
      <c r="P112" s="35" t="n">
        <f aca="false">$AB$17</f>
        <v>1.5</v>
      </c>
      <c r="Q112" s="35" t="n">
        <f aca="false">$AC$17</f>
        <v>25</v>
      </c>
      <c r="R112" s="16" t="n">
        <v>0.8</v>
      </c>
      <c r="S112" s="35" t="n">
        <v>59</v>
      </c>
      <c r="T112" s="35" t="n">
        <v>50</v>
      </c>
      <c r="U112" s="35" t="n">
        <v>75</v>
      </c>
      <c r="V112" s="35" t="n">
        <v>0.14</v>
      </c>
      <c r="W112" s="45" t="n">
        <f aca="false">SUM(F112,E112,V112,)</f>
        <v>0.66</v>
      </c>
    </row>
    <row r="113" customFormat="false" ht="15" hidden="false" customHeight="false" outlineLevel="0" collapsed="false">
      <c r="A113" s="39" t="n">
        <v>111</v>
      </c>
      <c r="B113" s="40" t="n">
        <v>1.2</v>
      </c>
      <c r="C113" s="41" t="n">
        <v>10</v>
      </c>
      <c r="D113" s="42" t="n">
        <v>0.1</v>
      </c>
      <c r="E113" s="40" t="n">
        <v>0.3</v>
      </c>
      <c r="F113" s="40" t="n">
        <f aca="false">(U113-S113)/T113</f>
        <v>0.38</v>
      </c>
      <c r="G113" s="45" t="n">
        <v>0.97</v>
      </c>
      <c r="H113" s="43" t="n">
        <v>2.2</v>
      </c>
      <c r="I113" s="40" t="n">
        <v>1.8</v>
      </c>
      <c r="J113" s="40" t="n">
        <f aca="false">(H113-I113)*B113*C113*D113*3.67</f>
        <v>1.7616</v>
      </c>
      <c r="K113" s="40" t="n">
        <v>3.67</v>
      </c>
      <c r="L113" s="44" t="n">
        <f aca="false">$AB$8*M113*N113*J113</f>
        <v>532.70784</v>
      </c>
      <c r="M113" s="45" t="n">
        <v>0.84</v>
      </c>
      <c r="N113" s="35" t="n">
        <v>0.9</v>
      </c>
      <c r="O113" s="44" t="n">
        <f aca="false">(P113*Q113)/R113</f>
        <v>15.625</v>
      </c>
      <c r="P113" s="35" t="n">
        <f aca="false">$AB$17</f>
        <v>1.5</v>
      </c>
      <c r="Q113" s="35" t="n">
        <f aca="false">$AC$17</f>
        <v>25</v>
      </c>
      <c r="R113" s="16" t="n">
        <v>2.4</v>
      </c>
      <c r="S113" s="35" t="n">
        <v>56</v>
      </c>
      <c r="T113" s="35" t="n">
        <v>50</v>
      </c>
      <c r="U113" s="35" t="n">
        <v>75</v>
      </c>
      <c r="V113" s="35" t="n">
        <v>0.19</v>
      </c>
      <c r="W113" s="45" t="n">
        <f aca="false">SUM(F113,E113,V113,)</f>
        <v>0.87</v>
      </c>
    </row>
    <row r="114" customFormat="false" ht="15" hidden="false" customHeight="false" outlineLevel="0" collapsed="false">
      <c r="A114" s="39" t="n">
        <v>112</v>
      </c>
      <c r="B114" s="40" t="n">
        <v>1.2</v>
      </c>
      <c r="C114" s="41" t="n">
        <v>10</v>
      </c>
      <c r="D114" s="42" t="n">
        <v>0.1</v>
      </c>
      <c r="E114" s="40" t="n">
        <v>0.2</v>
      </c>
      <c r="F114" s="40" t="n">
        <f aca="false">(U114-S114)/T114</f>
        <v>0.38</v>
      </c>
      <c r="G114" s="45" t="n">
        <v>0.97</v>
      </c>
      <c r="H114" s="43" t="n">
        <v>2.2</v>
      </c>
      <c r="I114" s="40" t="n">
        <v>2.3</v>
      </c>
      <c r="J114" s="40" t="n">
        <f aca="false">(H114-I114)*B114*C114*D114*3.67</f>
        <v>-0.440399999999998</v>
      </c>
      <c r="K114" s="40" t="n">
        <v>3.67</v>
      </c>
      <c r="L114" s="44" t="n">
        <f aca="false">$AB$8*M114*N114*J114</f>
        <v>-116.2656</v>
      </c>
      <c r="M114" s="45" t="n">
        <v>0.733333333333333</v>
      </c>
      <c r="N114" s="35" t="n">
        <v>0.9</v>
      </c>
      <c r="O114" s="44" t="n">
        <f aca="false">(P114*Q114)/R114</f>
        <v>6.04838709677419</v>
      </c>
      <c r="P114" s="35" t="n">
        <f aca="false">$AB$17</f>
        <v>1.5</v>
      </c>
      <c r="Q114" s="35" t="n">
        <f aca="false">$AC$17</f>
        <v>25</v>
      </c>
      <c r="R114" s="16" t="n">
        <v>6.2</v>
      </c>
      <c r="S114" s="35" t="n">
        <v>56</v>
      </c>
      <c r="T114" s="35" t="n">
        <v>50</v>
      </c>
      <c r="U114" s="35" t="n">
        <v>75</v>
      </c>
      <c r="V114" s="35" t="n">
        <v>0.19</v>
      </c>
      <c r="W114" s="45" t="n">
        <f aca="false">SUM(F114,E114,V114,)</f>
        <v>0.77</v>
      </c>
    </row>
    <row r="115" customFormat="false" ht="15" hidden="false" customHeight="false" outlineLevel="0" collapsed="false">
      <c r="A115" s="39" t="n">
        <v>113</v>
      </c>
      <c r="B115" s="40" t="n">
        <v>1.2</v>
      </c>
      <c r="C115" s="41" t="n">
        <v>10</v>
      </c>
      <c r="D115" s="42" t="n">
        <v>0.1</v>
      </c>
      <c r="E115" s="40" t="n">
        <v>0.2</v>
      </c>
      <c r="F115" s="40" t="n">
        <f aca="false">(U115-S115)/T115</f>
        <v>0.2</v>
      </c>
      <c r="G115" s="45" t="n">
        <v>1</v>
      </c>
      <c r="H115" s="43" t="n">
        <v>2.2</v>
      </c>
      <c r="I115" s="40" t="n">
        <v>1.8</v>
      </c>
      <c r="J115" s="40" t="n">
        <f aca="false">(H115-I115)*B115*C115*D115*3.67</f>
        <v>1.7616</v>
      </c>
      <c r="K115" s="40" t="n">
        <v>3.67</v>
      </c>
      <c r="L115" s="44" t="n">
        <f aca="false">$AB$8*M115*N115*J115</f>
        <v>490.42944</v>
      </c>
      <c r="M115" s="45" t="n">
        <v>0.773333333333333</v>
      </c>
      <c r="N115" s="35" t="n">
        <v>0.9</v>
      </c>
      <c r="O115" s="44" t="n">
        <f aca="false">(P115*Q115)/R115</f>
        <v>18.75</v>
      </c>
      <c r="P115" s="35" t="n">
        <f aca="false">$AB$17</f>
        <v>1.5</v>
      </c>
      <c r="Q115" s="35" t="n">
        <f aca="false">$AC$17</f>
        <v>25</v>
      </c>
      <c r="R115" s="16" t="n">
        <v>2</v>
      </c>
      <c r="S115" s="35" t="n">
        <v>65</v>
      </c>
      <c r="T115" s="35" t="n">
        <v>50</v>
      </c>
      <c r="U115" s="35" t="n">
        <v>75</v>
      </c>
      <c r="V115" s="35" t="n">
        <v>0.24</v>
      </c>
      <c r="W115" s="45" t="n">
        <f aca="false">SUM(F115,E115,V115,)</f>
        <v>0.64</v>
      </c>
    </row>
    <row r="116" customFormat="false" ht="15" hidden="false" customHeight="false" outlineLevel="0" collapsed="false">
      <c r="A116" s="39" t="n">
        <v>114</v>
      </c>
      <c r="B116" s="40" t="n">
        <v>1.2</v>
      </c>
      <c r="C116" s="41" t="n">
        <v>10</v>
      </c>
      <c r="D116" s="42" t="n">
        <v>0.1</v>
      </c>
      <c r="E116" s="40" t="n">
        <v>0.4</v>
      </c>
      <c r="F116" s="40" t="n">
        <f aca="false">(U116-S116)/T116</f>
        <v>0.34</v>
      </c>
      <c r="G116" s="45" t="n">
        <v>0.91</v>
      </c>
      <c r="H116" s="43" t="n">
        <v>2.2</v>
      </c>
      <c r="I116" s="40" t="n">
        <v>2.6</v>
      </c>
      <c r="J116" s="40" t="n">
        <f aca="false">(H116-I116)*B116*C116*D116*3.67</f>
        <v>-1.7616</v>
      </c>
      <c r="K116" s="40" t="n">
        <v>3.67</v>
      </c>
      <c r="L116" s="44" t="n">
        <f aca="false">$AB$8*M116*N116*J116</f>
        <v>-532.70784</v>
      </c>
      <c r="M116" s="45" t="n">
        <v>0.84</v>
      </c>
      <c r="N116" s="35" t="n">
        <v>0.9</v>
      </c>
      <c r="O116" s="44" t="n">
        <f aca="false">(P116*Q116)/R116</f>
        <v>41.6666666666667</v>
      </c>
      <c r="P116" s="35" t="n">
        <f aca="false">$AB$17</f>
        <v>1.5</v>
      </c>
      <c r="Q116" s="35" t="n">
        <f aca="false">$AC$17</f>
        <v>25</v>
      </c>
      <c r="R116" s="16" t="n">
        <v>0.9</v>
      </c>
      <c r="S116" s="35" t="n">
        <v>58</v>
      </c>
      <c r="T116" s="35" t="n">
        <v>50</v>
      </c>
      <c r="U116" s="35" t="n">
        <v>75</v>
      </c>
      <c r="V116" s="35" t="n">
        <v>0.22</v>
      </c>
      <c r="W116" s="45" t="n">
        <f aca="false">SUM(F116,E116,V116,)</f>
        <v>0.96</v>
      </c>
    </row>
    <row r="117" customFormat="false" ht="15" hidden="false" customHeight="false" outlineLevel="0" collapsed="false">
      <c r="A117" s="39" t="n">
        <v>115</v>
      </c>
      <c r="B117" s="40" t="n">
        <v>1.2</v>
      </c>
      <c r="C117" s="41" t="n">
        <v>10</v>
      </c>
      <c r="D117" s="42" t="n">
        <v>0.1</v>
      </c>
      <c r="E117" s="40" t="n">
        <v>0.3</v>
      </c>
      <c r="F117" s="40" t="n">
        <f aca="false">(U117-S117)/T117</f>
        <v>0.24</v>
      </c>
      <c r="G117" s="45" t="n">
        <v>0.99</v>
      </c>
      <c r="H117" s="43" t="n">
        <v>2.2</v>
      </c>
      <c r="I117" s="40" t="n">
        <v>1.9</v>
      </c>
      <c r="J117" s="40" t="n">
        <f aca="false">(H117-I117)*B117*C117*D117*3.67</f>
        <v>1.3212</v>
      </c>
      <c r="K117" s="40" t="n">
        <v>3.67</v>
      </c>
      <c r="L117" s="44" t="n">
        <f aca="false">$AB$8*M117*N117*J117</f>
        <v>393.18912</v>
      </c>
      <c r="M117" s="45" t="n">
        <v>0.826666666666667</v>
      </c>
      <c r="N117" s="35" t="n">
        <v>0.9</v>
      </c>
      <c r="O117" s="44" t="n">
        <f aca="false">(P117*Q117)/R117</f>
        <v>18.75</v>
      </c>
      <c r="P117" s="35" t="n">
        <f aca="false">$AB$17</f>
        <v>1.5</v>
      </c>
      <c r="Q117" s="35" t="n">
        <f aca="false">$AC$17</f>
        <v>25</v>
      </c>
      <c r="R117" s="16" t="n">
        <v>2</v>
      </c>
      <c r="S117" s="35" t="n">
        <v>63</v>
      </c>
      <c r="T117" s="35" t="n">
        <v>50</v>
      </c>
      <c r="U117" s="35" t="n">
        <v>75</v>
      </c>
      <c r="V117" s="35" t="n">
        <v>0.18</v>
      </c>
      <c r="W117" s="45" t="n">
        <f aca="false">SUM(F117,E117,V117,)</f>
        <v>0.72</v>
      </c>
    </row>
    <row r="118" customFormat="false" ht="15" hidden="false" customHeight="false" outlineLevel="0" collapsed="false">
      <c r="A118" s="39" t="n">
        <v>116</v>
      </c>
      <c r="B118" s="40" t="n">
        <v>1.2</v>
      </c>
      <c r="C118" s="41" t="n">
        <v>10</v>
      </c>
      <c r="D118" s="42" t="n">
        <v>0.1</v>
      </c>
      <c r="E118" s="40" t="n">
        <v>0.3</v>
      </c>
      <c r="F118" s="40" t="n">
        <f aca="false">(U118-S118)/T118</f>
        <v>0.28</v>
      </c>
      <c r="G118" s="45" t="n">
        <v>0.95</v>
      </c>
      <c r="H118" s="43" t="n">
        <v>2.2</v>
      </c>
      <c r="I118" s="40" t="n">
        <v>2.2</v>
      </c>
      <c r="J118" s="40" t="n">
        <f aca="false">(H118-I118)*B118*C118*D118*3.67</f>
        <v>0</v>
      </c>
      <c r="K118" s="40" t="n">
        <v>3.67</v>
      </c>
      <c r="L118" s="44" t="n">
        <f aca="false">$AB$8*M118*N118*J118</f>
        <v>0</v>
      </c>
      <c r="M118" s="45" t="n">
        <v>0.76</v>
      </c>
      <c r="N118" s="35" t="n">
        <v>0.9</v>
      </c>
      <c r="O118" s="44" t="n">
        <f aca="false">(P118*Q118)/R118</f>
        <v>22.0588235294118</v>
      </c>
      <c r="P118" s="35" t="n">
        <f aca="false">$AB$17</f>
        <v>1.5</v>
      </c>
      <c r="Q118" s="35" t="n">
        <f aca="false">$AC$17</f>
        <v>25</v>
      </c>
      <c r="R118" s="16" t="n">
        <v>1.7</v>
      </c>
      <c r="S118" s="35" t="n">
        <v>61</v>
      </c>
      <c r="T118" s="35" t="n">
        <v>50</v>
      </c>
      <c r="U118" s="35" t="n">
        <v>75</v>
      </c>
      <c r="V118" s="35" t="n">
        <v>0.1</v>
      </c>
      <c r="W118" s="45" t="n">
        <f aca="false">SUM(F118,E118,V118,)</f>
        <v>0.68</v>
      </c>
    </row>
    <row r="119" customFormat="false" ht="15" hidden="false" customHeight="false" outlineLevel="0" collapsed="false">
      <c r="A119" s="39" t="n">
        <v>117</v>
      </c>
      <c r="B119" s="40" t="n">
        <v>1.2</v>
      </c>
      <c r="C119" s="41" t="n">
        <v>10</v>
      </c>
      <c r="D119" s="42" t="n">
        <v>0.1</v>
      </c>
      <c r="E119" s="40" t="n">
        <v>0.2</v>
      </c>
      <c r="F119" s="40" t="n">
        <f aca="false">(U119-S119)/T119</f>
        <v>0.3</v>
      </c>
      <c r="G119" s="45" t="n">
        <v>0.97</v>
      </c>
      <c r="H119" s="43" t="n">
        <v>2.2</v>
      </c>
      <c r="I119" s="40" t="n">
        <v>2.2</v>
      </c>
      <c r="J119" s="40" t="n">
        <f aca="false">(H119-I119)*B119*C119*D119*3.67</f>
        <v>0</v>
      </c>
      <c r="K119" s="40" t="n">
        <v>3.67</v>
      </c>
      <c r="L119" s="44" t="n">
        <f aca="false">$AB$8*M119*N119*J119</f>
        <v>0</v>
      </c>
      <c r="M119" s="45" t="n">
        <v>0.826666666666667</v>
      </c>
      <c r="N119" s="35" t="n">
        <v>0.9</v>
      </c>
      <c r="O119" s="44" t="n">
        <f aca="false">(P119*Q119)/R119</f>
        <v>41.6666666666667</v>
      </c>
      <c r="P119" s="35" t="n">
        <f aca="false">$AB$17</f>
        <v>1.5</v>
      </c>
      <c r="Q119" s="35" t="n">
        <f aca="false">$AC$17</f>
        <v>25</v>
      </c>
      <c r="R119" s="16" t="n">
        <v>0.9</v>
      </c>
      <c r="S119" s="35" t="n">
        <v>60</v>
      </c>
      <c r="T119" s="35" t="n">
        <v>50</v>
      </c>
      <c r="U119" s="35" t="n">
        <v>75</v>
      </c>
      <c r="V119" s="35" t="n">
        <v>0.19</v>
      </c>
      <c r="W119" s="45" t="n">
        <f aca="false">SUM(F119,E119,V119,)</f>
        <v>0.69</v>
      </c>
    </row>
    <row r="120" customFormat="false" ht="15" hidden="false" customHeight="false" outlineLevel="0" collapsed="false">
      <c r="A120" s="39" t="n">
        <v>118</v>
      </c>
      <c r="B120" s="40" t="n">
        <v>1.2</v>
      </c>
      <c r="C120" s="41" t="n">
        <v>10</v>
      </c>
      <c r="D120" s="42" t="n">
        <v>0.1</v>
      </c>
      <c r="E120" s="40" t="n">
        <v>0.4</v>
      </c>
      <c r="F120" s="40" t="n">
        <f aca="false">(U120-S120)/T120</f>
        <v>0.3</v>
      </c>
      <c r="G120" s="45" t="n">
        <v>0.97</v>
      </c>
      <c r="H120" s="43" t="n">
        <v>2.2</v>
      </c>
      <c r="I120" s="40" t="n">
        <v>2.2</v>
      </c>
      <c r="J120" s="40" t="n">
        <f aca="false">(H120-I120)*B120*C120*D120*3.67</f>
        <v>0</v>
      </c>
      <c r="K120" s="40" t="n">
        <v>3.67</v>
      </c>
      <c r="L120" s="44" t="n">
        <f aca="false">$AB$8*M120*N120*J120</f>
        <v>0</v>
      </c>
      <c r="M120" s="45" t="n">
        <v>0.733333333333333</v>
      </c>
      <c r="N120" s="35" t="n">
        <v>0.9</v>
      </c>
      <c r="O120" s="44" t="n">
        <f aca="false">(P120*Q120)/R120</f>
        <v>34.0909090909091</v>
      </c>
      <c r="P120" s="35" t="n">
        <f aca="false">$AB$17</f>
        <v>1.5</v>
      </c>
      <c r="Q120" s="35" t="n">
        <f aca="false">$AC$17</f>
        <v>25</v>
      </c>
      <c r="R120" s="16" t="n">
        <v>1.1</v>
      </c>
      <c r="S120" s="35" t="n">
        <v>60</v>
      </c>
      <c r="T120" s="35" t="n">
        <v>50</v>
      </c>
      <c r="U120" s="35" t="n">
        <v>75</v>
      </c>
      <c r="V120" s="35" t="n">
        <v>0.24</v>
      </c>
      <c r="W120" s="45" t="n">
        <f aca="false">SUM(F120,E120,V120,)</f>
        <v>0.94</v>
      </c>
    </row>
    <row r="121" customFormat="false" ht="15" hidden="false" customHeight="false" outlineLevel="0" collapsed="false">
      <c r="A121" s="39" t="n">
        <v>119</v>
      </c>
      <c r="B121" s="40" t="n">
        <v>1.2</v>
      </c>
      <c r="C121" s="41" t="n">
        <v>10</v>
      </c>
      <c r="D121" s="42" t="n">
        <v>0.1</v>
      </c>
      <c r="E121" s="40" t="n">
        <v>0.4</v>
      </c>
      <c r="F121" s="40" t="n">
        <f aca="false">(U121-S121)/T121</f>
        <v>0.32</v>
      </c>
      <c r="G121" s="45" t="n">
        <v>0.95</v>
      </c>
      <c r="H121" s="43" t="n">
        <v>2.2</v>
      </c>
      <c r="I121" s="40" t="n">
        <v>1.8</v>
      </c>
      <c r="J121" s="40" t="n">
        <f aca="false">(H121-I121)*B121*C121*D121*3.67</f>
        <v>1.7616</v>
      </c>
      <c r="K121" s="40" t="n">
        <v>3.67</v>
      </c>
      <c r="L121" s="44" t="n">
        <f aca="false">$AB$8*M121*N121*J121</f>
        <v>490.42944</v>
      </c>
      <c r="M121" s="45" t="n">
        <v>0.773333333333333</v>
      </c>
      <c r="N121" s="35" t="n">
        <v>0.9</v>
      </c>
      <c r="O121" s="44" t="n">
        <f aca="false">(P121*Q121)/R121</f>
        <v>34.0909090909091</v>
      </c>
      <c r="P121" s="35" t="n">
        <f aca="false">$AB$17</f>
        <v>1.5</v>
      </c>
      <c r="Q121" s="35" t="n">
        <f aca="false">$AC$17</f>
        <v>25</v>
      </c>
      <c r="R121" s="16" t="n">
        <v>1.1</v>
      </c>
      <c r="S121" s="35" t="n">
        <v>59</v>
      </c>
      <c r="T121" s="35" t="n">
        <v>50</v>
      </c>
      <c r="U121" s="35" t="n">
        <v>75</v>
      </c>
      <c r="V121" s="35" t="n">
        <v>0.24</v>
      </c>
      <c r="W121" s="45" t="n">
        <f aca="false">SUM(F121,E121,V121,)</f>
        <v>0.96</v>
      </c>
    </row>
    <row r="122" customFormat="false" ht="15" hidden="false" customHeight="false" outlineLevel="0" collapsed="false">
      <c r="A122" s="39" t="n">
        <v>120</v>
      </c>
      <c r="B122" s="40" t="n">
        <v>1.2</v>
      </c>
      <c r="C122" s="41" t="n">
        <v>10</v>
      </c>
      <c r="D122" s="42" t="n">
        <v>0.1</v>
      </c>
      <c r="E122" s="40" t="n">
        <v>0.2</v>
      </c>
      <c r="F122" s="40" t="n">
        <f aca="false">(U122-S122)/T122</f>
        <v>0.36</v>
      </c>
      <c r="G122" s="45" t="n">
        <v>0.99</v>
      </c>
      <c r="H122" s="43" t="n">
        <v>2.2</v>
      </c>
      <c r="I122" s="40" t="n">
        <v>2.2</v>
      </c>
      <c r="J122" s="40" t="n">
        <f aca="false">(H122-I122)*B122*C122*D122*3.67</f>
        <v>0</v>
      </c>
      <c r="K122" s="40" t="n">
        <v>3.67</v>
      </c>
      <c r="L122" s="44" t="n">
        <f aca="false">$AB$8*M122*N122*J122</f>
        <v>0</v>
      </c>
      <c r="M122" s="45" t="n">
        <v>0.826666666666667</v>
      </c>
      <c r="N122" s="35" t="n">
        <v>0.9</v>
      </c>
      <c r="O122" s="44" t="n">
        <f aca="false">(P122*Q122)/R122</f>
        <v>28.8461538461538</v>
      </c>
      <c r="P122" s="35" t="n">
        <f aca="false">$AB$17</f>
        <v>1.5</v>
      </c>
      <c r="Q122" s="35" t="n">
        <f aca="false">$AC$17</f>
        <v>25</v>
      </c>
      <c r="R122" s="16" t="n">
        <v>1.3</v>
      </c>
      <c r="S122" s="35" t="n">
        <v>57</v>
      </c>
      <c r="T122" s="35" t="n">
        <v>50</v>
      </c>
      <c r="U122" s="35" t="n">
        <v>75</v>
      </c>
      <c r="V122" s="35" t="n">
        <v>0.11</v>
      </c>
      <c r="W122" s="45" t="n">
        <f aca="false">SUM(F122,E122,V122,)</f>
        <v>0.67</v>
      </c>
    </row>
    <row r="123" customFormat="false" ht="15" hidden="false" customHeight="false" outlineLevel="0" collapsed="false">
      <c r="A123" s="39" t="n">
        <v>121</v>
      </c>
      <c r="B123" s="40" t="n">
        <v>1.2</v>
      </c>
      <c r="C123" s="41" t="n">
        <v>10</v>
      </c>
      <c r="D123" s="42" t="n">
        <v>0.1</v>
      </c>
      <c r="E123" s="40" t="n">
        <v>0.3</v>
      </c>
      <c r="F123" s="40" t="n">
        <f aca="false">(U123-S123)/T123</f>
        <v>0.3</v>
      </c>
      <c r="G123" s="45" t="n">
        <v>0.91</v>
      </c>
      <c r="H123" s="43" t="n">
        <v>2.2</v>
      </c>
      <c r="I123" s="40" t="n">
        <v>2.3</v>
      </c>
      <c r="J123" s="40" t="n">
        <f aca="false">(H123-I123)*B123*C123*D123*3.67</f>
        <v>-0.440399999999998</v>
      </c>
      <c r="K123" s="40" t="n">
        <v>3.67</v>
      </c>
      <c r="L123" s="44" t="n">
        <f aca="false">$AB$8*M123*N123*J123</f>
        <v>-131.06304</v>
      </c>
      <c r="M123" s="45" t="n">
        <v>0.826666666666667</v>
      </c>
      <c r="N123" s="35" t="n">
        <v>0.9</v>
      </c>
      <c r="O123" s="44" t="n">
        <f aca="false">(P123*Q123)/R123</f>
        <v>19.7368421052632</v>
      </c>
      <c r="P123" s="35" t="n">
        <f aca="false">$AB$17</f>
        <v>1.5</v>
      </c>
      <c r="Q123" s="35" t="n">
        <f aca="false">$AC$17</f>
        <v>25</v>
      </c>
      <c r="R123" s="16" t="n">
        <v>1.9</v>
      </c>
      <c r="S123" s="35" t="n">
        <v>60</v>
      </c>
      <c r="T123" s="35" t="n">
        <v>50</v>
      </c>
      <c r="U123" s="35" t="n">
        <v>75</v>
      </c>
      <c r="V123" s="35" t="n">
        <v>0.18</v>
      </c>
      <c r="W123" s="45" t="n">
        <f aca="false">SUM(F123,E123,V123,)</f>
        <v>0.78</v>
      </c>
    </row>
    <row r="124" customFormat="false" ht="15" hidden="false" customHeight="false" outlineLevel="0" collapsed="false">
      <c r="A124" s="39" t="n">
        <v>122</v>
      </c>
      <c r="B124" s="40" t="n">
        <v>1.2</v>
      </c>
      <c r="C124" s="41" t="n">
        <v>10</v>
      </c>
      <c r="D124" s="42" t="n">
        <v>0.1</v>
      </c>
      <c r="E124" s="40" t="n">
        <v>0.4</v>
      </c>
      <c r="F124" s="40" t="n">
        <f aca="false">(U124-S124)/T124</f>
        <v>0.32</v>
      </c>
      <c r="G124" s="45" t="n">
        <v>1</v>
      </c>
      <c r="H124" s="43" t="n">
        <v>2.2</v>
      </c>
      <c r="I124" s="40" t="n">
        <v>2.6</v>
      </c>
      <c r="J124" s="40" t="n">
        <f aca="false">(H124-I124)*B124*C124*D124*3.67</f>
        <v>-1.7616</v>
      </c>
      <c r="K124" s="40" t="n">
        <v>3.67</v>
      </c>
      <c r="L124" s="44" t="n">
        <f aca="false">$AB$8*M124*N124*J124</f>
        <v>-490.42944</v>
      </c>
      <c r="M124" s="45" t="n">
        <v>0.773333333333333</v>
      </c>
      <c r="N124" s="35" t="n">
        <v>0.9</v>
      </c>
      <c r="O124" s="44" t="n">
        <f aca="false">(P124*Q124)/R124</f>
        <v>15.625</v>
      </c>
      <c r="P124" s="35" t="n">
        <f aca="false">$AB$17</f>
        <v>1.5</v>
      </c>
      <c r="Q124" s="35" t="n">
        <f aca="false">$AC$17</f>
        <v>25</v>
      </c>
      <c r="R124" s="16" t="n">
        <v>2.4</v>
      </c>
      <c r="S124" s="35" t="n">
        <v>59</v>
      </c>
      <c r="T124" s="35" t="n">
        <v>50</v>
      </c>
      <c r="U124" s="35" t="n">
        <v>75</v>
      </c>
      <c r="V124" s="35" t="n">
        <v>0.12</v>
      </c>
      <c r="W124" s="45" t="n">
        <f aca="false">SUM(F124,E124,V124,)</f>
        <v>0.84</v>
      </c>
    </row>
    <row r="125" customFormat="false" ht="15" hidden="false" customHeight="false" outlineLevel="0" collapsed="false">
      <c r="A125" s="39" t="n">
        <v>123</v>
      </c>
      <c r="B125" s="40" t="n">
        <v>1.2</v>
      </c>
      <c r="C125" s="41" t="n">
        <v>10</v>
      </c>
      <c r="D125" s="42" t="n">
        <v>0.1</v>
      </c>
      <c r="E125" s="40" t="n">
        <v>0.2</v>
      </c>
      <c r="F125" s="40" t="n">
        <f aca="false">(U125-S125)/T125</f>
        <v>0.36</v>
      </c>
      <c r="G125" s="45" t="n">
        <v>0.97</v>
      </c>
      <c r="H125" s="43" t="n">
        <v>2.2</v>
      </c>
      <c r="I125" s="40" t="n">
        <v>1.9</v>
      </c>
      <c r="J125" s="40" t="n">
        <f aca="false">(H125-I125)*B125*C125*D125*3.67</f>
        <v>1.3212</v>
      </c>
      <c r="K125" s="40" t="n">
        <v>3.67</v>
      </c>
      <c r="L125" s="44" t="n">
        <f aca="false">$AB$8*M125*N125*J125</f>
        <v>380.5056</v>
      </c>
      <c r="M125" s="45" t="n">
        <v>0.8</v>
      </c>
      <c r="N125" s="35" t="n">
        <v>0.9</v>
      </c>
      <c r="O125" s="44" t="n">
        <f aca="false">(P125*Q125)/R125</f>
        <v>34.0909090909091</v>
      </c>
      <c r="P125" s="35" t="n">
        <f aca="false">$AB$17</f>
        <v>1.5</v>
      </c>
      <c r="Q125" s="35" t="n">
        <f aca="false">$AC$17</f>
        <v>25</v>
      </c>
      <c r="R125" s="16" t="n">
        <v>1.1</v>
      </c>
      <c r="S125" s="35" t="n">
        <v>57</v>
      </c>
      <c r="T125" s="35" t="n">
        <v>50</v>
      </c>
      <c r="U125" s="35" t="n">
        <v>75</v>
      </c>
      <c r="V125" s="35" t="n">
        <v>0.17</v>
      </c>
      <c r="W125" s="45" t="n">
        <f aca="false">SUM(F125,E125,V125,)</f>
        <v>0.73</v>
      </c>
    </row>
    <row r="126" customFormat="false" ht="15" hidden="false" customHeight="false" outlineLevel="0" collapsed="false">
      <c r="A126" s="39" t="n">
        <v>124</v>
      </c>
      <c r="B126" s="40" t="n">
        <v>1.2</v>
      </c>
      <c r="C126" s="41" t="n">
        <v>10</v>
      </c>
      <c r="D126" s="42" t="n">
        <v>0.1</v>
      </c>
      <c r="E126" s="40" t="n">
        <v>0.4</v>
      </c>
      <c r="F126" s="40" t="n">
        <f aca="false">(U126-S126)/T126</f>
        <v>0.22</v>
      </c>
      <c r="G126" s="45" t="n">
        <v>0.94</v>
      </c>
      <c r="H126" s="43" t="n">
        <v>2.2</v>
      </c>
      <c r="I126" s="40" t="n">
        <v>2</v>
      </c>
      <c r="J126" s="40" t="n">
        <f aca="false">(H126-I126)*B126*C126*D126*3.67</f>
        <v>0.880800000000001</v>
      </c>
      <c r="K126" s="40" t="n">
        <v>3.67</v>
      </c>
      <c r="L126" s="44" t="n">
        <f aca="false">$AB$8*M126*N126*J126</f>
        <v>266.35392</v>
      </c>
      <c r="M126" s="45" t="n">
        <v>0.84</v>
      </c>
      <c r="N126" s="35" t="n">
        <v>0.9</v>
      </c>
      <c r="O126" s="44" t="n">
        <f aca="false">(P126*Q126)/R126</f>
        <v>8.33333333333333</v>
      </c>
      <c r="P126" s="35" t="n">
        <f aca="false">$AB$17</f>
        <v>1.5</v>
      </c>
      <c r="Q126" s="35" t="n">
        <f aca="false">$AC$17</f>
        <v>25</v>
      </c>
      <c r="R126" s="16" t="n">
        <v>4.5</v>
      </c>
      <c r="S126" s="35" t="n">
        <v>64</v>
      </c>
      <c r="T126" s="35" t="n">
        <v>50</v>
      </c>
      <c r="U126" s="35" t="n">
        <v>75</v>
      </c>
      <c r="V126" s="35" t="n">
        <v>0.1</v>
      </c>
      <c r="W126" s="45" t="n">
        <f aca="false">SUM(F126,E126,V126,)</f>
        <v>0.72</v>
      </c>
    </row>
    <row r="127" customFormat="false" ht="15" hidden="false" customHeight="false" outlineLevel="0" collapsed="false">
      <c r="A127" s="39" t="n">
        <v>125</v>
      </c>
      <c r="B127" s="40" t="n">
        <v>1.2</v>
      </c>
      <c r="C127" s="41" t="n">
        <v>10</v>
      </c>
      <c r="D127" s="42" t="n">
        <v>0.1</v>
      </c>
      <c r="E127" s="40" t="n">
        <v>0.2</v>
      </c>
      <c r="F127" s="40" t="n">
        <f aca="false">(U127-S127)/T127</f>
        <v>0.2</v>
      </c>
      <c r="G127" s="45" t="n">
        <v>0.96</v>
      </c>
      <c r="H127" s="43" t="n">
        <v>2.2</v>
      </c>
      <c r="I127" s="40" t="n">
        <v>2.4</v>
      </c>
      <c r="J127" s="40" t="n">
        <f aca="false">(H127-I127)*B127*C127*D127*3.67</f>
        <v>-0.880799999999999</v>
      </c>
      <c r="K127" s="40" t="n">
        <v>3.67</v>
      </c>
      <c r="L127" s="44" t="n">
        <f aca="false">$AB$8*M127*N127*J127</f>
        <v>-236.75904</v>
      </c>
      <c r="M127" s="45" t="n">
        <v>0.746666666666667</v>
      </c>
      <c r="N127" s="35" t="n">
        <v>0.9</v>
      </c>
      <c r="O127" s="44" t="n">
        <f aca="false">(P127*Q127)/R127</f>
        <v>19.7368421052632</v>
      </c>
      <c r="P127" s="35" t="n">
        <f aca="false">$AB$17</f>
        <v>1.5</v>
      </c>
      <c r="Q127" s="35" t="n">
        <f aca="false">$AC$17</f>
        <v>25</v>
      </c>
      <c r="R127" s="16" t="n">
        <v>1.9</v>
      </c>
      <c r="S127" s="35" t="n">
        <v>65</v>
      </c>
      <c r="T127" s="35" t="n">
        <v>50</v>
      </c>
      <c r="U127" s="35" t="n">
        <v>75</v>
      </c>
      <c r="V127" s="35" t="n">
        <v>0.16</v>
      </c>
      <c r="W127" s="45" t="n">
        <f aca="false">SUM(F127,E127,V127,)</f>
        <v>0.56</v>
      </c>
    </row>
    <row r="128" customFormat="false" ht="15" hidden="false" customHeight="false" outlineLevel="0" collapsed="false">
      <c r="A128" s="39" t="n">
        <v>126</v>
      </c>
      <c r="B128" s="40" t="n">
        <v>1.2</v>
      </c>
      <c r="C128" s="41" t="n">
        <v>10</v>
      </c>
      <c r="D128" s="42" t="n">
        <v>0.1</v>
      </c>
      <c r="E128" s="40" t="n">
        <v>0.2</v>
      </c>
      <c r="F128" s="40" t="n">
        <f aca="false">(U128-S128)/T128</f>
        <v>0.36</v>
      </c>
      <c r="G128" s="45" t="n">
        <v>0.95</v>
      </c>
      <c r="H128" s="43" t="n">
        <v>2.2</v>
      </c>
      <c r="I128" s="40" t="n">
        <v>1.8</v>
      </c>
      <c r="J128" s="40" t="n">
        <f aca="false">(H128-I128)*B128*C128*D128*3.67</f>
        <v>1.7616</v>
      </c>
      <c r="K128" s="40" t="n">
        <v>3.67</v>
      </c>
      <c r="L128" s="44" t="n">
        <f aca="false">$AB$8*M128*N128*J128</f>
        <v>490.42944</v>
      </c>
      <c r="M128" s="45" t="n">
        <v>0.773333333333333</v>
      </c>
      <c r="N128" s="35" t="n">
        <v>0.9</v>
      </c>
      <c r="O128" s="44" t="n">
        <f aca="false">(P128*Q128)/R128</f>
        <v>19.7368421052632</v>
      </c>
      <c r="P128" s="35" t="n">
        <f aca="false">$AB$17</f>
        <v>1.5</v>
      </c>
      <c r="Q128" s="35" t="n">
        <f aca="false">$AC$17</f>
        <v>25</v>
      </c>
      <c r="R128" s="16" t="n">
        <v>1.9</v>
      </c>
      <c r="S128" s="35" t="n">
        <v>57</v>
      </c>
      <c r="T128" s="35" t="n">
        <v>50</v>
      </c>
      <c r="U128" s="35" t="n">
        <v>75</v>
      </c>
      <c r="V128" s="35" t="n">
        <v>0.21</v>
      </c>
      <c r="W128" s="45" t="n">
        <f aca="false">SUM(F128,E128,V128,)</f>
        <v>0.77</v>
      </c>
    </row>
    <row r="129" customFormat="false" ht="15" hidden="false" customHeight="false" outlineLevel="0" collapsed="false">
      <c r="A129" s="39" t="n">
        <v>127</v>
      </c>
      <c r="B129" s="40" t="n">
        <v>1.2</v>
      </c>
      <c r="C129" s="41" t="n">
        <v>10</v>
      </c>
      <c r="D129" s="42" t="n">
        <v>0.1</v>
      </c>
      <c r="E129" s="40" t="n">
        <v>0.3</v>
      </c>
      <c r="F129" s="40" t="n">
        <f aca="false">(U129-S129)/T129</f>
        <v>0.3</v>
      </c>
      <c r="G129" s="45" t="n">
        <v>0.96</v>
      </c>
      <c r="H129" s="43" t="n">
        <v>2.2</v>
      </c>
      <c r="I129" s="40" t="n">
        <v>2.4</v>
      </c>
      <c r="J129" s="40" t="n">
        <f aca="false">(H129-I129)*B129*C129*D129*3.67</f>
        <v>-0.880799999999999</v>
      </c>
      <c r="K129" s="40" t="n">
        <v>3.67</v>
      </c>
      <c r="L129" s="44" t="n">
        <f aca="false">$AB$8*M129*N129*J129</f>
        <v>-245.21472</v>
      </c>
      <c r="M129" s="45" t="n">
        <v>0.773333333333333</v>
      </c>
      <c r="N129" s="35" t="n">
        <v>0.9</v>
      </c>
      <c r="O129" s="44" t="n">
        <f aca="false">(P129*Q129)/R129</f>
        <v>28.8461538461538</v>
      </c>
      <c r="P129" s="35" t="n">
        <f aca="false">$AB$17</f>
        <v>1.5</v>
      </c>
      <c r="Q129" s="35" t="n">
        <f aca="false">$AC$17</f>
        <v>25</v>
      </c>
      <c r="R129" s="16" t="n">
        <v>1.3</v>
      </c>
      <c r="S129" s="35" t="n">
        <v>60</v>
      </c>
      <c r="T129" s="35" t="n">
        <v>50</v>
      </c>
      <c r="U129" s="35" t="n">
        <v>75</v>
      </c>
      <c r="V129" s="35" t="n">
        <v>0.22</v>
      </c>
      <c r="W129" s="45" t="n">
        <f aca="false">SUM(F129,E129,V129,)</f>
        <v>0.82</v>
      </c>
    </row>
    <row r="130" customFormat="false" ht="15" hidden="false" customHeight="false" outlineLevel="0" collapsed="false">
      <c r="A130" s="39" t="n">
        <v>128</v>
      </c>
      <c r="B130" s="40" t="n">
        <v>1.2</v>
      </c>
      <c r="C130" s="41" t="n">
        <v>10</v>
      </c>
      <c r="D130" s="42" t="n">
        <v>0.1</v>
      </c>
      <c r="E130" s="40" t="n">
        <v>0.2</v>
      </c>
      <c r="F130" s="40" t="n">
        <f aca="false">(U130-S130)/T130</f>
        <v>0.3</v>
      </c>
      <c r="G130" s="45" t="n">
        <v>0.96</v>
      </c>
      <c r="H130" s="43" t="n">
        <v>2.2</v>
      </c>
      <c r="I130" s="40" t="n">
        <v>2.1</v>
      </c>
      <c r="J130" s="40" t="n">
        <f aca="false">(H130-I130)*B130*C130*D130*3.67</f>
        <v>0.4404</v>
      </c>
      <c r="K130" s="40" t="n">
        <v>3.67</v>
      </c>
      <c r="L130" s="44" t="n">
        <f aca="false">$AB$8*M130*N130*J130</f>
        <v>118.37952</v>
      </c>
      <c r="M130" s="45" t="n">
        <v>0.746666666666667</v>
      </c>
      <c r="N130" s="35" t="n">
        <v>0.9</v>
      </c>
      <c r="O130" s="44" t="n">
        <f aca="false">(P130*Q130)/R130</f>
        <v>19.7368421052632</v>
      </c>
      <c r="P130" s="35" t="n">
        <f aca="false">$AB$17</f>
        <v>1.5</v>
      </c>
      <c r="Q130" s="35" t="n">
        <f aca="false">$AC$17</f>
        <v>25</v>
      </c>
      <c r="R130" s="16" t="n">
        <v>1.9</v>
      </c>
      <c r="S130" s="35" t="n">
        <v>60</v>
      </c>
      <c r="T130" s="35" t="n">
        <v>50</v>
      </c>
      <c r="U130" s="35" t="n">
        <v>75</v>
      </c>
      <c r="V130" s="35" t="n">
        <v>0.19</v>
      </c>
      <c r="W130" s="45" t="n">
        <f aca="false">SUM(F130,E130,V130,)</f>
        <v>0.69</v>
      </c>
    </row>
    <row r="131" customFormat="false" ht="15" hidden="false" customHeight="false" outlineLevel="0" collapsed="false">
      <c r="A131" s="39" t="n">
        <v>129</v>
      </c>
      <c r="B131" s="40" t="n">
        <v>1.2</v>
      </c>
      <c r="C131" s="41" t="n">
        <v>10</v>
      </c>
      <c r="D131" s="42" t="n">
        <v>0.1</v>
      </c>
      <c r="E131" s="40" t="n">
        <v>0.2</v>
      </c>
      <c r="F131" s="40" t="n">
        <f aca="false">(U131-S131)/T131</f>
        <v>0.36</v>
      </c>
      <c r="G131" s="45" t="n">
        <v>0.91</v>
      </c>
      <c r="H131" s="43" t="n">
        <v>2.2</v>
      </c>
      <c r="I131" s="40" t="n">
        <v>2.6</v>
      </c>
      <c r="J131" s="40" t="n">
        <f aca="false">(H131-I131)*B131*C131*D131*3.67</f>
        <v>-1.7616</v>
      </c>
      <c r="K131" s="40" t="n">
        <v>3.67</v>
      </c>
      <c r="L131" s="44" t="n">
        <f aca="false">$AB$8*M131*N131*J131</f>
        <v>-524.25216</v>
      </c>
      <c r="M131" s="45" t="n">
        <v>0.826666666666667</v>
      </c>
      <c r="N131" s="35" t="n">
        <v>0.9</v>
      </c>
      <c r="O131" s="44" t="n">
        <f aca="false">(P131*Q131)/R131</f>
        <v>15.625</v>
      </c>
      <c r="P131" s="35" t="n">
        <f aca="false">$AB$17</f>
        <v>1.5</v>
      </c>
      <c r="Q131" s="35" t="n">
        <f aca="false">$AC$17</f>
        <v>25</v>
      </c>
      <c r="R131" s="16" t="n">
        <v>2.4</v>
      </c>
      <c r="S131" s="35" t="n">
        <v>57</v>
      </c>
      <c r="T131" s="35" t="n">
        <v>50</v>
      </c>
      <c r="U131" s="35" t="n">
        <v>75</v>
      </c>
      <c r="V131" s="35" t="n">
        <v>0.14</v>
      </c>
      <c r="W131" s="45" t="n">
        <f aca="false">SUM(F131,E131,V131,)</f>
        <v>0.7</v>
      </c>
    </row>
    <row r="132" customFormat="false" ht="15" hidden="false" customHeight="false" outlineLevel="0" collapsed="false">
      <c r="A132" s="39" t="n">
        <v>130</v>
      </c>
      <c r="B132" s="40" t="n">
        <v>1.2</v>
      </c>
      <c r="C132" s="41" t="n">
        <v>10</v>
      </c>
      <c r="D132" s="42" t="n">
        <v>0.1</v>
      </c>
      <c r="E132" s="40" t="n">
        <v>0.4</v>
      </c>
      <c r="F132" s="40" t="n">
        <f aca="false">(U132-S132)/T132</f>
        <v>0.38</v>
      </c>
      <c r="G132" s="45" t="n">
        <v>1</v>
      </c>
      <c r="H132" s="43" t="n">
        <v>2.2</v>
      </c>
      <c r="I132" s="40" t="n">
        <v>2.4</v>
      </c>
      <c r="J132" s="40" t="n">
        <f aca="false">(H132-I132)*B132*C132*D132*3.67</f>
        <v>-0.880799999999999</v>
      </c>
      <c r="K132" s="40" t="n">
        <v>3.67</v>
      </c>
      <c r="L132" s="44" t="n">
        <f aca="false">$AB$8*M132*N132*J132</f>
        <v>-249.44256</v>
      </c>
      <c r="M132" s="45" t="n">
        <v>0.786666666666667</v>
      </c>
      <c r="N132" s="35" t="n">
        <v>0.9</v>
      </c>
      <c r="O132" s="44" t="n">
        <f aca="false">(P132*Q132)/R132</f>
        <v>25</v>
      </c>
      <c r="P132" s="35" t="n">
        <f aca="false">$AB$17</f>
        <v>1.5</v>
      </c>
      <c r="Q132" s="35" t="n">
        <f aca="false">$AC$17</f>
        <v>25</v>
      </c>
      <c r="R132" s="16" t="n">
        <v>1.5</v>
      </c>
      <c r="S132" s="35" t="n">
        <v>56</v>
      </c>
      <c r="T132" s="35" t="n">
        <v>50</v>
      </c>
      <c r="U132" s="35" t="n">
        <v>75</v>
      </c>
      <c r="V132" s="35" t="n">
        <v>0.16</v>
      </c>
      <c r="W132" s="45" t="n">
        <f aca="false">SUM(F132,E132,V132,)</f>
        <v>0.94</v>
      </c>
    </row>
    <row r="133" customFormat="false" ht="15" hidden="false" customHeight="false" outlineLevel="0" collapsed="false">
      <c r="A133" s="39" t="n">
        <v>131</v>
      </c>
      <c r="B133" s="40" t="n">
        <v>1.2</v>
      </c>
      <c r="C133" s="41" t="n">
        <v>10</v>
      </c>
      <c r="D133" s="42" t="n">
        <v>0.1</v>
      </c>
      <c r="E133" s="40" t="n">
        <v>0.4</v>
      </c>
      <c r="F133" s="40" t="n">
        <f aca="false">(U133-S133)/T133</f>
        <v>0.26</v>
      </c>
      <c r="G133" s="45" t="n">
        <v>1</v>
      </c>
      <c r="H133" s="43" t="n">
        <v>2.2</v>
      </c>
      <c r="I133" s="40" t="n">
        <v>2.1</v>
      </c>
      <c r="J133" s="40" t="n">
        <f aca="false">(H133-I133)*B133*C133*D133*3.67</f>
        <v>0.4404</v>
      </c>
      <c r="K133" s="40" t="n">
        <v>3.67</v>
      </c>
      <c r="L133" s="44" t="n">
        <f aca="false">$AB$8*M133*N133*J133</f>
        <v>137.4048</v>
      </c>
      <c r="M133" s="45" t="n">
        <v>0.866666666666667</v>
      </c>
      <c r="N133" s="35" t="n">
        <v>0.9</v>
      </c>
      <c r="O133" s="44" t="n">
        <f aca="false">(P133*Q133)/R133</f>
        <v>6.35593220338983</v>
      </c>
      <c r="P133" s="35" t="n">
        <f aca="false">$AB$17</f>
        <v>1.5</v>
      </c>
      <c r="Q133" s="35" t="n">
        <f aca="false">$AC$17</f>
        <v>25</v>
      </c>
      <c r="R133" s="16" t="n">
        <v>5.9</v>
      </c>
      <c r="S133" s="35" t="n">
        <v>62</v>
      </c>
      <c r="T133" s="35" t="n">
        <v>50</v>
      </c>
      <c r="U133" s="35" t="n">
        <v>75</v>
      </c>
      <c r="V133" s="35" t="n">
        <v>0.22</v>
      </c>
      <c r="W133" s="45" t="n">
        <f aca="false">SUM(F133,E133,V133,)</f>
        <v>0.88</v>
      </c>
    </row>
    <row r="134" customFormat="false" ht="15" hidden="false" customHeight="false" outlineLevel="0" collapsed="false">
      <c r="A134" s="39" t="n">
        <v>132</v>
      </c>
      <c r="B134" s="40" t="n">
        <v>1.2</v>
      </c>
      <c r="C134" s="41" t="n">
        <v>10</v>
      </c>
      <c r="D134" s="42" t="n">
        <v>0.1</v>
      </c>
      <c r="E134" s="40" t="n">
        <v>0.2</v>
      </c>
      <c r="F134" s="40" t="n">
        <f aca="false">(U134-S134)/T134</f>
        <v>0.34</v>
      </c>
      <c r="G134" s="45" t="n">
        <v>0.92</v>
      </c>
      <c r="H134" s="43" t="n">
        <v>2.2</v>
      </c>
      <c r="I134" s="40" t="n">
        <v>2.2</v>
      </c>
      <c r="J134" s="40" t="n">
        <f aca="false">(H134-I134)*B134*C134*D134*3.67</f>
        <v>0</v>
      </c>
      <c r="K134" s="40" t="n">
        <v>3.67</v>
      </c>
      <c r="L134" s="44" t="n">
        <f aca="false">$AB$8*M134*N134*J134</f>
        <v>0</v>
      </c>
      <c r="M134" s="45" t="n">
        <v>0.76</v>
      </c>
      <c r="N134" s="35" t="n">
        <v>0.9</v>
      </c>
      <c r="O134" s="44" t="n">
        <f aca="false">(P134*Q134)/R134</f>
        <v>31.25</v>
      </c>
      <c r="P134" s="35" t="n">
        <f aca="false">$AB$17</f>
        <v>1.5</v>
      </c>
      <c r="Q134" s="35" t="n">
        <f aca="false">$AC$17</f>
        <v>25</v>
      </c>
      <c r="R134" s="16" t="n">
        <v>1.2</v>
      </c>
      <c r="S134" s="35" t="n">
        <v>58</v>
      </c>
      <c r="T134" s="35" t="n">
        <v>50</v>
      </c>
      <c r="U134" s="35" t="n">
        <v>75</v>
      </c>
      <c r="V134" s="35" t="n">
        <v>0.21</v>
      </c>
      <c r="W134" s="45" t="n">
        <f aca="false">SUM(F134,E134,V134,)</f>
        <v>0.75</v>
      </c>
    </row>
    <row r="135" customFormat="false" ht="15" hidden="false" customHeight="false" outlineLevel="0" collapsed="false">
      <c r="A135" s="39" t="n">
        <v>133</v>
      </c>
      <c r="B135" s="40" t="n">
        <v>1.2</v>
      </c>
      <c r="C135" s="41" t="n">
        <v>10</v>
      </c>
      <c r="D135" s="42" t="n">
        <v>0.1</v>
      </c>
      <c r="E135" s="40" t="n">
        <v>0.4</v>
      </c>
      <c r="F135" s="40" t="n">
        <f aca="false">(U135-S135)/T135</f>
        <v>0.34</v>
      </c>
      <c r="G135" s="45" t="n">
        <v>0.97</v>
      </c>
      <c r="H135" s="43" t="n">
        <v>2.2</v>
      </c>
      <c r="I135" s="40" t="n">
        <v>2.3</v>
      </c>
      <c r="J135" s="40" t="n">
        <f aca="false">(H135-I135)*B135*C135*D135*3.67</f>
        <v>-0.440399999999998</v>
      </c>
      <c r="K135" s="40" t="n">
        <v>3.67</v>
      </c>
      <c r="L135" s="44" t="n">
        <f aca="false">$AB$8*M135*N135*J135</f>
        <v>-137.4048</v>
      </c>
      <c r="M135" s="45" t="n">
        <v>0.866666666666667</v>
      </c>
      <c r="N135" s="35" t="n">
        <v>0.9</v>
      </c>
      <c r="O135" s="44" t="n">
        <f aca="false">(P135*Q135)/R135</f>
        <v>7.97872340425532</v>
      </c>
      <c r="P135" s="35" t="n">
        <f aca="false">$AB$17</f>
        <v>1.5</v>
      </c>
      <c r="Q135" s="35" t="n">
        <f aca="false">$AC$17</f>
        <v>25</v>
      </c>
      <c r="R135" s="16" t="n">
        <v>4.7</v>
      </c>
      <c r="S135" s="35" t="n">
        <v>58</v>
      </c>
      <c r="T135" s="35" t="n">
        <v>50</v>
      </c>
      <c r="U135" s="35" t="n">
        <v>75</v>
      </c>
      <c r="V135" s="35" t="n">
        <v>0.12</v>
      </c>
      <c r="W135" s="45" t="n">
        <f aca="false">SUM(F135,E135,V135,)</f>
        <v>0.86</v>
      </c>
    </row>
    <row r="136" customFormat="false" ht="15" hidden="false" customHeight="false" outlineLevel="0" collapsed="false">
      <c r="A136" s="39" t="n">
        <v>134</v>
      </c>
      <c r="B136" s="40" t="n">
        <v>1.2</v>
      </c>
      <c r="C136" s="41" t="n">
        <v>10</v>
      </c>
      <c r="D136" s="42" t="n">
        <v>0.1</v>
      </c>
      <c r="E136" s="40" t="n">
        <v>0.4</v>
      </c>
      <c r="F136" s="40" t="n">
        <f aca="false">(U136-S136)/T136</f>
        <v>0.22</v>
      </c>
      <c r="G136" s="45" t="n">
        <v>0.91</v>
      </c>
      <c r="H136" s="43" t="n">
        <v>2.2</v>
      </c>
      <c r="I136" s="40" t="n">
        <v>1.9</v>
      </c>
      <c r="J136" s="40" t="n">
        <f aca="false">(H136-I136)*B136*C136*D136*3.67</f>
        <v>1.3212</v>
      </c>
      <c r="K136" s="40" t="n">
        <v>3.67</v>
      </c>
      <c r="L136" s="44" t="n">
        <f aca="false">$AB$8*M136*N136*J136</f>
        <v>367.82208</v>
      </c>
      <c r="M136" s="45" t="n">
        <v>0.773333333333333</v>
      </c>
      <c r="N136" s="35" t="n">
        <v>0.9</v>
      </c>
      <c r="O136" s="44" t="n">
        <f aca="false">(P136*Q136)/R136</f>
        <v>15.625</v>
      </c>
      <c r="P136" s="35" t="n">
        <f aca="false">$AB$17</f>
        <v>1.5</v>
      </c>
      <c r="Q136" s="35" t="n">
        <f aca="false">$AC$17</f>
        <v>25</v>
      </c>
      <c r="R136" s="16" t="n">
        <v>2.4</v>
      </c>
      <c r="S136" s="35" t="n">
        <v>64</v>
      </c>
      <c r="T136" s="35" t="n">
        <v>50</v>
      </c>
      <c r="U136" s="35" t="n">
        <v>75</v>
      </c>
      <c r="V136" s="35" t="n">
        <v>0.16</v>
      </c>
      <c r="W136" s="45" t="n">
        <f aca="false">SUM(F136,E136,V136,)</f>
        <v>0.78</v>
      </c>
    </row>
    <row r="137" customFormat="false" ht="15" hidden="false" customHeight="false" outlineLevel="0" collapsed="false">
      <c r="A137" s="39" t="n">
        <v>135</v>
      </c>
      <c r="B137" s="40" t="n">
        <v>1.2</v>
      </c>
      <c r="C137" s="41" t="n">
        <v>10</v>
      </c>
      <c r="D137" s="42" t="n">
        <v>0.1</v>
      </c>
      <c r="E137" s="40" t="n">
        <v>0.3</v>
      </c>
      <c r="F137" s="40" t="n">
        <f aca="false">(U137-S137)/T137</f>
        <v>0.28</v>
      </c>
      <c r="G137" s="45" t="n">
        <v>0.92</v>
      </c>
      <c r="H137" s="43" t="n">
        <v>2.2</v>
      </c>
      <c r="I137" s="40" t="n">
        <v>2.6</v>
      </c>
      <c r="J137" s="40" t="n">
        <f aca="false">(H137-I137)*B137*C137*D137*3.67</f>
        <v>-1.7616</v>
      </c>
      <c r="K137" s="40" t="n">
        <v>3.67</v>
      </c>
      <c r="L137" s="44" t="n">
        <f aca="false">$AB$8*M137*N137*J137</f>
        <v>-524.25216</v>
      </c>
      <c r="M137" s="45" t="n">
        <v>0.826666666666667</v>
      </c>
      <c r="N137" s="35" t="n">
        <v>0.9</v>
      </c>
      <c r="O137" s="44" t="n">
        <f aca="false">(P137*Q137)/R137</f>
        <v>6.04838709677419</v>
      </c>
      <c r="P137" s="35" t="n">
        <f aca="false">$AB$17</f>
        <v>1.5</v>
      </c>
      <c r="Q137" s="35" t="n">
        <f aca="false">$AC$17</f>
        <v>25</v>
      </c>
      <c r="R137" s="16" t="n">
        <v>6.2</v>
      </c>
      <c r="S137" s="35" t="n">
        <v>61</v>
      </c>
      <c r="T137" s="35" t="n">
        <v>50</v>
      </c>
      <c r="U137" s="35" t="n">
        <v>75</v>
      </c>
      <c r="V137" s="35" t="n">
        <v>0.16</v>
      </c>
      <c r="W137" s="45" t="n">
        <f aca="false">SUM(F137,E137,V137,)</f>
        <v>0.74</v>
      </c>
    </row>
    <row r="138" customFormat="false" ht="15" hidden="false" customHeight="false" outlineLevel="0" collapsed="false">
      <c r="A138" s="39" t="n">
        <v>136</v>
      </c>
      <c r="B138" s="40" t="n">
        <v>1.2</v>
      </c>
      <c r="C138" s="41" t="n">
        <v>10</v>
      </c>
      <c r="D138" s="42" t="n">
        <v>0.1</v>
      </c>
      <c r="E138" s="40" t="n">
        <v>0.2</v>
      </c>
      <c r="F138" s="40" t="n">
        <f aca="false">(U138-S138)/T138</f>
        <v>0.38</v>
      </c>
      <c r="G138" s="45" t="n">
        <v>0.96</v>
      </c>
      <c r="H138" s="43" t="n">
        <v>2.2</v>
      </c>
      <c r="I138" s="40" t="n">
        <v>2</v>
      </c>
      <c r="J138" s="40" t="n">
        <f aca="false">(H138-I138)*B138*C138*D138*3.67</f>
        <v>0.880800000000001</v>
      </c>
      <c r="K138" s="40" t="n">
        <v>3.67</v>
      </c>
      <c r="L138" s="44" t="n">
        <f aca="false">$AB$8*M138*N138*J138</f>
        <v>245.21472</v>
      </c>
      <c r="M138" s="45" t="n">
        <v>0.773333333333333</v>
      </c>
      <c r="N138" s="35" t="n">
        <v>0.9</v>
      </c>
      <c r="O138" s="44" t="n">
        <f aca="false">(P138*Q138)/R138</f>
        <v>7.6530612244898</v>
      </c>
      <c r="P138" s="35" t="n">
        <f aca="false">$AB$17</f>
        <v>1.5</v>
      </c>
      <c r="Q138" s="35" t="n">
        <f aca="false">$AC$17</f>
        <v>25</v>
      </c>
      <c r="R138" s="16" t="n">
        <v>4.9</v>
      </c>
      <c r="S138" s="35" t="n">
        <v>56</v>
      </c>
      <c r="T138" s="35" t="n">
        <v>50</v>
      </c>
      <c r="U138" s="35" t="n">
        <v>75</v>
      </c>
      <c r="V138" s="35" t="n">
        <v>0.24</v>
      </c>
      <c r="W138" s="45" t="n">
        <f aca="false">SUM(F138,E138,V138,)</f>
        <v>0.82</v>
      </c>
    </row>
    <row r="139" customFormat="false" ht="15" hidden="false" customHeight="false" outlineLevel="0" collapsed="false">
      <c r="A139" s="39" t="n">
        <v>137</v>
      </c>
      <c r="B139" s="40" t="n">
        <v>1.2</v>
      </c>
      <c r="C139" s="41" t="n">
        <v>10</v>
      </c>
      <c r="D139" s="42" t="n">
        <v>0.1</v>
      </c>
      <c r="E139" s="40" t="n">
        <v>0.3</v>
      </c>
      <c r="F139" s="40" t="n">
        <f aca="false">(U139-S139)/T139</f>
        <v>0.2</v>
      </c>
      <c r="G139" s="45" t="n">
        <v>0.91</v>
      </c>
      <c r="H139" s="43" t="n">
        <v>2.2</v>
      </c>
      <c r="I139" s="40" t="n">
        <v>2.4</v>
      </c>
      <c r="J139" s="40" t="n">
        <f aca="false">(H139-I139)*B139*C139*D139*3.67</f>
        <v>-0.880799999999999</v>
      </c>
      <c r="K139" s="40" t="n">
        <v>3.67</v>
      </c>
      <c r="L139" s="44" t="n">
        <f aca="false">$AB$8*M139*N139*J139</f>
        <v>-240.98688</v>
      </c>
      <c r="M139" s="45" t="n">
        <v>0.76</v>
      </c>
      <c r="N139" s="35" t="n">
        <v>0.9</v>
      </c>
      <c r="O139" s="44" t="n">
        <f aca="false">(P139*Q139)/R139</f>
        <v>18.75</v>
      </c>
      <c r="P139" s="35" t="n">
        <f aca="false">$AB$17</f>
        <v>1.5</v>
      </c>
      <c r="Q139" s="35" t="n">
        <f aca="false">$AC$17</f>
        <v>25</v>
      </c>
      <c r="R139" s="16" t="n">
        <v>2</v>
      </c>
      <c r="S139" s="35" t="n">
        <v>65</v>
      </c>
      <c r="T139" s="35" t="n">
        <v>50</v>
      </c>
      <c r="U139" s="35" t="n">
        <v>75</v>
      </c>
      <c r="V139" s="35" t="n">
        <v>0.16</v>
      </c>
      <c r="W139" s="45" t="n">
        <f aca="false">SUM(F139,E139,V139,)</f>
        <v>0.66</v>
      </c>
    </row>
    <row r="140" customFormat="false" ht="15" hidden="false" customHeight="false" outlineLevel="0" collapsed="false">
      <c r="A140" s="39" t="n">
        <v>138</v>
      </c>
      <c r="B140" s="40" t="n">
        <v>1.2</v>
      </c>
      <c r="C140" s="41" t="n">
        <v>10</v>
      </c>
      <c r="D140" s="42" t="n">
        <v>0.1</v>
      </c>
      <c r="E140" s="40" t="n">
        <v>0.4</v>
      </c>
      <c r="F140" s="40" t="n">
        <f aca="false">(U140-S140)/T140</f>
        <v>0.34</v>
      </c>
      <c r="G140" s="45" t="n">
        <v>0.94</v>
      </c>
      <c r="H140" s="43" t="n">
        <v>2.2</v>
      </c>
      <c r="I140" s="40" t="n">
        <v>2.5</v>
      </c>
      <c r="J140" s="40" t="n">
        <f aca="false">(H140-I140)*B140*C140*D140*3.67</f>
        <v>-1.3212</v>
      </c>
      <c r="K140" s="40" t="n">
        <v>3.67</v>
      </c>
      <c r="L140" s="44" t="n">
        <f aca="false">$AB$8*M140*N140*J140</f>
        <v>-355.13856</v>
      </c>
      <c r="M140" s="45" t="n">
        <v>0.746666666666667</v>
      </c>
      <c r="N140" s="35" t="n">
        <v>0.9</v>
      </c>
      <c r="O140" s="44" t="n">
        <f aca="false">(P140*Q140)/R140</f>
        <v>7.8125</v>
      </c>
      <c r="P140" s="35" t="n">
        <f aca="false">$AB$17</f>
        <v>1.5</v>
      </c>
      <c r="Q140" s="35" t="n">
        <f aca="false">$AC$17</f>
        <v>25</v>
      </c>
      <c r="R140" s="16" t="n">
        <v>4.8</v>
      </c>
      <c r="S140" s="35" t="n">
        <v>58</v>
      </c>
      <c r="T140" s="35" t="n">
        <v>50</v>
      </c>
      <c r="U140" s="35" t="n">
        <v>75</v>
      </c>
      <c r="V140" s="35" t="n">
        <v>0.1</v>
      </c>
      <c r="W140" s="45" t="n">
        <f aca="false">SUM(F140,E140,V140,)</f>
        <v>0.84</v>
      </c>
    </row>
    <row r="141" customFormat="false" ht="15" hidden="false" customHeight="false" outlineLevel="0" collapsed="false">
      <c r="A141" s="39" t="n">
        <v>139</v>
      </c>
      <c r="B141" s="40" t="n">
        <v>1.2</v>
      </c>
      <c r="C141" s="41" t="n">
        <v>10</v>
      </c>
      <c r="D141" s="42" t="n">
        <v>0.1</v>
      </c>
      <c r="E141" s="40" t="n">
        <v>0.4</v>
      </c>
      <c r="F141" s="40" t="n">
        <f aca="false">(U141-S141)/T141</f>
        <v>0.24</v>
      </c>
      <c r="G141" s="45" t="n">
        <v>0.94</v>
      </c>
      <c r="H141" s="43" t="n">
        <v>2.2</v>
      </c>
      <c r="I141" s="40" t="n">
        <v>1.9</v>
      </c>
      <c r="J141" s="40" t="n">
        <f aca="false">(H141-I141)*B141*C141*D141*3.67</f>
        <v>1.3212</v>
      </c>
      <c r="K141" s="40" t="n">
        <v>3.67</v>
      </c>
      <c r="L141" s="44" t="n">
        <f aca="false">$AB$8*M141*N141*J141</f>
        <v>355.13856</v>
      </c>
      <c r="M141" s="45" t="n">
        <v>0.746666666666667</v>
      </c>
      <c r="N141" s="35" t="n">
        <v>0.9</v>
      </c>
      <c r="O141" s="44" t="n">
        <f aca="false">(P141*Q141)/R141</f>
        <v>7.97872340425532</v>
      </c>
      <c r="P141" s="35" t="n">
        <f aca="false">$AB$17</f>
        <v>1.5</v>
      </c>
      <c r="Q141" s="35" t="n">
        <f aca="false">$AC$17</f>
        <v>25</v>
      </c>
      <c r="R141" s="16" t="n">
        <v>4.7</v>
      </c>
      <c r="S141" s="35" t="n">
        <v>63</v>
      </c>
      <c r="T141" s="35" t="n">
        <v>50</v>
      </c>
      <c r="U141" s="35" t="n">
        <v>75</v>
      </c>
      <c r="V141" s="35" t="n">
        <v>0.22</v>
      </c>
      <c r="W141" s="45" t="n">
        <f aca="false">SUM(F141,E141,V141,)</f>
        <v>0.86</v>
      </c>
    </row>
    <row r="142" customFormat="false" ht="15" hidden="false" customHeight="false" outlineLevel="0" collapsed="false">
      <c r="A142" s="39" t="n">
        <v>140</v>
      </c>
      <c r="B142" s="40" t="n">
        <v>1.2</v>
      </c>
      <c r="C142" s="41" t="n">
        <v>10</v>
      </c>
      <c r="D142" s="42" t="n">
        <v>0.1</v>
      </c>
      <c r="E142" s="40" t="n">
        <v>0.4</v>
      </c>
      <c r="F142" s="40" t="n">
        <f aca="false">(U142-S142)/T142</f>
        <v>0.36</v>
      </c>
      <c r="G142" s="45" t="n">
        <v>0.98</v>
      </c>
      <c r="H142" s="43" t="n">
        <v>2.2</v>
      </c>
      <c r="I142" s="40" t="n">
        <v>2</v>
      </c>
      <c r="J142" s="40" t="n">
        <f aca="false">(H142-I142)*B142*C142*D142*3.67</f>
        <v>0.880800000000001</v>
      </c>
      <c r="K142" s="40" t="n">
        <v>3.67</v>
      </c>
      <c r="L142" s="44" t="n">
        <f aca="false">$AB$8*M142*N142*J142</f>
        <v>232.5312</v>
      </c>
      <c r="M142" s="45" t="n">
        <v>0.733333333333333</v>
      </c>
      <c r="N142" s="35" t="n">
        <v>0.9</v>
      </c>
      <c r="O142" s="44" t="n">
        <f aca="false">(P142*Q142)/R142</f>
        <v>11.71875</v>
      </c>
      <c r="P142" s="35" t="n">
        <f aca="false">$AB$17</f>
        <v>1.5</v>
      </c>
      <c r="Q142" s="35" t="n">
        <f aca="false">$AC$17</f>
        <v>25</v>
      </c>
      <c r="R142" s="16" t="n">
        <v>3.2</v>
      </c>
      <c r="S142" s="35" t="n">
        <v>57</v>
      </c>
      <c r="T142" s="35" t="n">
        <v>50</v>
      </c>
      <c r="U142" s="35" t="n">
        <v>75</v>
      </c>
      <c r="V142" s="35" t="n">
        <v>0.17</v>
      </c>
      <c r="W142" s="45" t="n">
        <f aca="false">SUM(F142,E142,V142,)</f>
        <v>0.93</v>
      </c>
    </row>
    <row r="143" customFormat="false" ht="15" hidden="false" customHeight="false" outlineLevel="0" collapsed="false">
      <c r="A143" s="39" t="n">
        <v>141</v>
      </c>
      <c r="B143" s="40" t="n">
        <v>1.2</v>
      </c>
      <c r="C143" s="41" t="n">
        <v>10</v>
      </c>
      <c r="D143" s="42" t="n">
        <v>0.1</v>
      </c>
      <c r="E143" s="40" t="n">
        <v>0.3</v>
      </c>
      <c r="F143" s="40" t="n">
        <f aca="false">(U143-S143)/T143</f>
        <v>0.24</v>
      </c>
      <c r="G143" s="45" t="n">
        <v>0.96</v>
      </c>
      <c r="H143" s="43" t="n">
        <v>2.2</v>
      </c>
      <c r="I143" s="40" t="n">
        <v>2.3</v>
      </c>
      <c r="J143" s="40" t="n">
        <f aca="false">(H143-I143)*B143*C143*D143*3.67</f>
        <v>-0.440399999999998</v>
      </c>
      <c r="K143" s="40" t="n">
        <v>3.67</v>
      </c>
      <c r="L143" s="44" t="n">
        <f aca="false">$AB$8*M143*N143*J143</f>
        <v>-124.72128</v>
      </c>
      <c r="M143" s="45" t="n">
        <v>0.786666666666667</v>
      </c>
      <c r="N143" s="35" t="n">
        <v>0.9</v>
      </c>
      <c r="O143" s="44" t="n">
        <f aca="false">(P143*Q143)/R143</f>
        <v>12.5</v>
      </c>
      <c r="P143" s="35" t="n">
        <f aca="false">$AB$17</f>
        <v>1.5</v>
      </c>
      <c r="Q143" s="35" t="n">
        <f aca="false">$AC$17</f>
        <v>25</v>
      </c>
      <c r="R143" s="16" t="n">
        <v>3</v>
      </c>
      <c r="S143" s="35" t="n">
        <v>63</v>
      </c>
      <c r="T143" s="35" t="n">
        <v>50</v>
      </c>
      <c r="U143" s="35" t="n">
        <v>75</v>
      </c>
      <c r="V143" s="35" t="n">
        <v>0.21</v>
      </c>
      <c r="W143" s="45" t="n">
        <f aca="false">SUM(F143,E143,V143,)</f>
        <v>0.75</v>
      </c>
    </row>
    <row r="144" customFormat="false" ht="15" hidden="false" customHeight="false" outlineLevel="0" collapsed="false">
      <c r="A144" s="39" t="n">
        <v>142</v>
      </c>
      <c r="B144" s="40" t="n">
        <v>1.2</v>
      </c>
      <c r="C144" s="41" t="n">
        <v>10</v>
      </c>
      <c r="D144" s="42" t="n">
        <v>0.1</v>
      </c>
      <c r="E144" s="40" t="n">
        <v>0.2</v>
      </c>
      <c r="F144" s="40" t="n">
        <f aca="false">(U144-S144)/T144</f>
        <v>0.2</v>
      </c>
      <c r="G144" s="45" t="n">
        <v>1</v>
      </c>
      <c r="H144" s="43" t="n">
        <v>2.2</v>
      </c>
      <c r="I144" s="40" t="n">
        <v>2</v>
      </c>
      <c r="J144" s="40" t="n">
        <f aca="false">(H144-I144)*B144*C144*D144*3.67</f>
        <v>0.880800000000001</v>
      </c>
      <c r="K144" s="40" t="n">
        <v>3.67</v>
      </c>
      <c r="L144" s="44" t="n">
        <f aca="false">$AB$8*M144*N144*J144</f>
        <v>249.44256</v>
      </c>
      <c r="M144" s="45" t="n">
        <v>0.786666666666667</v>
      </c>
      <c r="N144" s="35" t="n">
        <v>0.9</v>
      </c>
      <c r="O144" s="44" t="n">
        <f aca="false">(P144*Q144)/R144</f>
        <v>6.35593220338983</v>
      </c>
      <c r="P144" s="35" t="n">
        <f aca="false">$AB$17</f>
        <v>1.5</v>
      </c>
      <c r="Q144" s="35" t="n">
        <f aca="false">$AC$17</f>
        <v>25</v>
      </c>
      <c r="R144" s="16" t="n">
        <v>5.9</v>
      </c>
      <c r="S144" s="35" t="n">
        <v>65</v>
      </c>
      <c r="T144" s="35" t="n">
        <v>50</v>
      </c>
      <c r="U144" s="35" t="n">
        <v>75</v>
      </c>
      <c r="V144" s="35" t="n">
        <v>0.23</v>
      </c>
      <c r="W144" s="45" t="n">
        <f aca="false">SUM(F144,E144,V144,)</f>
        <v>0.63</v>
      </c>
    </row>
    <row r="145" customFormat="false" ht="15" hidden="false" customHeight="false" outlineLevel="0" collapsed="false">
      <c r="A145" s="39" t="n">
        <v>143</v>
      </c>
      <c r="B145" s="40" t="n">
        <v>1.2</v>
      </c>
      <c r="C145" s="41" t="n">
        <v>10</v>
      </c>
      <c r="D145" s="42" t="n">
        <v>0.1</v>
      </c>
      <c r="E145" s="40" t="n">
        <v>0.2</v>
      </c>
      <c r="F145" s="40" t="n">
        <f aca="false">(U145-S145)/T145</f>
        <v>0.2</v>
      </c>
      <c r="G145" s="45" t="n">
        <v>0.94</v>
      </c>
      <c r="H145" s="43" t="n">
        <v>2.2</v>
      </c>
      <c r="I145" s="40" t="n">
        <v>1.8</v>
      </c>
      <c r="J145" s="40" t="n">
        <f aca="false">(H145-I145)*B145*C145*D145*3.67</f>
        <v>1.7616</v>
      </c>
      <c r="K145" s="40" t="n">
        <v>3.67</v>
      </c>
      <c r="L145" s="44" t="n">
        <f aca="false">$AB$8*M145*N145*J145</f>
        <v>549.6192</v>
      </c>
      <c r="M145" s="45" t="n">
        <v>0.866666666666667</v>
      </c>
      <c r="N145" s="35" t="n">
        <v>0.9</v>
      </c>
      <c r="O145" s="44" t="n">
        <f aca="false">(P145*Q145)/R145</f>
        <v>7.8125</v>
      </c>
      <c r="P145" s="35" t="n">
        <f aca="false">$AB$17</f>
        <v>1.5</v>
      </c>
      <c r="Q145" s="35" t="n">
        <f aca="false">$AC$17</f>
        <v>25</v>
      </c>
      <c r="R145" s="16" t="n">
        <v>4.8</v>
      </c>
      <c r="S145" s="35" t="n">
        <v>65</v>
      </c>
      <c r="T145" s="35" t="n">
        <v>50</v>
      </c>
      <c r="U145" s="35" t="n">
        <v>75</v>
      </c>
      <c r="V145" s="35" t="n">
        <v>0.2</v>
      </c>
      <c r="W145" s="45" t="n">
        <f aca="false">SUM(F145,E145,V145,)</f>
        <v>0.6</v>
      </c>
    </row>
    <row r="146" customFormat="false" ht="15" hidden="false" customHeight="false" outlineLevel="0" collapsed="false">
      <c r="A146" s="39" t="n">
        <v>144</v>
      </c>
      <c r="B146" s="40" t="n">
        <v>1.2</v>
      </c>
      <c r="C146" s="41" t="n">
        <v>10</v>
      </c>
      <c r="D146" s="42" t="n">
        <v>0.1</v>
      </c>
      <c r="E146" s="40" t="n">
        <v>0.4</v>
      </c>
      <c r="F146" s="40" t="n">
        <f aca="false">(U146-S146)/T146</f>
        <v>0.2</v>
      </c>
      <c r="G146" s="45" t="n">
        <v>0.93</v>
      </c>
      <c r="H146" s="43" t="n">
        <v>2.2</v>
      </c>
      <c r="I146" s="40" t="n">
        <v>2.2</v>
      </c>
      <c r="J146" s="40" t="n">
        <f aca="false">(H146-I146)*B146*C146*D146*3.67</f>
        <v>0</v>
      </c>
      <c r="K146" s="40" t="n">
        <v>3.67</v>
      </c>
      <c r="L146" s="44" t="n">
        <f aca="false">$AB$8*M146*N146*J146</f>
        <v>0</v>
      </c>
      <c r="M146" s="45" t="n">
        <v>0.853333333333333</v>
      </c>
      <c r="N146" s="35" t="n">
        <v>0.9</v>
      </c>
      <c r="O146" s="44" t="n">
        <f aca="false">(P146*Q146)/R146</f>
        <v>8.33333333333333</v>
      </c>
      <c r="P146" s="35" t="n">
        <f aca="false">$AB$17</f>
        <v>1.5</v>
      </c>
      <c r="Q146" s="35" t="n">
        <f aca="false">$AC$17</f>
        <v>25</v>
      </c>
      <c r="R146" s="16" t="n">
        <v>4.5</v>
      </c>
      <c r="S146" s="35" t="n">
        <v>65</v>
      </c>
      <c r="T146" s="35" t="n">
        <v>50</v>
      </c>
      <c r="U146" s="35" t="n">
        <v>75</v>
      </c>
      <c r="V146" s="35" t="n">
        <v>0.18</v>
      </c>
      <c r="W146" s="45" t="n">
        <f aca="false">SUM(F146,E146,V146,)</f>
        <v>0.78</v>
      </c>
    </row>
    <row r="147" customFormat="false" ht="15" hidden="false" customHeight="false" outlineLevel="0" collapsed="false">
      <c r="A147" s="39" t="n">
        <v>145</v>
      </c>
      <c r="B147" s="40" t="n">
        <v>1.2</v>
      </c>
      <c r="C147" s="41" t="n">
        <v>10</v>
      </c>
      <c r="D147" s="42" t="n">
        <v>0.1</v>
      </c>
      <c r="E147" s="40" t="n">
        <v>0.2</v>
      </c>
      <c r="F147" s="40" t="n">
        <f aca="false">(U147-S147)/T147</f>
        <v>0.2</v>
      </c>
      <c r="G147" s="45" t="n">
        <v>0.92</v>
      </c>
      <c r="H147" s="43" t="n">
        <v>2.2</v>
      </c>
      <c r="I147" s="40" t="n">
        <v>2</v>
      </c>
      <c r="J147" s="40" t="n">
        <f aca="false">(H147-I147)*B147*C147*D147*3.67</f>
        <v>0.880800000000001</v>
      </c>
      <c r="K147" s="40" t="n">
        <v>3.67</v>
      </c>
      <c r="L147" s="44" t="n">
        <f aca="false">$AB$8*M147*N147*J147</f>
        <v>240.98688</v>
      </c>
      <c r="M147" s="45" t="n">
        <v>0.76</v>
      </c>
      <c r="N147" s="35" t="n">
        <v>0.9</v>
      </c>
      <c r="O147" s="44" t="n">
        <f aca="false">(P147*Q147)/R147</f>
        <v>17.8571428571429</v>
      </c>
      <c r="P147" s="35" t="n">
        <f aca="false">$AB$17</f>
        <v>1.5</v>
      </c>
      <c r="Q147" s="35" t="n">
        <f aca="false">$AC$17</f>
        <v>25</v>
      </c>
      <c r="R147" s="16" t="n">
        <v>2.1</v>
      </c>
      <c r="S147" s="35" t="n">
        <v>65</v>
      </c>
      <c r="T147" s="35" t="n">
        <v>50</v>
      </c>
      <c r="U147" s="35" t="n">
        <v>75</v>
      </c>
      <c r="V147" s="35" t="n">
        <v>0.16</v>
      </c>
      <c r="W147" s="45" t="n">
        <f aca="false">SUM(F147,E147,V147,)</f>
        <v>0.56</v>
      </c>
    </row>
    <row r="148" customFormat="false" ht="15" hidden="false" customHeight="false" outlineLevel="0" collapsed="false">
      <c r="A148" s="39" t="n">
        <v>146</v>
      </c>
      <c r="B148" s="40" t="n">
        <v>1.2</v>
      </c>
      <c r="C148" s="41" t="n">
        <v>10</v>
      </c>
      <c r="D148" s="42" t="n">
        <v>0.1</v>
      </c>
      <c r="E148" s="40" t="n">
        <v>0.2</v>
      </c>
      <c r="F148" s="40" t="n">
        <f aca="false">(U148-S148)/T148</f>
        <v>0.26</v>
      </c>
      <c r="G148" s="45" t="n">
        <v>0.92</v>
      </c>
      <c r="H148" s="43" t="n">
        <v>2.2</v>
      </c>
      <c r="I148" s="40" t="n">
        <v>2</v>
      </c>
      <c r="J148" s="40" t="n">
        <f aca="false">(H148-I148)*B148*C148*D148*3.67</f>
        <v>0.880800000000001</v>
      </c>
      <c r="K148" s="40" t="n">
        <v>3.67</v>
      </c>
      <c r="L148" s="44" t="n">
        <f aca="false">$AB$8*M148*N148*J148</f>
        <v>253.6704</v>
      </c>
      <c r="M148" s="45" t="n">
        <v>0.8</v>
      </c>
      <c r="N148" s="35" t="n">
        <v>0.9</v>
      </c>
      <c r="O148" s="44" t="n">
        <f aca="false">(P148*Q148)/R148</f>
        <v>11.3636363636364</v>
      </c>
      <c r="P148" s="35" t="n">
        <f aca="false">$AB$17</f>
        <v>1.5</v>
      </c>
      <c r="Q148" s="35" t="n">
        <f aca="false">$AC$17</f>
        <v>25</v>
      </c>
      <c r="R148" s="16" t="n">
        <v>3.3</v>
      </c>
      <c r="S148" s="35" t="n">
        <v>62</v>
      </c>
      <c r="T148" s="35" t="n">
        <v>50</v>
      </c>
      <c r="U148" s="35" t="n">
        <v>75</v>
      </c>
      <c r="V148" s="35" t="n">
        <v>0.22</v>
      </c>
      <c r="W148" s="45" t="n">
        <f aca="false">SUM(F148,E148,V148,)</f>
        <v>0.68</v>
      </c>
    </row>
    <row r="149" customFormat="false" ht="15" hidden="false" customHeight="false" outlineLevel="0" collapsed="false">
      <c r="A149" s="39" t="n">
        <v>147</v>
      </c>
      <c r="B149" s="40" t="n">
        <v>1.2</v>
      </c>
      <c r="C149" s="41" t="n">
        <v>10</v>
      </c>
      <c r="D149" s="42" t="n">
        <v>0.1</v>
      </c>
      <c r="E149" s="40" t="n">
        <v>0.4</v>
      </c>
      <c r="F149" s="40" t="n">
        <f aca="false">(U149-S149)/T149</f>
        <v>0.26</v>
      </c>
      <c r="G149" s="45" t="n">
        <v>0.96</v>
      </c>
      <c r="H149" s="43" t="n">
        <v>2.2</v>
      </c>
      <c r="I149" s="40" t="n">
        <v>2.5</v>
      </c>
      <c r="J149" s="40" t="n">
        <f aca="false">(H149-I149)*B149*C149*D149*3.67</f>
        <v>-1.3212</v>
      </c>
      <c r="K149" s="40" t="n">
        <v>3.67</v>
      </c>
      <c r="L149" s="44" t="n">
        <f aca="false">$AB$8*M149*N149*J149</f>
        <v>-367.82208</v>
      </c>
      <c r="M149" s="45" t="n">
        <v>0.773333333333333</v>
      </c>
      <c r="N149" s="35" t="n">
        <v>0.9</v>
      </c>
      <c r="O149" s="44" t="n">
        <f aca="false">(P149*Q149)/R149</f>
        <v>8.72093023255814</v>
      </c>
      <c r="P149" s="35" t="n">
        <f aca="false">$AB$17</f>
        <v>1.5</v>
      </c>
      <c r="Q149" s="35" t="n">
        <f aca="false">$AC$17</f>
        <v>25</v>
      </c>
      <c r="R149" s="16" t="n">
        <v>4.3</v>
      </c>
      <c r="S149" s="35" t="n">
        <v>62</v>
      </c>
      <c r="T149" s="35" t="n">
        <v>50</v>
      </c>
      <c r="U149" s="35" t="n">
        <v>75</v>
      </c>
      <c r="V149" s="35" t="n">
        <v>0.24</v>
      </c>
      <c r="W149" s="45" t="n">
        <f aca="false">SUM(F149,E149,V149,)</f>
        <v>0.9</v>
      </c>
    </row>
    <row r="150" customFormat="false" ht="15" hidden="false" customHeight="false" outlineLevel="0" collapsed="false">
      <c r="A150" s="39" t="n">
        <v>148</v>
      </c>
      <c r="B150" s="40" t="n">
        <v>1.2</v>
      </c>
      <c r="C150" s="41" t="n">
        <v>10</v>
      </c>
      <c r="D150" s="42" t="n">
        <v>0.1</v>
      </c>
      <c r="E150" s="40" t="n">
        <v>0.3</v>
      </c>
      <c r="F150" s="40" t="n">
        <f aca="false">(U150-S150)/T150</f>
        <v>0.2</v>
      </c>
      <c r="G150" s="45" t="n">
        <v>0.95</v>
      </c>
      <c r="H150" s="43" t="n">
        <v>2.2</v>
      </c>
      <c r="I150" s="40" t="n">
        <v>2.1</v>
      </c>
      <c r="J150" s="40" t="n">
        <f aca="false">(H150-I150)*B150*C150*D150*3.67</f>
        <v>0.4404</v>
      </c>
      <c r="K150" s="40" t="n">
        <v>3.67</v>
      </c>
      <c r="L150" s="44" t="n">
        <f aca="false">$AB$8*M150*N150*J150</f>
        <v>122.60736</v>
      </c>
      <c r="M150" s="45" t="n">
        <v>0.773333333333333</v>
      </c>
      <c r="N150" s="35" t="n">
        <v>0.9</v>
      </c>
      <c r="O150" s="44" t="n">
        <f aca="false">(P150*Q150)/R150</f>
        <v>19.7368421052632</v>
      </c>
      <c r="P150" s="35" t="n">
        <f aca="false">$AB$17</f>
        <v>1.5</v>
      </c>
      <c r="Q150" s="35" t="n">
        <f aca="false">$AC$17</f>
        <v>25</v>
      </c>
      <c r="R150" s="16" t="n">
        <v>1.9</v>
      </c>
      <c r="S150" s="35" t="n">
        <v>65</v>
      </c>
      <c r="T150" s="35" t="n">
        <v>50</v>
      </c>
      <c r="U150" s="35" t="n">
        <v>75</v>
      </c>
      <c r="V150" s="35" t="n">
        <v>0.21</v>
      </c>
      <c r="W150" s="45" t="n">
        <f aca="false">SUM(F150,E150,V150,)</f>
        <v>0.71</v>
      </c>
    </row>
    <row r="151" customFormat="false" ht="15" hidden="false" customHeight="false" outlineLevel="0" collapsed="false">
      <c r="A151" s="39" t="n">
        <v>149</v>
      </c>
      <c r="B151" s="40" t="n">
        <v>1.2</v>
      </c>
      <c r="C151" s="41" t="n">
        <v>10</v>
      </c>
      <c r="D151" s="42" t="n">
        <v>0.1</v>
      </c>
      <c r="E151" s="40" t="n">
        <v>0.4</v>
      </c>
      <c r="F151" s="40" t="n">
        <f aca="false">(U151-S151)/T151</f>
        <v>0.22</v>
      </c>
      <c r="G151" s="45" t="n">
        <v>1</v>
      </c>
      <c r="H151" s="43" t="n">
        <v>2.2</v>
      </c>
      <c r="I151" s="40" t="n">
        <v>2</v>
      </c>
      <c r="J151" s="40" t="n">
        <f aca="false">(H151-I151)*B151*C151*D151*3.67</f>
        <v>0.880800000000001</v>
      </c>
      <c r="K151" s="40" t="n">
        <v>3.67</v>
      </c>
      <c r="L151" s="44" t="n">
        <f aca="false">$AB$8*M151*N151*J151</f>
        <v>257.89824</v>
      </c>
      <c r="M151" s="45" t="n">
        <v>0.813333333333333</v>
      </c>
      <c r="N151" s="35" t="n">
        <v>0.9</v>
      </c>
      <c r="O151" s="44" t="n">
        <f aca="false">(P151*Q151)/R151</f>
        <v>11.0294117647059</v>
      </c>
      <c r="P151" s="35" t="n">
        <f aca="false">$AB$17</f>
        <v>1.5</v>
      </c>
      <c r="Q151" s="35" t="n">
        <f aca="false">$AC$17</f>
        <v>25</v>
      </c>
      <c r="R151" s="16" t="n">
        <v>3.4</v>
      </c>
      <c r="S151" s="35" t="n">
        <v>64</v>
      </c>
      <c r="T151" s="35" t="n">
        <v>50</v>
      </c>
      <c r="U151" s="35" t="n">
        <v>75</v>
      </c>
      <c r="V151" s="35" t="n">
        <v>0.11</v>
      </c>
      <c r="W151" s="45" t="n">
        <f aca="false">SUM(F151,E151,V151,)</f>
        <v>0.73</v>
      </c>
    </row>
    <row r="152" customFormat="false" ht="15" hidden="false" customHeight="false" outlineLevel="0" collapsed="false">
      <c r="A152" s="39" t="n">
        <v>150</v>
      </c>
      <c r="B152" s="40" t="n">
        <v>1.2</v>
      </c>
      <c r="C152" s="41" t="n">
        <v>10</v>
      </c>
      <c r="D152" s="42" t="n">
        <v>0.1</v>
      </c>
      <c r="E152" s="40" t="n">
        <v>0.2</v>
      </c>
      <c r="F152" s="40" t="n">
        <f aca="false">(U152-S152)/T152</f>
        <v>0.36</v>
      </c>
      <c r="G152" s="45" t="n">
        <v>0.96</v>
      </c>
      <c r="H152" s="43" t="n">
        <v>2.2</v>
      </c>
      <c r="I152" s="40" t="n">
        <v>2.3</v>
      </c>
      <c r="J152" s="40" t="n">
        <f aca="false">(H152-I152)*B152*C152*D152*3.67</f>
        <v>-0.440399999999998</v>
      </c>
      <c r="K152" s="40" t="n">
        <v>3.67</v>
      </c>
      <c r="L152" s="44" t="n">
        <f aca="false">$AB$8*M152*N152*J152</f>
        <v>-133.17696</v>
      </c>
      <c r="M152" s="45" t="n">
        <v>0.84</v>
      </c>
      <c r="N152" s="35" t="n">
        <v>0.9</v>
      </c>
      <c r="O152" s="44" t="n">
        <f aca="false">(P152*Q152)/R152</f>
        <v>10.7142857142857</v>
      </c>
      <c r="P152" s="35" t="n">
        <f aca="false">$AB$17</f>
        <v>1.5</v>
      </c>
      <c r="Q152" s="35" t="n">
        <f aca="false">$AC$17</f>
        <v>25</v>
      </c>
      <c r="R152" s="16" t="n">
        <v>3.5</v>
      </c>
      <c r="S152" s="35" t="n">
        <v>57</v>
      </c>
      <c r="T152" s="35" t="n">
        <v>50</v>
      </c>
      <c r="U152" s="35" t="n">
        <v>75</v>
      </c>
      <c r="V152" s="35" t="n">
        <v>0.16</v>
      </c>
      <c r="W152" s="45" t="n">
        <f aca="false">SUM(F152,E152,V152,)</f>
        <v>0.72</v>
      </c>
    </row>
    <row r="153" customFormat="false" ht="15" hidden="false" customHeight="false" outlineLevel="0" collapsed="false">
      <c r="A153" s="39" t="n">
        <v>151</v>
      </c>
      <c r="B153" s="40" t="n">
        <v>1.2</v>
      </c>
      <c r="C153" s="41" t="n">
        <v>10</v>
      </c>
      <c r="D153" s="42" t="n">
        <v>0.1</v>
      </c>
      <c r="E153" s="40" t="n">
        <v>0.2</v>
      </c>
      <c r="F153" s="40" t="n">
        <f aca="false">(U153-S153)/T153</f>
        <v>0.38</v>
      </c>
      <c r="G153" s="45" t="n">
        <v>0.96</v>
      </c>
      <c r="H153" s="43" t="n">
        <v>2.2</v>
      </c>
      <c r="I153" s="40" t="n">
        <v>1.8</v>
      </c>
      <c r="J153" s="40" t="n">
        <f aca="false">(H153-I153)*B153*C153*D153*3.67</f>
        <v>1.7616</v>
      </c>
      <c r="K153" s="40" t="n">
        <v>3.67</v>
      </c>
      <c r="L153" s="44" t="n">
        <f aca="false">$AB$8*M153*N153*J153</f>
        <v>549.6192</v>
      </c>
      <c r="M153" s="45" t="n">
        <v>0.866666666666667</v>
      </c>
      <c r="N153" s="35" t="n">
        <v>0.9</v>
      </c>
      <c r="O153" s="44" t="n">
        <f aca="false">(P153*Q153)/R153</f>
        <v>17.0454545454545</v>
      </c>
      <c r="P153" s="35" t="n">
        <f aca="false">$AB$17</f>
        <v>1.5</v>
      </c>
      <c r="Q153" s="35" t="n">
        <f aca="false">$AC$17</f>
        <v>25</v>
      </c>
      <c r="R153" s="16" t="n">
        <v>2.2</v>
      </c>
      <c r="S153" s="35" t="n">
        <v>56</v>
      </c>
      <c r="T153" s="35" t="n">
        <v>50</v>
      </c>
      <c r="U153" s="35" t="n">
        <v>75</v>
      </c>
      <c r="V153" s="35" t="n">
        <v>0.22</v>
      </c>
      <c r="W153" s="45" t="n">
        <f aca="false">SUM(F153,E153,V153,)</f>
        <v>0.8</v>
      </c>
    </row>
    <row r="154" customFormat="false" ht="15" hidden="false" customHeight="false" outlineLevel="0" collapsed="false">
      <c r="A154" s="39" t="n">
        <v>152</v>
      </c>
      <c r="B154" s="40" t="n">
        <v>1.2</v>
      </c>
      <c r="C154" s="41" t="n">
        <v>10</v>
      </c>
      <c r="D154" s="42" t="n">
        <v>0.1</v>
      </c>
      <c r="E154" s="40" t="n">
        <v>0.3</v>
      </c>
      <c r="F154" s="40" t="n">
        <f aca="false">(U154-S154)/T154</f>
        <v>0.36</v>
      </c>
      <c r="G154" s="45" t="n">
        <v>1</v>
      </c>
      <c r="H154" s="43" t="n">
        <v>2.2</v>
      </c>
      <c r="I154" s="40" t="n">
        <v>2.1</v>
      </c>
      <c r="J154" s="40" t="n">
        <f aca="false">(H154-I154)*B154*C154*D154*3.67</f>
        <v>0.4404</v>
      </c>
      <c r="K154" s="40" t="n">
        <v>3.67</v>
      </c>
      <c r="L154" s="44" t="n">
        <f aca="false">$AB$8*M154*N154*J154</f>
        <v>118.37952</v>
      </c>
      <c r="M154" s="45" t="n">
        <v>0.746666666666667</v>
      </c>
      <c r="N154" s="35" t="n">
        <v>0.9</v>
      </c>
      <c r="O154" s="44" t="n">
        <f aca="false">(P154*Q154)/R154</f>
        <v>18.75</v>
      </c>
      <c r="P154" s="35" t="n">
        <f aca="false">$AB$17</f>
        <v>1.5</v>
      </c>
      <c r="Q154" s="35" t="n">
        <f aca="false">$AC$17</f>
        <v>25</v>
      </c>
      <c r="R154" s="16" t="n">
        <v>2</v>
      </c>
      <c r="S154" s="35" t="n">
        <v>57</v>
      </c>
      <c r="T154" s="35" t="n">
        <v>50</v>
      </c>
      <c r="U154" s="35" t="n">
        <v>75</v>
      </c>
      <c r="V154" s="35" t="n">
        <v>0.17</v>
      </c>
      <c r="W154" s="45" t="n">
        <f aca="false">SUM(F154,E154,V154,)</f>
        <v>0.83</v>
      </c>
    </row>
    <row r="155" customFormat="false" ht="15" hidden="false" customHeight="false" outlineLevel="0" collapsed="false">
      <c r="A155" s="39" t="n">
        <v>153</v>
      </c>
      <c r="B155" s="40" t="n">
        <v>1.2</v>
      </c>
      <c r="C155" s="41" t="n">
        <v>10</v>
      </c>
      <c r="D155" s="42" t="n">
        <v>0.1</v>
      </c>
      <c r="E155" s="40" t="n">
        <v>0.4</v>
      </c>
      <c r="F155" s="40" t="n">
        <f aca="false">(U155-S155)/T155</f>
        <v>0.2</v>
      </c>
      <c r="G155" s="45" t="n">
        <v>0.99</v>
      </c>
      <c r="H155" s="43" t="n">
        <v>2.2</v>
      </c>
      <c r="I155" s="40" t="n">
        <v>1.9</v>
      </c>
      <c r="J155" s="40" t="n">
        <f aca="false">(H155-I155)*B155*C155*D155*3.67</f>
        <v>1.3212</v>
      </c>
      <c r="K155" s="40" t="n">
        <v>3.67</v>
      </c>
      <c r="L155" s="44" t="n">
        <f aca="false">$AB$8*M155*N155*J155</f>
        <v>367.82208</v>
      </c>
      <c r="M155" s="45" t="n">
        <v>0.773333333333333</v>
      </c>
      <c r="N155" s="35" t="n">
        <v>0.9</v>
      </c>
      <c r="O155" s="44" t="n">
        <f aca="false">(P155*Q155)/R155</f>
        <v>46.875</v>
      </c>
      <c r="P155" s="35" t="n">
        <f aca="false">$AB$17</f>
        <v>1.5</v>
      </c>
      <c r="Q155" s="35" t="n">
        <f aca="false">$AC$17</f>
        <v>25</v>
      </c>
      <c r="R155" s="16" t="n">
        <v>0.8</v>
      </c>
      <c r="S155" s="35" t="n">
        <v>65</v>
      </c>
      <c r="T155" s="35" t="n">
        <v>50</v>
      </c>
      <c r="U155" s="35" t="n">
        <v>75</v>
      </c>
      <c r="V155" s="35" t="n">
        <v>0.25</v>
      </c>
      <c r="W155" s="45" t="n">
        <f aca="false">SUM(F155,E155,V155,)</f>
        <v>0.85</v>
      </c>
    </row>
    <row r="156" customFormat="false" ht="15" hidden="false" customHeight="false" outlineLevel="0" collapsed="false">
      <c r="A156" s="39" t="n">
        <v>154</v>
      </c>
      <c r="B156" s="40" t="n">
        <v>1.2</v>
      </c>
      <c r="C156" s="41" t="n">
        <v>10</v>
      </c>
      <c r="D156" s="42" t="n">
        <v>0.1</v>
      </c>
      <c r="E156" s="40" t="n">
        <v>0.2</v>
      </c>
      <c r="F156" s="40" t="n">
        <f aca="false">(U156-S156)/T156</f>
        <v>0.4</v>
      </c>
      <c r="G156" s="45" t="n">
        <v>0.94</v>
      </c>
      <c r="H156" s="43" t="n">
        <v>2.2</v>
      </c>
      <c r="I156" s="40" t="n">
        <v>2</v>
      </c>
      <c r="J156" s="40" t="n">
        <f aca="false">(H156-I156)*B156*C156*D156*3.67</f>
        <v>0.880800000000001</v>
      </c>
      <c r="K156" s="40" t="n">
        <v>3.67</v>
      </c>
      <c r="L156" s="44" t="n">
        <f aca="false">$AB$8*M156*N156*J156</f>
        <v>245.21472</v>
      </c>
      <c r="M156" s="45" t="n">
        <v>0.773333333333333</v>
      </c>
      <c r="N156" s="35" t="n">
        <v>0.9</v>
      </c>
      <c r="O156" s="44" t="n">
        <f aca="false">(P156*Q156)/R156</f>
        <v>8.15217391304348</v>
      </c>
      <c r="P156" s="35" t="n">
        <f aca="false">$AB$17</f>
        <v>1.5</v>
      </c>
      <c r="Q156" s="35" t="n">
        <f aca="false">$AC$17</f>
        <v>25</v>
      </c>
      <c r="R156" s="16" t="n">
        <v>4.6</v>
      </c>
      <c r="S156" s="35" t="n">
        <v>55</v>
      </c>
      <c r="T156" s="35" t="n">
        <v>50</v>
      </c>
      <c r="U156" s="35" t="n">
        <v>75</v>
      </c>
      <c r="V156" s="35" t="n">
        <v>0.23</v>
      </c>
      <c r="W156" s="45" t="n">
        <f aca="false">SUM(F156,E156,V156,)</f>
        <v>0.83</v>
      </c>
    </row>
    <row r="157" customFormat="false" ht="15" hidden="false" customHeight="false" outlineLevel="0" collapsed="false">
      <c r="A157" s="39" t="n">
        <v>155</v>
      </c>
      <c r="B157" s="40" t="n">
        <v>1.2</v>
      </c>
      <c r="C157" s="41" t="n">
        <v>10</v>
      </c>
      <c r="D157" s="42" t="n">
        <v>0.1</v>
      </c>
      <c r="E157" s="40" t="n">
        <v>0.2</v>
      </c>
      <c r="F157" s="40" t="n">
        <f aca="false">(U157-S157)/T157</f>
        <v>0.38</v>
      </c>
      <c r="G157" s="45" t="n">
        <v>0.95</v>
      </c>
      <c r="H157" s="43" t="n">
        <v>2.2</v>
      </c>
      <c r="I157" s="40" t="n">
        <v>2</v>
      </c>
      <c r="J157" s="40" t="n">
        <f aca="false">(H157-I157)*B157*C157*D157*3.67</f>
        <v>0.880800000000001</v>
      </c>
      <c r="K157" s="40" t="n">
        <v>3.67</v>
      </c>
      <c r="L157" s="44" t="n">
        <f aca="false">$AB$8*M157*N157*J157</f>
        <v>257.89824</v>
      </c>
      <c r="M157" s="45" t="n">
        <v>0.813333333333333</v>
      </c>
      <c r="N157" s="35" t="n">
        <v>0.9</v>
      </c>
      <c r="O157" s="44" t="n">
        <f aca="false">(P157*Q157)/R157</f>
        <v>12.5</v>
      </c>
      <c r="P157" s="35" t="n">
        <f aca="false">$AB$17</f>
        <v>1.5</v>
      </c>
      <c r="Q157" s="35" t="n">
        <f aca="false">$AC$17</f>
        <v>25</v>
      </c>
      <c r="R157" s="16" t="n">
        <v>3</v>
      </c>
      <c r="S157" s="35" t="n">
        <v>56</v>
      </c>
      <c r="T157" s="35" t="n">
        <v>50</v>
      </c>
      <c r="U157" s="35" t="n">
        <v>75</v>
      </c>
      <c r="V157" s="35" t="n">
        <v>0.2</v>
      </c>
      <c r="W157" s="45" t="n">
        <f aca="false">SUM(F157,E157,V157,)</f>
        <v>0.78</v>
      </c>
    </row>
    <row r="158" customFormat="false" ht="15" hidden="false" customHeight="false" outlineLevel="0" collapsed="false">
      <c r="A158" s="39" t="n">
        <v>156</v>
      </c>
      <c r="B158" s="40" t="n">
        <v>1.2</v>
      </c>
      <c r="C158" s="41" t="n">
        <v>10</v>
      </c>
      <c r="D158" s="42" t="n">
        <v>0.1</v>
      </c>
      <c r="E158" s="40" t="n">
        <v>0.2</v>
      </c>
      <c r="F158" s="40" t="n">
        <f aca="false">(U158-S158)/T158</f>
        <v>0.38</v>
      </c>
      <c r="G158" s="45" t="n">
        <v>0.95</v>
      </c>
      <c r="H158" s="43" t="n">
        <v>2.2</v>
      </c>
      <c r="I158" s="40" t="n">
        <v>2</v>
      </c>
      <c r="J158" s="40" t="n">
        <f aca="false">(H158-I158)*B158*C158*D158*3.67</f>
        <v>0.880800000000001</v>
      </c>
      <c r="K158" s="40" t="n">
        <v>3.67</v>
      </c>
      <c r="L158" s="44" t="n">
        <f aca="false">$AB$8*M158*N158*J158</f>
        <v>257.89824</v>
      </c>
      <c r="M158" s="45" t="n">
        <v>0.813333333333333</v>
      </c>
      <c r="N158" s="35" t="n">
        <v>0.9</v>
      </c>
      <c r="O158" s="44" t="n">
        <f aca="false">(P158*Q158)/R158</f>
        <v>34.0909090909091</v>
      </c>
      <c r="P158" s="35" t="n">
        <f aca="false">$AB$17</f>
        <v>1.5</v>
      </c>
      <c r="Q158" s="35" t="n">
        <f aca="false">$AC$17</f>
        <v>25</v>
      </c>
      <c r="R158" s="16" t="n">
        <v>1.1</v>
      </c>
      <c r="S158" s="35" t="n">
        <v>56</v>
      </c>
      <c r="T158" s="35" t="n">
        <v>50</v>
      </c>
      <c r="U158" s="35" t="n">
        <v>75</v>
      </c>
      <c r="V158" s="35" t="n">
        <v>0.18</v>
      </c>
      <c r="W158" s="45" t="n">
        <f aca="false">SUM(F158,E158,V158,)</f>
        <v>0.76</v>
      </c>
    </row>
    <row r="159" customFormat="false" ht="15" hidden="false" customHeight="false" outlineLevel="0" collapsed="false">
      <c r="A159" s="39" t="n">
        <v>157</v>
      </c>
      <c r="B159" s="40" t="n">
        <v>1.2</v>
      </c>
      <c r="C159" s="41" t="n">
        <v>10</v>
      </c>
      <c r="D159" s="42" t="n">
        <v>0.1</v>
      </c>
      <c r="E159" s="40" t="n">
        <v>0.2</v>
      </c>
      <c r="F159" s="40" t="n">
        <f aca="false">(U159-S159)/T159</f>
        <v>0.38</v>
      </c>
      <c r="G159" s="45" t="n">
        <v>0.96</v>
      </c>
      <c r="H159" s="43" t="n">
        <v>2.2</v>
      </c>
      <c r="I159" s="40" t="n">
        <v>2.1</v>
      </c>
      <c r="J159" s="40" t="n">
        <f aca="false">(H159-I159)*B159*C159*D159*3.67</f>
        <v>0.4404</v>
      </c>
      <c r="K159" s="40" t="n">
        <v>3.67</v>
      </c>
      <c r="L159" s="44" t="n">
        <f aca="false">$AB$8*M159*N159*J159</f>
        <v>118.37952</v>
      </c>
      <c r="M159" s="45" t="n">
        <v>0.746666666666667</v>
      </c>
      <c r="N159" s="35" t="n">
        <v>0.9</v>
      </c>
      <c r="O159" s="44" t="n">
        <f aca="false">(P159*Q159)/R159</f>
        <v>17.8571428571429</v>
      </c>
      <c r="P159" s="35" t="n">
        <f aca="false">$AB$17</f>
        <v>1.5</v>
      </c>
      <c r="Q159" s="35" t="n">
        <f aca="false">$AC$17</f>
        <v>25</v>
      </c>
      <c r="R159" s="16" t="n">
        <v>2.1</v>
      </c>
      <c r="S159" s="35" t="n">
        <v>56</v>
      </c>
      <c r="T159" s="35" t="n">
        <v>50</v>
      </c>
      <c r="U159" s="35" t="n">
        <v>75</v>
      </c>
      <c r="V159" s="35" t="n">
        <v>0.17</v>
      </c>
      <c r="W159" s="45" t="n">
        <f aca="false">SUM(F159,E159,V159,)</f>
        <v>0.75</v>
      </c>
    </row>
    <row r="160" customFormat="false" ht="15" hidden="false" customHeight="false" outlineLevel="0" collapsed="false">
      <c r="A160" s="39" t="n">
        <v>158</v>
      </c>
      <c r="B160" s="40" t="n">
        <v>1.2</v>
      </c>
      <c r="C160" s="41" t="n">
        <v>10</v>
      </c>
      <c r="D160" s="42" t="n">
        <v>0.1</v>
      </c>
      <c r="E160" s="40" t="n">
        <v>0.4</v>
      </c>
      <c r="F160" s="40" t="n">
        <f aca="false">(U160-S160)/T160</f>
        <v>0.2</v>
      </c>
      <c r="G160" s="45" t="n">
        <v>0.97</v>
      </c>
      <c r="H160" s="43" t="n">
        <v>2.2</v>
      </c>
      <c r="I160" s="40" t="n">
        <v>2.4</v>
      </c>
      <c r="J160" s="40" t="n">
        <f aca="false">(H160-I160)*B160*C160*D160*3.67</f>
        <v>-0.880799999999999</v>
      </c>
      <c r="K160" s="40" t="n">
        <v>3.67</v>
      </c>
      <c r="L160" s="44" t="n">
        <f aca="false">$AB$8*M160*N160*J160</f>
        <v>-245.21472</v>
      </c>
      <c r="M160" s="45" t="n">
        <v>0.773333333333333</v>
      </c>
      <c r="N160" s="35" t="n">
        <v>0.9</v>
      </c>
      <c r="O160" s="44" t="n">
        <f aca="false">(P160*Q160)/R160</f>
        <v>16.304347826087</v>
      </c>
      <c r="P160" s="35" t="n">
        <f aca="false">$AB$17</f>
        <v>1.5</v>
      </c>
      <c r="Q160" s="35" t="n">
        <f aca="false">$AC$17</f>
        <v>25</v>
      </c>
      <c r="R160" s="16" t="n">
        <v>2.3</v>
      </c>
      <c r="S160" s="35" t="n">
        <v>65</v>
      </c>
      <c r="T160" s="35" t="n">
        <v>50</v>
      </c>
      <c r="U160" s="35" t="n">
        <v>75</v>
      </c>
      <c r="V160" s="35" t="n">
        <v>0.18</v>
      </c>
      <c r="W160" s="45" t="n">
        <f aca="false">SUM(F160,E160,V160,)</f>
        <v>0.78</v>
      </c>
    </row>
    <row r="161" customFormat="false" ht="15" hidden="false" customHeight="false" outlineLevel="0" collapsed="false">
      <c r="A161" s="39" t="n">
        <v>159</v>
      </c>
      <c r="B161" s="40" t="n">
        <v>1.2</v>
      </c>
      <c r="C161" s="41" t="n">
        <v>10</v>
      </c>
      <c r="D161" s="42" t="n">
        <v>0.1</v>
      </c>
      <c r="E161" s="40" t="n">
        <v>0.2</v>
      </c>
      <c r="F161" s="40" t="n">
        <f aca="false">(U161-S161)/T161</f>
        <v>0.3</v>
      </c>
      <c r="G161" s="45" t="n">
        <v>0.95</v>
      </c>
      <c r="H161" s="43" t="n">
        <v>2.2</v>
      </c>
      <c r="I161" s="40" t="n">
        <v>1.9</v>
      </c>
      <c r="J161" s="40" t="n">
        <f aca="false">(H161-I161)*B161*C161*D161*3.67</f>
        <v>1.3212</v>
      </c>
      <c r="K161" s="40" t="n">
        <v>3.67</v>
      </c>
      <c r="L161" s="44" t="n">
        <f aca="false">$AB$8*M161*N161*J161</f>
        <v>348.7968</v>
      </c>
      <c r="M161" s="45" t="n">
        <v>0.733333333333333</v>
      </c>
      <c r="N161" s="35" t="n">
        <v>0.9</v>
      </c>
      <c r="O161" s="44" t="n">
        <f aca="false">(P161*Q161)/R161</f>
        <v>7.6530612244898</v>
      </c>
      <c r="P161" s="35" t="n">
        <f aca="false">$AB$17</f>
        <v>1.5</v>
      </c>
      <c r="Q161" s="35" t="n">
        <f aca="false">$AC$17</f>
        <v>25</v>
      </c>
      <c r="R161" s="16" t="n">
        <v>4.9</v>
      </c>
      <c r="S161" s="35" t="n">
        <v>60</v>
      </c>
      <c r="T161" s="35" t="n">
        <v>50</v>
      </c>
      <c r="U161" s="35" t="n">
        <v>75</v>
      </c>
      <c r="V161" s="35" t="n">
        <v>0.24</v>
      </c>
      <c r="W161" s="45" t="n">
        <f aca="false">SUM(F161,E161,V161,)</f>
        <v>0.74</v>
      </c>
    </row>
    <row r="162" customFormat="false" ht="15" hidden="false" customHeight="false" outlineLevel="0" collapsed="false">
      <c r="A162" s="39" t="n">
        <v>160</v>
      </c>
      <c r="B162" s="40" t="n">
        <v>1.2</v>
      </c>
      <c r="C162" s="41" t="n">
        <v>10</v>
      </c>
      <c r="D162" s="42" t="n">
        <v>0.1</v>
      </c>
      <c r="E162" s="40" t="n">
        <v>0.2</v>
      </c>
      <c r="F162" s="40" t="n">
        <f aca="false">(U162-S162)/T162</f>
        <v>0.26</v>
      </c>
      <c r="G162" s="45" t="n">
        <v>0.98</v>
      </c>
      <c r="H162" s="43" t="n">
        <v>2.2</v>
      </c>
      <c r="I162" s="40" t="n">
        <v>1.8</v>
      </c>
      <c r="J162" s="40" t="n">
        <f aca="false">(H162-I162)*B162*C162*D162*3.67</f>
        <v>1.7616</v>
      </c>
      <c r="K162" s="40" t="n">
        <v>3.67</v>
      </c>
      <c r="L162" s="44" t="n">
        <f aca="false">$AB$8*M162*N162*J162</f>
        <v>524.25216</v>
      </c>
      <c r="M162" s="45" t="n">
        <v>0.826666666666667</v>
      </c>
      <c r="N162" s="35" t="n">
        <v>0.9</v>
      </c>
      <c r="O162" s="44" t="n">
        <f aca="false">(P162*Q162)/R162</f>
        <v>17.0454545454545</v>
      </c>
      <c r="P162" s="35" t="n">
        <f aca="false">$AB$17</f>
        <v>1.5</v>
      </c>
      <c r="Q162" s="35" t="n">
        <f aca="false">$AC$17</f>
        <v>25</v>
      </c>
      <c r="R162" s="16" t="n">
        <v>2.2</v>
      </c>
      <c r="S162" s="35" t="n">
        <v>62</v>
      </c>
      <c r="T162" s="35" t="n">
        <v>50</v>
      </c>
      <c r="U162" s="35" t="n">
        <v>75</v>
      </c>
      <c r="V162" s="35" t="n">
        <v>0.19</v>
      </c>
      <c r="W162" s="45" t="n">
        <f aca="false">SUM(F162,E162,V162,)</f>
        <v>0.65</v>
      </c>
    </row>
    <row r="163" customFormat="false" ht="15" hidden="false" customHeight="false" outlineLevel="0" collapsed="false">
      <c r="A163" s="39" t="n">
        <v>161</v>
      </c>
      <c r="B163" s="40" t="n">
        <v>1.2</v>
      </c>
      <c r="C163" s="41" t="n">
        <v>10</v>
      </c>
      <c r="D163" s="42" t="n">
        <v>0.1</v>
      </c>
      <c r="E163" s="40" t="n">
        <v>0.2</v>
      </c>
      <c r="F163" s="40" t="n">
        <f aca="false">(U163-S163)/T163</f>
        <v>0.4</v>
      </c>
      <c r="G163" s="45" t="n">
        <v>0.94</v>
      </c>
      <c r="H163" s="43" t="n">
        <v>2.2</v>
      </c>
      <c r="I163" s="40" t="n">
        <v>2.5</v>
      </c>
      <c r="J163" s="40" t="n">
        <f aca="false">(H163-I163)*B163*C163*D163*3.67</f>
        <v>-1.3212</v>
      </c>
      <c r="K163" s="40" t="n">
        <v>3.67</v>
      </c>
      <c r="L163" s="44" t="n">
        <f aca="false">$AB$8*M163*N163*J163</f>
        <v>-386.84736</v>
      </c>
      <c r="M163" s="45" t="n">
        <v>0.813333333333333</v>
      </c>
      <c r="N163" s="35" t="n">
        <v>0.9</v>
      </c>
      <c r="O163" s="44" t="n">
        <f aca="false">(P163*Q163)/R163</f>
        <v>23.4375</v>
      </c>
      <c r="P163" s="35" t="n">
        <f aca="false">$AB$17</f>
        <v>1.5</v>
      </c>
      <c r="Q163" s="35" t="n">
        <f aca="false">$AC$17</f>
        <v>25</v>
      </c>
      <c r="R163" s="16" t="n">
        <v>1.6</v>
      </c>
      <c r="S163" s="35" t="n">
        <v>55</v>
      </c>
      <c r="T163" s="35" t="n">
        <v>50</v>
      </c>
      <c r="U163" s="35" t="n">
        <v>75</v>
      </c>
      <c r="V163" s="35" t="n">
        <v>0.17</v>
      </c>
      <c r="W163" s="45" t="n">
        <f aca="false">SUM(F163,E163,V163,)</f>
        <v>0.77</v>
      </c>
    </row>
    <row r="164" customFormat="false" ht="15" hidden="false" customHeight="false" outlineLevel="0" collapsed="false">
      <c r="A164" s="39" t="n">
        <v>162</v>
      </c>
      <c r="B164" s="40" t="n">
        <v>1.2</v>
      </c>
      <c r="C164" s="41" t="n">
        <v>10</v>
      </c>
      <c r="D164" s="42" t="n">
        <v>0.1</v>
      </c>
      <c r="E164" s="40" t="n">
        <v>0.4</v>
      </c>
      <c r="F164" s="40" t="n">
        <f aca="false">(U164-S164)/T164</f>
        <v>0.24</v>
      </c>
      <c r="G164" s="45" t="n">
        <v>1</v>
      </c>
      <c r="H164" s="43" t="n">
        <v>2.2</v>
      </c>
      <c r="I164" s="40" t="n">
        <v>2.6</v>
      </c>
      <c r="J164" s="40" t="n">
        <f aca="false">(H164-I164)*B164*C164*D164*3.67</f>
        <v>-1.7616</v>
      </c>
      <c r="K164" s="40" t="n">
        <v>3.67</v>
      </c>
      <c r="L164" s="44" t="n">
        <f aca="false">$AB$8*M164*N164*J164</f>
        <v>-473.51808</v>
      </c>
      <c r="M164" s="45" t="n">
        <v>0.746666666666667</v>
      </c>
      <c r="N164" s="35" t="n">
        <v>0.9</v>
      </c>
      <c r="O164" s="44" t="n">
        <f aca="false">(P164*Q164)/R164</f>
        <v>7.21153846153846</v>
      </c>
      <c r="P164" s="35" t="n">
        <f aca="false">$AB$17</f>
        <v>1.5</v>
      </c>
      <c r="Q164" s="35" t="n">
        <f aca="false">$AC$17</f>
        <v>25</v>
      </c>
      <c r="R164" s="16" t="n">
        <v>5.2</v>
      </c>
      <c r="S164" s="35" t="n">
        <v>63</v>
      </c>
      <c r="T164" s="35" t="n">
        <v>50</v>
      </c>
      <c r="U164" s="35" t="n">
        <v>75</v>
      </c>
      <c r="V164" s="35" t="n">
        <v>0.22</v>
      </c>
      <c r="W164" s="45" t="n">
        <f aca="false">SUM(F164,E164,V164,)</f>
        <v>0.86</v>
      </c>
    </row>
    <row r="165" customFormat="false" ht="15" hidden="false" customHeight="false" outlineLevel="0" collapsed="false">
      <c r="A165" s="39" t="n">
        <v>163</v>
      </c>
      <c r="B165" s="40" t="n">
        <v>1.2</v>
      </c>
      <c r="C165" s="41" t="n">
        <v>10</v>
      </c>
      <c r="D165" s="42" t="n">
        <v>0.1</v>
      </c>
      <c r="E165" s="40" t="n">
        <v>0.3</v>
      </c>
      <c r="F165" s="40" t="n">
        <f aca="false">(U165-S165)/T165</f>
        <v>0.26</v>
      </c>
      <c r="G165" s="45" t="n">
        <v>0.99</v>
      </c>
      <c r="H165" s="43" t="n">
        <v>2.2</v>
      </c>
      <c r="I165" s="40" t="n">
        <v>2.4</v>
      </c>
      <c r="J165" s="40" t="n">
        <f aca="false">(H165-I165)*B165*C165*D165*3.67</f>
        <v>-0.880799999999999</v>
      </c>
      <c r="K165" s="40" t="n">
        <v>3.67</v>
      </c>
      <c r="L165" s="44" t="n">
        <f aca="false">$AB$8*M165*N165*J165</f>
        <v>-236.75904</v>
      </c>
      <c r="M165" s="45" t="n">
        <v>0.746666666666667</v>
      </c>
      <c r="N165" s="35" t="n">
        <v>0.9</v>
      </c>
      <c r="O165" s="44" t="n">
        <f aca="false">(P165*Q165)/R165</f>
        <v>8.33333333333333</v>
      </c>
      <c r="P165" s="35" t="n">
        <f aca="false">$AB$17</f>
        <v>1.5</v>
      </c>
      <c r="Q165" s="35" t="n">
        <f aca="false">$AC$17</f>
        <v>25</v>
      </c>
      <c r="R165" s="16" t="n">
        <v>4.5</v>
      </c>
      <c r="S165" s="35" t="n">
        <v>62</v>
      </c>
      <c r="T165" s="35" t="n">
        <v>50</v>
      </c>
      <c r="U165" s="35" t="n">
        <v>75</v>
      </c>
      <c r="V165" s="35" t="n">
        <v>0.11</v>
      </c>
      <c r="W165" s="45" t="n">
        <f aca="false">SUM(F165,E165,V165,)</f>
        <v>0.67</v>
      </c>
    </row>
    <row r="166" customFormat="false" ht="15" hidden="false" customHeight="false" outlineLevel="0" collapsed="false">
      <c r="A166" s="39" t="n">
        <v>164</v>
      </c>
      <c r="B166" s="40" t="n">
        <v>1.2</v>
      </c>
      <c r="C166" s="41" t="n">
        <v>10</v>
      </c>
      <c r="D166" s="42" t="n">
        <v>0.1</v>
      </c>
      <c r="E166" s="40" t="n">
        <v>0.4</v>
      </c>
      <c r="F166" s="40" t="n">
        <f aca="false">(U166-S166)/T166</f>
        <v>0.36</v>
      </c>
      <c r="G166" s="45" t="n">
        <v>0.9</v>
      </c>
      <c r="H166" s="43" t="n">
        <v>2.2</v>
      </c>
      <c r="I166" s="40" t="n">
        <v>2.3</v>
      </c>
      <c r="J166" s="40" t="n">
        <f aca="false">(H166-I166)*B166*C166*D166*3.67</f>
        <v>-0.440399999999998</v>
      </c>
      <c r="K166" s="40" t="n">
        <v>3.67</v>
      </c>
      <c r="L166" s="44" t="n">
        <f aca="false">$AB$8*M166*N166*J166</f>
        <v>-131.06304</v>
      </c>
      <c r="M166" s="45" t="n">
        <v>0.826666666666667</v>
      </c>
      <c r="N166" s="35" t="n">
        <v>0.9</v>
      </c>
      <c r="O166" s="44" t="n">
        <f aca="false">(P166*Q166)/R166</f>
        <v>7.8125</v>
      </c>
      <c r="P166" s="35" t="n">
        <f aca="false">$AB$17</f>
        <v>1.5</v>
      </c>
      <c r="Q166" s="35" t="n">
        <f aca="false">$AC$17</f>
        <v>25</v>
      </c>
      <c r="R166" s="16" t="n">
        <v>4.8</v>
      </c>
      <c r="S166" s="35" t="n">
        <v>57</v>
      </c>
      <c r="T166" s="35" t="n">
        <v>50</v>
      </c>
      <c r="U166" s="35" t="n">
        <v>75</v>
      </c>
      <c r="V166" s="35" t="n">
        <v>0.16</v>
      </c>
      <c r="W166" s="45" t="n">
        <f aca="false">SUM(F166,E166,V166,)</f>
        <v>0.92</v>
      </c>
    </row>
    <row r="167" customFormat="false" ht="15" hidden="false" customHeight="false" outlineLevel="0" collapsed="false">
      <c r="A167" s="39" t="n">
        <v>165</v>
      </c>
      <c r="B167" s="40" t="n">
        <v>1.2</v>
      </c>
      <c r="C167" s="41" t="n">
        <v>10</v>
      </c>
      <c r="D167" s="42" t="n">
        <v>0.1</v>
      </c>
      <c r="E167" s="40" t="n">
        <v>0.2</v>
      </c>
      <c r="F167" s="40" t="n">
        <f aca="false">(U167-S167)/T167</f>
        <v>0.22</v>
      </c>
      <c r="G167" s="45" t="n">
        <v>0.97</v>
      </c>
      <c r="H167" s="43" t="n">
        <v>2.2</v>
      </c>
      <c r="I167" s="40" t="n">
        <v>2.1</v>
      </c>
      <c r="J167" s="40" t="n">
        <f aca="false">(H167-I167)*B167*C167*D167*3.67</f>
        <v>0.4404</v>
      </c>
      <c r="K167" s="40" t="n">
        <v>3.67</v>
      </c>
      <c r="L167" s="44" t="n">
        <f aca="false">$AB$8*M167*N167*J167</f>
        <v>128.94912</v>
      </c>
      <c r="M167" s="45" t="n">
        <v>0.813333333333333</v>
      </c>
      <c r="N167" s="35" t="n">
        <v>0.9</v>
      </c>
      <c r="O167" s="44" t="n">
        <f aca="false">(P167*Q167)/R167</f>
        <v>28.8461538461538</v>
      </c>
      <c r="P167" s="35" t="n">
        <f aca="false">$AB$17</f>
        <v>1.5</v>
      </c>
      <c r="Q167" s="35" t="n">
        <f aca="false">$AC$17</f>
        <v>25</v>
      </c>
      <c r="R167" s="16" t="n">
        <v>1.3</v>
      </c>
      <c r="S167" s="35" t="n">
        <v>64</v>
      </c>
      <c r="T167" s="35" t="n">
        <v>50</v>
      </c>
      <c r="U167" s="35" t="n">
        <v>75</v>
      </c>
      <c r="V167" s="35" t="n">
        <v>0.18</v>
      </c>
      <c r="W167" s="45" t="n">
        <f aca="false">SUM(F167,E167,V167,)</f>
        <v>0.6</v>
      </c>
    </row>
    <row r="168" customFormat="false" ht="15" hidden="false" customHeight="false" outlineLevel="0" collapsed="false">
      <c r="A168" s="39" t="n">
        <v>166</v>
      </c>
      <c r="B168" s="40" t="n">
        <v>1.2</v>
      </c>
      <c r="C168" s="41" t="n">
        <v>10</v>
      </c>
      <c r="D168" s="42" t="n">
        <v>0.1</v>
      </c>
      <c r="E168" s="40" t="n">
        <v>0.3</v>
      </c>
      <c r="F168" s="40" t="n">
        <f aca="false">(U168-S168)/T168</f>
        <v>0.38</v>
      </c>
      <c r="G168" s="45" t="n">
        <v>0.93</v>
      </c>
      <c r="H168" s="43" t="n">
        <v>2.2</v>
      </c>
      <c r="I168" s="40" t="n">
        <v>2.3</v>
      </c>
      <c r="J168" s="40" t="n">
        <f aca="false">(H168-I168)*B168*C168*D168*3.67</f>
        <v>-0.440399999999998</v>
      </c>
      <c r="K168" s="40" t="n">
        <v>3.67</v>
      </c>
      <c r="L168" s="44" t="n">
        <f aca="false">$AB$8*M168*N168*J168</f>
        <v>-118.37952</v>
      </c>
      <c r="M168" s="45" t="n">
        <v>0.746666666666667</v>
      </c>
      <c r="N168" s="35" t="n">
        <v>0.9</v>
      </c>
      <c r="O168" s="44" t="n">
        <f aca="false">(P168*Q168)/R168</f>
        <v>16.304347826087</v>
      </c>
      <c r="P168" s="35" t="n">
        <f aca="false">$AB$17</f>
        <v>1.5</v>
      </c>
      <c r="Q168" s="35" t="n">
        <f aca="false">$AC$17</f>
        <v>25</v>
      </c>
      <c r="R168" s="16" t="n">
        <v>2.3</v>
      </c>
      <c r="S168" s="35" t="n">
        <v>56</v>
      </c>
      <c r="T168" s="35" t="n">
        <v>50</v>
      </c>
      <c r="U168" s="35" t="n">
        <v>75</v>
      </c>
      <c r="V168" s="35" t="n">
        <v>0.16</v>
      </c>
      <c r="W168" s="45" t="n">
        <f aca="false">SUM(F168,E168,V168,)</f>
        <v>0.84</v>
      </c>
    </row>
    <row r="169" customFormat="false" ht="15" hidden="false" customHeight="false" outlineLevel="0" collapsed="false">
      <c r="A169" s="39" t="n">
        <v>167</v>
      </c>
      <c r="B169" s="40" t="n">
        <v>1.2</v>
      </c>
      <c r="C169" s="41" t="n">
        <v>10</v>
      </c>
      <c r="D169" s="42" t="n">
        <v>0.1</v>
      </c>
      <c r="E169" s="40" t="n">
        <v>0.3</v>
      </c>
      <c r="F169" s="40" t="n">
        <f aca="false">(U169-S169)/T169</f>
        <v>0.2</v>
      </c>
      <c r="G169" s="45" t="n">
        <v>0.91</v>
      </c>
      <c r="H169" s="43" t="n">
        <v>2.2</v>
      </c>
      <c r="I169" s="40" t="n">
        <v>2.2</v>
      </c>
      <c r="J169" s="40" t="n">
        <f aca="false">(H169-I169)*B169*C169*D169*3.67</f>
        <v>0</v>
      </c>
      <c r="K169" s="40" t="n">
        <v>3.67</v>
      </c>
      <c r="L169" s="44" t="n">
        <f aca="false">$AB$8*M169*N169*J169</f>
        <v>0</v>
      </c>
      <c r="M169" s="45" t="n">
        <v>0.853333333333333</v>
      </c>
      <c r="N169" s="35" t="n">
        <v>0.9</v>
      </c>
      <c r="O169" s="44" t="n">
        <f aca="false">(P169*Q169)/R169</f>
        <v>7.6530612244898</v>
      </c>
      <c r="P169" s="35" t="n">
        <f aca="false">$AB$17</f>
        <v>1.5</v>
      </c>
      <c r="Q169" s="35" t="n">
        <f aca="false">$AC$17</f>
        <v>25</v>
      </c>
      <c r="R169" s="16" t="n">
        <v>4.9</v>
      </c>
      <c r="S169" s="35" t="n">
        <v>65</v>
      </c>
      <c r="T169" s="35" t="n">
        <v>50</v>
      </c>
      <c r="U169" s="35" t="n">
        <v>75</v>
      </c>
      <c r="V169" s="35" t="n">
        <v>0.23</v>
      </c>
      <c r="W169" s="45" t="n">
        <f aca="false">SUM(F169,E169,V169,)</f>
        <v>0.73</v>
      </c>
    </row>
    <row r="170" customFormat="false" ht="15" hidden="false" customHeight="false" outlineLevel="0" collapsed="false">
      <c r="A170" s="39" t="n">
        <v>168</v>
      </c>
      <c r="B170" s="40" t="n">
        <v>1.2</v>
      </c>
      <c r="C170" s="41" t="n">
        <v>10</v>
      </c>
      <c r="D170" s="42" t="n">
        <v>0.1</v>
      </c>
      <c r="E170" s="40" t="n">
        <v>0.2</v>
      </c>
      <c r="F170" s="40" t="n">
        <f aca="false">(U170-S170)/T170</f>
        <v>0.3</v>
      </c>
      <c r="G170" s="45" t="n">
        <v>0.98</v>
      </c>
      <c r="H170" s="43" t="n">
        <v>2.2</v>
      </c>
      <c r="I170" s="40" t="n">
        <v>2.2</v>
      </c>
      <c r="J170" s="40" t="n">
        <f aca="false">(H170-I170)*B170*C170*D170*3.67</f>
        <v>0</v>
      </c>
      <c r="K170" s="40" t="n">
        <v>3.67</v>
      </c>
      <c r="L170" s="44" t="n">
        <f aca="false">$AB$8*M170*N170*J170</f>
        <v>0</v>
      </c>
      <c r="M170" s="45" t="n">
        <v>0.813333333333333</v>
      </c>
      <c r="N170" s="35" t="n">
        <v>0.9</v>
      </c>
      <c r="O170" s="44" t="n">
        <f aca="false">(P170*Q170)/R170</f>
        <v>20.8333333333333</v>
      </c>
      <c r="P170" s="35" t="n">
        <f aca="false">$AB$17</f>
        <v>1.5</v>
      </c>
      <c r="Q170" s="35" t="n">
        <f aca="false">$AC$17</f>
        <v>25</v>
      </c>
      <c r="R170" s="16" t="n">
        <v>1.8</v>
      </c>
      <c r="S170" s="35" t="n">
        <v>60</v>
      </c>
      <c r="T170" s="35" t="n">
        <v>50</v>
      </c>
      <c r="U170" s="35" t="n">
        <v>75</v>
      </c>
      <c r="V170" s="35" t="n">
        <v>0.22</v>
      </c>
      <c r="W170" s="45" t="n">
        <f aca="false">SUM(F170,E170,V170,)</f>
        <v>0.72</v>
      </c>
    </row>
    <row r="171" customFormat="false" ht="15" hidden="false" customHeight="false" outlineLevel="0" collapsed="false">
      <c r="A171" s="39" t="n">
        <v>169</v>
      </c>
      <c r="B171" s="40" t="n">
        <v>1.2</v>
      </c>
      <c r="C171" s="41" t="n">
        <v>10</v>
      </c>
      <c r="D171" s="42" t="n">
        <v>0.1</v>
      </c>
      <c r="E171" s="40" t="n">
        <v>0.4</v>
      </c>
      <c r="F171" s="40" t="n">
        <f aca="false">(U171-S171)/T171</f>
        <v>0.24</v>
      </c>
      <c r="G171" s="45" t="n">
        <v>1</v>
      </c>
      <c r="H171" s="43" t="n">
        <v>2.2</v>
      </c>
      <c r="I171" s="40" t="n">
        <v>1.9</v>
      </c>
      <c r="J171" s="40" t="n">
        <f aca="false">(H171-I171)*B171*C171*D171*3.67</f>
        <v>1.3212</v>
      </c>
      <c r="K171" s="40" t="n">
        <v>3.67</v>
      </c>
      <c r="L171" s="44" t="n">
        <f aca="false">$AB$8*M171*N171*J171</f>
        <v>399.53088</v>
      </c>
      <c r="M171" s="45" t="n">
        <v>0.84</v>
      </c>
      <c r="N171" s="35" t="n">
        <v>0.9</v>
      </c>
      <c r="O171" s="44" t="n">
        <f aca="false">(P171*Q171)/R171</f>
        <v>9.375</v>
      </c>
      <c r="P171" s="35" t="n">
        <f aca="false">$AB$17</f>
        <v>1.5</v>
      </c>
      <c r="Q171" s="35" t="n">
        <f aca="false">$AC$17</f>
        <v>25</v>
      </c>
      <c r="R171" s="16" t="n">
        <v>4</v>
      </c>
      <c r="S171" s="35" t="n">
        <v>63</v>
      </c>
      <c r="T171" s="35" t="n">
        <v>50</v>
      </c>
      <c r="U171" s="35" t="n">
        <v>75</v>
      </c>
      <c r="V171" s="35" t="n">
        <v>0.12</v>
      </c>
      <c r="W171" s="45" t="n">
        <f aca="false">SUM(F171,E171,V171,)</f>
        <v>0.76</v>
      </c>
    </row>
    <row r="172" customFormat="false" ht="15" hidden="false" customHeight="false" outlineLevel="0" collapsed="false">
      <c r="A172" s="39" t="n">
        <v>170</v>
      </c>
      <c r="B172" s="40" t="n">
        <v>1.2</v>
      </c>
      <c r="C172" s="41" t="n">
        <v>10</v>
      </c>
      <c r="D172" s="42" t="n">
        <v>0.1</v>
      </c>
      <c r="E172" s="40" t="n">
        <v>0.4</v>
      </c>
      <c r="F172" s="40" t="n">
        <f aca="false">(U172-S172)/T172</f>
        <v>0.32</v>
      </c>
      <c r="G172" s="45" t="n">
        <v>0.98</v>
      </c>
      <c r="H172" s="43" t="n">
        <v>2.2</v>
      </c>
      <c r="I172" s="40" t="n">
        <v>2.3</v>
      </c>
      <c r="J172" s="40" t="n">
        <f aca="false">(H172-I172)*B172*C172*D172*3.67</f>
        <v>-0.440399999999998</v>
      </c>
      <c r="K172" s="40" t="n">
        <v>3.67</v>
      </c>
      <c r="L172" s="44" t="n">
        <f aca="false">$AB$8*M172*N172*J172</f>
        <v>-126.8352</v>
      </c>
      <c r="M172" s="45" t="n">
        <v>0.8</v>
      </c>
      <c r="N172" s="35" t="n">
        <v>0.9</v>
      </c>
      <c r="O172" s="44" t="n">
        <f aca="false">(P172*Q172)/R172</f>
        <v>34.0909090909091</v>
      </c>
      <c r="P172" s="35" t="n">
        <f aca="false">$AB$17</f>
        <v>1.5</v>
      </c>
      <c r="Q172" s="35" t="n">
        <f aca="false">$AC$17</f>
        <v>25</v>
      </c>
      <c r="R172" s="16" t="n">
        <v>1.1</v>
      </c>
      <c r="S172" s="35" t="n">
        <v>59</v>
      </c>
      <c r="T172" s="35" t="n">
        <v>50</v>
      </c>
      <c r="U172" s="35" t="n">
        <v>75</v>
      </c>
      <c r="V172" s="35" t="n">
        <v>0.25</v>
      </c>
      <c r="W172" s="45" t="n">
        <f aca="false">SUM(F172,E172,V172,)</f>
        <v>0.97</v>
      </c>
    </row>
    <row r="173" customFormat="false" ht="15" hidden="false" customHeight="false" outlineLevel="0" collapsed="false">
      <c r="A173" s="39" t="n">
        <v>171</v>
      </c>
      <c r="B173" s="40" t="n">
        <v>1.2</v>
      </c>
      <c r="C173" s="41" t="n">
        <v>10</v>
      </c>
      <c r="D173" s="42" t="n">
        <v>0.1</v>
      </c>
      <c r="E173" s="40" t="n">
        <v>0.3</v>
      </c>
      <c r="F173" s="40" t="n">
        <f aca="false">(U173-S173)/T173</f>
        <v>0.28</v>
      </c>
      <c r="G173" s="45" t="n">
        <v>0.98</v>
      </c>
      <c r="H173" s="43" t="n">
        <v>2.2</v>
      </c>
      <c r="I173" s="40" t="n">
        <v>2.1</v>
      </c>
      <c r="J173" s="40" t="n">
        <f aca="false">(H173-I173)*B173*C173*D173*3.67</f>
        <v>0.4404</v>
      </c>
      <c r="K173" s="40" t="n">
        <v>3.67</v>
      </c>
      <c r="L173" s="44" t="n">
        <f aca="false">$AB$8*M173*N173*J173</f>
        <v>120.49344</v>
      </c>
      <c r="M173" s="45" t="n">
        <v>0.76</v>
      </c>
      <c r="N173" s="35" t="n">
        <v>0.9</v>
      </c>
      <c r="O173" s="44" t="n">
        <f aca="false">(P173*Q173)/R173</f>
        <v>5.43478260869565</v>
      </c>
      <c r="P173" s="35" t="n">
        <f aca="false">$AB$17</f>
        <v>1.5</v>
      </c>
      <c r="Q173" s="35" t="n">
        <f aca="false">$AC$17</f>
        <v>25</v>
      </c>
      <c r="R173" s="16" t="n">
        <v>6.9</v>
      </c>
      <c r="S173" s="35" t="n">
        <v>61</v>
      </c>
      <c r="T173" s="35" t="n">
        <v>50</v>
      </c>
      <c r="U173" s="35" t="n">
        <v>75</v>
      </c>
      <c r="V173" s="35" t="n">
        <v>0.19</v>
      </c>
      <c r="W173" s="45" t="n">
        <f aca="false">SUM(F173,E173,V173,)</f>
        <v>0.77</v>
      </c>
    </row>
    <row r="174" customFormat="false" ht="15" hidden="false" customHeight="false" outlineLevel="0" collapsed="false">
      <c r="A174" s="39" t="n">
        <v>172</v>
      </c>
      <c r="B174" s="40" t="n">
        <v>1.2</v>
      </c>
      <c r="C174" s="41" t="n">
        <v>10</v>
      </c>
      <c r="D174" s="42" t="n">
        <v>0.1</v>
      </c>
      <c r="E174" s="40" t="n">
        <v>0.2</v>
      </c>
      <c r="F174" s="40" t="n">
        <f aca="false">(U174-S174)/T174</f>
        <v>0.24</v>
      </c>
      <c r="G174" s="45" t="n">
        <v>0.99</v>
      </c>
      <c r="H174" s="43" t="n">
        <v>2.2</v>
      </c>
      <c r="I174" s="40" t="n">
        <v>1.8</v>
      </c>
      <c r="J174" s="40" t="n">
        <f aca="false">(H174-I174)*B174*C174*D174*3.67</f>
        <v>1.7616</v>
      </c>
      <c r="K174" s="40" t="n">
        <v>3.67</v>
      </c>
      <c r="L174" s="44" t="n">
        <f aca="false">$AB$8*M174*N174*J174</f>
        <v>532.70784</v>
      </c>
      <c r="M174" s="45" t="n">
        <v>0.84</v>
      </c>
      <c r="N174" s="35" t="n">
        <v>0.9</v>
      </c>
      <c r="O174" s="44" t="n">
        <f aca="false">(P174*Q174)/R174</f>
        <v>16.304347826087</v>
      </c>
      <c r="P174" s="35" t="n">
        <f aca="false">$AB$17</f>
        <v>1.5</v>
      </c>
      <c r="Q174" s="35" t="n">
        <f aca="false">$AC$17</f>
        <v>25</v>
      </c>
      <c r="R174" s="16" t="n">
        <v>2.3</v>
      </c>
      <c r="S174" s="35" t="n">
        <v>63</v>
      </c>
      <c r="T174" s="35" t="n">
        <v>50</v>
      </c>
      <c r="U174" s="35" t="n">
        <v>75</v>
      </c>
      <c r="V174" s="35" t="n">
        <v>0.19</v>
      </c>
      <c r="W174" s="45" t="n">
        <f aca="false">SUM(F174,E174,V174,)</f>
        <v>0.63</v>
      </c>
    </row>
    <row r="175" customFormat="false" ht="15" hidden="false" customHeight="false" outlineLevel="0" collapsed="false">
      <c r="A175" s="39" t="n">
        <v>173</v>
      </c>
      <c r="B175" s="40" t="n">
        <v>1.2</v>
      </c>
      <c r="C175" s="41" t="n">
        <v>10</v>
      </c>
      <c r="D175" s="42" t="n">
        <v>0.1</v>
      </c>
      <c r="E175" s="40" t="n">
        <v>0.4</v>
      </c>
      <c r="F175" s="40" t="n">
        <f aca="false">(U175-S175)/T175</f>
        <v>0.32</v>
      </c>
      <c r="G175" s="45" t="n">
        <v>0.95</v>
      </c>
      <c r="H175" s="43" t="n">
        <v>2.2</v>
      </c>
      <c r="I175" s="40" t="n">
        <v>2.5</v>
      </c>
      <c r="J175" s="40" t="n">
        <f aca="false">(H175-I175)*B175*C175*D175*3.67</f>
        <v>-1.3212</v>
      </c>
      <c r="K175" s="40" t="n">
        <v>3.67</v>
      </c>
      <c r="L175" s="44" t="n">
        <f aca="false">$AB$8*M175*N175*J175</f>
        <v>-386.84736</v>
      </c>
      <c r="M175" s="45" t="n">
        <v>0.813333333333333</v>
      </c>
      <c r="N175" s="35" t="n">
        <v>0.9</v>
      </c>
      <c r="O175" s="44" t="n">
        <f aca="false">(P175*Q175)/R175</f>
        <v>17.8571428571429</v>
      </c>
      <c r="P175" s="35" t="n">
        <f aca="false">$AB$17</f>
        <v>1.5</v>
      </c>
      <c r="Q175" s="35" t="n">
        <f aca="false">$AC$17</f>
        <v>25</v>
      </c>
      <c r="R175" s="16" t="n">
        <v>2.1</v>
      </c>
      <c r="S175" s="35" t="n">
        <v>59</v>
      </c>
      <c r="T175" s="35" t="n">
        <v>50</v>
      </c>
      <c r="U175" s="35" t="n">
        <v>75</v>
      </c>
      <c r="V175" s="35" t="n">
        <v>0.16</v>
      </c>
      <c r="W175" s="45" t="n">
        <f aca="false">SUM(F175,E175,V175,)</f>
        <v>0.88</v>
      </c>
    </row>
    <row r="176" customFormat="false" ht="15" hidden="false" customHeight="false" outlineLevel="0" collapsed="false">
      <c r="A176" s="39" t="n">
        <v>174</v>
      </c>
      <c r="B176" s="40" t="n">
        <v>1.2</v>
      </c>
      <c r="C176" s="41" t="n">
        <v>10</v>
      </c>
      <c r="D176" s="42" t="n">
        <v>0.1</v>
      </c>
      <c r="E176" s="40" t="n">
        <v>0.3</v>
      </c>
      <c r="F176" s="40" t="n">
        <f aca="false">(U176-S176)/T176</f>
        <v>0.34</v>
      </c>
      <c r="G176" s="45" t="n">
        <v>0.92</v>
      </c>
      <c r="H176" s="43" t="n">
        <v>2.2</v>
      </c>
      <c r="I176" s="40" t="n">
        <v>2.2</v>
      </c>
      <c r="J176" s="40" t="n">
        <f aca="false">(H176-I176)*B176*C176*D176*3.67</f>
        <v>0</v>
      </c>
      <c r="K176" s="40" t="n">
        <v>3.67</v>
      </c>
      <c r="L176" s="44" t="n">
        <f aca="false">$AB$8*M176*N176*J176</f>
        <v>0</v>
      </c>
      <c r="M176" s="45" t="n">
        <v>0.853333333333333</v>
      </c>
      <c r="N176" s="35" t="n">
        <v>0.9</v>
      </c>
      <c r="O176" s="44" t="n">
        <f aca="false">(P176*Q176)/R176</f>
        <v>18.75</v>
      </c>
      <c r="P176" s="35" t="n">
        <f aca="false">$AB$17</f>
        <v>1.5</v>
      </c>
      <c r="Q176" s="35" t="n">
        <f aca="false">$AC$17</f>
        <v>25</v>
      </c>
      <c r="R176" s="16" t="n">
        <v>2</v>
      </c>
      <c r="S176" s="35" t="n">
        <v>58</v>
      </c>
      <c r="T176" s="35" t="n">
        <v>50</v>
      </c>
      <c r="U176" s="35" t="n">
        <v>75</v>
      </c>
      <c r="V176" s="35" t="n">
        <v>0.18</v>
      </c>
      <c r="W176" s="45" t="n">
        <f aca="false">SUM(F176,E176,V176,)</f>
        <v>0.82</v>
      </c>
    </row>
    <row r="177" customFormat="false" ht="15" hidden="false" customHeight="false" outlineLevel="0" collapsed="false">
      <c r="A177" s="39" t="n">
        <v>175</v>
      </c>
      <c r="B177" s="40" t="n">
        <v>1.2</v>
      </c>
      <c r="C177" s="41" t="n">
        <v>10</v>
      </c>
      <c r="D177" s="42" t="n">
        <v>0.1</v>
      </c>
      <c r="E177" s="40" t="n">
        <v>0.4</v>
      </c>
      <c r="F177" s="40" t="n">
        <f aca="false">(U177-S177)/T177</f>
        <v>0.34</v>
      </c>
      <c r="G177" s="45" t="n">
        <v>0.97</v>
      </c>
      <c r="H177" s="43" t="n">
        <v>2.2</v>
      </c>
      <c r="I177" s="40" t="n">
        <v>1.9</v>
      </c>
      <c r="J177" s="40" t="n">
        <f aca="false">(H177-I177)*B177*C177*D177*3.67</f>
        <v>1.3212</v>
      </c>
      <c r="K177" s="40" t="n">
        <v>3.67</v>
      </c>
      <c r="L177" s="44" t="n">
        <f aca="false">$AB$8*M177*N177*J177</f>
        <v>355.13856</v>
      </c>
      <c r="M177" s="45" t="n">
        <v>0.746666666666667</v>
      </c>
      <c r="N177" s="35" t="n">
        <v>0.9</v>
      </c>
      <c r="O177" s="44" t="n">
        <f aca="false">(P177*Q177)/R177</f>
        <v>26.7857142857143</v>
      </c>
      <c r="P177" s="35" t="n">
        <f aca="false">$AB$17</f>
        <v>1.5</v>
      </c>
      <c r="Q177" s="35" t="n">
        <f aca="false">$AC$17</f>
        <v>25</v>
      </c>
      <c r="R177" s="16" t="n">
        <v>1.4</v>
      </c>
      <c r="S177" s="35" t="n">
        <v>58</v>
      </c>
      <c r="T177" s="35" t="n">
        <v>50</v>
      </c>
      <c r="U177" s="35" t="n">
        <v>75</v>
      </c>
      <c r="V177" s="35" t="n">
        <v>0.17</v>
      </c>
      <c r="W177" s="45" t="n">
        <f aca="false">SUM(F177,E177,V177,)</f>
        <v>0.91</v>
      </c>
    </row>
    <row r="178" customFormat="false" ht="15" hidden="false" customHeight="false" outlineLevel="0" collapsed="false">
      <c r="A178" s="39" t="n">
        <v>176</v>
      </c>
      <c r="B178" s="40" t="n">
        <v>1.2</v>
      </c>
      <c r="C178" s="41" t="n">
        <v>10</v>
      </c>
      <c r="D178" s="42" t="n">
        <v>0.1</v>
      </c>
      <c r="E178" s="40" t="n">
        <v>0.2</v>
      </c>
      <c r="F178" s="40" t="n">
        <f aca="false">(U178-S178)/T178</f>
        <v>0.34</v>
      </c>
      <c r="G178" s="45" t="n">
        <v>0.92</v>
      </c>
      <c r="H178" s="43" t="n">
        <v>2.2</v>
      </c>
      <c r="I178" s="40" t="n">
        <v>2</v>
      </c>
      <c r="J178" s="40" t="n">
        <f aca="false">(H178-I178)*B178*C178*D178*3.67</f>
        <v>0.880800000000001</v>
      </c>
      <c r="K178" s="40" t="n">
        <v>3.67</v>
      </c>
      <c r="L178" s="44" t="n">
        <f aca="false">$AB$8*M178*N178*J178</f>
        <v>274.8096</v>
      </c>
      <c r="M178" s="45" t="n">
        <v>0.866666666666667</v>
      </c>
      <c r="N178" s="35" t="n">
        <v>0.9</v>
      </c>
      <c r="O178" s="44" t="n">
        <f aca="false">(P178*Q178)/R178</f>
        <v>19.7368421052632</v>
      </c>
      <c r="P178" s="35" t="n">
        <f aca="false">$AB$17</f>
        <v>1.5</v>
      </c>
      <c r="Q178" s="35" t="n">
        <f aca="false">$AC$17</f>
        <v>25</v>
      </c>
      <c r="R178" s="16" t="n">
        <v>1.9</v>
      </c>
      <c r="S178" s="35" t="n">
        <v>58</v>
      </c>
      <c r="T178" s="35" t="n">
        <v>50</v>
      </c>
      <c r="U178" s="35" t="n">
        <v>75</v>
      </c>
      <c r="V178" s="35" t="n">
        <v>0.1</v>
      </c>
      <c r="W178" s="45" t="n">
        <f aca="false">SUM(F178,E178,V178,)</f>
        <v>0.64</v>
      </c>
    </row>
    <row r="179" customFormat="false" ht="15" hidden="false" customHeight="false" outlineLevel="0" collapsed="false">
      <c r="A179" s="39" t="n">
        <v>177</v>
      </c>
      <c r="B179" s="40" t="n">
        <v>1.2</v>
      </c>
      <c r="C179" s="41" t="n">
        <v>10</v>
      </c>
      <c r="D179" s="42" t="n">
        <v>0.1</v>
      </c>
      <c r="E179" s="40" t="n">
        <v>0.2</v>
      </c>
      <c r="F179" s="40" t="n">
        <f aca="false">(U179-S179)/T179</f>
        <v>0.38</v>
      </c>
      <c r="G179" s="45" t="n">
        <v>0.95</v>
      </c>
      <c r="H179" s="43" t="n">
        <v>2.2</v>
      </c>
      <c r="I179" s="40" t="n">
        <v>2.3</v>
      </c>
      <c r="J179" s="40" t="n">
        <f aca="false">(H179-I179)*B179*C179*D179*3.67</f>
        <v>-0.440399999999998</v>
      </c>
      <c r="K179" s="40" t="n">
        <v>3.67</v>
      </c>
      <c r="L179" s="44" t="n">
        <f aca="false">$AB$8*M179*N179*J179</f>
        <v>-128.94912</v>
      </c>
      <c r="M179" s="45" t="n">
        <v>0.813333333333333</v>
      </c>
      <c r="N179" s="35" t="n">
        <v>0.9</v>
      </c>
      <c r="O179" s="44" t="n">
        <f aca="false">(P179*Q179)/R179</f>
        <v>17.0454545454545</v>
      </c>
      <c r="P179" s="35" t="n">
        <f aca="false">$AB$17</f>
        <v>1.5</v>
      </c>
      <c r="Q179" s="35" t="n">
        <f aca="false">$AC$17</f>
        <v>25</v>
      </c>
      <c r="R179" s="16" t="n">
        <v>2.2</v>
      </c>
      <c r="S179" s="35" t="n">
        <v>56</v>
      </c>
      <c r="T179" s="35" t="n">
        <v>50</v>
      </c>
      <c r="U179" s="35" t="n">
        <v>75</v>
      </c>
      <c r="V179" s="35" t="n">
        <v>0.11</v>
      </c>
      <c r="W179" s="45" t="n">
        <f aca="false">SUM(F179,E179,V179,)</f>
        <v>0.69</v>
      </c>
    </row>
    <row r="180" customFormat="false" ht="15" hidden="false" customHeight="false" outlineLevel="0" collapsed="false">
      <c r="A180" s="39" t="n">
        <v>178</v>
      </c>
      <c r="B180" s="40" t="n">
        <v>1.2</v>
      </c>
      <c r="C180" s="41" t="n">
        <v>10</v>
      </c>
      <c r="D180" s="42" t="n">
        <v>0.1</v>
      </c>
      <c r="E180" s="40" t="n">
        <v>0.2</v>
      </c>
      <c r="F180" s="40" t="n">
        <f aca="false">(U180-S180)/T180</f>
        <v>0.2</v>
      </c>
      <c r="G180" s="45" t="n">
        <v>0.93</v>
      </c>
      <c r="H180" s="43" t="n">
        <v>2.2</v>
      </c>
      <c r="I180" s="40" t="n">
        <v>2.2</v>
      </c>
      <c r="J180" s="40" t="n">
        <f aca="false">(H180-I180)*B180*C180*D180*3.67</f>
        <v>0</v>
      </c>
      <c r="K180" s="40" t="n">
        <v>3.67</v>
      </c>
      <c r="L180" s="44" t="n">
        <f aca="false">$AB$8*M180*N180*J180</f>
        <v>0</v>
      </c>
      <c r="M180" s="45" t="n">
        <v>0.746666666666667</v>
      </c>
      <c r="N180" s="35" t="n">
        <v>0.9</v>
      </c>
      <c r="O180" s="44" t="n">
        <f aca="false">(P180*Q180)/R180</f>
        <v>37.5</v>
      </c>
      <c r="P180" s="35" t="n">
        <f aca="false">$AB$17</f>
        <v>1.5</v>
      </c>
      <c r="Q180" s="35" t="n">
        <f aca="false">$AC$17</f>
        <v>25</v>
      </c>
      <c r="R180" s="16" t="n">
        <v>1</v>
      </c>
      <c r="S180" s="35" t="n">
        <v>65</v>
      </c>
      <c r="T180" s="35" t="n">
        <v>50</v>
      </c>
      <c r="U180" s="35" t="n">
        <v>75</v>
      </c>
      <c r="V180" s="35" t="n">
        <v>0.22</v>
      </c>
      <c r="W180" s="45" t="n">
        <f aca="false">SUM(F180,E180,V180,)</f>
        <v>0.62</v>
      </c>
    </row>
    <row r="181" customFormat="false" ht="15" hidden="false" customHeight="false" outlineLevel="0" collapsed="false">
      <c r="A181" s="39" t="n">
        <v>179</v>
      </c>
      <c r="B181" s="40" t="n">
        <v>1.2</v>
      </c>
      <c r="C181" s="41" t="n">
        <v>10</v>
      </c>
      <c r="D181" s="42" t="n">
        <v>0.1</v>
      </c>
      <c r="E181" s="40" t="n">
        <v>0.3</v>
      </c>
      <c r="F181" s="40" t="n">
        <f aca="false">(U181-S181)/T181</f>
        <v>0.3</v>
      </c>
      <c r="G181" s="45" t="n">
        <v>0.92</v>
      </c>
      <c r="H181" s="43" t="n">
        <v>2.2</v>
      </c>
      <c r="I181" s="40" t="n">
        <v>2.5</v>
      </c>
      <c r="J181" s="40" t="n">
        <f aca="false">(H181-I181)*B181*C181*D181*3.67</f>
        <v>-1.3212</v>
      </c>
      <c r="K181" s="40" t="n">
        <v>3.67</v>
      </c>
      <c r="L181" s="44" t="n">
        <f aca="false">$AB$8*M181*N181*J181</f>
        <v>-374.16384</v>
      </c>
      <c r="M181" s="45" t="n">
        <v>0.786666666666667</v>
      </c>
      <c r="N181" s="35" t="n">
        <v>0.9</v>
      </c>
      <c r="O181" s="44" t="n">
        <f aca="false">(P181*Q181)/R181</f>
        <v>8.15217391304348</v>
      </c>
      <c r="P181" s="35" t="n">
        <f aca="false">$AB$17</f>
        <v>1.5</v>
      </c>
      <c r="Q181" s="35" t="n">
        <f aca="false">$AC$17</f>
        <v>25</v>
      </c>
      <c r="R181" s="16" t="n">
        <v>4.6</v>
      </c>
      <c r="S181" s="35" t="n">
        <v>60</v>
      </c>
      <c r="T181" s="35" t="n">
        <v>50</v>
      </c>
      <c r="U181" s="35" t="n">
        <v>75</v>
      </c>
      <c r="V181" s="35" t="n">
        <v>0.23</v>
      </c>
      <c r="W181" s="45" t="n">
        <f aca="false">SUM(F181,E181,V181,)</f>
        <v>0.83</v>
      </c>
    </row>
    <row r="182" customFormat="false" ht="15" hidden="false" customHeight="false" outlineLevel="0" collapsed="false">
      <c r="A182" s="39" t="n">
        <v>180</v>
      </c>
      <c r="B182" s="40" t="n">
        <v>1.2</v>
      </c>
      <c r="C182" s="41" t="n">
        <v>10</v>
      </c>
      <c r="D182" s="42" t="n">
        <v>0.1</v>
      </c>
      <c r="E182" s="40" t="n">
        <v>0.2</v>
      </c>
      <c r="F182" s="40" t="n">
        <f aca="false">(U182-S182)/T182</f>
        <v>0.24</v>
      </c>
      <c r="G182" s="45" t="n">
        <v>0.98</v>
      </c>
      <c r="H182" s="43" t="n">
        <v>2.2</v>
      </c>
      <c r="I182" s="40" t="n">
        <v>1.8</v>
      </c>
      <c r="J182" s="40" t="n">
        <f aca="false">(H182-I182)*B182*C182*D182*3.67</f>
        <v>1.7616</v>
      </c>
      <c r="K182" s="40" t="n">
        <v>3.67</v>
      </c>
      <c r="L182" s="44" t="n">
        <f aca="false">$AB$8*M182*N182*J182</f>
        <v>490.42944</v>
      </c>
      <c r="M182" s="45" t="n">
        <v>0.773333333333333</v>
      </c>
      <c r="N182" s="35" t="n">
        <v>0.9</v>
      </c>
      <c r="O182" s="44" t="n">
        <f aca="false">(P182*Q182)/R182</f>
        <v>6.35593220338983</v>
      </c>
      <c r="P182" s="35" t="n">
        <f aca="false">$AB$17</f>
        <v>1.5</v>
      </c>
      <c r="Q182" s="35" t="n">
        <f aca="false">$AC$17</f>
        <v>25</v>
      </c>
      <c r="R182" s="16" t="n">
        <v>5.9</v>
      </c>
      <c r="S182" s="35" t="n">
        <v>63</v>
      </c>
      <c r="T182" s="35" t="n">
        <v>50</v>
      </c>
      <c r="U182" s="35" t="n">
        <v>75</v>
      </c>
      <c r="V182" s="35" t="n">
        <v>0.19</v>
      </c>
      <c r="W182" s="45" t="n">
        <f aca="false">SUM(F182,E182,V182,)</f>
        <v>0.63</v>
      </c>
    </row>
    <row r="183" customFormat="false" ht="15" hidden="false" customHeight="false" outlineLevel="0" collapsed="false">
      <c r="A183" s="39" t="n">
        <v>181</v>
      </c>
      <c r="B183" s="40" t="n">
        <v>1.2</v>
      </c>
      <c r="C183" s="41" t="n">
        <v>10</v>
      </c>
      <c r="D183" s="42" t="n">
        <v>0.1</v>
      </c>
      <c r="E183" s="40" t="n">
        <v>0.4</v>
      </c>
      <c r="F183" s="40" t="n">
        <f aca="false">(U183-S183)/T183</f>
        <v>0.4</v>
      </c>
      <c r="G183" s="45" t="n">
        <v>0.91</v>
      </c>
      <c r="H183" s="43" t="n">
        <v>2.2</v>
      </c>
      <c r="I183" s="40" t="n">
        <v>2.5</v>
      </c>
      <c r="J183" s="40" t="n">
        <f aca="false">(H183-I183)*B183*C183*D183*3.67</f>
        <v>-1.3212</v>
      </c>
      <c r="K183" s="40" t="n">
        <v>3.67</v>
      </c>
      <c r="L183" s="44" t="n">
        <f aca="false">$AB$8*M183*N183*J183</f>
        <v>-393.18912</v>
      </c>
      <c r="M183" s="45" t="n">
        <v>0.826666666666667</v>
      </c>
      <c r="N183" s="35" t="n">
        <v>0.9</v>
      </c>
      <c r="O183" s="44" t="n">
        <f aca="false">(P183*Q183)/R183</f>
        <v>31.25</v>
      </c>
      <c r="P183" s="35" t="n">
        <f aca="false">$AB$17</f>
        <v>1.5</v>
      </c>
      <c r="Q183" s="35" t="n">
        <f aca="false">$AC$17</f>
        <v>25</v>
      </c>
      <c r="R183" s="16" t="n">
        <v>1.2</v>
      </c>
      <c r="S183" s="35" t="n">
        <v>55</v>
      </c>
      <c r="T183" s="35" t="n">
        <v>50</v>
      </c>
      <c r="U183" s="35" t="n">
        <v>75</v>
      </c>
      <c r="V183" s="35" t="n">
        <v>0.14</v>
      </c>
      <c r="W183" s="45" t="n">
        <f aca="false">SUM(F183,E183,V183,)</f>
        <v>0.94</v>
      </c>
    </row>
    <row r="184" customFormat="false" ht="15" hidden="false" customHeight="false" outlineLevel="0" collapsed="false">
      <c r="A184" s="39" t="n">
        <v>182</v>
      </c>
      <c r="B184" s="40" t="n">
        <v>1.2</v>
      </c>
      <c r="C184" s="41" t="n">
        <v>10</v>
      </c>
      <c r="D184" s="42" t="n">
        <v>0.1</v>
      </c>
      <c r="E184" s="40" t="n">
        <v>0.4</v>
      </c>
      <c r="F184" s="40" t="n">
        <f aca="false">(U184-S184)/T184</f>
        <v>0.32</v>
      </c>
      <c r="G184" s="45" t="n">
        <v>0.99</v>
      </c>
      <c r="H184" s="43" t="n">
        <v>2.2</v>
      </c>
      <c r="I184" s="40" t="n">
        <v>2.3</v>
      </c>
      <c r="J184" s="40" t="n">
        <f aca="false">(H184-I184)*B184*C184*D184*3.67</f>
        <v>-0.440399999999998</v>
      </c>
      <c r="K184" s="40" t="n">
        <v>3.67</v>
      </c>
      <c r="L184" s="44" t="n">
        <f aca="false">$AB$8*M184*N184*J184</f>
        <v>-131.06304</v>
      </c>
      <c r="M184" s="45" t="n">
        <v>0.826666666666667</v>
      </c>
      <c r="N184" s="35" t="n">
        <v>0.9</v>
      </c>
      <c r="O184" s="44" t="n">
        <f aca="false">(P184*Q184)/R184</f>
        <v>8.15217391304348</v>
      </c>
      <c r="P184" s="35" t="n">
        <f aca="false">$AB$17</f>
        <v>1.5</v>
      </c>
      <c r="Q184" s="35" t="n">
        <f aca="false">$AC$17</f>
        <v>25</v>
      </c>
      <c r="R184" s="16" t="n">
        <v>4.6</v>
      </c>
      <c r="S184" s="35" t="n">
        <v>59</v>
      </c>
      <c r="T184" s="35" t="n">
        <v>50</v>
      </c>
      <c r="U184" s="35" t="n">
        <v>75</v>
      </c>
      <c r="V184" s="35" t="n">
        <v>0.12</v>
      </c>
      <c r="W184" s="45" t="n">
        <f aca="false">SUM(F184,E184,V184,)</f>
        <v>0.84</v>
      </c>
    </row>
    <row r="185" customFormat="false" ht="15" hidden="false" customHeight="false" outlineLevel="0" collapsed="false">
      <c r="A185" s="39" t="n">
        <v>183</v>
      </c>
      <c r="B185" s="40" t="n">
        <v>1.2</v>
      </c>
      <c r="C185" s="41" t="n">
        <v>10</v>
      </c>
      <c r="D185" s="42" t="n">
        <v>0.1</v>
      </c>
      <c r="E185" s="40" t="n">
        <v>0.4</v>
      </c>
      <c r="F185" s="40" t="n">
        <f aca="false">(U185-S185)/T185</f>
        <v>0.24</v>
      </c>
      <c r="G185" s="45" t="n">
        <v>0.96</v>
      </c>
      <c r="H185" s="43" t="n">
        <v>2.2</v>
      </c>
      <c r="I185" s="40" t="n">
        <v>2.3</v>
      </c>
      <c r="J185" s="40" t="n">
        <f aca="false">(H185-I185)*B185*C185*D185*3.67</f>
        <v>-0.440399999999998</v>
      </c>
      <c r="K185" s="40" t="n">
        <v>3.67</v>
      </c>
      <c r="L185" s="44" t="n">
        <f aca="false">$AB$8*M185*N185*J185</f>
        <v>-131.06304</v>
      </c>
      <c r="M185" s="45" t="n">
        <v>0.826666666666667</v>
      </c>
      <c r="N185" s="35" t="n">
        <v>0.9</v>
      </c>
      <c r="O185" s="44" t="n">
        <f aca="false">(P185*Q185)/R185</f>
        <v>11.3636363636364</v>
      </c>
      <c r="P185" s="35" t="n">
        <f aca="false">$AB$17</f>
        <v>1.5</v>
      </c>
      <c r="Q185" s="35" t="n">
        <f aca="false">$AC$17</f>
        <v>25</v>
      </c>
      <c r="R185" s="16" t="n">
        <v>3.3</v>
      </c>
      <c r="S185" s="35" t="n">
        <v>63</v>
      </c>
      <c r="T185" s="35" t="n">
        <v>50</v>
      </c>
      <c r="U185" s="35" t="n">
        <v>75</v>
      </c>
      <c r="V185" s="35" t="n">
        <v>0.21</v>
      </c>
      <c r="W185" s="45" t="n">
        <f aca="false">SUM(F185,E185,V185,)</f>
        <v>0.85</v>
      </c>
    </row>
    <row r="186" customFormat="false" ht="15" hidden="false" customHeight="false" outlineLevel="0" collapsed="false">
      <c r="A186" s="39" t="n">
        <v>184</v>
      </c>
      <c r="B186" s="40" t="n">
        <v>1.2</v>
      </c>
      <c r="C186" s="41" t="n">
        <v>10</v>
      </c>
      <c r="D186" s="42" t="n">
        <v>0.1</v>
      </c>
      <c r="E186" s="40" t="n">
        <v>0.2</v>
      </c>
      <c r="F186" s="40" t="n">
        <f aca="false">(U186-S186)/T186</f>
        <v>0.2</v>
      </c>
      <c r="G186" s="45" t="n">
        <v>0.93</v>
      </c>
      <c r="H186" s="43" t="n">
        <v>2.2</v>
      </c>
      <c r="I186" s="40" t="n">
        <v>2.3</v>
      </c>
      <c r="J186" s="40" t="n">
        <f aca="false">(H186-I186)*B186*C186*D186*3.67</f>
        <v>-0.440399999999998</v>
      </c>
      <c r="K186" s="40" t="n">
        <v>3.67</v>
      </c>
      <c r="L186" s="44" t="n">
        <f aca="false">$AB$8*M186*N186*J186</f>
        <v>-128.94912</v>
      </c>
      <c r="M186" s="45" t="n">
        <v>0.813333333333333</v>
      </c>
      <c r="N186" s="35" t="n">
        <v>0.9</v>
      </c>
      <c r="O186" s="44" t="n">
        <f aca="false">(P186*Q186)/R186</f>
        <v>8.92857142857143</v>
      </c>
      <c r="P186" s="35" t="n">
        <f aca="false">$AB$17</f>
        <v>1.5</v>
      </c>
      <c r="Q186" s="35" t="n">
        <f aca="false">$AC$17</f>
        <v>25</v>
      </c>
      <c r="R186" s="16" t="n">
        <v>4.2</v>
      </c>
      <c r="S186" s="35" t="n">
        <v>65</v>
      </c>
      <c r="T186" s="35" t="n">
        <v>50</v>
      </c>
      <c r="U186" s="35" t="n">
        <v>75</v>
      </c>
      <c r="V186" s="35" t="n">
        <v>0.13</v>
      </c>
      <c r="W186" s="45" t="n">
        <f aca="false">SUM(F186,E186,V186,)</f>
        <v>0.53</v>
      </c>
    </row>
    <row r="187" customFormat="false" ht="15" hidden="false" customHeight="false" outlineLevel="0" collapsed="false">
      <c r="A187" s="39" t="n">
        <v>185</v>
      </c>
      <c r="B187" s="40" t="n">
        <v>1.2</v>
      </c>
      <c r="C187" s="41" t="n">
        <v>10</v>
      </c>
      <c r="D187" s="42" t="n">
        <v>0.1</v>
      </c>
      <c r="E187" s="40" t="n">
        <v>0.2</v>
      </c>
      <c r="F187" s="40" t="n">
        <f aca="false">(U187-S187)/T187</f>
        <v>0.3</v>
      </c>
      <c r="G187" s="45" t="n">
        <v>0.99</v>
      </c>
      <c r="H187" s="43" t="n">
        <v>2.2</v>
      </c>
      <c r="I187" s="40" t="n">
        <v>1.9</v>
      </c>
      <c r="J187" s="40" t="n">
        <f aca="false">(H187-I187)*B187*C187*D187*3.67</f>
        <v>1.3212</v>
      </c>
      <c r="K187" s="40" t="n">
        <v>3.67</v>
      </c>
      <c r="L187" s="44" t="n">
        <f aca="false">$AB$8*M187*N187*J187</f>
        <v>393.18912</v>
      </c>
      <c r="M187" s="45" t="n">
        <v>0.826666666666667</v>
      </c>
      <c r="N187" s="35" t="n">
        <v>0.9</v>
      </c>
      <c r="O187" s="44" t="n">
        <f aca="false">(P187*Q187)/R187</f>
        <v>8.52272727272727</v>
      </c>
      <c r="P187" s="35" t="n">
        <f aca="false">$AB$17</f>
        <v>1.5</v>
      </c>
      <c r="Q187" s="35" t="n">
        <f aca="false">$AC$17</f>
        <v>25</v>
      </c>
      <c r="R187" s="16" t="n">
        <v>4.4</v>
      </c>
      <c r="S187" s="35" t="n">
        <v>60</v>
      </c>
      <c r="T187" s="35" t="n">
        <v>50</v>
      </c>
      <c r="U187" s="35" t="n">
        <v>75</v>
      </c>
      <c r="V187" s="35" t="n">
        <v>0.17</v>
      </c>
      <c r="W187" s="45" t="n">
        <f aca="false">SUM(F187,E187,V187,)</f>
        <v>0.67</v>
      </c>
    </row>
    <row r="188" customFormat="false" ht="15" hidden="false" customHeight="false" outlineLevel="0" collapsed="false">
      <c r="A188" s="39" t="n">
        <v>186</v>
      </c>
      <c r="B188" s="40" t="n">
        <v>1.2</v>
      </c>
      <c r="C188" s="41" t="n">
        <v>10</v>
      </c>
      <c r="D188" s="42" t="n">
        <v>0.1</v>
      </c>
      <c r="E188" s="40" t="n">
        <v>0.3</v>
      </c>
      <c r="F188" s="40" t="n">
        <f aca="false">(U188-S188)/T188</f>
        <v>0.36</v>
      </c>
      <c r="G188" s="45" t="n">
        <v>0.9</v>
      </c>
      <c r="H188" s="43" t="n">
        <v>2.2</v>
      </c>
      <c r="I188" s="40" t="n">
        <v>1.9</v>
      </c>
      <c r="J188" s="40" t="n">
        <f aca="false">(H188-I188)*B188*C188*D188*3.67</f>
        <v>1.3212</v>
      </c>
      <c r="K188" s="40" t="n">
        <v>3.67</v>
      </c>
      <c r="L188" s="44" t="n">
        <f aca="false">$AB$8*M188*N188*J188</f>
        <v>393.18912</v>
      </c>
      <c r="M188" s="45" t="n">
        <v>0.826666666666667</v>
      </c>
      <c r="N188" s="35" t="n">
        <v>0.9</v>
      </c>
      <c r="O188" s="44" t="n">
        <f aca="false">(P188*Q188)/R188</f>
        <v>41.6666666666667</v>
      </c>
      <c r="P188" s="35" t="n">
        <f aca="false">$AB$17</f>
        <v>1.5</v>
      </c>
      <c r="Q188" s="35" t="n">
        <f aca="false">$AC$17</f>
        <v>25</v>
      </c>
      <c r="R188" s="16" t="n">
        <v>0.9</v>
      </c>
      <c r="S188" s="35" t="n">
        <v>57</v>
      </c>
      <c r="T188" s="35" t="n">
        <v>50</v>
      </c>
      <c r="U188" s="35" t="n">
        <v>75</v>
      </c>
      <c r="V188" s="35" t="n">
        <v>0.2</v>
      </c>
      <c r="W188" s="45" t="n">
        <f aca="false">SUM(F188,E188,V188,)</f>
        <v>0.86</v>
      </c>
    </row>
    <row r="189" customFormat="false" ht="15" hidden="false" customHeight="false" outlineLevel="0" collapsed="false">
      <c r="A189" s="39" t="n">
        <v>187</v>
      </c>
      <c r="B189" s="40" t="n">
        <v>1.2</v>
      </c>
      <c r="C189" s="41" t="n">
        <v>10</v>
      </c>
      <c r="D189" s="42" t="n">
        <v>0.1</v>
      </c>
      <c r="E189" s="40" t="n">
        <v>0.3</v>
      </c>
      <c r="F189" s="40" t="n">
        <f aca="false">(U189-S189)/T189</f>
        <v>0.32</v>
      </c>
      <c r="G189" s="45" t="n">
        <v>0.97</v>
      </c>
      <c r="H189" s="43" t="n">
        <v>2.2</v>
      </c>
      <c r="I189" s="40" t="n">
        <v>2.5</v>
      </c>
      <c r="J189" s="40" t="n">
        <f aca="false">(H189-I189)*B189*C189*D189*3.67</f>
        <v>-1.3212</v>
      </c>
      <c r="K189" s="40" t="n">
        <v>3.67</v>
      </c>
      <c r="L189" s="44" t="n">
        <f aca="false">$AB$8*M189*N189*J189</f>
        <v>-348.7968</v>
      </c>
      <c r="M189" s="45" t="n">
        <v>0.733333333333333</v>
      </c>
      <c r="N189" s="35" t="n">
        <v>0.9</v>
      </c>
      <c r="O189" s="44" t="n">
        <f aca="false">(P189*Q189)/R189</f>
        <v>17.8571428571429</v>
      </c>
      <c r="P189" s="35" t="n">
        <f aca="false">$AB$17</f>
        <v>1.5</v>
      </c>
      <c r="Q189" s="35" t="n">
        <f aca="false">$AC$17</f>
        <v>25</v>
      </c>
      <c r="R189" s="16" t="n">
        <v>2.1</v>
      </c>
      <c r="S189" s="35" t="n">
        <v>59</v>
      </c>
      <c r="T189" s="35" t="n">
        <v>50</v>
      </c>
      <c r="U189" s="35" t="n">
        <v>75</v>
      </c>
      <c r="V189" s="35" t="n">
        <v>0.14</v>
      </c>
      <c r="W189" s="45" t="n">
        <f aca="false">SUM(F189,E189,V189,)</f>
        <v>0.76</v>
      </c>
    </row>
    <row r="190" customFormat="false" ht="15" hidden="false" customHeight="false" outlineLevel="0" collapsed="false">
      <c r="A190" s="39" t="n">
        <v>188</v>
      </c>
      <c r="B190" s="40" t="n">
        <v>1.2</v>
      </c>
      <c r="C190" s="41" t="n">
        <v>10</v>
      </c>
      <c r="D190" s="42" t="n">
        <v>0.1</v>
      </c>
      <c r="E190" s="40" t="n">
        <v>0.3</v>
      </c>
      <c r="F190" s="40" t="n">
        <f aca="false">(U190-S190)/T190</f>
        <v>0.32</v>
      </c>
      <c r="G190" s="45" t="n">
        <v>0.9</v>
      </c>
      <c r="H190" s="43" t="n">
        <v>2.2</v>
      </c>
      <c r="I190" s="40" t="n">
        <v>2.1</v>
      </c>
      <c r="J190" s="40" t="n">
        <f aca="false">(H190-I190)*B190*C190*D190*3.67</f>
        <v>0.4404</v>
      </c>
      <c r="K190" s="40" t="n">
        <v>3.67</v>
      </c>
      <c r="L190" s="44" t="n">
        <f aca="false">$AB$8*M190*N190*J190</f>
        <v>118.37952</v>
      </c>
      <c r="M190" s="45" t="n">
        <v>0.746666666666667</v>
      </c>
      <c r="N190" s="35" t="n">
        <v>0.9</v>
      </c>
      <c r="O190" s="44" t="n">
        <f aca="false">(P190*Q190)/R190</f>
        <v>41.6666666666667</v>
      </c>
      <c r="P190" s="35" t="n">
        <f aca="false">$AB$17</f>
        <v>1.5</v>
      </c>
      <c r="Q190" s="35" t="n">
        <f aca="false">$AC$17</f>
        <v>25</v>
      </c>
      <c r="R190" s="16" t="n">
        <v>0.9</v>
      </c>
      <c r="S190" s="35" t="n">
        <v>59</v>
      </c>
      <c r="T190" s="35" t="n">
        <v>50</v>
      </c>
      <c r="U190" s="35" t="n">
        <v>75</v>
      </c>
      <c r="V190" s="35" t="n">
        <v>0.18</v>
      </c>
      <c r="W190" s="45" t="n">
        <f aca="false">SUM(F190,E190,V190,)</f>
        <v>0.8</v>
      </c>
    </row>
    <row r="191" customFormat="false" ht="15" hidden="false" customHeight="false" outlineLevel="0" collapsed="false">
      <c r="A191" s="39" t="n">
        <v>189</v>
      </c>
      <c r="B191" s="40" t="n">
        <v>1.2</v>
      </c>
      <c r="C191" s="41" t="n">
        <v>10</v>
      </c>
      <c r="D191" s="42" t="n">
        <v>0.1</v>
      </c>
      <c r="E191" s="40" t="n">
        <v>0.2</v>
      </c>
      <c r="F191" s="40" t="n">
        <f aca="false">(U191-S191)/T191</f>
        <v>0.2</v>
      </c>
      <c r="G191" s="45" t="n">
        <v>0.9</v>
      </c>
      <c r="H191" s="43" t="n">
        <v>2.2</v>
      </c>
      <c r="I191" s="40" t="n">
        <v>2.2</v>
      </c>
      <c r="J191" s="40" t="n">
        <f aca="false">(H191-I191)*B191*C191*D191*3.67</f>
        <v>0</v>
      </c>
      <c r="K191" s="40" t="n">
        <v>3.67</v>
      </c>
      <c r="L191" s="44" t="n">
        <f aca="false">$AB$8*M191*N191*J191</f>
        <v>0</v>
      </c>
      <c r="M191" s="45" t="n">
        <v>0.853333333333333</v>
      </c>
      <c r="N191" s="35" t="n">
        <v>0.9</v>
      </c>
      <c r="O191" s="44" t="n">
        <f aca="false">(P191*Q191)/R191</f>
        <v>22.0588235294118</v>
      </c>
      <c r="P191" s="35" t="n">
        <f aca="false">$AB$17</f>
        <v>1.5</v>
      </c>
      <c r="Q191" s="35" t="n">
        <f aca="false">$AC$17</f>
        <v>25</v>
      </c>
      <c r="R191" s="16" t="n">
        <v>1.7</v>
      </c>
      <c r="S191" s="35" t="n">
        <v>65</v>
      </c>
      <c r="T191" s="35" t="n">
        <v>50</v>
      </c>
      <c r="U191" s="35" t="n">
        <v>75</v>
      </c>
      <c r="V191" s="35" t="n">
        <v>0.24</v>
      </c>
      <c r="W191" s="45" t="n">
        <f aca="false">SUM(F191,E191,V191,)</f>
        <v>0.64</v>
      </c>
    </row>
    <row r="192" customFormat="false" ht="15" hidden="false" customHeight="false" outlineLevel="0" collapsed="false">
      <c r="A192" s="39" t="n">
        <v>190</v>
      </c>
      <c r="B192" s="40" t="n">
        <v>1.2</v>
      </c>
      <c r="C192" s="41" t="n">
        <v>10</v>
      </c>
      <c r="D192" s="42" t="n">
        <v>0.1</v>
      </c>
      <c r="E192" s="40" t="n">
        <v>0.3</v>
      </c>
      <c r="F192" s="40" t="n">
        <f aca="false">(U192-S192)/T192</f>
        <v>0.26</v>
      </c>
      <c r="G192" s="45" t="n">
        <v>0.98</v>
      </c>
      <c r="H192" s="43" t="n">
        <v>2.2</v>
      </c>
      <c r="I192" s="40" t="n">
        <v>2.3</v>
      </c>
      <c r="J192" s="40" t="n">
        <f aca="false">(H192-I192)*B192*C192*D192*3.67</f>
        <v>-0.440399999999998</v>
      </c>
      <c r="K192" s="40" t="n">
        <v>3.67</v>
      </c>
      <c r="L192" s="44" t="n">
        <f aca="false">$AB$8*M192*N192*J192</f>
        <v>-124.72128</v>
      </c>
      <c r="M192" s="45" t="n">
        <v>0.786666666666667</v>
      </c>
      <c r="N192" s="35" t="n">
        <v>0.9</v>
      </c>
      <c r="O192" s="44" t="n">
        <f aca="false">(P192*Q192)/R192</f>
        <v>8.92857142857143</v>
      </c>
      <c r="P192" s="35" t="n">
        <f aca="false">$AB$17</f>
        <v>1.5</v>
      </c>
      <c r="Q192" s="35" t="n">
        <f aca="false">$AC$17</f>
        <v>25</v>
      </c>
      <c r="R192" s="16" t="n">
        <v>4.2</v>
      </c>
      <c r="S192" s="35" t="n">
        <v>62</v>
      </c>
      <c r="T192" s="35" t="n">
        <v>50</v>
      </c>
      <c r="U192" s="35" t="n">
        <v>75</v>
      </c>
      <c r="V192" s="35" t="n">
        <v>0.15</v>
      </c>
      <c r="W192" s="45" t="n">
        <f aca="false">SUM(F192,E192,V192,)</f>
        <v>0.71</v>
      </c>
    </row>
    <row r="193" customFormat="false" ht="15" hidden="false" customHeight="false" outlineLevel="0" collapsed="false">
      <c r="A193" s="39" t="n">
        <v>191</v>
      </c>
      <c r="B193" s="40" t="n">
        <v>1.2</v>
      </c>
      <c r="C193" s="41" t="n">
        <v>10</v>
      </c>
      <c r="D193" s="42" t="n">
        <v>0.1</v>
      </c>
      <c r="E193" s="40" t="n">
        <v>0.4</v>
      </c>
      <c r="F193" s="40" t="n">
        <f aca="false">(U193-S193)/T193</f>
        <v>0.22</v>
      </c>
      <c r="G193" s="45" t="n">
        <v>0.97</v>
      </c>
      <c r="H193" s="43" t="n">
        <v>2.2</v>
      </c>
      <c r="I193" s="40" t="n">
        <v>2.4</v>
      </c>
      <c r="J193" s="40" t="n">
        <f aca="false">(H193-I193)*B193*C193*D193*3.67</f>
        <v>-0.880799999999999</v>
      </c>
      <c r="K193" s="40" t="n">
        <v>3.67</v>
      </c>
      <c r="L193" s="44" t="n">
        <f aca="false">$AB$8*M193*N193*J193</f>
        <v>-257.89824</v>
      </c>
      <c r="M193" s="45" t="n">
        <v>0.813333333333333</v>
      </c>
      <c r="N193" s="35" t="n">
        <v>0.9</v>
      </c>
      <c r="O193" s="44" t="n">
        <f aca="false">(P193*Q193)/R193</f>
        <v>22.0588235294118</v>
      </c>
      <c r="P193" s="35" t="n">
        <f aca="false">$AB$17</f>
        <v>1.5</v>
      </c>
      <c r="Q193" s="35" t="n">
        <f aca="false">$AC$17</f>
        <v>25</v>
      </c>
      <c r="R193" s="16" t="n">
        <v>1.7</v>
      </c>
      <c r="S193" s="35" t="n">
        <v>64</v>
      </c>
      <c r="T193" s="35" t="n">
        <v>50</v>
      </c>
      <c r="U193" s="35" t="n">
        <v>75</v>
      </c>
      <c r="V193" s="35" t="n">
        <v>0.1</v>
      </c>
      <c r="W193" s="45" t="n">
        <f aca="false">SUM(F193,E193,V193,)</f>
        <v>0.72</v>
      </c>
    </row>
    <row r="194" customFormat="false" ht="15" hidden="false" customHeight="false" outlineLevel="0" collapsed="false">
      <c r="A194" s="39" t="n">
        <v>192</v>
      </c>
      <c r="B194" s="40" t="n">
        <v>1.2</v>
      </c>
      <c r="C194" s="41" t="n">
        <v>10</v>
      </c>
      <c r="D194" s="42" t="n">
        <v>0.1</v>
      </c>
      <c r="E194" s="40" t="n">
        <v>0.2</v>
      </c>
      <c r="F194" s="40" t="n">
        <f aca="false">(U194-S194)/T194</f>
        <v>0.2</v>
      </c>
      <c r="G194" s="45" t="n">
        <v>0.91</v>
      </c>
      <c r="H194" s="43" t="n">
        <v>2.2</v>
      </c>
      <c r="I194" s="40" t="n">
        <v>2.1</v>
      </c>
      <c r="J194" s="40" t="n">
        <f aca="false">(H194-I194)*B194*C194*D194*3.67</f>
        <v>0.4404</v>
      </c>
      <c r="K194" s="40" t="n">
        <v>3.67</v>
      </c>
      <c r="L194" s="44" t="n">
        <f aca="false">$AB$8*M194*N194*J194</f>
        <v>135.29088</v>
      </c>
      <c r="M194" s="45" t="n">
        <v>0.853333333333333</v>
      </c>
      <c r="N194" s="35" t="n">
        <v>0.9</v>
      </c>
      <c r="O194" s="44" t="n">
        <f aca="false">(P194*Q194)/R194</f>
        <v>20.8333333333333</v>
      </c>
      <c r="P194" s="35" t="n">
        <f aca="false">$AB$17</f>
        <v>1.5</v>
      </c>
      <c r="Q194" s="35" t="n">
        <f aca="false">$AC$17</f>
        <v>25</v>
      </c>
      <c r="R194" s="16" t="n">
        <v>1.8</v>
      </c>
      <c r="S194" s="35" t="n">
        <v>65</v>
      </c>
      <c r="T194" s="35" t="n">
        <v>50</v>
      </c>
      <c r="U194" s="35" t="n">
        <v>75</v>
      </c>
      <c r="V194" s="35" t="n">
        <v>0.25</v>
      </c>
      <c r="W194" s="45" t="n">
        <f aca="false">SUM(F194,E194,V194,)</f>
        <v>0.65</v>
      </c>
    </row>
    <row r="195" customFormat="false" ht="15" hidden="false" customHeight="false" outlineLevel="0" collapsed="false">
      <c r="A195" s="39" t="n">
        <v>193</v>
      </c>
      <c r="B195" s="40" t="n">
        <v>1.2</v>
      </c>
      <c r="C195" s="41" t="n">
        <v>10</v>
      </c>
      <c r="D195" s="42" t="n">
        <v>0.1</v>
      </c>
      <c r="E195" s="40" t="n">
        <v>0.2</v>
      </c>
      <c r="F195" s="40" t="n">
        <f aca="false">(U195-S195)/T195</f>
        <v>0.32</v>
      </c>
      <c r="G195" s="45" t="n">
        <v>0.98</v>
      </c>
      <c r="H195" s="43" t="n">
        <v>2.2</v>
      </c>
      <c r="I195" s="40" t="n">
        <v>2.5</v>
      </c>
      <c r="J195" s="40" t="n">
        <f aca="false">(H195-I195)*B195*C195*D195*3.67</f>
        <v>-1.3212</v>
      </c>
      <c r="K195" s="40" t="n">
        <v>3.67</v>
      </c>
      <c r="L195" s="44" t="n">
        <f aca="false">$AB$8*M195*N195*J195</f>
        <v>-380.5056</v>
      </c>
      <c r="M195" s="45" t="n">
        <v>0.8</v>
      </c>
      <c r="N195" s="35" t="n">
        <v>0.9</v>
      </c>
      <c r="O195" s="44" t="n">
        <f aca="false">(P195*Q195)/R195</f>
        <v>16.304347826087</v>
      </c>
      <c r="P195" s="35" t="n">
        <f aca="false">$AB$17</f>
        <v>1.5</v>
      </c>
      <c r="Q195" s="35" t="n">
        <f aca="false">$AC$17</f>
        <v>25</v>
      </c>
      <c r="R195" s="16" t="n">
        <v>2.3</v>
      </c>
      <c r="S195" s="35" t="n">
        <v>59</v>
      </c>
      <c r="T195" s="35" t="n">
        <v>50</v>
      </c>
      <c r="U195" s="35" t="n">
        <v>75</v>
      </c>
      <c r="V195" s="35" t="n">
        <v>0.2</v>
      </c>
      <c r="W195" s="45" t="n">
        <f aca="false">SUM(F195,E195,V195,)</f>
        <v>0.72</v>
      </c>
    </row>
    <row r="196" customFormat="false" ht="15" hidden="false" customHeight="false" outlineLevel="0" collapsed="false">
      <c r="A196" s="39" t="n">
        <v>194</v>
      </c>
      <c r="B196" s="40" t="n">
        <v>1.2</v>
      </c>
      <c r="C196" s="41" t="n">
        <v>10</v>
      </c>
      <c r="D196" s="42" t="n">
        <v>0.1</v>
      </c>
      <c r="E196" s="40" t="n">
        <v>0.4</v>
      </c>
      <c r="F196" s="40" t="n">
        <f aca="false">(U196-S196)/T196</f>
        <v>0.22</v>
      </c>
      <c r="G196" s="45" t="n">
        <v>0.98</v>
      </c>
      <c r="H196" s="43" t="n">
        <v>2.2</v>
      </c>
      <c r="I196" s="40" t="n">
        <v>2.5</v>
      </c>
      <c r="J196" s="40" t="n">
        <f aca="false">(H196-I196)*B196*C196*D196*3.67</f>
        <v>-1.3212</v>
      </c>
      <c r="K196" s="40" t="n">
        <v>3.67</v>
      </c>
      <c r="L196" s="44" t="n">
        <f aca="false">$AB$8*M196*N196*J196</f>
        <v>-355.13856</v>
      </c>
      <c r="M196" s="45" t="n">
        <v>0.746666666666667</v>
      </c>
      <c r="N196" s="35" t="n">
        <v>0.9</v>
      </c>
      <c r="O196" s="44" t="n">
        <f aca="false">(P196*Q196)/R196</f>
        <v>8.33333333333333</v>
      </c>
      <c r="P196" s="35" t="n">
        <f aca="false">$AB$17</f>
        <v>1.5</v>
      </c>
      <c r="Q196" s="35" t="n">
        <f aca="false">$AC$17</f>
        <v>25</v>
      </c>
      <c r="R196" s="16" t="n">
        <v>4.5</v>
      </c>
      <c r="S196" s="35" t="n">
        <v>64</v>
      </c>
      <c r="T196" s="35" t="n">
        <v>50</v>
      </c>
      <c r="U196" s="35" t="n">
        <v>75</v>
      </c>
      <c r="V196" s="35" t="n">
        <v>0.16</v>
      </c>
      <c r="W196" s="45" t="n">
        <f aca="false">SUM(F196,E196,V196,)</f>
        <v>0.78</v>
      </c>
    </row>
    <row r="197" customFormat="false" ht="15" hidden="false" customHeight="false" outlineLevel="0" collapsed="false">
      <c r="A197" s="39" t="n">
        <v>195</v>
      </c>
      <c r="B197" s="40" t="n">
        <v>1.2</v>
      </c>
      <c r="C197" s="41" t="n">
        <v>10</v>
      </c>
      <c r="D197" s="42" t="n">
        <v>0.1</v>
      </c>
      <c r="E197" s="40" t="n">
        <v>0.4</v>
      </c>
      <c r="F197" s="40" t="n">
        <f aca="false">(U197-S197)/T197</f>
        <v>0.24</v>
      </c>
      <c r="G197" s="45" t="n">
        <v>0.96</v>
      </c>
      <c r="H197" s="43" t="n">
        <v>2.2</v>
      </c>
      <c r="I197" s="40" t="n">
        <v>2.2</v>
      </c>
      <c r="J197" s="40" t="n">
        <f aca="false">(H197-I197)*B197*C197*D197*3.67</f>
        <v>0</v>
      </c>
      <c r="K197" s="40" t="n">
        <v>3.67</v>
      </c>
      <c r="L197" s="44" t="n">
        <f aca="false">$AB$8*M197*N197*J197</f>
        <v>0</v>
      </c>
      <c r="M197" s="45" t="n">
        <v>0.8</v>
      </c>
      <c r="N197" s="35" t="n">
        <v>0.9</v>
      </c>
      <c r="O197" s="44" t="n">
        <f aca="false">(P197*Q197)/R197</f>
        <v>22.0588235294118</v>
      </c>
      <c r="P197" s="35" t="n">
        <f aca="false">$AB$17</f>
        <v>1.5</v>
      </c>
      <c r="Q197" s="35" t="n">
        <f aca="false">$AC$17</f>
        <v>25</v>
      </c>
      <c r="R197" s="16" t="n">
        <v>1.7</v>
      </c>
      <c r="S197" s="35" t="n">
        <v>63</v>
      </c>
      <c r="T197" s="35" t="n">
        <v>50</v>
      </c>
      <c r="U197" s="35" t="n">
        <v>75</v>
      </c>
      <c r="V197" s="35" t="n">
        <v>0.1</v>
      </c>
      <c r="W197" s="45" t="n">
        <f aca="false">SUM(F197,E197,V197,)</f>
        <v>0.74</v>
      </c>
    </row>
    <row r="198" customFormat="false" ht="15" hidden="false" customHeight="false" outlineLevel="0" collapsed="false">
      <c r="A198" s="39" t="n">
        <v>196</v>
      </c>
      <c r="B198" s="40" t="n">
        <v>1.2</v>
      </c>
      <c r="C198" s="41" t="n">
        <v>10</v>
      </c>
      <c r="D198" s="42" t="n">
        <v>0.1</v>
      </c>
      <c r="E198" s="40" t="n">
        <v>0.2</v>
      </c>
      <c r="F198" s="40" t="n">
        <f aca="false">(U198-S198)/T198</f>
        <v>0.22</v>
      </c>
      <c r="G198" s="45" t="n">
        <v>0.93</v>
      </c>
      <c r="H198" s="43" t="n">
        <v>2.2</v>
      </c>
      <c r="I198" s="40" t="n">
        <v>1.8</v>
      </c>
      <c r="J198" s="40" t="n">
        <f aca="false">(H198-I198)*B198*C198*D198*3.67</f>
        <v>1.7616</v>
      </c>
      <c r="K198" s="40" t="n">
        <v>3.67</v>
      </c>
      <c r="L198" s="44" t="n">
        <f aca="false">$AB$8*M198*N198*J198</f>
        <v>532.70784</v>
      </c>
      <c r="M198" s="45" t="n">
        <v>0.84</v>
      </c>
      <c r="N198" s="35" t="n">
        <v>0.9</v>
      </c>
      <c r="O198" s="44" t="n">
        <f aca="false">(P198*Q198)/R198</f>
        <v>16.304347826087</v>
      </c>
      <c r="P198" s="35" t="n">
        <f aca="false">$AB$17</f>
        <v>1.5</v>
      </c>
      <c r="Q198" s="35" t="n">
        <f aca="false">$AC$17</f>
        <v>25</v>
      </c>
      <c r="R198" s="16" t="n">
        <v>2.3</v>
      </c>
      <c r="S198" s="35" t="n">
        <v>64</v>
      </c>
      <c r="T198" s="35" t="n">
        <v>50</v>
      </c>
      <c r="U198" s="35" t="n">
        <v>75</v>
      </c>
      <c r="V198" s="35" t="n">
        <v>0.2</v>
      </c>
      <c r="W198" s="45" t="n">
        <f aca="false">SUM(F198,E198,V198,)</f>
        <v>0.62</v>
      </c>
    </row>
    <row r="199" customFormat="false" ht="15" hidden="false" customHeight="false" outlineLevel="0" collapsed="false">
      <c r="A199" s="39" t="n">
        <v>197</v>
      </c>
      <c r="B199" s="40" t="n">
        <v>1.2</v>
      </c>
      <c r="C199" s="41" t="n">
        <v>10</v>
      </c>
      <c r="D199" s="42" t="n">
        <v>0.1</v>
      </c>
      <c r="E199" s="40" t="n">
        <v>0.4</v>
      </c>
      <c r="F199" s="40" t="n">
        <f aca="false">(U199-S199)/T199</f>
        <v>0.36</v>
      </c>
      <c r="G199" s="45" t="n">
        <v>0.96</v>
      </c>
      <c r="H199" s="43" t="n">
        <v>2.2</v>
      </c>
      <c r="I199" s="40" t="n">
        <v>2.4</v>
      </c>
      <c r="J199" s="40" t="n">
        <f aca="false">(H199-I199)*B199*C199*D199*3.67</f>
        <v>-0.880799999999999</v>
      </c>
      <c r="K199" s="40" t="n">
        <v>3.67</v>
      </c>
      <c r="L199" s="44" t="n">
        <f aca="false">$AB$8*M199*N199*J199</f>
        <v>-266.35392</v>
      </c>
      <c r="M199" s="45" t="n">
        <v>0.84</v>
      </c>
      <c r="N199" s="35" t="n">
        <v>0.9</v>
      </c>
      <c r="O199" s="44" t="n">
        <f aca="false">(P199*Q199)/R199</f>
        <v>7.8125</v>
      </c>
      <c r="P199" s="35" t="n">
        <f aca="false">$AB$17</f>
        <v>1.5</v>
      </c>
      <c r="Q199" s="35" t="n">
        <f aca="false">$AC$17</f>
        <v>25</v>
      </c>
      <c r="R199" s="16" t="n">
        <v>4.8</v>
      </c>
      <c r="S199" s="35" t="n">
        <v>57</v>
      </c>
      <c r="T199" s="35" t="n">
        <v>50</v>
      </c>
      <c r="U199" s="35" t="n">
        <v>75</v>
      </c>
      <c r="V199" s="35" t="n">
        <v>0.23</v>
      </c>
      <c r="W199" s="45" t="n">
        <f aca="false">SUM(F199,E199,V199,)</f>
        <v>0.99</v>
      </c>
    </row>
    <row r="200" customFormat="false" ht="15" hidden="false" customHeight="false" outlineLevel="0" collapsed="false">
      <c r="A200" s="39" t="n">
        <v>198</v>
      </c>
      <c r="B200" s="40" t="n">
        <v>1.2</v>
      </c>
      <c r="C200" s="41" t="n">
        <v>10</v>
      </c>
      <c r="D200" s="42" t="n">
        <v>0.1</v>
      </c>
      <c r="E200" s="40" t="n">
        <v>0.4</v>
      </c>
      <c r="F200" s="40" t="n">
        <f aca="false">(U200-S200)/T200</f>
        <v>0.2</v>
      </c>
      <c r="G200" s="45" t="n">
        <v>0.96</v>
      </c>
      <c r="H200" s="43" t="n">
        <v>2.2</v>
      </c>
      <c r="I200" s="40" t="n">
        <v>2.1</v>
      </c>
      <c r="J200" s="40" t="n">
        <f aca="false">(H200-I200)*B200*C200*D200*3.67</f>
        <v>0.4404</v>
      </c>
      <c r="K200" s="40" t="n">
        <v>3.67</v>
      </c>
      <c r="L200" s="44" t="n">
        <f aca="false">$AB$8*M200*N200*J200</f>
        <v>133.17696</v>
      </c>
      <c r="M200" s="45" t="n">
        <v>0.84</v>
      </c>
      <c r="N200" s="35" t="n">
        <v>0.9</v>
      </c>
      <c r="O200" s="44" t="n">
        <f aca="false">(P200*Q200)/R200</f>
        <v>9.86842105263158</v>
      </c>
      <c r="P200" s="35" t="n">
        <f aca="false">$AB$17</f>
        <v>1.5</v>
      </c>
      <c r="Q200" s="35" t="n">
        <f aca="false">$AC$17</f>
        <v>25</v>
      </c>
      <c r="R200" s="16" t="n">
        <v>3.8</v>
      </c>
      <c r="S200" s="35" t="n">
        <v>65</v>
      </c>
      <c r="T200" s="35" t="n">
        <v>50</v>
      </c>
      <c r="U200" s="35" t="n">
        <v>75</v>
      </c>
      <c r="V200" s="35" t="n">
        <v>0.25</v>
      </c>
      <c r="W200" s="45" t="n">
        <f aca="false">SUM(F200,E200,V200,)</f>
        <v>0.85</v>
      </c>
    </row>
    <row r="201" customFormat="false" ht="15" hidden="false" customHeight="false" outlineLevel="0" collapsed="false">
      <c r="A201" s="39" t="n">
        <v>199</v>
      </c>
      <c r="B201" s="40" t="n">
        <v>1.2</v>
      </c>
      <c r="C201" s="41" t="n">
        <v>10</v>
      </c>
      <c r="D201" s="42" t="n">
        <v>0.1</v>
      </c>
      <c r="E201" s="40" t="n">
        <v>0.3</v>
      </c>
      <c r="F201" s="40" t="n">
        <f aca="false">(U201-S201)/T201</f>
        <v>0.32</v>
      </c>
      <c r="G201" s="45" t="n">
        <v>0.91</v>
      </c>
      <c r="H201" s="43" t="n">
        <v>2.2</v>
      </c>
      <c r="I201" s="40" t="n">
        <v>2</v>
      </c>
      <c r="J201" s="40" t="n">
        <f aca="false">(H201-I201)*B201*C201*D201*3.67</f>
        <v>0.880800000000001</v>
      </c>
      <c r="K201" s="40" t="n">
        <v>3.67</v>
      </c>
      <c r="L201" s="44" t="n">
        <f aca="false">$AB$8*M201*N201*J201</f>
        <v>245.21472</v>
      </c>
      <c r="M201" s="45" t="n">
        <v>0.773333333333333</v>
      </c>
      <c r="N201" s="35" t="n">
        <v>0.9</v>
      </c>
      <c r="O201" s="44" t="n">
        <f aca="false">(P201*Q201)/R201</f>
        <v>41.6666666666667</v>
      </c>
      <c r="P201" s="35" t="n">
        <f aca="false">$AB$17</f>
        <v>1.5</v>
      </c>
      <c r="Q201" s="35" t="n">
        <f aca="false">$AC$17</f>
        <v>25</v>
      </c>
      <c r="R201" s="16" t="n">
        <v>0.9</v>
      </c>
      <c r="S201" s="35" t="n">
        <v>59</v>
      </c>
      <c r="T201" s="35" t="n">
        <v>50</v>
      </c>
      <c r="U201" s="35" t="n">
        <v>75</v>
      </c>
      <c r="V201" s="35" t="n">
        <v>0.15</v>
      </c>
      <c r="W201" s="45" t="n">
        <f aca="false">SUM(F201,E201,V201,)</f>
        <v>0.77</v>
      </c>
    </row>
    <row r="202" customFormat="false" ht="15" hidden="false" customHeight="false" outlineLevel="0" collapsed="false">
      <c r="A202" s="39" t="n">
        <v>200</v>
      </c>
      <c r="B202" s="40" t="n">
        <v>1.2</v>
      </c>
      <c r="C202" s="41" t="n">
        <v>10</v>
      </c>
      <c r="D202" s="42" t="n">
        <v>0.1</v>
      </c>
      <c r="E202" s="40" t="n">
        <v>0.3</v>
      </c>
      <c r="F202" s="40" t="n">
        <f aca="false">(U202-S202)/T202</f>
        <v>0.34</v>
      </c>
      <c r="G202" s="45" t="n">
        <v>0.98</v>
      </c>
      <c r="H202" s="43" t="n">
        <v>2.2</v>
      </c>
      <c r="I202" s="40" t="n">
        <v>2.5</v>
      </c>
      <c r="J202" s="40" t="n">
        <f aca="false">(H202-I202)*B202*C202*D202*3.67</f>
        <v>-1.3212</v>
      </c>
      <c r="K202" s="40" t="n">
        <v>3.67</v>
      </c>
      <c r="L202" s="44" t="n">
        <f aca="false">$AB$8*M202*N202*J202</f>
        <v>-355.13856</v>
      </c>
      <c r="M202" s="45" t="n">
        <v>0.746666666666667</v>
      </c>
      <c r="N202" s="35" t="n">
        <v>0.9</v>
      </c>
      <c r="O202" s="44" t="n">
        <f aca="false">(P202*Q202)/R202</f>
        <v>8.33333333333333</v>
      </c>
      <c r="P202" s="35" t="n">
        <f aca="false">$AB$17</f>
        <v>1.5</v>
      </c>
      <c r="Q202" s="35" t="n">
        <f aca="false">$AC$17</f>
        <v>25</v>
      </c>
      <c r="R202" s="16" t="n">
        <v>4.5</v>
      </c>
      <c r="S202" s="35" t="n">
        <v>58</v>
      </c>
      <c r="T202" s="35" t="n">
        <v>50</v>
      </c>
      <c r="U202" s="35" t="n">
        <v>75</v>
      </c>
      <c r="V202" s="35" t="n">
        <v>0.24</v>
      </c>
      <c r="W202" s="45" t="n">
        <f aca="false">SUM(F202,E202,V202,)</f>
        <v>0.88</v>
      </c>
    </row>
    <row r="203" customFormat="false" ht="15" hidden="false" customHeight="false" outlineLevel="0" collapsed="false">
      <c r="A203" s="39" t="n">
        <v>201</v>
      </c>
      <c r="B203" s="40" t="n">
        <v>1.2</v>
      </c>
      <c r="C203" s="41" t="n">
        <v>10</v>
      </c>
      <c r="D203" s="42" t="n">
        <v>0.1</v>
      </c>
      <c r="E203" s="40" t="n">
        <v>0.4</v>
      </c>
      <c r="F203" s="40" t="n">
        <f aca="false">(U203-S203)/T203</f>
        <v>0.3</v>
      </c>
      <c r="G203" s="45" t="n">
        <v>0.98</v>
      </c>
      <c r="H203" s="43" t="n">
        <v>2.2</v>
      </c>
      <c r="I203" s="40" t="n">
        <v>2.3</v>
      </c>
      <c r="J203" s="40" t="n">
        <f aca="false">(H203-I203)*B203*C203*D203*3.67</f>
        <v>-0.440399999999998</v>
      </c>
      <c r="K203" s="40" t="n">
        <v>3.67</v>
      </c>
      <c r="L203" s="44" t="n">
        <f aca="false">$AB$8*M203*N203*J203</f>
        <v>-122.60736</v>
      </c>
      <c r="M203" s="45" t="n">
        <v>0.773333333333333</v>
      </c>
      <c r="N203" s="35" t="n">
        <v>0.9</v>
      </c>
      <c r="O203" s="44" t="n">
        <f aca="false">(P203*Q203)/R203</f>
        <v>22.0588235294118</v>
      </c>
      <c r="P203" s="35" t="n">
        <f aca="false">$AB$17</f>
        <v>1.5</v>
      </c>
      <c r="Q203" s="35" t="n">
        <f aca="false">$AC$17</f>
        <v>25</v>
      </c>
      <c r="R203" s="16" t="n">
        <v>1.7</v>
      </c>
      <c r="S203" s="35" t="n">
        <v>60</v>
      </c>
      <c r="T203" s="35" t="n">
        <v>50</v>
      </c>
      <c r="U203" s="35" t="n">
        <v>75</v>
      </c>
      <c r="V203" s="35" t="n">
        <v>0.23</v>
      </c>
      <c r="W203" s="45" t="n">
        <f aca="false">SUM(F203,E203,V203,)</f>
        <v>0.93</v>
      </c>
    </row>
    <row r="204" customFormat="false" ht="15" hidden="false" customHeight="false" outlineLevel="0" collapsed="false">
      <c r="A204" s="39" t="n">
        <v>202</v>
      </c>
      <c r="B204" s="40" t="n">
        <v>1.2</v>
      </c>
      <c r="C204" s="41" t="n">
        <v>10</v>
      </c>
      <c r="D204" s="42" t="n">
        <v>0.1</v>
      </c>
      <c r="E204" s="40" t="n">
        <v>0.4</v>
      </c>
      <c r="F204" s="40" t="n">
        <f aca="false">(U204-S204)/T204</f>
        <v>0.22</v>
      </c>
      <c r="G204" s="45" t="n">
        <v>0.91</v>
      </c>
      <c r="H204" s="43" t="n">
        <v>2.2</v>
      </c>
      <c r="I204" s="40" t="n">
        <v>2.1</v>
      </c>
      <c r="J204" s="40" t="n">
        <f aca="false">(H204-I204)*B204*C204*D204*3.67</f>
        <v>0.4404</v>
      </c>
      <c r="K204" s="40" t="n">
        <v>3.67</v>
      </c>
      <c r="L204" s="44" t="n">
        <f aca="false">$AB$8*M204*N204*J204</f>
        <v>122.60736</v>
      </c>
      <c r="M204" s="45" t="n">
        <v>0.773333333333333</v>
      </c>
      <c r="N204" s="35" t="n">
        <v>0.9</v>
      </c>
      <c r="O204" s="44" t="n">
        <f aca="false">(P204*Q204)/R204</f>
        <v>8.33333333333333</v>
      </c>
      <c r="P204" s="35" t="n">
        <f aca="false">$AB$17</f>
        <v>1.5</v>
      </c>
      <c r="Q204" s="35" t="n">
        <f aca="false">$AC$17</f>
        <v>25</v>
      </c>
      <c r="R204" s="16" t="n">
        <v>4.5</v>
      </c>
      <c r="S204" s="35" t="n">
        <v>64</v>
      </c>
      <c r="T204" s="35" t="n">
        <v>50</v>
      </c>
      <c r="U204" s="35" t="n">
        <v>75</v>
      </c>
      <c r="V204" s="35" t="n">
        <v>0.19</v>
      </c>
      <c r="W204" s="45" t="n">
        <f aca="false">SUM(F204,E204,V204,)</f>
        <v>0.81</v>
      </c>
    </row>
    <row r="205" customFormat="false" ht="15" hidden="false" customHeight="false" outlineLevel="0" collapsed="false">
      <c r="A205" s="39" t="n">
        <v>203</v>
      </c>
      <c r="B205" s="40" t="n">
        <v>1.2</v>
      </c>
      <c r="C205" s="41" t="n">
        <v>10</v>
      </c>
      <c r="D205" s="42" t="n">
        <v>0.1</v>
      </c>
      <c r="E205" s="40" t="n">
        <v>0.3</v>
      </c>
      <c r="F205" s="40" t="n">
        <f aca="false">(U205-S205)/T205</f>
        <v>0.34</v>
      </c>
      <c r="G205" s="45" t="n">
        <v>0.96</v>
      </c>
      <c r="H205" s="43" t="n">
        <v>2.2</v>
      </c>
      <c r="I205" s="40" t="n">
        <v>2.4</v>
      </c>
      <c r="J205" s="40" t="n">
        <f aca="false">(H205-I205)*B205*C205*D205*3.67</f>
        <v>-0.880799999999999</v>
      </c>
      <c r="K205" s="40" t="n">
        <v>3.67</v>
      </c>
      <c r="L205" s="44" t="n">
        <f aca="false">$AB$8*M205*N205*J205</f>
        <v>-249.44256</v>
      </c>
      <c r="M205" s="45" t="n">
        <v>0.786666666666667</v>
      </c>
      <c r="N205" s="35" t="n">
        <v>0.9</v>
      </c>
      <c r="O205" s="44" t="n">
        <f aca="false">(P205*Q205)/R205</f>
        <v>26.7857142857143</v>
      </c>
      <c r="P205" s="35" t="n">
        <f aca="false">$AB$17</f>
        <v>1.5</v>
      </c>
      <c r="Q205" s="35" t="n">
        <f aca="false">$AC$17</f>
        <v>25</v>
      </c>
      <c r="R205" s="16" t="n">
        <v>1.4</v>
      </c>
      <c r="S205" s="35" t="n">
        <v>58</v>
      </c>
      <c r="T205" s="35" t="n">
        <v>50</v>
      </c>
      <c r="U205" s="35" t="n">
        <v>75</v>
      </c>
      <c r="V205" s="35" t="n">
        <v>0.13</v>
      </c>
      <c r="W205" s="45" t="n">
        <f aca="false">SUM(F205,E205,V205,)</f>
        <v>0.77</v>
      </c>
    </row>
    <row r="206" customFormat="false" ht="15" hidden="false" customHeight="false" outlineLevel="0" collapsed="false">
      <c r="A206" s="39" t="n">
        <v>204</v>
      </c>
      <c r="B206" s="40" t="n">
        <v>1.2</v>
      </c>
      <c r="C206" s="41" t="n">
        <v>10</v>
      </c>
      <c r="D206" s="42" t="n">
        <v>0.1</v>
      </c>
      <c r="E206" s="40" t="n">
        <v>0.4</v>
      </c>
      <c r="F206" s="40" t="n">
        <f aca="false">(U206-S206)/T206</f>
        <v>0.4</v>
      </c>
      <c r="G206" s="45" t="n">
        <v>0.97</v>
      </c>
      <c r="H206" s="43" t="n">
        <v>2.2</v>
      </c>
      <c r="I206" s="40" t="n">
        <v>1.8</v>
      </c>
      <c r="J206" s="40" t="n">
        <f aca="false">(H206-I206)*B206*C206*D206*3.67</f>
        <v>1.7616</v>
      </c>
      <c r="K206" s="40" t="n">
        <v>3.67</v>
      </c>
      <c r="L206" s="44" t="n">
        <f aca="false">$AB$8*M206*N206*J206</f>
        <v>532.70784</v>
      </c>
      <c r="M206" s="45" t="n">
        <v>0.84</v>
      </c>
      <c r="N206" s="35" t="n">
        <v>0.9</v>
      </c>
      <c r="O206" s="44" t="n">
        <f aca="false">(P206*Q206)/R206</f>
        <v>7.97872340425532</v>
      </c>
      <c r="P206" s="35" t="n">
        <f aca="false">$AB$17</f>
        <v>1.5</v>
      </c>
      <c r="Q206" s="35" t="n">
        <f aca="false">$AC$17</f>
        <v>25</v>
      </c>
      <c r="R206" s="16" t="n">
        <v>4.7</v>
      </c>
      <c r="S206" s="35" t="n">
        <v>55</v>
      </c>
      <c r="T206" s="35" t="n">
        <v>50</v>
      </c>
      <c r="U206" s="35" t="n">
        <v>75</v>
      </c>
      <c r="V206" s="35" t="n">
        <v>0.11</v>
      </c>
      <c r="W206" s="45" t="n">
        <f aca="false">SUM(F206,E206,V206,)</f>
        <v>0.91</v>
      </c>
    </row>
    <row r="207" customFormat="false" ht="15" hidden="false" customHeight="false" outlineLevel="0" collapsed="false">
      <c r="A207" s="39" t="n">
        <v>205</v>
      </c>
      <c r="B207" s="40" t="n">
        <v>1.2</v>
      </c>
      <c r="C207" s="41" t="n">
        <v>10</v>
      </c>
      <c r="D207" s="42" t="n">
        <v>0.1</v>
      </c>
      <c r="E207" s="40" t="n">
        <v>0.2</v>
      </c>
      <c r="F207" s="40" t="n">
        <f aca="false">(U207-S207)/T207</f>
        <v>0.26</v>
      </c>
      <c r="G207" s="45" t="n">
        <v>0.97</v>
      </c>
      <c r="H207" s="43" t="n">
        <v>2.2</v>
      </c>
      <c r="I207" s="40" t="n">
        <v>2.4</v>
      </c>
      <c r="J207" s="40" t="n">
        <f aca="false">(H207-I207)*B207*C207*D207*3.67</f>
        <v>-0.880799999999999</v>
      </c>
      <c r="K207" s="40" t="n">
        <v>3.67</v>
      </c>
      <c r="L207" s="44" t="n">
        <f aca="false">$AB$8*M207*N207*J207</f>
        <v>-253.6704</v>
      </c>
      <c r="M207" s="45" t="n">
        <v>0.8</v>
      </c>
      <c r="N207" s="35" t="n">
        <v>0.9</v>
      </c>
      <c r="O207" s="44" t="n">
        <f aca="false">(P207*Q207)/R207</f>
        <v>16.304347826087</v>
      </c>
      <c r="P207" s="35" t="n">
        <f aca="false">$AB$17</f>
        <v>1.5</v>
      </c>
      <c r="Q207" s="35" t="n">
        <f aca="false">$AC$17</f>
        <v>25</v>
      </c>
      <c r="R207" s="16" t="n">
        <v>2.3</v>
      </c>
      <c r="S207" s="35" t="n">
        <v>62</v>
      </c>
      <c r="T207" s="35" t="n">
        <v>50</v>
      </c>
      <c r="U207" s="35" t="n">
        <v>75</v>
      </c>
      <c r="V207" s="35" t="n">
        <v>0.13</v>
      </c>
      <c r="W207" s="45" t="n">
        <f aca="false">SUM(F207,E207,V207,)</f>
        <v>0.59</v>
      </c>
    </row>
    <row r="208" customFormat="false" ht="15" hidden="false" customHeight="false" outlineLevel="0" collapsed="false">
      <c r="A208" s="39" t="n">
        <v>206</v>
      </c>
      <c r="B208" s="40" t="n">
        <v>1.2</v>
      </c>
      <c r="C208" s="41" t="n">
        <v>10</v>
      </c>
      <c r="D208" s="42" t="n">
        <v>0.1</v>
      </c>
      <c r="E208" s="40" t="n">
        <v>0.3</v>
      </c>
      <c r="F208" s="40" t="n">
        <f aca="false">(U208-S208)/T208</f>
        <v>0.38</v>
      </c>
      <c r="G208" s="45" t="n">
        <v>0.93</v>
      </c>
      <c r="H208" s="43" t="n">
        <v>2.2</v>
      </c>
      <c r="I208" s="40" t="n">
        <v>2.6</v>
      </c>
      <c r="J208" s="40" t="n">
        <f aca="false">(H208-I208)*B208*C208*D208*3.67</f>
        <v>-1.7616</v>
      </c>
      <c r="K208" s="40" t="n">
        <v>3.67</v>
      </c>
      <c r="L208" s="44" t="n">
        <f aca="false">$AB$8*M208*N208*J208</f>
        <v>-532.70784</v>
      </c>
      <c r="M208" s="45" t="n">
        <v>0.84</v>
      </c>
      <c r="N208" s="35" t="n">
        <v>0.9</v>
      </c>
      <c r="O208" s="44" t="n">
        <f aca="false">(P208*Q208)/R208</f>
        <v>9.375</v>
      </c>
      <c r="P208" s="35" t="n">
        <f aca="false">$AB$17</f>
        <v>1.5</v>
      </c>
      <c r="Q208" s="35" t="n">
        <f aca="false">$AC$17</f>
        <v>25</v>
      </c>
      <c r="R208" s="16" t="n">
        <v>4</v>
      </c>
      <c r="S208" s="35" t="n">
        <v>56</v>
      </c>
      <c r="T208" s="35" t="n">
        <v>50</v>
      </c>
      <c r="U208" s="35" t="n">
        <v>75</v>
      </c>
      <c r="V208" s="35" t="n">
        <v>0.17</v>
      </c>
      <c r="W208" s="45" t="n">
        <f aca="false">SUM(F208,E208,V208,)</f>
        <v>0.85</v>
      </c>
    </row>
    <row r="209" customFormat="false" ht="15" hidden="false" customHeight="false" outlineLevel="0" collapsed="false">
      <c r="A209" s="39" t="n">
        <v>207</v>
      </c>
      <c r="B209" s="40" t="n">
        <v>1.2</v>
      </c>
      <c r="C209" s="41" t="n">
        <v>10</v>
      </c>
      <c r="D209" s="42" t="n">
        <v>0.1</v>
      </c>
      <c r="E209" s="40" t="n">
        <v>0.2</v>
      </c>
      <c r="F209" s="40" t="n">
        <f aca="false">(U209-S209)/T209</f>
        <v>0.32</v>
      </c>
      <c r="G209" s="45" t="n">
        <v>0.96</v>
      </c>
      <c r="H209" s="43" t="n">
        <v>2.2</v>
      </c>
      <c r="I209" s="40" t="n">
        <v>1.9</v>
      </c>
      <c r="J209" s="40" t="n">
        <f aca="false">(H209-I209)*B209*C209*D209*3.67</f>
        <v>1.3212</v>
      </c>
      <c r="K209" s="40" t="n">
        <v>3.67</v>
      </c>
      <c r="L209" s="44" t="n">
        <f aca="false">$AB$8*M209*N209*J209</f>
        <v>386.84736</v>
      </c>
      <c r="M209" s="45" t="n">
        <v>0.813333333333333</v>
      </c>
      <c r="N209" s="35" t="n">
        <v>0.9</v>
      </c>
      <c r="O209" s="44" t="n">
        <f aca="false">(P209*Q209)/R209</f>
        <v>37.5</v>
      </c>
      <c r="P209" s="35" t="n">
        <f aca="false">$AB$17</f>
        <v>1.5</v>
      </c>
      <c r="Q209" s="35" t="n">
        <f aca="false">$AC$17</f>
        <v>25</v>
      </c>
      <c r="R209" s="16" t="n">
        <v>1</v>
      </c>
      <c r="S209" s="35" t="n">
        <v>59</v>
      </c>
      <c r="T209" s="35" t="n">
        <v>50</v>
      </c>
      <c r="U209" s="35" t="n">
        <v>75</v>
      </c>
      <c r="V209" s="35" t="n">
        <v>0.16</v>
      </c>
      <c r="W209" s="45" t="n">
        <f aca="false">SUM(F209,E209,V209,)</f>
        <v>0.68</v>
      </c>
    </row>
    <row r="210" customFormat="false" ht="15" hidden="false" customHeight="false" outlineLevel="0" collapsed="false">
      <c r="A210" s="39" t="n">
        <v>208</v>
      </c>
      <c r="B210" s="40" t="n">
        <v>1.2</v>
      </c>
      <c r="C210" s="41" t="n">
        <v>10</v>
      </c>
      <c r="D210" s="42" t="n">
        <v>0.1</v>
      </c>
      <c r="E210" s="40" t="n">
        <v>0.3</v>
      </c>
      <c r="F210" s="40" t="n">
        <f aca="false">(U210-S210)/T210</f>
        <v>0.34</v>
      </c>
      <c r="G210" s="45" t="n">
        <v>0.95</v>
      </c>
      <c r="H210" s="43" t="n">
        <v>2.2</v>
      </c>
      <c r="I210" s="40" t="n">
        <v>2.3</v>
      </c>
      <c r="J210" s="40" t="n">
        <f aca="false">(H210-I210)*B210*C210*D210*3.67</f>
        <v>-0.440399999999998</v>
      </c>
      <c r="K210" s="40" t="n">
        <v>3.67</v>
      </c>
      <c r="L210" s="44" t="n">
        <f aca="false">$AB$8*M210*N210*J210</f>
        <v>-135.29088</v>
      </c>
      <c r="M210" s="45" t="n">
        <v>0.853333333333333</v>
      </c>
      <c r="N210" s="35" t="n">
        <v>0.9</v>
      </c>
      <c r="O210" s="44" t="n">
        <f aca="false">(P210*Q210)/R210</f>
        <v>34.0909090909091</v>
      </c>
      <c r="P210" s="35" t="n">
        <f aca="false">$AB$17</f>
        <v>1.5</v>
      </c>
      <c r="Q210" s="35" t="n">
        <f aca="false">$AC$17</f>
        <v>25</v>
      </c>
      <c r="R210" s="16" t="n">
        <v>1.1</v>
      </c>
      <c r="S210" s="35" t="n">
        <v>58</v>
      </c>
      <c r="T210" s="35" t="n">
        <v>50</v>
      </c>
      <c r="U210" s="35" t="n">
        <v>75</v>
      </c>
      <c r="V210" s="35" t="n">
        <v>0.1</v>
      </c>
      <c r="W210" s="45" t="n">
        <f aca="false">SUM(F210,E210,V210,)</f>
        <v>0.74</v>
      </c>
    </row>
    <row r="211" customFormat="false" ht="15" hidden="false" customHeight="false" outlineLevel="0" collapsed="false">
      <c r="A211" s="39" t="n">
        <v>209</v>
      </c>
      <c r="B211" s="40" t="n">
        <v>1.2</v>
      </c>
      <c r="C211" s="41" t="n">
        <v>10</v>
      </c>
      <c r="D211" s="42" t="n">
        <v>0.1</v>
      </c>
      <c r="E211" s="40" t="n">
        <v>0.4</v>
      </c>
      <c r="F211" s="40" t="n">
        <f aca="false">(U211-S211)/T211</f>
        <v>0.26</v>
      </c>
      <c r="G211" s="45" t="n">
        <v>0.93</v>
      </c>
      <c r="H211" s="43" t="n">
        <v>2.2</v>
      </c>
      <c r="I211" s="40" t="n">
        <v>2.3</v>
      </c>
      <c r="J211" s="40" t="n">
        <f aca="false">(H211-I211)*B211*C211*D211*3.67</f>
        <v>-0.440399999999998</v>
      </c>
      <c r="K211" s="40" t="n">
        <v>3.67</v>
      </c>
      <c r="L211" s="44" t="n">
        <f aca="false">$AB$8*M211*N211*J211</f>
        <v>-124.72128</v>
      </c>
      <c r="M211" s="45" t="n">
        <v>0.786666666666667</v>
      </c>
      <c r="N211" s="35" t="n">
        <v>0.9</v>
      </c>
      <c r="O211" s="44" t="n">
        <f aca="false">(P211*Q211)/R211</f>
        <v>37.5</v>
      </c>
      <c r="P211" s="35" t="n">
        <f aca="false">$AB$17</f>
        <v>1.5</v>
      </c>
      <c r="Q211" s="35" t="n">
        <f aca="false">$AC$17</f>
        <v>25</v>
      </c>
      <c r="R211" s="16" t="n">
        <v>1</v>
      </c>
      <c r="S211" s="35" t="n">
        <v>62</v>
      </c>
      <c r="T211" s="35" t="n">
        <v>50</v>
      </c>
      <c r="U211" s="35" t="n">
        <v>75</v>
      </c>
      <c r="V211" s="35" t="n">
        <v>0.24</v>
      </c>
      <c r="W211" s="45" t="n">
        <f aca="false">SUM(F211,E211,V211,)</f>
        <v>0.9</v>
      </c>
    </row>
    <row r="212" customFormat="false" ht="15" hidden="false" customHeight="false" outlineLevel="0" collapsed="false">
      <c r="A212" s="39" t="n">
        <v>210</v>
      </c>
      <c r="B212" s="40" t="n">
        <v>1.2</v>
      </c>
      <c r="C212" s="41" t="n">
        <v>10</v>
      </c>
      <c r="D212" s="42" t="n">
        <v>0.1</v>
      </c>
      <c r="E212" s="40" t="n">
        <v>0.2</v>
      </c>
      <c r="F212" s="40" t="n">
        <f aca="false">(U212-S212)/T212</f>
        <v>0.3</v>
      </c>
      <c r="G212" s="45" t="n">
        <v>0.97</v>
      </c>
      <c r="H212" s="43" t="n">
        <v>2.2</v>
      </c>
      <c r="I212" s="40" t="n">
        <v>1.8</v>
      </c>
      <c r="J212" s="40" t="n">
        <f aca="false">(H212-I212)*B212*C212*D212*3.67</f>
        <v>1.7616</v>
      </c>
      <c r="K212" s="40" t="n">
        <v>3.67</v>
      </c>
      <c r="L212" s="44" t="n">
        <f aca="false">$AB$8*M212*N212*J212</f>
        <v>515.79648</v>
      </c>
      <c r="M212" s="45" t="n">
        <v>0.813333333333333</v>
      </c>
      <c r="N212" s="35" t="n">
        <v>0.9</v>
      </c>
      <c r="O212" s="44" t="n">
        <f aca="false">(P212*Q212)/R212</f>
        <v>8.52272727272727</v>
      </c>
      <c r="P212" s="35" t="n">
        <f aca="false">$AB$17</f>
        <v>1.5</v>
      </c>
      <c r="Q212" s="35" t="n">
        <f aca="false">$AC$17</f>
        <v>25</v>
      </c>
      <c r="R212" s="16" t="n">
        <v>4.4</v>
      </c>
      <c r="S212" s="35" t="n">
        <v>60</v>
      </c>
      <c r="T212" s="35" t="n">
        <v>50</v>
      </c>
      <c r="U212" s="35" t="n">
        <v>75</v>
      </c>
      <c r="V212" s="35" t="n">
        <v>0.14</v>
      </c>
      <c r="W212" s="45" t="n">
        <f aca="false">SUM(F212,E212,V212,)</f>
        <v>0.64</v>
      </c>
    </row>
    <row r="213" customFormat="false" ht="15" hidden="false" customHeight="false" outlineLevel="0" collapsed="false">
      <c r="A213" s="39" t="n">
        <v>211</v>
      </c>
      <c r="B213" s="40" t="n">
        <v>1.2</v>
      </c>
      <c r="C213" s="41" t="n">
        <v>10</v>
      </c>
      <c r="D213" s="42" t="n">
        <v>0.1</v>
      </c>
      <c r="E213" s="40" t="n">
        <v>0.3</v>
      </c>
      <c r="F213" s="40" t="n">
        <f aca="false">(U213-S213)/T213</f>
        <v>0.3</v>
      </c>
      <c r="G213" s="45" t="n">
        <v>0.9</v>
      </c>
      <c r="H213" s="43" t="n">
        <v>2.2</v>
      </c>
      <c r="I213" s="40" t="n">
        <v>2.4</v>
      </c>
      <c r="J213" s="40" t="n">
        <f aca="false">(H213-I213)*B213*C213*D213*3.67</f>
        <v>-0.880799999999999</v>
      </c>
      <c r="K213" s="40" t="n">
        <v>3.67</v>
      </c>
      <c r="L213" s="44" t="n">
        <f aca="false">$AB$8*M213*N213*J213</f>
        <v>-262.12608</v>
      </c>
      <c r="M213" s="45" t="n">
        <v>0.826666666666667</v>
      </c>
      <c r="N213" s="35" t="n">
        <v>0.9</v>
      </c>
      <c r="O213" s="44" t="n">
        <f aca="false">(P213*Q213)/R213</f>
        <v>11.3636363636364</v>
      </c>
      <c r="P213" s="35" t="n">
        <f aca="false">$AB$17</f>
        <v>1.5</v>
      </c>
      <c r="Q213" s="35" t="n">
        <f aca="false">$AC$17</f>
        <v>25</v>
      </c>
      <c r="R213" s="16" t="n">
        <v>3.3</v>
      </c>
      <c r="S213" s="35" t="n">
        <v>60</v>
      </c>
      <c r="T213" s="35" t="n">
        <v>50</v>
      </c>
      <c r="U213" s="35" t="n">
        <v>75</v>
      </c>
      <c r="V213" s="35" t="n">
        <v>0.16</v>
      </c>
      <c r="W213" s="45" t="n">
        <f aca="false">SUM(F213,E213,V213,)</f>
        <v>0.76</v>
      </c>
    </row>
    <row r="214" customFormat="false" ht="15" hidden="false" customHeight="false" outlineLevel="0" collapsed="false">
      <c r="A214" s="39" t="n">
        <v>212</v>
      </c>
      <c r="B214" s="40" t="n">
        <v>1.2</v>
      </c>
      <c r="C214" s="41" t="n">
        <v>10</v>
      </c>
      <c r="D214" s="42" t="n">
        <v>0.1</v>
      </c>
      <c r="E214" s="40" t="n">
        <v>0.2</v>
      </c>
      <c r="F214" s="40" t="n">
        <f aca="false">(U214-S214)/T214</f>
        <v>0.24</v>
      </c>
      <c r="G214" s="45" t="n">
        <v>1</v>
      </c>
      <c r="H214" s="43" t="n">
        <v>2.2</v>
      </c>
      <c r="I214" s="40" t="n">
        <v>1.8</v>
      </c>
      <c r="J214" s="40" t="n">
        <f aca="false">(H214-I214)*B214*C214*D214*3.67</f>
        <v>1.7616</v>
      </c>
      <c r="K214" s="40" t="n">
        <v>3.67</v>
      </c>
      <c r="L214" s="44" t="n">
        <f aca="false">$AB$8*M214*N214*J214</f>
        <v>507.3408</v>
      </c>
      <c r="M214" s="45" t="n">
        <v>0.8</v>
      </c>
      <c r="N214" s="35" t="n">
        <v>0.9</v>
      </c>
      <c r="O214" s="44" t="n">
        <f aca="false">(P214*Q214)/R214</f>
        <v>7.5</v>
      </c>
      <c r="P214" s="35" t="n">
        <f aca="false">$AB$17</f>
        <v>1.5</v>
      </c>
      <c r="Q214" s="35" t="n">
        <f aca="false">$AC$17</f>
        <v>25</v>
      </c>
      <c r="R214" s="16" t="n">
        <v>5</v>
      </c>
      <c r="S214" s="35" t="n">
        <v>63</v>
      </c>
      <c r="T214" s="35" t="n">
        <v>50</v>
      </c>
      <c r="U214" s="35" t="n">
        <v>75</v>
      </c>
      <c r="V214" s="35" t="n">
        <v>0.25</v>
      </c>
      <c r="W214" s="45" t="n">
        <f aca="false">SUM(F214,E214,V214,)</f>
        <v>0.69</v>
      </c>
    </row>
    <row r="215" customFormat="false" ht="15" hidden="false" customHeight="false" outlineLevel="0" collapsed="false">
      <c r="A215" s="39" t="n">
        <v>213</v>
      </c>
      <c r="B215" s="40" t="n">
        <v>1.2</v>
      </c>
      <c r="C215" s="41" t="n">
        <v>10</v>
      </c>
      <c r="D215" s="42" t="n">
        <v>0.1</v>
      </c>
      <c r="E215" s="40" t="n">
        <v>0.3</v>
      </c>
      <c r="F215" s="40" t="n">
        <f aca="false">(U215-S215)/T215</f>
        <v>0.24</v>
      </c>
      <c r="G215" s="45" t="n">
        <v>0.97</v>
      </c>
      <c r="H215" s="43" t="n">
        <v>2.2</v>
      </c>
      <c r="I215" s="40" t="n">
        <v>2.3</v>
      </c>
      <c r="J215" s="40" t="n">
        <f aca="false">(H215-I215)*B215*C215*D215*3.67</f>
        <v>-0.440399999999998</v>
      </c>
      <c r="K215" s="40" t="n">
        <v>3.67</v>
      </c>
      <c r="L215" s="44" t="n">
        <f aca="false">$AB$8*M215*N215*J215</f>
        <v>-133.17696</v>
      </c>
      <c r="M215" s="45" t="n">
        <v>0.84</v>
      </c>
      <c r="N215" s="35" t="n">
        <v>0.9</v>
      </c>
      <c r="O215" s="44" t="n">
        <f aca="false">(P215*Q215)/R215</f>
        <v>19.7368421052632</v>
      </c>
      <c r="P215" s="35" t="n">
        <f aca="false">$AB$17</f>
        <v>1.5</v>
      </c>
      <c r="Q215" s="35" t="n">
        <f aca="false">$AC$17</f>
        <v>25</v>
      </c>
      <c r="R215" s="16" t="n">
        <v>1.9</v>
      </c>
      <c r="S215" s="35" t="n">
        <v>63</v>
      </c>
      <c r="T215" s="35" t="n">
        <v>50</v>
      </c>
      <c r="U215" s="35" t="n">
        <v>75</v>
      </c>
      <c r="V215" s="35" t="n">
        <v>0.19</v>
      </c>
      <c r="W215" s="45" t="n">
        <f aca="false">SUM(F215,E215,V215,)</f>
        <v>0.73</v>
      </c>
    </row>
    <row r="216" customFormat="false" ht="15" hidden="false" customHeight="false" outlineLevel="0" collapsed="false">
      <c r="A216" s="39" t="n">
        <v>214</v>
      </c>
      <c r="B216" s="40" t="n">
        <v>1.2</v>
      </c>
      <c r="C216" s="41" t="n">
        <v>10</v>
      </c>
      <c r="D216" s="42" t="n">
        <v>0.1</v>
      </c>
      <c r="E216" s="40" t="n">
        <v>0.3</v>
      </c>
      <c r="F216" s="40" t="n">
        <f aca="false">(U216-S216)/T216</f>
        <v>0.3</v>
      </c>
      <c r="G216" s="45" t="n">
        <v>0.91</v>
      </c>
      <c r="H216" s="43" t="n">
        <v>2.2</v>
      </c>
      <c r="I216" s="40" t="n">
        <v>2.3</v>
      </c>
      <c r="J216" s="40" t="n">
        <f aca="false">(H216-I216)*B216*C216*D216*3.67</f>
        <v>-0.440399999999998</v>
      </c>
      <c r="K216" s="40" t="n">
        <v>3.67</v>
      </c>
      <c r="L216" s="44" t="n">
        <f aca="false">$AB$8*M216*N216*J216</f>
        <v>-122.60736</v>
      </c>
      <c r="M216" s="45" t="n">
        <v>0.773333333333333</v>
      </c>
      <c r="N216" s="35" t="n">
        <v>0.9</v>
      </c>
      <c r="O216" s="44" t="n">
        <f aca="false">(P216*Q216)/R216</f>
        <v>41.6666666666667</v>
      </c>
      <c r="P216" s="35" t="n">
        <f aca="false">$AB$17</f>
        <v>1.5</v>
      </c>
      <c r="Q216" s="35" t="n">
        <f aca="false">$AC$17</f>
        <v>25</v>
      </c>
      <c r="R216" s="16" t="n">
        <v>0.9</v>
      </c>
      <c r="S216" s="35" t="n">
        <v>60</v>
      </c>
      <c r="T216" s="35" t="n">
        <v>50</v>
      </c>
      <c r="U216" s="35" t="n">
        <v>75</v>
      </c>
      <c r="V216" s="35" t="n">
        <v>0.21</v>
      </c>
      <c r="W216" s="45" t="n">
        <f aca="false">SUM(F216,E216,V216,)</f>
        <v>0.81</v>
      </c>
    </row>
    <row r="217" customFormat="false" ht="15" hidden="false" customHeight="false" outlineLevel="0" collapsed="false">
      <c r="A217" s="39" t="n">
        <v>215</v>
      </c>
      <c r="B217" s="40" t="n">
        <v>1.2</v>
      </c>
      <c r="C217" s="41" t="n">
        <v>10</v>
      </c>
      <c r="D217" s="42" t="n">
        <v>0.1</v>
      </c>
      <c r="E217" s="40" t="n">
        <v>0.3</v>
      </c>
      <c r="F217" s="40" t="n">
        <f aca="false">(U217-S217)/T217</f>
        <v>0.34</v>
      </c>
      <c r="G217" s="45" t="n">
        <v>0.93</v>
      </c>
      <c r="H217" s="43" t="n">
        <v>2.2</v>
      </c>
      <c r="I217" s="40" t="n">
        <v>2.5</v>
      </c>
      <c r="J217" s="40" t="n">
        <f aca="false">(H217-I217)*B217*C217*D217*3.67</f>
        <v>-1.3212</v>
      </c>
      <c r="K217" s="40" t="n">
        <v>3.67</v>
      </c>
      <c r="L217" s="44" t="n">
        <f aca="false">$AB$8*M217*N217*J217</f>
        <v>-412.2144</v>
      </c>
      <c r="M217" s="45" t="n">
        <v>0.866666666666667</v>
      </c>
      <c r="N217" s="35" t="n">
        <v>0.9</v>
      </c>
      <c r="O217" s="44" t="n">
        <f aca="false">(P217*Q217)/R217</f>
        <v>18.75</v>
      </c>
      <c r="P217" s="35" t="n">
        <f aca="false">$AB$17</f>
        <v>1.5</v>
      </c>
      <c r="Q217" s="35" t="n">
        <f aca="false">$AC$17</f>
        <v>25</v>
      </c>
      <c r="R217" s="16" t="n">
        <v>2</v>
      </c>
      <c r="S217" s="35" t="n">
        <v>58</v>
      </c>
      <c r="T217" s="35" t="n">
        <v>50</v>
      </c>
      <c r="U217" s="35" t="n">
        <v>75</v>
      </c>
      <c r="V217" s="35" t="n">
        <v>0.12</v>
      </c>
      <c r="W217" s="45" t="n">
        <f aca="false">SUM(F217,E217,V217,)</f>
        <v>0.76</v>
      </c>
    </row>
    <row r="218" customFormat="false" ht="15" hidden="false" customHeight="false" outlineLevel="0" collapsed="false">
      <c r="A218" s="39" t="n">
        <v>216</v>
      </c>
      <c r="B218" s="40" t="n">
        <v>1.2</v>
      </c>
      <c r="C218" s="41" t="n">
        <v>10</v>
      </c>
      <c r="D218" s="42" t="n">
        <v>0.1</v>
      </c>
      <c r="E218" s="40" t="n">
        <v>0.3</v>
      </c>
      <c r="F218" s="40" t="n">
        <f aca="false">(U218-S218)/T218</f>
        <v>0.2</v>
      </c>
      <c r="G218" s="45" t="n">
        <v>0.96</v>
      </c>
      <c r="H218" s="43" t="n">
        <v>2.2</v>
      </c>
      <c r="I218" s="40" t="n">
        <v>2.5</v>
      </c>
      <c r="J218" s="40" t="n">
        <f aca="false">(H218-I218)*B218*C218*D218*3.67</f>
        <v>-1.3212</v>
      </c>
      <c r="K218" s="40" t="n">
        <v>3.67</v>
      </c>
      <c r="L218" s="44" t="n">
        <f aca="false">$AB$8*M218*N218*J218</f>
        <v>-412.2144</v>
      </c>
      <c r="M218" s="45" t="n">
        <v>0.866666666666667</v>
      </c>
      <c r="N218" s="35" t="n">
        <v>0.9</v>
      </c>
      <c r="O218" s="44" t="n">
        <f aca="false">(P218*Q218)/R218</f>
        <v>20.8333333333333</v>
      </c>
      <c r="P218" s="35" t="n">
        <f aca="false">$AB$17</f>
        <v>1.5</v>
      </c>
      <c r="Q218" s="35" t="n">
        <f aca="false">$AC$17</f>
        <v>25</v>
      </c>
      <c r="R218" s="16" t="n">
        <v>1.8</v>
      </c>
      <c r="S218" s="35" t="n">
        <v>65</v>
      </c>
      <c r="T218" s="35" t="n">
        <v>50</v>
      </c>
      <c r="U218" s="35" t="n">
        <v>75</v>
      </c>
      <c r="V218" s="35" t="n">
        <v>0.24</v>
      </c>
      <c r="W218" s="45" t="n">
        <f aca="false">SUM(F218,E218,V218,)</f>
        <v>0.74</v>
      </c>
    </row>
    <row r="219" customFormat="false" ht="15" hidden="false" customHeight="false" outlineLevel="0" collapsed="false">
      <c r="A219" s="39" t="n">
        <v>217</v>
      </c>
      <c r="B219" s="40" t="n">
        <v>1.2</v>
      </c>
      <c r="C219" s="41" t="n">
        <v>10</v>
      </c>
      <c r="D219" s="42" t="n">
        <v>0.1</v>
      </c>
      <c r="E219" s="40" t="n">
        <v>0.4</v>
      </c>
      <c r="F219" s="40" t="n">
        <f aca="false">(U219-S219)/T219</f>
        <v>0.38</v>
      </c>
      <c r="G219" s="45" t="n">
        <v>0.92</v>
      </c>
      <c r="H219" s="43" t="n">
        <v>2.2</v>
      </c>
      <c r="I219" s="40" t="n">
        <v>1.8</v>
      </c>
      <c r="J219" s="40" t="n">
        <f aca="false">(H219-I219)*B219*C219*D219*3.67</f>
        <v>1.7616</v>
      </c>
      <c r="K219" s="40" t="n">
        <v>3.67</v>
      </c>
      <c r="L219" s="44" t="n">
        <f aca="false">$AB$8*M219*N219*J219</f>
        <v>541.16352</v>
      </c>
      <c r="M219" s="45" t="n">
        <v>0.853333333333333</v>
      </c>
      <c r="N219" s="35" t="n">
        <v>0.9</v>
      </c>
      <c r="O219" s="44" t="n">
        <f aca="false">(P219*Q219)/R219</f>
        <v>8.52272727272727</v>
      </c>
      <c r="P219" s="35" t="n">
        <f aca="false">$AB$17</f>
        <v>1.5</v>
      </c>
      <c r="Q219" s="35" t="n">
        <f aca="false">$AC$17</f>
        <v>25</v>
      </c>
      <c r="R219" s="16" t="n">
        <v>4.4</v>
      </c>
      <c r="S219" s="35" t="n">
        <v>56</v>
      </c>
      <c r="T219" s="35" t="n">
        <v>50</v>
      </c>
      <c r="U219" s="35" t="n">
        <v>75</v>
      </c>
      <c r="V219" s="35" t="n">
        <v>0.24</v>
      </c>
      <c r="W219" s="45" t="n">
        <f aca="false">SUM(F219,E219,V219,)</f>
        <v>1.02</v>
      </c>
    </row>
    <row r="220" customFormat="false" ht="15" hidden="false" customHeight="false" outlineLevel="0" collapsed="false">
      <c r="A220" s="39" t="n">
        <v>218</v>
      </c>
      <c r="B220" s="40" t="n">
        <v>1.2</v>
      </c>
      <c r="C220" s="41" t="n">
        <v>10</v>
      </c>
      <c r="D220" s="42" t="n">
        <v>0.1</v>
      </c>
      <c r="E220" s="40" t="n">
        <v>0.3</v>
      </c>
      <c r="F220" s="40" t="n">
        <f aca="false">(U220-S220)/T220</f>
        <v>0.4</v>
      </c>
      <c r="G220" s="45" t="n">
        <v>0.93</v>
      </c>
      <c r="H220" s="43" t="n">
        <v>2.2</v>
      </c>
      <c r="I220" s="40" t="n">
        <v>2.1</v>
      </c>
      <c r="J220" s="40" t="n">
        <f aca="false">(H220-I220)*B220*C220*D220*3.67</f>
        <v>0.4404</v>
      </c>
      <c r="K220" s="40" t="n">
        <v>3.67</v>
      </c>
      <c r="L220" s="44" t="n">
        <f aca="false">$AB$8*M220*N220*J220</f>
        <v>118.37952</v>
      </c>
      <c r="M220" s="45" t="n">
        <v>0.746666666666667</v>
      </c>
      <c r="N220" s="35" t="n">
        <v>0.9</v>
      </c>
      <c r="O220" s="44" t="n">
        <f aca="false">(P220*Q220)/R220</f>
        <v>5.859375</v>
      </c>
      <c r="P220" s="35" t="n">
        <f aca="false">$AB$17</f>
        <v>1.5</v>
      </c>
      <c r="Q220" s="35" t="n">
        <f aca="false">$AC$17</f>
        <v>25</v>
      </c>
      <c r="R220" s="16" t="n">
        <v>6.4</v>
      </c>
      <c r="S220" s="35" t="n">
        <v>55</v>
      </c>
      <c r="T220" s="35" t="n">
        <v>50</v>
      </c>
      <c r="U220" s="35" t="n">
        <v>75</v>
      </c>
      <c r="V220" s="35" t="n">
        <v>0.14</v>
      </c>
      <c r="W220" s="45" t="n">
        <f aca="false">SUM(F220,E220,V220,)</f>
        <v>0.84</v>
      </c>
    </row>
    <row r="221" customFormat="false" ht="15" hidden="false" customHeight="false" outlineLevel="0" collapsed="false">
      <c r="A221" s="39" t="n">
        <v>219</v>
      </c>
      <c r="B221" s="40" t="n">
        <v>1.2</v>
      </c>
      <c r="C221" s="41" t="n">
        <v>10</v>
      </c>
      <c r="D221" s="42" t="n">
        <v>0.1</v>
      </c>
      <c r="E221" s="40" t="n">
        <v>0.3</v>
      </c>
      <c r="F221" s="40" t="n">
        <f aca="false">(U221-S221)/T221</f>
        <v>0.26</v>
      </c>
      <c r="G221" s="45" t="n">
        <v>0.95</v>
      </c>
      <c r="H221" s="43" t="n">
        <v>2.2</v>
      </c>
      <c r="I221" s="40" t="n">
        <v>2</v>
      </c>
      <c r="J221" s="40" t="n">
        <f aca="false">(H221-I221)*B221*C221*D221*3.67</f>
        <v>0.880800000000001</v>
      </c>
      <c r="K221" s="40" t="n">
        <v>3.67</v>
      </c>
      <c r="L221" s="44" t="n">
        <f aca="false">$AB$8*M221*N221*J221</f>
        <v>240.98688</v>
      </c>
      <c r="M221" s="45" t="n">
        <v>0.76</v>
      </c>
      <c r="N221" s="35" t="n">
        <v>0.9</v>
      </c>
      <c r="O221" s="44" t="n">
        <f aca="false">(P221*Q221)/R221</f>
        <v>17.8571428571429</v>
      </c>
      <c r="P221" s="35" t="n">
        <f aca="false">$AB$17</f>
        <v>1.5</v>
      </c>
      <c r="Q221" s="35" t="n">
        <f aca="false">$AC$17</f>
        <v>25</v>
      </c>
      <c r="R221" s="16" t="n">
        <v>2.1</v>
      </c>
      <c r="S221" s="35" t="n">
        <v>62</v>
      </c>
      <c r="T221" s="35" t="n">
        <v>50</v>
      </c>
      <c r="U221" s="35" t="n">
        <v>75</v>
      </c>
      <c r="V221" s="35" t="n">
        <v>0.17</v>
      </c>
      <c r="W221" s="45" t="n">
        <f aca="false">SUM(F221,E221,V221,)</f>
        <v>0.73</v>
      </c>
    </row>
    <row r="222" customFormat="false" ht="15" hidden="false" customHeight="false" outlineLevel="0" collapsed="false">
      <c r="A222" s="39" t="n">
        <v>220</v>
      </c>
      <c r="B222" s="40" t="n">
        <v>1.2</v>
      </c>
      <c r="C222" s="41" t="n">
        <v>10</v>
      </c>
      <c r="D222" s="42" t="n">
        <v>0.1</v>
      </c>
      <c r="E222" s="40" t="n">
        <v>0.4</v>
      </c>
      <c r="F222" s="40" t="n">
        <f aca="false">(U222-S222)/T222</f>
        <v>0.4</v>
      </c>
      <c r="G222" s="45" t="n">
        <v>1</v>
      </c>
      <c r="H222" s="43" t="n">
        <v>2.2</v>
      </c>
      <c r="I222" s="40" t="n">
        <v>2.1</v>
      </c>
      <c r="J222" s="40" t="n">
        <f aca="false">(H222-I222)*B222*C222*D222*3.67</f>
        <v>0.4404</v>
      </c>
      <c r="K222" s="40" t="n">
        <v>3.67</v>
      </c>
      <c r="L222" s="44" t="n">
        <f aca="false">$AB$8*M222*N222*J222</f>
        <v>133.17696</v>
      </c>
      <c r="M222" s="45" t="n">
        <v>0.84</v>
      </c>
      <c r="N222" s="35" t="n">
        <v>0.9</v>
      </c>
      <c r="O222" s="44" t="n">
        <f aca="false">(P222*Q222)/R222</f>
        <v>11.71875</v>
      </c>
      <c r="P222" s="35" t="n">
        <f aca="false">$AB$17</f>
        <v>1.5</v>
      </c>
      <c r="Q222" s="35" t="n">
        <f aca="false">$AC$17</f>
        <v>25</v>
      </c>
      <c r="R222" s="16" t="n">
        <v>3.2</v>
      </c>
      <c r="S222" s="35" t="n">
        <v>55</v>
      </c>
      <c r="T222" s="35" t="n">
        <v>50</v>
      </c>
      <c r="U222" s="35" t="n">
        <v>75</v>
      </c>
      <c r="V222" s="35" t="n">
        <v>0.16</v>
      </c>
      <c r="W222" s="45" t="n">
        <f aca="false">SUM(F222,E222,V222,)</f>
        <v>0.96</v>
      </c>
    </row>
    <row r="223" customFormat="false" ht="15" hidden="false" customHeight="false" outlineLevel="0" collapsed="false">
      <c r="A223" s="39" t="n">
        <v>221</v>
      </c>
      <c r="B223" s="40" t="n">
        <v>1.2</v>
      </c>
      <c r="C223" s="41" t="n">
        <v>10</v>
      </c>
      <c r="D223" s="42" t="n">
        <v>0.1</v>
      </c>
      <c r="E223" s="40" t="n">
        <v>0.2</v>
      </c>
      <c r="F223" s="40" t="n">
        <f aca="false">(U223-S223)/T223</f>
        <v>0.38</v>
      </c>
      <c r="G223" s="45" t="n">
        <v>0.92</v>
      </c>
      <c r="H223" s="43" t="n">
        <v>2.2</v>
      </c>
      <c r="I223" s="40" t="n">
        <v>2.4</v>
      </c>
      <c r="J223" s="40" t="n">
        <f aca="false">(H223-I223)*B223*C223*D223*3.67</f>
        <v>-0.880799999999999</v>
      </c>
      <c r="K223" s="40" t="n">
        <v>3.67</v>
      </c>
      <c r="L223" s="44" t="n">
        <f aca="false">$AB$8*M223*N223*J223</f>
        <v>-270.58176</v>
      </c>
      <c r="M223" s="45" t="n">
        <v>0.853333333333333</v>
      </c>
      <c r="N223" s="35" t="n">
        <v>0.9</v>
      </c>
      <c r="O223" s="44" t="n">
        <f aca="false">(P223*Q223)/R223</f>
        <v>8.92857142857143</v>
      </c>
      <c r="P223" s="35" t="n">
        <f aca="false">$AB$17</f>
        <v>1.5</v>
      </c>
      <c r="Q223" s="35" t="n">
        <f aca="false">$AC$17</f>
        <v>25</v>
      </c>
      <c r="R223" s="16" t="n">
        <v>4.2</v>
      </c>
      <c r="S223" s="35" t="n">
        <v>56</v>
      </c>
      <c r="T223" s="35" t="n">
        <v>50</v>
      </c>
      <c r="U223" s="35" t="n">
        <v>75</v>
      </c>
      <c r="V223" s="35" t="n">
        <v>0.21</v>
      </c>
      <c r="W223" s="45" t="n">
        <f aca="false">SUM(F223,E223,V223,)</f>
        <v>0.79</v>
      </c>
    </row>
    <row r="224" customFormat="false" ht="15" hidden="false" customHeight="false" outlineLevel="0" collapsed="false">
      <c r="A224" s="39" t="n">
        <v>222</v>
      </c>
      <c r="B224" s="40" t="n">
        <v>1.2</v>
      </c>
      <c r="C224" s="41" t="n">
        <v>10</v>
      </c>
      <c r="D224" s="42" t="n">
        <v>0.1</v>
      </c>
      <c r="E224" s="40" t="n">
        <v>0.2</v>
      </c>
      <c r="F224" s="40" t="n">
        <f aca="false">(U224-S224)/T224</f>
        <v>0.4</v>
      </c>
      <c r="G224" s="45" t="n">
        <v>0.98</v>
      </c>
      <c r="H224" s="43" t="n">
        <v>2.2</v>
      </c>
      <c r="I224" s="40" t="n">
        <v>2.4</v>
      </c>
      <c r="J224" s="40" t="n">
        <f aca="false">(H224-I224)*B224*C224*D224*3.67</f>
        <v>-0.880799999999999</v>
      </c>
      <c r="K224" s="40" t="n">
        <v>3.67</v>
      </c>
      <c r="L224" s="44" t="n">
        <f aca="false">$AB$8*M224*N224*J224</f>
        <v>-270.58176</v>
      </c>
      <c r="M224" s="45" t="n">
        <v>0.853333333333333</v>
      </c>
      <c r="N224" s="35" t="n">
        <v>0.9</v>
      </c>
      <c r="O224" s="44" t="n">
        <f aca="false">(P224*Q224)/R224</f>
        <v>18.75</v>
      </c>
      <c r="P224" s="35" t="n">
        <f aca="false">$AB$17</f>
        <v>1.5</v>
      </c>
      <c r="Q224" s="35" t="n">
        <f aca="false">$AC$17</f>
        <v>25</v>
      </c>
      <c r="R224" s="16" t="n">
        <v>2</v>
      </c>
      <c r="S224" s="35" t="n">
        <v>55</v>
      </c>
      <c r="T224" s="35" t="n">
        <v>50</v>
      </c>
      <c r="U224" s="35" t="n">
        <v>75</v>
      </c>
      <c r="V224" s="35" t="n">
        <v>0.16</v>
      </c>
      <c r="W224" s="45" t="n">
        <f aca="false">SUM(F224,E224,V224,)</f>
        <v>0.76</v>
      </c>
    </row>
    <row r="225" customFormat="false" ht="15" hidden="false" customHeight="false" outlineLevel="0" collapsed="false">
      <c r="A225" s="39" t="n">
        <v>223</v>
      </c>
      <c r="B225" s="40" t="n">
        <v>1.2</v>
      </c>
      <c r="C225" s="41" t="n">
        <v>10</v>
      </c>
      <c r="D225" s="42" t="n">
        <v>0.1</v>
      </c>
      <c r="E225" s="40" t="n">
        <v>0.2</v>
      </c>
      <c r="F225" s="40" t="n">
        <f aca="false">(U225-S225)/T225</f>
        <v>0.34</v>
      </c>
      <c r="G225" s="45" t="n">
        <v>0.93</v>
      </c>
      <c r="H225" s="43" t="n">
        <v>2.2</v>
      </c>
      <c r="I225" s="40" t="n">
        <v>1.9</v>
      </c>
      <c r="J225" s="40" t="n">
        <f aca="false">(H225-I225)*B225*C225*D225*3.67</f>
        <v>1.3212</v>
      </c>
      <c r="K225" s="40" t="n">
        <v>3.67</v>
      </c>
      <c r="L225" s="44" t="n">
        <f aca="false">$AB$8*M225*N225*J225</f>
        <v>361.48032</v>
      </c>
      <c r="M225" s="45" t="n">
        <v>0.76</v>
      </c>
      <c r="N225" s="35" t="n">
        <v>0.9</v>
      </c>
      <c r="O225" s="44" t="n">
        <f aca="false">(P225*Q225)/R225</f>
        <v>9.375</v>
      </c>
      <c r="P225" s="35" t="n">
        <f aca="false">$AB$17</f>
        <v>1.5</v>
      </c>
      <c r="Q225" s="35" t="n">
        <f aca="false">$AC$17</f>
        <v>25</v>
      </c>
      <c r="R225" s="16" t="n">
        <v>4</v>
      </c>
      <c r="S225" s="35" t="n">
        <v>58</v>
      </c>
      <c r="T225" s="35" t="n">
        <v>50</v>
      </c>
      <c r="U225" s="35" t="n">
        <v>75</v>
      </c>
      <c r="V225" s="35" t="n">
        <v>0.25</v>
      </c>
      <c r="W225" s="45" t="n">
        <f aca="false">SUM(F225,E225,V225,)</f>
        <v>0.79</v>
      </c>
    </row>
    <row r="226" customFormat="false" ht="15" hidden="false" customHeight="false" outlineLevel="0" collapsed="false">
      <c r="A226" s="39" t="n">
        <v>224</v>
      </c>
      <c r="B226" s="40" t="n">
        <v>1.2</v>
      </c>
      <c r="C226" s="41" t="n">
        <v>10</v>
      </c>
      <c r="D226" s="42" t="n">
        <v>0.1</v>
      </c>
      <c r="E226" s="40" t="n">
        <v>0.4</v>
      </c>
      <c r="F226" s="40" t="n">
        <f aca="false">(U226-S226)/T226</f>
        <v>0.34</v>
      </c>
      <c r="G226" s="45" t="n">
        <v>0.9</v>
      </c>
      <c r="H226" s="43" t="n">
        <v>2.2</v>
      </c>
      <c r="I226" s="40" t="n">
        <v>2.5</v>
      </c>
      <c r="J226" s="40" t="n">
        <f aca="false">(H226-I226)*B226*C226*D226*3.67</f>
        <v>-1.3212</v>
      </c>
      <c r="K226" s="40" t="n">
        <v>3.67</v>
      </c>
      <c r="L226" s="44" t="n">
        <f aca="false">$AB$8*M226*N226*J226</f>
        <v>-348.7968</v>
      </c>
      <c r="M226" s="45" t="n">
        <v>0.733333333333333</v>
      </c>
      <c r="N226" s="35" t="n">
        <v>0.9</v>
      </c>
      <c r="O226" s="44" t="n">
        <f aca="false">(P226*Q226)/R226</f>
        <v>18.75</v>
      </c>
      <c r="P226" s="35" t="n">
        <f aca="false">$AB$17</f>
        <v>1.5</v>
      </c>
      <c r="Q226" s="35" t="n">
        <f aca="false">$AC$17</f>
        <v>25</v>
      </c>
      <c r="R226" s="16" t="n">
        <v>2</v>
      </c>
      <c r="S226" s="35" t="n">
        <v>58</v>
      </c>
      <c r="T226" s="35" t="n">
        <v>50</v>
      </c>
      <c r="U226" s="35" t="n">
        <v>75</v>
      </c>
      <c r="V226" s="35" t="n">
        <v>0.2</v>
      </c>
      <c r="W226" s="45" t="n">
        <f aca="false">SUM(F226,E226,V226,)</f>
        <v>0.94</v>
      </c>
    </row>
    <row r="227" customFormat="false" ht="15" hidden="false" customHeight="false" outlineLevel="0" collapsed="false">
      <c r="A227" s="39" t="n">
        <v>225</v>
      </c>
      <c r="B227" s="40" t="n">
        <v>1.2</v>
      </c>
      <c r="C227" s="41" t="n">
        <v>10</v>
      </c>
      <c r="D227" s="42" t="n">
        <v>0.1</v>
      </c>
      <c r="E227" s="40" t="n">
        <v>0.2</v>
      </c>
      <c r="F227" s="40" t="n">
        <f aca="false">(U227-S227)/T227</f>
        <v>0.26</v>
      </c>
      <c r="G227" s="45" t="n">
        <v>0.96</v>
      </c>
      <c r="H227" s="43" t="n">
        <v>2.2</v>
      </c>
      <c r="I227" s="40" t="n">
        <v>1.9</v>
      </c>
      <c r="J227" s="40" t="n">
        <f aca="false">(H227-I227)*B227*C227*D227*3.67</f>
        <v>1.3212</v>
      </c>
      <c r="K227" s="40" t="n">
        <v>3.67</v>
      </c>
      <c r="L227" s="44" t="n">
        <f aca="false">$AB$8*M227*N227*J227</f>
        <v>355.13856</v>
      </c>
      <c r="M227" s="45" t="n">
        <v>0.746666666666667</v>
      </c>
      <c r="N227" s="35" t="n">
        <v>0.9</v>
      </c>
      <c r="O227" s="44" t="n">
        <f aca="false">(P227*Q227)/R227</f>
        <v>7.21153846153846</v>
      </c>
      <c r="P227" s="35" t="n">
        <f aca="false">$AB$17</f>
        <v>1.5</v>
      </c>
      <c r="Q227" s="35" t="n">
        <f aca="false">$AC$17</f>
        <v>25</v>
      </c>
      <c r="R227" s="16" t="n">
        <v>5.2</v>
      </c>
      <c r="S227" s="35" t="n">
        <v>62</v>
      </c>
      <c r="T227" s="35" t="n">
        <v>50</v>
      </c>
      <c r="U227" s="35" t="n">
        <v>75</v>
      </c>
      <c r="V227" s="35" t="n">
        <v>0.19</v>
      </c>
      <c r="W227" s="45" t="n">
        <f aca="false">SUM(F227,E227,V227,)</f>
        <v>0.65</v>
      </c>
    </row>
    <row r="228" customFormat="false" ht="15" hidden="false" customHeight="false" outlineLevel="0" collapsed="false">
      <c r="A228" s="39" t="n">
        <v>226</v>
      </c>
      <c r="B228" s="40" t="n">
        <v>1.2</v>
      </c>
      <c r="C228" s="41" t="n">
        <v>10</v>
      </c>
      <c r="D228" s="42" t="n">
        <v>0.1</v>
      </c>
      <c r="E228" s="40" t="n">
        <v>0.2</v>
      </c>
      <c r="F228" s="40" t="n">
        <f aca="false">(U228-S228)/T228</f>
        <v>0.32</v>
      </c>
      <c r="G228" s="45" t="n">
        <v>0.94</v>
      </c>
      <c r="H228" s="43" t="n">
        <v>2.2</v>
      </c>
      <c r="I228" s="40" t="n">
        <v>1.9</v>
      </c>
      <c r="J228" s="40" t="n">
        <f aca="false">(H228-I228)*B228*C228*D228*3.67</f>
        <v>1.3212</v>
      </c>
      <c r="K228" s="40" t="n">
        <v>3.67</v>
      </c>
      <c r="L228" s="44" t="n">
        <f aca="false">$AB$8*M228*N228*J228</f>
        <v>374.16384</v>
      </c>
      <c r="M228" s="45" t="n">
        <v>0.786666666666667</v>
      </c>
      <c r="N228" s="35" t="n">
        <v>0.9</v>
      </c>
      <c r="O228" s="44" t="n">
        <f aca="false">(P228*Q228)/R228</f>
        <v>7.6530612244898</v>
      </c>
      <c r="P228" s="35" t="n">
        <f aca="false">$AB$17</f>
        <v>1.5</v>
      </c>
      <c r="Q228" s="35" t="n">
        <f aca="false">$AC$17</f>
        <v>25</v>
      </c>
      <c r="R228" s="16" t="n">
        <v>4.9</v>
      </c>
      <c r="S228" s="35" t="n">
        <v>59</v>
      </c>
      <c r="T228" s="35" t="n">
        <v>50</v>
      </c>
      <c r="U228" s="35" t="n">
        <v>75</v>
      </c>
      <c r="V228" s="35" t="n">
        <v>0.11</v>
      </c>
      <c r="W228" s="45" t="n">
        <f aca="false">SUM(F228,E228,V228,)</f>
        <v>0.63</v>
      </c>
    </row>
    <row r="229" customFormat="false" ht="15" hidden="false" customHeight="false" outlineLevel="0" collapsed="false">
      <c r="A229" s="39" t="n">
        <v>227</v>
      </c>
      <c r="B229" s="40" t="n">
        <v>1.2</v>
      </c>
      <c r="C229" s="41" t="n">
        <v>10</v>
      </c>
      <c r="D229" s="42" t="n">
        <v>0.1</v>
      </c>
      <c r="E229" s="40" t="n">
        <v>0.3</v>
      </c>
      <c r="F229" s="40" t="n">
        <f aca="false">(U229-S229)/T229</f>
        <v>0.2</v>
      </c>
      <c r="G229" s="45" t="n">
        <v>0.9</v>
      </c>
      <c r="H229" s="43" t="n">
        <v>2.2</v>
      </c>
      <c r="I229" s="40" t="n">
        <v>1.8</v>
      </c>
      <c r="J229" s="40" t="n">
        <f aca="false">(H229-I229)*B229*C229*D229*3.67</f>
        <v>1.7616</v>
      </c>
      <c r="K229" s="40" t="n">
        <v>3.67</v>
      </c>
      <c r="L229" s="44" t="n">
        <f aca="false">$AB$8*M229*N229*J229</f>
        <v>498.88512</v>
      </c>
      <c r="M229" s="45" t="n">
        <v>0.786666666666667</v>
      </c>
      <c r="N229" s="35" t="n">
        <v>0.9</v>
      </c>
      <c r="O229" s="44" t="n">
        <f aca="false">(P229*Q229)/R229</f>
        <v>8.92857142857143</v>
      </c>
      <c r="P229" s="35" t="n">
        <f aca="false">$AB$17</f>
        <v>1.5</v>
      </c>
      <c r="Q229" s="35" t="n">
        <f aca="false">$AC$17</f>
        <v>25</v>
      </c>
      <c r="R229" s="16" t="n">
        <v>4.2</v>
      </c>
      <c r="S229" s="35" t="n">
        <v>65</v>
      </c>
      <c r="T229" s="35" t="n">
        <v>50</v>
      </c>
      <c r="U229" s="35" t="n">
        <v>75</v>
      </c>
      <c r="V229" s="35" t="n">
        <v>0.13</v>
      </c>
      <c r="W229" s="45" t="n">
        <f aca="false">SUM(F229,E229,V229,)</f>
        <v>0.63</v>
      </c>
    </row>
    <row r="230" customFormat="false" ht="15" hidden="false" customHeight="false" outlineLevel="0" collapsed="false">
      <c r="A230" s="39" t="n">
        <v>228</v>
      </c>
      <c r="B230" s="40" t="n">
        <v>1.2</v>
      </c>
      <c r="C230" s="41" t="n">
        <v>10</v>
      </c>
      <c r="D230" s="42" t="n">
        <v>0.1</v>
      </c>
      <c r="E230" s="40" t="n">
        <v>0.3</v>
      </c>
      <c r="F230" s="40" t="n">
        <f aca="false">(U230-S230)/T230</f>
        <v>0.28</v>
      </c>
      <c r="G230" s="45" t="n">
        <v>0.97</v>
      </c>
      <c r="H230" s="43" t="n">
        <v>2.2</v>
      </c>
      <c r="I230" s="40" t="n">
        <v>2.2</v>
      </c>
      <c r="J230" s="40" t="n">
        <f aca="false">(H230-I230)*B230*C230*D230*3.67</f>
        <v>0</v>
      </c>
      <c r="K230" s="40" t="n">
        <v>3.67</v>
      </c>
      <c r="L230" s="44" t="n">
        <f aca="false">$AB$8*M230*N230*J230</f>
        <v>0</v>
      </c>
      <c r="M230" s="45" t="n">
        <v>0.866666666666667</v>
      </c>
      <c r="N230" s="35" t="n">
        <v>0.9</v>
      </c>
      <c r="O230" s="44" t="n">
        <f aca="false">(P230*Q230)/R230</f>
        <v>7.5</v>
      </c>
      <c r="P230" s="35" t="n">
        <f aca="false">$AB$17</f>
        <v>1.5</v>
      </c>
      <c r="Q230" s="35" t="n">
        <f aca="false">$AC$17</f>
        <v>25</v>
      </c>
      <c r="R230" s="16" t="n">
        <v>5</v>
      </c>
      <c r="S230" s="35" t="n">
        <v>61</v>
      </c>
      <c r="T230" s="35" t="n">
        <v>50</v>
      </c>
      <c r="U230" s="35" t="n">
        <v>75</v>
      </c>
      <c r="V230" s="35" t="n">
        <v>0.15</v>
      </c>
      <c r="W230" s="45" t="n">
        <f aca="false">SUM(F230,E230,V230,)</f>
        <v>0.73</v>
      </c>
    </row>
    <row r="231" customFormat="false" ht="15" hidden="false" customHeight="false" outlineLevel="0" collapsed="false">
      <c r="A231" s="39" t="n">
        <v>229</v>
      </c>
      <c r="B231" s="40" t="n">
        <v>1.2</v>
      </c>
      <c r="C231" s="41" t="n">
        <v>10</v>
      </c>
      <c r="D231" s="42" t="n">
        <v>0.1</v>
      </c>
      <c r="E231" s="40" t="n">
        <v>0.2</v>
      </c>
      <c r="F231" s="40" t="n">
        <f aca="false">(U231-S231)/T231</f>
        <v>0.2</v>
      </c>
      <c r="G231" s="45" t="n">
        <v>0.94</v>
      </c>
      <c r="H231" s="43" t="n">
        <v>2.2</v>
      </c>
      <c r="I231" s="40" t="n">
        <v>1.9</v>
      </c>
      <c r="J231" s="40" t="n">
        <f aca="false">(H231-I231)*B231*C231*D231*3.67</f>
        <v>1.3212</v>
      </c>
      <c r="K231" s="40" t="n">
        <v>3.67</v>
      </c>
      <c r="L231" s="44" t="n">
        <f aca="false">$AB$8*M231*N231*J231</f>
        <v>412.2144</v>
      </c>
      <c r="M231" s="45" t="n">
        <v>0.866666666666667</v>
      </c>
      <c r="N231" s="35" t="n">
        <v>0.9</v>
      </c>
      <c r="O231" s="44" t="n">
        <f aca="false">(P231*Q231)/R231</f>
        <v>7.5</v>
      </c>
      <c r="P231" s="35" t="n">
        <f aca="false">$AB$17</f>
        <v>1.5</v>
      </c>
      <c r="Q231" s="35" t="n">
        <f aca="false">$AC$17</f>
        <v>25</v>
      </c>
      <c r="R231" s="16" t="n">
        <v>5</v>
      </c>
      <c r="S231" s="35" t="n">
        <v>65</v>
      </c>
      <c r="T231" s="35" t="n">
        <v>50</v>
      </c>
      <c r="U231" s="35" t="n">
        <v>75</v>
      </c>
      <c r="V231" s="35" t="n">
        <v>0.18</v>
      </c>
      <c r="W231" s="45" t="n">
        <f aca="false">SUM(F231,E231,V231,)</f>
        <v>0.58</v>
      </c>
    </row>
    <row r="232" customFormat="false" ht="15" hidden="false" customHeight="false" outlineLevel="0" collapsed="false">
      <c r="A232" s="39" t="n">
        <v>230</v>
      </c>
      <c r="B232" s="40" t="n">
        <v>1.2</v>
      </c>
      <c r="C232" s="41" t="n">
        <v>10</v>
      </c>
      <c r="D232" s="42" t="n">
        <v>0.1</v>
      </c>
      <c r="E232" s="40" t="n">
        <v>0.3</v>
      </c>
      <c r="F232" s="40" t="n">
        <f aca="false">(U232-S232)/T232</f>
        <v>0.28</v>
      </c>
      <c r="G232" s="45" t="n">
        <v>0.91</v>
      </c>
      <c r="H232" s="43" t="n">
        <v>2.2</v>
      </c>
      <c r="I232" s="40" t="n">
        <v>1.9</v>
      </c>
      <c r="J232" s="40" t="n">
        <f aca="false">(H232-I232)*B232*C232*D232*3.67</f>
        <v>1.3212</v>
      </c>
      <c r="K232" s="40" t="n">
        <v>3.67</v>
      </c>
      <c r="L232" s="44" t="n">
        <f aca="false">$AB$8*M232*N232*J232</f>
        <v>355.13856</v>
      </c>
      <c r="M232" s="45" t="n">
        <v>0.746666666666667</v>
      </c>
      <c r="N232" s="35" t="n">
        <v>0.9</v>
      </c>
      <c r="O232" s="44" t="n">
        <f aca="false">(P232*Q232)/R232</f>
        <v>17.0454545454545</v>
      </c>
      <c r="P232" s="35" t="n">
        <f aca="false">$AB$17</f>
        <v>1.5</v>
      </c>
      <c r="Q232" s="35" t="n">
        <f aca="false">$AC$17</f>
        <v>25</v>
      </c>
      <c r="R232" s="16" t="n">
        <v>2.2</v>
      </c>
      <c r="S232" s="35" t="n">
        <v>61</v>
      </c>
      <c r="T232" s="35" t="n">
        <v>50</v>
      </c>
      <c r="U232" s="35" t="n">
        <v>75</v>
      </c>
      <c r="V232" s="35" t="n">
        <v>0.16</v>
      </c>
      <c r="W232" s="45" t="n">
        <f aca="false">SUM(F232,E232,V232,)</f>
        <v>0.74</v>
      </c>
    </row>
    <row r="233" customFormat="false" ht="15" hidden="false" customHeight="false" outlineLevel="0" collapsed="false">
      <c r="A233" s="39" t="n">
        <v>231</v>
      </c>
      <c r="B233" s="40" t="n">
        <v>1.2</v>
      </c>
      <c r="C233" s="41" t="n">
        <v>10</v>
      </c>
      <c r="D233" s="42" t="n">
        <v>0.1</v>
      </c>
      <c r="E233" s="40" t="n">
        <v>0.3</v>
      </c>
      <c r="F233" s="40" t="n">
        <f aca="false">(U233-S233)/T233</f>
        <v>0.2</v>
      </c>
      <c r="G233" s="45" t="n">
        <v>0.92</v>
      </c>
      <c r="H233" s="43" t="n">
        <v>2.2</v>
      </c>
      <c r="I233" s="40" t="n">
        <v>2.4</v>
      </c>
      <c r="J233" s="40" t="n">
        <f aca="false">(H233-I233)*B233*C233*D233*3.67</f>
        <v>-0.880799999999999</v>
      </c>
      <c r="K233" s="40" t="n">
        <v>3.67</v>
      </c>
      <c r="L233" s="44" t="n">
        <f aca="false">$AB$8*M233*N233*J233</f>
        <v>-253.6704</v>
      </c>
      <c r="M233" s="45" t="n">
        <v>0.8</v>
      </c>
      <c r="N233" s="35" t="n">
        <v>0.9</v>
      </c>
      <c r="O233" s="44" t="n">
        <f aca="false">(P233*Q233)/R233</f>
        <v>28.8461538461538</v>
      </c>
      <c r="P233" s="35" t="n">
        <f aca="false">$AB$17</f>
        <v>1.5</v>
      </c>
      <c r="Q233" s="35" t="n">
        <f aca="false">$AC$17</f>
        <v>25</v>
      </c>
      <c r="R233" s="16" t="n">
        <v>1.3</v>
      </c>
      <c r="S233" s="35" t="n">
        <v>65</v>
      </c>
      <c r="T233" s="35" t="n">
        <v>50</v>
      </c>
      <c r="U233" s="35" t="n">
        <v>75</v>
      </c>
      <c r="V233" s="35" t="n">
        <v>0.14</v>
      </c>
      <c r="W233" s="45" t="n">
        <f aca="false">SUM(F233,E233,V233,)</f>
        <v>0.64</v>
      </c>
    </row>
    <row r="234" customFormat="false" ht="15" hidden="false" customHeight="false" outlineLevel="0" collapsed="false">
      <c r="A234" s="39" t="n">
        <v>232</v>
      </c>
      <c r="B234" s="40" t="n">
        <v>1.2</v>
      </c>
      <c r="C234" s="41" t="n">
        <v>10</v>
      </c>
      <c r="D234" s="42" t="n">
        <v>0.1</v>
      </c>
      <c r="E234" s="40" t="n">
        <v>0.3</v>
      </c>
      <c r="F234" s="40" t="n">
        <f aca="false">(U234-S234)/T234</f>
        <v>0.22</v>
      </c>
      <c r="G234" s="45" t="n">
        <v>0.9</v>
      </c>
      <c r="H234" s="43" t="n">
        <v>2.2</v>
      </c>
      <c r="I234" s="40" t="n">
        <v>2</v>
      </c>
      <c r="J234" s="40" t="n">
        <f aca="false">(H234-I234)*B234*C234*D234*3.67</f>
        <v>0.880800000000001</v>
      </c>
      <c r="K234" s="40" t="n">
        <v>3.67</v>
      </c>
      <c r="L234" s="44" t="n">
        <f aca="false">$AB$8*M234*N234*J234</f>
        <v>245.21472</v>
      </c>
      <c r="M234" s="45" t="n">
        <v>0.773333333333333</v>
      </c>
      <c r="N234" s="35" t="n">
        <v>0.9</v>
      </c>
      <c r="O234" s="44" t="n">
        <f aca="false">(P234*Q234)/R234</f>
        <v>12.9310344827586</v>
      </c>
      <c r="P234" s="35" t="n">
        <f aca="false">$AB$17</f>
        <v>1.5</v>
      </c>
      <c r="Q234" s="35" t="n">
        <f aca="false">$AC$17</f>
        <v>25</v>
      </c>
      <c r="R234" s="16" t="n">
        <v>2.9</v>
      </c>
      <c r="S234" s="35" t="n">
        <v>64</v>
      </c>
      <c r="T234" s="35" t="n">
        <v>50</v>
      </c>
      <c r="U234" s="35" t="n">
        <v>75</v>
      </c>
      <c r="V234" s="35" t="n">
        <v>0.19</v>
      </c>
      <c r="W234" s="45" t="n">
        <f aca="false">SUM(F234,E234,V234,)</f>
        <v>0.71</v>
      </c>
    </row>
    <row r="235" customFormat="false" ht="15" hidden="false" customHeight="false" outlineLevel="0" collapsed="false">
      <c r="A235" s="39" t="n">
        <v>233</v>
      </c>
      <c r="B235" s="40" t="n">
        <v>1.2</v>
      </c>
      <c r="C235" s="41" t="n">
        <v>10</v>
      </c>
      <c r="D235" s="42" t="n">
        <v>0.1</v>
      </c>
      <c r="E235" s="40" t="n">
        <v>0.3</v>
      </c>
      <c r="F235" s="40" t="n">
        <f aca="false">(U235-S235)/T235</f>
        <v>0.38</v>
      </c>
      <c r="G235" s="45" t="n">
        <v>0.9</v>
      </c>
      <c r="H235" s="43" t="n">
        <v>2.2</v>
      </c>
      <c r="I235" s="40" t="n">
        <v>2.1</v>
      </c>
      <c r="J235" s="40" t="n">
        <f aca="false">(H235-I235)*B235*C235*D235*3.67</f>
        <v>0.4404</v>
      </c>
      <c r="K235" s="40" t="n">
        <v>3.67</v>
      </c>
      <c r="L235" s="44" t="n">
        <f aca="false">$AB$8*M235*N235*J235</f>
        <v>131.06304</v>
      </c>
      <c r="M235" s="45" t="n">
        <v>0.826666666666667</v>
      </c>
      <c r="N235" s="35" t="n">
        <v>0.9</v>
      </c>
      <c r="O235" s="44" t="n">
        <f aca="false">(P235*Q235)/R235</f>
        <v>19.7368421052632</v>
      </c>
      <c r="P235" s="35" t="n">
        <f aca="false">$AB$17</f>
        <v>1.5</v>
      </c>
      <c r="Q235" s="35" t="n">
        <f aca="false">$AC$17</f>
        <v>25</v>
      </c>
      <c r="R235" s="16" t="n">
        <v>1.9</v>
      </c>
      <c r="S235" s="35" t="n">
        <v>56</v>
      </c>
      <c r="T235" s="35" t="n">
        <v>50</v>
      </c>
      <c r="U235" s="35" t="n">
        <v>75</v>
      </c>
      <c r="V235" s="35" t="n">
        <v>0.16</v>
      </c>
      <c r="W235" s="45" t="n">
        <f aca="false">SUM(F235,E235,V235,)</f>
        <v>0.84</v>
      </c>
    </row>
    <row r="236" customFormat="false" ht="15" hidden="false" customHeight="false" outlineLevel="0" collapsed="false">
      <c r="A236" s="39" t="n">
        <v>234</v>
      </c>
      <c r="B236" s="40" t="n">
        <v>1.2</v>
      </c>
      <c r="C236" s="41" t="n">
        <v>10</v>
      </c>
      <c r="D236" s="42" t="n">
        <v>0.1</v>
      </c>
      <c r="E236" s="40" t="n">
        <v>0.2</v>
      </c>
      <c r="F236" s="40" t="n">
        <f aca="false">(U236-S236)/T236</f>
        <v>0.36</v>
      </c>
      <c r="G236" s="45" t="n">
        <v>1</v>
      </c>
      <c r="H236" s="43" t="n">
        <v>2.2</v>
      </c>
      <c r="I236" s="40" t="n">
        <v>1.8</v>
      </c>
      <c r="J236" s="40" t="n">
        <f aca="false">(H236-I236)*B236*C236*D236*3.67</f>
        <v>1.7616</v>
      </c>
      <c r="K236" s="40" t="n">
        <v>3.67</v>
      </c>
      <c r="L236" s="44" t="n">
        <f aca="false">$AB$8*M236*N236*J236</f>
        <v>532.70784</v>
      </c>
      <c r="M236" s="45" t="n">
        <v>0.84</v>
      </c>
      <c r="N236" s="35" t="n">
        <v>0.9</v>
      </c>
      <c r="O236" s="44" t="n">
        <f aca="false">(P236*Q236)/R236</f>
        <v>6.35593220338983</v>
      </c>
      <c r="P236" s="35" t="n">
        <f aca="false">$AB$17</f>
        <v>1.5</v>
      </c>
      <c r="Q236" s="35" t="n">
        <f aca="false">$AC$17</f>
        <v>25</v>
      </c>
      <c r="R236" s="16" t="n">
        <v>5.9</v>
      </c>
      <c r="S236" s="35" t="n">
        <v>57</v>
      </c>
      <c r="T236" s="35" t="n">
        <v>50</v>
      </c>
      <c r="U236" s="35" t="n">
        <v>75</v>
      </c>
      <c r="V236" s="35" t="n">
        <v>0.25</v>
      </c>
      <c r="W236" s="45" t="n">
        <f aca="false">SUM(F236,E236,V236,)</f>
        <v>0.81</v>
      </c>
    </row>
    <row r="237" customFormat="false" ht="15" hidden="false" customHeight="false" outlineLevel="0" collapsed="false">
      <c r="A237" s="39" t="n">
        <v>235</v>
      </c>
      <c r="B237" s="40" t="n">
        <v>1.2</v>
      </c>
      <c r="C237" s="41" t="n">
        <v>10</v>
      </c>
      <c r="D237" s="42" t="n">
        <v>0.1</v>
      </c>
      <c r="E237" s="40" t="n">
        <v>0.4</v>
      </c>
      <c r="F237" s="40" t="n">
        <f aca="false">(U237-S237)/T237</f>
        <v>0.36</v>
      </c>
      <c r="G237" s="45" t="n">
        <v>0.97</v>
      </c>
      <c r="H237" s="43" t="n">
        <v>2.2</v>
      </c>
      <c r="I237" s="40" t="n">
        <v>2.6</v>
      </c>
      <c r="J237" s="40" t="n">
        <f aca="false">(H237-I237)*B237*C237*D237*3.67</f>
        <v>-1.7616</v>
      </c>
      <c r="K237" s="40" t="n">
        <v>3.67</v>
      </c>
      <c r="L237" s="44" t="n">
        <f aca="false">$AB$8*M237*N237*J237</f>
        <v>-490.42944</v>
      </c>
      <c r="M237" s="45" t="n">
        <v>0.773333333333333</v>
      </c>
      <c r="N237" s="35" t="n">
        <v>0.9</v>
      </c>
      <c r="O237" s="44" t="n">
        <f aca="false">(P237*Q237)/R237</f>
        <v>37.5</v>
      </c>
      <c r="P237" s="35" t="n">
        <f aca="false">$AB$17</f>
        <v>1.5</v>
      </c>
      <c r="Q237" s="35" t="n">
        <f aca="false">$AC$17</f>
        <v>25</v>
      </c>
      <c r="R237" s="16" t="n">
        <v>1</v>
      </c>
      <c r="S237" s="35" t="n">
        <v>57</v>
      </c>
      <c r="T237" s="35" t="n">
        <v>50</v>
      </c>
      <c r="U237" s="35" t="n">
        <v>75</v>
      </c>
      <c r="V237" s="35" t="n">
        <v>0.21</v>
      </c>
      <c r="W237" s="45" t="n">
        <f aca="false">SUM(F237,E237,V237,)</f>
        <v>0.97</v>
      </c>
    </row>
    <row r="238" customFormat="false" ht="15" hidden="false" customHeight="false" outlineLevel="0" collapsed="false">
      <c r="A238" s="39" t="n">
        <v>236</v>
      </c>
      <c r="B238" s="40" t="n">
        <v>1.2</v>
      </c>
      <c r="C238" s="41" t="n">
        <v>10</v>
      </c>
      <c r="D238" s="42" t="n">
        <v>0.1</v>
      </c>
      <c r="E238" s="40" t="n">
        <v>0.2</v>
      </c>
      <c r="F238" s="40" t="n">
        <f aca="false">(U238-S238)/T238</f>
        <v>0.2</v>
      </c>
      <c r="G238" s="45" t="n">
        <v>0.94</v>
      </c>
      <c r="H238" s="43" t="n">
        <v>2.2</v>
      </c>
      <c r="I238" s="40" t="n">
        <v>2.1</v>
      </c>
      <c r="J238" s="40" t="n">
        <f aca="false">(H238-I238)*B238*C238*D238*3.67</f>
        <v>0.4404</v>
      </c>
      <c r="K238" s="40" t="n">
        <v>3.67</v>
      </c>
      <c r="L238" s="44" t="n">
        <f aca="false">$AB$8*M238*N238*J238</f>
        <v>133.17696</v>
      </c>
      <c r="M238" s="45" t="n">
        <v>0.84</v>
      </c>
      <c r="N238" s="35" t="n">
        <v>0.9</v>
      </c>
      <c r="O238" s="44" t="n">
        <f aca="false">(P238*Q238)/R238</f>
        <v>8.15217391304348</v>
      </c>
      <c r="P238" s="35" t="n">
        <f aca="false">$AB$17</f>
        <v>1.5</v>
      </c>
      <c r="Q238" s="35" t="n">
        <f aca="false">$AC$17</f>
        <v>25</v>
      </c>
      <c r="R238" s="16" t="n">
        <v>4.6</v>
      </c>
      <c r="S238" s="35" t="n">
        <v>65</v>
      </c>
      <c r="T238" s="35" t="n">
        <v>50</v>
      </c>
      <c r="U238" s="35" t="n">
        <v>75</v>
      </c>
      <c r="V238" s="35" t="n">
        <v>0.14</v>
      </c>
      <c r="W238" s="45" t="n">
        <f aca="false">SUM(F238,E238,V238,)</f>
        <v>0.54</v>
      </c>
    </row>
    <row r="239" customFormat="false" ht="15" hidden="false" customHeight="false" outlineLevel="0" collapsed="false">
      <c r="A239" s="39" t="n">
        <v>237</v>
      </c>
      <c r="B239" s="40" t="n">
        <v>1.2</v>
      </c>
      <c r="C239" s="41" t="n">
        <v>10</v>
      </c>
      <c r="D239" s="42" t="n">
        <v>0.1</v>
      </c>
      <c r="E239" s="40" t="n">
        <v>0.4</v>
      </c>
      <c r="F239" s="40" t="n">
        <f aca="false">(U239-S239)/T239</f>
        <v>0.24</v>
      </c>
      <c r="G239" s="45" t="n">
        <v>0.98</v>
      </c>
      <c r="H239" s="43" t="n">
        <v>2.2</v>
      </c>
      <c r="I239" s="40" t="n">
        <v>1.8</v>
      </c>
      <c r="J239" s="40" t="n">
        <f aca="false">(H239-I239)*B239*C239*D239*3.67</f>
        <v>1.7616</v>
      </c>
      <c r="K239" s="40" t="n">
        <v>3.67</v>
      </c>
      <c r="L239" s="44" t="n">
        <f aca="false">$AB$8*M239*N239*J239</f>
        <v>498.88512</v>
      </c>
      <c r="M239" s="45" t="n">
        <v>0.786666666666667</v>
      </c>
      <c r="N239" s="35" t="n">
        <v>0.9</v>
      </c>
      <c r="O239" s="44" t="n">
        <f aca="false">(P239*Q239)/R239</f>
        <v>23.4375</v>
      </c>
      <c r="P239" s="35" t="n">
        <f aca="false">$AB$17</f>
        <v>1.5</v>
      </c>
      <c r="Q239" s="35" t="n">
        <f aca="false">$AC$17</f>
        <v>25</v>
      </c>
      <c r="R239" s="16" t="n">
        <v>1.6</v>
      </c>
      <c r="S239" s="35" t="n">
        <v>63</v>
      </c>
      <c r="T239" s="35" t="n">
        <v>50</v>
      </c>
      <c r="U239" s="35" t="n">
        <v>75</v>
      </c>
      <c r="V239" s="35" t="n">
        <v>0.2</v>
      </c>
      <c r="W239" s="45" t="n">
        <f aca="false">SUM(F239,E239,V239,)</f>
        <v>0.84</v>
      </c>
    </row>
    <row r="240" customFormat="false" ht="15" hidden="false" customHeight="false" outlineLevel="0" collapsed="false">
      <c r="A240" s="39" t="n">
        <v>238</v>
      </c>
      <c r="B240" s="40" t="n">
        <v>1.2</v>
      </c>
      <c r="C240" s="41" t="n">
        <v>10</v>
      </c>
      <c r="D240" s="42" t="n">
        <v>0.1</v>
      </c>
      <c r="E240" s="40" t="n">
        <v>0.3</v>
      </c>
      <c r="F240" s="40" t="n">
        <f aca="false">(U240-S240)/T240</f>
        <v>0.24</v>
      </c>
      <c r="G240" s="45" t="n">
        <v>0.96</v>
      </c>
      <c r="H240" s="43" t="n">
        <v>2.2</v>
      </c>
      <c r="I240" s="40" t="n">
        <v>2.6</v>
      </c>
      <c r="J240" s="40" t="n">
        <f aca="false">(H240-I240)*B240*C240*D240*3.67</f>
        <v>-1.7616</v>
      </c>
      <c r="K240" s="40" t="n">
        <v>3.67</v>
      </c>
      <c r="L240" s="44" t="n">
        <f aca="false">$AB$8*M240*N240*J240</f>
        <v>-465.0624</v>
      </c>
      <c r="M240" s="45" t="n">
        <v>0.733333333333333</v>
      </c>
      <c r="N240" s="35" t="n">
        <v>0.9</v>
      </c>
      <c r="O240" s="44" t="n">
        <f aca="false">(P240*Q240)/R240</f>
        <v>8.72093023255814</v>
      </c>
      <c r="P240" s="35" t="n">
        <f aca="false">$AB$17</f>
        <v>1.5</v>
      </c>
      <c r="Q240" s="35" t="n">
        <f aca="false">$AC$17</f>
        <v>25</v>
      </c>
      <c r="R240" s="16" t="n">
        <v>4.3</v>
      </c>
      <c r="S240" s="35" t="n">
        <v>63</v>
      </c>
      <c r="T240" s="35" t="n">
        <v>50</v>
      </c>
      <c r="U240" s="35" t="n">
        <v>75</v>
      </c>
      <c r="V240" s="35" t="n">
        <v>0.24</v>
      </c>
      <c r="W240" s="45" t="n">
        <f aca="false">SUM(F240,E240,V240,)</f>
        <v>0.78</v>
      </c>
    </row>
    <row r="241" customFormat="false" ht="15" hidden="false" customHeight="false" outlineLevel="0" collapsed="false">
      <c r="A241" s="39" t="n">
        <v>239</v>
      </c>
      <c r="B241" s="40" t="n">
        <v>1.2</v>
      </c>
      <c r="C241" s="41" t="n">
        <v>10</v>
      </c>
      <c r="D241" s="42" t="n">
        <v>0.1</v>
      </c>
      <c r="E241" s="40" t="n">
        <v>0.2</v>
      </c>
      <c r="F241" s="40" t="n">
        <f aca="false">(U241-S241)/T241</f>
        <v>0.26</v>
      </c>
      <c r="G241" s="45" t="n">
        <v>0.9</v>
      </c>
      <c r="H241" s="43" t="n">
        <v>2.2</v>
      </c>
      <c r="I241" s="40" t="n">
        <v>1.8</v>
      </c>
      <c r="J241" s="40" t="n">
        <f aca="false">(H241-I241)*B241*C241*D241*3.67</f>
        <v>1.7616</v>
      </c>
      <c r="K241" s="40" t="n">
        <v>3.67</v>
      </c>
      <c r="L241" s="44" t="n">
        <f aca="false">$AB$8*M241*N241*J241</f>
        <v>507.3408</v>
      </c>
      <c r="M241" s="45" t="n">
        <v>0.8</v>
      </c>
      <c r="N241" s="35" t="n">
        <v>0.9</v>
      </c>
      <c r="O241" s="44" t="n">
        <f aca="false">(P241*Q241)/R241</f>
        <v>18.75</v>
      </c>
      <c r="P241" s="35" t="n">
        <f aca="false">$AB$17</f>
        <v>1.5</v>
      </c>
      <c r="Q241" s="35" t="n">
        <f aca="false">$AC$17</f>
        <v>25</v>
      </c>
      <c r="R241" s="16" t="n">
        <v>2</v>
      </c>
      <c r="S241" s="35" t="n">
        <v>62</v>
      </c>
      <c r="T241" s="35" t="n">
        <v>50</v>
      </c>
      <c r="U241" s="35" t="n">
        <v>75</v>
      </c>
      <c r="V241" s="35" t="n">
        <v>0.25</v>
      </c>
      <c r="W241" s="45" t="n">
        <f aca="false">SUM(F241,E241,V241,)</f>
        <v>0.71</v>
      </c>
    </row>
    <row r="242" customFormat="false" ht="15" hidden="false" customHeight="false" outlineLevel="0" collapsed="false">
      <c r="A242" s="39" t="n">
        <v>240</v>
      </c>
      <c r="B242" s="40" t="n">
        <v>1.2</v>
      </c>
      <c r="C242" s="41" t="n">
        <v>10</v>
      </c>
      <c r="D242" s="42" t="n">
        <v>0.1</v>
      </c>
      <c r="E242" s="40" t="n">
        <v>0.4</v>
      </c>
      <c r="F242" s="40" t="n">
        <f aca="false">(U242-S242)/T242</f>
        <v>0.24</v>
      </c>
      <c r="G242" s="45" t="n">
        <v>0.96</v>
      </c>
      <c r="H242" s="43" t="n">
        <v>2.2</v>
      </c>
      <c r="I242" s="40" t="n">
        <v>2.4</v>
      </c>
      <c r="J242" s="40" t="n">
        <f aca="false">(H242-I242)*B242*C242*D242*3.67</f>
        <v>-0.880799999999999</v>
      </c>
      <c r="K242" s="40" t="n">
        <v>3.67</v>
      </c>
      <c r="L242" s="44" t="n">
        <f aca="false">$AB$8*M242*N242*J242</f>
        <v>-270.58176</v>
      </c>
      <c r="M242" s="45" t="n">
        <v>0.853333333333333</v>
      </c>
      <c r="N242" s="35" t="n">
        <v>0.9</v>
      </c>
      <c r="O242" s="44" t="n">
        <f aca="false">(P242*Q242)/R242</f>
        <v>28.8461538461538</v>
      </c>
      <c r="P242" s="35" t="n">
        <f aca="false">$AB$17</f>
        <v>1.5</v>
      </c>
      <c r="Q242" s="35" t="n">
        <f aca="false">$AC$17</f>
        <v>25</v>
      </c>
      <c r="R242" s="16" t="n">
        <v>1.3</v>
      </c>
      <c r="S242" s="35" t="n">
        <v>63</v>
      </c>
      <c r="T242" s="35" t="n">
        <v>50</v>
      </c>
      <c r="U242" s="35" t="n">
        <v>75</v>
      </c>
      <c r="V242" s="35" t="n">
        <v>0.18</v>
      </c>
      <c r="W242" s="45" t="n">
        <f aca="false">SUM(F242,E242,V242,)</f>
        <v>0.82</v>
      </c>
    </row>
    <row r="243" customFormat="false" ht="15" hidden="false" customHeight="false" outlineLevel="0" collapsed="false">
      <c r="A243" s="39" t="n">
        <v>241</v>
      </c>
      <c r="B243" s="40" t="n">
        <v>1.2</v>
      </c>
      <c r="C243" s="41" t="n">
        <v>10</v>
      </c>
      <c r="D243" s="42" t="n">
        <v>0.1</v>
      </c>
      <c r="E243" s="40" t="n">
        <v>0.3</v>
      </c>
      <c r="F243" s="40" t="n">
        <f aca="false">(U243-S243)/T243</f>
        <v>0.32</v>
      </c>
      <c r="G243" s="45" t="n">
        <v>0.97</v>
      </c>
      <c r="H243" s="43" t="n">
        <v>2.2</v>
      </c>
      <c r="I243" s="40" t="n">
        <v>2</v>
      </c>
      <c r="J243" s="40" t="n">
        <f aca="false">(H243-I243)*B243*C243*D243*3.67</f>
        <v>0.880800000000001</v>
      </c>
      <c r="K243" s="40" t="n">
        <v>3.67</v>
      </c>
      <c r="L243" s="44" t="n">
        <f aca="false">$AB$8*M243*N243*J243</f>
        <v>262.12608</v>
      </c>
      <c r="M243" s="45" t="n">
        <v>0.826666666666667</v>
      </c>
      <c r="N243" s="35" t="n">
        <v>0.9</v>
      </c>
      <c r="O243" s="44" t="n">
        <f aca="false">(P243*Q243)/R243</f>
        <v>25</v>
      </c>
      <c r="P243" s="35" t="n">
        <f aca="false">$AB$17</f>
        <v>1.5</v>
      </c>
      <c r="Q243" s="35" t="n">
        <f aca="false">$AC$17</f>
        <v>25</v>
      </c>
      <c r="R243" s="16" t="n">
        <v>1.5</v>
      </c>
      <c r="S243" s="35" t="n">
        <v>59</v>
      </c>
      <c r="T243" s="35" t="n">
        <v>50</v>
      </c>
      <c r="U243" s="35" t="n">
        <v>75</v>
      </c>
      <c r="V243" s="35" t="n">
        <v>0.25</v>
      </c>
      <c r="W243" s="45" t="n">
        <f aca="false">SUM(F243,E243,V243,)</f>
        <v>0.87</v>
      </c>
    </row>
    <row r="244" customFormat="false" ht="15" hidden="false" customHeight="false" outlineLevel="0" collapsed="false">
      <c r="A244" s="39" t="n">
        <v>242</v>
      </c>
      <c r="B244" s="40" t="n">
        <v>1.2</v>
      </c>
      <c r="C244" s="41" t="n">
        <v>10</v>
      </c>
      <c r="D244" s="42" t="n">
        <v>0.1</v>
      </c>
      <c r="E244" s="40" t="n">
        <v>0.2</v>
      </c>
      <c r="F244" s="40" t="n">
        <f aca="false">(U244-S244)/T244</f>
        <v>0.34</v>
      </c>
      <c r="G244" s="45" t="n">
        <v>0.92</v>
      </c>
      <c r="H244" s="43" t="n">
        <v>2.2</v>
      </c>
      <c r="I244" s="40" t="n">
        <v>2</v>
      </c>
      <c r="J244" s="40" t="n">
        <f aca="false">(H244-I244)*B244*C244*D244*3.67</f>
        <v>0.880800000000001</v>
      </c>
      <c r="K244" s="40" t="n">
        <v>3.67</v>
      </c>
      <c r="L244" s="44" t="n">
        <f aca="false">$AB$8*M244*N244*J244</f>
        <v>240.98688</v>
      </c>
      <c r="M244" s="45" t="n">
        <v>0.76</v>
      </c>
      <c r="N244" s="35" t="n">
        <v>0.9</v>
      </c>
      <c r="O244" s="44" t="n">
        <f aca="false">(P244*Q244)/R244</f>
        <v>19.7368421052632</v>
      </c>
      <c r="P244" s="35" t="n">
        <f aca="false">$AB$17</f>
        <v>1.5</v>
      </c>
      <c r="Q244" s="35" t="n">
        <f aca="false">$AC$17</f>
        <v>25</v>
      </c>
      <c r="R244" s="16" t="n">
        <v>1.9</v>
      </c>
      <c r="S244" s="35" t="n">
        <v>58</v>
      </c>
      <c r="T244" s="35" t="n">
        <v>50</v>
      </c>
      <c r="U244" s="35" t="n">
        <v>75</v>
      </c>
      <c r="V244" s="35" t="n">
        <v>0.2</v>
      </c>
      <c r="W244" s="45" t="n">
        <f aca="false">SUM(F244,E244,V244,)</f>
        <v>0.74</v>
      </c>
    </row>
    <row r="245" customFormat="false" ht="15" hidden="false" customHeight="false" outlineLevel="0" collapsed="false">
      <c r="A245" s="39" t="n">
        <v>243</v>
      </c>
      <c r="B245" s="40" t="n">
        <v>1.2</v>
      </c>
      <c r="C245" s="41" t="n">
        <v>10</v>
      </c>
      <c r="D245" s="42" t="n">
        <v>0.1</v>
      </c>
      <c r="E245" s="40" t="n">
        <v>0.2</v>
      </c>
      <c r="F245" s="40" t="n">
        <f aca="false">(U245-S245)/T245</f>
        <v>0.32</v>
      </c>
      <c r="G245" s="45" t="n">
        <v>0.92</v>
      </c>
      <c r="H245" s="43" t="n">
        <v>2.2</v>
      </c>
      <c r="I245" s="40" t="n">
        <v>2.3</v>
      </c>
      <c r="J245" s="40" t="n">
        <f aca="false">(H245-I245)*B245*C245*D245*3.67</f>
        <v>-0.440399999999998</v>
      </c>
      <c r="K245" s="40" t="n">
        <v>3.67</v>
      </c>
      <c r="L245" s="44" t="n">
        <f aca="false">$AB$8*M245*N245*J245</f>
        <v>-133.17696</v>
      </c>
      <c r="M245" s="45" t="n">
        <v>0.84</v>
      </c>
      <c r="N245" s="35" t="n">
        <v>0.9</v>
      </c>
      <c r="O245" s="44" t="n">
        <f aca="false">(P245*Q245)/R245</f>
        <v>19.7368421052632</v>
      </c>
      <c r="P245" s="35" t="n">
        <f aca="false">$AB$17</f>
        <v>1.5</v>
      </c>
      <c r="Q245" s="35" t="n">
        <f aca="false">$AC$17</f>
        <v>25</v>
      </c>
      <c r="R245" s="16" t="n">
        <v>1.9</v>
      </c>
      <c r="S245" s="35" t="n">
        <v>59</v>
      </c>
      <c r="T245" s="35" t="n">
        <v>50</v>
      </c>
      <c r="U245" s="35" t="n">
        <v>75</v>
      </c>
      <c r="V245" s="35" t="n">
        <v>0.21</v>
      </c>
      <c r="W245" s="45" t="n">
        <f aca="false">SUM(F245,E245,V245,)</f>
        <v>0.73</v>
      </c>
    </row>
    <row r="246" customFormat="false" ht="15" hidden="false" customHeight="false" outlineLevel="0" collapsed="false">
      <c r="A246" s="39" t="n">
        <v>244</v>
      </c>
      <c r="B246" s="40" t="n">
        <v>1.2</v>
      </c>
      <c r="C246" s="41" t="n">
        <v>10</v>
      </c>
      <c r="D246" s="42" t="n">
        <v>0.1</v>
      </c>
      <c r="E246" s="40" t="n">
        <v>0.3</v>
      </c>
      <c r="F246" s="40" t="n">
        <f aca="false">(U246-S246)/T246</f>
        <v>0.3</v>
      </c>
      <c r="G246" s="45" t="n">
        <v>0.9</v>
      </c>
      <c r="H246" s="43" t="n">
        <v>2.2</v>
      </c>
      <c r="I246" s="40" t="n">
        <v>2.1</v>
      </c>
      <c r="J246" s="40" t="n">
        <f aca="false">(H246-I246)*B246*C246*D246*3.67</f>
        <v>0.4404</v>
      </c>
      <c r="K246" s="40" t="n">
        <v>3.67</v>
      </c>
      <c r="L246" s="44" t="n">
        <f aca="false">$AB$8*M246*N246*J246</f>
        <v>128.94912</v>
      </c>
      <c r="M246" s="45" t="n">
        <v>0.813333333333333</v>
      </c>
      <c r="N246" s="35" t="n">
        <v>0.9</v>
      </c>
      <c r="O246" s="44" t="n">
        <f aca="false">(P246*Q246)/R246</f>
        <v>5.859375</v>
      </c>
      <c r="P246" s="35" t="n">
        <f aca="false">$AB$17</f>
        <v>1.5</v>
      </c>
      <c r="Q246" s="35" t="n">
        <f aca="false">$AC$17</f>
        <v>25</v>
      </c>
      <c r="R246" s="16" t="n">
        <v>6.4</v>
      </c>
      <c r="S246" s="35" t="n">
        <v>60</v>
      </c>
      <c r="T246" s="35" t="n">
        <v>50</v>
      </c>
      <c r="U246" s="35" t="n">
        <v>75</v>
      </c>
      <c r="V246" s="35" t="n">
        <v>0.18</v>
      </c>
      <c r="W246" s="45" t="n">
        <f aca="false">SUM(F246,E246,V246,)</f>
        <v>0.78</v>
      </c>
    </row>
    <row r="247" customFormat="false" ht="15" hidden="false" customHeight="false" outlineLevel="0" collapsed="false">
      <c r="A247" s="39" t="n">
        <v>245</v>
      </c>
      <c r="B247" s="40" t="n">
        <v>1.2</v>
      </c>
      <c r="C247" s="41" t="n">
        <v>10</v>
      </c>
      <c r="D247" s="42" t="n">
        <v>0.1</v>
      </c>
      <c r="E247" s="40" t="n">
        <v>0.3</v>
      </c>
      <c r="F247" s="40" t="n">
        <f aca="false">(U247-S247)/T247</f>
        <v>0.38</v>
      </c>
      <c r="G247" s="45" t="n">
        <v>0.95</v>
      </c>
      <c r="H247" s="43" t="n">
        <v>2.2</v>
      </c>
      <c r="I247" s="40" t="n">
        <v>2.3</v>
      </c>
      <c r="J247" s="40" t="n">
        <f aca="false">(H247-I247)*B247*C247*D247*3.67</f>
        <v>-0.440399999999998</v>
      </c>
      <c r="K247" s="40" t="n">
        <v>3.67</v>
      </c>
      <c r="L247" s="44" t="n">
        <f aca="false">$AB$8*M247*N247*J247</f>
        <v>-116.2656</v>
      </c>
      <c r="M247" s="45" t="n">
        <v>0.733333333333333</v>
      </c>
      <c r="N247" s="35" t="n">
        <v>0.9</v>
      </c>
      <c r="O247" s="44" t="n">
        <f aca="false">(P247*Q247)/R247</f>
        <v>8.92857142857143</v>
      </c>
      <c r="P247" s="35" t="n">
        <f aca="false">$AB$17</f>
        <v>1.5</v>
      </c>
      <c r="Q247" s="35" t="n">
        <f aca="false">$AC$17</f>
        <v>25</v>
      </c>
      <c r="R247" s="16" t="n">
        <v>4.2</v>
      </c>
      <c r="S247" s="35" t="n">
        <v>56</v>
      </c>
      <c r="T247" s="35" t="n">
        <v>50</v>
      </c>
      <c r="U247" s="35" t="n">
        <v>75</v>
      </c>
      <c r="V247" s="35" t="n">
        <v>0.16</v>
      </c>
      <c r="W247" s="45" t="n">
        <f aca="false">SUM(F247,E247,V247,)</f>
        <v>0.84</v>
      </c>
    </row>
    <row r="248" customFormat="false" ht="15" hidden="false" customHeight="false" outlineLevel="0" collapsed="false">
      <c r="A248" s="39" t="n">
        <v>246</v>
      </c>
      <c r="B248" s="40" t="n">
        <v>1.2</v>
      </c>
      <c r="C248" s="41" t="n">
        <v>10</v>
      </c>
      <c r="D248" s="42" t="n">
        <v>0.1</v>
      </c>
      <c r="E248" s="40" t="n">
        <v>0.2</v>
      </c>
      <c r="F248" s="40" t="n">
        <f aca="false">(U248-S248)/T248</f>
        <v>0.22</v>
      </c>
      <c r="G248" s="45" t="n">
        <v>0.92</v>
      </c>
      <c r="H248" s="43" t="n">
        <v>2.2</v>
      </c>
      <c r="I248" s="40" t="n">
        <v>1.9</v>
      </c>
      <c r="J248" s="40" t="n">
        <f aca="false">(H248-I248)*B248*C248*D248*3.67</f>
        <v>1.3212</v>
      </c>
      <c r="K248" s="40" t="n">
        <v>3.67</v>
      </c>
      <c r="L248" s="44" t="n">
        <f aca="false">$AB$8*M248*N248*J248</f>
        <v>393.18912</v>
      </c>
      <c r="M248" s="45" t="n">
        <v>0.826666666666667</v>
      </c>
      <c r="N248" s="35" t="n">
        <v>0.9</v>
      </c>
      <c r="O248" s="44" t="n">
        <f aca="false">(P248*Q248)/R248</f>
        <v>8.92857142857143</v>
      </c>
      <c r="P248" s="35" t="n">
        <f aca="false">$AB$17</f>
        <v>1.5</v>
      </c>
      <c r="Q248" s="35" t="n">
        <f aca="false">$AC$17</f>
        <v>25</v>
      </c>
      <c r="R248" s="16" t="n">
        <v>4.2</v>
      </c>
      <c r="S248" s="35" t="n">
        <v>64</v>
      </c>
      <c r="T248" s="35" t="n">
        <v>50</v>
      </c>
      <c r="U248" s="35" t="n">
        <v>75</v>
      </c>
      <c r="V248" s="35" t="n">
        <v>0.17</v>
      </c>
      <c r="W248" s="45" t="n">
        <f aca="false">SUM(F248,E248,V248,)</f>
        <v>0.59</v>
      </c>
    </row>
    <row r="249" customFormat="false" ht="15" hidden="false" customHeight="false" outlineLevel="0" collapsed="false">
      <c r="A249" s="39" t="n">
        <v>247</v>
      </c>
      <c r="B249" s="40" t="n">
        <v>1.2</v>
      </c>
      <c r="C249" s="41" t="n">
        <v>10</v>
      </c>
      <c r="D249" s="42" t="n">
        <v>0.1</v>
      </c>
      <c r="E249" s="40" t="n">
        <v>0.3</v>
      </c>
      <c r="F249" s="40" t="n">
        <f aca="false">(U249-S249)/T249</f>
        <v>0.28</v>
      </c>
      <c r="G249" s="45" t="n">
        <v>0.95</v>
      </c>
      <c r="H249" s="43" t="n">
        <v>2.2</v>
      </c>
      <c r="I249" s="40" t="n">
        <v>2.5</v>
      </c>
      <c r="J249" s="40" t="n">
        <f aca="false">(H249-I249)*B249*C249*D249*3.67</f>
        <v>-1.3212</v>
      </c>
      <c r="K249" s="40" t="n">
        <v>3.67</v>
      </c>
      <c r="L249" s="44" t="n">
        <f aca="false">$AB$8*M249*N249*J249</f>
        <v>-399.53088</v>
      </c>
      <c r="M249" s="45" t="n">
        <v>0.84</v>
      </c>
      <c r="N249" s="35" t="n">
        <v>0.9</v>
      </c>
      <c r="O249" s="44" t="n">
        <f aca="false">(P249*Q249)/R249</f>
        <v>19.7368421052632</v>
      </c>
      <c r="P249" s="35" t="n">
        <f aca="false">$AB$17</f>
        <v>1.5</v>
      </c>
      <c r="Q249" s="35" t="n">
        <f aca="false">$AC$17</f>
        <v>25</v>
      </c>
      <c r="R249" s="16" t="n">
        <v>1.9</v>
      </c>
      <c r="S249" s="35" t="n">
        <v>61</v>
      </c>
      <c r="T249" s="35" t="n">
        <v>50</v>
      </c>
      <c r="U249" s="35" t="n">
        <v>75</v>
      </c>
      <c r="V249" s="35" t="n">
        <v>0.2</v>
      </c>
      <c r="W249" s="45" t="n">
        <f aca="false">SUM(F249,E249,V249,)</f>
        <v>0.78</v>
      </c>
    </row>
    <row r="250" customFormat="false" ht="15" hidden="false" customHeight="false" outlineLevel="0" collapsed="false">
      <c r="A250" s="39" t="n">
        <v>248</v>
      </c>
      <c r="B250" s="40" t="n">
        <v>1.2</v>
      </c>
      <c r="C250" s="41" t="n">
        <v>10</v>
      </c>
      <c r="D250" s="42" t="n">
        <v>0.1</v>
      </c>
      <c r="E250" s="40" t="n">
        <v>0.4</v>
      </c>
      <c r="F250" s="40" t="n">
        <f aca="false">(U250-S250)/T250</f>
        <v>0.36</v>
      </c>
      <c r="G250" s="45" t="n">
        <v>0.93</v>
      </c>
      <c r="H250" s="43" t="n">
        <v>2.2</v>
      </c>
      <c r="I250" s="40" t="n">
        <v>2.4</v>
      </c>
      <c r="J250" s="40" t="n">
        <f aca="false">(H250-I250)*B250*C250*D250*3.67</f>
        <v>-0.880799999999999</v>
      </c>
      <c r="K250" s="40" t="n">
        <v>3.67</v>
      </c>
      <c r="L250" s="44" t="n">
        <f aca="false">$AB$8*M250*N250*J250</f>
        <v>-240.98688</v>
      </c>
      <c r="M250" s="45" t="n">
        <v>0.76</v>
      </c>
      <c r="N250" s="35" t="n">
        <v>0.9</v>
      </c>
      <c r="O250" s="44" t="n">
        <f aca="false">(P250*Q250)/R250</f>
        <v>34.0909090909091</v>
      </c>
      <c r="P250" s="35" t="n">
        <f aca="false">$AB$17</f>
        <v>1.5</v>
      </c>
      <c r="Q250" s="35" t="n">
        <f aca="false">$AC$17</f>
        <v>25</v>
      </c>
      <c r="R250" s="16" t="n">
        <v>1.1</v>
      </c>
      <c r="S250" s="35" t="n">
        <v>57</v>
      </c>
      <c r="T250" s="35" t="n">
        <v>50</v>
      </c>
      <c r="U250" s="35" t="n">
        <v>75</v>
      </c>
      <c r="V250" s="35" t="n">
        <v>0.11</v>
      </c>
      <c r="W250" s="45" t="n">
        <f aca="false">SUM(F250,E250,V250,)</f>
        <v>0.87</v>
      </c>
    </row>
    <row r="251" customFormat="false" ht="15" hidden="false" customHeight="false" outlineLevel="0" collapsed="false">
      <c r="A251" s="39" t="n">
        <v>249</v>
      </c>
      <c r="B251" s="40" t="n">
        <v>1.2</v>
      </c>
      <c r="C251" s="41" t="n">
        <v>10</v>
      </c>
      <c r="D251" s="42" t="n">
        <v>0.1</v>
      </c>
      <c r="E251" s="40" t="n">
        <v>0.4</v>
      </c>
      <c r="F251" s="40" t="n">
        <f aca="false">(U251-S251)/T251</f>
        <v>0.38</v>
      </c>
      <c r="G251" s="45" t="n">
        <v>0.94</v>
      </c>
      <c r="H251" s="43" t="n">
        <v>2.2</v>
      </c>
      <c r="I251" s="40" t="n">
        <v>2.4</v>
      </c>
      <c r="J251" s="40" t="n">
        <f aca="false">(H251-I251)*B251*C251*D251*3.67</f>
        <v>-0.880799999999999</v>
      </c>
      <c r="K251" s="40" t="n">
        <v>3.67</v>
      </c>
      <c r="L251" s="44" t="n">
        <f aca="false">$AB$8*M251*N251*J251</f>
        <v>-266.35392</v>
      </c>
      <c r="M251" s="45" t="n">
        <v>0.84</v>
      </c>
      <c r="N251" s="35" t="n">
        <v>0.9</v>
      </c>
      <c r="O251" s="44" t="n">
        <f aca="false">(P251*Q251)/R251</f>
        <v>34.0909090909091</v>
      </c>
      <c r="P251" s="35" t="n">
        <f aca="false">$AB$17</f>
        <v>1.5</v>
      </c>
      <c r="Q251" s="35" t="n">
        <f aca="false">$AC$17</f>
        <v>25</v>
      </c>
      <c r="R251" s="16" t="n">
        <v>1.1</v>
      </c>
      <c r="S251" s="35" t="n">
        <v>56</v>
      </c>
      <c r="T251" s="35" t="n">
        <v>50</v>
      </c>
      <c r="U251" s="35" t="n">
        <v>75</v>
      </c>
      <c r="V251" s="35" t="n">
        <v>0.15</v>
      </c>
      <c r="W251" s="45" t="n">
        <f aca="false">SUM(F251,E251,V251,)</f>
        <v>0.93</v>
      </c>
    </row>
    <row r="252" customFormat="false" ht="15" hidden="false" customHeight="false" outlineLevel="0" collapsed="false">
      <c r="A252" s="39" t="n">
        <v>250</v>
      </c>
      <c r="B252" s="40" t="n">
        <v>1.2</v>
      </c>
      <c r="C252" s="41" t="n">
        <v>10</v>
      </c>
      <c r="D252" s="42" t="n">
        <v>0.1</v>
      </c>
      <c r="E252" s="40" t="n">
        <v>0.2</v>
      </c>
      <c r="F252" s="40" t="n">
        <f aca="false">(U252-S252)/T252</f>
        <v>0.34</v>
      </c>
      <c r="G252" s="45" t="n">
        <v>0.9</v>
      </c>
      <c r="H252" s="43" t="n">
        <v>2.2</v>
      </c>
      <c r="I252" s="40" t="n">
        <v>2</v>
      </c>
      <c r="J252" s="40" t="n">
        <f aca="false">(H252-I252)*B252*C252*D252*3.67</f>
        <v>0.880800000000001</v>
      </c>
      <c r="K252" s="40" t="n">
        <v>3.67</v>
      </c>
      <c r="L252" s="44" t="n">
        <f aca="false">$AB$8*M252*N252*J252</f>
        <v>262.12608</v>
      </c>
      <c r="M252" s="45" t="n">
        <v>0.826666666666667</v>
      </c>
      <c r="N252" s="35" t="n">
        <v>0.9</v>
      </c>
      <c r="O252" s="44" t="n">
        <f aca="false">(P252*Q252)/R252</f>
        <v>15.625</v>
      </c>
      <c r="P252" s="35" t="n">
        <f aca="false">$AB$17</f>
        <v>1.5</v>
      </c>
      <c r="Q252" s="35" t="n">
        <f aca="false">$AC$17</f>
        <v>25</v>
      </c>
      <c r="R252" s="16" t="n">
        <v>2.4</v>
      </c>
      <c r="S252" s="35" t="n">
        <v>58</v>
      </c>
      <c r="T252" s="35" t="n">
        <v>50</v>
      </c>
      <c r="U252" s="35" t="n">
        <v>75</v>
      </c>
      <c r="V252" s="35" t="n">
        <v>0.16</v>
      </c>
      <c r="W252" s="45" t="n">
        <f aca="false">SUM(F252,E252,V252,)</f>
        <v>0.7</v>
      </c>
    </row>
    <row r="253" customFormat="false" ht="15" hidden="false" customHeight="false" outlineLevel="0" collapsed="false">
      <c r="A253" s="39" t="n">
        <v>251</v>
      </c>
      <c r="B253" s="40" t="n">
        <v>1.2</v>
      </c>
      <c r="C253" s="41" t="n">
        <v>10</v>
      </c>
      <c r="D253" s="42" t="n">
        <v>0.1</v>
      </c>
      <c r="E253" s="40" t="n">
        <v>0.3</v>
      </c>
      <c r="F253" s="40" t="n">
        <f aca="false">(U253-S253)/T253</f>
        <v>0.32</v>
      </c>
      <c r="G253" s="45" t="n">
        <v>0.91</v>
      </c>
      <c r="H253" s="43" t="n">
        <v>2.2</v>
      </c>
      <c r="I253" s="40" t="n">
        <v>2.1</v>
      </c>
      <c r="J253" s="40" t="n">
        <f aca="false">(H253-I253)*B253*C253*D253*3.67</f>
        <v>0.4404</v>
      </c>
      <c r="K253" s="40" t="n">
        <v>3.67</v>
      </c>
      <c r="L253" s="44" t="n">
        <f aca="false">$AB$8*M253*N253*J253</f>
        <v>133.17696</v>
      </c>
      <c r="M253" s="45" t="n">
        <v>0.84</v>
      </c>
      <c r="N253" s="35" t="n">
        <v>0.9</v>
      </c>
      <c r="O253" s="44" t="n">
        <f aca="false">(P253*Q253)/R253</f>
        <v>7.8125</v>
      </c>
      <c r="P253" s="35" t="n">
        <f aca="false">$AB$17</f>
        <v>1.5</v>
      </c>
      <c r="Q253" s="35" t="n">
        <f aca="false">$AC$17</f>
        <v>25</v>
      </c>
      <c r="R253" s="16" t="n">
        <v>4.8</v>
      </c>
      <c r="S253" s="35" t="n">
        <v>59</v>
      </c>
      <c r="T253" s="35" t="n">
        <v>50</v>
      </c>
      <c r="U253" s="35" t="n">
        <v>75</v>
      </c>
      <c r="V253" s="35" t="n">
        <v>0.18</v>
      </c>
      <c r="W253" s="45" t="n">
        <f aca="false">SUM(F253,E253,V253,)</f>
        <v>0.8</v>
      </c>
    </row>
    <row r="254" customFormat="false" ht="15" hidden="false" customHeight="false" outlineLevel="0" collapsed="false">
      <c r="A254" s="39" t="n">
        <v>252</v>
      </c>
      <c r="B254" s="40" t="n">
        <v>1.2</v>
      </c>
      <c r="C254" s="41" t="n">
        <v>10</v>
      </c>
      <c r="D254" s="42" t="n">
        <v>0.1</v>
      </c>
      <c r="E254" s="40" t="n">
        <v>0.4</v>
      </c>
      <c r="F254" s="40" t="n">
        <f aca="false">(U254-S254)/T254</f>
        <v>0.28</v>
      </c>
      <c r="G254" s="45" t="n">
        <v>0.98</v>
      </c>
      <c r="H254" s="43" t="n">
        <v>2.2</v>
      </c>
      <c r="I254" s="40" t="n">
        <v>2.2</v>
      </c>
      <c r="J254" s="40" t="n">
        <f aca="false">(H254-I254)*B254*C254*D254*3.67</f>
        <v>0</v>
      </c>
      <c r="K254" s="40" t="n">
        <v>3.67</v>
      </c>
      <c r="L254" s="44" t="n">
        <f aca="false">$AB$8*M254*N254*J254</f>
        <v>0</v>
      </c>
      <c r="M254" s="45" t="n">
        <v>0.733333333333333</v>
      </c>
      <c r="N254" s="35" t="n">
        <v>0.9</v>
      </c>
      <c r="O254" s="44" t="n">
        <f aca="false">(P254*Q254)/R254</f>
        <v>37.5</v>
      </c>
      <c r="P254" s="35" t="n">
        <f aca="false">$AB$17</f>
        <v>1.5</v>
      </c>
      <c r="Q254" s="35" t="n">
        <f aca="false">$AC$17</f>
        <v>25</v>
      </c>
      <c r="R254" s="16" t="n">
        <v>1</v>
      </c>
      <c r="S254" s="35" t="n">
        <v>61</v>
      </c>
      <c r="T254" s="35" t="n">
        <v>50</v>
      </c>
      <c r="U254" s="35" t="n">
        <v>75</v>
      </c>
      <c r="V254" s="35" t="n">
        <v>0.11</v>
      </c>
      <c r="W254" s="45" t="n">
        <f aca="false">SUM(F254,E254,V254,)</f>
        <v>0.79</v>
      </c>
    </row>
    <row r="255" customFormat="false" ht="15" hidden="false" customHeight="false" outlineLevel="0" collapsed="false">
      <c r="A255" s="39" t="n">
        <v>253</v>
      </c>
      <c r="B255" s="40" t="n">
        <v>1.2</v>
      </c>
      <c r="C255" s="41" t="n">
        <v>10</v>
      </c>
      <c r="D255" s="42" t="n">
        <v>0.1</v>
      </c>
      <c r="E255" s="40" t="n">
        <v>0.2</v>
      </c>
      <c r="F255" s="40" t="n">
        <f aca="false">(U255-S255)/T255</f>
        <v>0.26</v>
      </c>
      <c r="G255" s="45" t="n">
        <v>0.91</v>
      </c>
      <c r="H255" s="43" t="n">
        <v>2.2</v>
      </c>
      <c r="I255" s="40" t="n">
        <v>2.4</v>
      </c>
      <c r="J255" s="40" t="n">
        <f aca="false">(H255-I255)*B255*C255*D255*3.67</f>
        <v>-0.880799999999999</v>
      </c>
      <c r="K255" s="40" t="n">
        <v>3.67</v>
      </c>
      <c r="L255" s="44" t="n">
        <f aca="false">$AB$8*M255*N255*J255</f>
        <v>-257.89824</v>
      </c>
      <c r="M255" s="45" t="n">
        <v>0.813333333333333</v>
      </c>
      <c r="N255" s="35" t="n">
        <v>0.9</v>
      </c>
      <c r="O255" s="44" t="n">
        <f aca="false">(P255*Q255)/R255</f>
        <v>28.8461538461538</v>
      </c>
      <c r="P255" s="35" t="n">
        <f aca="false">$AB$17</f>
        <v>1.5</v>
      </c>
      <c r="Q255" s="35" t="n">
        <f aca="false">$AC$17</f>
        <v>25</v>
      </c>
      <c r="R255" s="16" t="n">
        <v>1.3</v>
      </c>
      <c r="S255" s="35" t="n">
        <v>62</v>
      </c>
      <c r="T255" s="35" t="n">
        <v>50</v>
      </c>
      <c r="U255" s="35" t="n">
        <v>75</v>
      </c>
      <c r="V255" s="35" t="n">
        <v>0.18</v>
      </c>
      <c r="W255" s="45" t="n">
        <f aca="false">SUM(F255,E255,V255,)</f>
        <v>0.64</v>
      </c>
    </row>
    <row r="256" customFormat="false" ht="15" hidden="false" customHeight="false" outlineLevel="0" collapsed="false">
      <c r="A256" s="39" t="n">
        <v>254</v>
      </c>
      <c r="B256" s="40" t="n">
        <v>1.2</v>
      </c>
      <c r="C256" s="41" t="n">
        <v>10</v>
      </c>
      <c r="D256" s="42" t="n">
        <v>0.1</v>
      </c>
      <c r="E256" s="40" t="n">
        <v>0.2</v>
      </c>
      <c r="F256" s="40" t="n">
        <f aca="false">(U256-S256)/T256</f>
        <v>0.2</v>
      </c>
      <c r="G256" s="45" t="n">
        <v>0.92</v>
      </c>
      <c r="H256" s="43" t="n">
        <v>2.2</v>
      </c>
      <c r="I256" s="40" t="n">
        <v>2.6</v>
      </c>
      <c r="J256" s="40" t="n">
        <f aca="false">(H256-I256)*B256*C256*D256*3.67</f>
        <v>-1.7616</v>
      </c>
      <c r="K256" s="40" t="n">
        <v>3.67</v>
      </c>
      <c r="L256" s="44" t="n">
        <f aca="false">$AB$8*M256*N256*J256</f>
        <v>-490.42944</v>
      </c>
      <c r="M256" s="45" t="n">
        <v>0.773333333333333</v>
      </c>
      <c r="N256" s="35" t="n">
        <v>0.9</v>
      </c>
      <c r="O256" s="44" t="n">
        <f aca="false">(P256*Q256)/R256</f>
        <v>16.304347826087</v>
      </c>
      <c r="P256" s="35" t="n">
        <f aca="false">$AB$17</f>
        <v>1.5</v>
      </c>
      <c r="Q256" s="35" t="n">
        <f aca="false">$AC$17</f>
        <v>25</v>
      </c>
      <c r="R256" s="16" t="n">
        <v>2.3</v>
      </c>
      <c r="S256" s="35" t="n">
        <v>65</v>
      </c>
      <c r="T256" s="35" t="n">
        <v>50</v>
      </c>
      <c r="U256" s="35" t="n">
        <v>75</v>
      </c>
      <c r="V256" s="35" t="n">
        <v>0.1</v>
      </c>
      <c r="W256" s="45" t="n">
        <f aca="false">SUM(F256,E256,V256,)</f>
        <v>0.5</v>
      </c>
    </row>
    <row r="257" customFormat="false" ht="15" hidden="false" customHeight="false" outlineLevel="0" collapsed="false">
      <c r="A257" s="39" t="n">
        <v>255</v>
      </c>
      <c r="B257" s="40" t="n">
        <v>1.2</v>
      </c>
      <c r="C257" s="41" t="n">
        <v>10</v>
      </c>
      <c r="D257" s="42" t="n">
        <v>0.1</v>
      </c>
      <c r="E257" s="40" t="n">
        <v>0.3</v>
      </c>
      <c r="F257" s="40" t="n">
        <f aca="false">(U257-S257)/T257</f>
        <v>0.4</v>
      </c>
      <c r="G257" s="45" t="n">
        <v>0.94</v>
      </c>
      <c r="H257" s="43" t="n">
        <v>2.2</v>
      </c>
      <c r="I257" s="40" t="n">
        <v>1.8</v>
      </c>
      <c r="J257" s="40" t="n">
        <f aca="false">(H257-I257)*B257*C257*D257*3.67</f>
        <v>1.7616</v>
      </c>
      <c r="K257" s="40" t="n">
        <v>3.67</v>
      </c>
      <c r="L257" s="44" t="n">
        <f aca="false">$AB$8*M257*N257*J257</f>
        <v>515.79648</v>
      </c>
      <c r="M257" s="45" t="n">
        <v>0.813333333333333</v>
      </c>
      <c r="N257" s="35" t="n">
        <v>0.9</v>
      </c>
      <c r="O257" s="44" t="n">
        <f aca="false">(P257*Q257)/R257</f>
        <v>9.375</v>
      </c>
      <c r="P257" s="35" t="n">
        <f aca="false">$AB$17</f>
        <v>1.5</v>
      </c>
      <c r="Q257" s="35" t="n">
        <f aca="false">$AC$17</f>
        <v>25</v>
      </c>
      <c r="R257" s="16" t="n">
        <v>4</v>
      </c>
      <c r="S257" s="35" t="n">
        <v>55</v>
      </c>
      <c r="T257" s="35" t="n">
        <v>50</v>
      </c>
      <c r="U257" s="35" t="n">
        <v>75</v>
      </c>
      <c r="V257" s="35" t="n">
        <v>0.22</v>
      </c>
      <c r="W257" s="45" t="n">
        <f aca="false">SUM(F257,E257,V257,)</f>
        <v>0.92</v>
      </c>
    </row>
    <row r="258" customFormat="false" ht="15" hidden="false" customHeight="false" outlineLevel="0" collapsed="false">
      <c r="A258" s="39" t="n">
        <v>256</v>
      </c>
      <c r="B258" s="40" t="n">
        <v>1.2</v>
      </c>
      <c r="C258" s="41" t="n">
        <v>10</v>
      </c>
      <c r="D258" s="42" t="n">
        <v>0.1</v>
      </c>
      <c r="E258" s="40" t="n">
        <v>0.4</v>
      </c>
      <c r="F258" s="40" t="n">
        <f aca="false">(U258-S258)/T258</f>
        <v>0.34</v>
      </c>
      <c r="G258" s="45" t="n">
        <v>0.92</v>
      </c>
      <c r="H258" s="43" t="n">
        <v>2.2</v>
      </c>
      <c r="I258" s="40" t="n">
        <v>2.5</v>
      </c>
      <c r="J258" s="40" t="n">
        <f aca="false">(H258-I258)*B258*C258*D258*3.67</f>
        <v>-1.3212</v>
      </c>
      <c r="K258" s="40" t="n">
        <v>3.67</v>
      </c>
      <c r="L258" s="44" t="n">
        <f aca="false">$AB$8*M258*N258*J258</f>
        <v>-355.13856</v>
      </c>
      <c r="M258" s="45" t="n">
        <v>0.746666666666667</v>
      </c>
      <c r="N258" s="35" t="n">
        <v>0.9</v>
      </c>
      <c r="O258" s="44" t="n">
        <f aca="false">(P258*Q258)/R258</f>
        <v>41.6666666666667</v>
      </c>
      <c r="P258" s="35" t="n">
        <f aca="false">$AB$17</f>
        <v>1.5</v>
      </c>
      <c r="Q258" s="35" t="n">
        <f aca="false">$AC$17</f>
        <v>25</v>
      </c>
      <c r="R258" s="16" t="n">
        <v>0.9</v>
      </c>
      <c r="S258" s="35" t="n">
        <v>58</v>
      </c>
      <c r="T258" s="35" t="n">
        <v>50</v>
      </c>
      <c r="U258" s="35" t="n">
        <v>75</v>
      </c>
      <c r="V258" s="35" t="n">
        <v>0.1</v>
      </c>
      <c r="W258" s="45" t="n">
        <f aca="false">SUM(F258,E258,V258,)</f>
        <v>0.84</v>
      </c>
    </row>
    <row r="259" customFormat="false" ht="15" hidden="false" customHeight="false" outlineLevel="0" collapsed="false">
      <c r="A259" s="39" t="n">
        <v>257</v>
      </c>
      <c r="B259" s="40" t="n">
        <v>1.2</v>
      </c>
      <c r="C259" s="41" t="n">
        <v>10</v>
      </c>
      <c r="D259" s="42" t="n">
        <v>0.1</v>
      </c>
      <c r="E259" s="40" t="n">
        <v>0.4</v>
      </c>
      <c r="F259" s="40" t="n">
        <f aca="false">(U259-S259)/T259</f>
        <v>0.38</v>
      </c>
      <c r="G259" s="45" t="n">
        <v>0.95</v>
      </c>
      <c r="H259" s="43" t="n">
        <v>2.2</v>
      </c>
      <c r="I259" s="40" t="n">
        <v>1.8</v>
      </c>
      <c r="J259" s="40" t="n">
        <f aca="false">(H259-I259)*B259*C259*D259*3.67</f>
        <v>1.7616</v>
      </c>
      <c r="K259" s="40" t="n">
        <v>3.67</v>
      </c>
      <c r="L259" s="44" t="n">
        <f aca="false">$AB$8*M259*N259*J259</f>
        <v>473.51808</v>
      </c>
      <c r="M259" s="45" t="n">
        <v>0.746666666666667</v>
      </c>
      <c r="N259" s="35" t="n">
        <v>0.9</v>
      </c>
      <c r="O259" s="44" t="n">
        <f aca="false">(P259*Q259)/R259</f>
        <v>5.76923076923077</v>
      </c>
      <c r="P259" s="35" t="n">
        <f aca="false">$AB$17</f>
        <v>1.5</v>
      </c>
      <c r="Q259" s="35" t="n">
        <f aca="false">$AC$17</f>
        <v>25</v>
      </c>
      <c r="R259" s="16" t="n">
        <v>6.5</v>
      </c>
      <c r="S259" s="35" t="n">
        <v>56</v>
      </c>
      <c r="T259" s="35" t="n">
        <v>50</v>
      </c>
      <c r="U259" s="35" t="n">
        <v>75</v>
      </c>
      <c r="V259" s="35" t="n">
        <v>0.12</v>
      </c>
      <c r="W259" s="45" t="n">
        <f aca="false">SUM(F259,E259,V259,)</f>
        <v>0.9</v>
      </c>
    </row>
    <row r="260" customFormat="false" ht="15" hidden="false" customHeight="false" outlineLevel="0" collapsed="false">
      <c r="A260" s="39" t="n">
        <v>258</v>
      </c>
      <c r="B260" s="40" t="n">
        <v>1.2</v>
      </c>
      <c r="C260" s="41" t="n">
        <v>10</v>
      </c>
      <c r="D260" s="42" t="n">
        <v>0.1</v>
      </c>
      <c r="E260" s="40" t="n">
        <v>0.2</v>
      </c>
      <c r="F260" s="40" t="n">
        <f aca="false">(U260-S260)/T260</f>
        <v>0.4</v>
      </c>
      <c r="G260" s="45" t="n">
        <v>0.96</v>
      </c>
      <c r="H260" s="43" t="n">
        <v>2.2</v>
      </c>
      <c r="I260" s="40" t="n">
        <v>2.4</v>
      </c>
      <c r="J260" s="40" t="n">
        <f aca="false">(H260-I260)*B260*C260*D260*3.67</f>
        <v>-0.880799999999999</v>
      </c>
      <c r="K260" s="40" t="n">
        <v>3.67</v>
      </c>
      <c r="L260" s="44" t="n">
        <f aca="false">$AB$8*M260*N260*J260</f>
        <v>-262.12608</v>
      </c>
      <c r="M260" s="45" t="n">
        <v>0.826666666666667</v>
      </c>
      <c r="N260" s="35" t="n">
        <v>0.9</v>
      </c>
      <c r="O260" s="44" t="n">
        <f aca="false">(P260*Q260)/R260</f>
        <v>34.0909090909091</v>
      </c>
      <c r="P260" s="35" t="n">
        <f aca="false">$AB$17</f>
        <v>1.5</v>
      </c>
      <c r="Q260" s="35" t="n">
        <f aca="false">$AC$17</f>
        <v>25</v>
      </c>
      <c r="R260" s="16" t="n">
        <v>1.1</v>
      </c>
      <c r="S260" s="35" t="n">
        <v>55</v>
      </c>
      <c r="T260" s="35" t="n">
        <v>50</v>
      </c>
      <c r="U260" s="35" t="n">
        <v>75</v>
      </c>
      <c r="V260" s="35" t="n">
        <v>0.15</v>
      </c>
      <c r="W260" s="45" t="n">
        <f aca="false">SUM(F260,E260,V260,)</f>
        <v>0.75</v>
      </c>
    </row>
    <row r="261" customFormat="false" ht="15" hidden="false" customHeight="false" outlineLevel="0" collapsed="false">
      <c r="A261" s="39" t="n">
        <v>259</v>
      </c>
      <c r="B261" s="40" t="n">
        <v>1.2</v>
      </c>
      <c r="C261" s="41" t="n">
        <v>10</v>
      </c>
      <c r="D261" s="42" t="n">
        <v>0.1</v>
      </c>
      <c r="E261" s="40" t="n">
        <v>0.4</v>
      </c>
      <c r="F261" s="40" t="n">
        <f aca="false">(U261-S261)/T261</f>
        <v>0.4</v>
      </c>
      <c r="G261" s="45" t="n">
        <v>0.95</v>
      </c>
      <c r="H261" s="43" t="n">
        <v>2.2</v>
      </c>
      <c r="I261" s="40" t="n">
        <v>2.4</v>
      </c>
      <c r="J261" s="40" t="n">
        <f aca="false">(H261-I261)*B261*C261*D261*3.67</f>
        <v>-0.880799999999999</v>
      </c>
      <c r="K261" s="40" t="n">
        <v>3.67</v>
      </c>
      <c r="L261" s="44" t="n">
        <f aca="false">$AB$8*M261*N261*J261</f>
        <v>-266.35392</v>
      </c>
      <c r="M261" s="45" t="n">
        <v>0.84</v>
      </c>
      <c r="N261" s="35" t="n">
        <v>0.9</v>
      </c>
      <c r="O261" s="44" t="n">
        <f aca="false">(P261*Q261)/R261</f>
        <v>18.75</v>
      </c>
      <c r="P261" s="35" t="n">
        <f aca="false">$AB$17</f>
        <v>1.5</v>
      </c>
      <c r="Q261" s="35" t="n">
        <f aca="false">$AC$17</f>
        <v>25</v>
      </c>
      <c r="R261" s="16" t="n">
        <v>2</v>
      </c>
      <c r="S261" s="35" t="n">
        <v>55</v>
      </c>
      <c r="T261" s="35" t="n">
        <v>50</v>
      </c>
      <c r="U261" s="35" t="n">
        <v>75</v>
      </c>
      <c r="V261" s="35" t="n">
        <v>0.2</v>
      </c>
      <c r="W261" s="45" t="n">
        <f aca="false">SUM(F261,E261,V261,)</f>
        <v>1</v>
      </c>
    </row>
    <row r="262" customFormat="false" ht="15" hidden="false" customHeight="false" outlineLevel="0" collapsed="false">
      <c r="A262" s="39" t="n">
        <v>260</v>
      </c>
      <c r="B262" s="40" t="n">
        <v>1.2</v>
      </c>
      <c r="C262" s="41" t="n">
        <v>10</v>
      </c>
      <c r="D262" s="42" t="n">
        <v>0.1</v>
      </c>
      <c r="E262" s="40" t="n">
        <v>0.4</v>
      </c>
      <c r="F262" s="40" t="n">
        <f aca="false">(U262-S262)/T262</f>
        <v>0.3</v>
      </c>
      <c r="G262" s="45" t="n">
        <v>0.92</v>
      </c>
      <c r="H262" s="43" t="n">
        <v>2.2</v>
      </c>
      <c r="I262" s="40" t="n">
        <v>2</v>
      </c>
      <c r="J262" s="40" t="n">
        <f aca="false">(H262-I262)*B262*C262*D262*3.67</f>
        <v>0.880800000000001</v>
      </c>
      <c r="K262" s="40" t="n">
        <v>3.67</v>
      </c>
      <c r="L262" s="44" t="n">
        <f aca="false">$AB$8*M262*N262*J262</f>
        <v>274.8096</v>
      </c>
      <c r="M262" s="45" t="n">
        <v>0.866666666666667</v>
      </c>
      <c r="N262" s="35" t="n">
        <v>0.9</v>
      </c>
      <c r="O262" s="44" t="n">
        <f aca="false">(P262*Q262)/R262</f>
        <v>41.6666666666667</v>
      </c>
      <c r="P262" s="35" t="n">
        <f aca="false">$AB$17</f>
        <v>1.5</v>
      </c>
      <c r="Q262" s="35" t="n">
        <f aca="false">$AC$17</f>
        <v>25</v>
      </c>
      <c r="R262" s="16" t="n">
        <v>0.9</v>
      </c>
      <c r="S262" s="35" t="n">
        <v>60</v>
      </c>
      <c r="T262" s="35" t="n">
        <v>50</v>
      </c>
      <c r="U262" s="35" t="n">
        <v>75</v>
      </c>
      <c r="V262" s="35" t="n">
        <v>0.12</v>
      </c>
      <c r="W262" s="45" t="n">
        <f aca="false">SUM(F262,E262,V262,)</f>
        <v>0.82</v>
      </c>
    </row>
    <row r="263" customFormat="false" ht="15" hidden="false" customHeight="false" outlineLevel="0" collapsed="false">
      <c r="A263" s="39" t="n">
        <v>261</v>
      </c>
      <c r="B263" s="40" t="n">
        <v>1.2</v>
      </c>
      <c r="C263" s="41" t="n">
        <v>10</v>
      </c>
      <c r="D263" s="42" t="n">
        <v>0.1</v>
      </c>
      <c r="E263" s="40" t="n">
        <v>0.3</v>
      </c>
      <c r="F263" s="40" t="n">
        <f aca="false">(U263-S263)/T263</f>
        <v>0.34</v>
      </c>
      <c r="G263" s="45" t="n">
        <v>0.96</v>
      </c>
      <c r="H263" s="43" t="n">
        <v>2.2</v>
      </c>
      <c r="I263" s="40" t="n">
        <v>2.2</v>
      </c>
      <c r="J263" s="40" t="n">
        <f aca="false">(H263-I263)*B263*C263*D263*3.67</f>
        <v>0</v>
      </c>
      <c r="K263" s="40" t="n">
        <v>3.67</v>
      </c>
      <c r="L263" s="44" t="n">
        <f aca="false">$AB$8*M263*N263*J263</f>
        <v>0</v>
      </c>
      <c r="M263" s="45" t="n">
        <v>0.813333333333333</v>
      </c>
      <c r="N263" s="35" t="n">
        <v>0.9</v>
      </c>
      <c r="O263" s="44" t="n">
        <f aca="false">(P263*Q263)/R263</f>
        <v>37.5</v>
      </c>
      <c r="P263" s="35" t="n">
        <f aca="false">$AB$17</f>
        <v>1.5</v>
      </c>
      <c r="Q263" s="35" t="n">
        <f aca="false">$AC$17</f>
        <v>25</v>
      </c>
      <c r="R263" s="16" t="n">
        <v>1</v>
      </c>
      <c r="S263" s="35" t="n">
        <v>58</v>
      </c>
      <c r="T263" s="35" t="n">
        <v>50</v>
      </c>
      <c r="U263" s="35" t="n">
        <v>75</v>
      </c>
      <c r="V263" s="35" t="n">
        <v>0.22</v>
      </c>
      <c r="W263" s="45" t="n">
        <f aca="false">SUM(F263,E263,V263,)</f>
        <v>0.86</v>
      </c>
    </row>
    <row r="264" customFormat="false" ht="15" hidden="false" customHeight="false" outlineLevel="0" collapsed="false">
      <c r="A264" s="39" t="n">
        <v>262</v>
      </c>
      <c r="B264" s="40" t="n">
        <v>1.2</v>
      </c>
      <c r="C264" s="41" t="n">
        <v>10</v>
      </c>
      <c r="D264" s="42" t="n">
        <v>0.1</v>
      </c>
      <c r="E264" s="40" t="n">
        <v>0.4</v>
      </c>
      <c r="F264" s="40" t="n">
        <f aca="false">(U264-S264)/T264</f>
        <v>0.32</v>
      </c>
      <c r="G264" s="45" t="n">
        <v>0.96</v>
      </c>
      <c r="H264" s="43" t="n">
        <v>2.2</v>
      </c>
      <c r="I264" s="40" t="n">
        <v>2.6</v>
      </c>
      <c r="J264" s="40" t="n">
        <f aca="false">(H264-I264)*B264*C264*D264*3.67</f>
        <v>-1.7616</v>
      </c>
      <c r="K264" s="40" t="n">
        <v>3.67</v>
      </c>
      <c r="L264" s="44" t="n">
        <f aca="false">$AB$8*M264*N264*J264</f>
        <v>-549.6192</v>
      </c>
      <c r="M264" s="45" t="n">
        <v>0.866666666666667</v>
      </c>
      <c r="N264" s="35" t="n">
        <v>0.9</v>
      </c>
      <c r="O264" s="44" t="n">
        <f aca="false">(P264*Q264)/R264</f>
        <v>28.8461538461538</v>
      </c>
      <c r="P264" s="35" t="n">
        <f aca="false">$AB$17</f>
        <v>1.5</v>
      </c>
      <c r="Q264" s="35" t="n">
        <f aca="false">$AC$17</f>
        <v>25</v>
      </c>
      <c r="R264" s="16" t="n">
        <v>1.3</v>
      </c>
      <c r="S264" s="35" t="n">
        <v>59</v>
      </c>
      <c r="T264" s="35" t="n">
        <v>50</v>
      </c>
      <c r="U264" s="35" t="n">
        <v>75</v>
      </c>
      <c r="V264" s="35" t="n">
        <v>0.21</v>
      </c>
      <c r="W264" s="45" t="n">
        <f aca="false">SUM(F264,E264,V264,)</f>
        <v>0.93</v>
      </c>
    </row>
    <row r="265" customFormat="false" ht="15" hidden="false" customHeight="false" outlineLevel="0" collapsed="false">
      <c r="A265" s="39" t="n">
        <v>263</v>
      </c>
      <c r="B265" s="40" t="n">
        <v>1.2</v>
      </c>
      <c r="C265" s="41" t="n">
        <v>10</v>
      </c>
      <c r="D265" s="42" t="n">
        <v>0.1</v>
      </c>
      <c r="E265" s="40" t="n">
        <v>0.4</v>
      </c>
      <c r="F265" s="40" t="n">
        <f aca="false">(U265-S265)/T265</f>
        <v>0.26</v>
      </c>
      <c r="G265" s="45" t="n">
        <v>0.94</v>
      </c>
      <c r="H265" s="43" t="n">
        <v>2.2</v>
      </c>
      <c r="I265" s="40" t="n">
        <v>2.4</v>
      </c>
      <c r="J265" s="40" t="n">
        <f aca="false">(H265-I265)*B265*C265*D265*3.67</f>
        <v>-0.880799999999999</v>
      </c>
      <c r="K265" s="40" t="n">
        <v>3.67</v>
      </c>
      <c r="L265" s="44" t="n">
        <f aca="false">$AB$8*M265*N265*J265</f>
        <v>-245.21472</v>
      </c>
      <c r="M265" s="45" t="n">
        <v>0.773333333333333</v>
      </c>
      <c r="N265" s="35" t="n">
        <v>0.9</v>
      </c>
      <c r="O265" s="44" t="n">
        <f aca="false">(P265*Q265)/R265</f>
        <v>7.97872340425532</v>
      </c>
      <c r="P265" s="35" t="n">
        <f aca="false">$AB$17</f>
        <v>1.5</v>
      </c>
      <c r="Q265" s="35" t="n">
        <f aca="false">$AC$17</f>
        <v>25</v>
      </c>
      <c r="R265" s="16" t="n">
        <v>4.7</v>
      </c>
      <c r="S265" s="35" t="n">
        <v>62</v>
      </c>
      <c r="T265" s="35" t="n">
        <v>50</v>
      </c>
      <c r="U265" s="35" t="n">
        <v>75</v>
      </c>
      <c r="V265" s="35" t="n">
        <v>0.25</v>
      </c>
      <c r="W265" s="45" t="n">
        <f aca="false">SUM(F265,E265,V265,)</f>
        <v>0.91</v>
      </c>
    </row>
    <row r="266" customFormat="false" ht="15" hidden="false" customHeight="false" outlineLevel="0" collapsed="false">
      <c r="A266" s="39" t="n">
        <v>264</v>
      </c>
      <c r="B266" s="40" t="n">
        <v>1.2</v>
      </c>
      <c r="C266" s="41" t="n">
        <v>10</v>
      </c>
      <c r="D266" s="42" t="n">
        <v>0.1</v>
      </c>
      <c r="E266" s="40" t="n">
        <v>0.4</v>
      </c>
      <c r="F266" s="40" t="n">
        <f aca="false">(U266-S266)/T266</f>
        <v>0.26</v>
      </c>
      <c r="G266" s="45" t="n">
        <v>0.9</v>
      </c>
      <c r="H266" s="43" t="n">
        <v>2.2</v>
      </c>
      <c r="I266" s="40" t="n">
        <v>2.2</v>
      </c>
      <c r="J266" s="40" t="n">
        <f aca="false">(H266-I266)*B266*C266*D266*3.67</f>
        <v>0</v>
      </c>
      <c r="K266" s="40" t="n">
        <v>3.67</v>
      </c>
      <c r="L266" s="44" t="n">
        <f aca="false">$AB$8*M266*N266*J266</f>
        <v>0</v>
      </c>
      <c r="M266" s="45" t="n">
        <v>0.813333333333333</v>
      </c>
      <c r="N266" s="35" t="n">
        <v>0.9</v>
      </c>
      <c r="O266" s="44" t="n">
        <f aca="false">(P266*Q266)/R266</f>
        <v>37.5</v>
      </c>
      <c r="P266" s="35" t="n">
        <f aca="false">$AB$17</f>
        <v>1.5</v>
      </c>
      <c r="Q266" s="35" t="n">
        <f aca="false">$AC$17</f>
        <v>25</v>
      </c>
      <c r="R266" s="16" t="n">
        <v>1</v>
      </c>
      <c r="S266" s="35" t="n">
        <v>62</v>
      </c>
      <c r="T266" s="35" t="n">
        <v>50</v>
      </c>
      <c r="U266" s="35" t="n">
        <v>75</v>
      </c>
      <c r="V266" s="35" t="n">
        <v>0.11</v>
      </c>
      <c r="W266" s="45" t="n">
        <f aca="false">SUM(F266,E266,V266,)</f>
        <v>0.77</v>
      </c>
    </row>
    <row r="267" customFormat="false" ht="15" hidden="false" customHeight="false" outlineLevel="0" collapsed="false">
      <c r="A267" s="39" t="n">
        <v>265</v>
      </c>
      <c r="B267" s="40" t="n">
        <v>1.2</v>
      </c>
      <c r="C267" s="41" t="n">
        <v>10</v>
      </c>
      <c r="D267" s="42" t="n">
        <v>0.1</v>
      </c>
      <c r="E267" s="40" t="n">
        <v>0.4</v>
      </c>
      <c r="F267" s="40" t="n">
        <f aca="false">(U267-S267)/T267</f>
        <v>0.3</v>
      </c>
      <c r="G267" s="45" t="n">
        <v>0.94</v>
      </c>
      <c r="H267" s="43" t="n">
        <v>2.2</v>
      </c>
      <c r="I267" s="40" t="n">
        <v>2.6</v>
      </c>
      <c r="J267" s="40" t="n">
        <f aca="false">(H267-I267)*B267*C267*D267*3.67</f>
        <v>-1.7616</v>
      </c>
      <c r="K267" s="40" t="n">
        <v>3.67</v>
      </c>
      <c r="L267" s="44" t="n">
        <f aca="false">$AB$8*M267*N267*J267</f>
        <v>-473.51808</v>
      </c>
      <c r="M267" s="45" t="n">
        <v>0.746666666666667</v>
      </c>
      <c r="N267" s="35" t="n">
        <v>0.9</v>
      </c>
      <c r="O267" s="44" t="n">
        <f aca="false">(P267*Q267)/R267</f>
        <v>15.625</v>
      </c>
      <c r="P267" s="35" t="n">
        <f aca="false">$AB$17</f>
        <v>1.5</v>
      </c>
      <c r="Q267" s="35" t="n">
        <f aca="false">$AC$17</f>
        <v>25</v>
      </c>
      <c r="R267" s="16" t="n">
        <v>2.4</v>
      </c>
      <c r="S267" s="35" t="n">
        <v>60</v>
      </c>
      <c r="T267" s="35" t="n">
        <v>50</v>
      </c>
      <c r="U267" s="35" t="n">
        <v>75</v>
      </c>
      <c r="V267" s="35" t="n">
        <v>0.11</v>
      </c>
      <c r="W267" s="45" t="n">
        <f aca="false">SUM(F267,E267,V267,)</f>
        <v>0.81</v>
      </c>
    </row>
    <row r="268" customFormat="false" ht="15" hidden="false" customHeight="false" outlineLevel="0" collapsed="false">
      <c r="A268" s="39" t="n">
        <v>266</v>
      </c>
      <c r="B268" s="40" t="n">
        <v>1.2</v>
      </c>
      <c r="C268" s="41" t="n">
        <v>10</v>
      </c>
      <c r="D268" s="42" t="n">
        <v>0.1</v>
      </c>
      <c r="E268" s="40" t="n">
        <v>0.2</v>
      </c>
      <c r="F268" s="40" t="n">
        <f aca="false">(U268-S268)/T268</f>
        <v>0.28</v>
      </c>
      <c r="G268" s="45" t="n">
        <v>1</v>
      </c>
      <c r="H268" s="43" t="n">
        <v>2.2</v>
      </c>
      <c r="I268" s="40" t="n">
        <v>1.8</v>
      </c>
      <c r="J268" s="40" t="n">
        <f aca="false">(H268-I268)*B268*C268*D268*3.67</f>
        <v>1.7616</v>
      </c>
      <c r="K268" s="40" t="n">
        <v>3.67</v>
      </c>
      <c r="L268" s="44" t="n">
        <f aca="false">$AB$8*M268*N268*J268</f>
        <v>498.88512</v>
      </c>
      <c r="M268" s="45" t="n">
        <v>0.786666666666667</v>
      </c>
      <c r="N268" s="35" t="n">
        <v>0.9</v>
      </c>
      <c r="O268" s="44" t="n">
        <f aca="false">(P268*Q268)/R268</f>
        <v>7.8125</v>
      </c>
      <c r="P268" s="35" t="n">
        <f aca="false">$AB$17</f>
        <v>1.5</v>
      </c>
      <c r="Q268" s="35" t="n">
        <f aca="false">$AC$17</f>
        <v>25</v>
      </c>
      <c r="R268" s="16" t="n">
        <v>4.8</v>
      </c>
      <c r="S268" s="35" t="n">
        <v>61</v>
      </c>
      <c r="T268" s="35" t="n">
        <v>50</v>
      </c>
      <c r="U268" s="35" t="n">
        <v>75</v>
      </c>
      <c r="V268" s="35" t="n">
        <v>0.2</v>
      </c>
      <c r="W268" s="45" t="n">
        <f aca="false">SUM(F268,E268,V268,)</f>
        <v>0.68</v>
      </c>
    </row>
    <row r="269" customFormat="false" ht="15" hidden="false" customHeight="false" outlineLevel="0" collapsed="false">
      <c r="A269" s="39" t="n">
        <v>267</v>
      </c>
      <c r="B269" s="40" t="n">
        <v>1.2</v>
      </c>
      <c r="C269" s="41" t="n">
        <v>10</v>
      </c>
      <c r="D269" s="42" t="n">
        <v>0.1</v>
      </c>
      <c r="E269" s="40" t="n">
        <v>0.3</v>
      </c>
      <c r="F269" s="40" t="n">
        <f aca="false">(U269-S269)/T269</f>
        <v>0.36</v>
      </c>
      <c r="G269" s="45" t="n">
        <v>0.96</v>
      </c>
      <c r="H269" s="43" t="n">
        <v>2.2</v>
      </c>
      <c r="I269" s="40" t="n">
        <v>2.5</v>
      </c>
      <c r="J269" s="40" t="n">
        <f aca="false">(H269-I269)*B269*C269*D269*3.67</f>
        <v>-1.3212</v>
      </c>
      <c r="K269" s="40" t="n">
        <v>3.67</v>
      </c>
      <c r="L269" s="44" t="n">
        <f aca="false">$AB$8*M269*N269*J269</f>
        <v>-380.5056</v>
      </c>
      <c r="M269" s="45" t="n">
        <v>0.8</v>
      </c>
      <c r="N269" s="35" t="n">
        <v>0.9</v>
      </c>
      <c r="O269" s="44" t="n">
        <f aca="false">(P269*Q269)/R269</f>
        <v>37.5</v>
      </c>
      <c r="P269" s="35" t="n">
        <f aca="false">$AB$17</f>
        <v>1.5</v>
      </c>
      <c r="Q269" s="35" t="n">
        <f aca="false">$AC$17</f>
        <v>25</v>
      </c>
      <c r="R269" s="16" t="n">
        <v>1</v>
      </c>
      <c r="S269" s="35" t="n">
        <v>57</v>
      </c>
      <c r="T269" s="35" t="n">
        <v>50</v>
      </c>
      <c r="U269" s="35" t="n">
        <v>75</v>
      </c>
      <c r="V269" s="35" t="n">
        <v>0.23</v>
      </c>
      <c r="W269" s="45" t="n">
        <f aca="false">SUM(F269,E269,V269,)</f>
        <v>0.89</v>
      </c>
    </row>
    <row r="270" customFormat="false" ht="15" hidden="false" customHeight="false" outlineLevel="0" collapsed="false">
      <c r="A270" s="39" t="n">
        <v>268</v>
      </c>
      <c r="B270" s="40" t="n">
        <v>1.2</v>
      </c>
      <c r="C270" s="41" t="n">
        <v>10</v>
      </c>
      <c r="D270" s="42" t="n">
        <v>0.1</v>
      </c>
      <c r="E270" s="40" t="n">
        <v>0.3</v>
      </c>
      <c r="F270" s="40" t="n">
        <f aca="false">(U270-S270)/T270</f>
        <v>0.34</v>
      </c>
      <c r="G270" s="45" t="n">
        <v>0.99</v>
      </c>
      <c r="H270" s="43" t="n">
        <v>2.2</v>
      </c>
      <c r="I270" s="40" t="n">
        <v>1.8</v>
      </c>
      <c r="J270" s="40" t="n">
        <f aca="false">(H270-I270)*B270*C270*D270*3.67</f>
        <v>1.7616</v>
      </c>
      <c r="K270" s="40" t="n">
        <v>3.67</v>
      </c>
      <c r="L270" s="44" t="n">
        <f aca="false">$AB$8*M270*N270*J270</f>
        <v>490.42944</v>
      </c>
      <c r="M270" s="45" t="n">
        <v>0.773333333333333</v>
      </c>
      <c r="N270" s="35" t="n">
        <v>0.9</v>
      </c>
      <c r="O270" s="44" t="n">
        <f aca="false">(P270*Q270)/R270</f>
        <v>15.625</v>
      </c>
      <c r="P270" s="35" t="n">
        <f aca="false">$AB$17</f>
        <v>1.5</v>
      </c>
      <c r="Q270" s="35" t="n">
        <f aca="false">$AC$17</f>
        <v>25</v>
      </c>
      <c r="R270" s="16" t="n">
        <v>2.4</v>
      </c>
      <c r="S270" s="35" t="n">
        <v>58</v>
      </c>
      <c r="T270" s="35" t="n">
        <v>50</v>
      </c>
      <c r="U270" s="35" t="n">
        <v>75</v>
      </c>
      <c r="V270" s="35" t="n">
        <v>0.21</v>
      </c>
      <c r="W270" s="45" t="n">
        <f aca="false">SUM(F270,E270,V270,)</f>
        <v>0.85</v>
      </c>
    </row>
    <row r="271" customFormat="false" ht="15" hidden="false" customHeight="false" outlineLevel="0" collapsed="false">
      <c r="A271" s="39" t="n">
        <v>269</v>
      </c>
      <c r="B271" s="40" t="n">
        <v>1.2</v>
      </c>
      <c r="C271" s="41" t="n">
        <v>10</v>
      </c>
      <c r="D271" s="42" t="n">
        <v>0.1</v>
      </c>
      <c r="E271" s="40" t="n">
        <v>0.2</v>
      </c>
      <c r="F271" s="40" t="n">
        <f aca="false">(U271-S271)/T271</f>
        <v>0.2</v>
      </c>
      <c r="G271" s="45" t="n">
        <v>0.98</v>
      </c>
      <c r="H271" s="43" t="n">
        <v>2.2</v>
      </c>
      <c r="I271" s="40" t="n">
        <v>2.5</v>
      </c>
      <c r="J271" s="40" t="n">
        <f aca="false">(H271-I271)*B271*C271*D271*3.67</f>
        <v>-1.3212</v>
      </c>
      <c r="K271" s="40" t="n">
        <v>3.67</v>
      </c>
      <c r="L271" s="44" t="n">
        <f aca="false">$AB$8*M271*N271*J271</f>
        <v>-386.84736</v>
      </c>
      <c r="M271" s="45" t="n">
        <v>0.813333333333333</v>
      </c>
      <c r="N271" s="35" t="n">
        <v>0.9</v>
      </c>
      <c r="O271" s="44" t="n">
        <f aca="false">(P271*Q271)/R271</f>
        <v>41.6666666666667</v>
      </c>
      <c r="P271" s="35" t="n">
        <f aca="false">$AB$17</f>
        <v>1.5</v>
      </c>
      <c r="Q271" s="35" t="n">
        <f aca="false">$AC$17</f>
        <v>25</v>
      </c>
      <c r="R271" s="16" t="n">
        <v>0.9</v>
      </c>
      <c r="S271" s="35" t="n">
        <v>65</v>
      </c>
      <c r="T271" s="35" t="n">
        <v>50</v>
      </c>
      <c r="U271" s="35" t="n">
        <v>75</v>
      </c>
      <c r="V271" s="35" t="n">
        <v>0.18</v>
      </c>
      <c r="W271" s="45" t="n">
        <f aca="false">SUM(F271,E271,V271,)</f>
        <v>0.58</v>
      </c>
    </row>
    <row r="272" customFormat="false" ht="15" hidden="false" customHeight="false" outlineLevel="0" collapsed="false">
      <c r="A272" s="39" t="n">
        <v>270</v>
      </c>
      <c r="B272" s="40" t="n">
        <v>1.2</v>
      </c>
      <c r="C272" s="41" t="n">
        <v>10</v>
      </c>
      <c r="D272" s="42" t="n">
        <v>0.1</v>
      </c>
      <c r="E272" s="40" t="n">
        <v>0.3</v>
      </c>
      <c r="F272" s="40" t="n">
        <f aca="false">(U272-S272)/T272</f>
        <v>0.28</v>
      </c>
      <c r="G272" s="45" t="n">
        <v>0.98</v>
      </c>
      <c r="H272" s="43" t="n">
        <v>2.2</v>
      </c>
      <c r="I272" s="40" t="n">
        <v>2.4</v>
      </c>
      <c r="J272" s="40" t="n">
        <f aca="false">(H272-I272)*B272*C272*D272*3.67</f>
        <v>-0.880799999999999</v>
      </c>
      <c r="K272" s="40" t="n">
        <v>3.67</v>
      </c>
      <c r="L272" s="44" t="n">
        <f aca="false">$AB$8*M272*N272*J272</f>
        <v>-232.5312</v>
      </c>
      <c r="M272" s="45" t="n">
        <v>0.733333333333333</v>
      </c>
      <c r="N272" s="35" t="n">
        <v>0.9</v>
      </c>
      <c r="O272" s="44" t="n">
        <f aca="false">(P272*Q272)/R272</f>
        <v>28.8461538461538</v>
      </c>
      <c r="P272" s="35" t="n">
        <f aca="false">$AB$17</f>
        <v>1.5</v>
      </c>
      <c r="Q272" s="35" t="n">
        <f aca="false">$AC$17</f>
        <v>25</v>
      </c>
      <c r="R272" s="16" t="n">
        <v>1.3</v>
      </c>
      <c r="S272" s="35" t="n">
        <v>61</v>
      </c>
      <c r="T272" s="35" t="n">
        <v>50</v>
      </c>
      <c r="U272" s="35" t="n">
        <v>75</v>
      </c>
      <c r="V272" s="35" t="n">
        <v>0.21</v>
      </c>
      <c r="W272" s="45" t="n">
        <f aca="false">SUM(F272,E272,V272,)</f>
        <v>0.79</v>
      </c>
    </row>
    <row r="273" customFormat="false" ht="15" hidden="false" customHeight="false" outlineLevel="0" collapsed="false">
      <c r="A273" s="39" t="n">
        <v>271</v>
      </c>
      <c r="B273" s="40" t="n">
        <v>1.2</v>
      </c>
      <c r="C273" s="41" t="n">
        <v>10</v>
      </c>
      <c r="D273" s="42" t="n">
        <v>0.1</v>
      </c>
      <c r="E273" s="40" t="n">
        <v>0.2</v>
      </c>
      <c r="F273" s="40" t="n">
        <f aca="false">(U273-S273)/T273</f>
        <v>0.4</v>
      </c>
      <c r="G273" s="45" t="n">
        <v>0.92</v>
      </c>
      <c r="H273" s="43" t="n">
        <v>2.2</v>
      </c>
      <c r="I273" s="40" t="n">
        <v>2</v>
      </c>
      <c r="J273" s="40" t="n">
        <f aca="false">(H273-I273)*B273*C273*D273*3.67</f>
        <v>0.880800000000001</v>
      </c>
      <c r="K273" s="40" t="n">
        <v>3.67</v>
      </c>
      <c r="L273" s="44" t="n">
        <f aca="false">$AB$8*M273*N273*J273</f>
        <v>232.5312</v>
      </c>
      <c r="M273" s="45" t="n">
        <v>0.733333333333333</v>
      </c>
      <c r="N273" s="35" t="n">
        <v>0.9</v>
      </c>
      <c r="O273" s="44" t="n">
        <f aca="false">(P273*Q273)/R273</f>
        <v>6.46551724137931</v>
      </c>
      <c r="P273" s="35" t="n">
        <f aca="false">$AB$17</f>
        <v>1.5</v>
      </c>
      <c r="Q273" s="35" t="n">
        <f aca="false">$AC$17</f>
        <v>25</v>
      </c>
      <c r="R273" s="16" t="n">
        <v>5.8</v>
      </c>
      <c r="S273" s="35" t="n">
        <v>55</v>
      </c>
      <c r="T273" s="35" t="n">
        <v>50</v>
      </c>
      <c r="U273" s="35" t="n">
        <v>75</v>
      </c>
      <c r="V273" s="35" t="n">
        <v>0.16</v>
      </c>
      <c r="W273" s="45" t="n">
        <f aca="false">SUM(F273,E273,V273,)</f>
        <v>0.76</v>
      </c>
    </row>
    <row r="274" customFormat="false" ht="15" hidden="false" customHeight="false" outlineLevel="0" collapsed="false">
      <c r="A274" s="39" t="n">
        <v>272</v>
      </c>
      <c r="B274" s="40" t="n">
        <v>1.2</v>
      </c>
      <c r="C274" s="41" t="n">
        <v>10</v>
      </c>
      <c r="D274" s="42" t="n">
        <v>0.1</v>
      </c>
      <c r="E274" s="40" t="n">
        <v>0.3</v>
      </c>
      <c r="F274" s="40" t="n">
        <f aca="false">(U274-S274)/T274</f>
        <v>0.34</v>
      </c>
      <c r="G274" s="45" t="n">
        <v>0.95</v>
      </c>
      <c r="H274" s="43" t="n">
        <v>2.2</v>
      </c>
      <c r="I274" s="40" t="n">
        <v>1.8</v>
      </c>
      <c r="J274" s="40" t="n">
        <f aca="false">(H274-I274)*B274*C274*D274*3.67</f>
        <v>1.7616</v>
      </c>
      <c r="K274" s="40" t="n">
        <v>3.67</v>
      </c>
      <c r="L274" s="44" t="n">
        <f aca="false">$AB$8*M274*N274*J274</f>
        <v>532.70784</v>
      </c>
      <c r="M274" s="45" t="n">
        <v>0.84</v>
      </c>
      <c r="N274" s="35" t="n">
        <v>0.9</v>
      </c>
      <c r="O274" s="44" t="n">
        <f aca="false">(P274*Q274)/R274</f>
        <v>46.875</v>
      </c>
      <c r="P274" s="35" t="n">
        <f aca="false">$AB$17</f>
        <v>1.5</v>
      </c>
      <c r="Q274" s="35" t="n">
        <f aca="false">$AC$17</f>
        <v>25</v>
      </c>
      <c r="R274" s="16" t="n">
        <v>0.8</v>
      </c>
      <c r="S274" s="35" t="n">
        <v>58</v>
      </c>
      <c r="T274" s="35" t="n">
        <v>50</v>
      </c>
      <c r="U274" s="35" t="n">
        <v>75</v>
      </c>
      <c r="V274" s="35" t="n">
        <v>0.24</v>
      </c>
      <c r="W274" s="45" t="n">
        <f aca="false">SUM(F274,E274,V274,)</f>
        <v>0.88</v>
      </c>
    </row>
    <row r="275" customFormat="false" ht="15" hidden="false" customHeight="false" outlineLevel="0" collapsed="false">
      <c r="A275" s="39" t="n">
        <v>273</v>
      </c>
      <c r="B275" s="40" t="n">
        <v>1.2</v>
      </c>
      <c r="C275" s="41" t="n">
        <v>10</v>
      </c>
      <c r="D275" s="42" t="n">
        <v>0.1</v>
      </c>
      <c r="E275" s="40" t="n">
        <v>0.4</v>
      </c>
      <c r="F275" s="40" t="n">
        <f aca="false">(U275-S275)/T275</f>
        <v>0.3</v>
      </c>
      <c r="G275" s="45" t="n">
        <v>0.93</v>
      </c>
      <c r="H275" s="43" t="n">
        <v>2.2</v>
      </c>
      <c r="I275" s="40" t="n">
        <v>1.9</v>
      </c>
      <c r="J275" s="40" t="n">
        <f aca="false">(H275-I275)*B275*C275*D275*3.67</f>
        <v>1.3212</v>
      </c>
      <c r="K275" s="40" t="n">
        <v>3.67</v>
      </c>
      <c r="L275" s="44" t="n">
        <f aca="false">$AB$8*M275*N275*J275</f>
        <v>386.84736</v>
      </c>
      <c r="M275" s="45" t="n">
        <v>0.813333333333333</v>
      </c>
      <c r="N275" s="35" t="n">
        <v>0.9</v>
      </c>
      <c r="O275" s="44" t="n">
        <f aca="false">(P275*Q275)/R275</f>
        <v>12.5</v>
      </c>
      <c r="P275" s="35" t="n">
        <f aca="false">$AB$17</f>
        <v>1.5</v>
      </c>
      <c r="Q275" s="35" t="n">
        <f aca="false">$AC$17</f>
        <v>25</v>
      </c>
      <c r="R275" s="16" t="n">
        <v>3</v>
      </c>
      <c r="S275" s="35" t="n">
        <v>60</v>
      </c>
      <c r="T275" s="35" t="n">
        <v>50</v>
      </c>
      <c r="U275" s="35" t="n">
        <v>75</v>
      </c>
      <c r="V275" s="35" t="n">
        <v>0.16</v>
      </c>
      <c r="W275" s="45" t="n">
        <f aca="false">SUM(F275,E275,V275,)</f>
        <v>0.86</v>
      </c>
    </row>
    <row r="276" customFormat="false" ht="15" hidden="false" customHeight="false" outlineLevel="0" collapsed="false">
      <c r="A276" s="39" t="n">
        <v>274</v>
      </c>
      <c r="B276" s="40" t="n">
        <v>1.2</v>
      </c>
      <c r="C276" s="41" t="n">
        <v>10</v>
      </c>
      <c r="D276" s="42" t="n">
        <v>0.1</v>
      </c>
      <c r="E276" s="40" t="n">
        <v>0.4</v>
      </c>
      <c r="F276" s="40" t="n">
        <f aca="false">(U276-S276)/T276</f>
        <v>0.4</v>
      </c>
      <c r="G276" s="45" t="n">
        <v>0.98</v>
      </c>
      <c r="H276" s="43" t="n">
        <v>2.2</v>
      </c>
      <c r="I276" s="40" t="n">
        <v>2</v>
      </c>
      <c r="J276" s="40" t="n">
        <f aca="false">(H276-I276)*B276*C276*D276*3.67</f>
        <v>0.880800000000001</v>
      </c>
      <c r="K276" s="40" t="n">
        <v>3.67</v>
      </c>
      <c r="L276" s="44" t="n">
        <f aca="false">$AB$8*M276*N276*J276</f>
        <v>274.8096</v>
      </c>
      <c r="M276" s="45" t="n">
        <v>0.866666666666667</v>
      </c>
      <c r="N276" s="35" t="n">
        <v>0.9</v>
      </c>
      <c r="O276" s="44" t="n">
        <f aca="false">(P276*Q276)/R276</f>
        <v>34.0909090909091</v>
      </c>
      <c r="P276" s="35" t="n">
        <f aca="false">$AB$17</f>
        <v>1.5</v>
      </c>
      <c r="Q276" s="35" t="n">
        <f aca="false">$AC$17</f>
        <v>25</v>
      </c>
      <c r="R276" s="16" t="n">
        <v>1.1</v>
      </c>
      <c r="S276" s="35" t="n">
        <v>55</v>
      </c>
      <c r="T276" s="35" t="n">
        <v>50</v>
      </c>
      <c r="U276" s="35" t="n">
        <v>75</v>
      </c>
      <c r="V276" s="35" t="n">
        <v>0.18</v>
      </c>
      <c r="W276" s="45" t="n">
        <f aca="false">SUM(F276,E276,V276,)</f>
        <v>0.98</v>
      </c>
    </row>
    <row r="277" customFormat="false" ht="15" hidden="false" customHeight="false" outlineLevel="0" collapsed="false">
      <c r="A277" s="39" t="n">
        <v>275</v>
      </c>
      <c r="B277" s="40" t="n">
        <v>1.2</v>
      </c>
      <c r="C277" s="41" t="n">
        <v>10</v>
      </c>
      <c r="D277" s="42" t="n">
        <v>0.1</v>
      </c>
      <c r="E277" s="40" t="n">
        <v>0.2</v>
      </c>
      <c r="F277" s="40" t="n">
        <f aca="false">(U277-S277)/T277</f>
        <v>0.3</v>
      </c>
      <c r="G277" s="45" t="n">
        <v>0.95</v>
      </c>
      <c r="H277" s="43" t="n">
        <v>2.2</v>
      </c>
      <c r="I277" s="40" t="n">
        <v>1.9</v>
      </c>
      <c r="J277" s="40" t="n">
        <f aca="false">(H277-I277)*B277*C277*D277*3.67</f>
        <v>1.3212</v>
      </c>
      <c r="K277" s="40" t="n">
        <v>3.67</v>
      </c>
      <c r="L277" s="44" t="n">
        <f aca="false">$AB$8*M277*N277*J277</f>
        <v>399.53088</v>
      </c>
      <c r="M277" s="45" t="n">
        <v>0.84</v>
      </c>
      <c r="N277" s="35" t="n">
        <v>0.9</v>
      </c>
      <c r="O277" s="44" t="n">
        <f aca="false">(P277*Q277)/R277</f>
        <v>41.6666666666667</v>
      </c>
      <c r="P277" s="35" t="n">
        <f aca="false">$AB$17</f>
        <v>1.5</v>
      </c>
      <c r="Q277" s="35" t="n">
        <f aca="false">$AC$17</f>
        <v>25</v>
      </c>
      <c r="R277" s="16" t="n">
        <v>0.9</v>
      </c>
      <c r="S277" s="35" t="n">
        <v>60</v>
      </c>
      <c r="T277" s="35" t="n">
        <v>50</v>
      </c>
      <c r="U277" s="35" t="n">
        <v>75</v>
      </c>
      <c r="V277" s="35" t="n">
        <v>0.12</v>
      </c>
      <c r="W277" s="45" t="n">
        <f aca="false">SUM(F277,E277,V277,)</f>
        <v>0.62</v>
      </c>
    </row>
    <row r="278" customFormat="false" ht="15" hidden="false" customHeight="false" outlineLevel="0" collapsed="false">
      <c r="A278" s="39" t="n">
        <v>276</v>
      </c>
      <c r="B278" s="40" t="n">
        <v>1.2</v>
      </c>
      <c r="C278" s="41" t="n">
        <v>10</v>
      </c>
      <c r="D278" s="42" t="n">
        <v>0.1</v>
      </c>
      <c r="E278" s="40" t="n">
        <v>0.4</v>
      </c>
      <c r="F278" s="40" t="n">
        <f aca="false">(U278-S278)/T278</f>
        <v>0.28</v>
      </c>
      <c r="G278" s="45" t="n">
        <v>0.93</v>
      </c>
      <c r="H278" s="43" t="n">
        <v>2.2</v>
      </c>
      <c r="I278" s="40" t="n">
        <v>2.1</v>
      </c>
      <c r="J278" s="40" t="n">
        <f aca="false">(H278-I278)*B278*C278*D278*3.67</f>
        <v>0.4404</v>
      </c>
      <c r="K278" s="40" t="n">
        <v>3.67</v>
      </c>
      <c r="L278" s="44" t="n">
        <f aca="false">$AB$8*M278*N278*J278</f>
        <v>135.29088</v>
      </c>
      <c r="M278" s="45" t="n">
        <v>0.853333333333333</v>
      </c>
      <c r="N278" s="35" t="n">
        <v>0.9</v>
      </c>
      <c r="O278" s="44" t="n">
        <f aca="false">(P278*Q278)/R278</f>
        <v>5.95238095238095</v>
      </c>
      <c r="P278" s="35" t="n">
        <f aca="false">$AB$17</f>
        <v>1.5</v>
      </c>
      <c r="Q278" s="35" t="n">
        <f aca="false">$AC$17</f>
        <v>25</v>
      </c>
      <c r="R278" s="16" t="n">
        <v>6.3</v>
      </c>
      <c r="S278" s="35" t="n">
        <v>61</v>
      </c>
      <c r="T278" s="35" t="n">
        <v>50</v>
      </c>
      <c r="U278" s="35" t="n">
        <v>75</v>
      </c>
      <c r="V278" s="35" t="n">
        <v>0.23</v>
      </c>
      <c r="W278" s="45" t="n">
        <f aca="false">SUM(F278,E278,V278,)</f>
        <v>0.91</v>
      </c>
    </row>
    <row r="279" customFormat="false" ht="15" hidden="false" customHeight="false" outlineLevel="0" collapsed="false">
      <c r="A279" s="39" t="n">
        <v>277</v>
      </c>
      <c r="B279" s="40" t="n">
        <v>1.2</v>
      </c>
      <c r="C279" s="41" t="n">
        <v>10</v>
      </c>
      <c r="D279" s="42" t="n">
        <v>0.1</v>
      </c>
      <c r="E279" s="40" t="n">
        <v>0.2</v>
      </c>
      <c r="F279" s="40" t="n">
        <f aca="false">(U279-S279)/T279</f>
        <v>0.36</v>
      </c>
      <c r="G279" s="45" t="n">
        <v>0.94</v>
      </c>
      <c r="H279" s="43" t="n">
        <v>2.2</v>
      </c>
      <c r="I279" s="40" t="n">
        <v>2.4</v>
      </c>
      <c r="J279" s="40" t="n">
        <f aca="false">(H279-I279)*B279*C279*D279*3.67</f>
        <v>-0.880799999999999</v>
      </c>
      <c r="K279" s="40" t="n">
        <v>3.67</v>
      </c>
      <c r="L279" s="44" t="n">
        <f aca="false">$AB$8*M279*N279*J279</f>
        <v>-270.58176</v>
      </c>
      <c r="M279" s="45" t="n">
        <v>0.853333333333333</v>
      </c>
      <c r="N279" s="35" t="n">
        <v>0.9</v>
      </c>
      <c r="O279" s="44" t="n">
        <f aca="false">(P279*Q279)/R279</f>
        <v>5.68181818181818</v>
      </c>
      <c r="P279" s="35" t="n">
        <f aca="false">$AB$17</f>
        <v>1.5</v>
      </c>
      <c r="Q279" s="35" t="n">
        <f aca="false">$AC$17</f>
        <v>25</v>
      </c>
      <c r="R279" s="16" t="n">
        <v>6.6</v>
      </c>
      <c r="S279" s="35" t="n">
        <v>57</v>
      </c>
      <c r="T279" s="35" t="n">
        <v>50</v>
      </c>
      <c r="U279" s="35" t="n">
        <v>75</v>
      </c>
      <c r="V279" s="35" t="n">
        <v>0.12</v>
      </c>
      <c r="W279" s="45" t="n">
        <f aca="false">SUM(F279,E279,V279,)</f>
        <v>0.68</v>
      </c>
    </row>
    <row r="280" customFormat="false" ht="15" hidden="false" customHeight="false" outlineLevel="0" collapsed="false">
      <c r="A280" s="39" t="n">
        <v>278</v>
      </c>
      <c r="B280" s="40" t="n">
        <v>1.2</v>
      </c>
      <c r="C280" s="41" t="n">
        <v>10</v>
      </c>
      <c r="D280" s="42" t="n">
        <v>0.1</v>
      </c>
      <c r="E280" s="40" t="n">
        <v>0.3</v>
      </c>
      <c r="F280" s="40" t="n">
        <f aca="false">(U280-S280)/T280</f>
        <v>0.34</v>
      </c>
      <c r="G280" s="45" t="n">
        <v>1</v>
      </c>
      <c r="H280" s="43" t="n">
        <v>2.2</v>
      </c>
      <c r="I280" s="40" t="n">
        <v>1.8</v>
      </c>
      <c r="J280" s="40" t="n">
        <f aca="false">(H280-I280)*B280*C280*D280*3.67</f>
        <v>1.7616</v>
      </c>
      <c r="K280" s="40" t="n">
        <v>3.67</v>
      </c>
      <c r="L280" s="44" t="n">
        <f aca="false">$AB$8*M280*N280*J280</f>
        <v>507.3408</v>
      </c>
      <c r="M280" s="45" t="n">
        <v>0.8</v>
      </c>
      <c r="N280" s="35" t="n">
        <v>0.9</v>
      </c>
      <c r="O280" s="44" t="n">
        <f aca="false">(P280*Q280)/R280</f>
        <v>8.52272727272727</v>
      </c>
      <c r="P280" s="35" t="n">
        <f aca="false">$AB$17</f>
        <v>1.5</v>
      </c>
      <c r="Q280" s="35" t="n">
        <f aca="false">$AC$17</f>
        <v>25</v>
      </c>
      <c r="R280" s="16" t="n">
        <v>4.4</v>
      </c>
      <c r="S280" s="35" t="n">
        <v>58</v>
      </c>
      <c r="T280" s="35" t="n">
        <v>50</v>
      </c>
      <c r="U280" s="35" t="n">
        <v>75</v>
      </c>
      <c r="V280" s="35" t="n">
        <v>0.14</v>
      </c>
      <c r="W280" s="45" t="n">
        <f aca="false">SUM(F280,E280,V280,)</f>
        <v>0.78</v>
      </c>
    </row>
    <row r="281" customFormat="false" ht="15" hidden="false" customHeight="false" outlineLevel="0" collapsed="false">
      <c r="A281" s="39" t="n">
        <v>279</v>
      </c>
      <c r="B281" s="40" t="n">
        <v>1.2</v>
      </c>
      <c r="C281" s="41" t="n">
        <v>10</v>
      </c>
      <c r="D281" s="42" t="n">
        <v>0.1</v>
      </c>
      <c r="E281" s="40" t="n">
        <v>0.3</v>
      </c>
      <c r="F281" s="40" t="n">
        <f aca="false">(U281-S281)/T281</f>
        <v>0.36</v>
      </c>
      <c r="G281" s="45" t="n">
        <v>0.9</v>
      </c>
      <c r="H281" s="43" t="n">
        <v>2.2</v>
      </c>
      <c r="I281" s="40" t="n">
        <v>2.2</v>
      </c>
      <c r="J281" s="40" t="n">
        <f aca="false">(H281-I281)*B281*C281*D281*3.67</f>
        <v>0</v>
      </c>
      <c r="K281" s="40" t="n">
        <v>3.67</v>
      </c>
      <c r="L281" s="44" t="n">
        <f aca="false">$AB$8*M281*N281*J281</f>
        <v>0</v>
      </c>
      <c r="M281" s="45" t="n">
        <v>0.84</v>
      </c>
      <c r="N281" s="35" t="n">
        <v>0.9</v>
      </c>
      <c r="O281" s="44" t="n">
        <f aca="false">(P281*Q281)/R281</f>
        <v>7.97872340425532</v>
      </c>
      <c r="P281" s="35" t="n">
        <f aca="false">$AB$17</f>
        <v>1.5</v>
      </c>
      <c r="Q281" s="35" t="n">
        <f aca="false">$AC$17</f>
        <v>25</v>
      </c>
      <c r="R281" s="16" t="n">
        <v>4.7</v>
      </c>
      <c r="S281" s="35" t="n">
        <v>57</v>
      </c>
      <c r="T281" s="35" t="n">
        <v>50</v>
      </c>
      <c r="U281" s="35" t="n">
        <v>75</v>
      </c>
      <c r="V281" s="35" t="n">
        <v>0.21</v>
      </c>
      <c r="W281" s="45" t="n">
        <f aca="false">SUM(F281,E281,V281,)</f>
        <v>0.87</v>
      </c>
    </row>
    <row r="282" customFormat="false" ht="15" hidden="false" customHeight="false" outlineLevel="0" collapsed="false">
      <c r="A282" s="39" t="n">
        <v>280</v>
      </c>
      <c r="B282" s="40" t="n">
        <v>1.2</v>
      </c>
      <c r="C282" s="41" t="n">
        <v>10</v>
      </c>
      <c r="D282" s="42" t="n">
        <v>0.1</v>
      </c>
      <c r="E282" s="40" t="n">
        <v>0.2</v>
      </c>
      <c r="F282" s="40" t="n">
        <f aca="false">(U282-S282)/T282</f>
        <v>0.24</v>
      </c>
      <c r="G282" s="45" t="n">
        <v>1</v>
      </c>
      <c r="H282" s="43" t="n">
        <v>2.2</v>
      </c>
      <c r="I282" s="40" t="n">
        <v>2.4</v>
      </c>
      <c r="J282" s="40" t="n">
        <f aca="false">(H282-I282)*B282*C282*D282*3.67</f>
        <v>-0.880799999999999</v>
      </c>
      <c r="K282" s="40" t="n">
        <v>3.67</v>
      </c>
      <c r="L282" s="44" t="n">
        <f aca="false">$AB$8*M282*N282*J282</f>
        <v>-253.6704</v>
      </c>
      <c r="M282" s="45" t="n">
        <v>0.8</v>
      </c>
      <c r="N282" s="35" t="n">
        <v>0.9</v>
      </c>
      <c r="O282" s="44" t="n">
        <f aca="false">(P282*Q282)/R282</f>
        <v>26.7857142857143</v>
      </c>
      <c r="P282" s="35" t="n">
        <f aca="false">$AB$17</f>
        <v>1.5</v>
      </c>
      <c r="Q282" s="35" t="n">
        <f aca="false">$AC$17</f>
        <v>25</v>
      </c>
      <c r="R282" s="16" t="n">
        <v>1.4</v>
      </c>
      <c r="S282" s="35" t="n">
        <v>63</v>
      </c>
      <c r="T282" s="35" t="n">
        <v>50</v>
      </c>
      <c r="U282" s="35" t="n">
        <v>75</v>
      </c>
      <c r="V282" s="35" t="n">
        <v>0.14</v>
      </c>
      <c r="W282" s="45" t="n">
        <f aca="false">SUM(F282,E282,V282,)</f>
        <v>0.58</v>
      </c>
    </row>
    <row r="283" customFormat="false" ht="15" hidden="false" customHeight="false" outlineLevel="0" collapsed="false">
      <c r="A283" s="39" t="n">
        <v>281</v>
      </c>
      <c r="B283" s="40" t="n">
        <v>1.2</v>
      </c>
      <c r="C283" s="41" t="n">
        <v>10</v>
      </c>
      <c r="D283" s="42" t="n">
        <v>0.1</v>
      </c>
      <c r="E283" s="40" t="n">
        <v>0.2</v>
      </c>
      <c r="F283" s="40" t="n">
        <f aca="false">(U283-S283)/T283</f>
        <v>0.38</v>
      </c>
      <c r="G283" s="45" t="n">
        <v>0.92</v>
      </c>
      <c r="H283" s="43" t="n">
        <v>2.2</v>
      </c>
      <c r="I283" s="40" t="n">
        <v>2.3</v>
      </c>
      <c r="J283" s="40" t="n">
        <f aca="false">(H283-I283)*B283*C283*D283*3.67</f>
        <v>-0.440399999999998</v>
      </c>
      <c r="K283" s="40" t="n">
        <v>3.67</v>
      </c>
      <c r="L283" s="44" t="n">
        <f aca="false">$AB$8*M283*N283*J283</f>
        <v>-137.4048</v>
      </c>
      <c r="M283" s="45" t="n">
        <v>0.866666666666667</v>
      </c>
      <c r="N283" s="35" t="n">
        <v>0.9</v>
      </c>
      <c r="O283" s="44" t="n">
        <f aca="false">(P283*Q283)/R283</f>
        <v>6.14754098360656</v>
      </c>
      <c r="P283" s="35" t="n">
        <f aca="false">$AB$17</f>
        <v>1.5</v>
      </c>
      <c r="Q283" s="35" t="n">
        <f aca="false">$AC$17</f>
        <v>25</v>
      </c>
      <c r="R283" s="16" t="n">
        <v>6.1</v>
      </c>
      <c r="S283" s="35" t="n">
        <v>56</v>
      </c>
      <c r="T283" s="35" t="n">
        <v>50</v>
      </c>
      <c r="U283" s="35" t="n">
        <v>75</v>
      </c>
      <c r="V283" s="35" t="n">
        <v>0.17</v>
      </c>
      <c r="W283" s="45" t="n">
        <f aca="false">SUM(F283,E283,V283,)</f>
        <v>0.75</v>
      </c>
    </row>
    <row r="284" customFormat="false" ht="15" hidden="false" customHeight="false" outlineLevel="0" collapsed="false">
      <c r="A284" s="39" t="n">
        <v>282</v>
      </c>
      <c r="B284" s="40" t="n">
        <v>1.2</v>
      </c>
      <c r="C284" s="41" t="n">
        <v>10</v>
      </c>
      <c r="D284" s="42" t="n">
        <v>0.1</v>
      </c>
      <c r="E284" s="40" t="n">
        <v>0.4</v>
      </c>
      <c r="F284" s="40" t="n">
        <f aca="false">(U284-S284)/T284</f>
        <v>0.28</v>
      </c>
      <c r="G284" s="45" t="n">
        <v>0.98</v>
      </c>
      <c r="H284" s="43" t="n">
        <v>2.2</v>
      </c>
      <c r="I284" s="40" t="n">
        <v>2.1</v>
      </c>
      <c r="J284" s="40" t="n">
        <f aca="false">(H284-I284)*B284*C284*D284*3.67</f>
        <v>0.4404</v>
      </c>
      <c r="K284" s="40" t="n">
        <v>3.67</v>
      </c>
      <c r="L284" s="44" t="n">
        <f aca="false">$AB$8*M284*N284*J284</f>
        <v>131.06304</v>
      </c>
      <c r="M284" s="45" t="n">
        <v>0.826666666666667</v>
      </c>
      <c r="N284" s="35" t="n">
        <v>0.9</v>
      </c>
      <c r="O284" s="44" t="n">
        <f aca="false">(P284*Q284)/R284</f>
        <v>28.8461538461538</v>
      </c>
      <c r="P284" s="35" t="n">
        <f aca="false">$AB$17</f>
        <v>1.5</v>
      </c>
      <c r="Q284" s="35" t="n">
        <f aca="false">$AC$17</f>
        <v>25</v>
      </c>
      <c r="R284" s="16" t="n">
        <v>1.3</v>
      </c>
      <c r="S284" s="35" t="n">
        <v>61</v>
      </c>
      <c r="T284" s="35" t="n">
        <v>50</v>
      </c>
      <c r="U284" s="35" t="n">
        <v>75</v>
      </c>
      <c r="V284" s="35" t="n">
        <v>0.2</v>
      </c>
      <c r="W284" s="45" t="n">
        <f aca="false">SUM(F284,E284,V284,)</f>
        <v>0.88</v>
      </c>
    </row>
    <row r="285" customFormat="false" ht="15" hidden="false" customHeight="false" outlineLevel="0" collapsed="false">
      <c r="A285" s="39" t="n">
        <v>283</v>
      </c>
      <c r="B285" s="40" t="n">
        <v>1.2</v>
      </c>
      <c r="C285" s="41" t="n">
        <v>10</v>
      </c>
      <c r="D285" s="42" t="n">
        <v>0.1</v>
      </c>
      <c r="E285" s="40" t="n">
        <v>0.2</v>
      </c>
      <c r="F285" s="40" t="n">
        <f aca="false">(U285-S285)/T285</f>
        <v>0.2</v>
      </c>
      <c r="G285" s="45" t="n">
        <v>0.94</v>
      </c>
      <c r="H285" s="43" t="n">
        <v>2.2</v>
      </c>
      <c r="I285" s="40" t="n">
        <v>2.3</v>
      </c>
      <c r="J285" s="40" t="n">
        <f aca="false">(H285-I285)*B285*C285*D285*3.67</f>
        <v>-0.440399999999998</v>
      </c>
      <c r="K285" s="40" t="n">
        <v>3.67</v>
      </c>
      <c r="L285" s="44" t="n">
        <f aca="false">$AB$8*M285*N285*J285</f>
        <v>-133.17696</v>
      </c>
      <c r="M285" s="45" t="n">
        <v>0.84</v>
      </c>
      <c r="N285" s="35" t="n">
        <v>0.9</v>
      </c>
      <c r="O285" s="44" t="n">
        <f aca="false">(P285*Q285)/R285</f>
        <v>7.97872340425532</v>
      </c>
      <c r="P285" s="35" t="n">
        <f aca="false">$AB$17</f>
        <v>1.5</v>
      </c>
      <c r="Q285" s="35" t="n">
        <f aca="false">$AC$17</f>
        <v>25</v>
      </c>
      <c r="R285" s="16" t="n">
        <v>4.7</v>
      </c>
      <c r="S285" s="35" t="n">
        <v>65</v>
      </c>
      <c r="T285" s="35" t="n">
        <v>50</v>
      </c>
      <c r="U285" s="35" t="n">
        <v>75</v>
      </c>
      <c r="V285" s="35" t="n">
        <v>0.13</v>
      </c>
      <c r="W285" s="45" t="n">
        <f aca="false">SUM(F285,E285,V285,)</f>
        <v>0.53</v>
      </c>
    </row>
    <row r="286" customFormat="false" ht="15" hidden="false" customHeight="false" outlineLevel="0" collapsed="false">
      <c r="A286" s="39" t="n">
        <v>284</v>
      </c>
      <c r="B286" s="40" t="n">
        <v>1.2</v>
      </c>
      <c r="C286" s="41" t="n">
        <v>10</v>
      </c>
      <c r="D286" s="42" t="n">
        <v>0.1</v>
      </c>
      <c r="E286" s="40" t="n">
        <v>0.2</v>
      </c>
      <c r="F286" s="40" t="n">
        <f aca="false">(U286-S286)/T286</f>
        <v>0.28</v>
      </c>
      <c r="G286" s="45" t="n">
        <v>0.96</v>
      </c>
      <c r="H286" s="43" t="n">
        <v>2.2</v>
      </c>
      <c r="I286" s="40" t="n">
        <v>2</v>
      </c>
      <c r="J286" s="40" t="n">
        <f aca="false">(H286-I286)*B286*C286*D286*3.67</f>
        <v>0.880800000000001</v>
      </c>
      <c r="K286" s="40" t="n">
        <v>3.67</v>
      </c>
      <c r="L286" s="44" t="n">
        <f aca="false">$AB$8*M286*N286*J286</f>
        <v>262.12608</v>
      </c>
      <c r="M286" s="45" t="n">
        <v>0.826666666666667</v>
      </c>
      <c r="N286" s="35" t="n">
        <v>0.9</v>
      </c>
      <c r="O286" s="44" t="n">
        <f aca="false">(P286*Q286)/R286</f>
        <v>8.52272727272727</v>
      </c>
      <c r="P286" s="35" t="n">
        <f aca="false">$AB$17</f>
        <v>1.5</v>
      </c>
      <c r="Q286" s="35" t="n">
        <f aca="false">$AC$17</f>
        <v>25</v>
      </c>
      <c r="R286" s="16" t="n">
        <v>4.4</v>
      </c>
      <c r="S286" s="35" t="n">
        <v>61</v>
      </c>
      <c r="T286" s="35" t="n">
        <v>50</v>
      </c>
      <c r="U286" s="35" t="n">
        <v>75</v>
      </c>
      <c r="V286" s="35" t="n">
        <v>0.12</v>
      </c>
      <c r="W286" s="45" t="n">
        <f aca="false">SUM(F286,E286,V286,)</f>
        <v>0.6</v>
      </c>
    </row>
    <row r="287" customFormat="false" ht="15" hidden="false" customHeight="false" outlineLevel="0" collapsed="false">
      <c r="A287" s="39" t="n">
        <v>285</v>
      </c>
      <c r="B287" s="40" t="n">
        <v>1.2</v>
      </c>
      <c r="C287" s="41" t="n">
        <v>10</v>
      </c>
      <c r="D287" s="42" t="n">
        <v>0.1</v>
      </c>
      <c r="E287" s="40" t="n">
        <v>0.2</v>
      </c>
      <c r="F287" s="40" t="n">
        <f aca="false">(U287-S287)/T287</f>
        <v>0.28</v>
      </c>
      <c r="G287" s="45" t="n">
        <v>0.9</v>
      </c>
      <c r="H287" s="43" t="n">
        <v>2.2</v>
      </c>
      <c r="I287" s="40" t="n">
        <v>2</v>
      </c>
      <c r="J287" s="40" t="n">
        <f aca="false">(H287-I287)*B287*C287*D287*3.67</f>
        <v>0.880800000000001</v>
      </c>
      <c r="K287" s="40" t="n">
        <v>3.67</v>
      </c>
      <c r="L287" s="44" t="n">
        <f aca="false">$AB$8*M287*N287*J287</f>
        <v>245.21472</v>
      </c>
      <c r="M287" s="45" t="n">
        <v>0.773333333333333</v>
      </c>
      <c r="N287" s="35" t="n">
        <v>0.9</v>
      </c>
      <c r="O287" s="44" t="n">
        <f aca="false">(P287*Q287)/R287</f>
        <v>6.69642857142857</v>
      </c>
      <c r="P287" s="35" t="n">
        <f aca="false">$AB$17</f>
        <v>1.5</v>
      </c>
      <c r="Q287" s="35" t="n">
        <f aca="false">$AC$17</f>
        <v>25</v>
      </c>
      <c r="R287" s="16" t="n">
        <v>5.6</v>
      </c>
      <c r="S287" s="35" t="n">
        <v>61</v>
      </c>
      <c r="T287" s="35" t="n">
        <v>50</v>
      </c>
      <c r="U287" s="35" t="n">
        <v>75</v>
      </c>
      <c r="V287" s="35" t="n">
        <v>0.15</v>
      </c>
      <c r="W287" s="45" t="n">
        <f aca="false">SUM(F287,E287,V287,)</f>
        <v>0.63</v>
      </c>
    </row>
    <row r="288" customFormat="false" ht="15" hidden="false" customHeight="false" outlineLevel="0" collapsed="false">
      <c r="A288" s="39" t="n">
        <v>286</v>
      </c>
      <c r="B288" s="40" t="n">
        <v>1.2</v>
      </c>
      <c r="C288" s="41" t="n">
        <v>10</v>
      </c>
      <c r="D288" s="42" t="n">
        <v>0.1</v>
      </c>
      <c r="E288" s="40" t="n">
        <v>0.3</v>
      </c>
      <c r="F288" s="40" t="n">
        <f aca="false">(U288-S288)/T288</f>
        <v>0.38</v>
      </c>
      <c r="G288" s="45" t="n">
        <v>0.94</v>
      </c>
      <c r="H288" s="43" t="n">
        <v>2.2</v>
      </c>
      <c r="I288" s="40" t="n">
        <v>1.8</v>
      </c>
      <c r="J288" s="40" t="n">
        <f aca="false">(H288-I288)*B288*C288*D288*3.67</f>
        <v>1.7616</v>
      </c>
      <c r="K288" s="40" t="n">
        <v>3.67</v>
      </c>
      <c r="L288" s="44" t="n">
        <f aca="false">$AB$8*M288*N288*J288</f>
        <v>515.79648</v>
      </c>
      <c r="M288" s="45" t="n">
        <v>0.813333333333333</v>
      </c>
      <c r="N288" s="35" t="n">
        <v>0.9</v>
      </c>
      <c r="O288" s="44" t="n">
        <f aca="false">(P288*Q288)/R288</f>
        <v>8.52272727272727</v>
      </c>
      <c r="P288" s="35" t="n">
        <f aca="false">$AB$17</f>
        <v>1.5</v>
      </c>
      <c r="Q288" s="35" t="n">
        <f aca="false">$AC$17</f>
        <v>25</v>
      </c>
      <c r="R288" s="16" t="n">
        <v>4.4</v>
      </c>
      <c r="S288" s="35" t="n">
        <v>56</v>
      </c>
      <c r="T288" s="35" t="n">
        <v>50</v>
      </c>
      <c r="U288" s="35" t="n">
        <v>75</v>
      </c>
      <c r="V288" s="35" t="n">
        <v>0.11</v>
      </c>
      <c r="W288" s="45" t="n">
        <f aca="false">SUM(F288,E288,V288,)</f>
        <v>0.79</v>
      </c>
    </row>
    <row r="289" customFormat="false" ht="15" hidden="false" customHeight="false" outlineLevel="0" collapsed="false">
      <c r="A289" s="39" t="n">
        <v>287</v>
      </c>
      <c r="B289" s="40" t="n">
        <v>1.2</v>
      </c>
      <c r="C289" s="41" t="n">
        <v>10</v>
      </c>
      <c r="D289" s="42" t="n">
        <v>0.1</v>
      </c>
      <c r="E289" s="40" t="n">
        <v>0.4</v>
      </c>
      <c r="F289" s="40" t="n">
        <f aca="false">(U289-S289)/T289</f>
        <v>0.26</v>
      </c>
      <c r="G289" s="45" t="n">
        <v>0.9</v>
      </c>
      <c r="H289" s="43" t="n">
        <v>2.2</v>
      </c>
      <c r="I289" s="40" t="n">
        <v>1.9</v>
      </c>
      <c r="J289" s="40" t="n">
        <f aca="false">(H289-I289)*B289*C289*D289*3.67</f>
        <v>1.3212</v>
      </c>
      <c r="K289" s="40" t="n">
        <v>3.67</v>
      </c>
      <c r="L289" s="44" t="n">
        <f aca="false">$AB$8*M289*N289*J289</f>
        <v>386.84736</v>
      </c>
      <c r="M289" s="45" t="n">
        <v>0.813333333333333</v>
      </c>
      <c r="N289" s="35" t="n">
        <v>0.9</v>
      </c>
      <c r="O289" s="44" t="n">
        <f aca="false">(P289*Q289)/R289</f>
        <v>11.71875</v>
      </c>
      <c r="P289" s="35" t="n">
        <f aca="false">$AB$17</f>
        <v>1.5</v>
      </c>
      <c r="Q289" s="35" t="n">
        <f aca="false">$AC$17</f>
        <v>25</v>
      </c>
      <c r="R289" s="16" t="n">
        <v>3.2</v>
      </c>
      <c r="S289" s="35" t="n">
        <v>62</v>
      </c>
      <c r="T289" s="35" t="n">
        <v>50</v>
      </c>
      <c r="U289" s="35" t="n">
        <v>75</v>
      </c>
      <c r="V289" s="35" t="n">
        <v>0.25</v>
      </c>
      <c r="W289" s="45" t="n">
        <f aca="false">SUM(F289,E289,V289,)</f>
        <v>0.91</v>
      </c>
    </row>
    <row r="290" customFormat="false" ht="15" hidden="false" customHeight="false" outlineLevel="0" collapsed="false">
      <c r="A290" s="39" t="n">
        <v>288</v>
      </c>
      <c r="B290" s="40" t="n">
        <v>1.2</v>
      </c>
      <c r="C290" s="41" t="n">
        <v>10</v>
      </c>
      <c r="D290" s="42" t="n">
        <v>0.1</v>
      </c>
      <c r="E290" s="40" t="n">
        <v>0.4</v>
      </c>
      <c r="F290" s="40" t="n">
        <f aca="false">(U290-S290)/T290</f>
        <v>0.36</v>
      </c>
      <c r="G290" s="45" t="n">
        <v>0.95</v>
      </c>
      <c r="H290" s="43" t="n">
        <v>2.2</v>
      </c>
      <c r="I290" s="40" t="n">
        <v>2.4</v>
      </c>
      <c r="J290" s="40" t="n">
        <f aca="false">(H290-I290)*B290*C290*D290*3.67</f>
        <v>-0.880799999999999</v>
      </c>
      <c r="K290" s="40" t="n">
        <v>3.67</v>
      </c>
      <c r="L290" s="44" t="n">
        <f aca="false">$AB$8*M290*N290*J290</f>
        <v>-232.5312</v>
      </c>
      <c r="M290" s="45" t="n">
        <v>0.733333333333333</v>
      </c>
      <c r="N290" s="35" t="n">
        <v>0.9</v>
      </c>
      <c r="O290" s="44" t="n">
        <f aca="false">(P290*Q290)/R290</f>
        <v>7.35294117647059</v>
      </c>
      <c r="P290" s="35" t="n">
        <f aca="false">$AB$17</f>
        <v>1.5</v>
      </c>
      <c r="Q290" s="35" t="n">
        <f aca="false">$AC$17</f>
        <v>25</v>
      </c>
      <c r="R290" s="16" t="n">
        <v>5.1</v>
      </c>
      <c r="S290" s="35" t="n">
        <v>57</v>
      </c>
      <c r="T290" s="35" t="n">
        <v>50</v>
      </c>
      <c r="U290" s="35" t="n">
        <v>75</v>
      </c>
      <c r="V290" s="35" t="n">
        <v>0.15</v>
      </c>
      <c r="W290" s="45" t="n">
        <f aca="false">SUM(F290,E290,V290,)</f>
        <v>0.91</v>
      </c>
    </row>
    <row r="291" customFormat="false" ht="15" hidden="false" customHeight="false" outlineLevel="0" collapsed="false">
      <c r="A291" s="39" t="n">
        <v>289</v>
      </c>
      <c r="B291" s="40" t="n">
        <v>1.2</v>
      </c>
      <c r="C291" s="41" t="n">
        <v>10</v>
      </c>
      <c r="D291" s="42" t="n">
        <v>0.1</v>
      </c>
      <c r="E291" s="40" t="n">
        <v>0.4</v>
      </c>
      <c r="F291" s="40" t="n">
        <f aca="false">(U291-S291)/T291</f>
        <v>0.2</v>
      </c>
      <c r="G291" s="45" t="n">
        <v>0.92</v>
      </c>
      <c r="H291" s="43" t="n">
        <v>2.2</v>
      </c>
      <c r="I291" s="40" t="n">
        <v>2.4</v>
      </c>
      <c r="J291" s="40" t="n">
        <f aca="false">(H291-I291)*B291*C291*D291*3.67</f>
        <v>-0.880799999999999</v>
      </c>
      <c r="K291" s="40" t="n">
        <v>3.67</v>
      </c>
      <c r="L291" s="44" t="n">
        <f aca="false">$AB$8*M291*N291*J291</f>
        <v>-236.75904</v>
      </c>
      <c r="M291" s="45" t="n">
        <v>0.746666666666667</v>
      </c>
      <c r="N291" s="35" t="n">
        <v>0.9</v>
      </c>
      <c r="O291" s="44" t="n">
        <f aca="false">(P291*Q291)/R291</f>
        <v>18.75</v>
      </c>
      <c r="P291" s="35" t="n">
        <f aca="false">$AB$17</f>
        <v>1.5</v>
      </c>
      <c r="Q291" s="35" t="n">
        <f aca="false">$AC$17</f>
        <v>25</v>
      </c>
      <c r="R291" s="16" t="n">
        <v>2</v>
      </c>
      <c r="S291" s="35" t="n">
        <v>65</v>
      </c>
      <c r="T291" s="35" t="n">
        <v>50</v>
      </c>
      <c r="U291" s="35" t="n">
        <v>75</v>
      </c>
      <c r="V291" s="35" t="n">
        <v>0.19</v>
      </c>
      <c r="W291" s="45" t="n">
        <f aca="false">SUM(F291,E291,V291,)</f>
        <v>0.79</v>
      </c>
    </row>
    <row r="292" customFormat="false" ht="15" hidden="false" customHeight="false" outlineLevel="0" collapsed="false">
      <c r="A292" s="39" t="n">
        <v>290</v>
      </c>
      <c r="B292" s="40" t="n">
        <v>1.2</v>
      </c>
      <c r="C292" s="41" t="n">
        <v>10</v>
      </c>
      <c r="D292" s="42" t="n">
        <v>0.1</v>
      </c>
      <c r="E292" s="40" t="n">
        <v>0.2</v>
      </c>
      <c r="F292" s="40" t="n">
        <f aca="false">(U292-S292)/T292</f>
        <v>0.26</v>
      </c>
      <c r="G292" s="45" t="n">
        <v>0.95</v>
      </c>
      <c r="H292" s="43" t="n">
        <v>2.2</v>
      </c>
      <c r="I292" s="40" t="n">
        <v>2.5</v>
      </c>
      <c r="J292" s="40" t="n">
        <f aca="false">(H292-I292)*B292*C292*D292*3.67</f>
        <v>-1.3212</v>
      </c>
      <c r="K292" s="40" t="n">
        <v>3.67</v>
      </c>
      <c r="L292" s="44" t="n">
        <f aca="false">$AB$8*M292*N292*J292</f>
        <v>-367.82208</v>
      </c>
      <c r="M292" s="45" t="n">
        <v>0.773333333333333</v>
      </c>
      <c r="N292" s="35" t="n">
        <v>0.9</v>
      </c>
      <c r="O292" s="44" t="n">
        <f aca="false">(P292*Q292)/R292</f>
        <v>8.15217391304348</v>
      </c>
      <c r="P292" s="35" t="n">
        <f aca="false">$AB$17</f>
        <v>1.5</v>
      </c>
      <c r="Q292" s="35" t="n">
        <f aca="false">$AC$17</f>
        <v>25</v>
      </c>
      <c r="R292" s="16" t="n">
        <v>4.6</v>
      </c>
      <c r="S292" s="35" t="n">
        <v>62</v>
      </c>
      <c r="T292" s="35" t="n">
        <v>50</v>
      </c>
      <c r="U292" s="35" t="n">
        <v>75</v>
      </c>
      <c r="V292" s="35" t="n">
        <v>0.1</v>
      </c>
      <c r="W292" s="45" t="n">
        <f aca="false">SUM(F292,E292,V292,)</f>
        <v>0.56</v>
      </c>
    </row>
    <row r="293" customFormat="false" ht="15" hidden="false" customHeight="false" outlineLevel="0" collapsed="false">
      <c r="A293" s="39" t="n">
        <v>291</v>
      </c>
      <c r="B293" s="40" t="n">
        <v>1.2</v>
      </c>
      <c r="C293" s="41" t="n">
        <v>10</v>
      </c>
      <c r="D293" s="42" t="n">
        <v>0.1</v>
      </c>
      <c r="E293" s="40" t="n">
        <v>0.2</v>
      </c>
      <c r="F293" s="40" t="n">
        <f aca="false">(U293-S293)/T293</f>
        <v>0.38</v>
      </c>
      <c r="G293" s="45" t="n">
        <v>0.92</v>
      </c>
      <c r="H293" s="43" t="n">
        <v>2.2</v>
      </c>
      <c r="I293" s="40" t="n">
        <v>2.3</v>
      </c>
      <c r="J293" s="40" t="n">
        <f aca="false">(H293-I293)*B293*C293*D293*3.67</f>
        <v>-0.440399999999998</v>
      </c>
      <c r="K293" s="40" t="n">
        <v>3.67</v>
      </c>
      <c r="L293" s="44" t="n">
        <f aca="false">$AB$8*M293*N293*J293</f>
        <v>-118.37952</v>
      </c>
      <c r="M293" s="45" t="n">
        <v>0.746666666666667</v>
      </c>
      <c r="N293" s="35" t="n">
        <v>0.9</v>
      </c>
      <c r="O293" s="44" t="n">
        <f aca="false">(P293*Q293)/R293</f>
        <v>34.0909090909091</v>
      </c>
      <c r="P293" s="35" t="n">
        <f aca="false">$AB$17</f>
        <v>1.5</v>
      </c>
      <c r="Q293" s="35" t="n">
        <f aca="false">$AC$17</f>
        <v>25</v>
      </c>
      <c r="R293" s="16" t="n">
        <v>1.1</v>
      </c>
      <c r="S293" s="35" t="n">
        <v>56</v>
      </c>
      <c r="T293" s="35" t="n">
        <v>50</v>
      </c>
      <c r="U293" s="35" t="n">
        <v>75</v>
      </c>
      <c r="V293" s="35" t="n">
        <v>0.13</v>
      </c>
      <c r="W293" s="45" t="n">
        <f aca="false">SUM(F293,E293,V293,)</f>
        <v>0.71</v>
      </c>
    </row>
    <row r="294" customFormat="false" ht="15" hidden="false" customHeight="false" outlineLevel="0" collapsed="false">
      <c r="A294" s="39" t="n">
        <v>292</v>
      </c>
      <c r="B294" s="40" t="n">
        <v>1.2</v>
      </c>
      <c r="C294" s="41" t="n">
        <v>10</v>
      </c>
      <c r="D294" s="42" t="n">
        <v>0.1</v>
      </c>
      <c r="E294" s="40" t="n">
        <v>0.2</v>
      </c>
      <c r="F294" s="40" t="n">
        <f aca="false">(U294-S294)/T294</f>
        <v>0.2</v>
      </c>
      <c r="G294" s="45" t="n">
        <v>1</v>
      </c>
      <c r="H294" s="43" t="n">
        <v>2.2</v>
      </c>
      <c r="I294" s="40" t="n">
        <v>1.9</v>
      </c>
      <c r="J294" s="40" t="n">
        <f aca="false">(H294-I294)*B294*C294*D294*3.67</f>
        <v>1.3212</v>
      </c>
      <c r="K294" s="40" t="n">
        <v>3.67</v>
      </c>
      <c r="L294" s="44" t="n">
        <f aca="false">$AB$8*M294*N294*J294</f>
        <v>386.84736</v>
      </c>
      <c r="M294" s="45" t="n">
        <v>0.813333333333333</v>
      </c>
      <c r="N294" s="35" t="n">
        <v>0.9</v>
      </c>
      <c r="O294" s="44" t="n">
        <f aca="false">(P294*Q294)/R294</f>
        <v>6.69642857142857</v>
      </c>
      <c r="P294" s="35" t="n">
        <f aca="false">$AB$17</f>
        <v>1.5</v>
      </c>
      <c r="Q294" s="35" t="n">
        <f aca="false">$AC$17</f>
        <v>25</v>
      </c>
      <c r="R294" s="16" t="n">
        <v>5.6</v>
      </c>
      <c r="S294" s="35" t="n">
        <v>65</v>
      </c>
      <c r="T294" s="35" t="n">
        <v>50</v>
      </c>
      <c r="U294" s="35" t="n">
        <v>75</v>
      </c>
      <c r="V294" s="35" t="n">
        <v>0.18</v>
      </c>
      <c r="W294" s="45" t="n">
        <f aca="false">SUM(F294,E294,V294,)</f>
        <v>0.58</v>
      </c>
    </row>
    <row r="295" customFormat="false" ht="15" hidden="false" customHeight="false" outlineLevel="0" collapsed="false">
      <c r="A295" s="39" t="n">
        <v>293</v>
      </c>
      <c r="B295" s="40" t="n">
        <v>1.2</v>
      </c>
      <c r="C295" s="41" t="n">
        <v>10</v>
      </c>
      <c r="D295" s="42" t="n">
        <v>0.1</v>
      </c>
      <c r="E295" s="40" t="n">
        <v>0.2</v>
      </c>
      <c r="F295" s="40" t="n">
        <f aca="false">(U295-S295)/T295</f>
        <v>0.22</v>
      </c>
      <c r="G295" s="45" t="n">
        <v>1</v>
      </c>
      <c r="H295" s="43" t="n">
        <v>2.2</v>
      </c>
      <c r="I295" s="40" t="n">
        <v>1.9</v>
      </c>
      <c r="J295" s="40" t="n">
        <f aca="false">(H295-I295)*B295*C295*D295*3.67</f>
        <v>1.3212</v>
      </c>
      <c r="K295" s="40" t="n">
        <v>3.67</v>
      </c>
      <c r="L295" s="44" t="n">
        <f aca="false">$AB$8*M295*N295*J295</f>
        <v>386.84736</v>
      </c>
      <c r="M295" s="45" t="n">
        <v>0.813333333333333</v>
      </c>
      <c r="N295" s="35" t="n">
        <v>0.9</v>
      </c>
      <c r="O295" s="44" t="n">
        <f aca="false">(P295*Q295)/R295</f>
        <v>17.0454545454545</v>
      </c>
      <c r="P295" s="35" t="n">
        <f aca="false">$AB$17</f>
        <v>1.5</v>
      </c>
      <c r="Q295" s="35" t="n">
        <f aca="false">$AC$17</f>
        <v>25</v>
      </c>
      <c r="R295" s="16" t="n">
        <v>2.2</v>
      </c>
      <c r="S295" s="35" t="n">
        <v>64</v>
      </c>
      <c r="T295" s="35" t="n">
        <v>50</v>
      </c>
      <c r="U295" s="35" t="n">
        <v>75</v>
      </c>
      <c r="V295" s="35" t="n">
        <v>0.23</v>
      </c>
      <c r="W295" s="45" t="n">
        <f aca="false">SUM(F295,E295,V295,)</f>
        <v>0.65</v>
      </c>
    </row>
    <row r="296" customFormat="false" ht="15" hidden="false" customHeight="false" outlineLevel="0" collapsed="false">
      <c r="A296" s="39" t="n">
        <v>294</v>
      </c>
      <c r="B296" s="40" t="n">
        <v>1.2</v>
      </c>
      <c r="C296" s="41" t="n">
        <v>10</v>
      </c>
      <c r="D296" s="42" t="n">
        <v>0.1</v>
      </c>
      <c r="E296" s="40" t="n">
        <v>0.3</v>
      </c>
      <c r="F296" s="40" t="n">
        <f aca="false">(U296-S296)/T296</f>
        <v>0.22</v>
      </c>
      <c r="G296" s="45" t="n">
        <v>0.96</v>
      </c>
      <c r="H296" s="43" t="n">
        <v>2.2</v>
      </c>
      <c r="I296" s="40" t="n">
        <v>1.9</v>
      </c>
      <c r="J296" s="40" t="n">
        <f aca="false">(H296-I296)*B296*C296*D296*3.67</f>
        <v>1.3212</v>
      </c>
      <c r="K296" s="40" t="n">
        <v>3.67</v>
      </c>
      <c r="L296" s="44" t="n">
        <f aca="false">$AB$8*M296*N296*J296</f>
        <v>386.84736</v>
      </c>
      <c r="M296" s="45" t="n">
        <v>0.813333333333333</v>
      </c>
      <c r="N296" s="35" t="n">
        <v>0.9</v>
      </c>
      <c r="O296" s="44" t="n">
        <f aca="false">(P296*Q296)/R296</f>
        <v>11.0294117647059</v>
      </c>
      <c r="P296" s="35" t="n">
        <f aca="false">$AB$17</f>
        <v>1.5</v>
      </c>
      <c r="Q296" s="35" t="n">
        <f aca="false">$AC$17</f>
        <v>25</v>
      </c>
      <c r="R296" s="16" t="n">
        <v>3.4</v>
      </c>
      <c r="S296" s="35" t="n">
        <v>64</v>
      </c>
      <c r="T296" s="35" t="n">
        <v>50</v>
      </c>
      <c r="U296" s="35" t="n">
        <v>75</v>
      </c>
      <c r="V296" s="35" t="n">
        <v>0.17</v>
      </c>
      <c r="W296" s="45" t="n">
        <f aca="false">SUM(F296,E296,V296,)</f>
        <v>0.69</v>
      </c>
    </row>
    <row r="297" customFormat="false" ht="15" hidden="false" customHeight="false" outlineLevel="0" collapsed="false">
      <c r="A297" s="39" t="n">
        <v>295</v>
      </c>
      <c r="B297" s="40" t="n">
        <v>1.2</v>
      </c>
      <c r="C297" s="41" t="n">
        <v>10</v>
      </c>
      <c r="D297" s="42" t="n">
        <v>0.1</v>
      </c>
      <c r="E297" s="40" t="n">
        <v>0.4</v>
      </c>
      <c r="F297" s="40" t="n">
        <f aca="false">(U297-S297)/T297</f>
        <v>0.4</v>
      </c>
      <c r="G297" s="45" t="n">
        <v>0.96</v>
      </c>
      <c r="H297" s="43" t="n">
        <v>2.2</v>
      </c>
      <c r="I297" s="40" t="n">
        <v>1.8</v>
      </c>
      <c r="J297" s="40" t="n">
        <f aca="false">(H297-I297)*B297*C297*D297*3.67</f>
        <v>1.7616</v>
      </c>
      <c r="K297" s="40" t="n">
        <v>3.67</v>
      </c>
      <c r="L297" s="44" t="n">
        <f aca="false">$AB$8*M297*N297*J297</f>
        <v>465.0624</v>
      </c>
      <c r="M297" s="45" t="n">
        <v>0.733333333333333</v>
      </c>
      <c r="N297" s="35" t="n">
        <v>0.9</v>
      </c>
      <c r="O297" s="44" t="n">
        <f aca="false">(P297*Q297)/R297</f>
        <v>28.8461538461538</v>
      </c>
      <c r="P297" s="35" t="n">
        <f aca="false">$AB$17</f>
        <v>1.5</v>
      </c>
      <c r="Q297" s="35" t="n">
        <f aca="false">$AC$17</f>
        <v>25</v>
      </c>
      <c r="R297" s="16" t="n">
        <v>1.3</v>
      </c>
      <c r="S297" s="35" t="n">
        <v>55</v>
      </c>
      <c r="T297" s="35" t="n">
        <v>50</v>
      </c>
      <c r="U297" s="35" t="n">
        <v>75</v>
      </c>
      <c r="V297" s="35" t="n">
        <v>0.18</v>
      </c>
      <c r="W297" s="45" t="n">
        <f aca="false">SUM(F297,E297,V297,)</f>
        <v>0.98</v>
      </c>
    </row>
    <row r="298" customFormat="false" ht="15" hidden="false" customHeight="false" outlineLevel="0" collapsed="false">
      <c r="A298" s="39" t="n">
        <v>296</v>
      </c>
      <c r="B298" s="40" t="n">
        <v>1.2</v>
      </c>
      <c r="C298" s="41" t="n">
        <v>10</v>
      </c>
      <c r="D298" s="42" t="n">
        <v>0.1</v>
      </c>
      <c r="E298" s="40" t="n">
        <v>0.4</v>
      </c>
      <c r="F298" s="40" t="n">
        <f aca="false">(U298-S298)/T298</f>
        <v>0.36</v>
      </c>
      <c r="G298" s="45" t="n">
        <v>0.99</v>
      </c>
      <c r="H298" s="43" t="n">
        <v>2.2</v>
      </c>
      <c r="I298" s="40" t="n">
        <v>2.6</v>
      </c>
      <c r="J298" s="40" t="n">
        <f aca="false">(H298-I298)*B298*C298*D298*3.67</f>
        <v>-1.7616</v>
      </c>
      <c r="K298" s="40" t="n">
        <v>3.67</v>
      </c>
      <c r="L298" s="44" t="n">
        <f aca="false">$AB$8*M298*N298*J298</f>
        <v>-541.16352</v>
      </c>
      <c r="M298" s="45" t="n">
        <v>0.853333333333333</v>
      </c>
      <c r="N298" s="35" t="n">
        <v>0.9</v>
      </c>
      <c r="O298" s="44" t="n">
        <f aca="false">(P298*Q298)/R298</f>
        <v>9.375</v>
      </c>
      <c r="P298" s="35" t="n">
        <f aca="false">$AB$17</f>
        <v>1.5</v>
      </c>
      <c r="Q298" s="35" t="n">
        <f aca="false">$AC$17</f>
        <v>25</v>
      </c>
      <c r="R298" s="16" t="n">
        <v>4</v>
      </c>
      <c r="S298" s="35" t="n">
        <v>57</v>
      </c>
      <c r="T298" s="35" t="n">
        <v>50</v>
      </c>
      <c r="U298" s="35" t="n">
        <v>75</v>
      </c>
      <c r="V298" s="35" t="n">
        <v>0.25</v>
      </c>
      <c r="W298" s="45" t="n">
        <f aca="false">SUM(F298,E298,V298,)</f>
        <v>1.01</v>
      </c>
    </row>
    <row r="299" customFormat="false" ht="15" hidden="false" customHeight="false" outlineLevel="0" collapsed="false">
      <c r="A299" s="39" t="n">
        <v>297</v>
      </c>
      <c r="B299" s="40" t="n">
        <v>1.2</v>
      </c>
      <c r="C299" s="41" t="n">
        <v>10</v>
      </c>
      <c r="D299" s="42" t="n">
        <v>0.1</v>
      </c>
      <c r="E299" s="40" t="n">
        <v>0.3</v>
      </c>
      <c r="F299" s="40" t="n">
        <f aca="false">(U299-S299)/T299</f>
        <v>0.4</v>
      </c>
      <c r="G299" s="45" t="n">
        <v>0.98</v>
      </c>
      <c r="H299" s="43" t="n">
        <v>2.2</v>
      </c>
      <c r="I299" s="40" t="n">
        <v>2</v>
      </c>
      <c r="J299" s="40" t="n">
        <f aca="false">(H299-I299)*B299*C299*D299*3.67</f>
        <v>0.880800000000001</v>
      </c>
      <c r="K299" s="40" t="n">
        <v>3.67</v>
      </c>
      <c r="L299" s="44" t="n">
        <f aca="false">$AB$8*M299*N299*J299</f>
        <v>270.58176</v>
      </c>
      <c r="M299" s="45" t="n">
        <v>0.853333333333333</v>
      </c>
      <c r="N299" s="35" t="n">
        <v>0.9</v>
      </c>
      <c r="O299" s="44" t="n">
        <f aca="false">(P299*Q299)/R299</f>
        <v>17.8571428571429</v>
      </c>
      <c r="P299" s="35" t="n">
        <f aca="false">$AB$17</f>
        <v>1.5</v>
      </c>
      <c r="Q299" s="35" t="n">
        <f aca="false">$AC$17</f>
        <v>25</v>
      </c>
      <c r="R299" s="16" t="n">
        <v>2.1</v>
      </c>
      <c r="S299" s="35" t="n">
        <v>55</v>
      </c>
      <c r="T299" s="35" t="n">
        <v>50</v>
      </c>
      <c r="U299" s="35" t="n">
        <v>75</v>
      </c>
      <c r="V299" s="35" t="n">
        <v>0.12</v>
      </c>
      <c r="W299" s="45" t="n">
        <f aca="false">SUM(F299,E299,V299,)</f>
        <v>0.82</v>
      </c>
    </row>
    <row r="300" customFormat="false" ht="15" hidden="false" customHeight="false" outlineLevel="0" collapsed="false">
      <c r="A300" s="39" t="n">
        <v>298</v>
      </c>
      <c r="B300" s="40" t="n">
        <v>1.2</v>
      </c>
      <c r="C300" s="41" t="n">
        <v>10</v>
      </c>
      <c r="D300" s="42" t="n">
        <v>0.1</v>
      </c>
      <c r="E300" s="40" t="n">
        <v>0.2</v>
      </c>
      <c r="F300" s="40" t="n">
        <f aca="false">(U300-S300)/T300</f>
        <v>0.38</v>
      </c>
      <c r="G300" s="45" t="n">
        <v>0.98</v>
      </c>
      <c r="H300" s="43" t="n">
        <v>2.2</v>
      </c>
      <c r="I300" s="40" t="n">
        <v>1.9</v>
      </c>
      <c r="J300" s="40" t="n">
        <f aca="false">(H300-I300)*B300*C300*D300*3.67</f>
        <v>1.3212</v>
      </c>
      <c r="K300" s="40" t="n">
        <v>3.67</v>
      </c>
      <c r="L300" s="44" t="n">
        <f aca="false">$AB$8*M300*N300*J300</f>
        <v>374.16384</v>
      </c>
      <c r="M300" s="45" t="n">
        <v>0.786666666666667</v>
      </c>
      <c r="N300" s="35" t="n">
        <v>0.9</v>
      </c>
      <c r="O300" s="44" t="n">
        <f aca="false">(P300*Q300)/R300</f>
        <v>46.875</v>
      </c>
      <c r="P300" s="35" t="n">
        <f aca="false">$AB$17</f>
        <v>1.5</v>
      </c>
      <c r="Q300" s="35" t="n">
        <f aca="false">$AC$17</f>
        <v>25</v>
      </c>
      <c r="R300" s="16" t="n">
        <v>0.8</v>
      </c>
      <c r="S300" s="35" t="n">
        <v>56</v>
      </c>
      <c r="T300" s="35" t="n">
        <v>50</v>
      </c>
      <c r="U300" s="35" t="n">
        <v>75</v>
      </c>
      <c r="V300" s="35" t="n">
        <v>0.1</v>
      </c>
      <c r="W300" s="45" t="n">
        <f aca="false">SUM(F300,E300,V300,)</f>
        <v>0.68</v>
      </c>
    </row>
    <row r="301" customFormat="false" ht="15" hidden="false" customHeight="false" outlineLevel="0" collapsed="false">
      <c r="A301" s="39" t="n">
        <v>299</v>
      </c>
      <c r="B301" s="40" t="n">
        <v>1.2</v>
      </c>
      <c r="C301" s="41" t="n">
        <v>10</v>
      </c>
      <c r="D301" s="42" t="n">
        <v>0.1</v>
      </c>
      <c r="E301" s="40" t="n">
        <v>0.3</v>
      </c>
      <c r="F301" s="40" t="n">
        <f aca="false">(U301-S301)/T301</f>
        <v>0.22</v>
      </c>
      <c r="G301" s="45" t="n">
        <v>0.95</v>
      </c>
      <c r="H301" s="43" t="n">
        <v>2.2</v>
      </c>
      <c r="I301" s="40" t="n">
        <v>2.6</v>
      </c>
      <c r="J301" s="40" t="n">
        <f aca="false">(H301-I301)*B301*C301*D301*3.67</f>
        <v>-1.7616</v>
      </c>
      <c r="K301" s="40" t="n">
        <v>3.67</v>
      </c>
      <c r="L301" s="44" t="n">
        <f aca="false">$AB$8*M301*N301*J301</f>
        <v>-490.42944</v>
      </c>
      <c r="M301" s="45" t="n">
        <v>0.773333333333333</v>
      </c>
      <c r="N301" s="35" t="n">
        <v>0.9</v>
      </c>
      <c r="O301" s="44" t="n">
        <f aca="false">(P301*Q301)/R301</f>
        <v>11.71875</v>
      </c>
      <c r="P301" s="35" t="n">
        <f aca="false">$AB$17</f>
        <v>1.5</v>
      </c>
      <c r="Q301" s="35" t="n">
        <f aca="false">$AC$17</f>
        <v>25</v>
      </c>
      <c r="R301" s="16" t="n">
        <v>3.2</v>
      </c>
      <c r="S301" s="35" t="n">
        <v>64</v>
      </c>
      <c r="T301" s="35" t="n">
        <v>50</v>
      </c>
      <c r="U301" s="35" t="n">
        <v>75</v>
      </c>
      <c r="V301" s="35" t="n">
        <v>0.21</v>
      </c>
      <c r="W301" s="45" t="n">
        <f aca="false">SUM(F301,E301,V301,)</f>
        <v>0.73</v>
      </c>
    </row>
    <row r="302" customFormat="false" ht="15" hidden="false" customHeight="false" outlineLevel="0" collapsed="false">
      <c r="A302" s="39" t="n">
        <v>300</v>
      </c>
      <c r="B302" s="40" t="n">
        <v>1.2</v>
      </c>
      <c r="C302" s="41" t="n">
        <v>10</v>
      </c>
      <c r="D302" s="42" t="n">
        <v>0.1</v>
      </c>
      <c r="E302" s="40" t="n">
        <v>0.2</v>
      </c>
      <c r="F302" s="40" t="n">
        <f aca="false">(U302-S302)/T302</f>
        <v>0.3</v>
      </c>
      <c r="G302" s="45" t="n">
        <v>0.92</v>
      </c>
      <c r="H302" s="43" t="n">
        <v>2.2</v>
      </c>
      <c r="I302" s="40" t="n">
        <v>1.9</v>
      </c>
      <c r="J302" s="40" t="n">
        <f aca="false">(H302-I302)*B302*C302*D302*3.67</f>
        <v>1.3212</v>
      </c>
      <c r="K302" s="40" t="n">
        <v>3.67</v>
      </c>
      <c r="L302" s="44" t="n">
        <f aca="false">$AB$8*M302*N302*J302</f>
        <v>374.16384</v>
      </c>
      <c r="M302" s="45" t="n">
        <v>0.786666666666667</v>
      </c>
      <c r="N302" s="35" t="n">
        <v>0.9</v>
      </c>
      <c r="O302" s="44" t="n">
        <f aca="false">(P302*Q302)/R302</f>
        <v>8.52272727272727</v>
      </c>
      <c r="P302" s="35" t="n">
        <f aca="false">$AB$17</f>
        <v>1.5</v>
      </c>
      <c r="Q302" s="35" t="n">
        <f aca="false">$AC$17</f>
        <v>25</v>
      </c>
      <c r="R302" s="16" t="n">
        <v>4.4</v>
      </c>
      <c r="S302" s="35" t="n">
        <v>60</v>
      </c>
      <c r="T302" s="35" t="n">
        <v>50</v>
      </c>
      <c r="U302" s="35" t="n">
        <v>75</v>
      </c>
      <c r="V302" s="35" t="n">
        <v>0.15</v>
      </c>
      <c r="W302" s="45" t="n">
        <f aca="false">SUM(F302,E302,V302,)</f>
        <v>0.65</v>
      </c>
    </row>
    <row r="303" customFormat="false" ht="15" hidden="false" customHeight="false" outlineLevel="0" collapsed="false">
      <c r="A303" s="39" t="n">
        <v>301</v>
      </c>
      <c r="B303" s="40" t="n">
        <v>1.2</v>
      </c>
      <c r="C303" s="41" t="n">
        <v>10</v>
      </c>
      <c r="D303" s="42" t="n">
        <v>0.1</v>
      </c>
      <c r="E303" s="40" t="n">
        <v>0.2</v>
      </c>
      <c r="F303" s="40" t="n">
        <f aca="false">(U303-S303)/T303</f>
        <v>0.32</v>
      </c>
      <c r="G303" s="45" t="n">
        <v>0.94</v>
      </c>
      <c r="H303" s="43" t="n">
        <v>2.2</v>
      </c>
      <c r="I303" s="40" t="n">
        <v>2</v>
      </c>
      <c r="J303" s="40" t="n">
        <f aca="false">(H303-I303)*B303*C303*D303*3.67</f>
        <v>0.880800000000001</v>
      </c>
      <c r="K303" s="40" t="n">
        <v>3.67</v>
      </c>
      <c r="L303" s="44" t="n">
        <f aca="false">$AB$8*M303*N303*J303</f>
        <v>274.8096</v>
      </c>
      <c r="M303" s="45" t="n">
        <v>0.866666666666667</v>
      </c>
      <c r="N303" s="35" t="n">
        <v>0.9</v>
      </c>
      <c r="O303" s="44" t="n">
        <f aca="false">(P303*Q303)/R303</f>
        <v>16.304347826087</v>
      </c>
      <c r="P303" s="35" t="n">
        <f aca="false">$AB$17</f>
        <v>1.5</v>
      </c>
      <c r="Q303" s="35" t="n">
        <f aca="false">$AC$17</f>
        <v>25</v>
      </c>
      <c r="R303" s="16" t="n">
        <v>2.3</v>
      </c>
      <c r="S303" s="35" t="n">
        <v>59</v>
      </c>
      <c r="T303" s="35" t="n">
        <v>50</v>
      </c>
      <c r="U303" s="35" t="n">
        <v>75</v>
      </c>
      <c r="V303" s="35" t="n">
        <v>0.16</v>
      </c>
      <c r="W303" s="45" t="n">
        <f aca="false">SUM(F303,E303,V303,)</f>
        <v>0.68</v>
      </c>
    </row>
    <row r="304" customFormat="false" ht="15" hidden="false" customHeight="false" outlineLevel="0" collapsed="false">
      <c r="A304" s="39" t="n">
        <v>302</v>
      </c>
      <c r="B304" s="40" t="n">
        <v>1.2</v>
      </c>
      <c r="C304" s="41" t="n">
        <v>10</v>
      </c>
      <c r="D304" s="42" t="n">
        <v>0.1</v>
      </c>
      <c r="E304" s="40" t="n">
        <v>0.2</v>
      </c>
      <c r="F304" s="40" t="n">
        <f aca="false">(U304-S304)/T304</f>
        <v>0.36</v>
      </c>
      <c r="G304" s="45" t="n">
        <v>1</v>
      </c>
      <c r="H304" s="43" t="n">
        <v>2.2</v>
      </c>
      <c r="I304" s="40" t="n">
        <v>1.8</v>
      </c>
      <c r="J304" s="40" t="n">
        <f aca="false">(H304-I304)*B304*C304*D304*3.67</f>
        <v>1.7616</v>
      </c>
      <c r="K304" s="40" t="n">
        <v>3.67</v>
      </c>
      <c r="L304" s="44" t="n">
        <f aca="false">$AB$8*M304*N304*J304</f>
        <v>524.25216</v>
      </c>
      <c r="M304" s="45" t="n">
        <v>0.826666666666667</v>
      </c>
      <c r="N304" s="35" t="n">
        <v>0.9</v>
      </c>
      <c r="O304" s="44" t="n">
        <f aca="false">(P304*Q304)/R304</f>
        <v>41.6666666666667</v>
      </c>
      <c r="P304" s="35" t="n">
        <f aca="false">$AB$17</f>
        <v>1.5</v>
      </c>
      <c r="Q304" s="35" t="n">
        <f aca="false">$AC$17</f>
        <v>25</v>
      </c>
      <c r="R304" s="16" t="n">
        <v>0.9</v>
      </c>
      <c r="S304" s="35" t="n">
        <v>57</v>
      </c>
      <c r="T304" s="35" t="n">
        <v>50</v>
      </c>
      <c r="U304" s="35" t="n">
        <v>75</v>
      </c>
      <c r="V304" s="35" t="n">
        <v>0.15</v>
      </c>
      <c r="W304" s="45" t="n">
        <f aca="false">SUM(F304,E304,V304,)</f>
        <v>0.71</v>
      </c>
    </row>
    <row r="305" customFormat="false" ht="15" hidden="false" customHeight="false" outlineLevel="0" collapsed="false">
      <c r="A305" s="39" t="n">
        <v>303</v>
      </c>
      <c r="B305" s="40" t="n">
        <v>1.2</v>
      </c>
      <c r="C305" s="41" t="n">
        <v>10</v>
      </c>
      <c r="D305" s="42" t="n">
        <v>0.1</v>
      </c>
      <c r="E305" s="40" t="n">
        <v>0.3</v>
      </c>
      <c r="F305" s="40" t="n">
        <f aca="false">(U305-S305)/T305</f>
        <v>0.38</v>
      </c>
      <c r="G305" s="45" t="n">
        <v>0.96</v>
      </c>
      <c r="H305" s="43" t="n">
        <v>2.2</v>
      </c>
      <c r="I305" s="40" t="n">
        <v>2</v>
      </c>
      <c r="J305" s="40" t="n">
        <f aca="false">(H305-I305)*B305*C305*D305*3.67</f>
        <v>0.880800000000001</v>
      </c>
      <c r="K305" s="40" t="n">
        <v>3.67</v>
      </c>
      <c r="L305" s="44" t="n">
        <f aca="false">$AB$8*M305*N305*J305</f>
        <v>262.12608</v>
      </c>
      <c r="M305" s="45" t="n">
        <v>0.826666666666667</v>
      </c>
      <c r="N305" s="35" t="n">
        <v>0.9</v>
      </c>
      <c r="O305" s="44" t="n">
        <f aca="false">(P305*Q305)/R305</f>
        <v>19.7368421052632</v>
      </c>
      <c r="P305" s="35" t="n">
        <f aca="false">$AB$17</f>
        <v>1.5</v>
      </c>
      <c r="Q305" s="35" t="n">
        <f aca="false">$AC$17</f>
        <v>25</v>
      </c>
      <c r="R305" s="16" t="n">
        <v>1.9</v>
      </c>
      <c r="S305" s="35" t="n">
        <v>56</v>
      </c>
      <c r="T305" s="35" t="n">
        <v>50</v>
      </c>
      <c r="U305" s="35" t="n">
        <v>75</v>
      </c>
      <c r="V305" s="35" t="n">
        <v>0.15</v>
      </c>
      <c r="W305" s="45" t="n">
        <f aca="false">SUM(F305,E305,V305,)</f>
        <v>0.83</v>
      </c>
    </row>
    <row r="306" customFormat="false" ht="15" hidden="false" customHeight="false" outlineLevel="0" collapsed="false">
      <c r="A306" s="39" t="n">
        <v>304</v>
      </c>
      <c r="B306" s="40" t="n">
        <v>1.2</v>
      </c>
      <c r="C306" s="41" t="n">
        <v>10</v>
      </c>
      <c r="D306" s="42" t="n">
        <v>0.1</v>
      </c>
      <c r="E306" s="40" t="n">
        <v>0.4</v>
      </c>
      <c r="F306" s="40" t="n">
        <f aca="false">(U306-S306)/T306</f>
        <v>0.22</v>
      </c>
      <c r="G306" s="45" t="n">
        <v>0.94</v>
      </c>
      <c r="H306" s="43" t="n">
        <v>2.2</v>
      </c>
      <c r="I306" s="40" t="n">
        <v>2.3</v>
      </c>
      <c r="J306" s="40" t="n">
        <f aca="false">(H306-I306)*B306*C306*D306*3.67</f>
        <v>-0.440399999999998</v>
      </c>
      <c r="K306" s="40" t="n">
        <v>3.67</v>
      </c>
      <c r="L306" s="44" t="n">
        <f aca="false">$AB$8*M306*N306*J306</f>
        <v>-133.17696</v>
      </c>
      <c r="M306" s="45" t="n">
        <v>0.84</v>
      </c>
      <c r="N306" s="35" t="n">
        <v>0.9</v>
      </c>
      <c r="O306" s="44" t="n">
        <f aca="false">(P306*Q306)/R306</f>
        <v>41.6666666666667</v>
      </c>
      <c r="P306" s="35" t="n">
        <f aca="false">$AB$17</f>
        <v>1.5</v>
      </c>
      <c r="Q306" s="35" t="n">
        <f aca="false">$AC$17</f>
        <v>25</v>
      </c>
      <c r="R306" s="16" t="n">
        <v>0.9</v>
      </c>
      <c r="S306" s="35" t="n">
        <v>64</v>
      </c>
      <c r="T306" s="35" t="n">
        <v>50</v>
      </c>
      <c r="U306" s="35" t="n">
        <v>75</v>
      </c>
      <c r="V306" s="35" t="n">
        <v>0.12</v>
      </c>
      <c r="W306" s="45" t="n">
        <f aca="false">SUM(F306,E306,V306,)</f>
        <v>0.74</v>
      </c>
    </row>
    <row r="307" customFormat="false" ht="15" hidden="false" customHeight="false" outlineLevel="0" collapsed="false">
      <c r="A307" s="39" t="n">
        <v>305</v>
      </c>
      <c r="B307" s="40" t="n">
        <v>1.2</v>
      </c>
      <c r="C307" s="41" t="n">
        <v>10</v>
      </c>
      <c r="D307" s="42" t="n">
        <v>0.1</v>
      </c>
      <c r="E307" s="40" t="n">
        <v>0.4</v>
      </c>
      <c r="F307" s="40" t="n">
        <f aca="false">(U307-S307)/T307</f>
        <v>0.34</v>
      </c>
      <c r="G307" s="45" t="n">
        <v>1</v>
      </c>
      <c r="H307" s="43" t="n">
        <v>2.2</v>
      </c>
      <c r="I307" s="40" t="n">
        <v>2.4</v>
      </c>
      <c r="J307" s="40" t="n">
        <f aca="false">(H307-I307)*B307*C307*D307*3.67</f>
        <v>-0.880799999999999</v>
      </c>
      <c r="K307" s="40" t="n">
        <v>3.67</v>
      </c>
      <c r="L307" s="44" t="n">
        <f aca="false">$AB$8*M307*N307*J307</f>
        <v>-257.89824</v>
      </c>
      <c r="M307" s="45" t="n">
        <v>0.813333333333333</v>
      </c>
      <c r="N307" s="35" t="n">
        <v>0.9</v>
      </c>
      <c r="O307" s="44" t="n">
        <f aca="false">(P307*Q307)/R307</f>
        <v>37.5</v>
      </c>
      <c r="P307" s="35" t="n">
        <f aca="false">$AB$17</f>
        <v>1.5</v>
      </c>
      <c r="Q307" s="35" t="n">
        <f aca="false">$AC$17</f>
        <v>25</v>
      </c>
      <c r="R307" s="16" t="n">
        <v>1</v>
      </c>
      <c r="S307" s="35" t="n">
        <v>58</v>
      </c>
      <c r="T307" s="35" t="n">
        <v>50</v>
      </c>
      <c r="U307" s="35" t="n">
        <v>75</v>
      </c>
      <c r="V307" s="35" t="n">
        <v>0.12</v>
      </c>
      <c r="W307" s="45" t="n">
        <f aca="false">SUM(F307,E307,V307,)</f>
        <v>0.86</v>
      </c>
    </row>
    <row r="308" customFormat="false" ht="15" hidden="false" customHeight="false" outlineLevel="0" collapsed="false">
      <c r="A308" s="39" t="n">
        <v>306</v>
      </c>
      <c r="B308" s="40" t="n">
        <v>1.2</v>
      </c>
      <c r="C308" s="41" t="n">
        <v>10</v>
      </c>
      <c r="D308" s="42" t="n">
        <v>0.1</v>
      </c>
      <c r="E308" s="40" t="n">
        <v>0.4</v>
      </c>
      <c r="F308" s="40" t="n">
        <f aca="false">(U308-S308)/T308</f>
        <v>0.36</v>
      </c>
      <c r="G308" s="45" t="n">
        <v>0.97</v>
      </c>
      <c r="H308" s="43" t="n">
        <v>2.2</v>
      </c>
      <c r="I308" s="40" t="n">
        <v>2.2</v>
      </c>
      <c r="J308" s="40" t="n">
        <f aca="false">(H308-I308)*B308*C308*D308*3.67</f>
        <v>0</v>
      </c>
      <c r="K308" s="40" t="n">
        <v>3.67</v>
      </c>
      <c r="L308" s="44" t="n">
        <f aca="false">$AB$8*M308*N308*J308</f>
        <v>0</v>
      </c>
      <c r="M308" s="45" t="n">
        <v>0.813333333333333</v>
      </c>
      <c r="N308" s="35" t="n">
        <v>0.9</v>
      </c>
      <c r="O308" s="44" t="n">
        <f aca="false">(P308*Q308)/R308</f>
        <v>23.4375</v>
      </c>
      <c r="P308" s="35" t="n">
        <f aca="false">$AB$17</f>
        <v>1.5</v>
      </c>
      <c r="Q308" s="35" t="n">
        <f aca="false">$AC$17</f>
        <v>25</v>
      </c>
      <c r="R308" s="16" t="n">
        <v>1.6</v>
      </c>
      <c r="S308" s="35" t="n">
        <v>57</v>
      </c>
      <c r="T308" s="35" t="n">
        <v>50</v>
      </c>
      <c r="U308" s="35" t="n">
        <v>75</v>
      </c>
      <c r="V308" s="35" t="n">
        <v>0.19</v>
      </c>
      <c r="W308" s="45" t="n">
        <f aca="false">SUM(F308,E308,V308,)</f>
        <v>0.95</v>
      </c>
    </row>
    <row r="309" customFormat="false" ht="15" hidden="false" customHeight="false" outlineLevel="0" collapsed="false">
      <c r="A309" s="39" t="n">
        <v>307</v>
      </c>
      <c r="B309" s="40" t="n">
        <v>1.2</v>
      </c>
      <c r="C309" s="41" t="n">
        <v>10</v>
      </c>
      <c r="D309" s="42" t="n">
        <v>0.1</v>
      </c>
      <c r="E309" s="40" t="n">
        <v>0.3</v>
      </c>
      <c r="F309" s="40" t="n">
        <f aca="false">(U309-S309)/T309</f>
        <v>0.36</v>
      </c>
      <c r="G309" s="45" t="n">
        <v>0.97</v>
      </c>
      <c r="H309" s="43" t="n">
        <v>2.2</v>
      </c>
      <c r="I309" s="40" t="n">
        <v>2.3</v>
      </c>
      <c r="J309" s="40" t="n">
        <f aca="false">(H309-I309)*B309*C309*D309*3.67</f>
        <v>-0.440399999999998</v>
      </c>
      <c r="K309" s="40" t="n">
        <v>3.67</v>
      </c>
      <c r="L309" s="44" t="n">
        <f aca="false">$AB$8*M309*N309*J309</f>
        <v>-124.72128</v>
      </c>
      <c r="M309" s="45" t="n">
        <v>0.786666666666667</v>
      </c>
      <c r="N309" s="35" t="n">
        <v>0.9</v>
      </c>
      <c r="O309" s="44" t="n">
        <f aca="false">(P309*Q309)/R309</f>
        <v>18.75</v>
      </c>
      <c r="P309" s="35" t="n">
        <f aca="false">$AB$17</f>
        <v>1.5</v>
      </c>
      <c r="Q309" s="35" t="n">
        <f aca="false">$AC$17</f>
        <v>25</v>
      </c>
      <c r="R309" s="16" t="n">
        <v>2</v>
      </c>
      <c r="S309" s="35" t="n">
        <v>57</v>
      </c>
      <c r="T309" s="35" t="n">
        <v>50</v>
      </c>
      <c r="U309" s="35" t="n">
        <v>75</v>
      </c>
      <c r="V309" s="35" t="n">
        <v>0.17</v>
      </c>
      <c r="W309" s="45" t="n">
        <f aca="false">SUM(F309,E309,V309,)</f>
        <v>0.83</v>
      </c>
    </row>
    <row r="310" customFormat="false" ht="15" hidden="false" customHeight="false" outlineLevel="0" collapsed="false">
      <c r="A310" s="39" t="n">
        <v>308</v>
      </c>
      <c r="B310" s="40" t="n">
        <v>1.2</v>
      </c>
      <c r="C310" s="41" t="n">
        <v>10</v>
      </c>
      <c r="D310" s="42" t="n">
        <v>0.1</v>
      </c>
      <c r="E310" s="40" t="n">
        <v>0.3</v>
      </c>
      <c r="F310" s="40" t="n">
        <f aca="false">(U310-S310)/T310</f>
        <v>0.32</v>
      </c>
      <c r="G310" s="45" t="n">
        <v>0.98</v>
      </c>
      <c r="H310" s="43" t="n">
        <v>2.2</v>
      </c>
      <c r="I310" s="40" t="n">
        <v>2.6</v>
      </c>
      <c r="J310" s="40" t="n">
        <f aca="false">(H310-I310)*B310*C310*D310*3.67</f>
        <v>-1.7616</v>
      </c>
      <c r="K310" s="40" t="n">
        <v>3.67</v>
      </c>
      <c r="L310" s="44" t="n">
        <f aca="false">$AB$8*M310*N310*J310</f>
        <v>-541.16352</v>
      </c>
      <c r="M310" s="45" t="n">
        <v>0.853333333333333</v>
      </c>
      <c r="N310" s="35" t="n">
        <v>0.9</v>
      </c>
      <c r="O310" s="44" t="n">
        <f aca="false">(P310*Q310)/R310</f>
        <v>41.6666666666667</v>
      </c>
      <c r="P310" s="35" t="n">
        <f aca="false">$AB$17</f>
        <v>1.5</v>
      </c>
      <c r="Q310" s="35" t="n">
        <f aca="false">$AC$17</f>
        <v>25</v>
      </c>
      <c r="R310" s="16" t="n">
        <v>0.9</v>
      </c>
      <c r="S310" s="35" t="n">
        <v>59</v>
      </c>
      <c r="T310" s="35" t="n">
        <v>50</v>
      </c>
      <c r="U310" s="35" t="n">
        <v>75</v>
      </c>
      <c r="V310" s="35" t="n">
        <v>0.11</v>
      </c>
      <c r="W310" s="45" t="n">
        <f aca="false">SUM(F310,E310,V310,)</f>
        <v>0.73</v>
      </c>
    </row>
    <row r="311" customFormat="false" ht="15" hidden="false" customHeight="false" outlineLevel="0" collapsed="false">
      <c r="A311" s="39" t="n">
        <v>309</v>
      </c>
      <c r="B311" s="40" t="n">
        <v>1.2</v>
      </c>
      <c r="C311" s="41" t="n">
        <v>10</v>
      </c>
      <c r="D311" s="42" t="n">
        <v>0.1</v>
      </c>
      <c r="E311" s="40" t="n">
        <v>0.4</v>
      </c>
      <c r="F311" s="40" t="n">
        <f aca="false">(U311-S311)/T311</f>
        <v>0.26</v>
      </c>
      <c r="G311" s="45" t="n">
        <v>0.91</v>
      </c>
      <c r="H311" s="43" t="n">
        <v>2.2</v>
      </c>
      <c r="I311" s="40" t="n">
        <v>2.1</v>
      </c>
      <c r="J311" s="40" t="n">
        <f aca="false">(H311-I311)*B311*C311*D311*3.67</f>
        <v>0.4404</v>
      </c>
      <c r="K311" s="40" t="n">
        <v>3.67</v>
      </c>
      <c r="L311" s="44" t="n">
        <f aca="false">$AB$8*M311*N311*J311</f>
        <v>122.60736</v>
      </c>
      <c r="M311" s="45" t="n">
        <v>0.773333333333333</v>
      </c>
      <c r="N311" s="35" t="n">
        <v>0.9</v>
      </c>
      <c r="O311" s="44" t="n">
        <f aca="false">(P311*Q311)/R311</f>
        <v>8.52272727272727</v>
      </c>
      <c r="P311" s="35" t="n">
        <f aca="false">$AB$17</f>
        <v>1.5</v>
      </c>
      <c r="Q311" s="35" t="n">
        <f aca="false">$AC$17</f>
        <v>25</v>
      </c>
      <c r="R311" s="16" t="n">
        <v>4.4</v>
      </c>
      <c r="S311" s="35" t="n">
        <v>62</v>
      </c>
      <c r="T311" s="35" t="n">
        <v>50</v>
      </c>
      <c r="U311" s="35" t="n">
        <v>75</v>
      </c>
      <c r="V311" s="35" t="n">
        <v>0.22</v>
      </c>
      <c r="W311" s="45" t="n">
        <f aca="false">SUM(F311,E311,V311,)</f>
        <v>0.88</v>
      </c>
    </row>
    <row r="312" customFormat="false" ht="15" hidden="false" customHeight="false" outlineLevel="0" collapsed="false">
      <c r="A312" s="39" t="n">
        <v>310</v>
      </c>
      <c r="B312" s="40" t="n">
        <v>1.2</v>
      </c>
      <c r="C312" s="41" t="n">
        <v>10</v>
      </c>
      <c r="D312" s="42" t="n">
        <v>0.1</v>
      </c>
      <c r="E312" s="40" t="n">
        <v>0.2</v>
      </c>
      <c r="F312" s="40" t="n">
        <f aca="false">(U312-S312)/T312</f>
        <v>0.34</v>
      </c>
      <c r="G312" s="45" t="n">
        <v>0.94</v>
      </c>
      <c r="H312" s="43" t="n">
        <v>2.2</v>
      </c>
      <c r="I312" s="40" t="n">
        <v>2.4</v>
      </c>
      <c r="J312" s="40" t="n">
        <f aca="false">(H312-I312)*B312*C312*D312*3.67</f>
        <v>-0.880799999999999</v>
      </c>
      <c r="K312" s="40" t="n">
        <v>3.67</v>
      </c>
      <c r="L312" s="44" t="n">
        <f aca="false">$AB$8*M312*N312*J312</f>
        <v>-240.98688</v>
      </c>
      <c r="M312" s="45" t="n">
        <v>0.76</v>
      </c>
      <c r="N312" s="35" t="n">
        <v>0.9</v>
      </c>
      <c r="O312" s="44" t="n">
        <f aca="false">(P312*Q312)/R312</f>
        <v>7.8125</v>
      </c>
      <c r="P312" s="35" t="n">
        <f aca="false">$AB$17</f>
        <v>1.5</v>
      </c>
      <c r="Q312" s="35" t="n">
        <f aca="false">$AC$17</f>
        <v>25</v>
      </c>
      <c r="R312" s="16" t="n">
        <v>4.8</v>
      </c>
      <c r="S312" s="35" t="n">
        <v>58</v>
      </c>
      <c r="T312" s="35" t="n">
        <v>50</v>
      </c>
      <c r="U312" s="35" t="n">
        <v>75</v>
      </c>
      <c r="V312" s="35" t="n">
        <v>0.17</v>
      </c>
      <c r="W312" s="45" t="n">
        <f aca="false">SUM(F312,E312,V312,)</f>
        <v>0.71</v>
      </c>
    </row>
    <row r="313" customFormat="false" ht="15" hidden="false" customHeight="false" outlineLevel="0" collapsed="false">
      <c r="A313" s="39" t="n">
        <v>311</v>
      </c>
      <c r="B313" s="40" t="n">
        <v>1.2</v>
      </c>
      <c r="C313" s="41" t="n">
        <v>10</v>
      </c>
      <c r="D313" s="42" t="n">
        <v>0.1</v>
      </c>
      <c r="E313" s="40" t="n">
        <v>0.2</v>
      </c>
      <c r="F313" s="40" t="n">
        <f aca="false">(U313-S313)/T313</f>
        <v>0.26</v>
      </c>
      <c r="G313" s="45" t="n">
        <v>0.91</v>
      </c>
      <c r="H313" s="43" t="n">
        <v>2.2</v>
      </c>
      <c r="I313" s="40" t="n">
        <v>2.4</v>
      </c>
      <c r="J313" s="40" t="n">
        <f aca="false">(H313-I313)*B313*C313*D313*3.67</f>
        <v>-0.880799999999999</v>
      </c>
      <c r="K313" s="40" t="n">
        <v>3.67</v>
      </c>
      <c r="L313" s="44" t="n">
        <f aca="false">$AB$8*M313*N313*J313</f>
        <v>-266.35392</v>
      </c>
      <c r="M313" s="45" t="n">
        <v>0.84</v>
      </c>
      <c r="N313" s="35" t="n">
        <v>0.9</v>
      </c>
      <c r="O313" s="44" t="n">
        <f aca="false">(P313*Q313)/R313</f>
        <v>8.72093023255814</v>
      </c>
      <c r="P313" s="35" t="n">
        <f aca="false">$AB$17</f>
        <v>1.5</v>
      </c>
      <c r="Q313" s="35" t="n">
        <f aca="false">$AC$17</f>
        <v>25</v>
      </c>
      <c r="R313" s="16" t="n">
        <v>4.3</v>
      </c>
      <c r="S313" s="35" t="n">
        <v>62</v>
      </c>
      <c r="T313" s="35" t="n">
        <v>50</v>
      </c>
      <c r="U313" s="35" t="n">
        <v>75</v>
      </c>
      <c r="V313" s="35" t="n">
        <v>0.24</v>
      </c>
      <c r="W313" s="45" t="n">
        <f aca="false">SUM(F313,E313,V313,)</f>
        <v>0.7</v>
      </c>
    </row>
    <row r="314" customFormat="false" ht="15" hidden="false" customHeight="false" outlineLevel="0" collapsed="false">
      <c r="A314" s="39" t="n">
        <v>312</v>
      </c>
      <c r="B314" s="40" t="n">
        <v>1.2</v>
      </c>
      <c r="C314" s="41" t="n">
        <v>10</v>
      </c>
      <c r="D314" s="42" t="n">
        <v>0.1</v>
      </c>
      <c r="E314" s="40" t="n">
        <v>0.4</v>
      </c>
      <c r="F314" s="40" t="n">
        <f aca="false">(U314-S314)/T314</f>
        <v>0.36</v>
      </c>
      <c r="G314" s="45" t="n">
        <v>0.98</v>
      </c>
      <c r="H314" s="43" t="n">
        <v>2.2</v>
      </c>
      <c r="I314" s="40" t="n">
        <v>1.8</v>
      </c>
      <c r="J314" s="40" t="n">
        <f aca="false">(H314-I314)*B314*C314*D314*3.67</f>
        <v>1.7616</v>
      </c>
      <c r="K314" s="40" t="n">
        <v>3.67</v>
      </c>
      <c r="L314" s="44" t="n">
        <f aca="false">$AB$8*M314*N314*J314</f>
        <v>532.70784</v>
      </c>
      <c r="M314" s="45" t="n">
        <v>0.84</v>
      </c>
      <c r="N314" s="35" t="n">
        <v>0.9</v>
      </c>
      <c r="O314" s="44" t="n">
        <f aca="false">(P314*Q314)/R314</f>
        <v>37.5</v>
      </c>
      <c r="P314" s="35" t="n">
        <f aca="false">$AB$17</f>
        <v>1.5</v>
      </c>
      <c r="Q314" s="35" t="n">
        <f aca="false">$AC$17</f>
        <v>25</v>
      </c>
      <c r="R314" s="16" t="n">
        <v>1</v>
      </c>
      <c r="S314" s="35" t="n">
        <v>57</v>
      </c>
      <c r="T314" s="35" t="n">
        <v>50</v>
      </c>
      <c r="U314" s="35" t="n">
        <v>75</v>
      </c>
      <c r="V314" s="35" t="n">
        <v>0.12</v>
      </c>
      <c r="W314" s="45" t="n">
        <f aca="false">SUM(F314,E314,V314,)</f>
        <v>0.88</v>
      </c>
    </row>
    <row r="315" customFormat="false" ht="15" hidden="false" customHeight="false" outlineLevel="0" collapsed="false">
      <c r="A315" s="39" t="n">
        <v>313</v>
      </c>
      <c r="B315" s="40" t="n">
        <v>1.2</v>
      </c>
      <c r="C315" s="41" t="n">
        <v>10</v>
      </c>
      <c r="D315" s="42" t="n">
        <v>0.1</v>
      </c>
      <c r="E315" s="40" t="n">
        <v>0.2</v>
      </c>
      <c r="F315" s="40" t="n">
        <f aca="false">(U315-S315)/T315</f>
        <v>0.32</v>
      </c>
      <c r="G315" s="45" t="n">
        <v>0.91</v>
      </c>
      <c r="H315" s="43" t="n">
        <v>2.2</v>
      </c>
      <c r="I315" s="40" t="n">
        <v>2</v>
      </c>
      <c r="J315" s="40" t="n">
        <f aca="false">(H315-I315)*B315*C315*D315*3.67</f>
        <v>0.880800000000001</v>
      </c>
      <c r="K315" s="40" t="n">
        <v>3.67</v>
      </c>
      <c r="L315" s="44" t="n">
        <f aca="false">$AB$8*M315*N315*J315</f>
        <v>253.6704</v>
      </c>
      <c r="M315" s="45" t="n">
        <v>0.8</v>
      </c>
      <c r="N315" s="35" t="n">
        <v>0.9</v>
      </c>
      <c r="O315" s="44" t="n">
        <f aca="false">(P315*Q315)/R315</f>
        <v>8.92857142857143</v>
      </c>
      <c r="P315" s="35" t="n">
        <f aca="false">$AB$17</f>
        <v>1.5</v>
      </c>
      <c r="Q315" s="35" t="n">
        <f aca="false">$AC$17</f>
        <v>25</v>
      </c>
      <c r="R315" s="16" t="n">
        <v>4.2</v>
      </c>
      <c r="S315" s="35" t="n">
        <v>59</v>
      </c>
      <c r="T315" s="35" t="n">
        <v>50</v>
      </c>
      <c r="U315" s="35" t="n">
        <v>75</v>
      </c>
      <c r="V315" s="35" t="n">
        <v>0.16</v>
      </c>
      <c r="W315" s="45" t="n">
        <f aca="false">SUM(F315,E315,V315,)</f>
        <v>0.68</v>
      </c>
    </row>
    <row r="316" customFormat="false" ht="15" hidden="false" customHeight="false" outlineLevel="0" collapsed="false">
      <c r="A316" s="39" t="n">
        <v>314</v>
      </c>
      <c r="B316" s="40" t="n">
        <v>1.2</v>
      </c>
      <c r="C316" s="41" t="n">
        <v>10</v>
      </c>
      <c r="D316" s="42" t="n">
        <v>0.1</v>
      </c>
      <c r="E316" s="40" t="n">
        <v>0.2</v>
      </c>
      <c r="F316" s="40" t="n">
        <f aca="false">(U316-S316)/T316</f>
        <v>0.2</v>
      </c>
      <c r="G316" s="45" t="n">
        <v>0.99</v>
      </c>
      <c r="H316" s="43" t="n">
        <v>2.2</v>
      </c>
      <c r="I316" s="40" t="n">
        <v>2.4</v>
      </c>
      <c r="J316" s="40" t="n">
        <f aca="false">(H316-I316)*B316*C316*D316*3.67</f>
        <v>-0.880799999999999</v>
      </c>
      <c r="K316" s="40" t="n">
        <v>3.67</v>
      </c>
      <c r="L316" s="44" t="n">
        <f aca="false">$AB$8*M316*N316*J316</f>
        <v>-236.75904</v>
      </c>
      <c r="M316" s="45" t="n">
        <v>0.746666666666667</v>
      </c>
      <c r="N316" s="35" t="n">
        <v>0.9</v>
      </c>
      <c r="O316" s="44" t="n">
        <f aca="false">(P316*Q316)/R316</f>
        <v>19.7368421052632</v>
      </c>
      <c r="P316" s="35" t="n">
        <f aca="false">$AB$17</f>
        <v>1.5</v>
      </c>
      <c r="Q316" s="35" t="n">
        <f aca="false">$AC$17</f>
        <v>25</v>
      </c>
      <c r="R316" s="16" t="n">
        <v>1.9</v>
      </c>
      <c r="S316" s="35" t="n">
        <v>65</v>
      </c>
      <c r="T316" s="35" t="n">
        <v>50</v>
      </c>
      <c r="U316" s="35" t="n">
        <v>75</v>
      </c>
      <c r="V316" s="35" t="n">
        <v>0.15</v>
      </c>
      <c r="W316" s="45" t="n">
        <f aca="false">SUM(F316,E316,V316,)</f>
        <v>0.55</v>
      </c>
    </row>
    <row r="317" customFormat="false" ht="15" hidden="false" customHeight="false" outlineLevel="0" collapsed="false">
      <c r="A317" s="39" t="n">
        <v>315</v>
      </c>
      <c r="B317" s="40" t="n">
        <v>1.2</v>
      </c>
      <c r="C317" s="41" t="n">
        <v>10</v>
      </c>
      <c r="D317" s="42" t="n">
        <v>0.1</v>
      </c>
      <c r="E317" s="40" t="n">
        <v>0.3</v>
      </c>
      <c r="F317" s="40" t="n">
        <f aca="false">(U317-S317)/T317</f>
        <v>0.2</v>
      </c>
      <c r="G317" s="45" t="n">
        <v>0.95</v>
      </c>
      <c r="H317" s="43" t="n">
        <v>2.2</v>
      </c>
      <c r="I317" s="40" t="n">
        <v>2.6</v>
      </c>
      <c r="J317" s="40" t="n">
        <f aca="false">(H317-I317)*B317*C317*D317*3.67</f>
        <v>-1.7616</v>
      </c>
      <c r="K317" s="40" t="n">
        <v>3.67</v>
      </c>
      <c r="L317" s="44" t="n">
        <f aca="false">$AB$8*M317*N317*J317</f>
        <v>-524.25216</v>
      </c>
      <c r="M317" s="45" t="n">
        <v>0.826666666666667</v>
      </c>
      <c r="N317" s="35" t="n">
        <v>0.9</v>
      </c>
      <c r="O317" s="44" t="n">
        <f aca="false">(P317*Q317)/R317</f>
        <v>16.304347826087</v>
      </c>
      <c r="P317" s="35" t="n">
        <f aca="false">$AB$17</f>
        <v>1.5</v>
      </c>
      <c r="Q317" s="35" t="n">
        <f aca="false">$AC$17</f>
        <v>25</v>
      </c>
      <c r="R317" s="16" t="n">
        <v>2.3</v>
      </c>
      <c r="S317" s="35" t="n">
        <v>65</v>
      </c>
      <c r="T317" s="35" t="n">
        <v>50</v>
      </c>
      <c r="U317" s="35" t="n">
        <v>75</v>
      </c>
      <c r="V317" s="35" t="n">
        <v>0.1</v>
      </c>
      <c r="W317" s="45" t="n">
        <f aca="false">SUM(F317,E317,V317,)</f>
        <v>0.6</v>
      </c>
    </row>
    <row r="318" customFormat="false" ht="15" hidden="false" customHeight="false" outlineLevel="0" collapsed="false">
      <c r="A318" s="39" t="n">
        <v>316</v>
      </c>
      <c r="B318" s="40" t="n">
        <v>1.2</v>
      </c>
      <c r="C318" s="41" t="n">
        <v>10</v>
      </c>
      <c r="D318" s="42" t="n">
        <v>0.1</v>
      </c>
      <c r="E318" s="40" t="n">
        <v>0.3</v>
      </c>
      <c r="F318" s="40" t="n">
        <f aca="false">(U318-S318)/T318</f>
        <v>0.36</v>
      </c>
      <c r="G318" s="45" t="n">
        <v>0.99</v>
      </c>
      <c r="H318" s="43" t="n">
        <v>2.2</v>
      </c>
      <c r="I318" s="40" t="n">
        <v>1.9</v>
      </c>
      <c r="J318" s="40" t="n">
        <f aca="false">(H318-I318)*B318*C318*D318*3.67</f>
        <v>1.3212</v>
      </c>
      <c r="K318" s="40" t="n">
        <v>3.67</v>
      </c>
      <c r="L318" s="44" t="n">
        <f aca="false">$AB$8*M318*N318*J318</f>
        <v>412.2144</v>
      </c>
      <c r="M318" s="45" t="n">
        <v>0.866666666666667</v>
      </c>
      <c r="N318" s="35" t="n">
        <v>0.9</v>
      </c>
      <c r="O318" s="44" t="n">
        <f aca="false">(P318*Q318)/R318</f>
        <v>8.52272727272727</v>
      </c>
      <c r="P318" s="35" t="n">
        <f aca="false">$AB$17</f>
        <v>1.5</v>
      </c>
      <c r="Q318" s="35" t="n">
        <f aca="false">$AC$17</f>
        <v>25</v>
      </c>
      <c r="R318" s="16" t="n">
        <v>4.4</v>
      </c>
      <c r="S318" s="35" t="n">
        <v>57</v>
      </c>
      <c r="T318" s="35" t="n">
        <v>50</v>
      </c>
      <c r="U318" s="35" t="n">
        <v>75</v>
      </c>
      <c r="V318" s="35" t="n">
        <v>0.19</v>
      </c>
      <c r="W318" s="45" t="n">
        <f aca="false">SUM(F318,E318,V318,)</f>
        <v>0.85</v>
      </c>
    </row>
    <row r="319" customFormat="false" ht="15" hidden="false" customHeight="false" outlineLevel="0" collapsed="false">
      <c r="A319" s="39" t="n">
        <v>317</v>
      </c>
      <c r="B319" s="40" t="n">
        <v>1.2</v>
      </c>
      <c r="C319" s="41" t="n">
        <v>10</v>
      </c>
      <c r="D319" s="42" t="n">
        <v>0.1</v>
      </c>
      <c r="E319" s="40" t="n">
        <v>0.4</v>
      </c>
      <c r="F319" s="40" t="n">
        <f aca="false">(U319-S319)/T319</f>
        <v>0.3</v>
      </c>
      <c r="G319" s="45" t="n">
        <v>0.97</v>
      </c>
      <c r="H319" s="43" t="n">
        <v>2.2</v>
      </c>
      <c r="I319" s="40" t="n">
        <v>1.8</v>
      </c>
      <c r="J319" s="40" t="n">
        <f aca="false">(H319-I319)*B319*C319*D319*3.67</f>
        <v>1.7616</v>
      </c>
      <c r="K319" s="40" t="n">
        <v>3.67</v>
      </c>
      <c r="L319" s="44" t="n">
        <f aca="false">$AB$8*M319*N319*J319</f>
        <v>507.3408</v>
      </c>
      <c r="M319" s="45" t="n">
        <v>0.8</v>
      </c>
      <c r="N319" s="35" t="n">
        <v>0.9</v>
      </c>
      <c r="O319" s="44" t="n">
        <f aca="false">(P319*Q319)/R319</f>
        <v>34.0909090909091</v>
      </c>
      <c r="P319" s="35" t="n">
        <f aca="false">$AB$17</f>
        <v>1.5</v>
      </c>
      <c r="Q319" s="35" t="n">
        <f aca="false">$AC$17</f>
        <v>25</v>
      </c>
      <c r="R319" s="16" t="n">
        <v>1.1</v>
      </c>
      <c r="S319" s="35" t="n">
        <v>60</v>
      </c>
      <c r="T319" s="35" t="n">
        <v>50</v>
      </c>
      <c r="U319" s="35" t="n">
        <v>75</v>
      </c>
      <c r="V319" s="35" t="n">
        <v>0.13</v>
      </c>
      <c r="W319" s="45" t="n">
        <f aca="false">SUM(F319,E319,V319,)</f>
        <v>0.83</v>
      </c>
    </row>
    <row r="320" customFormat="false" ht="15" hidden="false" customHeight="false" outlineLevel="0" collapsed="false">
      <c r="A320" s="39" t="n">
        <v>318</v>
      </c>
      <c r="B320" s="40" t="n">
        <v>1.2</v>
      </c>
      <c r="C320" s="41" t="n">
        <v>10</v>
      </c>
      <c r="D320" s="42" t="n">
        <v>0.1</v>
      </c>
      <c r="E320" s="40" t="n">
        <v>0.2</v>
      </c>
      <c r="F320" s="40" t="n">
        <f aca="false">(U320-S320)/T320</f>
        <v>0.2</v>
      </c>
      <c r="G320" s="45" t="n">
        <v>0.91</v>
      </c>
      <c r="H320" s="43" t="n">
        <v>2.2</v>
      </c>
      <c r="I320" s="40" t="n">
        <v>2.5</v>
      </c>
      <c r="J320" s="40" t="n">
        <f aca="false">(H320-I320)*B320*C320*D320*3.67</f>
        <v>-1.3212</v>
      </c>
      <c r="K320" s="40" t="n">
        <v>3.67</v>
      </c>
      <c r="L320" s="44" t="n">
        <f aca="false">$AB$8*M320*N320*J320</f>
        <v>-348.7968</v>
      </c>
      <c r="M320" s="45" t="n">
        <v>0.733333333333333</v>
      </c>
      <c r="N320" s="35" t="n">
        <v>0.9</v>
      </c>
      <c r="O320" s="44" t="n">
        <f aca="false">(P320*Q320)/R320</f>
        <v>7.5</v>
      </c>
      <c r="P320" s="35" t="n">
        <f aca="false">$AB$17</f>
        <v>1.5</v>
      </c>
      <c r="Q320" s="35" t="n">
        <f aca="false">$AC$17</f>
        <v>25</v>
      </c>
      <c r="R320" s="16" t="n">
        <v>5</v>
      </c>
      <c r="S320" s="35" t="n">
        <v>65</v>
      </c>
      <c r="T320" s="35" t="n">
        <v>50</v>
      </c>
      <c r="U320" s="35" t="n">
        <v>75</v>
      </c>
      <c r="V320" s="35" t="n">
        <v>0.18</v>
      </c>
      <c r="W320" s="45" t="n">
        <f aca="false">SUM(F320,E320,V320,)</f>
        <v>0.58</v>
      </c>
    </row>
    <row r="321" customFormat="false" ht="15" hidden="false" customHeight="false" outlineLevel="0" collapsed="false">
      <c r="A321" s="39" t="n">
        <v>319</v>
      </c>
      <c r="B321" s="40" t="n">
        <v>1.2</v>
      </c>
      <c r="C321" s="41" t="n">
        <v>10</v>
      </c>
      <c r="D321" s="42" t="n">
        <v>0.1</v>
      </c>
      <c r="E321" s="40" t="n">
        <v>0.3</v>
      </c>
      <c r="F321" s="40" t="n">
        <f aca="false">(U321-S321)/T321</f>
        <v>0.28</v>
      </c>
      <c r="G321" s="45" t="n">
        <v>0.94</v>
      </c>
      <c r="H321" s="43" t="n">
        <v>2.2</v>
      </c>
      <c r="I321" s="40" t="n">
        <v>1.8</v>
      </c>
      <c r="J321" s="40" t="n">
        <f aca="false">(H321-I321)*B321*C321*D321*3.67</f>
        <v>1.7616</v>
      </c>
      <c r="K321" s="40" t="n">
        <v>3.67</v>
      </c>
      <c r="L321" s="44" t="n">
        <f aca="false">$AB$8*M321*N321*J321</f>
        <v>524.25216</v>
      </c>
      <c r="M321" s="45" t="n">
        <v>0.826666666666667</v>
      </c>
      <c r="N321" s="35" t="n">
        <v>0.9</v>
      </c>
      <c r="O321" s="44" t="n">
        <f aca="false">(P321*Q321)/R321</f>
        <v>8.33333333333333</v>
      </c>
      <c r="P321" s="35" t="n">
        <f aca="false">$AB$17</f>
        <v>1.5</v>
      </c>
      <c r="Q321" s="35" t="n">
        <f aca="false">$AC$17</f>
        <v>25</v>
      </c>
      <c r="R321" s="16" t="n">
        <v>4.5</v>
      </c>
      <c r="S321" s="35" t="n">
        <v>61</v>
      </c>
      <c r="T321" s="35" t="n">
        <v>50</v>
      </c>
      <c r="U321" s="35" t="n">
        <v>75</v>
      </c>
      <c r="V321" s="35" t="n">
        <v>0.18</v>
      </c>
      <c r="W321" s="45" t="n">
        <f aca="false">SUM(F321,E321,V321,)</f>
        <v>0.76</v>
      </c>
    </row>
    <row r="322" customFormat="false" ht="15" hidden="false" customHeight="false" outlineLevel="0" collapsed="false">
      <c r="A322" s="39" t="n">
        <v>320</v>
      </c>
      <c r="B322" s="40" t="n">
        <v>1.2</v>
      </c>
      <c r="C322" s="41" t="n">
        <v>10</v>
      </c>
      <c r="D322" s="42" t="n">
        <v>0.1</v>
      </c>
      <c r="E322" s="40" t="n">
        <v>0.4</v>
      </c>
      <c r="F322" s="40" t="n">
        <f aca="false">(U322-S322)/T322</f>
        <v>0.38</v>
      </c>
      <c r="G322" s="45" t="n">
        <v>0.93</v>
      </c>
      <c r="H322" s="43" t="n">
        <v>2.2</v>
      </c>
      <c r="I322" s="40" t="n">
        <v>2</v>
      </c>
      <c r="J322" s="40" t="n">
        <f aca="false">(H322-I322)*B322*C322*D322*3.67</f>
        <v>0.880800000000001</v>
      </c>
      <c r="K322" s="40" t="n">
        <v>3.67</v>
      </c>
      <c r="L322" s="44" t="n">
        <f aca="false">$AB$8*M322*N322*J322</f>
        <v>262.12608</v>
      </c>
      <c r="M322" s="45" t="n">
        <v>0.826666666666667</v>
      </c>
      <c r="N322" s="35" t="n">
        <v>0.9</v>
      </c>
      <c r="O322" s="44" t="n">
        <f aca="false">(P322*Q322)/R322</f>
        <v>41.6666666666667</v>
      </c>
      <c r="P322" s="35" t="n">
        <f aca="false">$AB$17</f>
        <v>1.5</v>
      </c>
      <c r="Q322" s="35" t="n">
        <f aca="false">$AC$17</f>
        <v>25</v>
      </c>
      <c r="R322" s="16" t="n">
        <v>0.9</v>
      </c>
      <c r="S322" s="35" t="n">
        <v>56</v>
      </c>
      <c r="T322" s="35" t="n">
        <v>50</v>
      </c>
      <c r="U322" s="35" t="n">
        <v>75</v>
      </c>
      <c r="V322" s="35" t="n">
        <v>0.21</v>
      </c>
      <c r="W322" s="45" t="n">
        <f aca="false">SUM(F322,E322,V322,)</f>
        <v>0.99</v>
      </c>
    </row>
    <row r="323" customFormat="false" ht="15" hidden="false" customHeight="false" outlineLevel="0" collapsed="false">
      <c r="A323" s="39" t="n">
        <v>321</v>
      </c>
      <c r="B323" s="40" t="n">
        <v>1.2</v>
      </c>
      <c r="C323" s="41" t="n">
        <v>10</v>
      </c>
      <c r="D323" s="42" t="n">
        <v>0.1</v>
      </c>
      <c r="E323" s="40" t="n">
        <v>0.4</v>
      </c>
      <c r="F323" s="40" t="n">
        <f aca="false">(U323-S323)/T323</f>
        <v>0.26</v>
      </c>
      <c r="G323" s="45" t="n">
        <v>0.97</v>
      </c>
      <c r="H323" s="43" t="n">
        <v>2.2</v>
      </c>
      <c r="I323" s="40" t="n">
        <v>2.1</v>
      </c>
      <c r="J323" s="40" t="n">
        <f aca="false">(H323-I323)*B323*C323*D323*3.67</f>
        <v>0.4404</v>
      </c>
      <c r="K323" s="40" t="n">
        <v>3.67</v>
      </c>
      <c r="L323" s="44" t="n">
        <f aca="false">$AB$8*M323*N323*J323</f>
        <v>122.60736</v>
      </c>
      <c r="M323" s="45" t="n">
        <v>0.773333333333333</v>
      </c>
      <c r="N323" s="35" t="n">
        <v>0.9</v>
      </c>
      <c r="O323" s="44" t="n">
        <f aca="false">(P323*Q323)/R323</f>
        <v>7.8125</v>
      </c>
      <c r="P323" s="35" t="n">
        <f aca="false">$AB$17</f>
        <v>1.5</v>
      </c>
      <c r="Q323" s="35" t="n">
        <f aca="false">$AC$17</f>
        <v>25</v>
      </c>
      <c r="R323" s="16" t="n">
        <v>4.8</v>
      </c>
      <c r="S323" s="35" t="n">
        <v>62</v>
      </c>
      <c r="T323" s="35" t="n">
        <v>50</v>
      </c>
      <c r="U323" s="35" t="n">
        <v>75</v>
      </c>
      <c r="V323" s="35" t="n">
        <v>0.18</v>
      </c>
      <c r="W323" s="45" t="n">
        <f aca="false">SUM(F323,E323,V323,)</f>
        <v>0.84</v>
      </c>
    </row>
    <row r="324" customFormat="false" ht="15" hidden="false" customHeight="false" outlineLevel="0" collapsed="false">
      <c r="A324" s="39" t="n">
        <v>322</v>
      </c>
      <c r="B324" s="40" t="n">
        <v>1.2</v>
      </c>
      <c r="C324" s="41" t="n">
        <v>10</v>
      </c>
      <c r="D324" s="42" t="n">
        <v>0.1</v>
      </c>
      <c r="E324" s="40" t="n">
        <v>0.4</v>
      </c>
      <c r="F324" s="40" t="n">
        <f aca="false">(U324-S324)/T324</f>
        <v>0.34</v>
      </c>
      <c r="G324" s="45" t="n">
        <v>0.98</v>
      </c>
      <c r="H324" s="43" t="n">
        <v>2.2</v>
      </c>
      <c r="I324" s="40" t="n">
        <v>2</v>
      </c>
      <c r="J324" s="40" t="n">
        <f aca="false">(H324-I324)*B324*C324*D324*3.67</f>
        <v>0.880800000000001</v>
      </c>
      <c r="K324" s="40" t="n">
        <v>3.67</v>
      </c>
      <c r="L324" s="44" t="n">
        <f aca="false">$AB$8*M324*N324*J324</f>
        <v>236.75904</v>
      </c>
      <c r="M324" s="45" t="n">
        <v>0.746666666666667</v>
      </c>
      <c r="N324" s="35" t="n">
        <v>0.9</v>
      </c>
      <c r="O324" s="44" t="n">
        <f aca="false">(P324*Q324)/R324</f>
        <v>19.7368421052632</v>
      </c>
      <c r="P324" s="35" t="n">
        <f aca="false">$AB$17</f>
        <v>1.5</v>
      </c>
      <c r="Q324" s="35" t="n">
        <f aca="false">$AC$17</f>
        <v>25</v>
      </c>
      <c r="R324" s="16" t="n">
        <v>1.9</v>
      </c>
      <c r="S324" s="35" t="n">
        <v>58</v>
      </c>
      <c r="T324" s="35" t="n">
        <v>50</v>
      </c>
      <c r="U324" s="35" t="n">
        <v>75</v>
      </c>
      <c r="V324" s="35" t="n">
        <v>0.22</v>
      </c>
      <c r="W324" s="45" t="n">
        <f aca="false">SUM(F324,E324,V324,)</f>
        <v>0.96</v>
      </c>
    </row>
    <row r="325" customFormat="false" ht="15" hidden="false" customHeight="false" outlineLevel="0" collapsed="false">
      <c r="A325" s="39" t="n">
        <v>323</v>
      </c>
      <c r="B325" s="40" t="n">
        <v>1.2</v>
      </c>
      <c r="C325" s="41" t="n">
        <v>10</v>
      </c>
      <c r="D325" s="42" t="n">
        <v>0.1</v>
      </c>
      <c r="E325" s="40" t="n">
        <v>0.4</v>
      </c>
      <c r="F325" s="40" t="n">
        <f aca="false">(U325-S325)/T325</f>
        <v>0.32</v>
      </c>
      <c r="G325" s="45" t="n">
        <v>0.91</v>
      </c>
      <c r="H325" s="43" t="n">
        <v>2.2</v>
      </c>
      <c r="I325" s="40" t="n">
        <v>1.8</v>
      </c>
      <c r="J325" s="40" t="n">
        <f aca="false">(H325-I325)*B325*C325*D325*3.67</f>
        <v>1.7616</v>
      </c>
      <c r="K325" s="40" t="n">
        <v>3.67</v>
      </c>
      <c r="L325" s="44" t="n">
        <f aca="false">$AB$8*M325*N325*J325</f>
        <v>532.70784</v>
      </c>
      <c r="M325" s="45" t="n">
        <v>0.84</v>
      </c>
      <c r="N325" s="35" t="n">
        <v>0.9</v>
      </c>
      <c r="O325" s="44" t="n">
        <f aca="false">(P325*Q325)/R325</f>
        <v>9.86842105263158</v>
      </c>
      <c r="P325" s="35" t="n">
        <f aca="false">$AB$17</f>
        <v>1.5</v>
      </c>
      <c r="Q325" s="35" t="n">
        <f aca="false">$AC$17</f>
        <v>25</v>
      </c>
      <c r="R325" s="16" t="n">
        <v>3.8</v>
      </c>
      <c r="S325" s="35" t="n">
        <v>59</v>
      </c>
      <c r="T325" s="35" t="n">
        <v>50</v>
      </c>
      <c r="U325" s="35" t="n">
        <v>75</v>
      </c>
      <c r="V325" s="35" t="n">
        <v>0.24</v>
      </c>
      <c r="W325" s="45" t="n">
        <f aca="false">SUM(F325,E325,V325,)</f>
        <v>0.96</v>
      </c>
    </row>
    <row r="326" customFormat="false" ht="15" hidden="false" customHeight="false" outlineLevel="0" collapsed="false">
      <c r="A326" s="39" t="n">
        <v>324</v>
      </c>
      <c r="B326" s="40" t="n">
        <v>1.2</v>
      </c>
      <c r="C326" s="41" t="n">
        <v>10</v>
      </c>
      <c r="D326" s="42" t="n">
        <v>0.1</v>
      </c>
      <c r="E326" s="40" t="n">
        <v>0.4</v>
      </c>
      <c r="F326" s="40" t="n">
        <f aca="false">(U326-S326)/T326</f>
        <v>0.26</v>
      </c>
      <c r="G326" s="45" t="n">
        <v>1</v>
      </c>
      <c r="H326" s="43" t="n">
        <v>2.2</v>
      </c>
      <c r="I326" s="40" t="n">
        <v>2.2</v>
      </c>
      <c r="J326" s="40" t="n">
        <f aca="false">(H326-I326)*B326*C326*D326*3.67</f>
        <v>0</v>
      </c>
      <c r="K326" s="40" t="n">
        <v>3.67</v>
      </c>
      <c r="L326" s="44" t="n">
        <f aca="false">$AB$8*M326*N326*J326</f>
        <v>0</v>
      </c>
      <c r="M326" s="45" t="n">
        <v>0.866666666666667</v>
      </c>
      <c r="N326" s="35" t="n">
        <v>0.9</v>
      </c>
      <c r="O326" s="44" t="n">
        <f aca="false">(P326*Q326)/R326</f>
        <v>8.52272727272727</v>
      </c>
      <c r="P326" s="35" t="n">
        <f aca="false">$AB$17</f>
        <v>1.5</v>
      </c>
      <c r="Q326" s="35" t="n">
        <f aca="false">$AC$17</f>
        <v>25</v>
      </c>
      <c r="R326" s="16" t="n">
        <v>4.4</v>
      </c>
      <c r="S326" s="35" t="n">
        <v>62</v>
      </c>
      <c r="T326" s="35" t="n">
        <v>50</v>
      </c>
      <c r="U326" s="35" t="n">
        <v>75</v>
      </c>
      <c r="V326" s="35" t="n">
        <v>0.14</v>
      </c>
      <c r="W326" s="45" t="n">
        <f aca="false">SUM(F326,E326,V326,)</f>
        <v>0.8</v>
      </c>
    </row>
    <row r="327" customFormat="false" ht="15" hidden="false" customHeight="false" outlineLevel="0" collapsed="false">
      <c r="A327" s="39" t="n">
        <v>325</v>
      </c>
      <c r="B327" s="40" t="n">
        <v>1.2</v>
      </c>
      <c r="C327" s="41" t="n">
        <v>10</v>
      </c>
      <c r="D327" s="42" t="n">
        <v>0.1</v>
      </c>
      <c r="E327" s="40" t="n">
        <v>0.4</v>
      </c>
      <c r="F327" s="40" t="n">
        <f aca="false">(U327-S327)/T327</f>
        <v>0.3</v>
      </c>
      <c r="G327" s="45" t="n">
        <v>0.93</v>
      </c>
      <c r="H327" s="43" t="n">
        <v>2.2</v>
      </c>
      <c r="I327" s="40" t="n">
        <v>1.9</v>
      </c>
      <c r="J327" s="40" t="n">
        <f aca="false">(H327-I327)*B327*C327*D327*3.67</f>
        <v>1.3212</v>
      </c>
      <c r="K327" s="40" t="n">
        <v>3.67</v>
      </c>
      <c r="L327" s="44" t="n">
        <f aca="false">$AB$8*M327*N327*J327</f>
        <v>386.84736</v>
      </c>
      <c r="M327" s="45" t="n">
        <v>0.813333333333333</v>
      </c>
      <c r="N327" s="35" t="n">
        <v>0.9</v>
      </c>
      <c r="O327" s="44" t="n">
        <f aca="false">(P327*Q327)/R327</f>
        <v>31.25</v>
      </c>
      <c r="P327" s="35" t="n">
        <f aca="false">$AB$17</f>
        <v>1.5</v>
      </c>
      <c r="Q327" s="35" t="n">
        <f aca="false">$AC$17</f>
        <v>25</v>
      </c>
      <c r="R327" s="16" t="n">
        <v>1.2</v>
      </c>
      <c r="S327" s="35" t="n">
        <v>60</v>
      </c>
      <c r="T327" s="35" t="n">
        <v>50</v>
      </c>
      <c r="U327" s="35" t="n">
        <v>75</v>
      </c>
      <c r="V327" s="35" t="n">
        <v>0.16</v>
      </c>
      <c r="W327" s="45" t="n">
        <f aca="false">SUM(F327,E327,V327,)</f>
        <v>0.86</v>
      </c>
    </row>
    <row r="328" customFormat="false" ht="15" hidden="false" customHeight="false" outlineLevel="0" collapsed="false">
      <c r="A328" s="39" t="n">
        <v>326</v>
      </c>
      <c r="B328" s="40" t="n">
        <v>1.2</v>
      </c>
      <c r="C328" s="41" t="n">
        <v>10</v>
      </c>
      <c r="D328" s="42" t="n">
        <v>0.1</v>
      </c>
      <c r="E328" s="40" t="n">
        <v>0.3</v>
      </c>
      <c r="F328" s="40" t="n">
        <f aca="false">(U328-S328)/T328</f>
        <v>0.26</v>
      </c>
      <c r="G328" s="45" t="n">
        <v>0.9</v>
      </c>
      <c r="H328" s="43" t="n">
        <v>2.2</v>
      </c>
      <c r="I328" s="40" t="n">
        <v>2.2</v>
      </c>
      <c r="J328" s="40" t="n">
        <f aca="false">(H328-I328)*B328*C328*D328*3.67</f>
        <v>0</v>
      </c>
      <c r="K328" s="40" t="n">
        <v>3.67</v>
      </c>
      <c r="L328" s="44" t="n">
        <f aca="false">$AB$8*M328*N328*J328</f>
        <v>0</v>
      </c>
      <c r="M328" s="45" t="n">
        <v>0.84</v>
      </c>
      <c r="N328" s="35" t="n">
        <v>0.9</v>
      </c>
      <c r="O328" s="44" t="n">
        <f aca="false">(P328*Q328)/R328</f>
        <v>28.8461538461538</v>
      </c>
      <c r="P328" s="35" t="n">
        <f aca="false">$AB$17</f>
        <v>1.5</v>
      </c>
      <c r="Q328" s="35" t="n">
        <f aca="false">$AC$17</f>
        <v>25</v>
      </c>
      <c r="R328" s="16" t="n">
        <v>1.3</v>
      </c>
      <c r="S328" s="35" t="n">
        <v>62</v>
      </c>
      <c r="T328" s="35" t="n">
        <v>50</v>
      </c>
      <c r="U328" s="35" t="n">
        <v>75</v>
      </c>
      <c r="V328" s="35" t="n">
        <v>0.24</v>
      </c>
      <c r="W328" s="45" t="n">
        <f aca="false">SUM(F328,E328,V328,)</f>
        <v>0.8</v>
      </c>
    </row>
    <row r="329" customFormat="false" ht="15" hidden="false" customHeight="false" outlineLevel="0" collapsed="false">
      <c r="A329" s="39" t="n">
        <v>327</v>
      </c>
      <c r="B329" s="40" t="n">
        <v>1.2</v>
      </c>
      <c r="C329" s="41" t="n">
        <v>10</v>
      </c>
      <c r="D329" s="42" t="n">
        <v>0.1</v>
      </c>
      <c r="E329" s="40" t="n">
        <v>0.4</v>
      </c>
      <c r="F329" s="40" t="n">
        <f aca="false">(U329-S329)/T329</f>
        <v>0.36</v>
      </c>
      <c r="G329" s="45" t="n">
        <v>0.91</v>
      </c>
      <c r="H329" s="43" t="n">
        <v>2.2</v>
      </c>
      <c r="I329" s="40" t="n">
        <v>2</v>
      </c>
      <c r="J329" s="40" t="n">
        <f aca="false">(H329-I329)*B329*C329*D329*3.67</f>
        <v>0.880800000000001</v>
      </c>
      <c r="K329" s="40" t="n">
        <v>3.67</v>
      </c>
      <c r="L329" s="44" t="n">
        <f aca="false">$AB$8*M329*N329*J329</f>
        <v>245.21472</v>
      </c>
      <c r="M329" s="45" t="n">
        <v>0.773333333333333</v>
      </c>
      <c r="N329" s="35" t="n">
        <v>0.9</v>
      </c>
      <c r="O329" s="44" t="n">
        <f aca="false">(P329*Q329)/R329</f>
        <v>15.625</v>
      </c>
      <c r="P329" s="35" t="n">
        <f aca="false">$AB$17</f>
        <v>1.5</v>
      </c>
      <c r="Q329" s="35" t="n">
        <f aca="false">$AC$17</f>
        <v>25</v>
      </c>
      <c r="R329" s="16" t="n">
        <v>2.4</v>
      </c>
      <c r="S329" s="35" t="n">
        <v>57</v>
      </c>
      <c r="T329" s="35" t="n">
        <v>50</v>
      </c>
      <c r="U329" s="35" t="n">
        <v>75</v>
      </c>
      <c r="V329" s="35" t="n">
        <v>0.1</v>
      </c>
      <c r="W329" s="45" t="n">
        <f aca="false">SUM(F329,E329,V329,)</f>
        <v>0.86</v>
      </c>
    </row>
    <row r="330" customFormat="false" ht="15" hidden="false" customHeight="false" outlineLevel="0" collapsed="false">
      <c r="A330" s="39" t="n">
        <v>328</v>
      </c>
      <c r="B330" s="40" t="n">
        <v>1.2</v>
      </c>
      <c r="C330" s="41" t="n">
        <v>10</v>
      </c>
      <c r="D330" s="42" t="n">
        <v>0.1</v>
      </c>
      <c r="E330" s="40" t="n">
        <v>0.2</v>
      </c>
      <c r="F330" s="40" t="n">
        <f aca="false">(U330-S330)/T330</f>
        <v>0.26</v>
      </c>
      <c r="G330" s="45" t="n">
        <v>0.95</v>
      </c>
      <c r="H330" s="43" t="n">
        <v>2.2</v>
      </c>
      <c r="I330" s="40" t="n">
        <v>2.4</v>
      </c>
      <c r="J330" s="40" t="n">
        <f aca="false">(H330-I330)*B330*C330*D330*3.67</f>
        <v>-0.880799999999999</v>
      </c>
      <c r="K330" s="40" t="n">
        <v>3.67</v>
      </c>
      <c r="L330" s="44" t="n">
        <f aca="false">$AB$8*M330*N330*J330</f>
        <v>-257.89824</v>
      </c>
      <c r="M330" s="45" t="n">
        <v>0.813333333333333</v>
      </c>
      <c r="N330" s="35" t="n">
        <v>0.9</v>
      </c>
      <c r="O330" s="44" t="n">
        <f aca="false">(P330*Q330)/R330</f>
        <v>20.8333333333333</v>
      </c>
      <c r="P330" s="35" t="n">
        <f aca="false">$AB$17</f>
        <v>1.5</v>
      </c>
      <c r="Q330" s="35" t="n">
        <f aca="false">$AC$17</f>
        <v>25</v>
      </c>
      <c r="R330" s="16" t="n">
        <v>1.8</v>
      </c>
      <c r="S330" s="35" t="n">
        <v>62</v>
      </c>
      <c r="T330" s="35" t="n">
        <v>50</v>
      </c>
      <c r="U330" s="35" t="n">
        <v>75</v>
      </c>
      <c r="V330" s="35" t="n">
        <v>0.23</v>
      </c>
      <c r="W330" s="45" t="n">
        <f aca="false">SUM(F330,E330,V330,)</f>
        <v>0.69</v>
      </c>
    </row>
    <row r="331" customFormat="false" ht="15" hidden="false" customHeight="false" outlineLevel="0" collapsed="false">
      <c r="A331" s="39" t="n">
        <v>329</v>
      </c>
      <c r="B331" s="40" t="n">
        <v>1.2</v>
      </c>
      <c r="C331" s="41" t="n">
        <v>10</v>
      </c>
      <c r="D331" s="42" t="n">
        <v>0.1</v>
      </c>
      <c r="E331" s="40" t="n">
        <v>0.4</v>
      </c>
      <c r="F331" s="40" t="n">
        <f aca="false">(U331-S331)/T331</f>
        <v>0.26</v>
      </c>
      <c r="G331" s="45" t="n">
        <v>0.96</v>
      </c>
      <c r="H331" s="43" t="n">
        <v>2.2</v>
      </c>
      <c r="I331" s="40" t="n">
        <v>2.6</v>
      </c>
      <c r="J331" s="40" t="n">
        <f aca="false">(H331-I331)*B331*C331*D331*3.67</f>
        <v>-1.7616</v>
      </c>
      <c r="K331" s="40" t="n">
        <v>3.67</v>
      </c>
      <c r="L331" s="44" t="n">
        <f aca="false">$AB$8*M331*N331*J331</f>
        <v>-532.70784</v>
      </c>
      <c r="M331" s="45" t="n">
        <v>0.84</v>
      </c>
      <c r="N331" s="35" t="n">
        <v>0.9</v>
      </c>
      <c r="O331" s="44" t="n">
        <f aca="false">(P331*Q331)/R331</f>
        <v>46.875</v>
      </c>
      <c r="P331" s="35" t="n">
        <f aca="false">$AB$17</f>
        <v>1.5</v>
      </c>
      <c r="Q331" s="35" t="n">
        <f aca="false">$AC$17</f>
        <v>25</v>
      </c>
      <c r="R331" s="16" t="n">
        <v>0.8</v>
      </c>
      <c r="S331" s="35" t="n">
        <v>62</v>
      </c>
      <c r="T331" s="35" t="n">
        <v>50</v>
      </c>
      <c r="U331" s="35" t="n">
        <v>75</v>
      </c>
      <c r="V331" s="35" t="n">
        <v>0.17</v>
      </c>
      <c r="W331" s="45" t="n">
        <f aca="false">SUM(F331,E331,V331,)</f>
        <v>0.83</v>
      </c>
    </row>
    <row r="332" customFormat="false" ht="15" hidden="false" customHeight="false" outlineLevel="0" collapsed="false">
      <c r="A332" s="39" t="n">
        <v>330</v>
      </c>
      <c r="B332" s="40" t="n">
        <v>1.2</v>
      </c>
      <c r="C332" s="41" t="n">
        <v>10</v>
      </c>
      <c r="D332" s="42" t="n">
        <v>0.1</v>
      </c>
      <c r="E332" s="40" t="n">
        <v>0.2</v>
      </c>
      <c r="F332" s="40" t="n">
        <f aca="false">(U332-S332)/T332</f>
        <v>0.32</v>
      </c>
      <c r="G332" s="45" t="n">
        <v>0.99</v>
      </c>
      <c r="H332" s="43" t="n">
        <v>2.2</v>
      </c>
      <c r="I332" s="40" t="n">
        <v>2.5</v>
      </c>
      <c r="J332" s="40" t="n">
        <f aca="false">(H332-I332)*B332*C332*D332*3.67</f>
        <v>-1.3212</v>
      </c>
      <c r="K332" s="40" t="n">
        <v>3.67</v>
      </c>
      <c r="L332" s="44" t="n">
        <f aca="false">$AB$8*M332*N332*J332</f>
        <v>-355.13856</v>
      </c>
      <c r="M332" s="45" t="n">
        <v>0.746666666666667</v>
      </c>
      <c r="N332" s="35" t="n">
        <v>0.9</v>
      </c>
      <c r="O332" s="44" t="n">
        <f aca="false">(P332*Q332)/R332</f>
        <v>20.8333333333333</v>
      </c>
      <c r="P332" s="35" t="n">
        <f aca="false">$AB$17</f>
        <v>1.5</v>
      </c>
      <c r="Q332" s="35" t="n">
        <f aca="false">$AC$17</f>
        <v>25</v>
      </c>
      <c r="R332" s="16" t="n">
        <v>1.8</v>
      </c>
      <c r="S332" s="35" t="n">
        <v>59</v>
      </c>
      <c r="T332" s="35" t="n">
        <v>50</v>
      </c>
      <c r="U332" s="35" t="n">
        <v>75</v>
      </c>
      <c r="V332" s="35" t="n">
        <v>0.16</v>
      </c>
      <c r="W332" s="45" t="n">
        <f aca="false">SUM(F332,E332,V332,)</f>
        <v>0.68</v>
      </c>
    </row>
    <row r="333" customFormat="false" ht="15" hidden="false" customHeight="false" outlineLevel="0" collapsed="false">
      <c r="A333" s="39" t="n">
        <v>331</v>
      </c>
      <c r="B333" s="40" t="n">
        <v>1.2</v>
      </c>
      <c r="C333" s="41" t="n">
        <v>10</v>
      </c>
      <c r="D333" s="42" t="n">
        <v>0.1</v>
      </c>
      <c r="E333" s="40" t="n">
        <v>0.4</v>
      </c>
      <c r="F333" s="40" t="n">
        <f aca="false">(U333-S333)/T333</f>
        <v>0.24</v>
      </c>
      <c r="G333" s="45" t="n">
        <v>0.9</v>
      </c>
      <c r="H333" s="43" t="n">
        <v>2.2</v>
      </c>
      <c r="I333" s="40" t="n">
        <v>2.4</v>
      </c>
      <c r="J333" s="40" t="n">
        <f aca="false">(H333-I333)*B333*C333*D333*3.67</f>
        <v>-0.880799999999999</v>
      </c>
      <c r="K333" s="40" t="n">
        <v>3.67</v>
      </c>
      <c r="L333" s="44" t="n">
        <f aca="false">$AB$8*M333*N333*J333</f>
        <v>-270.58176</v>
      </c>
      <c r="M333" s="45" t="n">
        <v>0.853333333333333</v>
      </c>
      <c r="N333" s="35" t="n">
        <v>0.9</v>
      </c>
      <c r="O333" s="44" t="n">
        <f aca="false">(P333*Q333)/R333</f>
        <v>19.7368421052632</v>
      </c>
      <c r="P333" s="35" t="n">
        <f aca="false">$AB$17</f>
        <v>1.5</v>
      </c>
      <c r="Q333" s="35" t="n">
        <f aca="false">$AC$17</f>
        <v>25</v>
      </c>
      <c r="R333" s="16" t="n">
        <v>1.9</v>
      </c>
      <c r="S333" s="35" t="n">
        <v>63</v>
      </c>
      <c r="T333" s="35" t="n">
        <v>50</v>
      </c>
      <c r="U333" s="35" t="n">
        <v>75</v>
      </c>
      <c r="V333" s="35" t="n">
        <v>0.24</v>
      </c>
      <c r="W333" s="45" t="n">
        <f aca="false">SUM(F333,E333,V333,)</f>
        <v>0.88</v>
      </c>
    </row>
    <row r="334" customFormat="false" ht="15" hidden="false" customHeight="false" outlineLevel="0" collapsed="false">
      <c r="A334" s="39" t="n">
        <v>332</v>
      </c>
      <c r="B334" s="40" t="n">
        <v>1.2</v>
      </c>
      <c r="C334" s="41" t="n">
        <v>10</v>
      </c>
      <c r="D334" s="42" t="n">
        <v>0.1</v>
      </c>
      <c r="E334" s="40" t="n">
        <v>0.4</v>
      </c>
      <c r="F334" s="40" t="n">
        <f aca="false">(U334-S334)/T334</f>
        <v>0.26</v>
      </c>
      <c r="G334" s="45" t="n">
        <v>0.96</v>
      </c>
      <c r="H334" s="43" t="n">
        <v>2.2</v>
      </c>
      <c r="I334" s="40" t="n">
        <v>2</v>
      </c>
      <c r="J334" s="40" t="n">
        <f aca="false">(H334-I334)*B334*C334*D334*3.67</f>
        <v>0.880800000000001</v>
      </c>
      <c r="K334" s="40" t="n">
        <v>3.67</v>
      </c>
      <c r="L334" s="44" t="n">
        <f aca="false">$AB$8*M334*N334*J334</f>
        <v>245.21472</v>
      </c>
      <c r="M334" s="45" t="n">
        <v>0.773333333333333</v>
      </c>
      <c r="N334" s="35" t="n">
        <v>0.9</v>
      </c>
      <c r="O334" s="44" t="n">
        <f aca="false">(P334*Q334)/R334</f>
        <v>41.6666666666667</v>
      </c>
      <c r="P334" s="35" t="n">
        <f aca="false">$AB$17</f>
        <v>1.5</v>
      </c>
      <c r="Q334" s="35" t="n">
        <f aca="false">$AC$17</f>
        <v>25</v>
      </c>
      <c r="R334" s="16" t="n">
        <v>0.9</v>
      </c>
      <c r="S334" s="35" t="n">
        <v>62</v>
      </c>
      <c r="T334" s="35" t="n">
        <v>50</v>
      </c>
      <c r="U334" s="35" t="n">
        <v>75</v>
      </c>
      <c r="V334" s="35" t="n">
        <v>0.1</v>
      </c>
      <c r="W334" s="45" t="n">
        <f aca="false">SUM(F334,E334,V334,)</f>
        <v>0.76</v>
      </c>
    </row>
    <row r="335" customFormat="false" ht="15" hidden="false" customHeight="false" outlineLevel="0" collapsed="false">
      <c r="A335" s="39" t="n">
        <v>333</v>
      </c>
      <c r="B335" s="40" t="n">
        <v>1.2</v>
      </c>
      <c r="C335" s="41" t="n">
        <v>10</v>
      </c>
      <c r="D335" s="42" t="n">
        <v>0.1</v>
      </c>
      <c r="E335" s="40" t="n">
        <v>0.3</v>
      </c>
      <c r="F335" s="40" t="n">
        <f aca="false">(U335-S335)/T335</f>
        <v>0.24</v>
      </c>
      <c r="G335" s="45" t="n">
        <v>0.99</v>
      </c>
      <c r="H335" s="43" t="n">
        <v>2.2</v>
      </c>
      <c r="I335" s="40" t="n">
        <v>2.4</v>
      </c>
      <c r="J335" s="40" t="n">
        <f aca="false">(H335-I335)*B335*C335*D335*3.67</f>
        <v>-0.880799999999999</v>
      </c>
      <c r="K335" s="40" t="n">
        <v>3.67</v>
      </c>
      <c r="L335" s="44" t="n">
        <f aca="false">$AB$8*M335*N335*J335</f>
        <v>-257.89824</v>
      </c>
      <c r="M335" s="45" t="n">
        <v>0.813333333333333</v>
      </c>
      <c r="N335" s="35" t="n">
        <v>0.9</v>
      </c>
      <c r="O335" s="44" t="n">
        <f aca="false">(P335*Q335)/R335</f>
        <v>5.859375</v>
      </c>
      <c r="P335" s="35" t="n">
        <f aca="false">$AB$17</f>
        <v>1.5</v>
      </c>
      <c r="Q335" s="35" t="n">
        <f aca="false">$AC$17</f>
        <v>25</v>
      </c>
      <c r="R335" s="16" t="n">
        <v>6.4</v>
      </c>
      <c r="S335" s="35" t="n">
        <v>63</v>
      </c>
      <c r="T335" s="35" t="n">
        <v>50</v>
      </c>
      <c r="U335" s="35" t="n">
        <v>75</v>
      </c>
      <c r="V335" s="35" t="n">
        <v>0.25</v>
      </c>
      <c r="W335" s="45" t="n">
        <f aca="false">SUM(F335,E335,V335,)</f>
        <v>0.79</v>
      </c>
    </row>
    <row r="336" customFormat="false" ht="15" hidden="false" customHeight="false" outlineLevel="0" collapsed="false">
      <c r="A336" s="39" t="n">
        <v>334</v>
      </c>
      <c r="B336" s="40" t="n">
        <v>1.2</v>
      </c>
      <c r="C336" s="41" t="n">
        <v>10</v>
      </c>
      <c r="D336" s="42" t="n">
        <v>0.1</v>
      </c>
      <c r="E336" s="40" t="n">
        <v>0.4</v>
      </c>
      <c r="F336" s="40" t="n">
        <f aca="false">(U336-S336)/T336</f>
        <v>0.3</v>
      </c>
      <c r="G336" s="45" t="n">
        <v>0.9</v>
      </c>
      <c r="H336" s="43" t="n">
        <v>2.2</v>
      </c>
      <c r="I336" s="40" t="n">
        <v>2.3</v>
      </c>
      <c r="J336" s="40" t="n">
        <f aca="false">(H336-I336)*B336*C336*D336*3.67</f>
        <v>-0.440399999999998</v>
      </c>
      <c r="K336" s="40" t="n">
        <v>3.67</v>
      </c>
      <c r="L336" s="44" t="n">
        <f aca="false">$AB$8*M336*N336*J336</f>
        <v>-116.2656</v>
      </c>
      <c r="M336" s="45" t="n">
        <v>0.733333333333333</v>
      </c>
      <c r="N336" s="35" t="n">
        <v>0.9</v>
      </c>
      <c r="O336" s="44" t="n">
        <f aca="false">(P336*Q336)/R336</f>
        <v>12.0967741935484</v>
      </c>
      <c r="P336" s="35" t="n">
        <f aca="false">$AB$17</f>
        <v>1.5</v>
      </c>
      <c r="Q336" s="35" t="n">
        <f aca="false">$AC$17</f>
        <v>25</v>
      </c>
      <c r="R336" s="16" t="n">
        <v>3.1</v>
      </c>
      <c r="S336" s="35" t="n">
        <v>60</v>
      </c>
      <c r="T336" s="35" t="n">
        <v>50</v>
      </c>
      <c r="U336" s="35" t="n">
        <v>75</v>
      </c>
      <c r="V336" s="35" t="n">
        <v>0.24</v>
      </c>
      <c r="W336" s="45" t="n">
        <f aca="false">SUM(F336,E336,V336,)</f>
        <v>0.94</v>
      </c>
    </row>
    <row r="337" customFormat="false" ht="15" hidden="false" customHeight="false" outlineLevel="0" collapsed="false">
      <c r="A337" s="39" t="n">
        <v>335</v>
      </c>
      <c r="B337" s="40" t="n">
        <v>1.2</v>
      </c>
      <c r="C337" s="41" t="n">
        <v>10</v>
      </c>
      <c r="D337" s="42" t="n">
        <v>0.1</v>
      </c>
      <c r="E337" s="40" t="n">
        <v>0.2</v>
      </c>
      <c r="F337" s="40" t="n">
        <f aca="false">(U337-S337)/T337</f>
        <v>0.34</v>
      </c>
      <c r="G337" s="45" t="n">
        <v>0.93</v>
      </c>
      <c r="H337" s="43" t="n">
        <v>2.2</v>
      </c>
      <c r="I337" s="40" t="n">
        <v>2.1</v>
      </c>
      <c r="J337" s="40" t="n">
        <f aca="false">(H337-I337)*B337*C337*D337*3.67</f>
        <v>0.4404</v>
      </c>
      <c r="K337" s="40" t="n">
        <v>3.67</v>
      </c>
      <c r="L337" s="44" t="n">
        <f aca="false">$AB$8*M337*N337*J337</f>
        <v>116.2656</v>
      </c>
      <c r="M337" s="45" t="n">
        <v>0.733333333333333</v>
      </c>
      <c r="N337" s="35" t="n">
        <v>0.9</v>
      </c>
      <c r="O337" s="44" t="n">
        <f aca="false">(P337*Q337)/R337</f>
        <v>6.81818181818182</v>
      </c>
      <c r="P337" s="35" t="n">
        <f aca="false">$AB$17</f>
        <v>1.5</v>
      </c>
      <c r="Q337" s="35" t="n">
        <f aca="false">$AC$17</f>
        <v>25</v>
      </c>
      <c r="R337" s="16" t="n">
        <v>5.5</v>
      </c>
      <c r="S337" s="35" t="n">
        <v>58</v>
      </c>
      <c r="T337" s="35" t="n">
        <v>50</v>
      </c>
      <c r="U337" s="35" t="n">
        <v>75</v>
      </c>
      <c r="V337" s="35" t="n">
        <v>0.24</v>
      </c>
      <c r="W337" s="45" t="n">
        <f aca="false">SUM(F337,E337,V337,)</f>
        <v>0.78</v>
      </c>
    </row>
    <row r="338" customFormat="false" ht="15" hidden="false" customHeight="false" outlineLevel="0" collapsed="false">
      <c r="A338" s="39" t="n">
        <v>336</v>
      </c>
      <c r="B338" s="40" t="n">
        <v>1.2</v>
      </c>
      <c r="C338" s="41" t="n">
        <v>10</v>
      </c>
      <c r="D338" s="42" t="n">
        <v>0.1</v>
      </c>
      <c r="E338" s="40" t="n">
        <v>0.2</v>
      </c>
      <c r="F338" s="40" t="n">
        <f aca="false">(U338-S338)/T338</f>
        <v>0.24</v>
      </c>
      <c r="G338" s="45" t="n">
        <v>0.94</v>
      </c>
      <c r="H338" s="43" t="n">
        <v>2.2</v>
      </c>
      <c r="I338" s="40" t="n">
        <v>2.4</v>
      </c>
      <c r="J338" s="40" t="n">
        <f aca="false">(H338-I338)*B338*C338*D338*3.67</f>
        <v>-0.880799999999999</v>
      </c>
      <c r="K338" s="40" t="n">
        <v>3.67</v>
      </c>
      <c r="L338" s="44" t="n">
        <f aca="false">$AB$8*M338*N338*J338</f>
        <v>-266.35392</v>
      </c>
      <c r="M338" s="45" t="n">
        <v>0.84</v>
      </c>
      <c r="N338" s="35" t="n">
        <v>0.9</v>
      </c>
      <c r="O338" s="44" t="n">
        <f aca="false">(P338*Q338)/R338</f>
        <v>22.0588235294118</v>
      </c>
      <c r="P338" s="35" t="n">
        <f aca="false">$AB$17</f>
        <v>1.5</v>
      </c>
      <c r="Q338" s="35" t="n">
        <f aca="false">$AC$17</f>
        <v>25</v>
      </c>
      <c r="R338" s="16" t="n">
        <v>1.7</v>
      </c>
      <c r="S338" s="35" t="n">
        <v>63</v>
      </c>
      <c r="T338" s="35" t="n">
        <v>50</v>
      </c>
      <c r="U338" s="35" t="n">
        <v>75</v>
      </c>
      <c r="V338" s="35" t="n">
        <v>0.15</v>
      </c>
      <c r="W338" s="45" t="n">
        <f aca="false">SUM(F338,E338,V338,)</f>
        <v>0.59</v>
      </c>
    </row>
    <row r="339" customFormat="false" ht="15" hidden="false" customHeight="false" outlineLevel="0" collapsed="false">
      <c r="A339" s="39" t="n">
        <v>337</v>
      </c>
      <c r="B339" s="40" t="n">
        <v>1.2</v>
      </c>
      <c r="C339" s="41" t="n">
        <v>10</v>
      </c>
      <c r="D339" s="42" t="n">
        <v>0.1</v>
      </c>
      <c r="E339" s="40" t="n">
        <v>0.2</v>
      </c>
      <c r="F339" s="40" t="n">
        <f aca="false">(U339-S339)/T339</f>
        <v>0.26</v>
      </c>
      <c r="G339" s="45" t="n">
        <v>0.91</v>
      </c>
      <c r="H339" s="43" t="n">
        <v>2.2</v>
      </c>
      <c r="I339" s="40" t="n">
        <v>2.5</v>
      </c>
      <c r="J339" s="40" t="n">
        <f aca="false">(H339-I339)*B339*C339*D339*3.67</f>
        <v>-1.3212</v>
      </c>
      <c r="K339" s="40" t="n">
        <v>3.67</v>
      </c>
      <c r="L339" s="44" t="n">
        <f aca="false">$AB$8*M339*N339*J339</f>
        <v>-386.84736</v>
      </c>
      <c r="M339" s="45" t="n">
        <v>0.813333333333333</v>
      </c>
      <c r="N339" s="35" t="n">
        <v>0.9</v>
      </c>
      <c r="O339" s="44" t="n">
        <f aca="false">(P339*Q339)/R339</f>
        <v>31.25</v>
      </c>
      <c r="P339" s="35" t="n">
        <f aca="false">$AB$17</f>
        <v>1.5</v>
      </c>
      <c r="Q339" s="35" t="n">
        <f aca="false">$AC$17</f>
        <v>25</v>
      </c>
      <c r="R339" s="16" t="n">
        <v>1.2</v>
      </c>
      <c r="S339" s="35" t="n">
        <v>62</v>
      </c>
      <c r="T339" s="35" t="n">
        <v>50</v>
      </c>
      <c r="U339" s="35" t="n">
        <v>75</v>
      </c>
      <c r="V339" s="35" t="n">
        <v>0.24</v>
      </c>
      <c r="W339" s="45" t="n">
        <f aca="false">SUM(F339,E339,V339,)</f>
        <v>0.7</v>
      </c>
    </row>
    <row r="340" customFormat="false" ht="15" hidden="false" customHeight="false" outlineLevel="0" collapsed="false">
      <c r="A340" s="39" t="n">
        <v>338</v>
      </c>
      <c r="B340" s="40" t="n">
        <v>1.2</v>
      </c>
      <c r="C340" s="41" t="n">
        <v>10</v>
      </c>
      <c r="D340" s="42" t="n">
        <v>0.1</v>
      </c>
      <c r="E340" s="40" t="n">
        <v>0.4</v>
      </c>
      <c r="F340" s="40" t="n">
        <f aca="false">(U340-S340)/T340</f>
        <v>0.22</v>
      </c>
      <c r="G340" s="45" t="n">
        <v>0.98</v>
      </c>
      <c r="H340" s="43" t="n">
        <v>2.2</v>
      </c>
      <c r="I340" s="40" t="n">
        <v>2.4</v>
      </c>
      <c r="J340" s="40" t="n">
        <f aca="false">(H340-I340)*B340*C340*D340*3.67</f>
        <v>-0.880799999999999</v>
      </c>
      <c r="K340" s="40" t="n">
        <v>3.67</v>
      </c>
      <c r="L340" s="44" t="n">
        <f aca="false">$AB$8*M340*N340*J340</f>
        <v>-270.58176</v>
      </c>
      <c r="M340" s="45" t="n">
        <v>0.853333333333333</v>
      </c>
      <c r="N340" s="35" t="n">
        <v>0.9</v>
      </c>
      <c r="O340" s="44" t="n">
        <f aca="false">(P340*Q340)/R340</f>
        <v>41.6666666666667</v>
      </c>
      <c r="P340" s="35" t="n">
        <f aca="false">$AB$17</f>
        <v>1.5</v>
      </c>
      <c r="Q340" s="35" t="n">
        <f aca="false">$AC$17</f>
        <v>25</v>
      </c>
      <c r="R340" s="16" t="n">
        <v>0.9</v>
      </c>
      <c r="S340" s="35" t="n">
        <v>64</v>
      </c>
      <c r="T340" s="35" t="n">
        <v>50</v>
      </c>
      <c r="U340" s="35" t="n">
        <v>75</v>
      </c>
      <c r="V340" s="35" t="n">
        <v>0.24</v>
      </c>
      <c r="W340" s="45" t="n">
        <f aca="false">SUM(F340,E340,V340,)</f>
        <v>0.86</v>
      </c>
    </row>
    <row r="341" customFormat="false" ht="15" hidden="false" customHeight="false" outlineLevel="0" collapsed="false">
      <c r="A341" s="39" t="n">
        <v>339</v>
      </c>
      <c r="B341" s="40" t="n">
        <v>1.2</v>
      </c>
      <c r="C341" s="41" t="n">
        <v>10</v>
      </c>
      <c r="D341" s="42" t="n">
        <v>0.1</v>
      </c>
      <c r="E341" s="40" t="n">
        <v>0.3</v>
      </c>
      <c r="F341" s="40" t="n">
        <f aca="false">(U341-S341)/T341</f>
        <v>0.36</v>
      </c>
      <c r="G341" s="45" t="n">
        <v>0.94</v>
      </c>
      <c r="H341" s="43" t="n">
        <v>2.2</v>
      </c>
      <c r="I341" s="40" t="n">
        <v>2.1</v>
      </c>
      <c r="J341" s="40" t="n">
        <f aca="false">(H341-I341)*B341*C341*D341*3.67</f>
        <v>0.4404</v>
      </c>
      <c r="K341" s="40" t="n">
        <v>3.67</v>
      </c>
      <c r="L341" s="44" t="n">
        <f aca="false">$AB$8*M341*N341*J341</f>
        <v>135.29088</v>
      </c>
      <c r="M341" s="45" t="n">
        <v>0.853333333333333</v>
      </c>
      <c r="N341" s="35" t="n">
        <v>0.9</v>
      </c>
      <c r="O341" s="44" t="n">
        <f aca="false">(P341*Q341)/R341</f>
        <v>34.0909090909091</v>
      </c>
      <c r="P341" s="35" t="n">
        <f aca="false">$AB$17</f>
        <v>1.5</v>
      </c>
      <c r="Q341" s="35" t="n">
        <f aca="false">$AC$17</f>
        <v>25</v>
      </c>
      <c r="R341" s="16" t="n">
        <v>1.1</v>
      </c>
      <c r="S341" s="35" t="n">
        <v>57</v>
      </c>
      <c r="T341" s="35" t="n">
        <v>50</v>
      </c>
      <c r="U341" s="35" t="n">
        <v>75</v>
      </c>
      <c r="V341" s="35" t="n">
        <v>0.21</v>
      </c>
      <c r="W341" s="45" t="n">
        <f aca="false">SUM(F341,E341,V341,)</f>
        <v>0.87</v>
      </c>
    </row>
    <row r="342" customFormat="false" ht="15" hidden="false" customHeight="false" outlineLevel="0" collapsed="false">
      <c r="A342" s="39" t="n">
        <v>340</v>
      </c>
      <c r="B342" s="40" t="n">
        <v>1.2</v>
      </c>
      <c r="C342" s="41" t="n">
        <v>10</v>
      </c>
      <c r="D342" s="42" t="n">
        <v>0.1</v>
      </c>
      <c r="E342" s="40" t="n">
        <v>0.4</v>
      </c>
      <c r="F342" s="40" t="n">
        <f aca="false">(U342-S342)/T342</f>
        <v>0.38</v>
      </c>
      <c r="G342" s="45" t="n">
        <v>1</v>
      </c>
      <c r="H342" s="43" t="n">
        <v>2.2</v>
      </c>
      <c r="I342" s="40" t="n">
        <v>2</v>
      </c>
      <c r="J342" s="40" t="n">
        <f aca="false">(H342-I342)*B342*C342*D342*3.67</f>
        <v>0.880800000000001</v>
      </c>
      <c r="K342" s="40" t="n">
        <v>3.67</v>
      </c>
      <c r="L342" s="44" t="n">
        <f aca="false">$AB$8*M342*N342*J342</f>
        <v>262.12608</v>
      </c>
      <c r="M342" s="45" t="n">
        <v>0.826666666666667</v>
      </c>
      <c r="N342" s="35" t="n">
        <v>0.9</v>
      </c>
      <c r="O342" s="44" t="n">
        <f aca="false">(P342*Q342)/R342</f>
        <v>7.97872340425532</v>
      </c>
      <c r="P342" s="35" t="n">
        <f aca="false">$AB$17</f>
        <v>1.5</v>
      </c>
      <c r="Q342" s="35" t="n">
        <f aca="false">$AC$17</f>
        <v>25</v>
      </c>
      <c r="R342" s="16" t="n">
        <v>4.7</v>
      </c>
      <c r="S342" s="35" t="n">
        <v>56</v>
      </c>
      <c r="T342" s="35" t="n">
        <v>50</v>
      </c>
      <c r="U342" s="35" t="n">
        <v>75</v>
      </c>
      <c r="V342" s="35" t="n">
        <v>0.1</v>
      </c>
      <c r="W342" s="45" t="n">
        <f aca="false">SUM(F342,E342,V342,)</f>
        <v>0.88</v>
      </c>
    </row>
    <row r="343" customFormat="false" ht="15" hidden="false" customHeight="false" outlineLevel="0" collapsed="false">
      <c r="A343" s="39" t="n">
        <v>341</v>
      </c>
      <c r="B343" s="40" t="n">
        <v>1.2</v>
      </c>
      <c r="C343" s="41" t="n">
        <v>10</v>
      </c>
      <c r="D343" s="42" t="n">
        <v>0.1</v>
      </c>
      <c r="E343" s="40" t="n">
        <v>0.4</v>
      </c>
      <c r="F343" s="40" t="n">
        <f aca="false">(U343-S343)/T343</f>
        <v>0.2</v>
      </c>
      <c r="G343" s="45" t="n">
        <v>0.93</v>
      </c>
      <c r="H343" s="43" t="n">
        <v>2.2</v>
      </c>
      <c r="I343" s="40" t="n">
        <v>2.1</v>
      </c>
      <c r="J343" s="40" t="n">
        <f aca="false">(H343-I343)*B343*C343*D343*3.67</f>
        <v>0.4404</v>
      </c>
      <c r="K343" s="40" t="n">
        <v>3.67</v>
      </c>
      <c r="L343" s="44" t="n">
        <f aca="false">$AB$8*M343*N343*J343</f>
        <v>137.4048</v>
      </c>
      <c r="M343" s="45" t="n">
        <v>0.866666666666667</v>
      </c>
      <c r="N343" s="35" t="n">
        <v>0.9</v>
      </c>
      <c r="O343" s="44" t="n">
        <f aca="false">(P343*Q343)/R343</f>
        <v>25</v>
      </c>
      <c r="P343" s="35" t="n">
        <f aca="false">$AB$17</f>
        <v>1.5</v>
      </c>
      <c r="Q343" s="35" t="n">
        <f aca="false">$AC$17</f>
        <v>25</v>
      </c>
      <c r="R343" s="16" t="n">
        <v>1.5</v>
      </c>
      <c r="S343" s="35" t="n">
        <v>65</v>
      </c>
      <c r="T343" s="35" t="n">
        <v>50</v>
      </c>
      <c r="U343" s="35" t="n">
        <v>75</v>
      </c>
      <c r="V343" s="35" t="n">
        <v>0.18</v>
      </c>
      <c r="W343" s="45" t="n">
        <f aca="false">SUM(F343,E343,V343,)</f>
        <v>0.78</v>
      </c>
    </row>
    <row r="344" customFormat="false" ht="15" hidden="false" customHeight="false" outlineLevel="0" collapsed="false">
      <c r="A344" s="39" t="n">
        <v>342</v>
      </c>
      <c r="B344" s="40" t="n">
        <v>1.2</v>
      </c>
      <c r="C344" s="41" t="n">
        <v>10</v>
      </c>
      <c r="D344" s="42" t="n">
        <v>0.1</v>
      </c>
      <c r="E344" s="40" t="n">
        <v>0.3</v>
      </c>
      <c r="F344" s="40" t="n">
        <f aca="false">(U344-S344)/T344</f>
        <v>0.36</v>
      </c>
      <c r="G344" s="45" t="n">
        <v>0.9</v>
      </c>
      <c r="H344" s="43" t="n">
        <v>2.2</v>
      </c>
      <c r="I344" s="40" t="n">
        <v>1.8</v>
      </c>
      <c r="J344" s="40" t="n">
        <f aca="false">(H344-I344)*B344*C344*D344*3.67</f>
        <v>1.7616</v>
      </c>
      <c r="K344" s="40" t="n">
        <v>3.67</v>
      </c>
      <c r="L344" s="44" t="n">
        <f aca="false">$AB$8*M344*N344*J344</f>
        <v>532.70784</v>
      </c>
      <c r="M344" s="45" t="n">
        <v>0.84</v>
      </c>
      <c r="N344" s="35" t="n">
        <v>0.9</v>
      </c>
      <c r="O344" s="44" t="n">
        <f aca="false">(P344*Q344)/R344</f>
        <v>8.33333333333333</v>
      </c>
      <c r="P344" s="35" t="n">
        <f aca="false">$AB$17</f>
        <v>1.5</v>
      </c>
      <c r="Q344" s="35" t="n">
        <f aca="false">$AC$17</f>
        <v>25</v>
      </c>
      <c r="R344" s="16" t="n">
        <v>4.5</v>
      </c>
      <c r="S344" s="35" t="n">
        <v>57</v>
      </c>
      <c r="T344" s="35" t="n">
        <v>50</v>
      </c>
      <c r="U344" s="35" t="n">
        <v>75</v>
      </c>
      <c r="V344" s="35" t="n">
        <v>0.24</v>
      </c>
      <c r="W344" s="45" t="n">
        <f aca="false">SUM(F344,E344,V344,)</f>
        <v>0.9</v>
      </c>
    </row>
    <row r="345" customFormat="false" ht="15" hidden="false" customHeight="false" outlineLevel="0" collapsed="false">
      <c r="A345" s="39" t="n">
        <v>343</v>
      </c>
      <c r="B345" s="40" t="n">
        <v>1.2</v>
      </c>
      <c r="C345" s="41" t="n">
        <v>10</v>
      </c>
      <c r="D345" s="42" t="n">
        <v>0.1</v>
      </c>
      <c r="E345" s="40" t="n">
        <v>0.3</v>
      </c>
      <c r="F345" s="40" t="n">
        <f aca="false">(U345-S345)/T345</f>
        <v>0.36</v>
      </c>
      <c r="G345" s="45" t="n">
        <v>1</v>
      </c>
      <c r="H345" s="43" t="n">
        <v>2.2</v>
      </c>
      <c r="I345" s="40" t="n">
        <v>2.4</v>
      </c>
      <c r="J345" s="40" t="n">
        <f aca="false">(H345-I345)*B345*C345*D345*3.67</f>
        <v>-0.880799999999999</v>
      </c>
      <c r="K345" s="40" t="n">
        <v>3.67</v>
      </c>
      <c r="L345" s="44" t="n">
        <f aca="false">$AB$8*M345*N345*J345</f>
        <v>-236.75904</v>
      </c>
      <c r="M345" s="45" t="n">
        <v>0.746666666666667</v>
      </c>
      <c r="N345" s="35" t="n">
        <v>0.9</v>
      </c>
      <c r="O345" s="44" t="n">
        <f aca="false">(P345*Q345)/R345</f>
        <v>7.21153846153846</v>
      </c>
      <c r="P345" s="35" t="n">
        <f aca="false">$AB$17</f>
        <v>1.5</v>
      </c>
      <c r="Q345" s="35" t="n">
        <f aca="false">$AC$17</f>
        <v>25</v>
      </c>
      <c r="R345" s="16" t="n">
        <v>5.2</v>
      </c>
      <c r="S345" s="35" t="n">
        <v>57</v>
      </c>
      <c r="T345" s="35" t="n">
        <v>50</v>
      </c>
      <c r="U345" s="35" t="n">
        <v>75</v>
      </c>
      <c r="V345" s="35" t="n">
        <v>0.17</v>
      </c>
      <c r="W345" s="45" t="n">
        <f aca="false">SUM(F345,E345,V345,)</f>
        <v>0.83</v>
      </c>
    </row>
    <row r="346" customFormat="false" ht="15" hidden="false" customHeight="false" outlineLevel="0" collapsed="false">
      <c r="A346" s="39" t="n">
        <v>344</v>
      </c>
      <c r="B346" s="40" t="n">
        <v>1.2</v>
      </c>
      <c r="C346" s="41" t="n">
        <v>10</v>
      </c>
      <c r="D346" s="42" t="n">
        <v>0.1</v>
      </c>
      <c r="E346" s="40" t="n">
        <v>0.2</v>
      </c>
      <c r="F346" s="40" t="n">
        <f aca="false">(U346-S346)/T346</f>
        <v>0.38</v>
      </c>
      <c r="G346" s="45" t="n">
        <v>0.98</v>
      </c>
      <c r="H346" s="43" t="n">
        <v>2.2</v>
      </c>
      <c r="I346" s="40" t="n">
        <v>2.6</v>
      </c>
      <c r="J346" s="40" t="n">
        <f aca="false">(H346-I346)*B346*C346*D346*3.67</f>
        <v>-1.7616</v>
      </c>
      <c r="K346" s="40" t="n">
        <v>3.67</v>
      </c>
      <c r="L346" s="44" t="n">
        <f aca="false">$AB$8*M346*N346*J346</f>
        <v>-465.0624</v>
      </c>
      <c r="M346" s="45" t="n">
        <v>0.733333333333333</v>
      </c>
      <c r="N346" s="35" t="n">
        <v>0.9</v>
      </c>
      <c r="O346" s="44" t="n">
        <f aca="false">(P346*Q346)/R346</f>
        <v>37.5</v>
      </c>
      <c r="P346" s="35" t="n">
        <f aca="false">$AB$17</f>
        <v>1.5</v>
      </c>
      <c r="Q346" s="35" t="n">
        <f aca="false">$AC$17</f>
        <v>25</v>
      </c>
      <c r="R346" s="16" t="n">
        <v>1</v>
      </c>
      <c r="S346" s="35" t="n">
        <v>56</v>
      </c>
      <c r="T346" s="35" t="n">
        <v>50</v>
      </c>
      <c r="U346" s="35" t="n">
        <v>75</v>
      </c>
      <c r="V346" s="35" t="n">
        <v>0.13</v>
      </c>
      <c r="W346" s="45" t="n">
        <f aca="false">SUM(F346,E346,V346,)</f>
        <v>0.71</v>
      </c>
    </row>
    <row r="347" customFormat="false" ht="15" hidden="false" customHeight="false" outlineLevel="0" collapsed="false">
      <c r="A347" s="39" t="n">
        <v>345</v>
      </c>
      <c r="B347" s="40" t="n">
        <v>1.2</v>
      </c>
      <c r="C347" s="41" t="n">
        <v>10</v>
      </c>
      <c r="D347" s="42" t="n">
        <v>0.1</v>
      </c>
      <c r="E347" s="40" t="n">
        <v>0.3</v>
      </c>
      <c r="F347" s="40" t="n">
        <f aca="false">(U347-S347)/T347</f>
        <v>0.38</v>
      </c>
      <c r="G347" s="45" t="n">
        <v>0.98</v>
      </c>
      <c r="H347" s="43" t="n">
        <v>2.2</v>
      </c>
      <c r="I347" s="40" t="n">
        <v>1.8</v>
      </c>
      <c r="J347" s="40" t="n">
        <f aca="false">(H347-I347)*B347*C347*D347*3.67</f>
        <v>1.7616</v>
      </c>
      <c r="K347" s="40" t="n">
        <v>3.67</v>
      </c>
      <c r="L347" s="44" t="n">
        <f aca="false">$AB$8*M347*N347*J347</f>
        <v>507.3408</v>
      </c>
      <c r="M347" s="45" t="n">
        <v>0.8</v>
      </c>
      <c r="N347" s="35" t="n">
        <v>0.9</v>
      </c>
      <c r="O347" s="44" t="n">
        <f aca="false">(P347*Q347)/R347</f>
        <v>17.0454545454545</v>
      </c>
      <c r="P347" s="35" t="n">
        <f aca="false">$AB$17</f>
        <v>1.5</v>
      </c>
      <c r="Q347" s="35" t="n">
        <f aca="false">$AC$17</f>
        <v>25</v>
      </c>
      <c r="R347" s="16" t="n">
        <v>2.2</v>
      </c>
      <c r="S347" s="35" t="n">
        <v>56</v>
      </c>
      <c r="T347" s="35" t="n">
        <v>50</v>
      </c>
      <c r="U347" s="35" t="n">
        <v>75</v>
      </c>
      <c r="V347" s="35" t="n">
        <v>0.24</v>
      </c>
      <c r="W347" s="45" t="n">
        <f aca="false">SUM(F347,E347,V347,)</f>
        <v>0.92</v>
      </c>
    </row>
    <row r="348" customFormat="false" ht="15" hidden="false" customHeight="false" outlineLevel="0" collapsed="false">
      <c r="A348" s="39" t="n">
        <v>346</v>
      </c>
      <c r="B348" s="40" t="n">
        <v>1.2</v>
      </c>
      <c r="C348" s="41" t="n">
        <v>10</v>
      </c>
      <c r="D348" s="42" t="n">
        <v>0.1</v>
      </c>
      <c r="E348" s="40" t="n">
        <v>0.4</v>
      </c>
      <c r="F348" s="40" t="n">
        <f aca="false">(U348-S348)/T348</f>
        <v>0.32</v>
      </c>
      <c r="G348" s="45" t="n">
        <v>0.94</v>
      </c>
      <c r="H348" s="43" t="n">
        <v>2.2</v>
      </c>
      <c r="I348" s="40" t="n">
        <v>2</v>
      </c>
      <c r="J348" s="40" t="n">
        <f aca="false">(H348-I348)*B348*C348*D348*3.67</f>
        <v>0.880800000000001</v>
      </c>
      <c r="K348" s="40" t="n">
        <v>3.67</v>
      </c>
      <c r="L348" s="44" t="n">
        <f aca="false">$AB$8*M348*N348*J348</f>
        <v>245.21472</v>
      </c>
      <c r="M348" s="45" t="n">
        <v>0.773333333333333</v>
      </c>
      <c r="N348" s="35" t="n">
        <v>0.9</v>
      </c>
      <c r="O348" s="44" t="n">
        <f aca="false">(P348*Q348)/R348</f>
        <v>8.15217391304348</v>
      </c>
      <c r="P348" s="35" t="n">
        <f aca="false">$AB$17</f>
        <v>1.5</v>
      </c>
      <c r="Q348" s="35" t="n">
        <f aca="false">$AC$17</f>
        <v>25</v>
      </c>
      <c r="R348" s="16" t="n">
        <v>4.6</v>
      </c>
      <c r="S348" s="35" t="n">
        <v>59</v>
      </c>
      <c r="T348" s="35" t="n">
        <v>50</v>
      </c>
      <c r="U348" s="35" t="n">
        <v>75</v>
      </c>
      <c r="V348" s="35" t="n">
        <v>0.11</v>
      </c>
      <c r="W348" s="45" t="n">
        <f aca="false">SUM(F348,E348,V348,)</f>
        <v>0.83</v>
      </c>
    </row>
    <row r="349" customFormat="false" ht="15" hidden="false" customHeight="false" outlineLevel="0" collapsed="false">
      <c r="A349" s="39" t="n">
        <v>347</v>
      </c>
      <c r="B349" s="40" t="n">
        <v>1.2</v>
      </c>
      <c r="C349" s="41" t="n">
        <v>10</v>
      </c>
      <c r="D349" s="42" t="n">
        <v>0.1</v>
      </c>
      <c r="E349" s="40" t="n">
        <v>0.2</v>
      </c>
      <c r="F349" s="40" t="n">
        <f aca="false">(U349-S349)/T349</f>
        <v>0.4</v>
      </c>
      <c r="G349" s="45" t="n">
        <v>0.96</v>
      </c>
      <c r="H349" s="43" t="n">
        <v>2.2</v>
      </c>
      <c r="I349" s="40" t="n">
        <v>2.6</v>
      </c>
      <c r="J349" s="40" t="n">
        <f aca="false">(H349-I349)*B349*C349*D349*3.67</f>
        <v>-1.7616</v>
      </c>
      <c r="K349" s="40" t="n">
        <v>3.67</v>
      </c>
      <c r="L349" s="44" t="n">
        <f aca="false">$AB$8*M349*N349*J349</f>
        <v>-507.3408</v>
      </c>
      <c r="M349" s="45" t="n">
        <v>0.8</v>
      </c>
      <c r="N349" s="35" t="n">
        <v>0.9</v>
      </c>
      <c r="O349" s="44" t="n">
        <f aca="false">(P349*Q349)/R349</f>
        <v>28.8461538461538</v>
      </c>
      <c r="P349" s="35" t="n">
        <f aca="false">$AB$17</f>
        <v>1.5</v>
      </c>
      <c r="Q349" s="35" t="n">
        <f aca="false">$AC$17</f>
        <v>25</v>
      </c>
      <c r="R349" s="16" t="n">
        <v>1.3</v>
      </c>
      <c r="S349" s="35" t="n">
        <v>55</v>
      </c>
      <c r="T349" s="35" t="n">
        <v>50</v>
      </c>
      <c r="U349" s="35" t="n">
        <v>75</v>
      </c>
      <c r="V349" s="35" t="n">
        <v>0.23</v>
      </c>
      <c r="W349" s="45" t="n">
        <f aca="false">SUM(F349,E349,V349,)</f>
        <v>0.83</v>
      </c>
    </row>
    <row r="350" customFormat="false" ht="15" hidden="false" customHeight="false" outlineLevel="0" collapsed="false">
      <c r="A350" s="39" t="n">
        <v>348</v>
      </c>
      <c r="B350" s="40" t="n">
        <v>1.2</v>
      </c>
      <c r="C350" s="41" t="n">
        <v>10</v>
      </c>
      <c r="D350" s="42" t="n">
        <v>0.1</v>
      </c>
      <c r="E350" s="40" t="n">
        <v>0.4</v>
      </c>
      <c r="F350" s="40" t="n">
        <f aca="false">(U350-S350)/T350</f>
        <v>0.26</v>
      </c>
      <c r="G350" s="45" t="n">
        <v>0.97</v>
      </c>
      <c r="H350" s="43" t="n">
        <v>2.2</v>
      </c>
      <c r="I350" s="40" t="n">
        <v>1.8</v>
      </c>
      <c r="J350" s="40" t="n">
        <f aca="false">(H350-I350)*B350*C350*D350*3.67</f>
        <v>1.7616</v>
      </c>
      <c r="K350" s="40" t="n">
        <v>3.67</v>
      </c>
      <c r="L350" s="44" t="n">
        <f aca="false">$AB$8*M350*N350*J350</f>
        <v>490.42944</v>
      </c>
      <c r="M350" s="45" t="n">
        <v>0.773333333333333</v>
      </c>
      <c r="N350" s="35" t="n">
        <v>0.9</v>
      </c>
      <c r="O350" s="44" t="n">
        <f aca="false">(P350*Q350)/R350</f>
        <v>17.0454545454545</v>
      </c>
      <c r="P350" s="35" t="n">
        <f aca="false">$AB$17</f>
        <v>1.5</v>
      </c>
      <c r="Q350" s="35" t="n">
        <f aca="false">$AC$17</f>
        <v>25</v>
      </c>
      <c r="R350" s="16" t="n">
        <v>2.2</v>
      </c>
      <c r="S350" s="35" t="n">
        <v>62</v>
      </c>
      <c r="T350" s="35" t="n">
        <v>50</v>
      </c>
      <c r="U350" s="35" t="n">
        <v>75</v>
      </c>
      <c r="V350" s="35" t="n">
        <v>0.24</v>
      </c>
      <c r="W350" s="45" t="n">
        <f aca="false">SUM(F350,E350,V350,)</f>
        <v>0.9</v>
      </c>
    </row>
    <row r="351" customFormat="false" ht="15" hidden="false" customHeight="false" outlineLevel="0" collapsed="false">
      <c r="A351" s="39" t="n">
        <v>349</v>
      </c>
      <c r="B351" s="40" t="n">
        <v>1.2</v>
      </c>
      <c r="C351" s="41" t="n">
        <v>10</v>
      </c>
      <c r="D351" s="42" t="n">
        <v>0.1</v>
      </c>
      <c r="E351" s="40" t="n">
        <v>0.4</v>
      </c>
      <c r="F351" s="40" t="n">
        <f aca="false">(U351-S351)/T351</f>
        <v>0.3</v>
      </c>
      <c r="G351" s="45" t="n">
        <v>0.95</v>
      </c>
      <c r="H351" s="43" t="n">
        <v>2.2</v>
      </c>
      <c r="I351" s="40" t="n">
        <v>2.5</v>
      </c>
      <c r="J351" s="40" t="n">
        <f aca="false">(H351-I351)*B351*C351*D351*3.67</f>
        <v>-1.3212</v>
      </c>
      <c r="K351" s="40" t="n">
        <v>3.67</v>
      </c>
      <c r="L351" s="44" t="n">
        <f aca="false">$AB$8*M351*N351*J351</f>
        <v>-380.5056</v>
      </c>
      <c r="M351" s="45" t="n">
        <v>0.8</v>
      </c>
      <c r="N351" s="35" t="n">
        <v>0.9</v>
      </c>
      <c r="O351" s="44" t="n">
        <f aca="false">(P351*Q351)/R351</f>
        <v>10.1351351351351</v>
      </c>
      <c r="P351" s="35" t="n">
        <f aca="false">$AB$17</f>
        <v>1.5</v>
      </c>
      <c r="Q351" s="35" t="n">
        <f aca="false">$AC$17</f>
        <v>25</v>
      </c>
      <c r="R351" s="16" t="n">
        <v>3.7</v>
      </c>
      <c r="S351" s="35" t="n">
        <v>60</v>
      </c>
      <c r="T351" s="35" t="n">
        <v>50</v>
      </c>
      <c r="U351" s="35" t="n">
        <v>75</v>
      </c>
      <c r="V351" s="35" t="n">
        <v>0.2</v>
      </c>
      <c r="W351" s="45" t="n">
        <f aca="false">SUM(F351,E351,V351,)</f>
        <v>0.9</v>
      </c>
    </row>
    <row r="352" customFormat="false" ht="15" hidden="false" customHeight="false" outlineLevel="0" collapsed="false">
      <c r="A352" s="39" t="n">
        <v>350</v>
      </c>
      <c r="B352" s="40" t="n">
        <v>1.2</v>
      </c>
      <c r="C352" s="41" t="n">
        <v>10</v>
      </c>
      <c r="D352" s="42" t="n">
        <v>0.1</v>
      </c>
      <c r="E352" s="40" t="n">
        <v>0.3</v>
      </c>
      <c r="F352" s="40" t="n">
        <f aca="false">(U352-S352)/T352</f>
        <v>0.26</v>
      </c>
      <c r="G352" s="45" t="n">
        <v>0.93</v>
      </c>
      <c r="H352" s="43" t="n">
        <v>2.2</v>
      </c>
      <c r="I352" s="40" t="n">
        <v>2.5</v>
      </c>
      <c r="J352" s="40" t="n">
        <f aca="false">(H352-I352)*B352*C352*D352*3.67</f>
        <v>-1.3212</v>
      </c>
      <c r="K352" s="40" t="n">
        <v>3.67</v>
      </c>
      <c r="L352" s="44" t="n">
        <f aca="false">$AB$8*M352*N352*J352</f>
        <v>-380.5056</v>
      </c>
      <c r="M352" s="45" t="n">
        <v>0.8</v>
      </c>
      <c r="N352" s="35" t="n">
        <v>0.9</v>
      </c>
      <c r="O352" s="44" t="n">
        <f aca="false">(P352*Q352)/R352</f>
        <v>8.72093023255814</v>
      </c>
      <c r="P352" s="35" t="n">
        <f aca="false">$AB$17</f>
        <v>1.5</v>
      </c>
      <c r="Q352" s="35" t="n">
        <f aca="false">$AC$17</f>
        <v>25</v>
      </c>
      <c r="R352" s="16" t="n">
        <v>4.3</v>
      </c>
      <c r="S352" s="35" t="n">
        <v>62</v>
      </c>
      <c r="T352" s="35" t="n">
        <v>50</v>
      </c>
      <c r="U352" s="35" t="n">
        <v>75</v>
      </c>
      <c r="V352" s="35" t="n">
        <v>0.25</v>
      </c>
      <c r="W352" s="45" t="n">
        <f aca="false">SUM(F352,E352,V352,)</f>
        <v>0.81</v>
      </c>
    </row>
    <row r="353" customFormat="false" ht="15" hidden="false" customHeight="false" outlineLevel="0" collapsed="false">
      <c r="A353" s="39" t="n">
        <v>351</v>
      </c>
      <c r="B353" s="40" t="n">
        <v>1.2</v>
      </c>
      <c r="C353" s="41" t="n">
        <v>10</v>
      </c>
      <c r="D353" s="42" t="n">
        <v>0.1</v>
      </c>
      <c r="E353" s="40" t="n">
        <v>0.2</v>
      </c>
      <c r="F353" s="40" t="n">
        <f aca="false">(U353-S353)/T353</f>
        <v>0.28</v>
      </c>
      <c r="G353" s="45" t="n">
        <v>0.9</v>
      </c>
      <c r="H353" s="43" t="n">
        <v>2.2</v>
      </c>
      <c r="I353" s="40" t="n">
        <v>2.6</v>
      </c>
      <c r="J353" s="40" t="n">
        <f aca="false">(H353-I353)*B353*C353*D353*3.67</f>
        <v>-1.7616</v>
      </c>
      <c r="K353" s="40" t="n">
        <v>3.67</v>
      </c>
      <c r="L353" s="44" t="n">
        <f aca="false">$AB$8*M353*N353*J353</f>
        <v>-515.79648</v>
      </c>
      <c r="M353" s="45" t="n">
        <v>0.813333333333333</v>
      </c>
      <c r="N353" s="35" t="n">
        <v>0.9</v>
      </c>
      <c r="O353" s="44" t="n">
        <f aca="false">(P353*Q353)/R353</f>
        <v>5.59701492537313</v>
      </c>
      <c r="P353" s="35" t="n">
        <f aca="false">$AB$17</f>
        <v>1.5</v>
      </c>
      <c r="Q353" s="35" t="n">
        <f aca="false">$AC$17</f>
        <v>25</v>
      </c>
      <c r="R353" s="16" t="n">
        <v>6.7</v>
      </c>
      <c r="S353" s="35" t="n">
        <v>61</v>
      </c>
      <c r="T353" s="35" t="n">
        <v>50</v>
      </c>
      <c r="U353" s="35" t="n">
        <v>75</v>
      </c>
      <c r="V353" s="35" t="n">
        <v>0.25</v>
      </c>
      <c r="W353" s="45" t="n">
        <f aca="false">SUM(F353,E353,V353,)</f>
        <v>0.73</v>
      </c>
    </row>
    <row r="354" customFormat="false" ht="15" hidden="false" customHeight="false" outlineLevel="0" collapsed="false">
      <c r="A354" s="39" t="n">
        <v>352</v>
      </c>
      <c r="B354" s="40" t="n">
        <v>1.2</v>
      </c>
      <c r="C354" s="41" t="n">
        <v>10</v>
      </c>
      <c r="D354" s="42" t="n">
        <v>0.1</v>
      </c>
      <c r="E354" s="40" t="n">
        <v>0.3</v>
      </c>
      <c r="F354" s="40" t="n">
        <f aca="false">(U354-S354)/T354</f>
        <v>0.4</v>
      </c>
      <c r="G354" s="45" t="n">
        <v>0.93</v>
      </c>
      <c r="H354" s="43" t="n">
        <v>2.2</v>
      </c>
      <c r="I354" s="40" t="n">
        <v>2.2</v>
      </c>
      <c r="J354" s="40" t="n">
        <f aca="false">(H354-I354)*B354*C354*D354*3.67</f>
        <v>0</v>
      </c>
      <c r="K354" s="40" t="n">
        <v>3.67</v>
      </c>
      <c r="L354" s="44" t="n">
        <f aca="false">$AB$8*M354*N354*J354</f>
        <v>0</v>
      </c>
      <c r="M354" s="45" t="n">
        <v>0.773333333333333</v>
      </c>
      <c r="N354" s="35" t="n">
        <v>0.9</v>
      </c>
      <c r="O354" s="44" t="n">
        <f aca="false">(P354*Q354)/R354</f>
        <v>6.94444444444444</v>
      </c>
      <c r="P354" s="35" t="n">
        <f aca="false">$AB$17</f>
        <v>1.5</v>
      </c>
      <c r="Q354" s="35" t="n">
        <f aca="false">$AC$17</f>
        <v>25</v>
      </c>
      <c r="R354" s="16" t="n">
        <v>5.4</v>
      </c>
      <c r="S354" s="35" t="n">
        <v>55</v>
      </c>
      <c r="T354" s="35" t="n">
        <v>50</v>
      </c>
      <c r="U354" s="35" t="n">
        <v>75</v>
      </c>
      <c r="V354" s="35" t="n">
        <v>0.11</v>
      </c>
      <c r="W354" s="45" t="n">
        <f aca="false">SUM(F354,E354,V354,)</f>
        <v>0.81</v>
      </c>
    </row>
    <row r="355" customFormat="false" ht="15" hidden="false" customHeight="false" outlineLevel="0" collapsed="false">
      <c r="A355" s="39" t="n">
        <v>353</v>
      </c>
      <c r="B355" s="40" t="n">
        <v>1.2</v>
      </c>
      <c r="C355" s="41" t="n">
        <v>10</v>
      </c>
      <c r="D355" s="42" t="n">
        <v>0.1</v>
      </c>
      <c r="E355" s="40" t="n">
        <v>0.4</v>
      </c>
      <c r="F355" s="40" t="n">
        <f aca="false">(U355-S355)/T355</f>
        <v>0.3</v>
      </c>
      <c r="G355" s="45" t="n">
        <v>0.93</v>
      </c>
      <c r="H355" s="43" t="n">
        <v>2.2</v>
      </c>
      <c r="I355" s="40" t="n">
        <v>2</v>
      </c>
      <c r="J355" s="40" t="n">
        <f aca="false">(H355-I355)*B355*C355*D355*3.67</f>
        <v>0.880800000000001</v>
      </c>
      <c r="K355" s="40" t="n">
        <v>3.67</v>
      </c>
      <c r="L355" s="44" t="n">
        <f aca="false">$AB$8*M355*N355*J355</f>
        <v>232.5312</v>
      </c>
      <c r="M355" s="45" t="n">
        <v>0.733333333333333</v>
      </c>
      <c r="N355" s="35" t="n">
        <v>0.9</v>
      </c>
      <c r="O355" s="44" t="n">
        <f aca="false">(P355*Q355)/R355</f>
        <v>20.8333333333333</v>
      </c>
      <c r="P355" s="35" t="n">
        <f aca="false">$AB$17</f>
        <v>1.5</v>
      </c>
      <c r="Q355" s="35" t="n">
        <f aca="false">$AC$17</f>
        <v>25</v>
      </c>
      <c r="R355" s="16" t="n">
        <v>1.8</v>
      </c>
      <c r="S355" s="35" t="n">
        <v>60</v>
      </c>
      <c r="T355" s="35" t="n">
        <v>50</v>
      </c>
      <c r="U355" s="35" t="n">
        <v>75</v>
      </c>
      <c r="V355" s="35" t="n">
        <v>0.23</v>
      </c>
      <c r="W355" s="45" t="n">
        <f aca="false">SUM(F355,E355,V355,)</f>
        <v>0.93</v>
      </c>
    </row>
    <row r="356" customFormat="false" ht="15" hidden="false" customHeight="false" outlineLevel="0" collapsed="false">
      <c r="A356" s="39" t="n">
        <v>354</v>
      </c>
      <c r="B356" s="40" t="n">
        <v>1.2</v>
      </c>
      <c r="C356" s="41" t="n">
        <v>10</v>
      </c>
      <c r="D356" s="42" t="n">
        <v>0.1</v>
      </c>
      <c r="E356" s="40" t="n">
        <v>0.4</v>
      </c>
      <c r="F356" s="40" t="n">
        <f aca="false">(U356-S356)/T356</f>
        <v>0.34</v>
      </c>
      <c r="G356" s="45" t="n">
        <v>0.92</v>
      </c>
      <c r="H356" s="43" t="n">
        <v>2.2</v>
      </c>
      <c r="I356" s="40" t="n">
        <v>2.5</v>
      </c>
      <c r="J356" s="40" t="n">
        <f aca="false">(H356-I356)*B356*C356*D356*3.67</f>
        <v>-1.3212</v>
      </c>
      <c r="K356" s="40" t="n">
        <v>3.67</v>
      </c>
      <c r="L356" s="44" t="n">
        <f aca="false">$AB$8*M356*N356*J356</f>
        <v>-380.5056</v>
      </c>
      <c r="M356" s="45" t="n">
        <v>0.8</v>
      </c>
      <c r="N356" s="35" t="n">
        <v>0.9</v>
      </c>
      <c r="O356" s="44" t="n">
        <f aca="false">(P356*Q356)/R356</f>
        <v>7.8125</v>
      </c>
      <c r="P356" s="35" t="n">
        <f aca="false">$AB$17</f>
        <v>1.5</v>
      </c>
      <c r="Q356" s="35" t="n">
        <f aca="false">$AC$17</f>
        <v>25</v>
      </c>
      <c r="R356" s="16" t="n">
        <v>4.8</v>
      </c>
      <c r="S356" s="35" t="n">
        <v>58</v>
      </c>
      <c r="T356" s="35" t="n">
        <v>50</v>
      </c>
      <c r="U356" s="35" t="n">
        <v>75</v>
      </c>
      <c r="V356" s="35" t="n">
        <v>0.17</v>
      </c>
      <c r="W356" s="45" t="n">
        <f aca="false">SUM(F356,E356,V356,)</f>
        <v>0.91</v>
      </c>
    </row>
    <row r="357" customFormat="false" ht="15" hidden="false" customHeight="false" outlineLevel="0" collapsed="false">
      <c r="A357" s="39" t="n">
        <v>355</v>
      </c>
      <c r="B357" s="40" t="n">
        <v>1.2</v>
      </c>
      <c r="C357" s="41" t="n">
        <v>10</v>
      </c>
      <c r="D357" s="42" t="n">
        <v>0.1</v>
      </c>
      <c r="E357" s="40" t="n">
        <v>0.4</v>
      </c>
      <c r="F357" s="40" t="n">
        <f aca="false">(U357-S357)/T357</f>
        <v>0.32</v>
      </c>
      <c r="G357" s="45" t="n">
        <v>0.99</v>
      </c>
      <c r="H357" s="43" t="n">
        <v>2.2</v>
      </c>
      <c r="I357" s="40" t="n">
        <v>2</v>
      </c>
      <c r="J357" s="40" t="n">
        <f aca="false">(H357-I357)*B357*C357*D357*3.67</f>
        <v>0.880800000000001</v>
      </c>
      <c r="K357" s="40" t="n">
        <v>3.67</v>
      </c>
      <c r="L357" s="44" t="n">
        <f aca="false">$AB$8*M357*N357*J357</f>
        <v>232.5312</v>
      </c>
      <c r="M357" s="45" t="n">
        <v>0.733333333333333</v>
      </c>
      <c r="N357" s="35" t="n">
        <v>0.9</v>
      </c>
      <c r="O357" s="44" t="n">
        <f aca="false">(P357*Q357)/R357</f>
        <v>5.59701492537313</v>
      </c>
      <c r="P357" s="35" t="n">
        <f aca="false">$AB$17</f>
        <v>1.5</v>
      </c>
      <c r="Q357" s="35" t="n">
        <f aca="false">$AC$17</f>
        <v>25</v>
      </c>
      <c r="R357" s="16" t="n">
        <v>6.7</v>
      </c>
      <c r="S357" s="35" t="n">
        <v>59</v>
      </c>
      <c r="T357" s="35" t="n">
        <v>50</v>
      </c>
      <c r="U357" s="35" t="n">
        <v>75</v>
      </c>
      <c r="V357" s="35" t="n">
        <v>0.16</v>
      </c>
      <c r="W357" s="45" t="n">
        <f aca="false">SUM(F357,E357,V357,)</f>
        <v>0.88</v>
      </c>
    </row>
    <row r="358" customFormat="false" ht="15" hidden="false" customHeight="false" outlineLevel="0" collapsed="false">
      <c r="A358" s="39" t="n">
        <v>356</v>
      </c>
      <c r="B358" s="40" t="n">
        <v>1.2</v>
      </c>
      <c r="C358" s="41" t="n">
        <v>10</v>
      </c>
      <c r="D358" s="42" t="n">
        <v>0.1</v>
      </c>
      <c r="E358" s="40" t="n">
        <v>0.2</v>
      </c>
      <c r="F358" s="40" t="n">
        <f aca="false">(U358-S358)/T358</f>
        <v>0.28</v>
      </c>
      <c r="G358" s="45" t="n">
        <v>0.96</v>
      </c>
      <c r="H358" s="43" t="n">
        <v>2.2</v>
      </c>
      <c r="I358" s="40" t="n">
        <v>1.8</v>
      </c>
      <c r="J358" s="40" t="n">
        <f aca="false">(H358-I358)*B358*C358*D358*3.67</f>
        <v>1.7616</v>
      </c>
      <c r="K358" s="40" t="n">
        <v>3.67</v>
      </c>
      <c r="L358" s="44" t="n">
        <f aca="false">$AB$8*M358*N358*J358</f>
        <v>490.42944</v>
      </c>
      <c r="M358" s="45" t="n">
        <v>0.773333333333333</v>
      </c>
      <c r="N358" s="35" t="n">
        <v>0.9</v>
      </c>
      <c r="O358" s="44" t="n">
        <f aca="false">(P358*Q358)/R358</f>
        <v>6.81818181818182</v>
      </c>
      <c r="P358" s="35" t="n">
        <f aca="false">$AB$17</f>
        <v>1.5</v>
      </c>
      <c r="Q358" s="35" t="n">
        <f aca="false">$AC$17</f>
        <v>25</v>
      </c>
      <c r="R358" s="16" t="n">
        <v>5.5</v>
      </c>
      <c r="S358" s="35" t="n">
        <v>61</v>
      </c>
      <c r="T358" s="35" t="n">
        <v>50</v>
      </c>
      <c r="U358" s="35" t="n">
        <v>75</v>
      </c>
      <c r="V358" s="35" t="n">
        <v>0.14</v>
      </c>
      <c r="W358" s="45" t="n">
        <f aca="false">SUM(F358,E358,V358,)</f>
        <v>0.62</v>
      </c>
    </row>
    <row r="359" customFormat="false" ht="15" hidden="false" customHeight="false" outlineLevel="0" collapsed="false">
      <c r="A359" s="39" t="n">
        <v>357</v>
      </c>
      <c r="B359" s="40" t="n">
        <v>1.2</v>
      </c>
      <c r="C359" s="41" t="n">
        <v>10</v>
      </c>
      <c r="D359" s="42" t="n">
        <v>0.1</v>
      </c>
      <c r="E359" s="40" t="n">
        <v>0.4</v>
      </c>
      <c r="F359" s="40" t="n">
        <f aca="false">(U359-S359)/T359</f>
        <v>0.34</v>
      </c>
      <c r="G359" s="45" t="n">
        <v>0.91</v>
      </c>
      <c r="H359" s="43" t="n">
        <v>2.2</v>
      </c>
      <c r="I359" s="40" t="n">
        <v>1.8</v>
      </c>
      <c r="J359" s="40" t="n">
        <f aca="false">(H359-I359)*B359*C359*D359*3.67</f>
        <v>1.7616</v>
      </c>
      <c r="K359" s="40" t="n">
        <v>3.67</v>
      </c>
      <c r="L359" s="44" t="n">
        <f aca="false">$AB$8*M359*N359*J359</f>
        <v>541.16352</v>
      </c>
      <c r="M359" s="45" t="n">
        <v>0.853333333333333</v>
      </c>
      <c r="N359" s="35" t="n">
        <v>0.9</v>
      </c>
      <c r="O359" s="44" t="n">
        <f aca="false">(P359*Q359)/R359</f>
        <v>26.7857142857143</v>
      </c>
      <c r="P359" s="35" t="n">
        <f aca="false">$AB$17</f>
        <v>1.5</v>
      </c>
      <c r="Q359" s="35" t="n">
        <f aca="false">$AC$17</f>
        <v>25</v>
      </c>
      <c r="R359" s="16" t="n">
        <v>1.4</v>
      </c>
      <c r="S359" s="35" t="n">
        <v>58</v>
      </c>
      <c r="T359" s="35" t="n">
        <v>50</v>
      </c>
      <c r="U359" s="35" t="n">
        <v>75</v>
      </c>
      <c r="V359" s="35" t="n">
        <v>0.16</v>
      </c>
      <c r="W359" s="45" t="n">
        <f aca="false">SUM(F359,E359,V359,)</f>
        <v>0.9</v>
      </c>
    </row>
    <row r="360" customFormat="false" ht="15" hidden="false" customHeight="false" outlineLevel="0" collapsed="false">
      <c r="A360" s="39" t="n">
        <v>358</v>
      </c>
      <c r="B360" s="40" t="n">
        <v>1.2</v>
      </c>
      <c r="C360" s="41" t="n">
        <v>10</v>
      </c>
      <c r="D360" s="42" t="n">
        <v>0.1</v>
      </c>
      <c r="E360" s="40" t="n">
        <v>0.3</v>
      </c>
      <c r="F360" s="40" t="n">
        <f aca="false">(U360-S360)/T360</f>
        <v>0.3</v>
      </c>
      <c r="G360" s="45" t="n">
        <v>0.94</v>
      </c>
      <c r="H360" s="43" t="n">
        <v>2.2</v>
      </c>
      <c r="I360" s="40" t="n">
        <v>1.9</v>
      </c>
      <c r="J360" s="40" t="n">
        <f aca="false">(H360-I360)*B360*C360*D360*3.67</f>
        <v>1.3212</v>
      </c>
      <c r="K360" s="40" t="n">
        <v>3.67</v>
      </c>
      <c r="L360" s="44" t="n">
        <f aca="false">$AB$8*M360*N360*J360</f>
        <v>380.5056</v>
      </c>
      <c r="M360" s="45" t="n">
        <v>0.8</v>
      </c>
      <c r="N360" s="35" t="n">
        <v>0.9</v>
      </c>
      <c r="O360" s="44" t="n">
        <f aca="false">(P360*Q360)/R360</f>
        <v>34.0909090909091</v>
      </c>
      <c r="P360" s="35" t="n">
        <f aca="false">$AB$17</f>
        <v>1.5</v>
      </c>
      <c r="Q360" s="35" t="n">
        <f aca="false">$AC$17</f>
        <v>25</v>
      </c>
      <c r="R360" s="16" t="n">
        <v>1.1</v>
      </c>
      <c r="S360" s="35" t="n">
        <v>60</v>
      </c>
      <c r="T360" s="35" t="n">
        <v>50</v>
      </c>
      <c r="U360" s="35" t="n">
        <v>75</v>
      </c>
      <c r="V360" s="35" t="n">
        <v>0.16</v>
      </c>
      <c r="W360" s="45" t="n">
        <f aca="false">SUM(F360,E360,V360,)</f>
        <v>0.76</v>
      </c>
    </row>
    <row r="361" customFormat="false" ht="15" hidden="false" customHeight="false" outlineLevel="0" collapsed="false">
      <c r="A361" s="39" t="n">
        <v>359</v>
      </c>
      <c r="B361" s="40" t="n">
        <v>1.2</v>
      </c>
      <c r="C361" s="41" t="n">
        <v>10</v>
      </c>
      <c r="D361" s="42" t="n">
        <v>0.1</v>
      </c>
      <c r="E361" s="40" t="n">
        <v>0.4</v>
      </c>
      <c r="F361" s="40" t="n">
        <f aca="false">(U361-S361)/T361</f>
        <v>0.34</v>
      </c>
      <c r="G361" s="45" t="n">
        <v>0.97</v>
      </c>
      <c r="H361" s="43" t="n">
        <v>2.2</v>
      </c>
      <c r="I361" s="40" t="n">
        <v>2.5</v>
      </c>
      <c r="J361" s="40" t="n">
        <f aca="false">(H361-I361)*B361*C361*D361*3.67</f>
        <v>-1.3212</v>
      </c>
      <c r="K361" s="40" t="n">
        <v>3.67</v>
      </c>
      <c r="L361" s="44" t="n">
        <f aca="false">$AB$8*M361*N361*J361</f>
        <v>-412.2144</v>
      </c>
      <c r="M361" s="45" t="n">
        <v>0.866666666666667</v>
      </c>
      <c r="N361" s="35" t="n">
        <v>0.9</v>
      </c>
      <c r="O361" s="44" t="n">
        <f aca="false">(P361*Q361)/R361</f>
        <v>31.25</v>
      </c>
      <c r="P361" s="35" t="n">
        <f aca="false">$AB$17</f>
        <v>1.5</v>
      </c>
      <c r="Q361" s="35" t="n">
        <f aca="false">$AC$17</f>
        <v>25</v>
      </c>
      <c r="R361" s="16" t="n">
        <v>1.2</v>
      </c>
      <c r="S361" s="35" t="n">
        <v>58</v>
      </c>
      <c r="T361" s="35" t="n">
        <v>50</v>
      </c>
      <c r="U361" s="35" t="n">
        <v>75</v>
      </c>
      <c r="V361" s="35" t="n">
        <v>0.1</v>
      </c>
      <c r="W361" s="45" t="n">
        <f aca="false">SUM(F361,E361,V361,)</f>
        <v>0.84</v>
      </c>
    </row>
    <row r="362" customFormat="false" ht="15" hidden="false" customHeight="false" outlineLevel="0" collapsed="false">
      <c r="A362" s="39" t="n">
        <v>360</v>
      </c>
      <c r="B362" s="40" t="n">
        <v>1.2</v>
      </c>
      <c r="C362" s="41" t="n">
        <v>10</v>
      </c>
      <c r="D362" s="42" t="n">
        <v>0.1</v>
      </c>
      <c r="E362" s="40" t="n">
        <v>0.4</v>
      </c>
      <c r="F362" s="40" t="n">
        <f aca="false">(U362-S362)/T362</f>
        <v>0.4</v>
      </c>
      <c r="G362" s="45" t="n">
        <v>0.97</v>
      </c>
      <c r="H362" s="43" t="n">
        <v>2.2</v>
      </c>
      <c r="I362" s="40" t="n">
        <v>2.5</v>
      </c>
      <c r="J362" s="40" t="n">
        <f aca="false">(H362-I362)*B362*C362*D362*3.67</f>
        <v>-1.3212</v>
      </c>
      <c r="K362" s="40" t="n">
        <v>3.67</v>
      </c>
      <c r="L362" s="44" t="n">
        <f aca="false">$AB$8*M362*N362*J362</f>
        <v>-374.16384</v>
      </c>
      <c r="M362" s="45" t="n">
        <v>0.786666666666667</v>
      </c>
      <c r="N362" s="35" t="n">
        <v>0.9</v>
      </c>
      <c r="O362" s="44" t="n">
        <f aca="false">(P362*Q362)/R362</f>
        <v>8.15217391304348</v>
      </c>
      <c r="P362" s="35" t="n">
        <f aca="false">$AB$17</f>
        <v>1.5</v>
      </c>
      <c r="Q362" s="35" t="n">
        <f aca="false">$AC$17</f>
        <v>25</v>
      </c>
      <c r="R362" s="16" t="n">
        <v>4.6</v>
      </c>
      <c r="S362" s="35" t="n">
        <v>55</v>
      </c>
      <c r="T362" s="35" t="n">
        <v>50</v>
      </c>
      <c r="U362" s="35" t="n">
        <v>75</v>
      </c>
      <c r="V362" s="35" t="n">
        <v>0.16</v>
      </c>
      <c r="W362" s="45" t="n">
        <f aca="false">SUM(F362,E362,V362,)</f>
        <v>0.96</v>
      </c>
    </row>
    <row r="363" customFormat="false" ht="15" hidden="false" customHeight="false" outlineLevel="0" collapsed="false">
      <c r="A363" s="39" t="n">
        <v>361</v>
      </c>
      <c r="B363" s="40" t="n">
        <v>1.2</v>
      </c>
      <c r="C363" s="41" t="n">
        <v>10</v>
      </c>
      <c r="D363" s="42" t="n">
        <v>0.1</v>
      </c>
      <c r="E363" s="40" t="n">
        <v>0.4</v>
      </c>
      <c r="F363" s="40" t="n">
        <f aca="false">(U363-S363)/T363</f>
        <v>0.32</v>
      </c>
      <c r="G363" s="45" t="n">
        <v>1</v>
      </c>
      <c r="H363" s="43" t="n">
        <v>2.2</v>
      </c>
      <c r="I363" s="40" t="n">
        <v>2.4</v>
      </c>
      <c r="J363" s="40" t="n">
        <f aca="false">(H363-I363)*B363*C363*D363*3.67</f>
        <v>-0.880799999999999</v>
      </c>
      <c r="K363" s="40" t="n">
        <v>3.67</v>
      </c>
      <c r="L363" s="44" t="n">
        <f aca="false">$AB$8*M363*N363*J363</f>
        <v>-232.5312</v>
      </c>
      <c r="M363" s="45" t="n">
        <v>0.733333333333333</v>
      </c>
      <c r="N363" s="35" t="n">
        <v>0.9</v>
      </c>
      <c r="O363" s="44" t="n">
        <f aca="false">(P363*Q363)/R363</f>
        <v>8.72093023255814</v>
      </c>
      <c r="P363" s="35" t="n">
        <f aca="false">$AB$17</f>
        <v>1.5</v>
      </c>
      <c r="Q363" s="35" t="n">
        <f aca="false">$AC$17</f>
        <v>25</v>
      </c>
      <c r="R363" s="16" t="n">
        <v>4.3</v>
      </c>
      <c r="S363" s="35" t="n">
        <v>59</v>
      </c>
      <c r="T363" s="35" t="n">
        <v>50</v>
      </c>
      <c r="U363" s="35" t="n">
        <v>75</v>
      </c>
      <c r="V363" s="35" t="n">
        <v>0.25</v>
      </c>
      <c r="W363" s="45" t="n">
        <f aca="false">SUM(F363,E363,V363,)</f>
        <v>0.97</v>
      </c>
    </row>
    <row r="364" customFormat="false" ht="15" hidden="false" customHeight="false" outlineLevel="0" collapsed="false">
      <c r="A364" s="39" t="n">
        <v>362</v>
      </c>
      <c r="B364" s="40" t="n">
        <v>1.2</v>
      </c>
      <c r="C364" s="41" t="n">
        <v>10</v>
      </c>
      <c r="D364" s="42" t="n">
        <v>0.1</v>
      </c>
      <c r="E364" s="40" t="n">
        <v>0.2</v>
      </c>
      <c r="F364" s="40" t="n">
        <f aca="false">(U364-S364)/T364</f>
        <v>0.24</v>
      </c>
      <c r="G364" s="45" t="n">
        <v>0.91</v>
      </c>
      <c r="H364" s="43" t="n">
        <v>2.2</v>
      </c>
      <c r="I364" s="40" t="n">
        <v>2</v>
      </c>
      <c r="J364" s="40" t="n">
        <f aca="false">(H364-I364)*B364*C364*D364*3.67</f>
        <v>0.880800000000001</v>
      </c>
      <c r="K364" s="40" t="n">
        <v>3.67</v>
      </c>
      <c r="L364" s="44" t="n">
        <f aca="false">$AB$8*M364*N364*J364</f>
        <v>245.21472</v>
      </c>
      <c r="M364" s="45" t="n">
        <v>0.773333333333333</v>
      </c>
      <c r="N364" s="35" t="n">
        <v>0.9</v>
      </c>
      <c r="O364" s="44" t="n">
        <f aca="false">(P364*Q364)/R364</f>
        <v>26.7857142857143</v>
      </c>
      <c r="P364" s="35" t="n">
        <f aca="false">$AB$17</f>
        <v>1.5</v>
      </c>
      <c r="Q364" s="35" t="n">
        <f aca="false">$AC$17</f>
        <v>25</v>
      </c>
      <c r="R364" s="16" t="n">
        <v>1.4</v>
      </c>
      <c r="S364" s="35" t="n">
        <v>63</v>
      </c>
      <c r="T364" s="35" t="n">
        <v>50</v>
      </c>
      <c r="U364" s="35" t="n">
        <v>75</v>
      </c>
      <c r="V364" s="35" t="n">
        <v>0.23</v>
      </c>
      <c r="W364" s="45" t="n">
        <f aca="false">SUM(F364,E364,V364,)</f>
        <v>0.67</v>
      </c>
    </row>
    <row r="365" customFormat="false" ht="15" hidden="false" customHeight="false" outlineLevel="0" collapsed="false">
      <c r="A365" s="39" t="n">
        <v>363</v>
      </c>
      <c r="B365" s="40" t="n">
        <v>1.2</v>
      </c>
      <c r="C365" s="41" t="n">
        <v>10</v>
      </c>
      <c r="D365" s="42" t="n">
        <v>0.1</v>
      </c>
      <c r="E365" s="40" t="n">
        <v>0.2</v>
      </c>
      <c r="F365" s="40" t="n">
        <f aca="false">(U365-S365)/T365</f>
        <v>0.26</v>
      </c>
      <c r="G365" s="45" t="n">
        <v>0.94</v>
      </c>
      <c r="H365" s="43" t="n">
        <v>2.2</v>
      </c>
      <c r="I365" s="40" t="n">
        <v>2.1</v>
      </c>
      <c r="J365" s="40" t="n">
        <f aca="false">(H365-I365)*B365*C365*D365*3.67</f>
        <v>0.4404</v>
      </c>
      <c r="K365" s="40" t="n">
        <v>3.67</v>
      </c>
      <c r="L365" s="44" t="n">
        <f aca="false">$AB$8*M365*N365*J365</f>
        <v>120.49344</v>
      </c>
      <c r="M365" s="45" t="n">
        <v>0.76</v>
      </c>
      <c r="N365" s="35" t="n">
        <v>0.9</v>
      </c>
      <c r="O365" s="44" t="n">
        <f aca="false">(P365*Q365)/R365</f>
        <v>6.94444444444444</v>
      </c>
      <c r="P365" s="35" t="n">
        <f aca="false">$AB$17</f>
        <v>1.5</v>
      </c>
      <c r="Q365" s="35" t="n">
        <f aca="false">$AC$17</f>
        <v>25</v>
      </c>
      <c r="R365" s="16" t="n">
        <v>5.4</v>
      </c>
      <c r="S365" s="35" t="n">
        <v>62</v>
      </c>
      <c r="T365" s="35" t="n">
        <v>50</v>
      </c>
      <c r="U365" s="35" t="n">
        <v>75</v>
      </c>
      <c r="V365" s="35" t="n">
        <v>0.13</v>
      </c>
      <c r="W365" s="45" t="n">
        <f aca="false">SUM(F365,E365,V365,)</f>
        <v>0.59</v>
      </c>
    </row>
    <row r="366" customFormat="false" ht="15" hidden="false" customHeight="false" outlineLevel="0" collapsed="false">
      <c r="A366" s="39" t="n">
        <v>364</v>
      </c>
      <c r="B366" s="40" t="n">
        <v>1.2</v>
      </c>
      <c r="C366" s="41" t="n">
        <v>10</v>
      </c>
      <c r="D366" s="42" t="n">
        <v>0.1</v>
      </c>
      <c r="E366" s="40" t="n">
        <v>0.2</v>
      </c>
      <c r="F366" s="40" t="n">
        <f aca="false">(U366-S366)/T366</f>
        <v>0.34</v>
      </c>
      <c r="G366" s="45" t="n">
        <v>0.9</v>
      </c>
      <c r="H366" s="43" t="n">
        <v>2.2</v>
      </c>
      <c r="I366" s="40" t="n">
        <v>2.5</v>
      </c>
      <c r="J366" s="40" t="n">
        <f aca="false">(H366-I366)*B366*C366*D366*3.67</f>
        <v>-1.3212</v>
      </c>
      <c r="K366" s="40" t="n">
        <v>3.67</v>
      </c>
      <c r="L366" s="44" t="n">
        <f aca="false">$AB$8*M366*N366*J366</f>
        <v>-405.87264</v>
      </c>
      <c r="M366" s="45" t="n">
        <v>0.853333333333333</v>
      </c>
      <c r="N366" s="35" t="n">
        <v>0.9</v>
      </c>
      <c r="O366" s="44" t="n">
        <f aca="false">(P366*Q366)/R366</f>
        <v>15.625</v>
      </c>
      <c r="P366" s="35" t="n">
        <f aca="false">$AB$17</f>
        <v>1.5</v>
      </c>
      <c r="Q366" s="35" t="n">
        <f aca="false">$AC$17</f>
        <v>25</v>
      </c>
      <c r="R366" s="16" t="n">
        <v>2.4</v>
      </c>
      <c r="S366" s="35" t="n">
        <v>58</v>
      </c>
      <c r="T366" s="35" t="n">
        <v>50</v>
      </c>
      <c r="U366" s="35" t="n">
        <v>75</v>
      </c>
      <c r="V366" s="35" t="n">
        <v>0.21</v>
      </c>
      <c r="W366" s="45" t="n">
        <f aca="false">SUM(F366,E366,V366,)</f>
        <v>0.75</v>
      </c>
    </row>
    <row r="367" customFormat="false" ht="15" hidden="false" customHeight="false" outlineLevel="0" collapsed="false">
      <c r="A367" s="39" t="n">
        <v>365</v>
      </c>
      <c r="B367" s="40" t="n">
        <v>1.2</v>
      </c>
      <c r="C367" s="41" t="n">
        <v>10</v>
      </c>
      <c r="D367" s="42" t="n">
        <v>0.1</v>
      </c>
      <c r="E367" s="40" t="n">
        <v>0.2</v>
      </c>
      <c r="F367" s="40" t="n">
        <f aca="false">(U367-S367)/T367</f>
        <v>0.36</v>
      </c>
      <c r="G367" s="45" t="n">
        <v>0.93</v>
      </c>
      <c r="H367" s="43" t="n">
        <v>2.2</v>
      </c>
      <c r="I367" s="40" t="n">
        <v>1.9</v>
      </c>
      <c r="J367" s="40" t="n">
        <f aca="false">(H367-I367)*B367*C367*D367*3.67</f>
        <v>1.3212</v>
      </c>
      <c r="K367" s="40" t="n">
        <v>3.67</v>
      </c>
      <c r="L367" s="44" t="n">
        <f aca="false">$AB$8*M367*N367*J367</f>
        <v>380.5056</v>
      </c>
      <c r="M367" s="45" t="n">
        <v>0.8</v>
      </c>
      <c r="N367" s="35" t="n">
        <v>0.9</v>
      </c>
      <c r="O367" s="44" t="n">
        <f aca="false">(P367*Q367)/R367</f>
        <v>34.0909090909091</v>
      </c>
      <c r="P367" s="35" t="n">
        <f aca="false">$AB$17</f>
        <v>1.5</v>
      </c>
      <c r="Q367" s="35" t="n">
        <f aca="false">$AC$17</f>
        <v>25</v>
      </c>
      <c r="R367" s="16" t="n">
        <v>1.1</v>
      </c>
      <c r="S367" s="35" t="n">
        <v>57</v>
      </c>
      <c r="T367" s="35" t="n">
        <v>50</v>
      </c>
      <c r="U367" s="35" t="n">
        <v>75</v>
      </c>
      <c r="V367" s="35" t="n">
        <v>0.14</v>
      </c>
      <c r="W367" s="45" t="n">
        <f aca="false">SUM(F367,E367,V367,)</f>
        <v>0.7</v>
      </c>
    </row>
    <row r="368" customFormat="false" ht="15" hidden="false" customHeight="false" outlineLevel="0" collapsed="false">
      <c r="A368" s="39" t="n">
        <v>366</v>
      </c>
      <c r="B368" s="40" t="n">
        <v>1.2</v>
      </c>
      <c r="C368" s="41" t="n">
        <v>10</v>
      </c>
      <c r="D368" s="42" t="n">
        <v>0.1</v>
      </c>
      <c r="E368" s="40" t="n">
        <v>0.4</v>
      </c>
      <c r="F368" s="40" t="n">
        <f aca="false">(U368-S368)/T368</f>
        <v>0.38</v>
      </c>
      <c r="G368" s="45" t="n">
        <v>0.94</v>
      </c>
      <c r="H368" s="43" t="n">
        <v>2.2</v>
      </c>
      <c r="I368" s="40" t="n">
        <v>1.8</v>
      </c>
      <c r="J368" s="40" t="n">
        <f aca="false">(H368-I368)*B368*C368*D368*3.67</f>
        <v>1.7616</v>
      </c>
      <c r="K368" s="40" t="n">
        <v>3.67</v>
      </c>
      <c r="L368" s="44" t="n">
        <f aca="false">$AB$8*M368*N368*J368</f>
        <v>473.51808</v>
      </c>
      <c r="M368" s="45" t="n">
        <v>0.746666666666667</v>
      </c>
      <c r="N368" s="35" t="n">
        <v>0.9</v>
      </c>
      <c r="O368" s="44" t="n">
        <f aca="false">(P368*Q368)/R368</f>
        <v>5.76923076923077</v>
      </c>
      <c r="P368" s="35" t="n">
        <f aca="false">$AB$17</f>
        <v>1.5</v>
      </c>
      <c r="Q368" s="35" t="n">
        <f aca="false">$AC$17</f>
        <v>25</v>
      </c>
      <c r="R368" s="16" t="n">
        <v>6.5</v>
      </c>
      <c r="S368" s="35" t="n">
        <v>56</v>
      </c>
      <c r="T368" s="35" t="n">
        <v>50</v>
      </c>
      <c r="U368" s="35" t="n">
        <v>75</v>
      </c>
      <c r="V368" s="35" t="n">
        <v>0.21</v>
      </c>
      <c r="W368" s="45" t="n">
        <f aca="false">SUM(F368,E368,V368,)</f>
        <v>0.99</v>
      </c>
    </row>
    <row r="369" customFormat="false" ht="15" hidden="false" customHeight="false" outlineLevel="0" collapsed="false">
      <c r="A369" s="39" t="n">
        <v>367</v>
      </c>
      <c r="B369" s="40" t="n">
        <v>1.2</v>
      </c>
      <c r="C369" s="41" t="n">
        <v>10</v>
      </c>
      <c r="D369" s="42" t="n">
        <v>0.1</v>
      </c>
      <c r="E369" s="40" t="n">
        <v>0.2</v>
      </c>
      <c r="F369" s="40" t="n">
        <f aca="false">(U369-S369)/T369</f>
        <v>0.4</v>
      </c>
      <c r="G369" s="45" t="n">
        <v>0.94</v>
      </c>
      <c r="H369" s="43" t="n">
        <v>2.2</v>
      </c>
      <c r="I369" s="40" t="n">
        <v>1.9</v>
      </c>
      <c r="J369" s="40" t="n">
        <f aca="false">(H369-I369)*B369*C369*D369*3.67</f>
        <v>1.3212</v>
      </c>
      <c r="K369" s="40" t="n">
        <v>3.67</v>
      </c>
      <c r="L369" s="44" t="n">
        <f aca="false">$AB$8*M369*N369*J369</f>
        <v>399.53088</v>
      </c>
      <c r="M369" s="45" t="n">
        <v>0.84</v>
      </c>
      <c r="N369" s="35" t="n">
        <v>0.9</v>
      </c>
      <c r="O369" s="44" t="n">
        <f aca="false">(P369*Q369)/R369</f>
        <v>8.92857142857143</v>
      </c>
      <c r="P369" s="35" t="n">
        <f aca="false">$AB$17</f>
        <v>1.5</v>
      </c>
      <c r="Q369" s="35" t="n">
        <f aca="false">$AC$17</f>
        <v>25</v>
      </c>
      <c r="R369" s="16" t="n">
        <v>4.2</v>
      </c>
      <c r="S369" s="35" t="n">
        <v>55</v>
      </c>
      <c r="T369" s="35" t="n">
        <v>50</v>
      </c>
      <c r="U369" s="35" t="n">
        <v>75</v>
      </c>
      <c r="V369" s="35" t="n">
        <v>0.24</v>
      </c>
      <c r="W369" s="45" t="n">
        <f aca="false">SUM(F369,E369,V369,)</f>
        <v>0.84</v>
      </c>
    </row>
    <row r="370" customFormat="false" ht="15" hidden="false" customHeight="false" outlineLevel="0" collapsed="false">
      <c r="A370" s="39" t="n">
        <v>368</v>
      </c>
      <c r="B370" s="40" t="n">
        <v>1.2</v>
      </c>
      <c r="C370" s="41" t="n">
        <v>10</v>
      </c>
      <c r="D370" s="42" t="n">
        <v>0.1</v>
      </c>
      <c r="E370" s="40" t="n">
        <v>0.4</v>
      </c>
      <c r="F370" s="40" t="n">
        <f aca="false">(U370-S370)/T370</f>
        <v>0.32</v>
      </c>
      <c r="G370" s="45" t="n">
        <v>0.9</v>
      </c>
      <c r="H370" s="43" t="n">
        <v>2.2</v>
      </c>
      <c r="I370" s="40" t="n">
        <v>1.8</v>
      </c>
      <c r="J370" s="40" t="n">
        <f aca="false">(H370-I370)*B370*C370*D370*3.67</f>
        <v>1.7616</v>
      </c>
      <c r="K370" s="40" t="n">
        <v>3.67</v>
      </c>
      <c r="L370" s="44" t="n">
        <f aca="false">$AB$8*M370*N370*J370</f>
        <v>524.25216</v>
      </c>
      <c r="M370" s="45" t="n">
        <v>0.826666666666667</v>
      </c>
      <c r="N370" s="35" t="n">
        <v>0.9</v>
      </c>
      <c r="O370" s="44" t="n">
        <f aca="false">(P370*Q370)/R370</f>
        <v>16.304347826087</v>
      </c>
      <c r="P370" s="35" t="n">
        <f aca="false">$AB$17</f>
        <v>1.5</v>
      </c>
      <c r="Q370" s="35" t="n">
        <f aca="false">$AC$17</f>
        <v>25</v>
      </c>
      <c r="R370" s="16" t="n">
        <v>2.3</v>
      </c>
      <c r="S370" s="35" t="n">
        <v>59</v>
      </c>
      <c r="T370" s="35" t="n">
        <v>50</v>
      </c>
      <c r="U370" s="35" t="n">
        <v>75</v>
      </c>
      <c r="V370" s="35" t="n">
        <v>0.16</v>
      </c>
      <c r="W370" s="45" t="n">
        <f aca="false">SUM(F370,E370,V370,)</f>
        <v>0.88</v>
      </c>
    </row>
    <row r="371" customFormat="false" ht="15" hidden="false" customHeight="false" outlineLevel="0" collapsed="false">
      <c r="A371" s="39" t="n">
        <v>369</v>
      </c>
      <c r="B371" s="40" t="n">
        <v>1.2</v>
      </c>
      <c r="C371" s="41" t="n">
        <v>10</v>
      </c>
      <c r="D371" s="42" t="n">
        <v>0.1</v>
      </c>
      <c r="E371" s="40" t="n">
        <v>0.2</v>
      </c>
      <c r="F371" s="40" t="n">
        <f aca="false">(U371-S371)/T371</f>
        <v>0.4</v>
      </c>
      <c r="G371" s="45" t="n">
        <v>0.92</v>
      </c>
      <c r="H371" s="43" t="n">
        <v>2.2</v>
      </c>
      <c r="I371" s="40" t="n">
        <v>2.4</v>
      </c>
      <c r="J371" s="40" t="n">
        <f aca="false">(H371-I371)*B371*C371*D371*3.67</f>
        <v>-0.880799999999999</v>
      </c>
      <c r="K371" s="40" t="n">
        <v>3.67</v>
      </c>
      <c r="L371" s="44" t="n">
        <f aca="false">$AB$8*M371*N371*J371</f>
        <v>-236.75904</v>
      </c>
      <c r="M371" s="45" t="n">
        <v>0.746666666666667</v>
      </c>
      <c r="N371" s="35" t="n">
        <v>0.9</v>
      </c>
      <c r="O371" s="44" t="n">
        <f aca="false">(P371*Q371)/R371</f>
        <v>7.8125</v>
      </c>
      <c r="P371" s="35" t="n">
        <f aca="false">$AB$17</f>
        <v>1.5</v>
      </c>
      <c r="Q371" s="35" t="n">
        <f aca="false">$AC$17</f>
        <v>25</v>
      </c>
      <c r="R371" s="16" t="n">
        <v>4.8</v>
      </c>
      <c r="S371" s="35" t="n">
        <v>55</v>
      </c>
      <c r="T371" s="35" t="n">
        <v>50</v>
      </c>
      <c r="U371" s="35" t="n">
        <v>75</v>
      </c>
      <c r="V371" s="35" t="n">
        <v>0.18</v>
      </c>
      <c r="W371" s="45" t="n">
        <f aca="false">SUM(F371,E371,V371,)</f>
        <v>0.78</v>
      </c>
    </row>
    <row r="372" customFormat="false" ht="15" hidden="false" customHeight="false" outlineLevel="0" collapsed="false">
      <c r="A372" s="39" t="n">
        <v>370</v>
      </c>
      <c r="B372" s="40" t="n">
        <v>1.2</v>
      </c>
      <c r="C372" s="41" t="n">
        <v>10</v>
      </c>
      <c r="D372" s="42" t="n">
        <v>0.1</v>
      </c>
      <c r="E372" s="40" t="n">
        <v>0.3</v>
      </c>
      <c r="F372" s="40" t="n">
        <f aca="false">(U372-S372)/T372</f>
        <v>0.24</v>
      </c>
      <c r="G372" s="45" t="n">
        <v>0.96</v>
      </c>
      <c r="H372" s="43" t="n">
        <v>2.2</v>
      </c>
      <c r="I372" s="40" t="n">
        <v>2.5</v>
      </c>
      <c r="J372" s="40" t="n">
        <f aca="false">(H372-I372)*B372*C372*D372*3.67</f>
        <v>-1.3212</v>
      </c>
      <c r="K372" s="40" t="n">
        <v>3.67</v>
      </c>
      <c r="L372" s="44" t="n">
        <f aca="false">$AB$8*M372*N372*J372</f>
        <v>-399.53088</v>
      </c>
      <c r="M372" s="45" t="n">
        <v>0.84</v>
      </c>
      <c r="N372" s="35" t="n">
        <v>0.9</v>
      </c>
      <c r="O372" s="44" t="n">
        <f aca="false">(P372*Q372)/R372</f>
        <v>17.0454545454545</v>
      </c>
      <c r="P372" s="35" t="n">
        <f aca="false">$AB$17</f>
        <v>1.5</v>
      </c>
      <c r="Q372" s="35" t="n">
        <f aca="false">$AC$17</f>
        <v>25</v>
      </c>
      <c r="R372" s="16" t="n">
        <v>2.2</v>
      </c>
      <c r="S372" s="35" t="n">
        <v>63</v>
      </c>
      <c r="T372" s="35" t="n">
        <v>50</v>
      </c>
      <c r="U372" s="35" t="n">
        <v>75</v>
      </c>
      <c r="V372" s="35" t="n">
        <v>0.14</v>
      </c>
      <c r="W372" s="45" t="n">
        <f aca="false">SUM(F372,E372,V372,)</f>
        <v>0.68</v>
      </c>
    </row>
    <row r="373" customFormat="false" ht="15" hidden="false" customHeight="false" outlineLevel="0" collapsed="false">
      <c r="A373" s="39" t="n">
        <v>371</v>
      </c>
      <c r="B373" s="40" t="n">
        <v>1.2</v>
      </c>
      <c r="C373" s="41" t="n">
        <v>10</v>
      </c>
      <c r="D373" s="42" t="n">
        <v>0.1</v>
      </c>
      <c r="E373" s="40" t="n">
        <v>0.3</v>
      </c>
      <c r="F373" s="40" t="n">
        <f aca="false">(U373-S373)/T373</f>
        <v>0.32</v>
      </c>
      <c r="G373" s="45" t="n">
        <v>0.9</v>
      </c>
      <c r="H373" s="43" t="n">
        <v>2.2</v>
      </c>
      <c r="I373" s="40" t="n">
        <v>2.1</v>
      </c>
      <c r="J373" s="40" t="n">
        <f aca="false">(H373-I373)*B373*C373*D373*3.67</f>
        <v>0.4404</v>
      </c>
      <c r="K373" s="40" t="n">
        <v>3.67</v>
      </c>
      <c r="L373" s="44" t="n">
        <f aca="false">$AB$8*M373*N373*J373</f>
        <v>128.94912</v>
      </c>
      <c r="M373" s="45" t="n">
        <v>0.813333333333333</v>
      </c>
      <c r="N373" s="35" t="n">
        <v>0.9</v>
      </c>
      <c r="O373" s="44" t="n">
        <f aca="false">(P373*Q373)/R373</f>
        <v>16.304347826087</v>
      </c>
      <c r="P373" s="35" t="n">
        <f aca="false">$AB$17</f>
        <v>1.5</v>
      </c>
      <c r="Q373" s="35" t="n">
        <f aca="false">$AC$17</f>
        <v>25</v>
      </c>
      <c r="R373" s="16" t="n">
        <v>2.3</v>
      </c>
      <c r="S373" s="35" t="n">
        <v>59</v>
      </c>
      <c r="T373" s="35" t="n">
        <v>50</v>
      </c>
      <c r="U373" s="35" t="n">
        <v>75</v>
      </c>
      <c r="V373" s="35" t="n">
        <v>0.19</v>
      </c>
      <c r="W373" s="45" t="n">
        <f aca="false">SUM(F373,E373,V373,)</f>
        <v>0.81</v>
      </c>
    </row>
    <row r="374" customFormat="false" ht="15" hidden="false" customHeight="false" outlineLevel="0" collapsed="false">
      <c r="A374" s="39" t="n">
        <v>372</v>
      </c>
      <c r="B374" s="40" t="n">
        <v>1.2</v>
      </c>
      <c r="C374" s="41" t="n">
        <v>10</v>
      </c>
      <c r="D374" s="42" t="n">
        <v>0.1</v>
      </c>
      <c r="E374" s="40" t="n">
        <v>0.4</v>
      </c>
      <c r="F374" s="40" t="n">
        <f aca="false">(U374-S374)/T374</f>
        <v>0.22</v>
      </c>
      <c r="G374" s="45" t="n">
        <v>0.94</v>
      </c>
      <c r="H374" s="43" t="n">
        <v>2.2</v>
      </c>
      <c r="I374" s="40" t="n">
        <v>2.6</v>
      </c>
      <c r="J374" s="40" t="n">
        <f aca="false">(H374-I374)*B374*C374*D374*3.67</f>
        <v>-1.7616</v>
      </c>
      <c r="K374" s="40" t="n">
        <v>3.67</v>
      </c>
      <c r="L374" s="44" t="n">
        <f aca="false">$AB$8*M374*N374*J374</f>
        <v>-490.42944</v>
      </c>
      <c r="M374" s="45" t="n">
        <v>0.773333333333333</v>
      </c>
      <c r="N374" s="35" t="n">
        <v>0.9</v>
      </c>
      <c r="O374" s="44" t="n">
        <f aca="false">(P374*Q374)/R374</f>
        <v>7.21153846153846</v>
      </c>
      <c r="P374" s="35" t="n">
        <f aca="false">$AB$17</f>
        <v>1.5</v>
      </c>
      <c r="Q374" s="35" t="n">
        <f aca="false">$AC$17</f>
        <v>25</v>
      </c>
      <c r="R374" s="16" t="n">
        <v>5.2</v>
      </c>
      <c r="S374" s="35" t="n">
        <v>64</v>
      </c>
      <c r="T374" s="35" t="n">
        <v>50</v>
      </c>
      <c r="U374" s="35" t="n">
        <v>75</v>
      </c>
      <c r="V374" s="35" t="n">
        <v>0.2</v>
      </c>
      <c r="W374" s="45" t="n">
        <f aca="false">SUM(F374,E374,V374,)</f>
        <v>0.82</v>
      </c>
    </row>
    <row r="375" customFormat="false" ht="15" hidden="false" customHeight="false" outlineLevel="0" collapsed="false">
      <c r="A375" s="39" t="n">
        <v>373</v>
      </c>
      <c r="B375" s="40" t="n">
        <v>1.2</v>
      </c>
      <c r="C375" s="41" t="n">
        <v>10</v>
      </c>
      <c r="D375" s="42" t="n">
        <v>0.1</v>
      </c>
      <c r="E375" s="40" t="n">
        <v>0.3</v>
      </c>
      <c r="F375" s="40" t="n">
        <f aca="false">(U375-S375)/T375</f>
        <v>0.26</v>
      </c>
      <c r="G375" s="45" t="n">
        <v>0.91</v>
      </c>
      <c r="H375" s="43" t="n">
        <v>2.2</v>
      </c>
      <c r="I375" s="40" t="n">
        <v>2.5</v>
      </c>
      <c r="J375" s="40" t="n">
        <f aca="false">(H375-I375)*B375*C375*D375*3.67</f>
        <v>-1.3212</v>
      </c>
      <c r="K375" s="40" t="n">
        <v>3.67</v>
      </c>
      <c r="L375" s="44" t="n">
        <f aca="false">$AB$8*M375*N375*J375</f>
        <v>-361.48032</v>
      </c>
      <c r="M375" s="45" t="n">
        <v>0.76</v>
      </c>
      <c r="N375" s="35" t="n">
        <v>0.9</v>
      </c>
      <c r="O375" s="44" t="n">
        <f aca="false">(P375*Q375)/R375</f>
        <v>9.61538461538462</v>
      </c>
      <c r="P375" s="35" t="n">
        <f aca="false">$AB$17</f>
        <v>1.5</v>
      </c>
      <c r="Q375" s="35" t="n">
        <f aca="false">$AC$17</f>
        <v>25</v>
      </c>
      <c r="R375" s="16" t="n">
        <v>3.9</v>
      </c>
      <c r="S375" s="35" t="n">
        <v>62</v>
      </c>
      <c r="T375" s="35" t="n">
        <v>50</v>
      </c>
      <c r="U375" s="35" t="n">
        <v>75</v>
      </c>
      <c r="V375" s="35" t="n">
        <v>0.13</v>
      </c>
      <c r="W375" s="45" t="n">
        <f aca="false">SUM(F375,E375,V375,)</f>
        <v>0.69</v>
      </c>
    </row>
    <row r="376" customFormat="false" ht="15" hidden="false" customHeight="false" outlineLevel="0" collapsed="false">
      <c r="A376" s="39" t="n">
        <v>374</v>
      </c>
      <c r="B376" s="40" t="n">
        <v>1.2</v>
      </c>
      <c r="C376" s="41" t="n">
        <v>10</v>
      </c>
      <c r="D376" s="42" t="n">
        <v>0.1</v>
      </c>
      <c r="E376" s="40" t="n">
        <v>0.2</v>
      </c>
      <c r="F376" s="40" t="n">
        <f aca="false">(U376-S376)/T376</f>
        <v>0.22</v>
      </c>
      <c r="G376" s="45" t="n">
        <v>0.91</v>
      </c>
      <c r="H376" s="43" t="n">
        <v>2.2</v>
      </c>
      <c r="I376" s="40" t="n">
        <v>2.6</v>
      </c>
      <c r="J376" s="40" t="n">
        <f aca="false">(H376-I376)*B376*C376*D376*3.67</f>
        <v>-1.7616</v>
      </c>
      <c r="K376" s="40" t="n">
        <v>3.67</v>
      </c>
      <c r="L376" s="44" t="n">
        <f aca="false">$AB$8*M376*N376*J376</f>
        <v>-524.25216</v>
      </c>
      <c r="M376" s="45" t="n">
        <v>0.826666666666667</v>
      </c>
      <c r="N376" s="35" t="n">
        <v>0.9</v>
      </c>
      <c r="O376" s="44" t="n">
        <f aca="false">(P376*Q376)/R376</f>
        <v>17.8571428571429</v>
      </c>
      <c r="P376" s="35" t="n">
        <f aca="false">$AB$17</f>
        <v>1.5</v>
      </c>
      <c r="Q376" s="35" t="n">
        <f aca="false">$AC$17</f>
        <v>25</v>
      </c>
      <c r="R376" s="16" t="n">
        <v>2.1</v>
      </c>
      <c r="S376" s="35" t="n">
        <v>64</v>
      </c>
      <c r="T376" s="35" t="n">
        <v>50</v>
      </c>
      <c r="U376" s="35" t="n">
        <v>75</v>
      </c>
      <c r="V376" s="35" t="n">
        <v>0.12</v>
      </c>
      <c r="W376" s="45" t="n">
        <f aca="false">SUM(F376,E376,V376,)</f>
        <v>0.54</v>
      </c>
    </row>
    <row r="377" customFormat="false" ht="15" hidden="false" customHeight="false" outlineLevel="0" collapsed="false">
      <c r="A377" s="39" t="n">
        <v>375</v>
      </c>
      <c r="B377" s="40" t="n">
        <v>1.2</v>
      </c>
      <c r="C377" s="41" t="n">
        <v>10</v>
      </c>
      <c r="D377" s="42" t="n">
        <v>0.1</v>
      </c>
      <c r="E377" s="40" t="n">
        <v>0.4</v>
      </c>
      <c r="F377" s="40" t="n">
        <f aca="false">(U377-S377)/T377</f>
        <v>0.26</v>
      </c>
      <c r="G377" s="45" t="n">
        <v>0.94</v>
      </c>
      <c r="H377" s="43" t="n">
        <v>2.2</v>
      </c>
      <c r="I377" s="40" t="n">
        <v>2.4</v>
      </c>
      <c r="J377" s="40" t="n">
        <f aca="false">(H377-I377)*B377*C377*D377*3.67</f>
        <v>-0.880799999999999</v>
      </c>
      <c r="K377" s="40" t="n">
        <v>3.67</v>
      </c>
      <c r="L377" s="44" t="n">
        <f aca="false">$AB$8*M377*N377*J377</f>
        <v>-270.58176</v>
      </c>
      <c r="M377" s="45" t="n">
        <v>0.853333333333333</v>
      </c>
      <c r="N377" s="35" t="n">
        <v>0.9</v>
      </c>
      <c r="O377" s="44" t="n">
        <f aca="false">(P377*Q377)/R377</f>
        <v>7.97872340425532</v>
      </c>
      <c r="P377" s="35" t="n">
        <f aca="false">$AB$17</f>
        <v>1.5</v>
      </c>
      <c r="Q377" s="35" t="n">
        <f aca="false">$AC$17</f>
        <v>25</v>
      </c>
      <c r="R377" s="16" t="n">
        <v>4.7</v>
      </c>
      <c r="S377" s="35" t="n">
        <v>62</v>
      </c>
      <c r="T377" s="35" t="n">
        <v>50</v>
      </c>
      <c r="U377" s="35" t="n">
        <v>75</v>
      </c>
      <c r="V377" s="35" t="n">
        <v>0.1</v>
      </c>
      <c r="W377" s="45" t="n">
        <f aca="false">SUM(F377,E377,V377,)</f>
        <v>0.76</v>
      </c>
    </row>
    <row r="378" customFormat="false" ht="15" hidden="false" customHeight="false" outlineLevel="0" collapsed="false">
      <c r="A378" s="39" t="n">
        <v>376</v>
      </c>
      <c r="B378" s="40" t="n">
        <v>1.2</v>
      </c>
      <c r="C378" s="41" t="n">
        <v>10</v>
      </c>
      <c r="D378" s="42" t="n">
        <v>0.1</v>
      </c>
      <c r="E378" s="40" t="n">
        <v>0.4</v>
      </c>
      <c r="F378" s="40" t="n">
        <f aca="false">(U378-S378)/T378</f>
        <v>0.28</v>
      </c>
      <c r="G378" s="45" t="n">
        <v>0.97</v>
      </c>
      <c r="H378" s="43" t="n">
        <v>2.2</v>
      </c>
      <c r="I378" s="40" t="n">
        <v>2.6</v>
      </c>
      <c r="J378" s="40" t="n">
        <f aca="false">(H378-I378)*B378*C378*D378*3.67</f>
        <v>-1.7616</v>
      </c>
      <c r="K378" s="40" t="n">
        <v>3.67</v>
      </c>
      <c r="L378" s="44" t="n">
        <f aca="false">$AB$8*M378*N378*J378</f>
        <v>-532.70784</v>
      </c>
      <c r="M378" s="45" t="n">
        <v>0.84</v>
      </c>
      <c r="N378" s="35" t="n">
        <v>0.9</v>
      </c>
      <c r="O378" s="44" t="n">
        <f aca="false">(P378*Q378)/R378</f>
        <v>8.15217391304348</v>
      </c>
      <c r="P378" s="35" t="n">
        <f aca="false">$AB$17</f>
        <v>1.5</v>
      </c>
      <c r="Q378" s="35" t="n">
        <f aca="false">$AC$17</f>
        <v>25</v>
      </c>
      <c r="R378" s="16" t="n">
        <v>4.6</v>
      </c>
      <c r="S378" s="35" t="n">
        <v>61</v>
      </c>
      <c r="T378" s="35" t="n">
        <v>50</v>
      </c>
      <c r="U378" s="35" t="n">
        <v>75</v>
      </c>
      <c r="V378" s="35" t="n">
        <v>0.16</v>
      </c>
      <c r="W378" s="45" t="n">
        <f aca="false">SUM(F378,E378,V378,)</f>
        <v>0.84</v>
      </c>
    </row>
    <row r="379" customFormat="false" ht="15" hidden="false" customHeight="false" outlineLevel="0" collapsed="false">
      <c r="A379" s="39" t="n">
        <v>377</v>
      </c>
      <c r="B379" s="40" t="n">
        <v>1.2</v>
      </c>
      <c r="C379" s="41" t="n">
        <v>10</v>
      </c>
      <c r="D379" s="42" t="n">
        <v>0.1</v>
      </c>
      <c r="E379" s="40" t="n">
        <v>0.4</v>
      </c>
      <c r="F379" s="40" t="n">
        <f aca="false">(U379-S379)/T379</f>
        <v>0.34</v>
      </c>
      <c r="G379" s="45" t="n">
        <v>0.99</v>
      </c>
      <c r="H379" s="43" t="n">
        <v>2.2</v>
      </c>
      <c r="I379" s="40" t="n">
        <v>2.5</v>
      </c>
      <c r="J379" s="40" t="n">
        <f aca="false">(H379-I379)*B379*C379*D379*3.67</f>
        <v>-1.3212</v>
      </c>
      <c r="K379" s="40" t="n">
        <v>3.67</v>
      </c>
      <c r="L379" s="44" t="n">
        <f aca="false">$AB$8*M379*N379*J379</f>
        <v>-399.53088</v>
      </c>
      <c r="M379" s="45" t="n">
        <v>0.84</v>
      </c>
      <c r="N379" s="35" t="n">
        <v>0.9</v>
      </c>
      <c r="O379" s="44" t="n">
        <f aca="false">(P379*Q379)/R379</f>
        <v>8.92857142857143</v>
      </c>
      <c r="P379" s="35" t="n">
        <f aca="false">$AB$17</f>
        <v>1.5</v>
      </c>
      <c r="Q379" s="35" t="n">
        <f aca="false">$AC$17</f>
        <v>25</v>
      </c>
      <c r="R379" s="16" t="n">
        <v>4.2</v>
      </c>
      <c r="S379" s="35" t="n">
        <v>58</v>
      </c>
      <c r="T379" s="35" t="n">
        <v>50</v>
      </c>
      <c r="U379" s="35" t="n">
        <v>75</v>
      </c>
      <c r="V379" s="35" t="n">
        <v>0.15</v>
      </c>
      <c r="W379" s="45" t="n">
        <f aca="false">SUM(F379,E379,V379,)</f>
        <v>0.89</v>
      </c>
    </row>
    <row r="380" customFormat="false" ht="15" hidden="false" customHeight="false" outlineLevel="0" collapsed="false">
      <c r="A380" s="39" t="n">
        <v>378</v>
      </c>
      <c r="B380" s="40" t="n">
        <v>1.2</v>
      </c>
      <c r="C380" s="41" t="n">
        <v>10</v>
      </c>
      <c r="D380" s="42" t="n">
        <v>0.1</v>
      </c>
      <c r="E380" s="40" t="n">
        <v>0.4</v>
      </c>
      <c r="F380" s="40" t="n">
        <f aca="false">(U380-S380)/T380</f>
        <v>0.38</v>
      </c>
      <c r="G380" s="45" t="n">
        <v>0.97</v>
      </c>
      <c r="H380" s="43" t="n">
        <v>2.2</v>
      </c>
      <c r="I380" s="40" t="n">
        <v>2.2</v>
      </c>
      <c r="J380" s="40" t="n">
        <f aca="false">(H380-I380)*B380*C380*D380*3.67</f>
        <v>0</v>
      </c>
      <c r="K380" s="40" t="n">
        <v>3.67</v>
      </c>
      <c r="L380" s="44" t="n">
        <f aca="false">$AB$8*M380*N380*J380</f>
        <v>0</v>
      </c>
      <c r="M380" s="45" t="n">
        <v>0.853333333333333</v>
      </c>
      <c r="N380" s="35" t="n">
        <v>0.9</v>
      </c>
      <c r="O380" s="44" t="n">
        <f aca="false">(P380*Q380)/R380</f>
        <v>25</v>
      </c>
      <c r="P380" s="35" t="n">
        <f aca="false">$AB$17</f>
        <v>1.5</v>
      </c>
      <c r="Q380" s="35" t="n">
        <f aca="false">$AC$17</f>
        <v>25</v>
      </c>
      <c r="R380" s="16" t="n">
        <v>1.5</v>
      </c>
      <c r="S380" s="35" t="n">
        <v>56</v>
      </c>
      <c r="T380" s="35" t="n">
        <v>50</v>
      </c>
      <c r="U380" s="35" t="n">
        <v>75</v>
      </c>
      <c r="V380" s="35" t="n">
        <v>0.18</v>
      </c>
      <c r="W380" s="45" t="n">
        <f aca="false">SUM(F380,E380,V380,)</f>
        <v>0.96</v>
      </c>
    </row>
    <row r="381" customFormat="false" ht="15" hidden="false" customHeight="false" outlineLevel="0" collapsed="false">
      <c r="A381" s="39" t="n">
        <v>379</v>
      </c>
      <c r="B381" s="40" t="n">
        <v>1.2</v>
      </c>
      <c r="C381" s="41" t="n">
        <v>10</v>
      </c>
      <c r="D381" s="42" t="n">
        <v>0.1</v>
      </c>
      <c r="E381" s="40" t="n">
        <v>0.4</v>
      </c>
      <c r="F381" s="40" t="n">
        <f aca="false">(U381-S381)/T381</f>
        <v>0.34</v>
      </c>
      <c r="G381" s="45" t="n">
        <v>0.9</v>
      </c>
      <c r="H381" s="43" t="n">
        <v>2.2</v>
      </c>
      <c r="I381" s="40" t="n">
        <v>2.2</v>
      </c>
      <c r="J381" s="40" t="n">
        <f aca="false">(H381-I381)*B381*C381*D381*3.67</f>
        <v>0</v>
      </c>
      <c r="K381" s="40" t="n">
        <v>3.67</v>
      </c>
      <c r="L381" s="44" t="n">
        <f aca="false">$AB$8*M381*N381*J381</f>
        <v>0</v>
      </c>
      <c r="M381" s="45" t="n">
        <v>0.84</v>
      </c>
      <c r="N381" s="35" t="n">
        <v>0.9</v>
      </c>
      <c r="O381" s="44" t="n">
        <f aca="false">(P381*Q381)/R381</f>
        <v>34.0909090909091</v>
      </c>
      <c r="P381" s="35" t="n">
        <f aca="false">$AB$17</f>
        <v>1.5</v>
      </c>
      <c r="Q381" s="35" t="n">
        <f aca="false">$AC$17</f>
        <v>25</v>
      </c>
      <c r="R381" s="16" t="n">
        <v>1.1</v>
      </c>
      <c r="S381" s="35" t="n">
        <v>58</v>
      </c>
      <c r="T381" s="35" t="n">
        <v>50</v>
      </c>
      <c r="U381" s="35" t="n">
        <v>75</v>
      </c>
      <c r="V381" s="35" t="n">
        <v>0.11</v>
      </c>
      <c r="W381" s="45" t="n">
        <f aca="false">SUM(F381,E381,V381,)</f>
        <v>0.85</v>
      </c>
    </row>
    <row r="382" customFormat="false" ht="15" hidden="false" customHeight="false" outlineLevel="0" collapsed="false">
      <c r="A382" s="39" t="n">
        <v>380</v>
      </c>
      <c r="B382" s="40" t="n">
        <v>1.2</v>
      </c>
      <c r="C382" s="41" t="n">
        <v>10</v>
      </c>
      <c r="D382" s="42" t="n">
        <v>0.1</v>
      </c>
      <c r="E382" s="40" t="n">
        <v>0.3</v>
      </c>
      <c r="F382" s="40" t="n">
        <f aca="false">(U382-S382)/T382</f>
        <v>0.3</v>
      </c>
      <c r="G382" s="45" t="n">
        <v>0.98</v>
      </c>
      <c r="H382" s="43" t="n">
        <v>2.2</v>
      </c>
      <c r="I382" s="40" t="n">
        <v>2.2</v>
      </c>
      <c r="J382" s="40" t="n">
        <f aca="false">(H382-I382)*B382*C382*D382*3.67</f>
        <v>0</v>
      </c>
      <c r="K382" s="40" t="n">
        <v>3.67</v>
      </c>
      <c r="L382" s="44" t="n">
        <f aca="false">$AB$8*M382*N382*J382</f>
        <v>0</v>
      </c>
      <c r="M382" s="45" t="n">
        <v>0.826666666666667</v>
      </c>
      <c r="N382" s="35" t="n">
        <v>0.9</v>
      </c>
      <c r="O382" s="44" t="n">
        <f aca="false">(P382*Q382)/R382</f>
        <v>15.625</v>
      </c>
      <c r="P382" s="35" t="n">
        <f aca="false">$AB$17</f>
        <v>1.5</v>
      </c>
      <c r="Q382" s="35" t="n">
        <f aca="false">$AC$17</f>
        <v>25</v>
      </c>
      <c r="R382" s="16" t="n">
        <v>2.4</v>
      </c>
      <c r="S382" s="35" t="n">
        <v>60</v>
      </c>
      <c r="T382" s="35" t="n">
        <v>50</v>
      </c>
      <c r="U382" s="35" t="n">
        <v>75</v>
      </c>
      <c r="V382" s="35" t="n">
        <v>0.23</v>
      </c>
      <c r="W382" s="45" t="n">
        <f aca="false">SUM(F382,E382,V382,)</f>
        <v>0.83</v>
      </c>
    </row>
    <row r="383" customFormat="false" ht="15" hidden="false" customHeight="false" outlineLevel="0" collapsed="false">
      <c r="A383" s="39" t="n">
        <v>381</v>
      </c>
      <c r="B383" s="40" t="n">
        <v>1.2</v>
      </c>
      <c r="C383" s="41" t="n">
        <v>10</v>
      </c>
      <c r="D383" s="42" t="n">
        <v>0.1</v>
      </c>
      <c r="E383" s="40" t="n">
        <v>0.4</v>
      </c>
      <c r="F383" s="40" t="n">
        <f aca="false">(U383-S383)/T383</f>
        <v>0.22</v>
      </c>
      <c r="G383" s="45" t="n">
        <v>0.96</v>
      </c>
      <c r="H383" s="43" t="n">
        <v>2.2</v>
      </c>
      <c r="I383" s="40" t="n">
        <v>1.8</v>
      </c>
      <c r="J383" s="40" t="n">
        <f aca="false">(H383-I383)*B383*C383*D383*3.67</f>
        <v>1.7616</v>
      </c>
      <c r="K383" s="40" t="n">
        <v>3.67</v>
      </c>
      <c r="L383" s="44" t="n">
        <f aca="false">$AB$8*M383*N383*J383</f>
        <v>507.3408</v>
      </c>
      <c r="M383" s="45" t="n">
        <v>0.8</v>
      </c>
      <c r="N383" s="35" t="n">
        <v>0.9</v>
      </c>
      <c r="O383" s="44" t="n">
        <f aca="false">(P383*Q383)/R383</f>
        <v>23.4375</v>
      </c>
      <c r="P383" s="35" t="n">
        <f aca="false">$AB$17</f>
        <v>1.5</v>
      </c>
      <c r="Q383" s="35" t="n">
        <f aca="false">$AC$17</f>
        <v>25</v>
      </c>
      <c r="R383" s="16" t="n">
        <v>1.6</v>
      </c>
      <c r="S383" s="35" t="n">
        <v>64</v>
      </c>
      <c r="T383" s="35" t="n">
        <v>50</v>
      </c>
      <c r="U383" s="35" t="n">
        <v>75</v>
      </c>
      <c r="V383" s="35" t="n">
        <v>0.13</v>
      </c>
      <c r="W383" s="45" t="n">
        <f aca="false">SUM(F383,E383,V383,)</f>
        <v>0.75</v>
      </c>
    </row>
    <row r="384" customFormat="false" ht="15" hidden="false" customHeight="false" outlineLevel="0" collapsed="false">
      <c r="A384" s="39" t="n">
        <v>382</v>
      </c>
      <c r="B384" s="40" t="n">
        <v>1.2</v>
      </c>
      <c r="C384" s="41" t="n">
        <v>10</v>
      </c>
      <c r="D384" s="42" t="n">
        <v>0.1</v>
      </c>
      <c r="E384" s="40" t="n">
        <v>0.2</v>
      </c>
      <c r="F384" s="40" t="n">
        <f aca="false">(U384-S384)/T384</f>
        <v>0.32</v>
      </c>
      <c r="G384" s="45" t="n">
        <v>0.96</v>
      </c>
      <c r="H384" s="43" t="n">
        <v>2.2</v>
      </c>
      <c r="I384" s="40" t="n">
        <v>2.4</v>
      </c>
      <c r="J384" s="40" t="n">
        <f aca="false">(H384-I384)*B384*C384*D384*3.67</f>
        <v>-0.880799999999999</v>
      </c>
      <c r="K384" s="40" t="n">
        <v>3.67</v>
      </c>
      <c r="L384" s="44" t="n">
        <f aca="false">$AB$8*M384*N384*J384</f>
        <v>-257.89824</v>
      </c>
      <c r="M384" s="45" t="n">
        <v>0.813333333333333</v>
      </c>
      <c r="N384" s="35" t="n">
        <v>0.9</v>
      </c>
      <c r="O384" s="44" t="n">
        <f aca="false">(P384*Q384)/R384</f>
        <v>19.7368421052632</v>
      </c>
      <c r="P384" s="35" t="n">
        <f aca="false">$AB$17</f>
        <v>1.5</v>
      </c>
      <c r="Q384" s="35" t="n">
        <f aca="false">$AC$17</f>
        <v>25</v>
      </c>
      <c r="R384" s="16" t="n">
        <v>1.9</v>
      </c>
      <c r="S384" s="35" t="n">
        <v>59</v>
      </c>
      <c r="T384" s="35" t="n">
        <v>50</v>
      </c>
      <c r="U384" s="35" t="n">
        <v>75</v>
      </c>
      <c r="V384" s="35" t="n">
        <v>0.23</v>
      </c>
      <c r="W384" s="45" t="n">
        <f aca="false">SUM(F384,E384,V384,)</f>
        <v>0.75</v>
      </c>
    </row>
    <row r="385" customFormat="false" ht="15" hidden="false" customHeight="false" outlineLevel="0" collapsed="false">
      <c r="A385" s="39" t="n">
        <v>383</v>
      </c>
      <c r="B385" s="40" t="n">
        <v>1.2</v>
      </c>
      <c r="C385" s="41" t="n">
        <v>10</v>
      </c>
      <c r="D385" s="42" t="n">
        <v>0.1</v>
      </c>
      <c r="E385" s="40" t="n">
        <v>0.4</v>
      </c>
      <c r="F385" s="40" t="n">
        <f aca="false">(U385-S385)/T385</f>
        <v>0.28</v>
      </c>
      <c r="G385" s="45" t="n">
        <v>0.93</v>
      </c>
      <c r="H385" s="43" t="n">
        <v>2.2</v>
      </c>
      <c r="I385" s="40" t="n">
        <v>2.6</v>
      </c>
      <c r="J385" s="40" t="n">
        <f aca="false">(H385-I385)*B385*C385*D385*3.67</f>
        <v>-1.7616</v>
      </c>
      <c r="K385" s="40" t="n">
        <v>3.67</v>
      </c>
      <c r="L385" s="44" t="n">
        <f aca="false">$AB$8*M385*N385*J385</f>
        <v>-532.70784</v>
      </c>
      <c r="M385" s="45" t="n">
        <v>0.84</v>
      </c>
      <c r="N385" s="35" t="n">
        <v>0.9</v>
      </c>
      <c r="O385" s="44" t="n">
        <f aca="false">(P385*Q385)/R385</f>
        <v>7.35294117647059</v>
      </c>
      <c r="P385" s="35" t="n">
        <f aca="false">$AB$17</f>
        <v>1.5</v>
      </c>
      <c r="Q385" s="35" t="n">
        <f aca="false">$AC$17</f>
        <v>25</v>
      </c>
      <c r="R385" s="16" t="n">
        <v>5.1</v>
      </c>
      <c r="S385" s="35" t="n">
        <v>61</v>
      </c>
      <c r="T385" s="35" t="n">
        <v>50</v>
      </c>
      <c r="U385" s="35" t="n">
        <v>75</v>
      </c>
      <c r="V385" s="35" t="n">
        <v>0.16</v>
      </c>
      <c r="W385" s="45" t="n">
        <f aca="false">SUM(F385,E385,V385,)</f>
        <v>0.84</v>
      </c>
    </row>
    <row r="386" customFormat="false" ht="15" hidden="false" customHeight="false" outlineLevel="0" collapsed="false">
      <c r="A386" s="39" t="n">
        <v>384</v>
      </c>
      <c r="B386" s="40" t="n">
        <v>1.2</v>
      </c>
      <c r="C386" s="41" t="n">
        <v>10</v>
      </c>
      <c r="D386" s="42" t="n">
        <v>0.1</v>
      </c>
      <c r="E386" s="40" t="n">
        <v>0.2</v>
      </c>
      <c r="F386" s="40" t="n">
        <f aca="false">(U386-S386)/T386</f>
        <v>0.32</v>
      </c>
      <c r="G386" s="45" t="n">
        <v>1</v>
      </c>
      <c r="H386" s="43" t="n">
        <v>2.2</v>
      </c>
      <c r="I386" s="40" t="n">
        <v>2.3</v>
      </c>
      <c r="J386" s="40" t="n">
        <f aca="false">(H386-I386)*B386*C386*D386*3.67</f>
        <v>-0.440399999999998</v>
      </c>
      <c r="K386" s="40" t="n">
        <v>3.67</v>
      </c>
      <c r="L386" s="44" t="n">
        <f aca="false">$AB$8*M386*N386*J386</f>
        <v>-124.72128</v>
      </c>
      <c r="M386" s="45" t="n">
        <v>0.786666666666667</v>
      </c>
      <c r="N386" s="35" t="n">
        <v>0.9</v>
      </c>
      <c r="O386" s="44" t="n">
        <f aca="false">(P386*Q386)/R386</f>
        <v>31.25</v>
      </c>
      <c r="P386" s="35" t="n">
        <f aca="false">$AB$17</f>
        <v>1.5</v>
      </c>
      <c r="Q386" s="35" t="n">
        <f aca="false">$AC$17</f>
        <v>25</v>
      </c>
      <c r="R386" s="16" t="n">
        <v>1.2</v>
      </c>
      <c r="S386" s="35" t="n">
        <v>59</v>
      </c>
      <c r="T386" s="35" t="n">
        <v>50</v>
      </c>
      <c r="U386" s="35" t="n">
        <v>75</v>
      </c>
      <c r="V386" s="35" t="n">
        <v>0.18</v>
      </c>
      <c r="W386" s="45" t="n">
        <f aca="false">SUM(F386,E386,V386,)</f>
        <v>0.7</v>
      </c>
    </row>
    <row r="387" customFormat="false" ht="15" hidden="false" customHeight="false" outlineLevel="0" collapsed="false">
      <c r="A387" s="39" t="n">
        <v>385</v>
      </c>
      <c r="B387" s="40" t="n">
        <v>1.2</v>
      </c>
      <c r="C387" s="41" t="n">
        <v>10</v>
      </c>
      <c r="D387" s="42" t="n">
        <v>0.1</v>
      </c>
      <c r="E387" s="40" t="n">
        <v>0.3</v>
      </c>
      <c r="F387" s="40" t="n">
        <f aca="false">(U387-S387)/T387</f>
        <v>0.4</v>
      </c>
      <c r="G387" s="45" t="n">
        <v>0.93</v>
      </c>
      <c r="H387" s="43" t="n">
        <v>2.2</v>
      </c>
      <c r="I387" s="40" t="n">
        <v>2.5</v>
      </c>
      <c r="J387" s="40" t="n">
        <f aca="false">(H387-I387)*B387*C387*D387*3.67</f>
        <v>-1.3212</v>
      </c>
      <c r="K387" s="40" t="n">
        <v>3.67</v>
      </c>
      <c r="L387" s="44" t="n">
        <f aca="false">$AB$8*M387*N387*J387</f>
        <v>-348.7968</v>
      </c>
      <c r="M387" s="45" t="n">
        <v>0.733333333333333</v>
      </c>
      <c r="N387" s="35" t="n">
        <v>0.9</v>
      </c>
      <c r="O387" s="44" t="n">
        <f aca="false">(P387*Q387)/R387</f>
        <v>8.72093023255814</v>
      </c>
      <c r="P387" s="35" t="n">
        <f aca="false">$AB$17</f>
        <v>1.5</v>
      </c>
      <c r="Q387" s="35" t="n">
        <f aca="false">$AC$17</f>
        <v>25</v>
      </c>
      <c r="R387" s="16" t="n">
        <v>4.3</v>
      </c>
      <c r="S387" s="35" t="n">
        <v>55</v>
      </c>
      <c r="T387" s="35" t="n">
        <v>50</v>
      </c>
      <c r="U387" s="35" t="n">
        <v>75</v>
      </c>
      <c r="V387" s="35" t="n">
        <v>0.18</v>
      </c>
      <c r="W387" s="45" t="n">
        <f aca="false">SUM(F387,E387,V387,)</f>
        <v>0.88</v>
      </c>
    </row>
    <row r="388" customFormat="false" ht="15" hidden="false" customHeight="false" outlineLevel="0" collapsed="false">
      <c r="A388" s="39" t="n">
        <v>386</v>
      </c>
      <c r="B388" s="40" t="n">
        <v>1.2</v>
      </c>
      <c r="C388" s="41" t="n">
        <v>10</v>
      </c>
      <c r="D388" s="42" t="n">
        <v>0.1</v>
      </c>
      <c r="E388" s="40" t="n">
        <v>0.4</v>
      </c>
      <c r="F388" s="40" t="n">
        <f aca="false">(U388-S388)/T388</f>
        <v>0.28</v>
      </c>
      <c r="G388" s="45" t="n">
        <v>0.98</v>
      </c>
      <c r="H388" s="43" t="n">
        <v>2.2</v>
      </c>
      <c r="I388" s="40" t="n">
        <v>1.8</v>
      </c>
      <c r="J388" s="40" t="n">
        <f aca="false">(H388-I388)*B388*C388*D388*3.67</f>
        <v>1.7616</v>
      </c>
      <c r="K388" s="40" t="n">
        <v>3.67</v>
      </c>
      <c r="L388" s="44" t="n">
        <f aca="false">$AB$8*M388*N388*J388</f>
        <v>498.88512</v>
      </c>
      <c r="M388" s="45" t="n">
        <v>0.786666666666667</v>
      </c>
      <c r="N388" s="35" t="n">
        <v>0.9</v>
      </c>
      <c r="O388" s="44" t="n">
        <f aca="false">(P388*Q388)/R388</f>
        <v>8.92857142857143</v>
      </c>
      <c r="P388" s="35" t="n">
        <f aca="false">$AB$17</f>
        <v>1.5</v>
      </c>
      <c r="Q388" s="35" t="n">
        <f aca="false">$AC$17</f>
        <v>25</v>
      </c>
      <c r="R388" s="16" t="n">
        <v>4.2</v>
      </c>
      <c r="S388" s="35" t="n">
        <v>61</v>
      </c>
      <c r="T388" s="35" t="n">
        <v>50</v>
      </c>
      <c r="U388" s="35" t="n">
        <v>75</v>
      </c>
      <c r="V388" s="35" t="n">
        <v>0.22</v>
      </c>
      <c r="W388" s="45" t="n">
        <f aca="false">SUM(F388,E388,V388,)</f>
        <v>0.9</v>
      </c>
    </row>
    <row r="389" customFormat="false" ht="15" hidden="false" customHeight="false" outlineLevel="0" collapsed="false">
      <c r="A389" s="39" t="n">
        <v>387</v>
      </c>
      <c r="B389" s="40" t="n">
        <v>1.2</v>
      </c>
      <c r="C389" s="41" t="n">
        <v>10</v>
      </c>
      <c r="D389" s="42" t="n">
        <v>0.1</v>
      </c>
      <c r="E389" s="40" t="n">
        <v>0.2</v>
      </c>
      <c r="F389" s="40" t="n">
        <f aca="false">(U389-S389)/T389</f>
        <v>0.32</v>
      </c>
      <c r="G389" s="45" t="n">
        <v>0.94</v>
      </c>
      <c r="H389" s="43" t="n">
        <v>2.2</v>
      </c>
      <c r="I389" s="40" t="n">
        <v>2.1</v>
      </c>
      <c r="J389" s="40" t="n">
        <f aca="false">(H389-I389)*B389*C389*D389*3.67</f>
        <v>0.4404</v>
      </c>
      <c r="K389" s="40" t="n">
        <v>3.67</v>
      </c>
      <c r="L389" s="44" t="n">
        <f aca="false">$AB$8*M389*N389*J389</f>
        <v>118.37952</v>
      </c>
      <c r="M389" s="45" t="n">
        <v>0.746666666666667</v>
      </c>
      <c r="N389" s="35" t="n">
        <v>0.9</v>
      </c>
      <c r="O389" s="44" t="n">
        <f aca="false">(P389*Q389)/R389</f>
        <v>8.33333333333333</v>
      </c>
      <c r="P389" s="35" t="n">
        <f aca="false">$AB$17</f>
        <v>1.5</v>
      </c>
      <c r="Q389" s="35" t="n">
        <f aca="false">$AC$17</f>
        <v>25</v>
      </c>
      <c r="R389" s="16" t="n">
        <v>4.5</v>
      </c>
      <c r="S389" s="35" t="n">
        <v>59</v>
      </c>
      <c r="T389" s="35" t="n">
        <v>50</v>
      </c>
      <c r="U389" s="35" t="n">
        <v>75</v>
      </c>
      <c r="V389" s="35" t="n">
        <v>0.25</v>
      </c>
      <c r="W389" s="45" t="n">
        <f aca="false">SUM(F389,E389,V389,)</f>
        <v>0.77</v>
      </c>
    </row>
    <row r="390" customFormat="false" ht="15" hidden="false" customHeight="false" outlineLevel="0" collapsed="false">
      <c r="A390" s="39" t="n">
        <v>388</v>
      </c>
      <c r="B390" s="40" t="n">
        <v>1.2</v>
      </c>
      <c r="C390" s="41" t="n">
        <v>10</v>
      </c>
      <c r="D390" s="42" t="n">
        <v>0.1</v>
      </c>
      <c r="E390" s="40" t="n">
        <v>0.4</v>
      </c>
      <c r="F390" s="40" t="n">
        <f aca="false">(U390-S390)/T390</f>
        <v>0.26</v>
      </c>
      <c r="G390" s="45" t="n">
        <v>0.91</v>
      </c>
      <c r="H390" s="43" t="n">
        <v>2.2</v>
      </c>
      <c r="I390" s="40" t="n">
        <v>1.9</v>
      </c>
      <c r="J390" s="40" t="n">
        <f aca="false">(H390-I390)*B390*C390*D390*3.67</f>
        <v>1.3212</v>
      </c>
      <c r="K390" s="40" t="n">
        <v>3.67</v>
      </c>
      <c r="L390" s="44" t="n">
        <f aca="false">$AB$8*M390*N390*J390</f>
        <v>367.82208</v>
      </c>
      <c r="M390" s="45" t="n">
        <v>0.773333333333333</v>
      </c>
      <c r="N390" s="35" t="n">
        <v>0.9</v>
      </c>
      <c r="O390" s="44" t="n">
        <f aca="false">(P390*Q390)/R390</f>
        <v>9.61538461538462</v>
      </c>
      <c r="P390" s="35" t="n">
        <f aca="false">$AB$17</f>
        <v>1.5</v>
      </c>
      <c r="Q390" s="35" t="n">
        <f aca="false">$AC$17</f>
        <v>25</v>
      </c>
      <c r="R390" s="16" t="n">
        <v>3.9</v>
      </c>
      <c r="S390" s="35" t="n">
        <v>62</v>
      </c>
      <c r="T390" s="35" t="n">
        <v>50</v>
      </c>
      <c r="U390" s="35" t="n">
        <v>75</v>
      </c>
      <c r="V390" s="35" t="n">
        <v>0.12</v>
      </c>
      <c r="W390" s="45" t="n">
        <f aca="false">SUM(F390,E390,V390,)</f>
        <v>0.78</v>
      </c>
    </row>
    <row r="391" customFormat="false" ht="15" hidden="false" customHeight="false" outlineLevel="0" collapsed="false">
      <c r="A391" s="39" t="n">
        <v>389</v>
      </c>
      <c r="B391" s="40" t="n">
        <v>1.2</v>
      </c>
      <c r="C391" s="41" t="n">
        <v>10</v>
      </c>
      <c r="D391" s="42" t="n">
        <v>0.1</v>
      </c>
      <c r="E391" s="40" t="n">
        <v>0.2</v>
      </c>
      <c r="F391" s="40" t="n">
        <f aca="false">(U391-S391)/T391</f>
        <v>0.26</v>
      </c>
      <c r="G391" s="45" t="n">
        <v>0.96</v>
      </c>
      <c r="H391" s="43" t="n">
        <v>2.2</v>
      </c>
      <c r="I391" s="40" t="n">
        <v>2.6</v>
      </c>
      <c r="J391" s="40" t="n">
        <f aca="false">(H391-I391)*B391*C391*D391*3.67</f>
        <v>-1.7616</v>
      </c>
      <c r="K391" s="40" t="n">
        <v>3.67</v>
      </c>
      <c r="L391" s="44" t="n">
        <f aca="false">$AB$8*M391*N391*J391</f>
        <v>-498.88512</v>
      </c>
      <c r="M391" s="45" t="n">
        <v>0.786666666666667</v>
      </c>
      <c r="N391" s="35" t="n">
        <v>0.9</v>
      </c>
      <c r="O391" s="44" t="n">
        <f aca="false">(P391*Q391)/R391</f>
        <v>7.97872340425532</v>
      </c>
      <c r="P391" s="35" t="n">
        <f aca="false">$AB$17</f>
        <v>1.5</v>
      </c>
      <c r="Q391" s="35" t="n">
        <f aca="false">$AC$17</f>
        <v>25</v>
      </c>
      <c r="R391" s="16" t="n">
        <v>4.7</v>
      </c>
      <c r="S391" s="35" t="n">
        <v>62</v>
      </c>
      <c r="T391" s="35" t="n">
        <v>50</v>
      </c>
      <c r="U391" s="35" t="n">
        <v>75</v>
      </c>
      <c r="V391" s="35" t="n">
        <v>0.24</v>
      </c>
      <c r="W391" s="45" t="n">
        <f aca="false">SUM(F391,E391,V391,)</f>
        <v>0.7</v>
      </c>
    </row>
    <row r="392" customFormat="false" ht="15" hidden="false" customHeight="false" outlineLevel="0" collapsed="false">
      <c r="A392" s="39" t="n">
        <v>390</v>
      </c>
      <c r="B392" s="40" t="n">
        <v>1.2</v>
      </c>
      <c r="C392" s="41" t="n">
        <v>10</v>
      </c>
      <c r="D392" s="42" t="n">
        <v>0.1</v>
      </c>
      <c r="E392" s="40" t="n">
        <v>0.3</v>
      </c>
      <c r="F392" s="40" t="n">
        <f aca="false">(U392-S392)/T392</f>
        <v>0.22</v>
      </c>
      <c r="G392" s="45" t="n">
        <v>0.92</v>
      </c>
      <c r="H392" s="43" t="n">
        <v>2.2</v>
      </c>
      <c r="I392" s="40" t="n">
        <v>2.5</v>
      </c>
      <c r="J392" s="40" t="n">
        <f aca="false">(H392-I392)*B392*C392*D392*3.67</f>
        <v>-1.3212</v>
      </c>
      <c r="K392" s="40" t="n">
        <v>3.67</v>
      </c>
      <c r="L392" s="44" t="n">
        <f aca="false">$AB$8*M392*N392*J392</f>
        <v>-361.48032</v>
      </c>
      <c r="M392" s="45" t="n">
        <v>0.76</v>
      </c>
      <c r="N392" s="35" t="n">
        <v>0.9</v>
      </c>
      <c r="O392" s="44" t="n">
        <f aca="false">(P392*Q392)/R392</f>
        <v>15.625</v>
      </c>
      <c r="P392" s="35" t="n">
        <f aca="false">$AB$17</f>
        <v>1.5</v>
      </c>
      <c r="Q392" s="35" t="n">
        <f aca="false">$AC$17</f>
        <v>25</v>
      </c>
      <c r="R392" s="16" t="n">
        <v>2.4</v>
      </c>
      <c r="S392" s="35" t="n">
        <v>64</v>
      </c>
      <c r="T392" s="35" t="n">
        <v>50</v>
      </c>
      <c r="U392" s="35" t="n">
        <v>75</v>
      </c>
      <c r="V392" s="35" t="n">
        <v>0.17</v>
      </c>
      <c r="W392" s="45" t="n">
        <f aca="false">SUM(F392,E392,V392,)</f>
        <v>0.69</v>
      </c>
    </row>
    <row r="393" customFormat="false" ht="15" hidden="false" customHeight="false" outlineLevel="0" collapsed="false">
      <c r="A393" s="39" t="n">
        <v>391</v>
      </c>
      <c r="B393" s="40" t="n">
        <v>1.2</v>
      </c>
      <c r="C393" s="41" t="n">
        <v>10</v>
      </c>
      <c r="D393" s="42" t="n">
        <v>0.1</v>
      </c>
      <c r="E393" s="40" t="n">
        <v>0.3</v>
      </c>
      <c r="F393" s="40" t="n">
        <f aca="false">(U393-S393)/T393</f>
        <v>0.4</v>
      </c>
      <c r="G393" s="45" t="n">
        <v>0.93</v>
      </c>
      <c r="H393" s="43" t="n">
        <v>2.2</v>
      </c>
      <c r="I393" s="40" t="n">
        <v>1.9</v>
      </c>
      <c r="J393" s="40" t="n">
        <f aca="false">(H393-I393)*B393*C393*D393*3.67</f>
        <v>1.3212</v>
      </c>
      <c r="K393" s="40" t="n">
        <v>3.67</v>
      </c>
      <c r="L393" s="44" t="n">
        <f aca="false">$AB$8*M393*N393*J393</f>
        <v>361.48032</v>
      </c>
      <c r="M393" s="45" t="n">
        <v>0.76</v>
      </c>
      <c r="N393" s="35" t="n">
        <v>0.9</v>
      </c>
      <c r="O393" s="44" t="n">
        <f aca="false">(P393*Q393)/R393</f>
        <v>19.7368421052632</v>
      </c>
      <c r="P393" s="35" t="n">
        <f aca="false">$AB$17</f>
        <v>1.5</v>
      </c>
      <c r="Q393" s="35" t="n">
        <f aca="false">$AC$17</f>
        <v>25</v>
      </c>
      <c r="R393" s="16" t="n">
        <v>1.9</v>
      </c>
      <c r="S393" s="35" t="n">
        <v>55</v>
      </c>
      <c r="T393" s="35" t="n">
        <v>50</v>
      </c>
      <c r="U393" s="35" t="n">
        <v>75</v>
      </c>
      <c r="V393" s="35" t="n">
        <v>0.16</v>
      </c>
      <c r="W393" s="45" t="n">
        <f aca="false">SUM(F393,E393,V393,)</f>
        <v>0.86</v>
      </c>
    </row>
    <row r="394" customFormat="false" ht="15" hidden="false" customHeight="false" outlineLevel="0" collapsed="false">
      <c r="A394" s="39" t="n">
        <v>392</v>
      </c>
      <c r="B394" s="40" t="n">
        <v>1.2</v>
      </c>
      <c r="C394" s="41" t="n">
        <v>10</v>
      </c>
      <c r="D394" s="42" t="n">
        <v>0.1</v>
      </c>
      <c r="E394" s="40" t="n">
        <v>0.4</v>
      </c>
      <c r="F394" s="40" t="n">
        <f aca="false">(U394-S394)/T394</f>
        <v>0.36</v>
      </c>
      <c r="G394" s="45" t="n">
        <v>0.92</v>
      </c>
      <c r="H394" s="43" t="n">
        <v>2.2</v>
      </c>
      <c r="I394" s="40" t="n">
        <v>2.2</v>
      </c>
      <c r="J394" s="40" t="n">
        <f aca="false">(H394-I394)*B394*C394*D394*3.67</f>
        <v>0</v>
      </c>
      <c r="K394" s="40" t="n">
        <v>3.67</v>
      </c>
      <c r="L394" s="44" t="n">
        <f aca="false">$AB$8*M394*N394*J394</f>
        <v>0</v>
      </c>
      <c r="M394" s="45" t="n">
        <v>0.813333333333333</v>
      </c>
      <c r="N394" s="35" t="n">
        <v>0.9</v>
      </c>
      <c r="O394" s="44" t="n">
        <f aca="false">(P394*Q394)/R394</f>
        <v>37.5</v>
      </c>
      <c r="P394" s="35" t="n">
        <f aca="false">$AB$17</f>
        <v>1.5</v>
      </c>
      <c r="Q394" s="35" t="n">
        <f aca="false">$AC$17</f>
        <v>25</v>
      </c>
      <c r="R394" s="16" t="n">
        <v>1</v>
      </c>
      <c r="S394" s="35" t="n">
        <v>57</v>
      </c>
      <c r="T394" s="35" t="n">
        <v>50</v>
      </c>
      <c r="U394" s="35" t="n">
        <v>75</v>
      </c>
      <c r="V394" s="35" t="n">
        <v>0.21</v>
      </c>
      <c r="W394" s="45" t="n">
        <f aca="false">SUM(F394,E394,V394,)</f>
        <v>0.97</v>
      </c>
    </row>
    <row r="395" customFormat="false" ht="15" hidden="false" customHeight="false" outlineLevel="0" collapsed="false">
      <c r="A395" s="39" t="n">
        <v>393</v>
      </c>
      <c r="B395" s="40" t="n">
        <v>1.2</v>
      </c>
      <c r="C395" s="41" t="n">
        <v>10</v>
      </c>
      <c r="D395" s="42" t="n">
        <v>0.1</v>
      </c>
      <c r="E395" s="40" t="n">
        <v>0.2</v>
      </c>
      <c r="F395" s="40" t="n">
        <f aca="false">(U395-S395)/T395</f>
        <v>0.24</v>
      </c>
      <c r="G395" s="45" t="n">
        <v>0.94</v>
      </c>
      <c r="H395" s="43" t="n">
        <v>2.2</v>
      </c>
      <c r="I395" s="40" t="n">
        <v>2.4</v>
      </c>
      <c r="J395" s="40" t="n">
        <f aca="false">(H395-I395)*B395*C395*D395*3.67</f>
        <v>-0.880799999999999</v>
      </c>
      <c r="K395" s="40" t="n">
        <v>3.67</v>
      </c>
      <c r="L395" s="44" t="n">
        <f aca="false">$AB$8*M395*N395*J395</f>
        <v>-274.8096</v>
      </c>
      <c r="M395" s="45" t="n">
        <v>0.866666666666667</v>
      </c>
      <c r="N395" s="35" t="n">
        <v>0.9</v>
      </c>
      <c r="O395" s="44" t="n">
        <f aca="false">(P395*Q395)/R395</f>
        <v>17.0454545454545</v>
      </c>
      <c r="P395" s="35" t="n">
        <f aca="false">$AB$17</f>
        <v>1.5</v>
      </c>
      <c r="Q395" s="35" t="n">
        <f aca="false">$AC$17</f>
        <v>25</v>
      </c>
      <c r="R395" s="16" t="n">
        <v>2.2</v>
      </c>
      <c r="S395" s="35" t="n">
        <v>63</v>
      </c>
      <c r="T395" s="35" t="n">
        <v>50</v>
      </c>
      <c r="U395" s="35" t="n">
        <v>75</v>
      </c>
      <c r="V395" s="35" t="n">
        <v>0.19</v>
      </c>
      <c r="W395" s="45" t="n">
        <f aca="false">SUM(F395,E395,V395,)</f>
        <v>0.63</v>
      </c>
    </row>
    <row r="396" customFormat="false" ht="15" hidden="false" customHeight="false" outlineLevel="0" collapsed="false">
      <c r="A396" s="39" t="n">
        <v>394</v>
      </c>
      <c r="B396" s="40" t="n">
        <v>1.2</v>
      </c>
      <c r="C396" s="41" t="n">
        <v>10</v>
      </c>
      <c r="D396" s="42" t="n">
        <v>0.1</v>
      </c>
      <c r="E396" s="40" t="n">
        <v>0.2</v>
      </c>
      <c r="F396" s="40" t="n">
        <f aca="false">(U396-S396)/T396</f>
        <v>0.32</v>
      </c>
      <c r="G396" s="45" t="n">
        <v>0.94</v>
      </c>
      <c r="H396" s="43" t="n">
        <v>2.2</v>
      </c>
      <c r="I396" s="40" t="n">
        <v>1.9</v>
      </c>
      <c r="J396" s="40" t="n">
        <f aca="false">(H396-I396)*B396*C396*D396*3.67</f>
        <v>1.3212</v>
      </c>
      <c r="K396" s="40" t="n">
        <v>3.67</v>
      </c>
      <c r="L396" s="44" t="n">
        <f aca="false">$AB$8*M396*N396*J396</f>
        <v>367.82208</v>
      </c>
      <c r="M396" s="45" t="n">
        <v>0.773333333333333</v>
      </c>
      <c r="N396" s="35" t="n">
        <v>0.9</v>
      </c>
      <c r="O396" s="44" t="n">
        <f aca="false">(P396*Q396)/R396</f>
        <v>17.0454545454545</v>
      </c>
      <c r="P396" s="35" t="n">
        <f aca="false">$AB$17</f>
        <v>1.5</v>
      </c>
      <c r="Q396" s="35" t="n">
        <f aca="false">$AC$17</f>
        <v>25</v>
      </c>
      <c r="R396" s="16" t="n">
        <v>2.2</v>
      </c>
      <c r="S396" s="35" t="n">
        <v>59</v>
      </c>
      <c r="T396" s="35" t="n">
        <v>50</v>
      </c>
      <c r="U396" s="35" t="n">
        <v>75</v>
      </c>
      <c r="V396" s="35" t="n">
        <v>0.25</v>
      </c>
      <c r="W396" s="45" t="n">
        <f aca="false">SUM(F396,E396,V396,)</f>
        <v>0.77</v>
      </c>
    </row>
    <row r="397" customFormat="false" ht="15" hidden="false" customHeight="false" outlineLevel="0" collapsed="false">
      <c r="A397" s="39" t="n">
        <v>395</v>
      </c>
      <c r="B397" s="40" t="n">
        <v>1.2</v>
      </c>
      <c r="C397" s="41" t="n">
        <v>10</v>
      </c>
      <c r="D397" s="42" t="n">
        <v>0.1</v>
      </c>
      <c r="E397" s="40" t="n">
        <v>0.3</v>
      </c>
      <c r="F397" s="40" t="n">
        <f aca="false">(U397-S397)/T397</f>
        <v>0.38</v>
      </c>
      <c r="G397" s="45" t="n">
        <v>0.95</v>
      </c>
      <c r="H397" s="43" t="n">
        <v>2.2</v>
      </c>
      <c r="I397" s="40" t="n">
        <v>2.2</v>
      </c>
      <c r="J397" s="40" t="n">
        <f aca="false">(H397-I397)*B397*C397*D397*3.67</f>
        <v>0</v>
      </c>
      <c r="K397" s="40" t="n">
        <v>3.67</v>
      </c>
      <c r="L397" s="44" t="n">
        <f aca="false">$AB$8*M397*N397*J397</f>
        <v>0</v>
      </c>
      <c r="M397" s="45" t="n">
        <v>0.733333333333333</v>
      </c>
      <c r="N397" s="35" t="n">
        <v>0.9</v>
      </c>
      <c r="O397" s="44" t="n">
        <f aca="false">(P397*Q397)/R397</f>
        <v>10.4166666666667</v>
      </c>
      <c r="P397" s="35" t="n">
        <f aca="false">$AB$17</f>
        <v>1.5</v>
      </c>
      <c r="Q397" s="35" t="n">
        <f aca="false">$AC$17</f>
        <v>25</v>
      </c>
      <c r="R397" s="16" t="n">
        <v>3.6</v>
      </c>
      <c r="S397" s="35" t="n">
        <v>56</v>
      </c>
      <c r="T397" s="35" t="n">
        <v>50</v>
      </c>
      <c r="U397" s="35" t="n">
        <v>75</v>
      </c>
      <c r="V397" s="35" t="n">
        <v>0.21</v>
      </c>
      <c r="W397" s="45" t="n">
        <f aca="false">SUM(F397,E397,V397,)</f>
        <v>0.89</v>
      </c>
    </row>
    <row r="398" customFormat="false" ht="15" hidden="false" customHeight="false" outlineLevel="0" collapsed="false">
      <c r="A398" s="39" t="n">
        <v>396</v>
      </c>
      <c r="B398" s="40" t="n">
        <v>1.2</v>
      </c>
      <c r="C398" s="41" t="n">
        <v>10</v>
      </c>
      <c r="D398" s="42" t="n">
        <v>0.1</v>
      </c>
      <c r="E398" s="40" t="n">
        <v>0.2</v>
      </c>
      <c r="F398" s="40" t="n">
        <f aca="false">(U398-S398)/T398</f>
        <v>0.34</v>
      </c>
      <c r="G398" s="45" t="n">
        <v>0.97</v>
      </c>
      <c r="H398" s="43" t="n">
        <v>2.2</v>
      </c>
      <c r="I398" s="40" t="n">
        <v>2.1</v>
      </c>
      <c r="J398" s="40" t="n">
        <f aca="false">(H398-I398)*B398*C398*D398*3.67</f>
        <v>0.4404</v>
      </c>
      <c r="K398" s="40" t="n">
        <v>3.67</v>
      </c>
      <c r="L398" s="44" t="n">
        <f aca="false">$AB$8*M398*N398*J398</f>
        <v>120.49344</v>
      </c>
      <c r="M398" s="45" t="n">
        <v>0.76</v>
      </c>
      <c r="N398" s="35" t="n">
        <v>0.9</v>
      </c>
      <c r="O398" s="44" t="n">
        <f aca="false">(P398*Q398)/R398</f>
        <v>5.95238095238095</v>
      </c>
      <c r="P398" s="35" t="n">
        <f aca="false">$AB$17</f>
        <v>1.5</v>
      </c>
      <c r="Q398" s="35" t="n">
        <f aca="false">$AC$17</f>
        <v>25</v>
      </c>
      <c r="R398" s="16" t="n">
        <v>6.3</v>
      </c>
      <c r="S398" s="35" t="n">
        <v>58</v>
      </c>
      <c r="T398" s="35" t="n">
        <v>50</v>
      </c>
      <c r="U398" s="35" t="n">
        <v>75</v>
      </c>
      <c r="V398" s="35" t="n">
        <v>0.2</v>
      </c>
      <c r="W398" s="45" t="n">
        <f aca="false">SUM(F398,E398,V398,)</f>
        <v>0.74</v>
      </c>
    </row>
    <row r="399" customFormat="false" ht="15" hidden="false" customHeight="false" outlineLevel="0" collapsed="false">
      <c r="A399" s="39" t="n">
        <v>397</v>
      </c>
      <c r="B399" s="40" t="n">
        <v>1.2</v>
      </c>
      <c r="C399" s="41" t="n">
        <v>10</v>
      </c>
      <c r="D399" s="42" t="n">
        <v>0.1</v>
      </c>
      <c r="E399" s="40" t="n">
        <v>0.2</v>
      </c>
      <c r="F399" s="40" t="n">
        <f aca="false">(U399-S399)/T399</f>
        <v>0.34</v>
      </c>
      <c r="G399" s="45" t="n">
        <v>0.99</v>
      </c>
      <c r="H399" s="43" t="n">
        <v>2.2</v>
      </c>
      <c r="I399" s="40" t="n">
        <v>1.9</v>
      </c>
      <c r="J399" s="40" t="n">
        <f aca="false">(H399-I399)*B399*C399*D399*3.67</f>
        <v>1.3212</v>
      </c>
      <c r="K399" s="40" t="n">
        <v>3.67</v>
      </c>
      <c r="L399" s="44" t="n">
        <f aca="false">$AB$8*M399*N399*J399</f>
        <v>405.87264</v>
      </c>
      <c r="M399" s="45" t="n">
        <v>0.853333333333333</v>
      </c>
      <c r="N399" s="35" t="n">
        <v>0.9</v>
      </c>
      <c r="O399" s="44" t="n">
        <f aca="false">(P399*Q399)/R399</f>
        <v>23.4375</v>
      </c>
      <c r="P399" s="35" t="n">
        <f aca="false">$AB$17</f>
        <v>1.5</v>
      </c>
      <c r="Q399" s="35" t="n">
        <f aca="false">$AC$17</f>
        <v>25</v>
      </c>
      <c r="R399" s="16" t="n">
        <v>1.6</v>
      </c>
      <c r="S399" s="35" t="n">
        <v>58</v>
      </c>
      <c r="T399" s="35" t="n">
        <v>50</v>
      </c>
      <c r="U399" s="35" t="n">
        <v>75</v>
      </c>
      <c r="V399" s="35" t="n">
        <v>0.25</v>
      </c>
      <c r="W399" s="45" t="n">
        <f aca="false">SUM(F399,E399,V399,)</f>
        <v>0.79</v>
      </c>
    </row>
    <row r="400" customFormat="false" ht="15" hidden="false" customHeight="false" outlineLevel="0" collapsed="false">
      <c r="A400" s="39" t="n">
        <v>398</v>
      </c>
      <c r="B400" s="40" t="n">
        <v>1.2</v>
      </c>
      <c r="C400" s="41" t="n">
        <v>10</v>
      </c>
      <c r="D400" s="42" t="n">
        <v>0.1</v>
      </c>
      <c r="E400" s="40" t="n">
        <v>0.4</v>
      </c>
      <c r="F400" s="40" t="n">
        <f aca="false">(U400-S400)/T400</f>
        <v>0.4</v>
      </c>
      <c r="G400" s="45" t="n">
        <v>0.95</v>
      </c>
      <c r="H400" s="43" t="n">
        <v>2.2</v>
      </c>
      <c r="I400" s="40" t="n">
        <v>2.3</v>
      </c>
      <c r="J400" s="40" t="n">
        <f aca="false">(H400-I400)*B400*C400*D400*3.67</f>
        <v>-0.440399999999998</v>
      </c>
      <c r="K400" s="40" t="n">
        <v>3.67</v>
      </c>
      <c r="L400" s="44" t="n">
        <f aca="false">$AB$8*M400*N400*J400</f>
        <v>-131.06304</v>
      </c>
      <c r="M400" s="45" t="n">
        <v>0.826666666666667</v>
      </c>
      <c r="N400" s="35" t="n">
        <v>0.9</v>
      </c>
      <c r="O400" s="44" t="n">
        <f aca="false">(P400*Q400)/R400</f>
        <v>19.7368421052632</v>
      </c>
      <c r="P400" s="35" t="n">
        <f aca="false">$AB$17</f>
        <v>1.5</v>
      </c>
      <c r="Q400" s="35" t="n">
        <f aca="false">$AC$17</f>
        <v>25</v>
      </c>
      <c r="R400" s="16" t="n">
        <v>1.9</v>
      </c>
      <c r="S400" s="35" t="n">
        <v>55</v>
      </c>
      <c r="T400" s="35" t="n">
        <v>50</v>
      </c>
      <c r="U400" s="35" t="n">
        <v>75</v>
      </c>
      <c r="V400" s="35" t="n">
        <v>0.13</v>
      </c>
      <c r="W400" s="45" t="n">
        <f aca="false">SUM(F400,E400,V400,)</f>
        <v>0.93</v>
      </c>
    </row>
    <row r="401" customFormat="false" ht="15" hidden="false" customHeight="false" outlineLevel="0" collapsed="false">
      <c r="A401" s="39" t="n">
        <v>399</v>
      </c>
      <c r="B401" s="40" t="n">
        <v>1.2</v>
      </c>
      <c r="C401" s="41" t="n">
        <v>10</v>
      </c>
      <c r="D401" s="42" t="n">
        <v>0.1</v>
      </c>
      <c r="E401" s="40" t="n">
        <v>0.3</v>
      </c>
      <c r="F401" s="40" t="n">
        <f aca="false">(U401-S401)/T401</f>
        <v>0.3</v>
      </c>
      <c r="G401" s="45" t="n">
        <v>0.92</v>
      </c>
      <c r="H401" s="43" t="n">
        <v>2.2</v>
      </c>
      <c r="I401" s="40" t="n">
        <v>2.5</v>
      </c>
      <c r="J401" s="40" t="n">
        <f aca="false">(H401-I401)*B401*C401*D401*3.67</f>
        <v>-1.3212</v>
      </c>
      <c r="K401" s="40" t="n">
        <v>3.67</v>
      </c>
      <c r="L401" s="44" t="n">
        <f aca="false">$AB$8*M401*N401*J401</f>
        <v>-405.87264</v>
      </c>
      <c r="M401" s="45" t="n">
        <v>0.853333333333333</v>
      </c>
      <c r="N401" s="35" t="n">
        <v>0.9</v>
      </c>
      <c r="O401" s="44" t="n">
        <f aca="false">(P401*Q401)/R401</f>
        <v>18.75</v>
      </c>
      <c r="P401" s="35" t="n">
        <f aca="false">$AB$17</f>
        <v>1.5</v>
      </c>
      <c r="Q401" s="35" t="n">
        <f aca="false">$AC$17</f>
        <v>25</v>
      </c>
      <c r="R401" s="16" t="n">
        <v>2</v>
      </c>
      <c r="S401" s="35" t="n">
        <v>60</v>
      </c>
      <c r="T401" s="35" t="n">
        <v>50</v>
      </c>
      <c r="U401" s="35" t="n">
        <v>75</v>
      </c>
      <c r="V401" s="35" t="n">
        <v>0.16</v>
      </c>
      <c r="W401" s="45" t="n">
        <f aca="false">SUM(F401,E401,V401,)</f>
        <v>0.76</v>
      </c>
    </row>
    <row r="402" customFormat="false" ht="15" hidden="false" customHeight="false" outlineLevel="0" collapsed="false">
      <c r="A402" s="39" t="n">
        <v>400</v>
      </c>
      <c r="B402" s="40" t="n">
        <v>1.2</v>
      </c>
      <c r="C402" s="41" t="n">
        <v>10</v>
      </c>
      <c r="D402" s="42" t="n">
        <v>0.1</v>
      </c>
      <c r="E402" s="40" t="n">
        <v>0.2</v>
      </c>
      <c r="F402" s="40" t="n">
        <f aca="false">(U402-S402)/T402</f>
        <v>0.26</v>
      </c>
      <c r="G402" s="45" t="n">
        <v>0.9</v>
      </c>
      <c r="H402" s="43" t="n">
        <v>2.2</v>
      </c>
      <c r="I402" s="40" t="n">
        <v>1.9</v>
      </c>
      <c r="J402" s="40" t="n">
        <f aca="false">(H402-I402)*B402*C402*D402*3.67</f>
        <v>1.3212</v>
      </c>
      <c r="K402" s="40" t="n">
        <v>3.67</v>
      </c>
      <c r="L402" s="44" t="n">
        <f aca="false">$AB$8*M402*N402*J402</f>
        <v>405.87264</v>
      </c>
      <c r="M402" s="45" t="n">
        <v>0.853333333333333</v>
      </c>
      <c r="N402" s="35" t="n">
        <v>0.9</v>
      </c>
      <c r="O402" s="44" t="n">
        <f aca="false">(P402*Q402)/R402</f>
        <v>18.75</v>
      </c>
      <c r="P402" s="35" t="n">
        <f aca="false">$AB$17</f>
        <v>1.5</v>
      </c>
      <c r="Q402" s="35" t="n">
        <f aca="false">$AC$17</f>
        <v>25</v>
      </c>
      <c r="R402" s="16" t="n">
        <v>2</v>
      </c>
      <c r="S402" s="35" t="n">
        <v>62</v>
      </c>
      <c r="T402" s="35" t="n">
        <v>50</v>
      </c>
      <c r="U402" s="35" t="n">
        <v>75</v>
      </c>
      <c r="V402" s="35" t="n">
        <v>0.17</v>
      </c>
      <c r="W402" s="45" t="n">
        <f aca="false">SUM(F402,E402,V402,)</f>
        <v>0.63</v>
      </c>
    </row>
    <row r="403" customFormat="false" ht="15" hidden="false" customHeight="false" outlineLevel="0" collapsed="false">
      <c r="A403" s="39" t="n">
        <v>401</v>
      </c>
      <c r="B403" s="40" t="n">
        <v>1.2</v>
      </c>
      <c r="C403" s="41" t="n">
        <v>10</v>
      </c>
      <c r="D403" s="42" t="n">
        <v>0.1</v>
      </c>
      <c r="E403" s="40" t="n">
        <v>0.4</v>
      </c>
      <c r="F403" s="40" t="n">
        <f aca="false">(U403-S403)/T403</f>
        <v>0.36</v>
      </c>
      <c r="G403" s="45" t="n">
        <v>0.97</v>
      </c>
      <c r="H403" s="43" t="n">
        <v>2.2</v>
      </c>
      <c r="I403" s="40" t="n">
        <v>2</v>
      </c>
      <c r="J403" s="40" t="n">
        <f aca="false">(H403-I403)*B403*C403*D403*3.67</f>
        <v>0.880800000000001</v>
      </c>
      <c r="K403" s="40" t="n">
        <v>3.67</v>
      </c>
      <c r="L403" s="44" t="n">
        <f aca="false">$AB$8*M403*N403*J403</f>
        <v>270.58176</v>
      </c>
      <c r="M403" s="45" t="n">
        <v>0.853333333333333</v>
      </c>
      <c r="N403" s="35" t="n">
        <v>0.9</v>
      </c>
      <c r="O403" s="44" t="n">
        <f aca="false">(P403*Q403)/R403</f>
        <v>16.304347826087</v>
      </c>
      <c r="P403" s="35" t="n">
        <f aca="false">$AB$17</f>
        <v>1.5</v>
      </c>
      <c r="Q403" s="35" t="n">
        <f aca="false">$AC$17</f>
        <v>25</v>
      </c>
      <c r="R403" s="16" t="n">
        <v>2.3</v>
      </c>
      <c r="S403" s="35" t="n">
        <v>57</v>
      </c>
      <c r="T403" s="35" t="n">
        <v>50</v>
      </c>
      <c r="U403" s="35" t="n">
        <v>75</v>
      </c>
      <c r="V403" s="35" t="n">
        <v>0.21</v>
      </c>
      <c r="W403" s="45" t="n">
        <f aca="false">SUM(F403,E403,V403,)</f>
        <v>0.97</v>
      </c>
    </row>
    <row r="404" customFormat="false" ht="15" hidden="false" customHeight="false" outlineLevel="0" collapsed="false">
      <c r="A404" s="39" t="n">
        <v>402</v>
      </c>
      <c r="B404" s="40" t="n">
        <v>1.2</v>
      </c>
      <c r="C404" s="41" t="n">
        <v>10</v>
      </c>
      <c r="D404" s="42" t="n">
        <v>0.1</v>
      </c>
      <c r="E404" s="40" t="n">
        <v>0.2</v>
      </c>
      <c r="F404" s="40" t="n">
        <f aca="false">(U404-S404)/T404</f>
        <v>0.26</v>
      </c>
      <c r="G404" s="45" t="n">
        <v>0.92</v>
      </c>
      <c r="H404" s="43" t="n">
        <v>2.2</v>
      </c>
      <c r="I404" s="40" t="n">
        <v>2</v>
      </c>
      <c r="J404" s="40" t="n">
        <f aca="false">(H404-I404)*B404*C404*D404*3.67</f>
        <v>0.880800000000001</v>
      </c>
      <c r="K404" s="40" t="n">
        <v>3.67</v>
      </c>
      <c r="L404" s="44" t="n">
        <f aca="false">$AB$8*M404*N404*J404</f>
        <v>262.12608</v>
      </c>
      <c r="M404" s="45" t="n">
        <v>0.826666666666667</v>
      </c>
      <c r="N404" s="35" t="n">
        <v>0.9</v>
      </c>
      <c r="O404" s="44" t="n">
        <f aca="false">(P404*Q404)/R404</f>
        <v>28.8461538461538</v>
      </c>
      <c r="P404" s="35" t="n">
        <f aca="false">$AB$17</f>
        <v>1.5</v>
      </c>
      <c r="Q404" s="35" t="n">
        <f aca="false">$AC$17</f>
        <v>25</v>
      </c>
      <c r="R404" s="16" t="n">
        <v>1.3</v>
      </c>
      <c r="S404" s="35" t="n">
        <v>62</v>
      </c>
      <c r="T404" s="35" t="n">
        <v>50</v>
      </c>
      <c r="U404" s="35" t="n">
        <v>75</v>
      </c>
      <c r="V404" s="35" t="n">
        <v>0.11</v>
      </c>
      <c r="W404" s="45" t="n">
        <f aca="false">SUM(F404,E404,V404,)</f>
        <v>0.57</v>
      </c>
    </row>
    <row r="405" customFormat="false" ht="15" hidden="false" customHeight="false" outlineLevel="0" collapsed="false">
      <c r="A405" s="39" t="n">
        <v>403</v>
      </c>
      <c r="B405" s="40" t="n">
        <v>1.2</v>
      </c>
      <c r="C405" s="41" t="n">
        <v>10</v>
      </c>
      <c r="D405" s="42" t="n">
        <v>0.1</v>
      </c>
      <c r="E405" s="40" t="n">
        <v>0.2</v>
      </c>
      <c r="F405" s="40" t="n">
        <f aca="false">(U405-S405)/T405</f>
        <v>0.2</v>
      </c>
      <c r="G405" s="45" t="n">
        <v>0.96</v>
      </c>
      <c r="H405" s="43" t="n">
        <v>2.2</v>
      </c>
      <c r="I405" s="40" t="n">
        <v>2.3</v>
      </c>
      <c r="J405" s="40" t="n">
        <f aca="false">(H405-I405)*B405*C405*D405*3.67</f>
        <v>-0.440399999999998</v>
      </c>
      <c r="K405" s="40" t="n">
        <v>3.67</v>
      </c>
      <c r="L405" s="44" t="n">
        <f aca="false">$AB$8*M405*N405*J405</f>
        <v>-133.17696</v>
      </c>
      <c r="M405" s="45" t="n">
        <v>0.84</v>
      </c>
      <c r="N405" s="35" t="n">
        <v>0.9</v>
      </c>
      <c r="O405" s="44" t="n">
        <f aca="false">(P405*Q405)/R405</f>
        <v>10.4166666666667</v>
      </c>
      <c r="P405" s="35" t="n">
        <f aca="false">$AB$17</f>
        <v>1.5</v>
      </c>
      <c r="Q405" s="35" t="n">
        <f aca="false">$AC$17</f>
        <v>25</v>
      </c>
      <c r="R405" s="16" t="n">
        <v>3.6</v>
      </c>
      <c r="S405" s="35" t="n">
        <v>65</v>
      </c>
      <c r="T405" s="35" t="n">
        <v>50</v>
      </c>
      <c r="U405" s="35" t="n">
        <v>75</v>
      </c>
      <c r="V405" s="35" t="n">
        <v>0.21</v>
      </c>
      <c r="W405" s="45" t="n">
        <f aca="false">SUM(F405,E405,V405,)</f>
        <v>0.61</v>
      </c>
    </row>
    <row r="406" customFormat="false" ht="15" hidden="false" customHeight="false" outlineLevel="0" collapsed="false">
      <c r="A406" s="39" t="n">
        <v>404</v>
      </c>
      <c r="B406" s="40" t="n">
        <v>1.2</v>
      </c>
      <c r="C406" s="41" t="n">
        <v>10</v>
      </c>
      <c r="D406" s="42" t="n">
        <v>0.1</v>
      </c>
      <c r="E406" s="40" t="n">
        <v>0.2</v>
      </c>
      <c r="F406" s="40" t="n">
        <f aca="false">(U406-S406)/T406</f>
        <v>0.28</v>
      </c>
      <c r="G406" s="45" t="n">
        <v>0.96</v>
      </c>
      <c r="H406" s="43" t="n">
        <v>2.2</v>
      </c>
      <c r="I406" s="40" t="n">
        <v>2.6</v>
      </c>
      <c r="J406" s="40" t="n">
        <f aca="false">(H406-I406)*B406*C406*D406*3.67</f>
        <v>-1.7616</v>
      </c>
      <c r="K406" s="40" t="n">
        <v>3.67</v>
      </c>
      <c r="L406" s="44" t="n">
        <f aca="false">$AB$8*M406*N406*J406</f>
        <v>-473.51808</v>
      </c>
      <c r="M406" s="45" t="n">
        <v>0.746666666666667</v>
      </c>
      <c r="N406" s="35" t="n">
        <v>0.9</v>
      </c>
      <c r="O406" s="44" t="n">
        <f aca="false">(P406*Q406)/R406</f>
        <v>31.25</v>
      </c>
      <c r="P406" s="35" t="n">
        <f aca="false">$AB$17</f>
        <v>1.5</v>
      </c>
      <c r="Q406" s="35" t="n">
        <f aca="false">$AC$17</f>
        <v>25</v>
      </c>
      <c r="R406" s="16" t="n">
        <v>1.2</v>
      </c>
      <c r="S406" s="35" t="n">
        <v>61</v>
      </c>
      <c r="T406" s="35" t="n">
        <v>50</v>
      </c>
      <c r="U406" s="35" t="n">
        <v>75</v>
      </c>
      <c r="V406" s="35" t="n">
        <v>0.15</v>
      </c>
      <c r="W406" s="45" t="n">
        <f aca="false">SUM(F406,E406,V406,)</f>
        <v>0.63</v>
      </c>
    </row>
    <row r="407" customFormat="false" ht="15" hidden="false" customHeight="false" outlineLevel="0" collapsed="false">
      <c r="A407" s="39" t="n">
        <v>405</v>
      </c>
      <c r="B407" s="40" t="n">
        <v>1.2</v>
      </c>
      <c r="C407" s="41" t="n">
        <v>10</v>
      </c>
      <c r="D407" s="42" t="n">
        <v>0.1</v>
      </c>
      <c r="E407" s="40" t="n">
        <v>0.3</v>
      </c>
      <c r="F407" s="40" t="n">
        <f aca="false">(U407-S407)/T407</f>
        <v>0.26</v>
      </c>
      <c r="G407" s="45" t="n">
        <v>0.9</v>
      </c>
      <c r="H407" s="43" t="n">
        <v>2.2</v>
      </c>
      <c r="I407" s="40" t="n">
        <v>2.2</v>
      </c>
      <c r="J407" s="40" t="n">
        <f aca="false">(H407-I407)*B407*C407*D407*3.67</f>
        <v>0</v>
      </c>
      <c r="K407" s="40" t="n">
        <v>3.67</v>
      </c>
      <c r="L407" s="44" t="n">
        <f aca="false">$AB$8*M407*N407*J407</f>
        <v>0</v>
      </c>
      <c r="M407" s="45" t="n">
        <v>0.853333333333333</v>
      </c>
      <c r="N407" s="35" t="n">
        <v>0.9</v>
      </c>
      <c r="O407" s="44" t="n">
        <f aca="false">(P407*Q407)/R407</f>
        <v>37.5</v>
      </c>
      <c r="P407" s="35" t="n">
        <f aca="false">$AB$17</f>
        <v>1.5</v>
      </c>
      <c r="Q407" s="35" t="n">
        <f aca="false">$AC$17</f>
        <v>25</v>
      </c>
      <c r="R407" s="16" t="n">
        <v>1</v>
      </c>
      <c r="S407" s="35" t="n">
        <v>62</v>
      </c>
      <c r="T407" s="35" t="n">
        <v>50</v>
      </c>
      <c r="U407" s="35" t="n">
        <v>75</v>
      </c>
      <c r="V407" s="35" t="n">
        <v>0.13</v>
      </c>
      <c r="W407" s="45" t="n">
        <f aca="false">SUM(F407,E407,V407,)</f>
        <v>0.69</v>
      </c>
    </row>
    <row r="408" customFormat="false" ht="15" hidden="false" customHeight="false" outlineLevel="0" collapsed="false">
      <c r="A408" s="39" t="n">
        <v>406</v>
      </c>
      <c r="B408" s="40" t="n">
        <v>1.2</v>
      </c>
      <c r="C408" s="41" t="n">
        <v>10</v>
      </c>
      <c r="D408" s="42" t="n">
        <v>0.1</v>
      </c>
      <c r="E408" s="40" t="n">
        <v>0.4</v>
      </c>
      <c r="F408" s="40" t="n">
        <f aca="false">(U408-S408)/T408</f>
        <v>0.32</v>
      </c>
      <c r="G408" s="45" t="n">
        <v>0.96</v>
      </c>
      <c r="H408" s="43" t="n">
        <v>2.2</v>
      </c>
      <c r="I408" s="40" t="n">
        <v>2.1</v>
      </c>
      <c r="J408" s="40" t="n">
        <f aca="false">(H408-I408)*B408*C408*D408*3.67</f>
        <v>0.4404</v>
      </c>
      <c r="K408" s="40" t="n">
        <v>3.67</v>
      </c>
      <c r="L408" s="44" t="n">
        <f aca="false">$AB$8*M408*N408*J408</f>
        <v>118.37952</v>
      </c>
      <c r="M408" s="45" t="n">
        <v>0.746666666666667</v>
      </c>
      <c r="N408" s="35" t="n">
        <v>0.9</v>
      </c>
      <c r="O408" s="44" t="n">
        <f aca="false">(P408*Q408)/R408</f>
        <v>7.8125</v>
      </c>
      <c r="P408" s="35" t="n">
        <f aca="false">$AB$17</f>
        <v>1.5</v>
      </c>
      <c r="Q408" s="35" t="n">
        <f aca="false">$AC$17</f>
        <v>25</v>
      </c>
      <c r="R408" s="16" t="n">
        <v>4.8</v>
      </c>
      <c r="S408" s="35" t="n">
        <v>59</v>
      </c>
      <c r="T408" s="35" t="n">
        <v>50</v>
      </c>
      <c r="U408" s="35" t="n">
        <v>75</v>
      </c>
      <c r="V408" s="35" t="n">
        <v>0.23</v>
      </c>
      <c r="W408" s="45" t="n">
        <f aca="false">SUM(F408,E408,V408,)</f>
        <v>0.95</v>
      </c>
    </row>
    <row r="409" customFormat="false" ht="15" hidden="false" customHeight="false" outlineLevel="0" collapsed="false">
      <c r="A409" s="39" t="n">
        <v>407</v>
      </c>
      <c r="B409" s="40" t="n">
        <v>1.2</v>
      </c>
      <c r="C409" s="41" t="n">
        <v>10</v>
      </c>
      <c r="D409" s="42" t="n">
        <v>0.1</v>
      </c>
      <c r="E409" s="40" t="n">
        <v>0.3</v>
      </c>
      <c r="F409" s="40" t="n">
        <f aca="false">(U409-S409)/T409</f>
        <v>0.24</v>
      </c>
      <c r="G409" s="45" t="n">
        <v>0.9</v>
      </c>
      <c r="H409" s="43" t="n">
        <v>2.2</v>
      </c>
      <c r="I409" s="40" t="n">
        <v>2.6</v>
      </c>
      <c r="J409" s="40" t="n">
        <f aca="false">(H409-I409)*B409*C409*D409*3.67</f>
        <v>-1.7616</v>
      </c>
      <c r="K409" s="40" t="n">
        <v>3.67</v>
      </c>
      <c r="L409" s="44" t="n">
        <f aca="false">$AB$8*M409*N409*J409</f>
        <v>-549.6192</v>
      </c>
      <c r="M409" s="45" t="n">
        <v>0.866666666666667</v>
      </c>
      <c r="N409" s="35" t="n">
        <v>0.9</v>
      </c>
      <c r="O409" s="44" t="n">
        <f aca="false">(P409*Q409)/R409</f>
        <v>7.6530612244898</v>
      </c>
      <c r="P409" s="35" t="n">
        <f aca="false">$AB$17</f>
        <v>1.5</v>
      </c>
      <c r="Q409" s="35" t="n">
        <f aca="false">$AC$17</f>
        <v>25</v>
      </c>
      <c r="R409" s="16" t="n">
        <v>4.9</v>
      </c>
      <c r="S409" s="35" t="n">
        <v>63</v>
      </c>
      <c r="T409" s="35" t="n">
        <v>50</v>
      </c>
      <c r="U409" s="35" t="n">
        <v>75</v>
      </c>
      <c r="V409" s="35" t="n">
        <v>0.11</v>
      </c>
      <c r="W409" s="45" t="n">
        <f aca="false">SUM(F409,E409,V409,)</f>
        <v>0.65</v>
      </c>
    </row>
    <row r="410" customFormat="false" ht="15" hidden="false" customHeight="false" outlineLevel="0" collapsed="false">
      <c r="A410" s="39" t="n">
        <v>408</v>
      </c>
      <c r="B410" s="40" t="n">
        <v>1.2</v>
      </c>
      <c r="C410" s="41" t="n">
        <v>10</v>
      </c>
      <c r="D410" s="42" t="n">
        <v>0.1</v>
      </c>
      <c r="E410" s="40" t="n">
        <v>0.3</v>
      </c>
      <c r="F410" s="40" t="n">
        <f aca="false">(U410-S410)/T410</f>
        <v>0.26</v>
      </c>
      <c r="G410" s="45" t="n">
        <v>0.91</v>
      </c>
      <c r="H410" s="43" t="n">
        <v>2.2</v>
      </c>
      <c r="I410" s="40" t="n">
        <v>2.2</v>
      </c>
      <c r="J410" s="40" t="n">
        <f aca="false">(H410-I410)*B410*C410*D410*3.67</f>
        <v>0</v>
      </c>
      <c r="K410" s="40" t="n">
        <v>3.67</v>
      </c>
      <c r="L410" s="44" t="n">
        <f aca="false">$AB$8*M410*N410*J410</f>
        <v>0</v>
      </c>
      <c r="M410" s="45" t="n">
        <v>0.813333333333333</v>
      </c>
      <c r="N410" s="35" t="n">
        <v>0.9</v>
      </c>
      <c r="O410" s="44" t="n">
        <f aca="false">(P410*Q410)/R410</f>
        <v>6.57894736842105</v>
      </c>
      <c r="P410" s="35" t="n">
        <f aca="false">$AB$17</f>
        <v>1.5</v>
      </c>
      <c r="Q410" s="35" t="n">
        <f aca="false">$AC$17</f>
        <v>25</v>
      </c>
      <c r="R410" s="16" t="n">
        <v>5.7</v>
      </c>
      <c r="S410" s="35" t="n">
        <v>62</v>
      </c>
      <c r="T410" s="35" t="n">
        <v>50</v>
      </c>
      <c r="U410" s="35" t="n">
        <v>75</v>
      </c>
      <c r="V410" s="35" t="n">
        <v>0.14</v>
      </c>
      <c r="W410" s="45" t="n">
        <f aca="false">SUM(F410,E410,V410,)</f>
        <v>0.7</v>
      </c>
    </row>
    <row r="411" customFormat="false" ht="15" hidden="false" customHeight="false" outlineLevel="0" collapsed="false">
      <c r="A411" s="39" t="n">
        <v>409</v>
      </c>
      <c r="B411" s="40" t="n">
        <v>1.2</v>
      </c>
      <c r="C411" s="41" t="n">
        <v>10</v>
      </c>
      <c r="D411" s="42" t="n">
        <v>0.1</v>
      </c>
      <c r="E411" s="40" t="n">
        <v>0.4</v>
      </c>
      <c r="F411" s="40" t="n">
        <f aca="false">(U411-S411)/T411</f>
        <v>0.4</v>
      </c>
      <c r="G411" s="45" t="n">
        <v>0.93</v>
      </c>
      <c r="H411" s="43" t="n">
        <v>2.2</v>
      </c>
      <c r="I411" s="40" t="n">
        <v>2.3</v>
      </c>
      <c r="J411" s="40" t="n">
        <f aca="false">(H411-I411)*B411*C411*D411*3.67</f>
        <v>-0.440399999999998</v>
      </c>
      <c r="K411" s="40" t="n">
        <v>3.67</v>
      </c>
      <c r="L411" s="44" t="n">
        <f aca="false">$AB$8*M411*N411*J411</f>
        <v>-120.49344</v>
      </c>
      <c r="M411" s="45" t="n">
        <v>0.76</v>
      </c>
      <c r="N411" s="35" t="n">
        <v>0.9</v>
      </c>
      <c r="O411" s="44" t="n">
        <f aca="false">(P411*Q411)/R411</f>
        <v>41.6666666666667</v>
      </c>
      <c r="P411" s="35" t="n">
        <f aca="false">$AB$17</f>
        <v>1.5</v>
      </c>
      <c r="Q411" s="35" t="n">
        <f aca="false">$AC$17</f>
        <v>25</v>
      </c>
      <c r="R411" s="16" t="n">
        <v>0.9</v>
      </c>
      <c r="S411" s="35" t="n">
        <v>55</v>
      </c>
      <c r="T411" s="35" t="n">
        <v>50</v>
      </c>
      <c r="U411" s="35" t="n">
        <v>75</v>
      </c>
      <c r="V411" s="35" t="n">
        <v>0.11</v>
      </c>
      <c r="W411" s="45" t="n">
        <f aca="false">SUM(F411,E411,V411,)</f>
        <v>0.91</v>
      </c>
    </row>
    <row r="412" customFormat="false" ht="15" hidden="false" customHeight="false" outlineLevel="0" collapsed="false">
      <c r="A412" s="39" t="n">
        <v>410</v>
      </c>
      <c r="B412" s="40" t="n">
        <v>1.2</v>
      </c>
      <c r="C412" s="41" t="n">
        <v>10</v>
      </c>
      <c r="D412" s="42" t="n">
        <v>0.1</v>
      </c>
      <c r="E412" s="40" t="n">
        <v>0.3</v>
      </c>
      <c r="F412" s="40" t="n">
        <f aca="false">(U412-S412)/T412</f>
        <v>0.22</v>
      </c>
      <c r="G412" s="45" t="n">
        <v>0.9</v>
      </c>
      <c r="H412" s="43" t="n">
        <v>2.2</v>
      </c>
      <c r="I412" s="40" t="n">
        <v>2.5</v>
      </c>
      <c r="J412" s="40" t="n">
        <f aca="false">(H412-I412)*B412*C412*D412*3.67</f>
        <v>-1.3212</v>
      </c>
      <c r="K412" s="40" t="n">
        <v>3.67</v>
      </c>
      <c r="L412" s="44" t="n">
        <f aca="false">$AB$8*M412*N412*J412</f>
        <v>-393.18912</v>
      </c>
      <c r="M412" s="45" t="n">
        <v>0.826666666666667</v>
      </c>
      <c r="N412" s="35" t="n">
        <v>0.9</v>
      </c>
      <c r="O412" s="44" t="n">
        <f aca="false">(P412*Q412)/R412</f>
        <v>6.94444444444444</v>
      </c>
      <c r="P412" s="35" t="n">
        <f aca="false">$AB$17</f>
        <v>1.5</v>
      </c>
      <c r="Q412" s="35" t="n">
        <f aca="false">$AC$17</f>
        <v>25</v>
      </c>
      <c r="R412" s="16" t="n">
        <v>5.4</v>
      </c>
      <c r="S412" s="35" t="n">
        <v>64</v>
      </c>
      <c r="T412" s="35" t="n">
        <v>50</v>
      </c>
      <c r="U412" s="35" t="n">
        <v>75</v>
      </c>
      <c r="V412" s="35" t="n">
        <v>0.21</v>
      </c>
      <c r="W412" s="45" t="n">
        <f aca="false">SUM(F412,E412,V412,)</f>
        <v>0.73</v>
      </c>
    </row>
    <row r="413" customFormat="false" ht="15" hidden="false" customHeight="false" outlineLevel="0" collapsed="false">
      <c r="A413" s="39" t="n">
        <v>411</v>
      </c>
      <c r="B413" s="40" t="n">
        <v>1.2</v>
      </c>
      <c r="C413" s="41" t="n">
        <v>10</v>
      </c>
      <c r="D413" s="42" t="n">
        <v>0.1</v>
      </c>
      <c r="E413" s="40" t="n">
        <v>0.2</v>
      </c>
      <c r="F413" s="40" t="n">
        <f aca="false">(U413-S413)/T413</f>
        <v>0.3</v>
      </c>
      <c r="G413" s="45" t="n">
        <v>0.97</v>
      </c>
      <c r="H413" s="43" t="n">
        <v>2.2</v>
      </c>
      <c r="I413" s="40" t="n">
        <v>2</v>
      </c>
      <c r="J413" s="40" t="n">
        <f aca="false">(H413-I413)*B413*C413*D413*3.67</f>
        <v>0.880800000000001</v>
      </c>
      <c r="K413" s="40" t="n">
        <v>3.67</v>
      </c>
      <c r="L413" s="44" t="n">
        <f aca="false">$AB$8*M413*N413*J413</f>
        <v>270.58176</v>
      </c>
      <c r="M413" s="45" t="n">
        <v>0.853333333333333</v>
      </c>
      <c r="N413" s="35" t="n">
        <v>0.9</v>
      </c>
      <c r="O413" s="44" t="n">
        <f aca="false">(P413*Q413)/R413</f>
        <v>15.625</v>
      </c>
      <c r="P413" s="35" t="n">
        <f aca="false">$AB$17</f>
        <v>1.5</v>
      </c>
      <c r="Q413" s="35" t="n">
        <f aca="false">$AC$17</f>
        <v>25</v>
      </c>
      <c r="R413" s="16" t="n">
        <v>2.4</v>
      </c>
      <c r="S413" s="35" t="n">
        <v>60</v>
      </c>
      <c r="T413" s="35" t="n">
        <v>50</v>
      </c>
      <c r="U413" s="35" t="n">
        <v>75</v>
      </c>
      <c r="V413" s="35" t="n">
        <v>0.25</v>
      </c>
      <c r="W413" s="45" t="n">
        <f aca="false">SUM(F413,E413,V413,)</f>
        <v>0.75</v>
      </c>
    </row>
    <row r="414" customFormat="false" ht="15" hidden="false" customHeight="false" outlineLevel="0" collapsed="false">
      <c r="A414" s="39" t="n">
        <v>412</v>
      </c>
      <c r="B414" s="40" t="n">
        <v>1.2</v>
      </c>
      <c r="C414" s="41" t="n">
        <v>10</v>
      </c>
      <c r="D414" s="42" t="n">
        <v>0.1</v>
      </c>
      <c r="E414" s="40" t="n">
        <v>0.4</v>
      </c>
      <c r="F414" s="40" t="n">
        <f aca="false">(U414-S414)/T414</f>
        <v>0.28</v>
      </c>
      <c r="G414" s="45" t="n">
        <v>0.99</v>
      </c>
      <c r="H414" s="43" t="n">
        <v>2.2</v>
      </c>
      <c r="I414" s="40" t="n">
        <v>1.8</v>
      </c>
      <c r="J414" s="40" t="n">
        <f aca="false">(H414-I414)*B414*C414*D414*3.67</f>
        <v>1.7616</v>
      </c>
      <c r="K414" s="40" t="n">
        <v>3.67</v>
      </c>
      <c r="L414" s="44" t="n">
        <f aca="false">$AB$8*M414*N414*J414</f>
        <v>524.25216</v>
      </c>
      <c r="M414" s="45" t="n">
        <v>0.826666666666667</v>
      </c>
      <c r="N414" s="35" t="n">
        <v>0.9</v>
      </c>
      <c r="O414" s="44" t="n">
        <f aca="false">(P414*Q414)/R414</f>
        <v>17.8571428571429</v>
      </c>
      <c r="P414" s="35" t="n">
        <f aca="false">$AB$17</f>
        <v>1.5</v>
      </c>
      <c r="Q414" s="35" t="n">
        <f aca="false">$AC$17</f>
        <v>25</v>
      </c>
      <c r="R414" s="16" t="n">
        <v>2.1</v>
      </c>
      <c r="S414" s="35" t="n">
        <v>61</v>
      </c>
      <c r="T414" s="35" t="n">
        <v>50</v>
      </c>
      <c r="U414" s="35" t="n">
        <v>75</v>
      </c>
      <c r="V414" s="35" t="n">
        <v>0.13</v>
      </c>
      <c r="W414" s="45" t="n">
        <f aca="false">SUM(F414,E414,V414,)</f>
        <v>0.81</v>
      </c>
    </row>
    <row r="415" customFormat="false" ht="15" hidden="false" customHeight="false" outlineLevel="0" collapsed="false">
      <c r="A415" s="39" t="n">
        <v>413</v>
      </c>
      <c r="B415" s="40" t="n">
        <v>1.2</v>
      </c>
      <c r="C415" s="41" t="n">
        <v>10</v>
      </c>
      <c r="D415" s="42" t="n">
        <v>0.1</v>
      </c>
      <c r="E415" s="40" t="n">
        <v>0.2</v>
      </c>
      <c r="F415" s="40" t="n">
        <f aca="false">(U415-S415)/T415</f>
        <v>0.26</v>
      </c>
      <c r="G415" s="45" t="n">
        <v>0.99</v>
      </c>
      <c r="H415" s="43" t="n">
        <v>2.2</v>
      </c>
      <c r="I415" s="40" t="n">
        <v>2.3</v>
      </c>
      <c r="J415" s="40" t="n">
        <f aca="false">(H415-I415)*B415*C415*D415*3.67</f>
        <v>-0.440399999999998</v>
      </c>
      <c r="K415" s="40" t="n">
        <v>3.67</v>
      </c>
      <c r="L415" s="44" t="n">
        <f aca="false">$AB$8*M415*N415*J415</f>
        <v>-126.8352</v>
      </c>
      <c r="M415" s="45" t="n">
        <v>0.8</v>
      </c>
      <c r="N415" s="35" t="n">
        <v>0.9</v>
      </c>
      <c r="O415" s="44" t="n">
        <f aca="false">(P415*Q415)/R415</f>
        <v>5.76923076923077</v>
      </c>
      <c r="P415" s="35" t="n">
        <f aca="false">$AB$17</f>
        <v>1.5</v>
      </c>
      <c r="Q415" s="35" t="n">
        <f aca="false">$AC$17</f>
        <v>25</v>
      </c>
      <c r="R415" s="16" t="n">
        <v>6.5</v>
      </c>
      <c r="S415" s="35" t="n">
        <v>62</v>
      </c>
      <c r="T415" s="35" t="n">
        <v>50</v>
      </c>
      <c r="U415" s="35" t="n">
        <v>75</v>
      </c>
      <c r="V415" s="35" t="n">
        <v>0.17</v>
      </c>
      <c r="W415" s="45" t="n">
        <f aca="false">SUM(F415,E415,V415,)</f>
        <v>0.63</v>
      </c>
    </row>
    <row r="416" customFormat="false" ht="15" hidden="false" customHeight="false" outlineLevel="0" collapsed="false">
      <c r="A416" s="39" t="n">
        <v>414</v>
      </c>
      <c r="B416" s="40" t="n">
        <v>1.2</v>
      </c>
      <c r="C416" s="41" t="n">
        <v>10</v>
      </c>
      <c r="D416" s="42" t="n">
        <v>0.1</v>
      </c>
      <c r="E416" s="40" t="n">
        <v>0.3</v>
      </c>
      <c r="F416" s="40" t="n">
        <f aca="false">(U416-S416)/T416</f>
        <v>0.26</v>
      </c>
      <c r="G416" s="45" t="n">
        <v>0.93</v>
      </c>
      <c r="H416" s="43" t="n">
        <v>2.2</v>
      </c>
      <c r="I416" s="40" t="n">
        <v>2</v>
      </c>
      <c r="J416" s="40" t="n">
        <f aca="false">(H416-I416)*B416*C416*D416*3.67</f>
        <v>0.880800000000001</v>
      </c>
      <c r="K416" s="40" t="n">
        <v>3.67</v>
      </c>
      <c r="L416" s="44" t="n">
        <f aca="false">$AB$8*M416*N416*J416</f>
        <v>262.12608</v>
      </c>
      <c r="M416" s="45" t="n">
        <v>0.826666666666667</v>
      </c>
      <c r="N416" s="35" t="n">
        <v>0.9</v>
      </c>
      <c r="O416" s="44" t="n">
        <f aca="false">(P416*Q416)/R416</f>
        <v>16.304347826087</v>
      </c>
      <c r="P416" s="35" t="n">
        <f aca="false">$AB$17</f>
        <v>1.5</v>
      </c>
      <c r="Q416" s="35" t="n">
        <f aca="false">$AC$17</f>
        <v>25</v>
      </c>
      <c r="R416" s="16" t="n">
        <v>2.3</v>
      </c>
      <c r="S416" s="35" t="n">
        <v>62</v>
      </c>
      <c r="T416" s="35" t="n">
        <v>50</v>
      </c>
      <c r="U416" s="35" t="n">
        <v>75</v>
      </c>
      <c r="V416" s="35" t="n">
        <v>0.11</v>
      </c>
      <c r="W416" s="45" t="n">
        <f aca="false">SUM(F416,E416,V416,)</f>
        <v>0.67</v>
      </c>
    </row>
    <row r="417" customFormat="false" ht="15" hidden="false" customHeight="false" outlineLevel="0" collapsed="false">
      <c r="A417" s="39" t="n">
        <v>415</v>
      </c>
      <c r="B417" s="40" t="n">
        <v>1.2</v>
      </c>
      <c r="C417" s="41" t="n">
        <v>10</v>
      </c>
      <c r="D417" s="42" t="n">
        <v>0.1</v>
      </c>
      <c r="E417" s="40" t="n">
        <v>0.3</v>
      </c>
      <c r="F417" s="40" t="n">
        <f aca="false">(U417-S417)/T417</f>
        <v>0.38</v>
      </c>
      <c r="G417" s="45" t="n">
        <v>0.98</v>
      </c>
      <c r="H417" s="43" t="n">
        <v>2.2</v>
      </c>
      <c r="I417" s="40" t="n">
        <v>1.8</v>
      </c>
      <c r="J417" s="40" t="n">
        <f aca="false">(H417-I417)*B417*C417*D417*3.67</f>
        <v>1.7616</v>
      </c>
      <c r="K417" s="40" t="n">
        <v>3.67</v>
      </c>
      <c r="L417" s="44" t="n">
        <f aca="false">$AB$8*M417*N417*J417</f>
        <v>473.51808</v>
      </c>
      <c r="M417" s="45" t="n">
        <v>0.746666666666667</v>
      </c>
      <c r="N417" s="35" t="n">
        <v>0.9</v>
      </c>
      <c r="O417" s="44" t="n">
        <f aca="false">(P417*Q417)/R417</f>
        <v>15.625</v>
      </c>
      <c r="P417" s="35" t="n">
        <f aca="false">$AB$17</f>
        <v>1.5</v>
      </c>
      <c r="Q417" s="35" t="n">
        <f aca="false">$AC$17</f>
        <v>25</v>
      </c>
      <c r="R417" s="16" t="n">
        <v>2.4</v>
      </c>
      <c r="S417" s="35" t="n">
        <v>56</v>
      </c>
      <c r="T417" s="35" t="n">
        <v>50</v>
      </c>
      <c r="U417" s="35" t="n">
        <v>75</v>
      </c>
      <c r="V417" s="35" t="n">
        <v>0.19</v>
      </c>
      <c r="W417" s="45" t="n">
        <f aca="false">SUM(F417,E417,V417,)</f>
        <v>0.87</v>
      </c>
    </row>
    <row r="418" customFormat="false" ht="15" hidden="false" customHeight="false" outlineLevel="0" collapsed="false">
      <c r="A418" s="39" t="n">
        <v>416</v>
      </c>
      <c r="B418" s="40" t="n">
        <v>1.2</v>
      </c>
      <c r="C418" s="41" t="n">
        <v>10</v>
      </c>
      <c r="D418" s="42" t="n">
        <v>0.1</v>
      </c>
      <c r="E418" s="40" t="n">
        <v>0.2</v>
      </c>
      <c r="F418" s="40" t="n">
        <f aca="false">(U418-S418)/T418</f>
        <v>0.32</v>
      </c>
      <c r="G418" s="45" t="n">
        <v>0.93</v>
      </c>
      <c r="H418" s="43" t="n">
        <v>2.2</v>
      </c>
      <c r="I418" s="40" t="n">
        <v>2.3</v>
      </c>
      <c r="J418" s="40" t="n">
        <f aca="false">(H418-I418)*B418*C418*D418*3.67</f>
        <v>-0.440399999999998</v>
      </c>
      <c r="K418" s="40" t="n">
        <v>3.67</v>
      </c>
      <c r="L418" s="44" t="n">
        <f aca="false">$AB$8*M418*N418*J418</f>
        <v>-137.4048</v>
      </c>
      <c r="M418" s="45" t="n">
        <v>0.866666666666667</v>
      </c>
      <c r="N418" s="35" t="n">
        <v>0.9</v>
      </c>
      <c r="O418" s="44" t="n">
        <f aca="false">(P418*Q418)/R418</f>
        <v>8.92857142857143</v>
      </c>
      <c r="P418" s="35" t="n">
        <f aca="false">$AB$17</f>
        <v>1.5</v>
      </c>
      <c r="Q418" s="35" t="n">
        <f aca="false">$AC$17</f>
        <v>25</v>
      </c>
      <c r="R418" s="16" t="n">
        <v>4.2</v>
      </c>
      <c r="S418" s="35" t="n">
        <v>59</v>
      </c>
      <c r="T418" s="35" t="n">
        <v>50</v>
      </c>
      <c r="U418" s="35" t="n">
        <v>75</v>
      </c>
      <c r="V418" s="35" t="n">
        <v>0.25</v>
      </c>
      <c r="W418" s="45" t="n">
        <f aca="false">SUM(F418,E418,V418,)</f>
        <v>0.77</v>
      </c>
    </row>
    <row r="419" customFormat="false" ht="15" hidden="false" customHeight="false" outlineLevel="0" collapsed="false">
      <c r="A419" s="39" t="n">
        <v>417</v>
      </c>
      <c r="B419" s="40" t="n">
        <v>1.2</v>
      </c>
      <c r="C419" s="41" t="n">
        <v>10</v>
      </c>
      <c r="D419" s="42" t="n">
        <v>0.1</v>
      </c>
      <c r="E419" s="40" t="n">
        <v>0.3</v>
      </c>
      <c r="F419" s="40" t="n">
        <f aca="false">(U419-S419)/T419</f>
        <v>0.4</v>
      </c>
      <c r="G419" s="45" t="n">
        <v>0.92</v>
      </c>
      <c r="H419" s="43" t="n">
        <v>2.2</v>
      </c>
      <c r="I419" s="40" t="n">
        <v>2</v>
      </c>
      <c r="J419" s="40" t="n">
        <f aca="false">(H419-I419)*B419*C419*D419*3.67</f>
        <v>0.880800000000001</v>
      </c>
      <c r="K419" s="40" t="n">
        <v>3.67</v>
      </c>
      <c r="L419" s="44" t="n">
        <f aca="false">$AB$8*M419*N419*J419</f>
        <v>266.35392</v>
      </c>
      <c r="M419" s="45" t="n">
        <v>0.84</v>
      </c>
      <c r="N419" s="35" t="n">
        <v>0.9</v>
      </c>
      <c r="O419" s="44" t="n">
        <f aca="false">(P419*Q419)/R419</f>
        <v>41.6666666666667</v>
      </c>
      <c r="P419" s="35" t="n">
        <f aca="false">$AB$17</f>
        <v>1.5</v>
      </c>
      <c r="Q419" s="35" t="n">
        <f aca="false">$AC$17</f>
        <v>25</v>
      </c>
      <c r="R419" s="16" t="n">
        <v>0.9</v>
      </c>
      <c r="S419" s="35" t="n">
        <v>55</v>
      </c>
      <c r="T419" s="35" t="n">
        <v>50</v>
      </c>
      <c r="U419" s="35" t="n">
        <v>75</v>
      </c>
      <c r="V419" s="35" t="n">
        <v>0.12</v>
      </c>
      <c r="W419" s="45" t="n">
        <f aca="false">SUM(F419,E419,V419,)</f>
        <v>0.82</v>
      </c>
    </row>
    <row r="420" customFormat="false" ht="15" hidden="false" customHeight="false" outlineLevel="0" collapsed="false">
      <c r="A420" s="39" t="n">
        <v>418</v>
      </c>
      <c r="B420" s="40" t="n">
        <v>1.2</v>
      </c>
      <c r="C420" s="41" t="n">
        <v>10</v>
      </c>
      <c r="D420" s="42" t="n">
        <v>0.1</v>
      </c>
      <c r="E420" s="40" t="n">
        <v>0.3</v>
      </c>
      <c r="F420" s="40" t="n">
        <f aca="false">(U420-S420)/T420</f>
        <v>0.4</v>
      </c>
      <c r="G420" s="45" t="n">
        <v>0.93</v>
      </c>
      <c r="H420" s="43" t="n">
        <v>2.2</v>
      </c>
      <c r="I420" s="40" t="n">
        <v>2</v>
      </c>
      <c r="J420" s="40" t="n">
        <f aca="false">(H420-I420)*B420*C420*D420*3.67</f>
        <v>0.880800000000001</v>
      </c>
      <c r="K420" s="40" t="n">
        <v>3.67</v>
      </c>
      <c r="L420" s="44" t="n">
        <f aca="false">$AB$8*M420*N420*J420</f>
        <v>274.8096</v>
      </c>
      <c r="M420" s="45" t="n">
        <v>0.866666666666667</v>
      </c>
      <c r="N420" s="35" t="n">
        <v>0.9</v>
      </c>
      <c r="O420" s="44" t="n">
        <f aca="false">(P420*Q420)/R420</f>
        <v>31.25</v>
      </c>
      <c r="P420" s="35" t="n">
        <f aca="false">$AB$17</f>
        <v>1.5</v>
      </c>
      <c r="Q420" s="35" t="n">
        <f aca="false">$AC$17</f>
        <v>25</v>
      </c>
      <c r="R420" s="16" t="n">
        <v>1.2</v>
      </c>
      <c r="S420" s="35" t="n">
        <v>55</v>
      </c>
      <c r="T420" s="35" t="n">
        <v>50</v>
      </c>
      <c r="U420" s="35" t="n">
        <v>75</v>
      </c>
      <c r="V420" s="35" t="n">
        <v>0.2</v>
      </c>
      <c r="W420" s="45" t="n">
        <f aca="false">SUM(F420,E420,V420,)</f>
        <v>0.9</v>
      </c>
    </row>
    <row r="421" customFormat="false" ht="15" hidden="false" customHeight="false" outlineLevel="0" collapsed="false">
      <c r="A421" s="39" t="n">
        <v>419</v>
      </c>
      <c r="B421" s="40" t="n">
        <v>1.2</v>
      </c>
      <c r="C421" s="41" t="n">
        <v>10</v>
      </c>
      <c r="D421" s="42" t="n">
        <v>0.1</v>
      </c>
      <c r="E421" s="40" t="n">
        <v>0.4</v>
      </c>
      <c r="F421" s="40" t="n">
        <f aca="false">(U421-S421)/T421</f>
        <v>0.36</v>
      </c>
      <c r="G421" s="45" t="n">
        <v>0.97</v>
      </c>
      <c r="H421" s="43" t="n">
        <v>2.2</v>
      </c>
      <c r="I421" s="40" t="n">
        <v>2.5</v>
      </c>
      <c r="J421" s="40" t="n">
        <f aca="false">(H421-I421)*B421*C421*D421*3.67</f>
        <v>-1.3212</v>
      </c>
      <c r="K421" s="40" t="n">
        <v>3.67</v>
      </c>
      <c r="L421" s="44" t="n">
        <f aca="false">$AB$8*M421*N421*J421</f>
        <v>-348.7968</v>
      </c>
      <c r="M421" s="45" t="n">
        <v>0.733333333333333</v>
      </c>
      <c r="N421" s="35" t="n">
        <v>0.9</v>
      </c>
      <c r="O421" s="44" t="n">
        <f aca="false">(P421*Q421)/R421</f>
        <v>7.97872340425532</v>
      </c>
      <c r="P421" s="35" t="n">
        <f aca="false">$AB$17</f>
        <v>1.5</v>
      </c>
      <c r="Q421" s="35" t="n">
        <f aca="false">$AC$17</f>
        <v>25</v>
      </c>
      <c r="R421" s="16" t="n">
        <v>4.7</v>
      </c>
      <c r="S421" s="35" t="n">
        <v>57</v>
      </c>
      <c r="T421" s="35" t="n">
        <v>50</v>
      </c>
      <c r="U421" s="35" t="n">
        <v>75</v>
      </c>
      <c r="V421" s="35" t="n">
        <v>0.18</v>
      </c>
      <c r="W421" s="45" t="n">
        <f aca="false">SUM(F421,E421,V421,)</f>
        <v>0.94</v>
      </c>
    </row>
    <row r="422" customFormat="false" ht="15" hidden="false" customHeight="false" outlineLevel="0" collapsed="false">
      <c r="A422" s="39" t="n">
        <v>420</v>
      </c>
      <c r="B422" s="40" t="n">
        <v>1.2</v>
      </c>
      <c r="C422" s="41" t="n">
        <v>10</v>
      </c>
      <c r="D422" s="42" t="n">
        <v>0.1</v>
      </c>
      <c r="E422" s="40" t="n">
        <v>0.3</v>
      </c>
      <c r="F422" s="40" t="n">
        <f aca="false">(U422-S422)/T422</f>
        <v>0.38</v>
      </c>
      <c r="G422" s="45" t="n">
        <v>0.93</v>
      </c>
      <c r="H422" s="43" t="n">
        <v>2.2</v>
      </c>
      <c r="I422" s="40" t="n">
        <v>2</v>
      </c>
      <c r="J422" s="40" t="n">
        <f aca="false">(H422-I422)*B422*C422*D422*3.67</f>
        <v>0.880800000000001</v>
      </c>
      <c r="K422" s="40" t="n">
        <v>3.67</v>
      </c>
      <c r="L422" s="44" t="n">
        <f aca="false">$AB$8*M422*N422*J422</f>
        <v>249.44256</v>
      </c>
      <c r="M422" s="45" t="n">
        <v>0.786666666666667</v>
      </c>
      <c r="N422" s="35" t="n">
        <v>0.9</v>
      </c>
      <c r="O422" s="44" t="n">
        <f aca="false">(P422*Q422)/R422</f>
        <v>8.33333333333333</v>
      </c>
      <c r="P422" s="35" t="n">
        <f aca="false">$AB$17</f>
        <v>1.5</v>
      </c>
      <c r="Q422" s="35" t="n">
        <f aca="false">$AC$17</f>
        <v>25</v>
      </c>
      <c r="R422" s="16" t="n">
        <v>4.5</v>
      </c>
      <c r="S422" s="35" t="n">
        <v>56</v>
      </c>
      <c r="T422" s="35" t="n">
        <v>50</v>
      </c>
      <c r="U422" s="35" t="n">
        <v>75</v>
      </c>
      <c r="V422" s="35" t="n">
        <v>0.13</v>
      </c>
      <c r="W422" s="45" t="n">
        <f aca="false">SUM(F422,E422,V422,)</f>
        <v>0.81</v>
      </c>
    </row>
    <row r="423" customFormat="false" ht="15" hidden="false" customHeight="false" outlineLevel="0" collapsed="false">
      <c r="A423" s="39" t="n">
        <v>421</v>
      </c>
      <c r="B423" s="40" t="n">
        <v>1.2</v>
      </c>
      <c r="C423" s="41" t="n">
        <v>10</v>
      </c>
      <c r="D423" s="42" t="n">
        <v>0.1</v>
      </c>
      <c r="E423" s="40" t="n">
        <v>0.2</v>
      </c>
      <c r="F423" s="40" t="n">
        <f aca="false">(U423-S423)/T423</f>
        <v>0.38</v>
      </c>
      <c r="G423" s="45" t="n">
        <v>0.93</v>
      </c>
      <c r="H423" s="43" t="n">
        <v>2.2</v>
      </c>
      <c r="I423" s="40" t="n">
        <v>1.9</v>
      </c>
      <c r="J423" s="40" t="n">
        <f aca="false">(H423-I423)*B423*C423*D423*3.67</f>
        <v>1.3212</v>
      </c>
      <c r="K423" s="40" t="n">
        <v>3.67</v>
      </c>
      <c r="L423" s="44" t="n">
        <f aca="false">$AB$8*M423*N423*J423</f>
        <v>386.84736</v>
      </c>
      <c r="M423" s="45" t="n">
        <v>0.813333333333333</v>
      </c>
      <c r="N423" s="35" t="n">
        <v>0.9</v>
      </c>
      <c r="O423" s="44" t="n">
        <f aca="false">(P423*Q423)/R423</f>
        <v>12.5</v>
      </c>
      <c r="P423" s="35" t="n">
        <f aca="false">$AB$17</f>
        <v>1.5</v>
      </c>
      <c r="Q423" s="35" t="n">
        <f aca="false">$AC$17</f>
        <v>25</v>
      </c>
      <c r="R423" s="16" t="n">
        <v>3</v>
      </c>
      <c r="S423" s="35" t="n">
        <v>56</v>
      </c>
      <c r="T423" s="35" t="n">
        <v>50</v>
      </c>
      <c r="U423" s="35" t="n">
        <v>75</v>
      </c>
      <c r="V423" s="35" t="n">
        <v>0.23</v>
      </c>
      <c r="W423" s="45" t="n">
        <f aca="false">SUM(F423,E423,V423,)</f>
        <v>0.81</v>
      </c>
    </row>
    <row r="424" customFormat="false" ht="15" hidden="false" customHeight="false" outlineLevel="0" collapsed="false">
      <c r="A424" s="39" t="n">
        <v>422</v>
      </c>
      <c r="B424" s="40" t="n">
        <v>1.2</v>
      </c>
      <c r="C424" s="41" t="n">
        <v>10</v>
      </c>
      <c r="D424" s="42" t="n">
        <v>0.1</v>
      </c>
      <c r="E424" s="40" t="n">
        <v>0.4</v>
      </c>
      <c r="F424" s="40" t="n">
        <f aca="false">(U424-S424)/T424</f>
        <v>0.3</v>
      </c>
      <c r="G424" s="45" t="n">
        <v>0.92</v>
      </c>
      <c r="H424" s="43" t="n">
        <v>2.2</v>
      </c>
      <c r="I424" s="40" t="n">
        <v>2.2</v>
      </c>
      <c r="J424" s="40" t="n">
        <f aca="false">(H424-I424)*B424*C424*D424*3.67</f>
        <v>0</v>
      </c>
      <c r="K424" s="40" t="n">
        <v>3.67</v>
      </c>
      <c r="L424" s="44" t="n">
        <f aca="false">$AB$8*M424*N424*J424</f>
        <v>0</v>
      </c>
      <c r="M424" s="45" t="n">
        <v>0.84</v>
      </c>
      <c r="N424" s="35" t="n">
        <v>0.9</v>
      </c>
      <c r="O424" s="44" t="n">
        <f aca="false">(P424*Q424)/R424</f>
        <v>17.0454545454545</v>
      </c>
      <c r="P424" s="35" t="n">
        <f aca="false">$AB$17</f>
        <v>1.5</v>
      </c>
      <c r="Q424" s="35" t="n">
        <f aca="false">$AC$17</f>
        <v>25</v>
      </c>
      <c r="R424" s="16" t="n">
        <v>2.2</v>
      </c>
      <c r="S424" s="35" t="n">
        <v>60</v>
      </c>
      <c r="T424" s="35" t="n">
        <v>50</v>
      </c>
      <c r="U424" s="35" t="n">
        <v>75</v>
      </c>
      <c r="V424" s="35" t="n">
        <v>0.16</v>
      </c>
      <c r="W424" s="45" t="n">
        <f aca="false">SUM(F424,E424,V424,)</f>
        <v>0.86</v>
      </c>
    </row>
    <row r="425" customFormat="false" ht="15" hidden="false" customHeight="false" outlineLevel="0" collapsed="false">
      <c r="A425" s="39" t="n">
        <v>423</v>
      </c>
      <c r="B425" s="40" t="n">
        <v>1.2</v>
      </c>
      <c r="C425" s="41" t="n">
        <v>10</v>
      </c>
      <c r="D425" s="42" t="n">
        <v>0.1</v>
      </c>
      <c r="E425" s="40" t="n">
        <v>0.4</v>
      </c>
      <c r="F425" s="40" t="n">
        <f aca="false">(U425-S425)/T425</f>
        <v>0.3</v>
      </c>
      <c r="G425" s="45" t="n">
        <v>1</v>
      </c>
      <c r="H425" s="43" t="n">
        <v>2.2</v>
      </c>
      <c r="I425" s="40" t="n">
        <v>2.3</v>
      </c>
      <c r="J425" s="40" t="n">
        <f aca="false">(H425-I425)*B425*C425*D425*3.67</f>
        <v>-0.440399999999998</v>
      </c>
      <c r="K425" s="40" t="n">
        <v>3.67</v>
      </c>
      <c r="L425" s="44" t="n">
        <f aca="false">$AB$8*M425*N425*J425</f>
        <v>-137.4048</v>
      </c>
      <c r="M425" s="45" t="n">
        <v>0.866666666666667</v>
      </c>
      <c r="N425" s="35" t="n">
        <v>0.9</v>
      </c>
      <c r="O425" s="44" t="n">
        <f aca="false">(P425*Q425)/R425</f>
        <v>15.625</v>
      </c>
      <c r="P425" s="35" t="n">
        <f aca="false">$AB$17</f>
        <v>1.5</v>
      </c>
      <c r="Q425" s="35" t="n">
        <f aca="false">$AC$17</f>
        <v>25</v>
      </c>
      <c r="R425" s="16" t="n">
        <v>2.4</v>
      </c>
      <c r="S425" s="35" t="n">
        <v>60</v>
      </c>
      <c r="T425" s="35" t="n">
        <v>50</v>
      </c>
      <c r="U425" s="35" t="n">
        <v>75</v>
      </c>
      <c r="V425" s="35" t="n">
        <v>0.11</v>
      </c>
      <c r="W425" s="45" t="n">
        <f aca="false">SUM(F425,E425,V425,)</f>
        <v>0.81</v>
      </c>
    </row>
    <row r="426" customFormat="false" ht="15" hidden="false" customHeight="false" outlineLevel="0" collapsed="false">
      <c r="A426" s="39" t="n">
        <v>424</v>
      </c>
      <c r="B426" s="40" t="n">
        <v>1.2</v>
      </c>
      <c r="C426" s="41" t="n">
        <v>10</v>
      </c>
      <c r="D426" s="42" t="n">
        <v>0.1</v>
      </c>
      <c r="E426" s="40" t="n">
        <v>0.3</v>
      </c>
      <c r="F426" s="40" t="n">
        <f aca="false">(U426-S426)/T426</f>
        <v>0.24</v>
      </c>
      <c r="G426" s="45" t="n">
        <v>0.93</v>
      </c>
      <c r="H426" s="43" t="n">
        <v>2.2</v>
      </c>
      <c r="I426" s="40" t="n">
        <v>2.3</v>
      </c>
      <c r="J426" s="40" t="n">
        <f aca="false">(H426-I426)*B426*C426*D426*3.67</f>
        <v>-0.440399999999998</v>
      </c>
      <c r="K426" s="40" t="n">
        <v>3.67</v>
      </c>
      <c r="L426" s="44" t="n">
        <f aca="false">$AB$8*M426*N426*J426</f>
        <v>-118.37952</v>
      </c>
      <c r="M426" s="45" t="n">
        <v>0.746666666666667</v>
      </c>
      <c r="N426" s="35" t="n">
        <v>0.9</v>
      </c>
      <c r="O426" s="44" t="n">
        <f aca="false">(P426*Q426)/R426</f>
        <v>46.875</v>
      </c>
      <c r="P426" s="35" t="n">
        <f aca="false">$AB$17</f>
        <v>1.5</v>
      </c>
      <c r="Q426" s="35" t="n">
        <f aca="false">$AC$17</f>
        <v>25</v>
      </c>
      <c r="R426" s="16" t="n">
        <v>0.8</v>
      </c>
      <c r="S426" s="35" t="n">
        <v>63</v>
      </c>
      <c r="T426" s="35" t="n">
        <v>50</v>
      </c>
      <c r="U426" s="35" t="n">
        <v>75</v>
      </c>
      <c r="V426" s="35" t="n">
        <v>0.17</v>
      </c>
      <c r="W426" s="45" t="n">
        <f aca="false">SUM(F426,E426,V426,)</f>
        <v>0.71</v>
      </c>
    </row>
    <row r="427" customFormat="false" ht="15" hidden="false" customHeight="false" outlineLevel="0" collapsed="false">
      <c r="A427" s="39" t="n">
        <v>425</v>
      </c>
      <c r="B427" s="40" t="n">
        <v>1.2</v>
      </c>
      <c r="C427" s="41" t="n">
        <v>10</v>
      </c>
      <c r="D427" s="42" t="n">
        <v>0.1</v>
      </c>
      <c r="E427" s="40" t="n">
        <v>0.4</v>
      </c>
      <c r="F427" s="40" t="n">
        <f aca="false">(U427-S427)/T427</f>
        <v>0.24</v>
      </c>
      <c r="G427" s="45" t="n">
        <v>0.94</v>
      </c>
      <c r="H427" s="43" t="n">
        <v>2.2</v>
      </c>
      <c r="I427" s="40" t="n">
        <v>2.6</v>
      </c>
      <c r="J427" s="40" t="n">
        <f aca="false">(H427-I427)*B427*C427*D427*3.67</f>
        <v>-1.7616</v>
      </c>
      <c r="K427" s="40" t="n">
        <v>3.67</v>
      </c>
      <c r="L427" s="44" t="n">
        <f aca="false">$AB$8*M427*N427*J427</f>
        <v>-490.42944</v>
      </c>
      <c r="M427" s="45" t="n">
        <v>0.773333333333333</v>
      </c>
      <c r="N427" s="35" t="n">
        <v>0.9</v>
      </c>
      <c r="O427" s="44" t="n">
        <f aca="false">(P427*Q427)/R427</f>
        <v>8.15217391304348</v>
      </c>
      <c r="P427" s="35" t="n">
        <f aca="false">$AB$17</f>
        <v>1.5</v>
      </c>
      <c r="Q427" s="35" t="n">
        <f aca="false">$AC$17</f>
        <v>25</v>
      </c>
      <c r="R427" s="16" t="n">
        <v>4.6</v>
      </c>
      <c r="S427" s="35" t="n">
        <v>63</v>
      </c>
      <c r="T427" s="35" t="n">
        <v>50</v>
      </c>
      <c r="U427" s="35" t="n">
        <v>75</v>
      </c>
      <c r="V427" s="35" t="n">
        <v>0.15</v>
      </c>
      <c r="W427" s="45" t="n">
        <f aca="false">SUM(F427,E427,V427,)</f>
        <v>0.79</v>
      </c>
    </row>
    <row r="428" customFormat="false" ht="15" hidden="false" customHeight="false" outlineLevel="0" collapsed="false">
      <c r="A428" s="39" t="n">
        <v>426</v>
      </c>
      <c r="B428" s="40" t="n">
        <v>1.2</v>
      </c>
      <c r="C428" s="41" t="n">
        <v>10</v>
      </c>
      <c r="D428" s="42" t="n">
        <v>0.1</v>
      </c>
      <c r="E428" s="40" t="n">
        <v>0.2</v>
      </c>
      <c r="F428" s="40" t="n">
        <f aca="false">(U428-S428)/T428</f>
        <v>0.24</v>
      </c>
      <c r="G428" s="45" t="n">
        <v>0.97</v>
      </c>
      <c r="H428" s="43" t="n">
        <v>2.2</v>
      </c>
      <c r="I428" s="40" t="n">
        <v>1.9</v>
      </c>
      <c r="J428" s="40" t="n">
        <f aca="false">(H428-I428)*B428*C428*D428*3.67</f>
        <v>1.3212</v>
      </c>
      <c r="K428" s="40" t="n">
        <v>3.67</v>
      </c>
      <c r="L428" s="44" t="n">
        <f aca="false">$AB$8*M428*N428*J428</f>
        <v>367.82208</v>
      </c>
      <c r="M428" s="45" t="n">
        <v>0.773333333333333</v>
      </c>
      <c r="N428" s="35" t="n">
        <v>0.9</v>
      </c>
      <c r="O428" s="44" t="n">
        <f aca="false">(P428*Q428)/R428</f>
        <v>37.5</v>
      </c>
      <c r="P428" s="35" t="n">
        <f aca="false">$AB$17</f>
        <v>1.5</v>
      </c>
      <c r="Q428" s="35" t="n">
        <f aca="false">$AC$17</f>
        <v>25</v>
      </c>
      <c r="R428" s="16" t="n">
        <v>1</v>
      </c>
      <c r="S428" s="35" t="n">
        <v>63</v>
      </c>
      <c r="T428" s="35" t="n">
        <v>50</v>
      </c>
      <c r="U428" s="35" t="n">
        <v>75</v>
      </c>
      <c r="V428" s="35" t="n">
        <v>0.12</v>
      </c>
      <c r="W428" s="45" t="n">
        <f aca="false">SUM(F428,E428,V428,)</f>
        <v>0.56</v>
      </c>
    </row>
    <row r="429" customFormat="false" ht="15" hidden="false" customHeight="false" outlineLevel="0" collapsed="false">
      <c r="A429" s="39" t="n">
        <v>427</v>
      </c>
      <c r="B429" s="40" t="n">
        <v>1.2</v>
      </c>
      <c r="C429" s="41" t="n">
        <v>10</v>
      </c>
      <c r="D429" s="42" t="n">
        <v>0.1</v>
      </c>
      <c r="E429" s="40" t="n">
        <v>0.4</v>
      </c>
      <c r="F429" s="40" t="n">
        <f aca="false">(U429-S429)/T429</f>
        <v>0.3</v>
      </c>
      <c r="G429" s="45" t="n">
        <v>0.96</v>
      </c>
      <c r="H429" s="43" t="n">
        <v>2.2</v>
      </c>
      <c r="I429" s="40" t="n">
        <v>2.5</v>
      </c>
      <c r="J429" s="40" t="n">
        <f aca="false">(H429-I429)*B429*C429*D429*3.67</f>
        <v>-1.3212</v>
      </c>
      <c r="K429" s="40" t="n">
        <v>3.67</v>
      </c>
      <c r="L429" s="44" t="n">
        <f aca="false">$AB$8*M429*N429*J429</f>
        <v>-374.16384</v>
      </c>
      <c r="M429" s="45" t="n">
        <v>0.786666666666667</v>
      </c>
      <c r="N429" s="35" t="n">
        <v>0.9</v>
      </c>
      <c r="O429" s="44" t="n">
        <f aca="false">(P429*Q429)/R429</f>
        <v>7.21153846153846</v>
      </c>
      <c r="P429" s="35" t="n">
        <f aca="false">$AB$17</f>
        <v>1.5</v>
      </c>
      <c r="Q429" s="35" t="n">
        <f aca="false">$AC$17</f>
        <v>25</v>
      </c>
      <c r="R429" s="16" t="n">
        <v>5.2</v>
      </c>
      <c r="S429" s="35" t="n">
        <v>60</v>
      </c>
      <c r="T429" s="35" t="n">
        <v>50</v>
      </c>
      <c r="U429" s="35" t="n">
        <v>75</v>
      </c>
      <c r="V429" s="35" t="n">
        <v>0.15</v>
      </c>
      <c r="W429" s="45" t="n">
        <f aca="false">SUM(F429,E429,V429,)</f>
        <v>0.85</v>
      </c>
    </row>
    <row r="430" customFormat="false" ht="15" hidden="false" customHeight="false" outlineLevel="0" collapsed="false">
      <c r="A430" s="39" t="n">
        <v>428</v>
      </c>
      <c r="B430" s="40" t="n">
        <v>1.2</v>
      </c>
      <c r="C430" s="41" t="n">
        <v>10</v>
      </c>
      <c r="D430" s="42" t="n">
        <v>0.1</v>
      </c>
      <c r="E430" s="40" t="n">
        <v>0.4</v>
      </c>
      <c r="F430" s="40" t="n">
        <f aca="false">(U430-S430)/T430</f>
        <v>0.34</v>
      </c>
      <c r="G430" s="45" t="n">
        <v>0.97</v>
      </c>
      <c r="H430" s="43" t="n">
        <v>2.2</v>
      </c>
      <c r="I430" s="40" t="n">
        <v>2</v>
      </c>
      <c r="J430" s="40" t="n">
        <f aca="false">(H430-I430)*B430*C430*D430*3.67</f>
        <v>0.880800000000001</v>
      </c>
      <c r="K430" s="40" t="n">
        <v>3.67</v>
      </c>
      <c r="L430" s="44" t="n">
        <f aca="false">$AB$8*M430*N430*J430</f>
        <v>262.12608</v>
      </c>
      <c r="M430" s="45" t="n">
        <v>0.826666666666667</v>
      </c>
      <c r="N430" s="35" t="n">
        <v>0.9</v>
      </c>
      <c r="O430" s="44" t="n">
        <f aca="false">(P430*Q430)/R430</f>
        <v>31.25</v>
      </c>
      <c r="P430" s="35" t="n">
        <f aca="false">$AB$17</f>
        <v>1.5</v>
      </c>
      <c r="Q430" s="35" t="n">
        <f aca="false">$AC$17</f>
        <v>25</v>
      </c>
      <c r="R430" s="16" t="n">
        <v>1.2</v>
      </c>
      <c r="S430" s="35" t="n">
        <v>58</v>
      </c>
      <c r="T430" s="35" t="n">
        <v>50</v>
      </c>
      <c r="U430" s="35" t="n">
        <v>75</v>
      </c>
      <c r="V430" s="35" t="n">
        <v>0.13</v>
      </c>
      <c r="W430" s="45" t="n">
        <f aca="false">SUM(F430,E430,V430,)</f>
        <v>0.87</v>
      </c>
    </row>
    <row r="431" customFormat="false" ht="15" hidden="false" customHeight="false" outlineLevel="0" collapsed="false">
      <c r="A431" s="39" t="n">
        <v>429</v>
      </c>
      <c r="B431" s="40" t="n">
        <v>1.2</v>
      </c>
      <c r="C431" s="41" t="n">
        <v>10</v>
      </c>
      <c r="D431" s="42" t="n">
        <v>0.1</v>
      </c>
      <c r="E431" s="40" t="n">
        <v>0.3</v>
      </c>
      <c r="F431" s="40" t="n">
        <f aca="false">(U431-S431)/T431</f>
        <v>0.36</v>
      </c>
      <c r="G431" s="45" t="n">
        <v>0.92</v>
      </c>
      <c r="H431" s="43" t="n">
        <v>2.2</v>
      </c>
      <c r="I431" s="40" t="n">
        <v>2.4</v>
      </c>
      <c r="J431" s="40" t="n">
        <f aca="false">(H431-I431)*B431*C431*D431*3.67</f>
        <v>-0.880799999999999</v>
      </c>
      <c r="K431" s="40" t="n">
        <v>3.67</v>
      </c>
      <c r="L431" s="44" t="n">
        <f aca="false">$AB$8*M431*N431*J431</f>
        <v>-249.44256</v>
      </c>
      <c r="M431" s="45" t="n">
        <v>0.786666666666667</v>
      </c>
      <c r="N431" s="35" t="n">
        <v>0.9</v>
      </c>
      <c r="O431" s="44" t="n">
        <f aca="false">(P431*Q431)/R431</f>
        <v>8.33333333333333</v>
      </c>
      <c r="P431" s="35" t="n">
        <f aca="false">$AB$17</f>
        <v>1.5</v>
      </c>
      <c r="Q431" s="35" t="n">
        <f aca="false">$AC$17</f>
        <v>25</v>
      </c>
      <c r="R431" s="16" t="n">
        <v>4.5</v>
      </c>
      <c r="S431" s="35" t="n">
        <v>57</v>
      </c>
      <c r="T431" s="35" t="n">
        <v>50</v>
      </c>
      <c r="U431" s="35" t="n">
        <v>75</v>
      </c>
      <c r="V431" s="35" t="n">
        <v>0.11</v>
      </c>
      <c r="W431" s="45" t="n">
        <f aca="false">SUM(F431,E431,V431,)</f>
        <v>0.77</v>
      </c>
    </row>
    <row r="432" customFormat="false" ht="15" hidden="false" customHeight="false" outlineLevel="0" collapsed="false">
      <c r="A432" s="39" t="n">
        <v>430</v>
      </c>
      <c r="B432" s="40" t="n">
        <v>1.2</v>
      </c>
      <c r="C432" s="41" t="n">
        <v>10</v>
      </c>
      <c r="D432" s="42" t="n">
        <v>0.1</v>
      </c>
      <c r="E432" s="40" t="n">
        <v>0.3</v>
      </c>
      <c r="F432" s="40" t="n">
        <f aca="false">(U432-S432)/T432</f>
        <v>0.4</v>
      </c>
      <c r="G432" s="45" t="n">
        <v>0.96</v>
      </c>
      <c r="H432" s="43" t="n">
        <v>2.2</v>
      </c>
      <c r="I432" s="40" t="n">
        <v>2.6</v>
      </c>
      <c r="J432" s="40" t="n">
        <f aca="false">(H432-I432)*B432*C432*D432*3.67</f>
        <v>-1.7616</v>
      </c>
      <c r="K432" s="40" t="n">
        <v>3.67</v>
      </c>
      <c r="L432" s="44" t="n">
        <f aca="false">$AB$8*M432*N432*J432</f>
        <v>-490.42944</v>
      </c>
      <c r="M432" s="45" t="n">
        <v>0.773333333333333</v>
      </c>
      <c r="N432" s="35" t="n">
        <v>0.9</v>
      </c>
      <c r="O432" s="44" t="n">
        <f aca="false">(P432*Q432)/R432</f>
        <v>10.1351351351351</v>
      </c>
      <c r="P432" s="35" t="n">
        <f aca="false">$AB$17</f>
        <v>1.5</v>
      </c>
      <c r="Q432" s="35" t="n">
        <f aca="false">$AC$17</f>
        <v>25</v>
      </c>
      <c r="R432" s="16" t="n">
        <v>3.7</v>
      </c>
      <c r="S432" s="35" t="n">
        <v>55</v>
      </c>
      <c r="T432" s="35" t="n">
        <v>50</v>
      </c>
      <c r="U432" s="35" t="n">
        <v>75</v>
      </c>
      <c r="V432" s="35" t="n">
        <v>0.25</v>
      </c>
      <c r="W432" s="45" t="n">
        <f aca="false">SUM(F432,E432,V432,)</f>
        <v>0.95</v>
      </c>
    </row>
    <row r="433" customFormat="false" ht="15" hidden="false" customHeight="false" outlineLevel="0" collapsed="false">
      <c r="A433" s="39" t="n">
        <v>431</v>
      </c>
      <c r="B433" s="40" t="n">
        <v>1.2</v>
      </c>
      <c r="C433" s="41" t="n">
        <v>10</v>
      </c>
      <c r="D433" s="42" t="n">
        <v>0.1</v>
      </c>
      <c r="E433" s="40" t="n">
        <v>0.3</v>
      </c>
      <c r="F433" s="40" t="n">
        <f aca="false">(U433-S433)/T433</f>
        <v>0.2</v>
      </c>
      <c r="G433" s="45" t="n">
        <v>1</v>
      </c>
      <c r="H433" s="43" t="n">
        <v>2.2</v>
      </c>
      <c r="I433" s="40" t="n">
        <v>2.2</v>
      </c>
      <c r="J433" s="40" t="n">
        <f aca="false">(H433-I433)*B433*C433*D433*3.67</f>
        <v>0</v>
      </c>
      <c r="K433" s="40" t="n">
        <v>3.67</v>
      </c>
      <c r="L433" s="44" t="n">
        <f aca="false">$AB$8*M433*N433*J433</f>
        <v>0</v>
      </c>
      <c r="M433" s="45" t="n">
        <v>0.733333333333333</v>
      </c>
      <c r="N433" s="35" t="n">
        <v>0.9</v>
      </c>
      <c r="O433" s="44" t="n">
        <f aca="false">(P433*Q433)/R433</f>
        <v>23.4375</v>
      </c>
      <c r="P433" s="35" t="n">
        <f aca="false">$AB$17</f>
        <v>1.5</v>
      </c>
      <c r="Q433" s="35" t="n">
        <f aca="false">$AC$17</f>
        <v>25</v>
      </c>
      <c r="R433" s="16" t="n">
        <v>1.6</v>
      </c>
      <c r="S433" s="35" t="n">
        <v>65</v>
      </c>
      <c r="T433" s="35" t="n">
        <v>50</v>
      </c>
      <c r="U433" s="35" t="n">
        <v>75</v>
      </c>
      <c r="V433" s="35" t="n">
        <v>0.1</v>
      </c>
      <c r="W433" s="45" t="n">
        <f aca="false">SUM(F433,E433,V433,)</f>
        <v>0.6</v>
      </c>
    </row>
    <row r="434" customFormat="false" ht="15" hidden="false" customHeight="false" outlineLevel="0" collapsed="false">
      <c r="A434" s="39" t="n">
        <v>432</v>
      </c>
      <c r="B434" s="40" t="n">
        <v>1.2</v>
      </c>
      <c r="C434" s="41" t="n">
        <v>10</v>
      </c>
      <c r="D434" s="42" t="n">
        <v>0.1</v>
      </c>
      <c r="E434" s="40" t="n">
        <v>0.4</v>
      </c>
      <c r="F434" s="40" t="n">
        <f aca="false">(U434-S434)/T434</f>
        <v>0.34</v>
      </c>
      <c r="G434" s="45" t="n">
        <v>0.91</v>
      </c>
      <c r="H434" s="43" t="n">
        <v>2.2</v>
      </c>
      <c r="I434" s="40" t="n">
        <v>2.5</v>
      </c>
      <c r="J434" s="40" t="n">
        <f aca="false">(H434-I434)*B434*C434*D434*3.67</f>
        <v>-1.3212</v>
      </c>
      <c r="K434" s="40" t="n">
        <v>3.67</v>
      </c>
      <c r="L434" s="44" t="n">
        <f aca="false">$AB$8*M434*N434*J434</f>
        <v>-405.87264</v>
      </c>
      <c r="M434" s="45" t="n">
        <v>0.853333333333333</v>
      </c>
      <c r="N434" s="35" t="n">
        <v>0.9</v>
      </c>
      <c r="O434" s="44" t="n">
        <f aca="false">(P434*Q434)/R434</f>
        <v>18.75</v>
      </c>
      <c r="P434" s="35" t="n">
        <f aca="false">$AB$17</f>
        <v>1.5</v>
      </c>
      <c r="Q434" s="35" t="n">
        <f aca="false">$AC$17</f>
        <v>25</v>
      </c>
      <c r="R434" s="16" t="n">
        <v>2</v>
      </c>
      <c r="S434" s="35" t="n">
        <v>58</v>
      </c>
      <c r="T434" s="35" t="n">
        <v>50</v>
      </c>
      <c r="U434" s="35" t="n">
        <v>75</v>
      </c>
      <c r="V434" s="35" t="n">
        <v>0.1</v>
      </c>
      <c r="W434" s="45" t="n">
        <f aca="false">SUM(F434,E434,V434,)</f>
        <v>0.84</v>
      </c>
    </row>
    <row r="435" customFormat="false" ht="15" hidden="false" customHeight="false" outlineLevel="0" collapsed="false">
      <c r="A435" s="39" t="n">
        <v>433</v>
      </c>
      <c r="B435" s="40" t="n">
        <v>1.2</v>
      </c>
      <c r="C435" s="41" t="n">
        <v>10</v>
      </c>
      <c r="D435" s="42" t="n">
        <v>0.1</v>
      </c>
      <c r="E435" s="40" t="n">
        <v>0.3</v>
      </c>
      <c r="F435" s="40" t="n">
        <f aca="false">(U435-S435)/T435</f>
        <v>0.4</v>
      </c>
      <c r="G435" s="45" t="n">
        <v>0.92</v>
      </c>
      <c r="H435" s="43" t="n">
        <v>2.2</v>
      </c>
      <c r="I435" s="40" t="n">
        <v>2</v>
      </c>
      <c r="J435" s="40" t="n">
        <f aca="false">(H435-I435)*B435*C435*D435*3.67</f>
        <v>0.880800000000001</v>
      </c>
      <c r="K435" s="40" t="n">
        <v>3.67</v>
      </c>
      <c r="L435" s="44" t="n">
        <f aca="false">$AB$8*M435*N435*J435</f>
        <v>262.12608</v>
      </c>
      <c r="M435" s="45" t="n">
        <v>0.826666666666667</v>
      </c>
      <c r="N435" s="35" t="n">
        <v>0.9</v>
      </c>
      <c r="O435" s="44" t="n">
        <f aca="false">(P435*Q435)/R435</f>
        <v>6.25</v>
      </c>
      <c r="P435" s="35" t="n">
        <f aca="false">$AB$17</f>
        <v>1.5</v>
      </c>
      <c r="Q435" s="35" t="n">
        <f aca="false">$AC$17</f>
        <v>25</v>
      </c>
      <c r="R435" s="16" t="n">
        <v>6</v>
      </c>
      <c r="S435" s="35" t="n">
        <v>55</v>
      </c>
      <c r="T435" s="35" t="n">
        <v>50</v>
      </c>
      <c r="U435" s="35" t="n">
        <v>75</v>
      </c>
      <c r="V435" s="35" t="n">
        <v>0.19</v>
      </c>
      <c r="W435" s="45" t="n">
        <f aca="false">SUM(F435,E435,V435,)</f>
        <v>0.89</v>
      </c>
    </row>
    <row r="436" customFormat="false" ht="15" hidden="false" customHeight="false" outlineLevel="0" collapsed="false">
      <c r="A436" s="39" t="n">
        <v>434</v>
      </c>
      <c r="B436" s="40" t="n">
        <v>1.2</v>
      </c>
      <c r="C436" s="41" t="n">
        <v>10</v>
      </c>
      <c r="D436" s="42" t="n">
        <v>0.1</v>
      </c>
      <c r="E436" s="40" t="n">
        <v>0.4</v>
      </c>
      <c r="F436" s="40" t="n">
        <f aca="false">(U436-S436)/T436</f>
        <v>0.38</v>
      </c>
      <c r="G436" s="45" t="n">
        <v>0.98</v>
      </c>
      <c r="H436" s="43" t="n">
        <v>2.2</v>
      </c>
      <c r="I436" s="40" t="n">
        <v>2.1</v>
      </c>
      <c r="J436" s="40" t="n">
        <f aca="false">(H436-I436)*B436*C436*D436*3.67</f>
        <v>0.4404</v>
      </c>
      <c r="K436" s="40" t="n">
        <v>3.67</v>
      </c>
      <c r="L436" s="44" t="n">
        <f aca="false">$AB$8*M436*N436*J436</f>
        <v>131.06304</v>
      </c>
      <c r="M436" s="45" t="n">
        <v>0.826666666666667</v>
      </c>
      <c r="N436" s="35" t="n">
        <v>0.9</v>
      </c>
      <c r="O436" s="44" t="n">
        <f aca="false">(P436*Q436)/R436</f>
        <v>28.8461538461538</v>
      </c>
      <c r="P436" s="35" t="n">
        <f aca="false">$AB$17</f>
        <v>1.5</v>
      </c>
      <c r="Q436" s="35" t="n">
        <f aca="false">$AC$17</f>
        <v>25</v>
      </c>
      <c r="R436" s="16" t="n">
        <v>1.3</v>
      </c>
      <c r="S436" s="35" t="n">
        <v>56</v>
      </c>
      <c r="T436" s="35" t="n">
        <v>50</v>
      </c>
      <c r="U436" s="35" t="n">
        <v>75</v>
      </c>
      <c r="V436" s="35" t="n">
        <v>0.25</v>
      </c>
      <c r="W436" s="45" t="n">
        <f aca="false">SUM(F436,E436,V436,)</f>
        <v>1.03</v>
      </c>
    </row>
    <row r="437" customFormat="false" ht="15" hidden="false" customHeight="false" outlineLevel="0" collapsed="false">
      <c r="A437" s="39" t="n">
        <v>435</v>
      </c>
      <c r="B437" s="40" t="n">
        <v>1.2</v>
      </c>
      <c r="C437" s="41" t="n">
        <v>10</v>
      </c>
      <c r="D437" s="42" t="n">
        <v>0.1</v>
      </c>
      <c r="E437" s="40" t="n">
        <v>0.2</v>
      </c>
      <c r="F437" s="40" t="n">
        <f aca="false">(U437-S437)/T437</f>
        <v>0.4</v>
      </c>
      <c r="G437" s="45" t="n">
        <v>0.99</v>
      </c>
      <c r="H437" s="43" t="n">
        <v>2.2</v>
      </c>
      <c r="I437" s="40" t="n">
        <v>2</v>
      </c>
      <c r="J437" s="40" t="n">
        <f aca="false">(H437-I437)*B437*C437*D437*3.67</f>
        <v>0.880800000000001</v>
      </c>
      <c r="K437" s="40" t="n">
        <v>3.67</v>
      </c>
      <c r="L437" s="44" t="n">
        <f aca="false">$AB$8*M437*N437*J437</f>
        <v>253.6704</v>
      </c>
      <c r="M437" s="45" t="n">
        <v>0.8</v>
      </c>
      <c r="N437" s="35" t="n">
        <v>0.9</v>
      </c>
      <c r="O437" s="44" t="n">
        <f aca="false">(P437*Q437)/R437</f>
        <v>7.6530612244898</v>
      </c>
      <c r="P437" s="35" t="n">
        <f aca="false">$AB$17</f>
        <v>1.5</v>
      </c>
      <c r="Q437" s="35" t="n">
        <f aca="false">$AC$17</f>
        <v>25</v>
      </c>
      <c r="R437" s="16" t="n">
        <v>4.9</v>
      </c>
      <c r="S437" s="35" t="n">
        <v>55</v>
      </c>
      <c r="T437" s="35" t="n">
        <v>50</v>
      </c>
      <c r="U437" s="35" t="n">
        <v>75</v>
      </c>
      <c r="V437" s="35" t="n">
        <v>0.22</v>
      </c>
      <c r="W437" s="45" t="n">
        <f aca="false">SUM(F437,E437,V437,)</f>
        <v>0.82</v>
      </c>
    </row>
    <row r="438" customFormat="false" ht="15" hidden="false" customHeight="false" outlineLevel="0" collapsed="false">
      <c r="A438" s="39" t="n">
        <v>436</v>
      </c>
      <c r="B438" s="40" t="n">
        <v>1.2</v>
      </c>
      <c r="C438" s="41" t="n">
        <v>10</v>
      </c>
      <c r="D438" s="42" t="n">
        <v>0.1</v>
      </c>
      <c r="E438" s="40" t="n">
        <v>0.3</v>
      </c>
      <c r="F438" s="40" t="n">
        <f aca="false">(U438-S438)/T438</f>
        <v>0.3</v>
      </c>
      <c r="G438" s="45" t="n">
        <v>0.92</v>
      </c>
      <c r="H438" s="43" t="n">
        <v>2.2</v>
      </c>
      <c r="I438" s="40" t="n">
        <v>2.5</v>
      </c>
      <c r="J438" s="40" t="n">
        <f aca="false">(H438-I438)*B438*C438*D438*3.67</f>
        <v>-1.3212</v>
      </c>
      <c r="K438" s="40" t="n">
        <v>3.67</v>
      </c>
      <c r="L438" s="44" t="n">
        <f aca="false">$AB$8*M438*N438*J438</f>
        <v>-367.82208</v>
      </c>
      <c r="M438" s="45" t="n">
        <v>0.773333333333333</v>
      </c>
      <c r="N438" s="35" t="n">
        <v>0.9</v>
      </c>
      <c r="O438" s="44" t="n">
        <f aca="false">(P438*Q438)/R438</f>
        <v>31.25</v>
      </c>
      <c r="P438" s="35" t="n">
        <f aca="false">$AB$17</f>
        <v>1.5</v>
      </c>
      <c r="Q438" s="35" t="n">
        <f aca="false">$AC$17</f>
        <v>25</v>
      </c>
      <c r="R438" s="16" t="n">
        <v>1.2</v>
      </c>
      <c r="S438" s="35" t="n">
        <v>60</v>
      </c>
      <c r="T438" s="35" t="n">
        <v>50</v>
      </c>
      <c r="U438" s="35" t="n">
        <v>75</v>
      </c>
      <c r="V438" s="35" t="n">
        <v>0.25</v>
      </c>
      <c r="W438" s="45" t="n">
        <f aca="false">SUM(F438,E438,V438,)</f>
        <v>0.85</v>
      </c>
    </row>
    <row r="439" customFormat="false" ht="15" hidden="false" customHeight="false" outlineLevel="0" collapsed="false">
      <c r="A439" s="39" t="n">
        <v>437</v>
      </c>
      <c r="B439" s="40" t="n">
        <v>1.2</v>
      </c>
      <c r="C439" s="41" t="n">
        <v>10</v>
      </c>
      <c r="D439" s="42" t="n">
        <v>0.1</v>
      </c>
      <c r="E439" s="40" t="n">
        <v>0.2</v>
      </c>
      <c r="F439" s="40" t="n">
        <f aca="false">(U439-S439)/T439</f>
        <v>0.32</v>
      </c>
      <c r="G439" s="45" t="n">
        <v>0.98</v>
      </c>
      <c r="H439" s="43" t="n">
        <v>2.2</v>
      </c>
      <c r="I439" s="40" t="n">
        <v>2.3</v>
      </c>
      <c r="J439" s="40" t="n">
        <f aca="false">(H439-I439)*B439*C439*D439*3.67</f>
        <v>-0.440399999999998</v>
      </c>
      <c r="K439" s="40" t="n">
        <v>3.67</v>
      </c>
      <c r="L439" s="44" t="n">
        <f aca="false">$AB$8*M439*N439*J439</f>
        <v>-131.06304</v>
      </c>
      <c r="M439" s="45" t="n">
        <v>0.826666666666667</v>
      </c>
      <c r="N439" s="35" t="n">
        <v>0.9</v>
      </c>
      <c r="O439" s="44" t="n">
        <f aca="false">(P439*Q439)/R439</f>
        <v>7.97872340425532</v>
      </c>
      <c r="P439" s="35" t="n">
        <f aca="false">$AB$17</f>
        <v>1.5</v>
      </c>
      <c r="Q439" s="35" t="n">
        <f aca="false">$AC$17</f>
        <v>25</v>
      </c>
      <c r="R439" s="16" t="n">
        <v>4.7</v>
      </c>
      <c r="S439" s="35" t="n">
        <v>59</v>
      </c>
      <c r="T439" s="35" t="n">
        <v>50</v>
      </c>
      <c r="U439" s="35" t="n">
        <v>75</v>
      </c>
      <c r="V439" s="35" t="n">
        <v>0.2</v>
      </c>
      <c r="W439" s="45" t="n">
        <f aca="false">SUM(F439,E439,V439,)</f>
        <v>0.72</v>
      </c>
    </row>
    <row r="440" customFormat="false" ht="15" hidden="false" customHeight="false" outlineLevel="0" collapsed="false">
      <c r="A440" s="39" t="n">
        <v>438</v>
      </c>
      <c r="B440" s="40" t="n">
        <v>1.2</v>
      </c>
      <c r="C440" s="41" t="n">
        <v>10</v>
      </c>
      <c r="D440" s="42" t="n">
        <v>0.1</v>
      </c>
      <c r="E440" s="40" t="n">
        <v>0.2</v>
      </c>
      <c r="F440" s="40" t="n">
        <f aca="false">(U440-S440)/T440</f>
        <v>0.26</v>
      </c>
      <c r="G440" s="45" t="n">
        <v>0.97</v>
      </c>
      <c r="H440" s="43" t="n">
        <v>2.2</v>
      </c>
      <c r="I440" s="40" t="n">
        <v>2.5</v>
      </c>
      <c r="J440" s="40" t="n">
        <f aca="false">(H440-I440)*B440*C440*D440*3.67</f>
        <v>-1.3212</v>
      </c>
      <c r="K440" s="40" t="n">
        <v>3.67</v>
      </c>
      <c r="L440" s="44" t="n">
        <f aca="false">$AB$8*M440*N440*J440</f>
        <v>-393.18912</v>
      </c>
      <c r="M440" s="45" t="n">
        <v>0.826666666666667</v>
      </c>
      <c r="N440" s="35" t="n">
        <v>0.9</v>
      </c>
      <c r="O440" s="44" t="n">
        <f aca="false">(P440*Q440)/R440</f>
        <v>31.25</v>
      </c>
      <c r="P440" s="35" t="n">
        <f aca="false">$AB$17</f>
        <v>1.5</v>
      </c>
      <c r="Q440" s="35" t="n">
        <f aca="false">$AC$17</f>
        <v>25</v>
      </c>
      <c r="R440" s="16" t="n">
        <v>1.2</v>
      </c>
      <c r="S440" s="35" t="n">
        <v>62</v>
      </c>
      <c r="T440" s="35" t="n">
        <v>50</v>
      </c>
      <c r="U440" s="35" t="n">
        <v>75</v>
      </c>
      <c r="V440" s="35" t="n">
        <v>0.12</v>
      </c>
      <c r="W440" s="45" t="n">
        <f aca="false">SUM(F440,E440,V440,)</f>
        <v>0.58</v>
      </c>
    </row>
    <row r="441" customFormat="false" ht="15" hidden="false" customHeight="false" outlineLevel="0" collapsed="false">
      <c r="A441" s="39" t="n">
        <v>439</v>
      </c>
      <c r="B441" s="40" t="n">
        <v>1.2</v>
      </c>
      <c r="C441" s="41" t="n">
        <v>10</v>
      </c>
      <c r="D441" s="42" t="n">
        <v>0.1</v>
      </c>
      <c r="E441" s="40" t="n">
        <v>0.4</v>
      </c>
      <c r="F441" s="40" t="n">
        <f aca="false">(U441-S441)/T441</f>
        <v>0.36</v>
      </c>
      <c r="G441" s="45" t="n">
        <v>0.9</v>
      </c>
      <c r="H441" s="43" t="n">
        <v>2.2</v>
      </c>
      <c r="I441" s="40" t="n">
        <v>1.9</v>
      </c>
      <c r="J441" s="40" t="n">
        <f aca="false">(H441-I441)*B441*C441*D441*3.67</f>
        <v>1.3212</v>
      </c>
      <c r="K441" s="40" t="n">
        <v>3.67</v>
      </c>
      <c r="L441" s="44" t="n">
        <f aca="false">$AB$8*M441*N441*J441</f>
        <v>393.18912</v>
      </c>
      <c r="M441" s="45" t="n">
        <v>0.826666666666667</v>
      </c>
      <c r="N441" s="35" t="n">
        <v>0.9</v>
      </c>
      <c r="O441" s="44" t="n">
        <f aca="false">(P441*Q441)/R441</f>
        <v>9.375</v>
      </c>
      <c r="P441" s="35" t="n">
        <f aca="false">$AB$17</f>
        <v>1.5</v>
      </c>
      <c r="Q441" s="35" t="n">
        <f aca="false">$AC$17</f>
        <v>25</v>
      </c>
      <c r="R441" s="16" t="n">
        <v>4</v>
      </c>
      <c r="S441" s="35" t="n">
        <v>57</v>
      </c>
      <c r="T441" s="35" t="n">
        <v>50</v>
      </c>
      <c r="U441" s="35" t="n">
        <v>75</v>
      </c>
      <c r="V441" s="35" t="n">
        <v>0.15</v>
      </c>
      <c r="W441" s="45" t="n">
        <f aca="false">SUM(F441,E441,V441,)</f>
        <v>0.91</v>
      </c>
    </row>
    <row r="442" customFormat="false" ht="15" hidden="false" customHeight="false" outlineLevel="0" collapsed="false">
      <c r="A442" s="39" t="n">
        <v>440</v>
      </c>
      <c r="B442" s="40" t="n">
        <v>1.2</v>
      </c>
      <c r="C442" s="41" t="n">
        <v>10</v>
      </c>
      <c r="D442" s="42" t="n">
        <v>0.1</v>
      </c>
      <c r="E442" s="40" t="n">
        <v>0.4</v>
      </c>
      <c r="F442" s="40" t="n">
        <f aca="false">(U442-S442)/T442</f>
        <v>0.2</v>
      </c>
      <c r="G442" s="45" t="n">
        <v>0.97</v>
      </c>
      <c r="H442" s="43" t="n">
        <v>2.2</v>
      </c>
      <c r="I442" s="40" t="n">
        <v>2.2</v>
      </c>
      <c r="J442" s="40" t="n">
        <f aca="false">(H442-I442)*B442*C442*D442*3.67</f>
        <v>0</v>
      </c>
      <c r="K442" s="40" t="n">
        <v>3.67</v>
      </c>
      <c r="L442" s="44" t="n">
        <f aca="false">$AB$8*M442*N442*J442</f>
        <v>0</v>
      </c>
      <c r="M442" s="45" t="n">
        <v>0.84</v>
      </c>
      <c r="N442" s="35" t="n">
        <v>0.9</v>
      </c>
      <c r="O442" s="44" t="n">
        <f aca="false">(P442*Q442)/R442</f>
        <v>41.6666666666667</v>
      </c>
      <c r="P442" s="35" t="n">
        <f aca="false">$AB$17</f>
        <v>1.5</v>
      </c>
      <c r="Q442" s="35" t="n">
        <f aca="false">$AC$17</f>
        <v>25</v>
      </c>
      <c r="R442" s="16" t="n">
        <v>0.9</v>
      </c>
      <c r="S442" s="35" t="n">
        <v>65</v>
      </c>
      <c r="T442" s="35" t="n">
        <v>50</v>
      </c>
      <c r="U442" s="35" t="n">
        <v>75</v>
      </c>
      <c r="V442" s="35" t="n">
        <v>0.16</v>
      </c>
      <c r="W442" s="45" t="n">
        <f aca="false">SUM(F442,E442,V442,)</f>
        <v>0.76</v>
      </c>
    </row>
    <row r="443" customFormat="false" ht="15" hidden="false" customHeight="false" outlineLevel="0" collapsed="false">
      <c r="A443" s="39" t="n">
        <v>441</v>
      </c>
      <c r="B443" s="40" t="n">
        <v>1.2</v>
      </c>
      <c r="C443" s="41" t="n">
        <v>10</v>
      </c>
      <c r="D443" s="42" t="n">
        <v>0.1</v>
      </c>
      <c r="E443" s="40" t="n">
        <v>0.4</v>
      </c>
      <c r="F443" s="40" t="n">
        <f aca="false">(U443-S443)/T443</f>
        <v>0.36</v>
      </c>
      <c r="G443" s="45" t="n">
        <v>1</v>
      </c>
      <c r="H443" s="43" t="n">
        <v>2.2</v>
      </c>
      <c r="I443" s="40" t="n">
        <v>1.8</v>
      </c>
      <c r="J443" s="40" t="n">
        <f aca="false">(H443-I443)*B443*C443*D443*3.67</f>
        <v>1.7616</v>
      </c>
      <c r="K443" s="40" t="n">
        <v>3.67</v>
      </c>
      <c r="L443" s="44" t="n">
        <f aca="false">$AB$8*M443*N443*J443</f>
        <v>541.16352</v>
      </c>
      <c r="M443" s="45" t="n">
        <v>0.853333333333333</v>
      </c>
      <c r="N443" s="35" t="n">
        <v>0.9</v>
      </c>
      <c r="O443" s="44" t="n">
        <f aca="false">(P443*Q443)/R443</f>
        <v>7.8125</v>
      </c>
      <c r="P443" s="35" t="n">
        <f aca="false">$AB$17</f>
        <v>1.5</v>
      </c>
      <c r="Q443" s="35" t="n">
        <f aca="false">$AC$17</f>
        <v>25</v>
      </c>
      <c r="R443" s="16" t="n">
        <v>4.8</v>
      </c>
      <c r="S443" s="35" t="n">
        <v>57</v>
      </c>
      <c r="T443" s="35" t="n">
        <v>50</v>
      </c>
      <c r="U443" s="35" t="n">
        <v>75</v>
      </c>
      <c r="V443" s="35" t="n">
        <v>0.19</v>
      </c>
      <c r="W443" s="45" t="n">
        <f aca="false">SUM(F443,E443,V443,)</f>
        <v>0.95</v>
      </c>
    </row>
    <row r="444" customFormat="false" ht="15" hidden="false" customHeight="false" outlineLevel="0" collapsed="false">
      <c r="A444" s="39" t="n">
        <v>442</v>
      </c>
      <c r="B444" s="40" t="n">
        <v>1.2</v>
      </c>
      <c r="C444" s="41" t="n">
        <v>10</v>
      </c>
      <c r="D444" s="42" t="n">
        <v>0.1</v>
      </c>
      <c r="E444" s="40" t="n">
        <v>0.3</v>
      </c>
      <c r="F444" s="40" t="n">
        <f aca="false">(U444-S444)/T444</f>
        <v>0.32</v>
      </c>
      <c r="G444" s="45" t="n">
        <v>0.92</v>
      </c>
      <c r="H444" s="43" t="n">
        <v>2.2</v>
      </c>
      <c r="I444" s="40" t="n">
        <v>2.4</v>
      </c>
      <c r="J444" s="40" t="n">
        <f aca="false">(H444-I444)*B444*C444*D444*3.67</f>
        <v>-0.880799999999999</v>
      </c>
      <c r="K444" s="40" t="n">
        <v>3.67</v>
      </c>
      <c r="L444" s="44" t="n">
        <f aca="false">$AB$8*M444*N444*J444</f>
        <v>-262.12608</v>
      </c>
      <c r="M444" s="45" t="n">
        <v>0.826666666666667</v>
      </c>
      <c r="N444" s="35" t="n">
        <v>0.9</v>
      </c>
      <c r="O444" s="44" t="n">
        <f aca="false">(P444*Q444)/R444</f>
        <v>9.14634146341463</v>
      </c>
      <c r="P444" s="35" t="n">
        <f aca="false">$AB$17</f>
        <v>1.5</v>
      </c>
      <c r="Q444" s="35" t="n">
        <f aca="false">$AC$17</f>
        <v>25</v>
      </c>
      <c r="R444" s="16" t="n">
        <v>4.1</v>
      </c>
      <c r="S444" s="35" t="n">
        <v>59</v>
      </c>
      <c r="T444" s="35" t="n">
        <v>50</v>
      </c>
      <c r="U444" s="35" t="n">
        <v>75</v>
      </c>
      <c r="V444" s="35" t="n">
        <v>0.21</v>
      </c>
      <c r="W444" s="45" t="n">
        <f aca="false">SUM(F444,E444,V444,)</f>
        <v>0.83</v>
      </c>
    </row>
    <row r="445" customFormat="false" ht="15" hidden="false" customHeight="false" outlineLevel="0" collapsed="false">
      <c r="A445" s="39" t="n">
        <v>443</v>
      </c>
      <c r="B445" s="40" t="n">
        <v>1.2</v>
      </c>
      <c r="C445" s="41" t="n">
        <v>10</v>
      </c>
      <c r="D445" s="42" t="n">
        <v>0.1</v>
      </c>
      <c r="E445" s="40" t="n">
        <v>0.4</v>
      </c>
      <c r="F445" s="40" t="n">
        <f aca="false">(U445-S445)/T445</f>
        <v>0.34</v>
      </c>
      <c r="G445" s="45" t="n">
        <v>0.99</v>
      </c>
      <c r="H445" s="43" t="n">
        <v>2.2</v>
      </c>
      <c r="I445" s="40" t="n">
        <v>2.1</v>
      </c>
      <c r="J445" s="40" t="n">
        <f aca="false">(H445-I445)*B445*C445*D445*3.67</f>
        <v>0.4404</v>
      </c>
      <c r="K445" s="40" t="n">
        <v>3.67</v>
      </c>
      <c r="L445" s="44" t="n">
        <f aca="false">$AB$8*M445*N445*J445</f>
        <v>137.4048</v>
      </c>
      <c r="M445" s="45" t="n">
        <v>0.866666666666667</v>
      </c>
      <c r="N445" s="35" t="n">
        <v>0.9</v>
      </c>
      <c r="O445" s="44" t="n">
        <f aca="false">(P445*Q445)/R445</f>
        <v>28.8461538461538</v>
      </c>
      <c r="P445" s="35" t="n">
        <f aca="false">$AB$17</f>
        <v>1.5</v>
      </c>
      <c r="Q445" s="35" t="n">
        <f aca="false">$AC$17</f>
        <v>25</v>
      </c>
      <c r="R445" s="16" t="n">
        <v>1.3</v>
      </c>
      <c r="S445" s="35" t="n">
        <v>58</v>
      </c>
      <c r="T445" s="35" t="n">
        <v>50</v>
      </c>
      <c r="U445" s="35" t="n">
        <v>75</v>
      </c>
      <c r="V445" s="35" t="n">
        <v>0.14</v>
      </c>
      <c r="W445" s="45" t="n">
        <f aca="false">SUM(F445,E445,V445,)</f>
        <v>0.88</v>
      </c>
    </row>
    <row r="446" customFormat="false" ht="15" hidden="false" customHeight="false" outlineLevel="0" collapsed="false">
      <c r="A446" s="39" t="n">
        <v>444</v>
      </c>
      <c r="B446" s="40" t="n">
        <v>1.2</v>
      </c>
      <c r="C446" s="41" t="n">
        <v>10</v>
      </c>
      <c r="D446" s="42" t="n">
        <v>0.1</v>
      </c>
      <c r="E446" s="40" t="n">
        <v>0.3</v>
      </c>
      <c r="F446" s="40" t="n">
        <f aca="false">(U446-S446)/T446</f>
        <v>0.28</v>
      </c>
      <c r="G446" s="45" t="n">
        <v>0.98</v>
      </c>
      <c r="H446" s="43" t="n">
        <v>2.2</v>
      </c>
      <c r="I446" s="40" t="n">
        <v>2.6</v>
      </c>
      <c r="J446" s="40" t="n">
        <f aca="false">(H446-I446)*B446*C446*D446*3.67</f>
        <v>-1.7616</v>
      </c>
      <c r="K446" s="40" t="n">
        <v>3.67</v>
      </c>
      <c r="L446" s="44" t="n">
        <f aca="false">$AB$8*M446*N446*J446</f>
        <v>-507.3408</v>
      </c>
      <c r="M446" s="45" t="n">
        <v>0.8</v>
      </c>
      <c r="N446" s="35" t="n">
        <v>0.9</v>
      </c>
      <c r="O446" s="44" t="n">
        <f aca="false">(P446*Q446)/R446</f>
        <v>18.75</v>
      </c>
      <c r="P446" s="35" t="n">
        <f aca="false">$AB$17</f>
        <v>1.5</v>
      </c>
      <c r="Q446" s="35" t="n">
        <f aca="false">$AC$17</f>
        <v>25</v>
      </c>
      <c r="R446" s="16" t="n">
        <v>2</v>
      </c>
      <c r="S446" s="35" t="n">
        <v>61</v>
      </c>
      <c r="T446" s="35" t="n">
        <v>50</v>
      </c>
      <c r="U446" s="35" t="n">
        <v>75</v>
      </c>
      <c r="V446" s="35" t="n">
        <v>0.22</v>
      </c>
      <c r="W446" s="45" t="n">
        <f aca="false">SUM(F446,E446,V446,)</f>
        <v>0.8</v>
      </c>
    </row>
    <row r="447" customFormat="false" ht="15" hidden="false" customHeight="false" outlineLevel="0" collapsed="false">
      <c r="A447" s="39" t="n">
        <v>445</v>
      </c>
      <c r="B447" s="40" t="n">
        <v>1.2</v>
      </c>
      <c r="C447" s="41" t="n">
        <v>10</v>
      </c>
      <c r="D447" s="42" t="n">
        <v>0.1</v>
      </c>
      <c r="E447" s="40" t="n">
        <v>0.4</v>
      </c>
      <c r="F447" s="40" t="n">
        <f aca="false">(U447-S447)/T447</f>
        <v>0.3</v>
      </c>
      <c r="G447" s="45" t="n">
        <v>0.94</v>
      </c>
      <c r="H447" s="43" t="n">
        <v>2.2</v>
      </c>
      <c r="I447" s="40" t="n">
        <v>2.3</v>
      </c>
      <c r="J447" s="40" t="n">
        <f aca="false">(H447-I447)*B447*C447*D447*3.67</f>
        <v>-0.440399999999998</v>
      </c>
      <c r="K447" s="40" t="n">
        <v>3.67</v>
      </c>
      <c r="L447" s="44" t="n">
        <f aca="false">$AB$8*M447*N447*J447</f>
        <v>-137.4048</v>
      </c>
      <c r="M447" s="45" t="n">
        <v>0.866666666666667</v>
      </c>
      <c r="N447" s="35" t="n">
        <v>0.9</v>
      </c>
      <c r="O447" s="44" t="n">
        <f aca="false">(P447*Q447)/R447</f>
        <v>6.81818181818182</v>
      </c>
      <c r="P447" s="35" t="n">
        <f aca="false">$AB$17</f>
        <v>1.5</v>
      </c>
      <c r="Q447" s="35" t="n">
        <f aca="false">$AC$17</f>
        <v>25</v>
      </c>
      <c r="R447" s="16" t="n">
        <v>5.5</v>
      </c>
      <c r="S447" s="35" t="n">
        <v>60</v>
      </c>
      <c r="T447" s="35" t="n">
        <v>50</v>
      </c>
      <c r="U447" s="35" t="n">
        <v>75</v>
      </c>
      <c r="V447" s="35" t="n">
        <v>0.21</v>
      </c>
      <c r="W447" s="45" t="n">
        <f aca="false">SUM(F447,E447,V447,)</f>
        <v>0.91</v>
      </c>
    </row>
    <row r="448" customFormat="false" ht="15" hidden="false" customHeight="false" outlineLevel="0" collapsed="false">
      <c r="A448" s="39" t="n">
        <v>446</v>
      </c>
      <c r="B448" s="40" t="n">
        <v>1.2</v>
      </c>
      <c r="C448" s="41" t="n">
        <v>10</v>
      </c>
      <c r="D448" s="42" t="n">
        <v>0.1</v>
      </c>
      <c r="E448" s="40" t="n">
        <v>0.3</v>
      </c>
      <c r="F448" s="40" t="n">
        <f aca="false">(U448-S448)/T448</f>
        <v>0.22</v>
      </c>
      <c r="G448" s="45" t="n">
        <v>0.96</v>
      </c>
      <c r="H448" s="43" t="n">
        <v>2.2</v>
      </c>
      <c r="I448" s="40" t="n">
        <v>2.6</v>
      </c>
      <c r="J448" s="40" t="n">
        <f aca="false">(H448-I448)*B448*C448*D448*3.67</f>
        <v>-1.7616</v>
      </c>
      <c r="K448" s="40" t="n">
        <v>3.67</v>
      </c>
      <c r="L448" s="44" t="n">
        <f aca="false">$AB$8*M448*N448*J448</f>
        <v>-507.3408</v>
      </c>
      <c r="M448" s="45" t="n">
        <v>0.8</v>
      </c>
      <c r="N448" s="35" t="n">
        <v>0.9</v>
      </c>
      <c r="O448" s="44" t="n">
        <f aca="false">(P448*Q448)/R448</f>
        <v>17.8571428571429</v>
      </c>
      <c r="P448" s="35" t="n">
        <f aca="false">$AB$17</f>
        <v>1.5</v>
      </c>
      <c r="Q448" s="35" t="n">
        <f aca="false">$AC$17</f>
        <v>25</v>
      </c>
      <c r="R448" s="16" t="n">
        <v>2.1</v>
      </c>
      <c r="S448" s="35" t="n">
        <v>64</v>
      </c>
      <c r="T448" s="35" t="n">
        <v>50</v>
      </c>
      <c r="U448" s="35" t="n">
        <v>75</v>
      </c>
      <c r="V448" s="35" t="n">
        <v>0.25</v>
      </c>
      <c r="W448" s="45" t="n">
        <f aca="false">SUM(F448,E448,V448,)</f>
        <v>0.77</v>
      </c>
    </row>
    <row r="449" customFormat="false" ht="15" hidden="false" customHeight="false" outlineLevel="0" collapsed="false">
      <c r="A449" s="39" t="n">
        <v>447</v>
      </c>
      <c r="B449" s="40" t="n">
        <v>1.2</v>
      </c>
      <c r="C449" s="41" t="n">
        <v>10</v>
      </c>
      <c r="D449" s="42" t="n">
        <v>0.1</v>
      </c>
      <c r="E449" s="40" t="n">
        <v>0.3</v>
      </c>
      <c r="F449" s="40" t="n">
        <f aca="false">(U449-S449)/T449</f>
        <v>0.38</v>
      </c>
      <c r="G449" s="45" t="n">
        <v>0.98</v>
      </c>
      <c r="H449" s="43" t="n">
        <v>2.2</v>
      </c>
      <c r="I449" s="40" t="n">
        <v>2.4</v>
      </c>
      <c r="J449" s="40" t="n">
        <f aca="false">(H449-I449)*B449*C449*D449*3.67</f>
        <v>-0.880799999999999</v>
      </c>
      <c r="K449" s="40" t="n">
        <v>3.67</v>
      </c>
      <c r="L449" s="44" t="n">
        <f aca="false">$AB$8*M449*N449*J449</f>
        <v>-257.89824</v>
      </c>
      <c r="M449" s="45" t="n">
        <v>0.813333333333333</v>
      </c>
      <c r="N449" s="35" t="n">
        <v>0.9</v>
      </c>
      <c r="O449" s="44" t="n">
        <f aca="false">(P449*Q449)/R449</f>
        <v>26.7857142857143</v>
      </c>
      <c r="P449" s="35" t="n">
        <f aca="false">$AB$17</f>
        <v>1.5</v>
      </c>
      <c r="Q449" s="35" t="n">
        <f aca="false">$AC$17</f>
        <v>25</v>
      </c>
      <c r="R449" s="16" t="n">
        <v>1.4</v>
      </c>
      <c r="S449" s="35" t="n">
        <v>56</v>
      </c>
      <c r="T449" s="35" t="n">
        <v>50</v>
      </c>
      <c r="U449" s="35" t="n">
        <v>75</v>
      </c>
      <c r="V449" s="35" t="n">
        <v>0.21</v>
      </c>
      <c r="W449" s="45" t="n">
        <f aca="false">SUM(F449,E449,V449,)</f>
        <v>0.89</v>
      </c>
    </row>
    <row r="450" customFormat="false" ht="15" hidden="false" customHeight="false" outlineLevel="0" collapsed="false">
      <c r="A450" s="39" t="n">
        <v>448</v>
      </c>
      <c r="B450" s="40" t="n">
        <v>1.2</v>
      </c>
      <c r="C450" s="41" t="n">
        <v>10</v>
      </c>
      <c r="D450" s="42" t="n">
        <v>0.1</v>
      </c>
      <c r="E450" s="40" t="n">
        <v>0.4</v>
      </c>
      <c r="F450" s="40" t="n">
        <f aca="false">(U450-S450)/T450</f>
        <v>0.4</v>
      </c>
      <c r="G450" s="45" t="n">
        <v>0.93</v>
      </c>
      <c r="H450" s="43" t="n">
        <v>2.2</v>
      </c>
      <c r="I450" s="40" t="n">
        <v>2.2</v>
      </c>
      <c r="J450" s="40" t="n">
        <f aca="false">(H450-I450)*B450*C450*D450*3.67</f>
        <v>0</v>
      </c>
      <c r="K450" s="40" t="n">
        <v>3.67</v>
      </c>
      <c r="L450" s="44" t="n">
        <f aca="false">$AB$8*M450*N450*J450</f>
        <v>0</v>
      </c>
      <c r="M450" s="45" t="n">
        <v>0.866666666666667</v>
      </c>
      <c r="N450" s="35" t="n">
        <v>0.9</v>
      </c>
      <c r="O450" s="44" t="n">
        <f aca="false">(P450*Q450)/R450</f>
        <v>28.8461538461538</v>
      </c>
      <c r="P450" s="35" t="n">
        <f aca="false">$AB$17</f>
        <v>1.5</v>
      </c>
      <c r="Q450" s="35" t="n">
        <f aca="false">$AC$17</f>
        <v>25</v>
      </c>
      <c r="R450" s="16" t="n">
        <v>1.3</v>
      </c>
      <c r="S450" s="35" t="n">
        <v>55</v>
      </c>
      <c r="T450" s="35" t="n">
        <v>50</v>
      </c>
      <c r="U450" s="35" t="n">
        <v>75</v>
      </c>
      <c r="V450" s="35" t="n">
        <v>0.16</v>
      </c>
      <c r="W450" s="45" t="n">
        <f aca="false">SUM(F450,E450,V450,)</f>
        <v>0.96</v>
      </c>
    </row>
    <row r="451" customFormat="false" ht="15" hidden="false" customHeight="false" outlineLevel="0" collapsed="false">
      <c r="A451" s="39" t="n">
        <v>449</v>
      </c>
      <c r="B451" s="40" t="n">
        <v>1.2</v>
      </c>
      <c r="C451" s="41" t="n">
        <v>10</v>
      </c>
      <c r="D451" s="42" t="n">
        <v>0.1</v>
      </c>
      <c r="E451" s="40" t="n">
        <v>0.4</v>
      </c>
      <c r="F451" s="40" t="n">
        <f aca="false">(U451-S451)/T451</f>
        <v>0.32</v>
      </c>
      <c r="G451" s="45" t="n">
        <v>0.99</v>
      </c>
      <c r="H451" s="43" t="n">
        <v>2.2</v>
      </c>
      <c r="I451" s="40" t="n">
        <v>2.1</v>
      </c>
      <c r="J451" s="40" t="n">
        <f aca="false">(H451-I451)*B451*C451*D451*3.67</f>
        <v>0.4404</v>
      </c>
      <c r="K451" s="40" t="n">
        <v>3.67</v>
      </c>
      <c r="L451" s="44" t="n">
        <f aca="false">$AB$8*M451*N451*J451</f>
        <v>116.2656</v>
      </c>
      <c r="M451" s="45" t="n">
        <v>0.733333333333333</v>
      </c>
      <c r="N451" s="35" t="n">
        <v>0.9</v>
      </c>
      <c r="O451" s="44" t="n">
        <f aca="false">(P451*Q451)/R451</f>
        <v>41.6666666666667</v>
      </c>
      <c r="P451" s="35" t="n">
        <f aca="false">$AB$17</f>
        <v>1.5</v>
      </c>
      <c r="Q451" s="35" t="n">
        <f aca="false">$AC$17</f>
        <v>25</v>
      </c>
      <c r="R451" s="16" t="n">
        <v>0.9</v>
      </c>
      <c r="S451" s="35" t="n">
        <v>59</v>
      </c>
      <c r="T451" s="35" t="n">
        <v>50</v>
      </c>
      <c r="U451" s="35" t="n">
        <v>75</v>
      </c>
      <c r="V451" s="35" t="n">
        <v>0.19</v>
      </c>
      <c r="W451" s="45" t="n">
        <f aca="false">SUM(F451,E451,V451,)</f>
        <v>0.91</v>
      </c>
    </row>
    <row r="452" customFormat="false" ht="15" hidden="false" customHeight="false" outlineLevel="0" collapsed="false">
      <c r="A452" s="39" t="n">
        <v>450</v>
      </c>
      <c r="B452" s="40" t="n">
        <v>1.2</v>
      </c>
      <c r="C452" s="41" t="n">
        <v>10</v>
      </c>
      <c r="D452" s="42" t="n">
        <v>0.1</v>
      </c>
      <c r="E452" s="40" t="n">
        <v>0.3</v>
      </c>
      <c r="F452" s="40" t="n">
        <f aca="false">(U452-S452)/T452</f>
        <v>0.22</v>
      </c>
      <c r="G452" s="45" t="n">
        <v>0.92</v>
      </c>
      <c r="H452" s="43" t="n">
        <v>2.2</v>
      </c>
      <c r="I452" s="40" t="n">
        <v>2</v>
      </c>
      <c r="J452" s="40" t="n">
        <f aca="false">(H452-I452)*B452*C452*D452*3.67</f>
        <v>0.880800000000001</v>
      </c>
      <c r="K452" s="40" t="n">
        <v>3.67</v>
      </c>
      <c r="L452" s="44" t="n">
        <f aca="false">$AB$8*M452*N452*J452</f>
        <v>236.75904</v>
      </c>
      <c r="M452" s="45" t="n">
        <v>0.746666666666667</v>
      </c>
      <c r="N452" s="35" t="n">
        <v>0.9</v>
      </c>
      <c r="O452" s="44" t="n">
        <f aca="false">(P452*Q452)/R452</f>
        <v>46.875</v>
      </c>
      <c r="P452" s="35" t="n">
        <f aca="false">$AB$17</f>
        <v>1.5</v>
      </c>
      <c r="Q452" s="35" t="n">
        <f aca="false">$AC$17</f>
        <v>25</v>
      </c>
      <c r="R452" s="16" t="n">
        <v>0.8</v>
      </c>
      <c r="S452" s="35" t="n">
        <v>64</v>
      </c>
      <c r="T452" s="35" t="n">
        <v>50</v>
      </c>
      <c r="U452" s="35" t="n">
        <v>75</v>
      </c>
      <c r="V452" s="35" t="n">
        <v>0.19</v>
      </c>
      <c r="W452" s="45" t="n">
        <f aca="false">SUM(F452,E452,V452,)</f>
        <v>0.71</v>
      </c>
    </row>
    <row r="453" customFormat="false" ht="15" hidden="false" customHeight="false" outlineLevel="0" collapsed="false">
      <c r="A453" s="39" t="n">
        <v>451</v>
      </c>
      <c r="B453" s="40" t="n">
        <v>1.2</v>
      </c>
      <c r="C453" s="41" t="n">
        <v>10</v>
      </c>
      <c r="D453" s="42" t="n">
        <v>0.1</v>
      </c>
      <c r="E453" s="40" t="n">
        <v>0.3</v>
      </c>
      <c r="F453" s="40" t="n">
        <f aca="false">(U453-S453)/T453</f>
        <v>0.22</v>
      </c>
      <c r="G453" s="45" t="n">
        <v>0.99</v>
      </c>
      <c r="H453" s="43" t="n">
        <v>2.2</v>
      </c>
      <c r="I453" s="40" t="n">
        <v>1.9</v>
      </c>
      <c r="J453" s="40" t="n">
        <f aca="false">(H453-I453)*B453*C453*D453*3.67</f>
        <v>1.3212</v>
      </c>
      <c r="K453" s="40" t="n">
        <v>3.67</v>
      </c>
      <c r="L453" s="44" t="n">
        <f aca="false">$AB$8*M453*N453*J453</f>
        <v>380.5056</v>
      </c>
      <c r="M453" s="45" t="n">
        <v>0.8</v>
      </c>
      <c r="N453" s="35" t="n">
        <v>0.9</v>
      </c>
      <c r="O453" s="44" t="n">
        <f aca="false">(P453*Q453)/R453</f>
        <v>8.92857142857143</v>
      </c>
      <c r="P453" s="35" t="n">
        <f aca="false">$AB$17</f>
        <v>1.5</v>
      </c>
      <c r="Q453" s="35" t="n">
        <f aca="false">$AC$17</f>
        <v>25</v>
      </c>
      <c r="R453" s="16" t="n">
        <v>4.2</v>
      </c>
      <c r="S453" s="35" t="n">
        <v>64</v>
      </c>
      <c r="T453" s="35" t="n">
        <v>50</v>
      </c>
      <c r="U453" s="35" t="n">
        <v>75</v>
      </c>
      <c r="V453" s="35" t="n">
        <v>0.12</v>
      </c>
      <c r="W453" s="45" t="n">
        <f aca="false">SUM(F453,E453,V453,)</f>
        <v>0.64</v>
      </c>
    </row>
    <row r="454" customFormat="false" ht="15" hidden="false" customHeight="false" outlineLevel="0" collapsed="false">
      <c r="A454" s="39" t="n">
        <v>452</v>
      </c>
      <c r="B454" s="40" t="n">
        <v>1.2</v>
      </c>
      <c r="C454" s="41" t="n">
        <v>10</v>
      </c>
      <c r="D454" s="42" t="n">
        <v>0.1</v>
      </c>
      <c r="E454" s="40" t="n">
        <v>0.4</v>
      </c>
      <c r="F454" s="40" t="n">
        <f aca="false">(U454-S454)/T454</f>
        <v>0.38</v>
      </c>
      <c r="G454" s="45" t="n">
        <v>0.98</v>
      </c>
      <c r="H454" s="43" t="n">
        <v>2.2</v>
      </c>
      <c r="I454" s="40" t="n">
        <v>1.8</v>
      </c>
      <c r="J454" s="40" t="n">
        <f aca="false">(H454-I454)*B454*C454*D454*3.67</f>
        <v>1.7616</v>
      </c>
      <c r="K454" s="40" t="n">
        <v>3.67</v>
      </c>
      <c r="L454" s="44" t="n">
        <f aca="false">$AB$8*M454*N454*J454</f>
        <v>465.0624</v>
      </c>
      <c r="M454" s="45" t="n">
        <v>0.733333333333333</v>
      </c>
      <c r="N454" s="35" t="n">
        <v>0.9</v>
      </c>
      <c r="O454" s="44" t="n">
        <f aca="false">(P454*Q454)/R454</f>
        <v>7.97872340425532</v>
      </c>
      <c r="P454" s="35" t="n">
        <f aca="false">$AB$17</f>
        <v>1.5</v>
      </c>
      <c r="Q454" s="35" t="n">
        <f aca="false">$AC$17</f>
        <v>25</v>
      </c>
      <c r="R454" s="16" t="n">
        <v>4.7</v>
      </c>
      <c r="S454" s="35" t="n">
        <v>56</v>
      </c>
      <c r="T454" s="35" t="n">
        <v>50</v>
      </c>
      <c r="U454" s="35" t="n">
        <v>75</v>
      </c>
      <c r="V454" s="35" t="n">
        <v>0.16</v>
      </c>
      <c r="W454" s="45" t="n">
        <f aca="false">SUM(F454,E454,V454,)</f>
        <v>0.94</v>
      </c>
    </row>
    <row r="455" customFormat="false" ht="15" hidden="false" customHeight="false" outlineLevel="0" collapsed="false">
      <c r="A455" s="39" t="n">
        <v>453</v>
      </c>
      <c r="B455" s="40" t="n">
        <v>1.2</v>
      </c>
      <c r="C455" s="41" t="n">
        <v>10</v>
      </c>
      <c r="D455" s="42" t="n">
        <v>0.1</v>
      </c>
      <c r="E455" s="40" t="n">
        <v>0.4</v>
      </c>
      <c r="F455" s="40" t="n">
        <f aca="false">(U455-S455)/T455</f>
        <v>0.2</v>
      </c>
      <c r="G455" s="45" t="n">
        <v>0.97</v>
      </c>
      <c r="H455" s="43" t="n">
        <v>2.2</v>
      </c>
      <c r="I455" s="40" t="n">
        <v>2.1</v>
      </c>
      <c r="J455" s="40" t="n">
        <f aca="false">(H455-I455)*B455*C455*D455*3.67</f>
        <v>0.4404</v>
      </c>
      <c r="K455" s="40" t="n">
        <v>3.67</v>
      </c>
      <c r="L455" s="44" t="n">
        <f aca="false">$AB$8*M455*N455*J455</f>
        <v>135.29088</v>
      </c>
      <c r="M455" s="45" t="n">
        <v>0.853333333333333</v>
      </c>
      <c r="N455" s="35" t="n">
        <v>0.9</v>
      </c>
      <c r="O455" s="44" t="n">
        <f aca="false">(P455*Q455)/R455</f>
        <v>20.8333333333333</v>
      </c>
      <c r="P455" s="35" t="n">
        <f aca="false">$AB$17</f>
        <v>1.5</v>
      </c>
      <c r="Q455" s="35" t="n">
        <f aca="false">$AC$17</f>
        <v>25</v>
      </c>
      <c r="R455" s="16" t="n">
        <v>1.8</v>
      </c>
      <c r="S455" s="35" t="n">
        <v>65</v>
      </c>
      <c r="T455" s="35" t="n">
        <v>50</v>
      </c>
      <c r="U455" s="35" t="n">
        <v>75</v>
      </c>
      <c r="V455" s="35" t="n">
        <v>0.14</v>
      </c>
      <c r="W455" s="45" t="n">
        <f aca="false">SUM(F455,E455,V455,)</f>
        <v>0.74</v>
      </c>
    </row>
    <row r="456" customFormat="false" ht="15" hidden="false" customHeight="false" outlineLevel="0" collapsed="false">
      <c r="A456" s="39" t="n">
        <v>454</v>
      </c>
      <c r="B456" s="40" t="n">
        <v>1.2</v>
      </c>
      <c r="C456" s="41" t="n">
        <v>10</v>
      </c>
      <c r="D456" s="42" t="n">
        <v>0.1</v>
      </c>
      <c r="E456" s="40" t="n">
        <v>0.3</v>
      </c>
      <c r="F456" s="40" t="n">
        <f aca="false">(U456-S456)/T456</f>
        <v>0.3</v>
      </c>
      <c r="G456" s="45" t="n">
        <v>0.93</v>
      </c>
      <c r="H456" s="43" t="n">
        <v>2.2</v>
      </c>
      <c r="I456" s="40" t="n">
        <v>1.8</v>
      </c>
      <c r="J456" s="40" t="n">
        <f aca="false">(H456-I456)*B456*C456*D456*3.67</f>
        <v>1.7616</v>
      </c>
      <c r="K456" s="40" t="n">
        <v>3.67</v>
      </c>
      <c r="L456" s="44" t="n">
        <f aca="false">$AB$8*M456*N456*J456</f>
        <v>498.88512</v>
      </c>
      <c r="M456" s="45" t="n">
        <v>0.786666666666667</v>
      </c>
      <c r="N456" s="35" t="n">
        <v>0.9</v>
      </c>
      <c r="O456" s="44" t="n">
        <f aca="false">(P456*Q456)/R456</f>
        <v>23.4375</v>
      </c>
      <c r="P456" s="35" t="n">
        <f aca="false">$AB$17</f>
        <v>1.5</v>
      </c>
      <c r="Q456" s="35" t="n">
        <f aca="false">$AC$17</f>
        <v>25</v>
      </c>
      <c r="R456" s="16" t="n">
        <v>1.6</v>
      </c>
      <c r="S456" s="35" t="n">
        <v>60</v>
      </c>
      <c r="T456" s="35" t="n">
        <v>50</v>
      </c>
      <c r="U456" s="35" t="n">
        <v>75</v>
      </c>
      <c r="V456" s="35" t="n">
        <v>0.22</v>
      </c>
      <c r="W456" s="45" t="n">
        <f aca="false">SUM(F456,E456,V456,)</f>
        <v>0.82</v>
      </c>
    </row>
    <row r="457" customFormat="false" ht="15" hidden="false" customHeight="false" outlineLevel="0" collapsed="false">
      <c r="A457" s="39" t="n">
        <v>455</v>
      </c>
      <c r="B457" s="40" t="n">
        <v>1.2</v>
      </c>
      <c r="C457" s="41" t="n">
        <v>10</v>
      </c>
      <c r="D457" s="42" t="n">
        <v>0.1</v>
      </c>
      <c r="E457" s="40" t="n">
        <v>0.3</v>
      </c>
      <c r="F457" s="40" t="n">
        <f aca="false">(U457-S457)/T457</f>
        <v>0.2</v>
      </c>
      <c r="G457" s="45" t="n">
        <v>0.96</v>
      </c>
      <c r="H457" s="43" t="n">
        <v>2.2</v>
      </c>
      <c r="I457" s="40" t="n">
        <v>2.5</v>
      </c>
      <c r="J457" s="40" t="n">
        <f aca="false">(H457-I457)*B457*C457*D457*3.67</f>
        <v>-1.3212</v>
      </c>
      <c r="K457" s="40" t="n">
        <v>3.67</v>
      </c>
      <c r="L457" s="44" t="n">
        <f aca="false">$AB$8*M457*N457*J457</f>
        <v>-405.87264</v>
      </c>
      <c r="M457" s="45" t="n">
        <v>0.853333333333333</v>
      </c>
      <c r="N457" s="35" t="n">
        <v>0.9</v>
      </c>
      <c r="O457" s="44" t="n">
        <f aca="false">(P457*Q457)/R457</f>
        <v>37.5</v>
      </c>
      <c r="P457" s="35" t="n">
        <f aca="false">$AB$17</f>
        <v>1.5</v>
      </c>
      <c r="Q457" s="35" t="n">
        <f aca="false">$AC$17</f>
        <v>25</v>
      </c>
      <c r="R457" s="16" t="n">
        <v>1</v>
      </c>
      <c r="S457" s="35" t="n">
        <v>65</v>
      </c>
      <c r="T457" s="35" t="n">
        <v>50</v>
      </c>
      <c r="U457" s="35" t="n">
        <v>75</v>
      </c>
      <c r="V457" s="35" t="n">
        <v>0.19</v>
      </c>
      <c r="W457" s="45" t="n">
        <f aca="false">SUM(F457,E457,V457,)</f>
        <v>0.69</v>
      </c>
    </row>
    <row r="458" customFormat="false" ht="15" hidden="false" customHeight="false" outlineLevel="0" collapsed="false">
      <c r="A458" s="39" t="n">
        <v>456</v>
      </c>
      <c r="B458" s="40" t="n">
        <v>1.2</v>
      </c>
      <c r="C458" s="41" t="n">
        <v>10</v>
      </c>
      <c r="D458" s="42" t="n">
        <v>0.1</v>
      </c>
      <c r="E458" s="40" t="n">
        <v>0.3</v>
      </c>
      <c r="F458" s="40" t="n">
        <f aca="false">(U458-S458)/T458</f>
        <v>0.22</v>
      </c>
      <c r="G458" s="45" t="n">
        <v>0.91</v>
      </c>
      <c r="H458" s="43" t="n">
        <v>2.2</v>
      </c>
      <c r="I458" s="40" t="n">
        <v>2</v>
      </c>
      <c r="J458" s="40" t="n">
        <f aca="false">(H458-I458)*B458*C458*D458*3.67</f>
        <v>0.880800000000001</v>
      </c>
      <c r="K458" s="40" t="n">
        <v>3.67</v>
      </c>
      <c r="L458" s="44" t="n">
        <f aca="false">$AB$8*M458*N458*J458</f>
        <v>253.6704</v>
      </c>
      <c r="M458" s="45" t="n">
        <v>0.8</v>
      </c>
      <c r="N458" s="35" t="n">
        <v>0.9</v>
      </c>
      <c r="O458" s="44" t="n">
        <f aca="false">(P458*Q458)/R458</f>
        <v>8.92857142857143</v>
      </c>
      <c r="P458" s="35" t="n">
        <f aca="false">$AB$17</f>
        <v>1.5</v>
      </c>
      <c r="Q458" s="35" t="n">
        <f aca="false">$AC$17</f>
        <v>25</v>
      </c>
      <c r="R458" s="16" t="n">
        <v>4.2</v>
      </c>
      <c r="S458" s="35" t="n">
        <v>64</v>
      </c>
      <c r="T458" s="35" t="n">
        <v>50</v>
      </c>
      <c r="U458" s="35" t="n">
        <v>75</v>
      </c>
      <c r="V458" s="35" t="n">
        <v>0.14</v>
      </c>
      <c r="W458" s="45" t="n">
        <f aca="false">SUM(F458,E458,V458,)</f>
        <v>0.66</v>
      </c>
    </row>
    <row r="459" customFormat="false" ht="15" hidden="false" customHeight="false" outlineLevel="0" collapsed="false">
      <c r="A459" s="39" t="n">
        <v>457</v>
      </c>
      <c r="B459" s="40" t="n">
        <v>1.2</v>
      </c>
      <c r="C459" s="41" t="n">
        <v>10</v>
      </c>
      <c r="D459" s="42" t="n">
        <v>0.1</v>
      </c>
      <c r="E459" s="40" t="n">
        <v>0.2</v>
      </c>
      <c r="F459" s="40" t="n">
        <f aca="false">(U459-S459)/T459</f>
        <v>0.32</v>
      </c>
      <c r="G459" s="45" t="n">
        <v>0.92</v>
      </c>
      <c r="H459" s="43" t="n">
        <v>2.2</v>
      </c>
      <c r="I459" s="40" t="n">
        <v>2.5</v>
      </c>
      <c r="J459" s="40" t="n">
        <f aca="false">(H459-I459)*B459*C459*D459*3.67</f>
        <v>-1.3212</v>
      </c>
      <c r="K459" s="40" t="n">
        <v>3.67</v>
      </c>
      <c r="L459" s="44" t="n">
        <f aca="false">$AB$8*M459*N459*J459</f>
        <v>-374.16384</v>
      </c>
      <c r="M459" s="45" t="n">
        <v>0.786666666666667</v>
      </c>
      <c r="N459" s="35" t="n">
        <v>0.9</v>
      </c>
      <c r="O459" s="44" t="n">
        <f aca="false">(P459*Q459)/R459</f>
        <v>6.94444444444444</v>
      </c>
      <c r="P459" s="35" t="n">
        <f aca="false">$AB$17</f>
        <v>1.5</v>
      </c>
      <c r="Q459" s="35" t="n">
        <f aca="false">$AC$17</f>
        <v>25</v>
      </c>
      <c r="R459" s="16" t="n">
        <v>5.4</v>
      </c>
      <c r="S459" s="35" t="n">
        <v>59</v>
      </c>
      <c r="T459" s="35" t="n">
        <v>50</v>
      </c>
      <c r="U459" s="35" t="n">
        <v>75</v>
      </c>
      <c r="V459" s="35" t="n">
        <v>0.22</v>
      </c>
      <c r="W459" s="45" t="n">
        <f aca="false">SUM(F459,E459,V459,)</f>
        <v>0.74</v>
      </c>
    </row>
    <row r="460" customFormat="false" ht="15" hidden="false" customHeight="false" outlineLevel="0" collapsed="false">
      <c r="A460" s="39" t="n">
        <v>458</v>
      </c>
      <c r="B460" s="40" t="n">
        <v>1.2</v>
      </c>
      <c r="C460" s="41" t="n">
        <v>10</v>
      </c>
      <c r="D460" s="42" t="n">
        <v>0.1</v>
      </c>
      <c r="E460" s="40" t="n">
        <v>0.2</v>
      </c>
      <c r="F460" s="40" t="n">
        <f aca="false">(U460-S460)/T460</f>
        <v>0.2</v>
      </c>
      <c r="G460" s="45" t="n">
        <v>0.93</v>
      </c>
      <c r="H460" s="43" t="n">
        <v>2.2</v>
      </c>
      <c r="I460" s="40" t="n">
        <v>2</v>
      </c>
      <c r="J460" s="40" t="n">
        <f aca="false">(H460-I460)*B460*C460*D460*3.67</f>
        <v>0.880800000000001</v>
      </c>
      <c r="K460" s="40" t="n">
        <v>3.67</v>
      </c>
      <c r="L460" s="44" t="n">
        <f aca="false">$AB$8*M460*N460*J460</f>
        <v>266.35392</v>
      </c>
      <c r="M460" s="45" t="n">
        <v>0.84</v>
      </c>
      <c r="N460" s="35" t="n">
        <v>0.9</v>
      </c>
      <c r="O460" s="44" t="n">
        <f aca="false">(P460*Q460)/R460</f>
        <v>8.92857142857143</v>
      </c>
      <c r="P460" s="35" t="n">
        <f aca="false">$AB$17</f>
        <v>1.5</v>
      </c>
      <c r="Q460" s="35" t="n">
        <f aca="false">$AC$17</f>
        <v>25</v>
      </c>
      <c r="R460" s="16" t="n">
        <v>4.2</v>
      </c>
      <c r="S460" s="35" t="n">
        <v>65</v>
      </c>
      <c r="T460" s="35" t="n">
        <v>50</v>
      </c>
      <c r="U460" s="35" t="n">
        <v>75</v>
      </c>
      <c r="V460" s="35" t="n">
        <v>0.2</v>
      </c>
      <c r="W460" s="45" t="n">
        <f aca="false">SUM(F460,E460,V460,)</f>
        <v>0.6</v>
      </c>
    </row>
    <row r="461" customFormat="false" ht="15" hidden="false" customHeight="false" outlineLevel="0" collapsed="false">
      <c r="A461" s="39" t="n">
        <v>459</v>
      </c>
      <c r="B461" s="40" t="n">
        <v>1.2</v>
      </c>
      <c r="C461" s="41" t="n">
        <v>10</v>
      </c>
      <c r="D461" s="42" t="n">
        <v>0.1</v>
      </c>
      <c r="E461" s="40" t="n">
        <v>0.4</v>
      </c>
      <c r="F461" s="40" t="n">
        <f aca="false">(U461-S461)/T461</f>
        <v>0.24</v>
      </c>
      <c r="G461" s="45" t="n">
        <v>0.9</v>
      </c>
      <c r="H461" s="43" t="n">
        <v>2.2</v>
      </c>
      <c r="I461" s="40" t="n">
        <v>1.9</v>
      </c>
      <c r="J461" s="40" t="n">
        <f aca="false">(H461-I461)*B461*C461*D461*3.67</f>
        <v>1.3212</v>
      </c>
      <c r="K461" s="40" t="n">
        <v>3.67</v>
      </c>
      <c r="L461" s="44" t="n">
        <f aca="false">$AB$8*M461*N461*J461</f>
        <v>405.87264</v>
      </c>
      <c r="M461" s="45" t="n">
        <v>0.853333333333333</v>
      </c>
      <c r="N461" s="35" t="n">
        <v>0.9</v>
      </c>
      <c r="O461" s="44" t="n">
        <f aca="false">(P461*Q461)/R461</f>
        <v>20.8333333333333</v>
      </c>
      <c r="P461" s="35" t="n">
        <f aca="false">$AB$17</f>
        <v>1.5</v>
      </c>
      <c r="Q461" s="35" t="n">
        <f aca="false">$AC$17</f>
        <v>25</v>
      </c>
      <c r="R461" s="16" t="n">
        <v>1.8</v>
      </c>
      <c r="S461" s="35" t="n">
        <v>63</v>
      </c>
      <c r="T461" s="35" t="n">
        <v>50</v>
      </c>
      <c r="U461" s="35" t="n">
        <v>75</v>
      </c>
      <c r="V461" s="35" t="n">
        <v>0.17</v>
      </c>
      <c r="W461" s="45" t="n">
        <f aca="false">SUM(F461,E461,V461,)</f>
        <v>0.81</v>
      </c>
    </row>
    <row r="462" customFormat="false" ht="15" hidden="false" customHeight="false" outlineLevel="0" collapsed="false">
      <c r="A462" s="39" t="n">
        <v>460</v>
      </c>
      <c r="B462" s="40" t="n">
        <v>1.2</v>
      </c>
      <c r="C462" s="41" t="n">
        <v>10</v>
      </c>
      <c r="D462" s="42" t="n">
        <v>0.1</v>
      </c>
      <c r="E462" s="40" t="n">
        <v>0.2</v>
      </c>
      <c r="F462" s="40" t="n">
        <f aca="false">(U462-S462)/T462</f>
        <v>0.32</v>
      </c>
      <c r="G462" s="45" t="n">
        <v>0.92</v>
      </c>
      <c r="H462" s="43" t="n">
        <v>2.2</v>
      </c>
      <c r="I462" s="40" t="n">
        <v>2.5</v>
      </c>
      <c r="J462" s="40" t="n">
        <f aca="false">(H462-I462)*B462*C462*D462*3.67</f>
        <v>-1.3212</v>
      </c>
      <c r="K462" s="40" t="n">
        <v>3.67</v>
      </c>
      <c r="L462" s="44" t="n">
        <f aca="false">$AB$8*M462*N462*J462</f>
        <v>-405.87264</v>
      </c>
      <c r="M462" s="45" t="n">
        <v>0.853333333333333</v>
      </c>
      <c r="N462" s="35" t="n">
        <v>0.9</v>
      </c>
      <c r="O462" s="44" t="n">
        <f aca="false">(P462*Q462)/R462</f>
        <v>8.92857142857143</v>
      </c>
      <c r="P462" s="35" t="n">
        <f aca="false">$AB$17</f>
        <v>1.5</v>
      </c>
      <c r="Q462" s="35" t="n">
        <f aca="false">$AC$17</f>
        <v>25</v>
      </c>
      <c r="R462" s="16" t="n">
        <v>4.2</v>
      </c>
      <c r="S462" s="35" t="n">
        <v>59</v>
      </c>
      <c r="T462" s="35" t="n">
        <v>50</v>
      </c>
      <c r="U462" s="35" t="n">
        <v>75</v>
      </c>
      <c r="V462" s="35" t="n">
        <v>0.19</v>
      </c>
      <c r="W462" s="45" t="n">
        <f aca="false">SUM(F462,E462,V462,)</f>
        <v>0.71</v>
      </c>
    </row>
    <row r="463" customFormat="false" ht="15" hidden="false" customHeight="false" outlineLevel="0" collapsed="false">
      <c r="A463" s="39" t="n">
        <v>461</v>
      </c>
      <c r="B463" s="40" t="n">
        <v>1.2</v>
      </c>
      <c r="C463" s="41" t="n">
        <v>10</v>
      </c>
      <c r="D463" s="42" t="n">
        <v>0.1</v>
      </c>
      <c r="E463" s="40" t="n">
        <v>0.3</v>
      </c>
      <c r="F463" s="40" t="n">
        <f aca="false">(U463-S463)/T463</f>
        <v>0.22</v>
      </c>
      <c r="G463" s="45" t="n">
        <v>1</v>
      </c>
      <c r="H463" s="43" t="n">
        <v>2.2</v>
      </c>
      <c r="I463" s="40" t="n">
        <v>2.3</v>
      </c>
      <c r="J463" s="40" t="n">
        <f aca="false">(H463-I463)*B463*C463*D463*3.67</f>
        <v>-0.440399999999998</v>
      </c>
      <c r="K463" s="40" t="n">
        <v>3.67</v>
      </c>
      <c r="L463" s="44" t="n">
        <f aca="false">$AB$8*M463*N463*J463</f>
        <v>-126.8352</v>
      </c>
      <c r="M463" s="45" t="n">
        <v>0.8</v>
      </c>
      <c r="N463" s="35" t="n">
        <v>0.9</v>
      </c>
      <c r="O463" s="44" t="n">
        <f aca="false">(P463*Q463)/R463</f>
        <v>7.8125</v>
      </c>
      <c r="P463" s="35" t="n">
        <f aca="false">$AB$17</f>
        <v>1.5</v>
      </c>
      <c r="Q463" s="35" t="n">
        <f aca="false">$AC$17</f>
        <v>25</v>
      </c>
      <c r="R463" s="16" t="n">
        <v>4.8</v>
      </c>
      <c r="S463" s="35" t="n">
        <v>64</v>
      </c>
      <c r="T463" s="35" t="n">
        <v>50</v>
      </c>
      <c r="U463" s="35" t="n">
        <v>75</v>
      </c>
      <c r="V463" s="35" t="n">
        <v>0.18</v>
      </c>
      <c r="W463" s="45" t="n">
        <f aca="false">SUM(F463,E463,V463,)</f>
        <v>0.7</v>
      </c>
    </row>
    <row r="464" customFormat="false" ht="15" hidden="false" customHeight="false" outlineLevel="0" collapsed="false">
      <c r="A464" s="39" t="n">
        <v>462</v>
      </c>
      <c r="B464" s="40" t="n">
        <v>1.2</v>
      </c>
      <c r="C464" s="41" t="n">
        <v>10</v>
      </c>
      <c r="D464" s="42" t="n">
        <v>0.1</v>
      </c>
      <c r="E464" s="40" t="n">
        <v>0.4</v>
      </c>
      <c r="F464" s="40" t="n">
        <f aca="false">(U464-S464)/T464</f>
        <v>0.3</v>
      </c>
      <c r="G464" s="45" t="n">
        <v>0.95</v>
      </c>
      <c r="H464" s="43" t="n">
        <v>2.2</v>
      </c>
      <c r="I464" s="40" t="n">
        <v>2.5</v>
      </c>
      <c r="J464" s="40" t="n">
        <f aca="false">(H464-I464)*B464*C464*D464*3.67</f>
        <v>-1.3212</v>
      </c>
      <c r="K464" s="40" t="n">
        <v>3.67</v>
      </c>
      <c r="L464" s="44" t="n">
        <f aca="false">$AB$8*M464*N464*J464</f>
        <v>-374.16384</v>
      </c>
      <c r="M464" s="45" t="n">
        <v>0.786666666666667</v>
      </c>
      <c r="N464" s="35" t="n">
        <v>0.9</v>
      </c>
      <c r="O464" s="44" t="n">
        <f aca="false">(P464*Q464)/R464</f>
        <v>25</v>
      </c>
      <c r="P464" s="35" t="n">
        <f aca="false">$AB$17</f>
        <v>1.5</v>
      </c>
      <c r="Q464" s="35" t="n">
        <f aca="false">$AC$17</f>
        <v>25</v>
      </c>
      <c r="R464" s="16" t="n">
        <v>1.5</v>
      </c>
      <c r="S464" s="35" t="n">
        <v>60</v>
      </c>
      <c r="T464" s="35" t="n">
        <v>50</v>
      </c>
      <c r="U464" s="35" t="n">
        <v>75</v>
      </c>
      <c r="V464" s="35" t="n">
        <v>0.2</v>
      </c>
      <c r="W464" s="45" t="n">
        <f aca="false">SUM(F464,E464,V464,)</f>
        <v>0.9</v>
      </c>
    </row>
    <row r="465" customFormat="false" ht="15" hidden="false" customHeight="false" outlineLevel="0" collapsed="false">
      <c r="A465" s="39" t="n">
        <v>463</v>
      </c>
      <c r="B465" s="40" t="n">
        <v>1.2</v>
      </c>
      <c r="C465" s="41" t="n">
        <v>10</v>
      </c>
      <c r="D465" s="42" t="n">
        <v>0.1</v>
      </c>
      <c r="E465" s="40" t="n">
        <v>0.2</v>
      </c>
      <c r="F465" s="40" t="n">
        <f aca="false">(U465-S465)/T465</f>
        <v>0.4</v>
      </c>
      <c r="G465" s="45" t="n">
        <v>0.91</v>
      </c>
      <c r="H465" s="43" t="n">
        <v>2.2</v>
      </c>
      <c r="I465" s="40" t="n">
        <v>2.2</v>
      </c>
      <c r="J465" s="40" t="n">
        <f aca="false">(H465-I465)*B465*C465*D465*3.67</f>
        <v>0</v>
      </c>
      <c r="K465" s="40" t="n">
        <v>3.67</v>
      </c>
      <c r="L465" s="44" t="n">
        <f aca="false">$AB$8*M465*N465*J465</f>
        <v>0</v>
      </c>
      <c r="M465" s="45" t="n">
        <v>0.866666666666667</v>
      </c>
      <c r="N465" s="35" t="n">
        <v>0.9</v>
      </c>
      <c r="O465" s="44" t="n">
        <f aca="false">(P465*Q465)/R465</f>
        <v>9.375</v>
      </c>
      <c r="P465" s="35" t="n">
        <f aca="false">$AB$17</f>
        <v>1.5</v>
      </c>
      <c r="Q465" s="35" t="n">
        <f aca="false">$AC$17</f>
        <v>25</v>
      </c>
      <c r="R465" s="16" t="n">
        <v>4</v>
      </c>
      <c r="S465" s="35" t="n">
        <v>55</v>
      </c>
      <c r="T465" s="35" t="n">
        <v>50</v>
      </c>
      <c r="U465" s="35" t="n">
        <v>75</v>
      </c>
      <c r="V465" s="35" t="n">
        <v>0.22</v>
      </c>
      <c r="W465" s="45" t="n">
        <f aca="false">SUM(F465,E465,V465,)</f>
        <v>0.82</v>
      </c>
    </row>
    <row r="466" customFormat="false" ht="15" hidden="false" customHeight="false" outlineLevel="0" collapsed="false">
      <c r="A466" s="39" t="n">
        <v>464</v>
      </c>
      <c r="B466" s="40" t="n">
        <v>1.2</v>
      </c>
      <c r="C466" s="41" t="n">
        <v>10</v>
      </c>
      <c r="D466" s="42" t="n">
        <v>0.1</v>
      </c>
      <c r="E466" s="40" t="n">
        <v>0.4</v>
      </c>
      <c r="F466" s="40" t="n">
        <f aca="false">(U466-S466)/T466</f>
        <v>0.26</v>
      </c>
      <c r="G466" s="45" t="n">
        <v>0.93</v>
      </c>
      <c r="H466" s="43" t="n">
        <v>2.2</v>
      </c>
      <c r="I466" s="40" t="n">
        <v>2.6</v>
      </c>
      <c r="J466" s="40" t="n">
        <f aca="false">(H466-I466)*B466*C466*D466*3.67</f>
        <v>-1.7616</v>
      </c>
      <c r="K466" s="40" t="n">
        <v>3.67</v>
      </c>
      <c r="L466" s="44" t="n">
        <f aca="false">$AB$8*M466*N466*J466</f>
        <v>-507.3408</v>
      </c>
      <c r="M466" s="45" t="n">
        <v>0.8</v>
      </c>
      <c r="N466" s="35" t="n">
        <v>0.9</v>
      </c>
      <c r="O466" s="44" t="n">
        <f aca="false">(P466*Q466)/R466</f>
        <v>8.33333333333333</v>
      </c>
      <c r="P466" s="35" t="n">
        <f aca="false">$AB$17</f>
        <v>1.5</v>
      </c>
      <c r="Q466" s="35" t="n">
        <f aca="false">$AC$17</f>
        <v>25</v>
      </c>
      <c r="R466" s="16" t="n">
        <v>4.5</v>
      </c>
      <c r="S466" s="35" t="n">
        <v>62</v>
      </c>
      <c r="T466" s="35" t="n">
        <v>50</v>
      </c>
      <c r="U466" s="35" t="n">
        <v>75</v>
      </c>
      <c r="V466" s="35" t="n">
        <v>0.22</v>
      </c>
      <c r="W466" s="45" t="n">
        <f aca="false">SUM(F466,E466,V466,)</f>
        <v>0.88</v>
      </c>
    </row>
    <row r="467" customFormat="false" ht="15" hidden="false" customHeight="false" outlineLevel="0" collapsed="false">
      <c r="A467" s="39" t="n">
        <v>465</v>
      </c>
      <c r="B467" s="40" t="n">
        <v>1.2</v>
      </c>
      <c r="C467" s="41" t="n">
        <v>10</v>
      </c>
      <c r="D467" s="42" t="n">
        <v>0.1</v>
      </c>
      <c r="E467" s="40" t="n">
        <v>0.3</v>
      </c>
      <c r="F467" s="40" t="n">
        <f aca="false">(U467-S467)/T467</f>
        <v>0.36</v>
      </c>
      <c r="G467" s="45" t="n">
        <v>0.92</v>
      </c>
      <c r="H467" s="43" t="n">
        <v>2.2</v>
      </c>
      <c r="I467" s="40" t="n">
        <v>1.8</v>
      </c>
      <c r="J467" s="40" t="n">
        <f aca="false">(H467-I467)*B467*C467*D467*3.67</f>
        <v>1.7616</v>
      </c>
      <c r="K467" s="40" t="n">
        <v>3.67</v>
      </c>
      <c r="L467" s="44" t="n">
        <f aca="false">$AB$8*M467*N467*J467</f>
        <v>481.97376</v>
      </c>
      <c r="M467" s="45" t="n">
        <v>0.76</v>
      </c>
      <c r="N467" s="35" t="n">
        <v>0.9</v>
      </c>
      <c r="O467" s="44" t="n">
        <f aca="false">(P467*Q467)/R467</f>
        <v>37.5</v>
      </c>
      <c r="P467" s="35" t="n">
        <f aca="false">$AB$17</f>
        <v>1.5</v>
      </c>
      <c r="Q467" s="35" t="n">
        <f aca="false">$AC$17</f>
        <v>25</v>
      </c>
      <c r="R467" s="16" t="n">
        <v>1</v>
      </c>
      <c r="S467" s="35" t="n">
        <v>57</v>
      </c>
      <c r="T467" s="35" t="n">
        <v>50</v>
      </c>
      <c r="U467" s="35" t="n">
        <v>75</v>
      </c>
      <c r="V467" s="35" t="n">
        <v>0.18</v>
      </c>
      <c r="W467" s="45" t="n">
        <f aca="false">SUM(F467,E467,V467,)</f>
        <v>0.84</v>
      </c>
    </row>
    <row r="468" customFormat="false" ht="15" hidden="false" customHeight="false" outlineLevel="0" collapsed="false">
      <c r="A468" s="39" t="n">
        <v>466</v>
      </c>
      <c r="B468" s="40" t="n">
        <v>1.2</v>
      </c>
      <c r="C468" s="41" t="n">
        <v>10</v>
      </c>
      <c r="D468" s="42" t="n">
        <v>0.1</v>
      </c>
      <c r="E468" s="40" t="n">
        <v>0.4</v>
      </c>
      <c r="F468" s="40" t="n">
        <f aca="false">(U468-S468)/T468</f>
        <v>0.34</v>
      </c>
      <c r="G468" s="45" t="n">
        <v>0.91</v>
      </c>
      <c r="H468" s="43" t="n">
        <v>2.2</v>
      </c>
      <c r="I468" s="40" t="n">
        <v>2.3</v>
      </c>
      <c r="J468" s="40" t="n">
        <f aca="false">(H468-I468)*B468*C468*D468*3.67</f>
        <v>-0.440399999999998</v>
      </c>
      <c r="K468" s="40" t="n">
        <v>3.67</v>
      </c>
      <c r="L468" s="44" t="n">
        <f aca="false">$AB$8*M468*N468*J468</f>
        <v>-124.72128</v>
      </c>
      <c r="M468" s="45" t="n">
        <v>0.786666666666667</v>
      </c>
      <c r="N468" s="35" t="n">
        <v>0.9</v>
      </c>
      <c r="O468" s="44" t="n">
        <f aca="false">(P468*Q468)/R468</f>
        <v>11.0294117647059</v>
      </c>
      <c r="P468" s="35" t="n">
        <f aca="false">$AB$17</f>
        <v>1.5</v>
      </c>
      <c r="Q468" s="35" t="n">
        <f aca="false">$AC$17</f>
        <v>25</v>
      </c>
      <c r="R468" s="16" t="n">
        <v>3.4</v>
      </c>
      <c r="S468" s="35" t="n">
        <v>58</v>
      </c>
      <c r="T468" s="35" t="n">
        <v>50</v>
      </c>
      <c r="U468" s="35" t="n">
        <v>75</v>
      </c>
      <c r="V468" s="35" t="n">
        <v>0.17</v>
      </c>
      <c r="W468" s="45" t="n">
        <f aca="false">SUM(F468,E468,V468,)</f>
        <v>0.91</v>
      </c>
    </row>
    <row r="469" customFormat="false" ht="15" hidden="false" customHeight="false" outlineLevel="0" collapsed="false">
      <c r="A469" s="39" t="n">
        <v>467</v>
      </c>
      <c r="B469" s="40" t="n">
        <v>1.2</v>
      </c>
      <c r="C469" s="41" t="n">
        <v>10</v>
      </c>
      <c r="D469" s="42" t="n">
        <v>0.1</v>
      </c>
      <c r="E469" s="40" t="n">
        <v>0.4</v>
      </c>
      <c r="F469" s="40" t="n">
        <f aca="false">(U469-S469)/T469</f>
        <v>0.4</v>
      </c>
      <c r="G469" s="45" t="n">
        <v>0.93</v>
      </c>
      <c r="H469" s="43" t="n">
        <v>2.2</v>
      </c>
      <c r="I469" s="40" t="n">
        <v>2.4</v>
      </c>
      <c r="J469" s="40" t="n">
        <f aca="false">(H469-I469)*B469*C469*D469*3.67</f>
        <v>-0.880799999999999</v>
      </c>
      <c r="K469" s="40" t="n">
        <v>3.67</v>
      </c>
      <c r="L469" s="44" t="n">
        <f aca="false">$AB$8*M469*N469*J469</f>
        <v>-232.5312</v>
      </c>
      <c r="M469" s="45" t="n">
        <v>0.733333333333333</v>
      </c>
      <c r="N469" s="35" t="n">
        <v>0.9</v>
      </c>
      <c r="O469" s="44" t="n">
        <f aca="false">(P469*Q469)/R469</f>
        <v>6.35593220338983</v>
      </c>
      <c r="P469" s="35" t="n">
        <f aca="false">$AB$17</f>
        <v>1.5</v>
      </c>
      <c r="Q469" s="35" t="n">
        <f aca="false">$AC$17</f>
        <v>25</v>
      </c>
      <c r="R469" s="16" t="n">
        <v>5.9</v>
      </c>
      <c r="S469" s="35" t="n">
        <v>55</v>
      </c>
      <c r="T469" s="35" t="n">
        <v>50</v>
      </c>
      <c r="U469" s="35" t="n">
        <v>75</v>
      </c>
      <c r="V469" s="35" t="n">
        <v>0.16</v>
      </c>
      <c r="W469" s="45" t="n">
        <f aca="false">SUM(F469,E469,V469,)</f>
        <v>0.96</v>
      </c>
    </row>
    <row r="470" customFormat="false" ht="15" hidden="false" customHeight="false" outlineLevel="0" collapsed="false">
      <c r="A470" s="39" t="n">
        <v>468</v>
      </c>
      <c r="B470" s="40" t="n">
        <v>1.2</v>
      </c>
      <c r="C470" s="41" t="n">
        <v>10</v>
      </c>
      <c r="D470" s="42" t="n">
        <v>0.1</v>
      </c>
      <c r="E470" s="40" t="n">
        <v>0.4</v>
      </c>
      <c r="F470" s="40" t="n">
        <f aca="false">(U470-S470)/T470</f>
        <v>0.3</v>
      </c>
      <c r="G470" s="45" t="n">
        <v>0.99</v>
      </c>
      <c r="H470" s="43" t="n">
        <v>2.2</v>
      </c>
      <c r="I470" s="40" t="n">
        <v>2.1</v>
      </c>
      <c r="J470" s="40" t="n">
        <f aca="false">(H470-I470)*B470*C470*D470*3.67</f>
        <v>0.4404</v>
      </c>
      <c r="K470" s="40" t="n">
        <v>3.67</v>
      </c>
      <c r="L470" s="44" t="n">
        <f aca="false">$AB$8*M470*N470*J470</f>
        <v>128.94912</v>
      </c>
      <c r="M470" s="45" t="n">
        <v>0.813333333333333</v>
      </c>
      <c r="N470" s="35" t="n">
        <v>0.9</v>
      </c>
      <c r="O470" s="44" t="n">
        <f aca="false">(P470*Q470)/R470</f>
        <v>8.15217391304348</v>
      </c>
      <c r="P470" s="35" t="n">
        <f aca="false">$AB$17</f>
        <v>1.5</v>
      </c>
      <c r="Q470" s="35" t="n">
        <f aca="false">$AC$17</f>
        <v>25</v>
      </c>
      <c r="R470" s="16" t="n">
        <v>4.6</v>
      </c>
      <c r="S470" s="35" t="n">
        <v>60</v>
      </c>
      <c r="T470" s="35" t="n">
        <v>50</v>
      </c>
      <c r="U470" s="35" t="n">
        <v>75</v>
      </c>
      <c r="V470" s="35" t="n">
        <v>0.19</v>
      </c>
      <c r="W470" s="45" t="n">
        <f aca="false">SUM(F470,E470,V470,)</f>
        <v>0.89</v>
      </c>
    </row>
    <row r="471" customFormat="false" ht="15" hidden="false" customHeight="false" outlineLevel="0" collapsed="false">
      <c r="A471" s="39" t="n">
        <v>469</v>
      </c>
      <c r="B471" s="40" t="n">
        <v>1.2</v>
      </c>
      <c r="C471" s="41" t="n">
        <v>10</v>
      </c>
      <c r="D471" s="42" t="n">
        <v>0.1</v>
      </c>
      <c r="E471" s="40" t="n">
        <v>0.2</v>
      </c>
      <c r="F471" s="40" t="n">
        <f aca="false">(U471-S471)/T471</f>
        <v>0.36</v>
      </c>
      <c r="G471" s="45" t="n">
        <v>0.91</v>
      </c>
      <c r="H471" s="43" t="n">
        <v>2.2</v>
      </c>
      <c r="I471" s="40" t="n">
        <v>2</v>
      </c>
      <c r="J471" s="40" t="n">
        <f aca="false">(H471-I471)*B471*C471*D471*3.67</f>
        <v>0.880800000000001</v>
      </c>
      <c r="K471" s="40" t="n">
        <v>3.67</v>
      </c>
      <c r="L471" s="44" t="n">
        <f aca="false">$AB$8*M471*N471*J471</f>
        <v>274.8096</v>
      </c>
      <c r="M471" s="45" t="n">
        <v>0.866666666666667</v>
      </c>
      <c r="N471" s="35" t="n">
        <v>0.9</v>
      </c>
      <c r="O471" s="44" t="n">
        <f aca="false">(P471*Q471)/R471</f>
        <v>25</v>
      </c>
      <c r="P471" s="35" t="n">
        <f aca="false">$AB$17</f>
        <v>1.5</v>
      </c>
      <c r="Q471" s="35" t="n">
        <f aca="false">$AC$17</f>
        <v>25</v>
      </c>
      <c r="R471" s="16" t="n">
        <v>1.5</v>
      </c>
      <c r="S471" s="35" t="n">
        <v>57</v>
      </c>
      <c r="T471" s="35" t="n">
        <v>50</v>
      </c>
      <c r="U471" s="35" t="n">
        <v>75</v>
      </c>
      <c r="V471" s="35" t="n">
        <v>0.17</v>
      </c>
      <c r="W471" s="45" t="n">
        <f aca="false">SUM(F471,E471,V471,)</f>
        <v>0.73</v>
      </c>
    </row>
    <row r="472" customFormat="false" ht="15" hidden="false" customHeight="false" outlineLevel="0" collapsed="false">
      <c r="A472" s="39" t="n">
        <v>470</v>
      </c>
      <c r="B472" s="40" t="n">
        <v>1.2</v>
      </c>
      <c r="C472" s="41" t="n">
        <v>10</v>
      </c>
      <c r="D472" s="42" t="n">
        <v>0.1</v>
      </c>
      <c r="E472" s="40" t="n">
        <v>0.4</v>
      </c>
      <c r="F472" s="40" t="n">
        <f aca="false">(U472-S472)/T472</f>
        <v>0.26</v>
      </c>
      <c r="G472" s="45" t="n">
        <v>0.98</v>
      </c>
      <c r="H472" s="43" t="n">
        <v>2.2</v>
      </c>
      <c r="I472" s="40" t="n">
        <v>2.2</v>
      </c>
      <c r="J472" s="40" t="n">
        <f aca="false">(H472-I472)*B472*C472*D472*3.67</f>
        <v>0</v>
      </c>
      <c r="K472" s="40" t="n">
        <v>3.67</v>
      </c>
      <c r="L472" s="44" t="n">
        <f aca="false">$AB$8*M472*N472*J472</f>
        <v>0</v>
      </c>
      <c r="M472" s="45" t="n">
        <v>0.76</v>
      </c>
      <c r="N472" s="35" t="n">
        <v>0.9</v>
      </c>
      <c r="O472" s="44" t="n">
        <f aca="false">(P472*Q472)/R472</f>
        <v>15.625</v>
      </c>
      <c r="P472" s="35" t="n">
        <f aca="false">$AB$17</f>
        <v>1.5</v>
      </c>
      <c r="Q472" s="35" t="n">
        <f aca="false">$AC$17</f>
        <v>25</v>
      </c>
      <c r="R472" s="16" t="n">
        <v>2.4</v>
      </c>
      <c r="S472" s="35" t="n">
        <v>62</v>
      </c>
      <c r="T472" s="35" t="n">
        <v>50</v>
      </c>
      <c r="U472" s="35" t="n">
        <v>75</v>
      </c>
      <c r="V472" s="35" t="n">
        <v>0.19</v>
      </c>
      <c r="W472" s="45" t="n">
        <f aca="false">SUM(F472,E472,V472,)</f>
        <v>0.85</v>
      </c>
    </row>
    <row r="473" customFormat="false" ht="15" hidden="false" customHeight="false" outlineLevel="0" collapsed="false">
      <c r="A473" s="39" t="n">
        <v>471</v>
      </c>
      <c r="B473" s="40" t="n">
        <v>1.2</v>
      </c>
      <c r="C473" s="41" t="n">
        <v>10</v>
      </c>
      <c r="D473" s="42" t="n">
        <v>0.1</v>
      </c>
      <c r="E473" s="40" t="n">
        <v>0.3</v>
      </c>
      <c r="F473" s="40" t="n">
        <f aca="false">(U473-S473)/T473</f>
        <v>0.32</v>
      </c>
      <c r="G473" s="45" t="n">
        <v>1</v>
      </c>
      <c r="H473" s="43" t="n">
        <v>2.2</v>
      </c>
      <c r="I473" s="40" t="n">
        <v>2.6</v>
      </c>
      <c r="J473" s="40" t="n">
        <f aca="false">(H473-I473)*B473*C473*D473*3.67</f>
        <v>-1.7616</v>
      </c>
      <c r="K473" s="40" t="n">
        <v>3.67</v>
      </c>
      <c r="L473" s="44" t="n">
        <f aca="false">$AB$8*M473*N473*J473</f>
        <v>-507.3408</v>
      </c>
      <c r="M473" s="45" t="n">
        <v>0.8</v>
      </c>
      <c r="N473" s="35" t="n">
        <v>0.9</v>
      </c>
      <c r="O473" s="44" t="n">
        <f aca="false">(P473*Q473)/R473</f>
        <v>28.8461538461538</v>
      </c>
      <c r="P473" s="35" t="n">
        <f aca="false">$AB$17</f>
        <v>1.5</v>
      </c>
      <c r="Q473" s="35" t="n">
        <f aca="false">$AC$17</f>
        <v>25</v>
      </c>
      <c r="R473" s="16" t="n">
        <v>1.3</v>
      </c>
      <c r="S473" s="35" t="n">
        <v>59</v>
      </c>
      <c r="T473" s="35" t="n">
        <v>50</v>
      </c>
      <c r="U473" s="35" t="n">
        <v>75</v>
      </c>
      <c r="V473" s="35" t="n">
        <v>0.15</v>
      </c>
      <c r="W473" s="45" t="n">
        <f aca="false">SUM(F473,E473,V473,)</f>
        <v>0.77</v>
      </c>
    </row>
    <row r="474" customFormat="false" ht="15" hidden="false" customHeight="false" outlineLevel="0" collapsed="false">
      <c r="A474" s="39" t="n">
        <v>472</v>
      </c>
      <c r="B474" s="40" t="n">
        <v>1.2</v>
      </c>
      <c r="C474" s="41" t="n">
        <v>10</v>
      </c>
      <c r="D474" s="42" t="n">
        <v>0.1</v>
      </c>
      <c r="E474" s="40" t="n">
        <v>0.4</v>
      </c>
      <c r="F474" s="40" t="n">
        <f aca="false">(U474-S474)/T474</f>
        <v>0.24</v>
      </c>
      <c r="G474" s="45" t="n">
        <v>0.93</v>
      </c>
      <c r="H474" s="43" t="n">
        <v>2.2</v>
      </c>
      <c r="I474" s="40" t="n">
        <v>1.8</v>
      </c>
      <c r="J474" s="40" t="n">
        <f aca="false">(H474-I474)*B474*C474*D474*3.67</f>
        <v>1.7616</v>
      </c>
      <c r="K474" s="40" t="n">
        <v>3.67</v>
      </c>
      <c r="L474" s="44" t="n">
        <f aca="false">$AB$8*M474*N474*J474</f>
        <v>473.51808</v>
      </c>
      <c r="M474" s="45" t="n">
        <v>0.746666666666667</v>
      </c>
      <c r="N474" s="35" t="n">
        <v>0.9</v>
      </c>
      <c r="O474" s="44" t="n">
        <f aca="false">(P474*Q474)/R474</f>
        <v>5.68181818181818</v>
      </c>
      <c r="P474" s="35" t="n">
        <f aca="false">$AB$17</f>
        <v>1.5</v>
      </c>
      <c r="Q474" s="35" t="n">
        <f aca="false">$AC$17</f>
        <v>25</v>
      </c>
      <c r="R474" s="16" t="n">
        <v>6.6</v>
      </c>
      <c r="S474" s="35" t="n">
        <v>63</v>
      </c>
      <c r="T474" s="35" t="n">
        <v>50</v>
      </c>
      <c r="U474" s="35" t="n">
        <v>75</v>
      </c>
      <c r="V474" s="35" t="n">
        <v>0.21</v>
      </c>
      <c r="W474" s="45" t="n">
        <f aca="false">SUM(F474,E474,V474,)</f>
        <v>0.85</v>
      </c>
    </row>
    <row r="475" customFormat="false" ht="15" hidden="false" customHeight="false" outlineLevel="0" collapsed="false">
      <c r="A475" s="39" t="n">
        <v>473</v>
      </c>
      <c r="B475" s="40" t="n">
        <v>1.2</v>
      </c>
      <c r="C475" s="41" t="n">
        <v>10</v>
      </c>
      <c r="D475" s="42" t="n">
        <v>0.1</v>
      </c>
      <c r="E475" s="40" t="n">
        <v>0.3</v>
      </c>
      <c r="F475" s="40" t="n">
        <f aca="false">(U475-S475)/T475</f>
        <v>0.22</v>
      </c>
      <c r="G475" s="45" t="n">
        <v>0.99</v>
      </c>
      <c r="H475" s="43" t="n">
        <v>2.2</v>
      </c>
      <c r="I475" s="40" t="n">
        <v>2</v>
      </c>
      <c r="J475" s="40" t="n">
        <f aca="false">(H475-I475)*B475*C475*D475*3.67</f>
        <v>0.880800000000001</v>
      </c>
      <c r="K475" s="40" t="n">
        <v>3.67</v>
      </c>
      <c r="L475" s="44" t="n">
        <f aca="false">$AB$8*M475*N475*J475</f>
        <v>257.89824</v>
      </c>
      <c r="M475" s="45" t="n">
        <v>0.813333333333333</v>
      </c>
      <c r="N475" s="35" t="n">
        <v>0.9</v>
      </c>
      <c r="O475" s="44" t="n">
        <f aca="false">(P475*Q475)/R475</f>
        <v>31.25</v>
      </c>
      <c r="P475" s="35" t="n">
        <f aca="false">$AB$17</f>
        <v>1.5</v>
      </c>
      <c r="Q475" s="35" t="n">
        <f aca="false">$AC$17</f>
        <v>25</v>
      </c>
      <c r="R475" s="16" t="n">
        <v>1.2</v>
      </c>
      <c r="S475" s="35" t="n">
        <v>64</v>
      </c>
      <c r="T475" s="35" t="n">
        <v>50</v>
      </c>
      <c r="U475" s="35" t="n">
        <v>75</v>
      </c>
      <c r="V475" s="35" t="n">
        <v>0.11</v>
      </c>
      <c r="W475" s="45" t="n">
        <f aca="false">SUM(F475,E475,V475,)</f>
        <v>0.63</v>
      </c>
    </row>
    <row r="476" customFormat="false" ht="15" hidden="false" customHeight="false" outlineLevel="0" collapsed="false">
      <c r="A476" s="39" t="n">
        <v>474</v>
      </c>
      <c r="B476" s="40" t="n">
        <v>1.2</v>
      </c>
      <c r="C476" s="41" t="n">
        <v>10</v>
      </c>
      <c r="D476" s="42" t="n">
        <v>0.1</v>
      </c>
      <c r="E476" s="40" t="n">
        <v>0.2</v>
      </c>
      <c r="F476" s="40" t="n">
        <f aca="false">(U476-S476)/T476</f>
        <v>0.22</v>
      </c>
      <c r="G476" s="45" t="n">
        <v>0.99</v>
      </c>
      <c r="H476" s="43" t="n">
        <v>2.2</v>
      </c>
      <c r="I476" s="40" t="n">
        <v>2</v>
      </c>
      <c r="J476" s="40" t="n">
        <f aca="false">(H476-I476)*B476*C476*D476*3.67</f>
        <v>0.880800000000001</v>
      </c>
      <c r="K476" s="40" t="n">
        <v>3.67</v>
      </c>
      <c r="L476" s="44" t="n">
        <f aca="false">$AB$8*M476*N476*J476</f>
        <v>240.98688</v>
      </c>
      <c r="M476" s="45" t="n">
        <v>0.76</v>
      </c>
      <c r="N476" s="35" t="n">
        <v>0.9</v>
      </c>
      <c r="O476" s="44" t="n">
        <f aca="false">(P476*Q476)/R476</f>
        <v>17.0454545454545</v>
      </c>
      <c r="P476" s="35" t="n">
        <f aca="false">$AB$17</f>
        <v>1.5</v>
      </c>
      <c r="Q476" s="35" t="n">
        <f aca="false">$AC$17</f>
        <v>25</v>
      </c>
      <c r="R476" s="16" t="n">
        <v>2.2</v>
      </c>
      <c r="S476" s="35" t="n">
        <v>64</v>
      </c>
      <c r="T476" s="35" t="n">
        <v>50</v>
      </c>
      <c r="U476" s="35" t="n">
        <v>75</v>
      </c>
      <c r="V476" s="35" t="n">
        <v>0.1</v>
      </c>
      <c r="W476" s="45" t="n">
        <f aca="false">SUM(F476,E476,V476,)</f>
        <v>0.52</v>
      </c>
    </row>
    <row r="477" customFormat="false" ht="15" hidden="false" customHeight="false" outlineLevel="0" collapsed="false">
      <c r="A477" s="39" t="n">
        <v>475</v>
      </c>
      <c r="B477" s="40" t="n">
        <v>1.2</v>
      </c>
      <c r="C477" s="41" t="n">
        <v>10</v>
      </c>
      <c r="D477" s="42" t="n">
        <v>0.1</v>
      </c>
      <c r="E477" s="40" t="n">
        <v>0.4</v>
      </c>
      <c r="F477" s="40" t="n">
        <f aca="false">(U477-S477)/T477</f>
        <v>0.32</v>
      </c>
      <c r="G477" s="45" t="n">
        <v>0.99</v>
      </c>
      <c r="H477" s="43" t="n">
        <v>2.2</v>
      </c>
      <c r="I477" s="40" t="n">
        <v>1.9</v>
      </c>
      <c r="J477" s="40" t="n">
        <f aca="false">(H477-I477)*B477*C477*D477*3.67</f>
        <v>1.3212</v>
      </c>
      <c r="K477" s="40" t="n">
        <v>3.67</v>
      </c>
      <c r="L477" s="44" t="n">
        <f aca="false">$AB$8*M477*N477*J477</f>
        <v>361.48032</v>
      </c>
      <c r="M477" s="45" t="n">
        <v>0.76</v>
      </c>
      <c r="N477" s="35" t="n">
        <v>0.9</v>
      </c>
      <c r="O477" s="44" t="n">
        <f aca="false">(P477*Q477)/R477</f>
        <v>18.75</v>
      </c>
      <c r="P477" s="35" t="n">
        <f aca="false">$AB$17</f>
        <v>1.5</v>
      </c>
      <c r="Q477" s="35" t="n">
        <f aca="false">$AC$17</f>
        <v>25</v>
      </c>
      <c r="R477" s="16" t="n">
        <v>2</v>
      </c>
      <c r="S477" s="35" t="n">
        <v>59</v>
      </c>
      <c r="T477" s="35" t="n">
        <v>50</v>
      </c>
      <c r="U477" s="35" t="n">
        <v>75</v>
      </c>
      <c r="V477" s="35" t="n">
        <v>0.2</v>
      </c>
      <c r="W477" s="45" t="n">
        <f aca="false">SUM(F477,E477,V477,)</f>
        <v>0.92</v>
      </c>
    </row>
    <row r="478" customFormat="false" ht="15" hidden="false" customHeight="false" outlineLevel="0" collapsed="false">
      <c r="A478" s="39" t="n">
        <v>476</v>
      </c>
      <c r="B478" s="40" t="n">
        <v>1.2</v>
      </c>
      <c r="C478" s="41" t="n">
        <v>10</v>
      </c>
      <c r="D478" s="42" t="n">
        <v>0.1</v>
      </c>
      <c r="E478" s="40" t="n">
        <v>0.4</v>
      </c>
      <c r="F478" s="40" t="n">
        <f aca="false">(U478-S478)/T478</f>
        <v>0.2</v>
      </c>
      <c r="G478" s="45" t="n">
        <v>0.96</v>
      </c>
      <c r="H478" s="43" t="n">
        <v>2.2</v>
      </c>
      <c r="I478" s="40" t="n">
        <v>2.2</v>
      </c>
      <c r="J478" s="40" t="n">
        <f aca="false">(H478-I478)*B478*C478*D478*3.67</f>
        <v>0</v>
      </c>
      <c r="K478" s="40" t="n">
        <v>3.67</v>
      </c>
      <c r="L478" s="44" t="n">
        <f aca="false">$AB$8*M478*N478*J478</f>
        <v>0</v>
      </c>
      <c r="M478" s="45" t="n">
        <v>0.84</v>
      </c>
      <c r="N478" s="35" t="n">
        <v>0.9</v>
      </c>
      <c r="O478" s="44" t="n">
        <f aca="false">(P478*Q478)/R478</f>
        <v>31.25</v>
      </c>
      <c r="P478" s="35" t="n">
        <f aca="false">$AB$17</f>
        <v>1.5</v>
      </c>
      <c r="Q478" s="35" t="n">
        <f aca="false">$AC$17</f>
        <v>25</v>
      </c>
      <c r="R478" s="16" t="n">
        <v>1.2</v>
      </c>
      <c r="S478" s="35" t="n">
        <v>65</v>
      </c>
      <c r="T478" s="35" t="n">
        <v>50</v>
      </c>
      <c r="U478" s="35" t="n">
        <v>75</v>
      </c>
      <c r="V478" s="35" t="n">
        <v>0.1</v>
      </c>
      <c r="W478" s="45" t="n">
        <f aca="false">SUM(F478,E478,V478,)</f>
        <v>0.7</v>
      </c>
    </row>
    <row r="479" customFormat="false" ht="15" hidden="false" customHeight="false" outlineLevel="0" collapsed="false">
      <c r="A479" s="39" t="n">
        <v>477</v>
      </c>
      <c r="B479" s="40" t="n">
        <v>1.2</v>
      </c>
      <c r="C479" s="41" t="n">
        <v>10</v>
      </c>
      <c r="D479" s="42" t="n">
        <v>0.1</v>
      </c>
      <c r="E479" s="40" t="n">
        <v>0.2</v>
      </c>
      <c r="F479" s="40" t="n">
        <f aca="false">(U479-S479)/T479</f>
        <v>0.4</v>
      </c>
      <c r="G479" s="45" t="n">
        <v>0.98</v>
      </c>
      <c r="H479" s="43" t="n">
        <v>2.2</v>
      </c>
      <c r="I479" s="40" t="n">
        <v>2.6</v>
      </c>
      <c r="J479" s="40" t="n">
        <f aca="false">(H479-I479)*B479*C479*D479*3.67</f>
        <v>-1.7616</v>
      </c>
      <c r="K479" s="40" t="n">
        <v>3.67</v>
      </c>
      <c r="L479" s="44" t="n">
        <f aca="false">$AB$8*M479*N479*J479</f>
        <v>-532.70784</v>
      </c>
      <c r="M479" s="45" t="n">
        <v>0.84</v>
      </c>
      <c r="N479" s="35" t="n">
        <v>0.9</v>
      </c>
      <c r="O479" s="44" t="n">
        <f aca="false">(P479*Q479)/R479</f>
        <v>17.0454545454545</v>
      </c>
      <c r="P479" s="35" t="n">
        <f aca="false">$AB$17</f>
        <v>1.5</v>
      </c>
      <c r="Q479" s="35" t="n">
        <f aca="false">$AC$17</f>
        <v>25</v>
      </c>
      <c r="R479" s="16" t="n">
        <v>2.2</v>
      </c>
      <c r="S479" s="35" t="n">
        <v>55</v>
      </c>
      <c r="T479" s="35" t="n">
        <v>50</v>
      </c>
      <c r="U479" s="35" t="n">
        <v>75</v>
      </c>
      <c r="V479" s="35" t="n">
        <v>0.2</v>
      </c>
      <c r="W479" s="45" t="n">
        <f aca="false">SUM(F479,E479,V479,)</f>
        <v>0.8</v>
      </c>
    </row>
    <row r="480" customFormat="false" ht="15" hidden="false" customHeight="false" outlineLevel="0" collapsed="false">
      <c r="A480" s="39" t="n">
        <v>478</v>
      </c>
      <c r="B480" s="40" t="n">
        <v>1.2</v>
      </c>
      <c r="C480" s="41" t="n">
        <v>10</v>
      </c>
      <c r="D480" s="42" t="n">
        <v>0.1</v>
      </c>
      <c r="E480" s="40" t="n">
        <v>0.4</v>
      </c>
      <c r="F480" s="40" t="n">
        <f aca="false">(U480-S480)/T480</f>
        <v>0.22</v>
      </c>
      <c r="G480" s="45" t="n">
        <v>0.9</v>
      </c>
      <c r="H480" s="43" t="n">
        <v>2.2</v>
      </c>
      <c r="I480" s="40" t="n">
        <v>2.5</v>
      </c>
      <c r="J480" s="40" t="n">
        <f aca="false">(H480-I480)*B480*C480*D480*3.67</f>
        <v>-1.3212</v>
      </c>
      <c r="K480" s="40" t="n">
        <v>3.67</v>
      </c>
      <c r="L480" s="44" t="n">
        <f aca="false">$AB$8*M480*N480*J480</f>
        <v>-380.5056</v>
      </c>
      <c r="M480" s="45" t="n">
        <v>0.8</v>
      </c>
      <c r="N480" s="35" t="n">
        <v>0.9</v>
      </c>
      <c r="O480" s="44" t="n">
        <f aca="false">(P480*Q480)/R480</f>
        <v>8.15217391304348</v>
      </c>
      <c r="P480" s="35" t="n">
        <f aca="false">$AB$17</f>
        <v>1.5</v>
      </c>
      <c r="Q480" s="35" t="n">
        <f aca="false">$AC$17</f>
        <v>25</v>
      </c>
      <c r="R480" s="16" t="n">
        <v>4.6</v>
      </c>
      <c r="S480" s="35" t="n">
        <v>64</v>
      </c>
      <c r="T480" s="35" t="n">
        <v>50</v>
      </c>
      <c r="U480" s="35" t="n">
        <v>75</v>
      </c>
      <c r="V480" s="35" t="n">
        <v>0.21</v>
      </c>
      <c r="W480" s="45" t="n">
        <f aca="false">SUM(F480,E480,V480,)</f>
        <v>0.83</v>
      </c>
    </row>
    <row r="481" customFormat="false" ht="15" hidden="false" customHeight="false" outlineLevel="0" collapsed="false">
      <c r="A481" s="39" t="n">
        <v>479</v>
      </c>
      <c r="B481" s="40" t="n">
        <v>1.2</v>
      </c>
      <c r="C481" s="41" t="n">
        <v>10</v>
      </c>
      <c r="D481" s="42" t="n">
        <v>0.1</v>
      </c>
      <c r="E481" s="40" t="n">
        <v>0.3</v>
      </c>
      <c r="F481" s="40" t="n">
        <f aca="false">(U481-S481)/T481</f>
        <v>0.24</v>
      </c>
      <c r="G481" s="45" t="n">
        <v>0.98</v>
      </c>
      <c r="H481" s="43" t="n">
        <v>2.2</v>
      </c>
      <c r="I481" s="40" t="n">
        <v>2.6</v>
      </c>
      <c r="J481" s="40" t="n">
        <f aca="false">(H481-I481)*B481*C481*D481*3.67</f>
        <v>-1.7616</v>
      </c>
      <c r="K481" s="40" t="n">
        <v>3.67</v>
      </c>
      <c r="L481" s="44" t="n">
        <f aca="false">$AB$8*M481*N481*J481</f>
        <v>-541.16352</v>
      </c>
      <c r="M481" s="45" t="n">
        <v>0.853333333333333</v>
      </c>
      <c r="N481" s="35" t="n">
        <v>0.9</v>
      </c>
      <c r="O481" s="44" t="n">
        <f aca="false">(P481*Q481)/R481</f>
        <v>10.4166666666667</v>
      </c>
      <c r="P481" s="35" t="n">
        <f aca="false">$AB$17</f>
        <v>1.5</v>
      </c>
      <c r="Q481" s="35" t="n">
        <f aca="false">$AC$17</f>
        <v>25</v>
      </c>
      <c r="R481" s="16" t="n">
        <v>3.6</v>
      </c>
      <c r="S481" s="35" t="n">
        <v>63</v>
      </c>
      <c r="T481" s="35" t="n">
        <v>50</v>
      </c>
      <c r="U481" s="35" t="n">
        <v>75</v>
      </c>
      <c r="V481" s="35" t="n">
        <v>0.12</v>
      </c>
      <c r="W481" s="45" t="n">
        <f aca="false">SUM(F481,E481,V481,)</f>
        <v>0.66</v>
      </c>
    </row>
    <row r="482" customFormat="false" ht="15" hidden="false" customHeight="false" outlineLevel="0" collapsed="false">
      <c r="A482" s="39" t="n">
        <v>480</v>
      </c>
      <c r="B482" s="40" t="n">
        <v>1.2</v>
      </c>
      <c r="C482" s="41" t="n">
        <v>10</v>
      </c>
      <c r="D482" s="42" t="n">
        <v>0.1</v>
      </c>
      <c r="E482" s="40" t="n">
        <v>0.2</v>
      </c>
      <c r="F482" s="40" t="n">
        <f aca="false">(U482-S482)/T482</f>
        <v>0.28</v>
      </c>
      <c r="G482" s="45" t="n">
        <v>0.93</v>
      </c>
      <c r="H482" s="43" t="n">
        <v>2.2</v>
      </c>
      <c r="I482" s="40" t="n">
        <v>2.1</v>
      </c>
      <c r="J482" s="40" t="n">
        <f aca="false">(H482-I482)*B482*C482*D482*3.67</f>
        <v>0.4404</v>
      </c>
      <c r="K482" s="40" t="n">
        <v>3.67</v>
      </c>
      <c r="L482" s="44" t="n">
        <f aca="false">$AB$8*M482*N482*J482</f>
        <v>116.2656</v>
      </c>
      <c r="M482" s="45" t="n">
        <v>0.733333333333333</v>
      </c>
      <c r="N482" s="35" t="n">
        <v>0.9</v>
      </c>
      <c r="O482" s="44" t="n">
        <f aca="false">(P482*Q482)/R482</f>
        <v>34.0909090909091</v>
      </c>
      <c r="P482" s="35" t="n">
        <f aca="false">$AB$17</f>
        <v>1.5</v>
      </c>
      <c r="Q482" s="35" t="n">
        <f aca="false">$AC$17</f>
        <v>25</v>
      </c>
      <c r="R482" s="16" t="n">
        <v>1.1</v>
      </c>
      <c r="S482" s="35" t="n">
        <v>61</v>
      </c>
      <c r="T482" s="35" t="n">
        <v>50</v>
      </c>
      <c r="U482" s="35" t="n">
        <v>75</v>
      </c>
      <c r="V482" s="35" t="n">
        <v>0.21</v>
      </c>
      <c r="W482" s="45" t="n">
        <f aca="false">SUM(F482,E482,V482,)</f>
        <v>0.69</v>
      </c>
    </row>
    <row r="483" customFormat="false" ht="15" hidden="false" customHeight="false" outlineLevel="0" collapsed="false">
      <c r="A483" s="39" t="n">
        <v>481</v>
      </c>
      <c r="B483" s="40" t="n">
        <v>1.2</v>
      </c>
      <c r="C483" s="41" t="n">
        <v>10</v>
      </c>
      <c r="D483" s="42" t="n">
        <v>0.1</v>
      </c>
      <c r="E483" s="40" t="n">
        <v>0.2</v>
      </c>
      <c r="F483" s="40" t="n">
        <f aca="false">(U483-S483)/T483</f>
        <v>0.4</v>
      </c>
      <c r="G483" s="45" t="n">
        <v>1</v>
      </c>
      <c r="H483" s="43" t="n">
        <v>2.2</v>
      </c>
      <c r="I483" s="40" t="n">
        <v>1.8</v>
      </c>
      <c r="J483" s="40" t="n">
        <f aca="false">(H483-I483)*B483*C483*D483*3.67</f>
        <v>1.7616</v>
      </c>
      <c r="K483" s="40" t="n">
        <v>3.67</v>
      </c>
      <c r="L483" s="44" t="n">
        <f aca="false">$AB$8*M483*N483*J483</f>
        <v>465.0624</v>
      </c>
      <c r="M483" s="45" t="n">
        <v>0.733333333333333</v>
      </c>
      <c r="N483" s="35" t="n">
        <v>0.9</v>
      </c>
      <c r="O483" s="44" t="n">
        <f aca="false">(P483*Q483)/R483</f>
        <v>6.81818181818182</v>
      </c>
      <c r="P483" s="35" t="n">
        <f aca="false">$AB$17</f>
        <v>1.5</v>
      </c>
      <c r="Q483" s="35" t="n">
        <f aca="false">$AC$17</f>
        <v>25</v>
      </c>
      <c r="R483" s="16" t="n">
        <v>5.5</v>
      </c>
      <c r="S483" s="35" t="n">
        <v>55</v>
      </c>
      <c r="T483" s="35" t="n">
        <v>50</v>
      </c>
      <c r="U483" s="35" t="n">
        <v>75</v>
      </c>
      <c r="V483" s="35" t="n">
        <v>0.18</v>
      </c>
      <c r="W483" s="45" t="n">
        <f aca="false">SUM(F483,E483,V483,)</f>
        <v>0.78</v>
      </c>
    </row>
    <row r="484" customFormat="false" ht="15" hidden="false" customHeight="false" outlineLevel="0" collapsed="false">
      <c r="A484" s="39" t="n">
        <v>482</v>
      </c>
      <c r="B484" s="40" t="n">
        <v>1.2</v>
      </c>
      <c r="C484" s="41" t="n">
        <v>10</v>
      </c>
      <c r="D484" s="42" t="n">
        <v>0.1</v>
      </c>
      <c r="E484" s="40" t="n">
        <v>0.4</v>
      </c>
      <c r="F484" s="40" t="n">
        <f aca="false">(U484-S484)/T484</f>
        <v>0.26</v>
      </c>
      <c r="G484" s="45" t="n">
        <v>0.97</v>
      </c>
      <c r="H484" s="43" t="n">
        <v>2.2</v>
      </c>
      <c r="I484" s="40" t="n">
        <v>2.4</v>
      </c>
      <c r="J484" s="40" t="n">
        <f aca="false">(H484-I484)*B484*C484*D484*3.67</f>
        <v>-0.880799999999999</v>
      </c>
      <c r="K484" s="40" t="n">
        <v>3.67</v>
      </c>
      <c r="L484" s="44" t="n">
        <f aca="false">$AB$8*M484*N484*J484</f>
        <v>-249.44256</v>
      </c>
      <c r="M484" s="45" t="n">
        <v>0.786666666666667</v>
      </c>
      <c r="N484" s="35" t="n">
        <v>0.9</v>
      </c>
      <c r="O484" s="44" t="n">
        <f aca="false">(P484*Q484)/R484</f>
        <v>8.52272727272727</v>
      </c>
      <c r="P484" s="35" t="n">
        <f aca="false">$AB$17</f>
        <v>1.5</v>
      </c>
      <c r="Q484" s="35" t="n">
        <f aca="false">$AC$17</f>
        <v>25</v>
      </c>
      <c r="R484" s="16" t="n">
        <v>4.4</v>
      </c>
      <c r="S484" s="35" t="n">
        <v>62</v>
      </c>
      <c r="T484" s="35" t="n">
        <v>50</v>
      </c>
      <c r="U484" s="35" t="n">
        <v>75</v>
      </c>
      <c r="V484" s="35" t="n">
        <v>0.15</v>
      </c>
      <c r="W484" s="45" t="n">
        <f aca="false">SUM(F484,E484,V484,)</f>
        <v>0.81</v>
      </c>
    </row>
    <row r="485" customFormat="false" ht="15" hidden="false" customHeight="false" outlineLevel="0" collapsed="false">
      <c r="A485" s="39" t="n">
        <v>483</v>
      </c>
      <c r="B485" s="40" t="n">
        <v>1.2</v>
      </c>
      <c r="C485" s="41" t="n">
        <v>10</v>
      </c>
      <c r="D485" s="42" t="n">
        <v>0.1</v>
      </c>
      <c r="E485" s="40" t="n">
        <v>0.4</v>
      </c>
      <c r="F485" s="40" t="n">
        <f aca="false">(U485-S485)/T485</f>
        <v>0.36</v>
      </c>
      <c r="G485" s="45" t="n">
        <v>0.92</v>
      </c>
      <c r="H485" s="43" t="n">
        <v>2.2</v>
      </c>
      <c r="I485" s="40" t="n">
        <v>2</v>
      </c>
      <c r="J485" s="40" t="n">
        <f aca="false">(H485-I485)*B485*C485*D485*3.67</f>
        <v>0.880800000000001</v>
      </c>
      <c r="K485" s="40" t="n">
        <v>3.67</v>
      </c>
      <c r="L485" s="44" t="n">
        <f aca="false">$AB$8*M485*N485*J485</f>
        <v>274.8096</v>
      </c>
      <c r="M485" s="45" t="n">
        <v>0.866666666666667</v>
      </c>
      <c r="N485" s="35" t="n">
        <v>0.9</v>
      </c>
      <c r="O485" s="44" t="n">
        <f aca="false">(P485*Q485)/R485</f>
        <v>9.61538461538462</v>
      </c>
      <c r="P485" s="35" t="n">
        <f aca="false">$AB$17</f>
        <v>1.5</v>
      </c>
      <c r="Q485" s="35" t="n">
        <f aca="false">$AC$17</f>
        <v>25</v>
      </c>
      <c r="R485" s="16" t="n">
        <v>3.9</v>
      </c>
      <c r="S485" s="35" t="n">
        <v>57</v>
      </c>
      <c r="T485" s="35" t="n">
        <v>50</v>
      </c>
      <c r="U485" s="35" t="n">
        <v>75</v>
      </c>
      <c r="V485" s="35" t="n">
        <v>0.24</v>
      </c>
      <c r="W485" s="45" t="n">
        <f aca="false">SUM(F485,E485,V485,)</f>
        <v>1</v>
      </c>
    </row>
    <row r="486" customFormat="false" ht="15" hidden="false" customHeight="false" outlineLevel="0" collapsed="false">
      <c r="A486" s="39" t="n">
        <v>484</v>
      </c>
      <c r="B486" s="40" t="n">
        <v>1.2</v>
      </c>
      <c r="C486" s="41" t="n">
        <v>10</v>
      </c>
      <c r="D486" s="42" t="n">
        <v>0.1</v>
      </c>
      <c r="E486" s="40" t="n">
        <v>0.2</v>
      </c>
      <c r="F486" s="40" t="n">
        <f aca="false">(U486-S486)/T486</f>
        <v>0.34</v>
      </c>
      <c r="G486" s="45" t="n">
        <v>0.96</v>
      </c>
      <c r="H486" s="43" t="n">
        <v>2.2</v>
      </c>
      <c r="I486" s="40" t="n">
        <v>2.6</v>
      </c>
      <c r="J486" s="40" t="n">
        <f aca="false">(H486-I486)*B486*C486*D486*3.67</f>
        <v>-1.7616</v>
      </c>
      <c r="K486" s="40" t="n">
        <v>3.67</v>
      </c>
      <c r="L486" s="44" t="n">
        <f aca="false">$AB$8*M486*N486*J486</f>
        <v>-490.42944</v>
      </c>
      <c r="M486" s="45" t="n">
        <v>0.773333333333333</v>
      </c>
      <c r="N486" s="35" t="n">
        <v>0.9</v>
      </c>
      <c r="O486" s="44" t="n">
        <f aca="false">(P486*Q486)/R486</f>
        <v>7.8125</v>
      </c>
      <c r="P486" s="35" t="n">
        <f aca="false">$AB$17</f>
        <v>1.5</v>
      </c>
      <c r="Q486" s="35" t="n">
        <f aca="false">$AC$17</f>
        <v>25</v>
      </c>
      <c r="R486" s="16" t="n">
        <v>4.8</v>
      </c>
      <c r="S486" s="35" t="n">
        <v>58</v>
      </c>
      <c r="T486" s="35" t="n">
        <v>50</v>
      </c>
      <c r="U486" s="35" t="n">
        <v>75</v>
      </c>
      <c r="V486" s="35" t="n">
        <v>0.21</v>
      </c>
      <c r="W486" s="45" t="n">
        <f aca="false">SUM(F486,E486,V486,)</f>
        <v>0.75</v>
      </c>
    </row>
    <row r="487" customFormat="false" ht="15" hidden="false" customHeight="false" outlineLevel="0" collapsed="false">
      <c r="A487" s="39" t="n">
        <v>485</v>
      </c>
      <c r="B487" s="40" t="n">
        <v>1.2</v>
      </c>
      <c r="C487" s="41" t="n">
        <v>10</v>
      </c>
      <c r="D487" s="42" t="n">
        <v>0.1</v>
      </c>
      <c r="E487" s="40" t="n">
        <v>0.2</v>
      </c>
      <c r="F487" s="40" t="n">
        <f aca="false">(U487-S487)/T487</f>
        <v>0.4</v>
      </c>
      <c r="G487" s="45" t="n">
        <v>0.95</v>
      </c>
      <c r="H487" s="43" t="n">
        <v>2.2</v>
      </c>
      <c r="I487" s="40" t="n">
        <v>2.5</v>
      </c>
      <c r="J487" s="40" t="n">
        <f aca="false">(H487-I487)*B487*C487*D487*3.67</f>
        <v>-1.3212</v>
      </c>
      <c r="K487" s="40" t="n">
        <v>3.67</v>
      </c>
      <c r="L487" s="44" t="n">
        <f aca="false">$AB$8*M487*N487*J487</f>
        <v>-386.84736</v>
      </c>
      <c r="M487" s="45" t="n">
        <v>0.813333333333333</v>
      </c>
      <c r="N487" s="35" t="n">
        <v>0.9</v>
      </c>
      <c r="O487" s="44" t="n">
        <f aca="false">(P487*Q487)/R487</f>
        <v>37.5</v>
      </c>
      <c r="P487" s="35" t="n">
        <f aca="false">$AB$17</f>
        <v>1.5</v>
      </c>
      <c r="Q487" s="35" t="n">
        <f aca="false">$AC$17</f>
        <v>25</v>
      </c>
      <c r="R487" s="16" t="n">
        <v>1</v>
      </c>
      <c r="S487" s="35" t="n">
        <v>55</v>
      </c>
      <c r="T487" s="35" t="n">
        <v>50</v>
      </c>
      <c r="U487" s="35" t="n">
        <v>75</v>
      </c>
      <c r="V487" s="35" t="n">
        <v>0.12</v>
      </c>
      <c r="W487" s="45" t="n">
        <f aca="false">SUM(F487,E487,V487,)</f>
        <v>0.72</v>
      </c>
    </row>
    <row r="488" customFormat="false" ht="15" hidden="false" customHeight="false" outlineLevel="0" collapsed="false">
      <c r="A488" s="39" t="n">
        <v>486</v>
      </c>
      <c r="B488" s="40" t="n">
        <v>1.2</v>
      </c>
      <c r="C488" s="41" t="n">
        <v>10</v>
      </c>
      <c r="D488" s="42" t="n">
        <v>0.1</v>
      </c>
      <c r="E488" s="40" t="n">
        <v>0.4</v>
      </c>
      <c r="F488" s="40" t="n">
        <f aca="false">(U488-S488)/T488</f>
        <v>0.26</v>
      </c>
      <c r="G488" s="45" t="n">
        <v>1</v>
      </c>
      <c r="H488" s="43" t="n">
        <v>2.2</v>
      </c>
      <c r="I488" s="40" t="n">
        <v>2</v>
      </c>
      <c r="J488" s="40" t="n">
        <f aca="false">(H488-I488)*B488*C488*D488*3.67</f>
        <v>0.880800000000001</v>
      </c>
      <c r="K488" s="40" t="n">
        <v>3.67</v>
      </c>
      <c r="L488" s="44" t="n">
        <f aca="false">$AB$8*M488*N488*J488</f>
        <v>240.98688</v>
      </c>
      <c r="M488" s="45" t="n">
        <v>0.76</v>
      </c>
      <c r="N488" s="35" t="n">
        <v>0.9</v>
      </c>
      <c r="O488" s="44" t="n">
        <f aca="false">(P488*Q488)/R488</f>
        <v>8.92857142857143</v>
      </c>
      <c r="P488" s="35" t="n">
        <f aca="false">$AB$17</f>
        <v>1.5</v>
      </c>
      <c r="Q488" s="35" t="n">
        <f aca="false">$AC$17</f>
        <v>25</v>
      </c>
      <c r="R488" s="16" t="n">
        <v>4.2</v>
      </c>
      <c r="S488" s="35" t="n">
        <v>62</v>
      </c>
      <c r="T488" s="35" t="n">
        <v>50</v>
      </c>
      <c r="U488" s="35" t="n">
        <v>75</v>
      </c>
      <c r="V488" s="35" t="n">
        <v>0.15</v>
      </c>
      <c r="W488" s="45" t="n">
        <f aca="false">SUM(F488,E488,V488,)</f>
        <v>0.81</v>
      </c>
    </row>
    <row r="489" customFormat="false" ht="15" hidden="false" customHeight="false" outlineLevel="0" collapsed="false">
      <c r="A489" s="39" t="n">
        <v>487</v>
      </c>
      <c r="B489" s="40" t="n">
        <v>1.2</v>
      </c>
      <c r="C489" s="41" t="n">
        <v>10</v>
      </c>
      <c r="D489" s="42" t="n">
        <v>0.1</v>
      </c>
      <c r="E489" s="40" t="n">
        <v>0.3</v>
      </c>
      <c r="F489" s="40" t="n">
        <f aca="false">(U489-S489)/T489</f>
        <v>0.22</v>
      </c>
      <c r="G489" s="45" t="n">
        <v>0.91</v>
      </c>
      <c r="H489" s="43" t="n">
        <v>2.2</v>
      </c>
      <c r="I489" s="40" t="n">
        <v>2.1</v>
      </c>
      <c r="J489" s="40" t="n">
        <f aca="false">(H489-I489)*B489*C489*D489*3.67</f>
        <v>0.4404</v>
      </c>
      <c r="K489" s="40" t="n">
        <v>3.67</v>
      </c>
      <c r="L489" s="44" t="n">
        <f aca="false">$AB$8*M489*N489*J489</f>
        <v>120.49344</v>
      </c>
      <c r="M489" s="45" t="n">
        <v>0.76</v>
      </c>
      <c r="N489" s="35" t="n">
        <v>0.9</v>
      </c>
      <c r="O489" s="44" t="n">
        <f aca="false">(P489*Q489)/R489</f>
        <v>7.8125</v>
      </c>
      <c r="P489" s="35" t="n">
        <f aca="false">$AB$17</f>
        <v>1.5</v>
      </c>
      <c r="Q489" s="35" t="n">
        <f aca="false">$AC$17</f>
        <v>25</v>
      </c>
      <c r="R489" s="16" t="n">
        <v>4.8</v>
      </c>
      <c r="S489" s="35" t="n">
        <v>64</v>
      </c>
      <c r="T489" s="35" t="n">
        <v>50</v>
      </c>
      <c r="U489" s="35" t="n">
        <v>75</v>
      </c>
      <c r="V489" s="35" t="n">
        <v>0.2</v>
      </c>
      <c r="W489" s="45" t="n">
        <f aca="false">SUM(F489,E489,V489,)</f>
        <v>0.72</v>
      </c>
    </row>
    <row r="490" customFormat="false" ht="15" hidden="false" customHeight="false" outlineLevel="0" collapsed="false">
      <c r="A490" s="39" t="n">
        <v>488</v>
      </c>
      <c r="B490" s="40" t="n">
        <v>1.2</v>
      </c>
      <c r="C490" s="41" t="n">
        <v>10</v>
      </c>
      <c r="D490" s="42" t="n">
        <v>0.1</v>
      </c>
      <c r="E490" s="40" t="n">
        <v>0.4</v>
      </c>
      <c r="F490" s="40" t="n">
        <f aca="false">(U490-S490)/T490</f>
        <v>0.24</v>
      </c>
      <c r="G490" s="45" t="n">
        <v>0.97</v>
      </c>
      <c r="H490" s="43" t="n">
        <v>2.2</v>
      </c>
      <c r="I490" s="40" t="n">
        <v>2.3</v>
      </c>
      <c r="J490" s="40" t="n">
        <f aca="false">(H490-I490)*B490*C490*D490*3.67</f>
        <v>-0.440399999999998</v>
      </c>
      <c r="K490" s="40" t="n">
        <v>3.67</v>
      </c>
      <c r="L490" s="44" t="n">
        <f aca="false">$AB$8*M490*N490*J490</f>
        <v>-128.94912</v>
      </c>
      <c r="M490" s="45" t="n">
        <v>0.813333333333333</v>
      </c>
      <c r="N490" s="35" t="n">
        <v>0.9</v>
      </c>
      <c r="O490" s="44" t="n">
        <f aca="false">(P490*Q490)/R490</f>
        <v>16.304347826087</v>
      </c>
      <c r="P490" s="35" t="n">
        <f aca="false">$AB$17</f>
        <v>1.5</v>
      </c>
      <c r="Q490" s="35" t="n">
        <f aca="false">$AC$17</f>
        <v>25</v>
      </c>
      <c r="R490" s="16" t="n">
        <v>2.3</v>
      </c>
      <c r="S490" s="35" t="n">
        <v>63</v>
      </c>
      <c r="T490" s="35" t="n">
        <v>50</v>
      </c>
      <c r="U490" s="35" t="n">
        <v>75</v>
      </c>
      <c r="V490" s="35" t="n">
        <v>0.2</v>
      </c>
      <c r="W490" s="45" t="n">
        <f aca="false">SUM(F490,E490,V490,)</f>
        <v>0.84</v>
      </c>
    </row>
    <row r="491" customFormat="false" ht="15" hidden="false" customHeight="false" outlineLevel="0" collapsed="false">
      <c r="A491" s="39" t="n">
        <v>489</v>
      </c>
      <c r="B491" s="40" t="n">
        <v>1.2</v>
      </c>
      <c r="C491" s="41" t="n">
        <v>10</v>
      </c>
      <c r="D491" s="42" t="n">
        <v>0.1</v>
      </c>
      <c r="E491" s="40" t="n">
        <v>0.2</v>
      </c>
      <c r="F491" s="40" t="n">
        <f aca="false">(U491-S491)/T491</f>
        <v>0.22</v>
      </c>
      <c r="G491" s="45" t="n">
        <v>0.91</v>
      </c>
      <c r="H491" s="43" t="n">
        <v>2.2</v>
      </c>
      <c r="I491" s="40" t="n">
        <v>1.8</v>
      </c>
      <c r="J491" s="40" t="n">
        <f aca="false">(H491-I491)*B491*C491*D491*3.67</f>
        <v>1.7616</v>
      </c>
      <c r="K491" s="40" t="n">
        <v>3.67</v>
      </c>
      <c r="L491" s="44" t="n">
        <f aca="false">$AB$8*M491*N491*J491</f>
        <v>541.16352</v>
      </c>
      <c r="M491" s="45" t="n">
        <v>0.853333333333333</v>
      </c>
      <c r="N491" s="35" t="n">
        <v>0.9</v>
      </c>
      <c r="O491" s="44" t="n">
        <f aca="false">(P491*Q491)/R491</f>
        <v>12.0967741935484</v>
      </c>
      <c r="P491" s="35" t="n">
        <f aca="false">$AB$17</f>
        <v>1.5</v>
      </c>
      <c r="Q491" s="35" t="n">
        <f aca="false">$AC$17</f>
        <v>25</v>
      </c>
      <c r="R491" s="16" t="n">
        <v>3.1</v>
      </c>
      <c r="S491" s="35" t="n">
        <v>64</v>
      </c>
      <c r="T491" s="35" t="n">
        <v>50</v>
      </c>
      <c r="U491" s="35" t="n">
        <v>75</v>
      </c>
      <c r="V491" s="35" t="n">
        <v>0.11</v>
      </c>
      <c r="W491" s="45" t="n">
        <f aca="false">SUM(F491,E491,V491,)</f>
        <v>0.53</v>
      </c>
    </row>
    <row r="492" customFormat="false" ht="15" hidden="false" customHeight="false" outlineLevel="0" collapsed="false">
      <c r="A492" s="39" t="n">
        <v>490</v>
      </c>
      <c r="B492" s="40" t="n">
        <v>1.2</v>
      </c>
      <c r="C492" s="41" t="n">
        <v>10</v>
      </c>
      <c r="D492" s="42" t="n">
        <v>0.1</v>
      </c>
      <c r="E492" s="40" t="n">
        <v>0.4</v>
      </c>
      <c r="F492" s="40" t="n">
        <f aca="false">(U492-S492)/T492</f>
        <v>0.38</v>
      </c>
      <c r="G492" s="45" t="n">
        <v>0.99</v>
      </c>
      <c r="H492" s="43" t="n">
        <v>2.2</v>
      </c>
      <c r="I492" s="40" t="n">
        <v>2.4</v>
      </c>
      <c r="J492" s="40" t="n">
        <f aca="false">(H492-I492)*B492*C492*D492*3.67</f>
        <v>-0.880799999999999</v>
      </c>
      <c r="K492" s="40" t="n">
        <v>3.67</v>
      </c>
      <c r="L492" s="44" t="n">
        <f aca="false">$AB$8*M492*N492*J492</f>
        <v>-262.12608</v>
      </c>
      <c r="M492" s="45" t="n">
        <v>0.826666666666667</v>
      </c>
      <c r="N492" s="35" t="n">
        <v>0.9</v>
      </c>
      <c r="O492" s="44" t="n">
        <f aca="false">(P492*Q492)/R492</f>
        <v>46.875</v>
      </c>
      <c r="P492" s="35" t="n">
        <f aca="false">$AB$17</f>
        <v>1.5</v>
      </c>
      <c r="Q492" s="35" t="n">
        <f aca="false">$AC$17</f>
        <v>25</v>
      </c>
      <c r="R492" s="16" t="n">
        <v>0.8</v>
      </c>
      <c r="S492" s="35" t="n">
        <v>56</v>
      </c>
      <c r="T492" s="35" t="n">
        <v>50</v>
      </c>
      <c r="U492" s="35" t="n">
        <v>75</v>
      </c>
      <c r="V492" s="35" t="n">
        <v>0.13</v>
      </c>
      <c r="W492" s="45" t="n">
        <f aca="false">SUM(F492,E492,V492,)</f>
        <v>0.91</v>
      </c>
    </row>
    <row r="493" customFormat="false" ht="15" hidden="false" customHeight="false" outlineLevel="0" collapsed="false">
      <c r="A493" s="39" t="n">
        <v>491</v>
      </c>
      <c r="B493" s="40" t="n">
        <v>1.2</v>
      </c>
      <c r="C493" s="41" t="n">
        <v>10</v>
      </c>
      <c r="D493" s="42" t="n">
        <v>0.1</v>
      </c>
      <c r="E493" s="40" t="n">
        <v>0.4</v>
      </c>
      <c r="F493" s="40" t="n">
        <f aca="false">(U493-S493)/T493</f>
        <v>0.34</v>
      </c>
      <c r="G493" s="45" t="n">
        <v>0.91</v>
      </c>
      <c r="H493" s="43" t="n">
        <v>2.2</v>
      </c>
      <c r="I493" s="40" t="n">
        <v>1.8</v>
      </c>
      <c r="J493" s="40" t="n">
        <f aca="false">(H493-I493)*B493*C493*D493*3.67</f>
        <v>1.7616</v>
      </c>
      <c r="K493" s="40" t="n">
        <v>3.67</v>
      </c>
      <c r="L493" s="44" t="n">
        <f aca="false">$AB$8*M493*N493*J493</f>
        <v>524.25216</v>
      </c>
      <c r="M493" s="45" t="n">
        <v>0.826666666666667</v>
      </c>
      <c r="N493" s="35" t="n">
        <v>0.9</v>
      </c>
      <c r="O493" s="44" t="n">
        <f aca="false">(P493*Q493)/R493</f>
        <v>41.6666666666667</v>
      </c>
      <c r="P493" s="35" t="n">
        <f aca="false">$AB$17</f>
        <v>1.5</v>
      </c>
      <c r="Q493" s="35" t="n">
        <f aca="false">$AC$17</f>
        <v>25</v>
      </c>
      <c r="R493" s="16" t="n">
        <v>0.9</v>
      </c>
      <c r="S493" s="35" t="n">
        <v>58</v>
      </c>
      <c r="T493" s="35" t="n">
        <v>50</v>
      </c>
      <c r="U493" s="35" t="n">
        <v>75</v>
      </c>
      <c r="V493" s="35" t="n">
        <v>0.11</v>
      </c>
      <c r="W493" s="45" t="n">
        <f aca="false">SUM(F493,E493,V493,)</f>
        <v>0.85</v>
      </c>
    </row>
    <row r="494" customFormat="false" ht="15" hidden="false" customHeight="false" outlineLevel="0" collapsed="false">
      <c r="A494" s="39" t="n">
        <v>492</v>
      </c>
      <c r="B494" s="40" t="n">
        <v>1.2</v>
      </c>
      <c r="C494" s="41" t="n">
        <v>10</v>
      </c>
      <c r="D494" s="42" t="n">
        <v>0.1</v>
      </c>
      <c r="E494" s="40" t="n">
        <v>0.4</v>
      </c>
      <c r="F494" s="40" t="n">
        <f aca="false">(U494-S494)/T494</f>
        <v>0.32</v>
      </c>
      <c r="G494" s="45" t="n">
        <v>0.98</v>
      </c>
      <c r="H494" s="43" t="n">
        <v>2.2</v>
      </c>
      <c r="I494" s="40" t="n">
        <v>2.2</v>
      </c>
      <c r="J494" s="40" t="n">
        <f aca="false">(H494-I494)*B494*C494*D494*3.67</f>
        <v>0</v>
      </c>
      <c r="K494" s="40" t="n">
        <v>3.67</v>
      </c>
      <c r="L494" s="44" t="n">
        <f aca="false">$AB$8*M494*N494*J494</f>
        <v>0</v>
      </c>
      <c r="M494" s="45" t="n">
        <v>0.733333333333333</v>
      </c>
      <c r="N494" s="35" t="n">
        <v>0.9</v>
      </c>
      <c r="O494" s="44" t="n">
        <f aca="false">(P494*Q494)/R494</f>
        <v>7.97872340425532</v>
      </c>
      <c r="P494" s="35" t="n">
        <f aca="false">$AB$17</f>
        <v>1.5</v>
      </c>
      <c r="Q494" s="35" t="n">
        <f aca="false">$AC$17</f>
        <v>25</v>
      </c>
      <c r="R494" s="16" t="n">
        <v>4.7</v>
      </c>
      <c r="S494" s="35" t="n">
        <v>59</v>
      </c>
      <c r="T494" s="35" t="n">
        <v>50</v>
      </c>
      <c r="U494" s="35" t="n">
        <v>75</v>
      </c>
      <c r="V494" s="35" t="n">
        <v>0.11</v>
      </c>
      <c r="W494" s="45" t="n">
        <f aca="false">SUM(F494,E494,V494,)</f>
        <v>0.83</v>
      </c>
    </row>
    <row r="495" customFormat="false" ht="15" hidden="false" customHeight="false" outlineLevel="0" collapsed="false">
      <c r="A495" s="39" t="n">
        <v>493</v>
      </c>
      <c r="B495" s="40" t="n">
        <v>1.2</v>
      </c>
      <c r="C495" s="41" t="n">
        <v>10</v>
      </c>
      <c r="D495" s="42" t="n">
        <v>0.1</v>
      </c>
      <c r="E495" s="40" t="n">
        <v>0.4</v>
      </c>
      <c r="F495" s="40" t="n">
        <f aca="false">(U495-S495)/T495</f>
        <v>0.32</v>
      </c>
      <c r="G495" s="45" t="n">
        <v>0.96</v>
      </c>
      <c r="H495" s="43" t="n">
        <v>2.2</v>
      </c>
      <c r="I495" s="40" t="n">
        <v>1.8</v>
      </c>
      <c r="J495" s="40" t="n">
        <f aca="false">(H495-I495)*B495*C495*D495*3.67</f>
        <v>1.7616</v>
      </c>
      <c r="K495" s="40" t="n">
        <v>3.67</v>
      </c>
      <c r="L495" s="44" t="n">
        <f aca="false">$AB$8*M495*N495*J495</f>
        <v>515.79648</v>
      </c>
      <c r="M495" s="45" t="n">
        <v>0.813333333333333</v>
      </c>
      <c r="N495" s="35" t="n">
        <v>0.9</v>
      </c>
      <c r="O495" s="44" t="n">
        <f aca="false">(P495*Q495)/R495</f>
        <v>7.97872340425532</v>
      </c>
      <c r="P495" s="35" t="n">
        <f aca="false">$AB$17</f>
        <v>1.5</v>
      </c>
      <c r="Q495" s="35" t="n">
        <f aca="false">$AC$17</f>
        <v>25</v>
      </c>
      <c r="R495" s="16" t="n">
        <v>4.7</v>
      </c>
      <c r="S495" s="35" t="n">
        <v>59</v>
      </c>
      <c r="T495" s="35" t="n">
        <v>50</v>
      </c>
      <c r="U495" s="35" t="n">
        <v>75</v>
      </c>
      <c r="V495" s="35" t="n">
        <v>0.24</v>
      </c>
      <c r="W495" s="45" t="n">
        <f aca="false">SUM(F495,E495,V495,)</f>
        <v>0.96</v>
      </c>
    </row>
    <row r="496" customFormat="false" ht="15" hidden="false" customHeight="false" outlineLevel="0" collapsed="false">
      <c r="A496" s="39" t="n">
        <v>494</v>
      </c>
      <c r="B496" s="40" t="n">
        <v>1.2</v>
      </c>
      <c r="C496" s="41" t="n">
        <v>10</v>
      </c>
      <c r="D496" s="42" t="n">
        <v>0.1</v>
      </c>
      <c r="E496" s="40" t="n">
        <v>0.4</v>
      </c>
      <c r="F496" s="40" t="n">
        <f aca="false">(U496-S496)/T496</f>
        <v>0.36</v>
      </c>
      <c r="G496" s="45" t="n">
        <v>0.94</v>
      </c>
      <c r="H496" s="43" t="n">
        <v>2.2</v>
      </c>
      <c r="I496" s="40" t="n">
        <v>2.5</v>
      </c>
      <c r="J496" s="40" t="n">
        <f aca="false">(H496-I496)*B496*C496*D496*3.67</f>
        <v>-1.3212</v>
      </c>
      <c r="K496" s="40" t="n">
        <v>3.67</v>
      </c>
      <c r="L496" s="44" t="n">
        <f aca="false">$AB$8*M496*N496*J496</f>
        <v>-361.48032</v>
      </c>
      <c r="M496" s="45" t="n">
        <v>0.76</v>
      </c>
      <c r="N496" s="35" t="n">
        <v>0.9</v>
      </c>
      <c r="O496" s="44" t="n">
        <f aca="false">(P496*Q496)/R496</f>
        <v>31.25</v>
      </c>
      <c r="P496" s="35" t="n">
        <f aca="false">$AB$17</f>
        <v>1.5</v>
      </c>
      <c r="Q496" s="35" t="n">
        <f aca="false">$AC$17</f>
        <v>25</v>
      </c>
      <c r="R496" s="16" t="n">
        <v>1.2</v>
      </c>
      <c r="S496" s="35" t="n">
        <v>57</v>
      </c>
      <c r="T496" s="35" t="n">
        <v>50</v>
      </c>
      <c r="U496" s="35" t="n">
        <v>75</v>
      </c>
      <c r="V496" s="35" t="n">
        <v>0.14</v>
      </c>
      <c r="W496" s="45" t="n">
        <f aca="false">SUM(F496,E496,V496,)</f>
        <v>0.9</v>
      </c>
    </row>
    <row r="497" customFormat="false" ht="15" hidden="false" customHeight="false" outlineLevel="0" collapsed="false">
      <c r="A497" s="39" t="n">
        <v>495</v>
      </c>
      <c r="B497" s="40" t="n">
        <v>1.2</v>
      </c>
      <c r="C497" s="41" t="n">
        <v>10</v>
      </c>
      <c r="D497" s="42" t="n">
        <v>0.1</v>
      </c>
      <c r="E497" s="40" t="n">
        <v>0.2</v>
      </c>
      <c r="F497" s="40" t="n">
        <f aca="false">(U497-S497)/T497</f>
        <v>0.26</v>
      </c>
      <c r="G497" s="45" t="n">
        <v>0.92</v>
      </c>
      <c r="H497" s="43" t="n">
        <v>2.2</v>
      </c>
      <c r="I497" s="40" t="n">
        <v>1.9</v>
      </c>
      <c r="J497" s="40" t="n">
        <f aca="false">(H497-I497)*B497*C497*D497*3.67</f>
        <v>1.3212</v>
      </c>
      <c r="K497" s="40" t="n">
        <v>3.67</v>
      </c>
      <c r="L497" s="44" t="n">
        <f aca="false">$AB$8*M497*N497*J497</f>
        <v>380.5056</v>
      </c>
      <c r="M497" s="45" t="n">
        <v>0.8</v>
      </c>
      <c r="N497" s="35" t="n">
        <v>0.9</v>
      </c>
      <c r="O497" s="44" t="n">
        <f aca="false">(P497*Q497)/R497</f>
        <v>26.7857142857143</v>
      </c>
      <c r="P497" s="35" t="n">
        <f aca="false">$AB$17</f>
        <v>1.5</v>
      </c>
      <c r="Q497" s="35" t="n">
        <f aca="false">$AC$17</f>
        <v>25</v>
      </c>
      <c r="R497" s="16" t="n">
        <v>1.4</v>
      </c>
      <c r="S497" s="35" t="n">
        <v>62</v>
      </c>
      <c r="T497" s="35" t="n">
        <v>50</v>
      </c>
      <c r="U497" s="35" t="n">
        <v>75</v>
      </c>
      <c r="V497" s="35" t="n">
        <v>0.19</v>
      </c>
      <c r="W497" s="45" t="n">
        <f aca="false">SUM(F497,E497,V497,)</f>
        <v>0.65</v>
      </c>
    </row>
    <row r="498" customFormat="false" ht="15" hidden="false" customHeight="false" outlineLevel="0" collapsed="false">
      <c r="A498" s="39" t="n">
        <v>496</v>
      </c>
      <c r="B498" s="40" t="n">
        <v>1.2</v>
      </c>
      <c r="C498" s="41" t="n">
        <v>10</v>
      </c>
      <c r="D498" s="42" t="n">
        <v>0.1</v>
      </c>
      <c r="E498" s="40" t="n">
        <v>0.4</v>
      </c>
      <c r="F498" s="40" t="n">
        <f aca="false">(U498-S498)/T498</f>
        <v>0.22</v>
      </c>
      <c r="G498" s="45" t="n">
        <v>0.97</v>
      </c>
      <c r="H498" s="43" t="n">
        <v>2.2</v>
      </c>
      <c r="I498" s="40" t="n">
        <v>2.1</v>
      </c>
      <c r="J498" s="40" t="n">
        <f aca="false">(H498-I498)*B498*C498*D498*3.67</f>
        <v>0.4404</v>
      </c>
      <c r="K498" s="40" t="n">
        <v>3.67</v>
      </c>
      <c r="L498" s="44" t="n">
        <f aca="false">$AB$8*M498*N498*J498</f>
        <v>137.4048</v>
      </c>
      <c r="M498" s="45" t="n">
        <v>0.866666666666667</v>
      </c>
      <c r="N498" s="35" t="n">
        <v>0.9</v>
      </c>
      <c r="O498" s="44" t="n">
        <f aca="false">(P498*Q498)/R498</f>
        <v>19.7368421052632</v>
      </c>
      <c r="P498" s="35" t="n">
        <f aca="false">$AB$17</f>
        <v>1.5</v>
      </c>
      <c r="Q498" s="35" t="n">
        <f aca="false">$AC$17</f>
        <v>25</v>
      </c>
      <c r="R498" s="16" t="n">
        <v>1.9</v>
      </c>
      <c r="S498" s="35" t="n">
        <v>64</v>
      </c>
      <c r="T498" s="35" t="n">
        <v>50</v>
      </c>
      <c r="U498" s="35" t="n">
        <v>75</v>
      </c>
      <c r="V498" s="35" t="n">
        <v>0.22</v>
      </c>
      <c r="W498" s="45" t="n">
        <f aca="false">SUM(F498,E498,V498,)</f>
        <v>0.84</v>
      </c>
    </row>
    <row r="499" customFormat="false" ht="15" hidden="false" customHeight="false" outlineLevel="0" collapsed="false">
      <c r="A499" s="39" t="n">
        <v>497</v>
      </c>
      <c r="B499" s="40" t="n">
        <v>1.2</v>
      </c>
      <c r="C499" s="41" t="n">
        <v>10</v>
      </c>
      <c r="D499" s="42" t="n">
        <v>0.1</v>
      </c>
      <c r="E499" s="40" t="n">
        <v>0.3</v>
      </c>
      <c r="F499" s="40" t="n">
        <f aca="false">(U499-S499)/T499</f>
        <v>0.38</v>
      </c>
      <c r="G499" s="45" t="n">
        <v>0.96</v>
      </c>
      <c r="H499" s="43" t="n">
        <v>2.2</v>
      </c>
      <c r="I499" s="40" t="n">
        <v>1.9</v>
      </c>
      <c r="J499" s="40" t="n">
        <f aca="false">(H499-I499)*B499*C499*D499*3.67</f>
        <v>1.3212</v>
      </c>
      <c r="K499" s="40" t="n">
        <v>3.67</v>
      </c>
      <c r="L499" s="44" t="n">
        <f aca="false">$AB$8*M499*N499*J499</f>
        <v>399.53088</v>
      </c>
      <c r="M499" s="45" t="n">
        <v>0.84</v>
      </c>
      <c r="N499" s="35" t="n">
        <v>0.9</v>
      </c>
      <c r="O499" s="44" t="n">
        <f aca="false">(P499*Q499)/R499</f>
        <v>17.8571428571429</v>
      </c>
      <c r="P499" s="35" t="n">
        <f aca="false">$AB$17</f>
        <v>1.5</v>
      </c>
      <c r="Q499" s="35" t="n">
        <f aca="false">$AC$17</f>
        <v>25</v>
      </c>
      <c r="R499" s="16" t="n">
        <v>2.1</v>
      </c>
      <c r="S499" s="35" t="n">
        <v>56</v>
      </c>
      <c r="T499" s="35" t="n">
        <v>50</v>
      </c>
      <c r="U499" s="35" t="n">
        <v>75</v>
      </c>
      <c r="V499" s="35" t="n">
        <v>0.23</v>
      </c>
      <c r="W499" s="45" t="n">
        <f aca="false">SUM(F499,E499,V499,)</f>
        <v>0.91</v>
      </c>
    </row>
    <row r="500" customFormat="false" ht="15" hidden="false" customHeight="false" outlineLevel="0" collapsed="false">
      <c r="A500" s="39" t="n">
        <v>498</v>
      </c>
      <c r="B500" s="40" t="n">
        <v>1.2</v>
      </c>
      <c r="C500" s="41" t="n">
        <v>10</v>
      </c>
      <c r="D500" s="42" t="n">
        <v>0.1</v>
      </c>
      <c r="E500" s="40" t="n">
        <v>0.3</v>
      </c>
      <c r="F500" s="40" t="n">
        <f aca="false">(U500-S500)/T500</f>
        <v>0.3</v>
      </c>
      <c r="G500" s="45" t="n">
        <v>0.96</v>
      </c>
      <c r="H500" s="43" t="n">
        <v>2.2</v>
      </c>
      <c r="I500" s="40" t="n">
        <v>2</v>
      </c>
      <c r="J500" s="40" t="n">
        <f aca="false">(H500-I500)*B500*C500*D500*3.67</f>
        <v>0.880800000000001</v>
      </c>
      <c r="K500" s="40" t="n">
        <v>3.67</v>
      </c>
      <c r="L500" s="44" t="n">
        <f aca="false">$AB$8*M500*N500*J500</f>
        <v>240.98688</v>
      </c>
      <c r="M500" s="45" t="n">
        <v>0.76</v>
      </c>
      <c r="N500" s="35" t="n">
        <v>0.9</v>
      </c>
      <c r="O500" s="44" t="n">
        <f aca="false">(P500*Q500)/R500</f>
        <v>8.33333333333333</v>
      </c>
      <c r="P500" s="35" t="n">
        <f aca="false">$AB$17</f>
        <v>1.5</v>
      </c>
      <c r="Q500" s="35" t="n">
        <f aca="false">$AC$17</f>
        <v>25</v>
      </c>
      <c r="R500" s="16" t="n">
        <v>4.5</v>
      </c>
      <c r="S500" s="35" t="n">
        <v>60</v>
      </c>
      <c r="T500" s="35" t="n">
        <v>50</v>
      </c>
      <c r="U500" s="35" t="n">
        <v>75</v>
      </c>
      <c r="V500" s="35" t="n">
        <v>0.2</v>
      </c>
      <c r="W500" s="45" t="n">
        <f aca="false">SUM(F500,E500,V500,)</f>
        <v>0.8</v>
      </c>
    </row>
    <row r="501" customFormat="false" ht="15" hidden="false" customHeight="false" outlineLevel="0" collapsed="false">
      <c r="A501" s="39" t="n">
        <v>499</v>
      </c>
      <c r="B501" s="40" t="n">
        <v>1.2</v>
      </c>
      <c r="C501" s="41" t="n">
        <v>10</v>
      </c>
      <c r="D501" s="42" t="n">
        <v>0.1</v>
      </c>
      <c r="E501" s="40" t="n">
        <v>0.3</v>
      </c>
      <c r="F501" s="40" t="n">
        <f aca="false">(U501-S501)/T501</f>
        <v>0.24</v>
      </c>
      <c r="G501" s="45" t="n">
        <v>0.97</v>
      </c>
      <c r="H501" s="43" t="n">
        <v>2.2</v>
      </c>
      <c r="I501" s="40" t="n">
        <v>1.8</v>
      </c>
      <c r="J501" s="40" t="n">
        <f aca="false">(H501-I501)*B501*C501*D501*3.67</f>
        <v>1.7616</v>
      </c>
      <c r="K501" s="40" t="n">
        <v>3.67</v>
      </c>
      <c r="L501" s="44" t="n">
        <f aca="false">$AB$8*M501*N501*J501</f>
        <v>481.97376</v>
      </c>
      <c r="M501" s="45" t="n">
        <v>0.76</v>
      </c>
      <c r="N501" s="35" t="n">
        <v>0.9</v>
      </c>
      <c r="O501" s="44" t="n">
        <f aca="false">(P501*Q501)/R501</f>
        <v>11.3636363636364</v>
      </c>
      <c r="P501" s="35" t="n">
        <f aca="false">$AB$17</f>
        <v>1.5</v>
      </c>
      <c r="Q501" s="35" t="n">
        <f aca="false">$AC$17</f>
        <v>25</v>
      </c>
      <c r="R501" s="16" t="n">
        <v>3.3</v>
      </c>
      <c r="S501" s="35" t="n">
        <v>63</v>
      </c>
      <c r="T501" s="35" t="n">
        <v>50</v>
      </c>
      <c r="U501" s="35" t="n">
        <v>75</v>
      </c>
      <c r="V501" s="35" t="n">
        <v>0.25</v>
      </c>
      <c r="W501" s="45" t="n">
        <f aca="false">SUM(F501,E501,V501,)</f>
        <v>0.79</v>
      </c>
    </row>
    <row r="502" customFormat="false" ht="15" hidden="false" customHeight="false" outlineLevel="0" collapsed="false">
      <c r="A502" s="39" t="n">
        <v>500</v>
      </c>
      <c r="B502" s="40" t="n">
        <v>1.2</v>
      </c>
      <c r="C502" s="41" t="n">
        <v>10</v>
      </c>
      <c r="D502" s="42" t="n">
        <v>0.1</v>
      </c>
      <c r="E502" s="40" t="n">
        <v>0.3</v>
      </c>
      <c r="F502" s="40" t="n">
        <f aca="false">(U502-S502)/T502</f>
        <v>0.32</v>
      </c>
      <c r="G502" s="45" t="n">
        <v>0.91</v>
      </c>
      <c r="H502" s="43" t="n">
        <v>2.2</v>
      </c>
      <c r="I502" s="40" t="n">
        <v>2.5</v>
      </c>
      <c r="J502" s="40" t="n">
        <f aca="false">(H502-I502)*B502*C502*D502*3.67</f>
        <v>-1.3212</v>
      </c>
      <c r="K502" s="40" t="n">
        <v>3.67</v>
      </c>
      <c r="L502" s="44" t="n">
        <f aca="false">$AB$8*M502*N502*J502</f>
        <v>-386.84736</v>
      </c>
      <c r="M502" s="45" t="n">
        <v>0.813333333333333</v>
      </c>
      <c r="N502" s="35" t="n">
        <v>0.9</v>
      </c>
      <c r="O502" s="44" t="n">
        <f aca="false">(P502*Q502)/R502</f>
        <v>8.72093023255814</v>
      </c>
      <c r="P502" s="35" t="n">
        <f aca="false">$AB$17</f>
        <v>1.5</v>
      </c>
      <c r="Q502" s="35" t="n">
        <f aca="false">$AC$17</f>
        <v>25</v>
      </c>
      <c r="R502" s="16" t="n">
        <v>4.3</v>
      </c>
      <c r="S502" s="35" t="n">
        <v>59</v>
      </c>
      <c r="T502" s="35" t="n">
        <v>50</v>
      </c>
      <c r="U502" s="35" t="n">
        <v>75</v>
      </c>
      <c r="V502" s="35" t="n">
        <v>0.23</v>
      </c>
      <c r="W502" s="45" t="n">
        <f aca="false">SUM(F502,E502,V502,)</f>
        <v>0.85</v>
      </c>
    </row>
    <row r="503" customFormat="false" ht="15" hidden="false" customHeight="false" outlineLevel="0" collapsed="false">
      <c r="A503" s="39" t="n">
        <v>501</v>
      </c>
      <c r="B503" s="40" t="n">
        <v>1.2</v>
      </c>
      <c r="C503" s="41" t="n">
        <v>10</v>
      </c>
      <c r="D503" s="42" t="n">
        <v>0.1</v>
      </c>
      <c r="E503" s="40" t="n">
        <v>0.3</v>
      </c>
      <c r="F503" s="40" t="n">
        <f aca="false">(U503-S503)/T503</f>
        <v>0.26</v>
      </c>
      <c r="G503" s="45" t="n">
        <v>0.91</v>
      </c>
      <c r="H503" s="43" t="n">
        <v>2.2</v>
      </c>
      <c r="I503" s="40" t="n">
        <v>2.5</v>
      </c>
      <c r="J503" s="40" t="n">
        <f aca="false">(H503-I503)*B503*C503*D503*3.67</f>
        <v>-1.3212</v>
      </c>
      <c r="K503" s="40" t="n">
        <v>3.67</v>
      </c>
      <c r="L503" s="44" t="n">
        <f aca="false">$AB$8*M503*N503*J503</f>
        <v>-348.7968</v>
      </c>
      <c r="M503" s="45" t="n">
        <v>0.733333333333333</v>
      </c>
      <c r="N503" s="35" t="n">
        <v>0.9</v>
      </c>
      <c r="O503" s="44" t="n">
        <f aca="false">(P503*Q503)/R503</f>
        <v>20.8333333333333</v>
      </c>
      <c r="P503" s="35" t="n">
        <f aca="false">$AB$17</f>
        <v>1.5</v>
      </c>
      <c r="Q503" s="35" t="n">
        <f aca="false">$AC$17</f>
        <v>25</v>
      </c>
      <c r="R503" s="16" t="n">
        <v>1.8</v>
      </c>
      <c r="S503" s="35" t="n">
        <v>62</v>
      </c>
      <c r="T503" s="35" t="n">
        <v>50</v>
      </c>
      <c r="U503" s="35" t="n">
        <v>75</v>
      </c>
      <c r="V503" s="35" t="n">
        <v>0.16</v>
      </c>
      <c r="W503" s="45" t="n">
        <f aca="false">SUM(F503,E503,V503,)</f>
        <v>0.72</v>
      </c>
    </row>
    <row r="504" customFormat="false" ht="15" hidden="false" customHeight="false" outlineLevel="0" collapsed="false">
      <c r="A504" s="39" t="n">
        <v>502</v>
      </c>
      <c r="B504" s="40" t="n">
        <v>1.2</v>
      </c>
      <c r="C504" s="41" t="n">
        <v>10</v>
      </c>
      <c r="D504" s="42" t="n">
        <v>0.1</v>
      </c>
      <c r="E504" s="40" t="n">
        <v>0.3</v>
      </c>
      <c r="F504" s="40" t="n">
        <f aca="false">(U504-S504)/T504</f>
        <v>0.38</v>
      </c>
      <c r="G504" s="45" t="n">
        <v>0.98</v>
      </c>
      <c r="H504" s="43" t="n">
        <v>2.2</v>
      </c>
      <c r="I504" s="40" t="n">
        <v>2.6</v>
      </c>
      <c r="J504" s="40" t="n">
        <f aca="false">(H504-I504)*B504*C504*D504*3.67</f>
        <v>-1.7616</v>
      </c>
      <c r="K504" s="40" t="n">
        <v>3.67</v>
      </c>
      <c r="L504" s="44" t="n">
        <f aca="false">$AB$8*M504*N504*J504</f>
        <v>-515.79648</v>
      </c>
      <c r="M504" s="45" t="n">
        <v>0.813333333333333</v>
      </c>
      <c r="N504" s="35" t="n">
        <v>0.9</v>
      </c>
      <c r="O504" s="44" t="n">
        <f aca="false">(P504*Q504)/R504</f>
        <v>26.7857142857143</v>
      </c>
      <c r="P504" s="35" t="n">
        <f aca="false">$AB$17</f>
        <v>1.5</v>
      </c>
      <c r="Q504" s="35" t="n">
        <f aca="false">$AC$17</f>
        <v>25</v>
      </c>
      <c r="R504" s="16" t="n">
        <v>1.4</v>
      </c>
      <c r="S504" s="35" t="n">
        <v>56</v>
      </c>
      <c r="T504" s="35" t="n">
        <v>50</v>
      </c>
      <c r="U504" s="35" t="n">
        <v>75</v>
      </c>
      <c r="V504" s="35" t="n">
        <v>0.21</v>
      </c>
      <c r="W504" s="45" t="n">
        <f aca="false">SUM(F504,E504,V504,)</f>
        <v>0.89</v>
      </c>
    </row>
    <row r="505" customFormat="false" ht="15" hidden="false" customHeight="false" outlineLevel="0" collapsed="false">
      <c r="A505" s="39" t="n">
        <v>503</v>
      </c>
      <c r="B505" s="40" t="n">
        <v>1.2</v>
      </c>
      <c r="C505" s="41" t="n">
        <v>10</v>
      </c>
      <c r="D505" s="42" t="n">
        <v>0.1</v>
      </c>
      <c r="E505" s="40" t="n">
        <v>0.4</v>
      </c>
      <c r="F505" s="40" t="n">
        <f aca="false">(U505-S505)/T505</f>
        <v>0.22</v>
      </c>
      <c r="G505" s="45" t="n">
        <v>0.91</v>
      </c>
      <c r="H505" s="43" t="n">
        <v>2.2</v>
      </c>
      <c r="I505" s="40" t="n">
        <v>2.4</v>
      </c>
      <c r="J505" s="40" t="n">
        <f aca="false">(H505-I505)*B505*C505*D505*3.67</f>
        <v>-0.880799999999999</v>
      </c>
      <c r="K505" s="40" t="n">
        <v>3.67</v>
      </c>
      <c r="L505" s="44" t="n">
        <f aca="false">$AB$8*M505*N505*J505</f>
        <v>-240.98688</v>
      </c>
      <c r="M505" s="45" t="n">
        <v>0.76</v>
      </c>
      <c r="N505" s="35" t="n">
        <v>0.9</v>
      </c>
      <c r="O505" s="44" t="n">
        <f aca="false">(P505*Q505)/R505</f>
        <v>6.25</v>
      </c>
      <c r="P505" s="35" t="n">
        <f aca="false">$AB$17</f>
        <v>1.5</v>
      </c>
      <c r="Q505" s="35" t="n">
        <f aca="false">$AC$17</f>
        <v>25</v>
      </c>
      <c r="R505" s="16" t="n">
        <v>6</v>
      </c>
      <c r="S505" s="35" t="n">
        <v>64</v>
      </c>
      <c r="T505" s="35" t="n">
        <v>50</v>
      </c>
      <c r="U505" s="35" t="n">
        <v>75</v>
      </c>
      <c r="V505" s="35" t="n">
        <v>0.22</v>
      </c>
      <c r="W505" s="45" t="n">
        <f aca="false">SUM(F505,E505,V505,)</f>
        <v>0.84</v>
      </c>
    </row>
    <row r="506" customFormat="false" ht="15" hidden="false" customHeight="false" outlineLevel="0" collapsed="false">
      <c r="A506" s="39" t="n">
        <v>504</v>
      </c>
      <c r="B506" s="40" t="n">
        <v>1.2</v>
      </c>
      <c r="C506" s="41" t="n">
        <v>10</v>
      </c>
      <c r="D506" s="42" t="n">
        <v>0.1</v>
      </c>
      <c r="E506" s="40" t="n">
        <v>0.4</v>
      </c>
      <c r="F506" s="40" t="n">
        <f aca="false">(U506-S506)/T506</f>
        <v>0.24</v>
      </c>
      <c r="G506" s="45" t="n">
        <v>0.97</v>
      </c>
      <c r="H506" s="43" t="n">
        <v>2.2</v>
      </c>
      <c r="I506" s="40" t="n">
        <v>2.4</v>
      </c>
      <c r="J506" s="40" t="n">
        <f aca="false">(H506-I506)*B506*C506*D506*3.67</f>
        <v>-0.880799999999999</v>
      </c>
      <c r="K506" s="40" t="n">
        <v>3.67</v>
      </c>
      <c r="L506" s="44" t="n">
        <f aca="false">$AB$8*M506*N506*J506</f>
        <v>-262.12608</v>
      </c>
      <c r="M506" s="45" t="n">
        <v>0.826666666666667</v>
      </c>
      <c r="N506" s="35" t="n">
        <v>0.9</v>
      </c>
      <c r="O506" s="44" t="n">
        <f aca="false">(P506*Q506)/R506</f>
        <v>7.97872340425532</v>
      </c>
      <c r="P506" s="35" t="n">
        <f aca="false">$AB$17</f>
        <v>1.5</v>
      </c>
      <c r="Q506" s="35" t="n">
        <f aca="false">$AC$17</f>
        <v>25</v>
      </c>
      <c r="R506" s="16" t="n">
        <v>4.7</v>
      </c>
      <c r="S506" s="35" t="n">
        <v>63</v>
      </c>
      <c r="T506" s="35" t="n">
        <v>50</v>
      </c>
      <c r="U506" s="35" t="n">
        <v>75</v>
      </c>
      <c r="V506" s="35" t="n">
        <v>0.16</v>
      </c>
      <c r="W506" s="45" t="n">
        <f aca="false">SUM(F506,E506,V506,)</f>
        <v>0.8</v>
      </c>
    </row>
    <row r="507" customFormat="false" ht="15" hidden="false" customHeight="false" outlineLevel="0" collapsed="false">
      <c r="A507" s="39" t="n">
        <v>505</v>
      </c>
      <c r="B507" s="40" t="n">
        <v>1.2</v>
      </c>
      <c r="C507" s="41" t="n">
        <v>10</v>
      </c>
      <c r="D507" s="42" t="n">
        <v>0.1</v>
      </c>
      <c r="E507" s="40" t="n">
        <v>0.4</v>
      </c>
      <c r="F507" s="40" t="n">
        <f aca="false">(U507-S507)/T507</f>
        <v>0.34</v>
      </c>
      <c r="G507" s="45" t="n">
        <v>0.99</v>
      </c>
      <c r="H507" s="43" t="n">
        <v>2.2</v>
      </c>
      <c r="I507" s="40" t="n">
        <v>2.3</v>
      </c>
      <c r="J507" s="40" t="n">
        <f aca="false">(H507-I507)*B507*C507*D507*3.67</f>
        <v>-0.440399999999998</v>
      </c>
      <c r="K507" s="40" t="n">
        <v>3.67</v>
      </c>
      <c r="L507" s="44" t="n">
        <f aca="false">$AB$8*M507*N507*J507</f>
        <v>-118.37952</v>
      </c>
      <c r="M507" s="45" t="n">
        <v>0.746666666666667</v>
      </c>
      <c r="N507" s="35" t="n">
        <v>0.9</v>
      </c>
      <c r="O507" s="44" t="n">
        <f aca="false">(P507*Q507)/R507</f>
        <v>28.8461538461538</v>
      </c>
      <c r="P507" s="35" t="n">
        <f aca="false">$AB$17</f>
        <v>1.5</v>
      </c>
      <c r="Q507" s="35" t="n">
        <f aca="false">$AC$17</f>
        <v>25</v>
      </c>
      <c r="R507" s="16" t="n">
        <v>1.3</v>
      </c>
      <c r="S507" s="35" t="n">
        <v>58</v>
      </c>
      <c r="T507" s="35" t="n">
        <v>50</v>
      </c>
      <c r="U507" s="35" t="n">
        <v>75</v>
      </c>
      <c r="V507" s="35" t="n">
        <v>0.18</v>
      </c>
      <c r="W507" s="45" t="n">
        <f aca="false">SUM(F507,E507,V507,)</f>
        <v>0.92</v>
      </c>
    </row>
    <row r="508" customFormat="false" ht="15" hidden="false" customHeight="false" outlineLevel="0" collapsed="false">
      <c r="A508" s="39" t="n">
        <v>506</v>
      </c>
      <c r="B508" s="40" t="n">
        <v>1.2</v>
      </c>
      <c r="C508" s="41" t="n">
        <v>10</v>
      </c>
      <c r="D508" s="42" t="n">
        <v>0.1</v>
      </c>
      <c r="E508" s="40" t="n">
        <v>0.3</v>
      </c>
      <c r="F508" s="40" t="n">
        <f aca="false">(U508-S508)/T508</f>
        <v>0.36</v>
      </c>
      <c r="G508" s="45" t="n">
        <v>0.94</v>
      </c>
      <c r="H508" s="43" t="n">
        <v>2.2</v>
      </c>
      <c r="I508" s="40" t="n">
        <v>2.3</v>
      </c>
      <c r="J508" s="40" t="n">
        <f aca="false">(H508-I508)*B508*C508*D508*3.67</f>
        <v>-0.440399999999998</v>
      </c>
      <c r="K508" s="40" t="n">
        <v>3.67</v>
      </c>
      <c r="L508" s="44" t="n">
        <f aca="false">$AB$8*M508*N508*J508</f>
        <v>-131.06304</v>
      </c>
      <c r="M508" s="45" t="n">
        <v>0.826666666666667</v>
      </c>
      <c r="N508" s="35" t="n">
        <v>0.9</v>
      </c>
      <c r="O508" s="44" t="n">
        <f aca="false">(P508*Q508)/R508</f>
        <v>7.97872340425532</v>
      </c>
      <c r="P508" s="35" t="n">
        <f aca="false">$AB$17</f>
        <v>1.5</v>
      </c>
      <c r="Q508" s="35" t="n">
        <f aca="false">$AC$17</f>
        <v>25</v>
      </c>
      <c r="R508" s="16" t="n">
        <v>4.7</v>
      </c>
      <c r="S508" s="35" t="n">
        <v>57</v>
      </c>
      <c r="T508" s="35" t="n">
        <v>50</v>
      </c>
      <c r="U508" s="35" t="n">
        <v>75</v>
      </c>
      <c r="V508" s="35" t="n">
        <v>0.15</v>
      </c>
      <c r="W508" s="45" t="n">
        <f aca="false">SUM(F508,E508,V508,)</f>
        <v>0.81</v>
      </c>
    </row>
    <row r="509" customFormat="false" ht="15" hidden="false" customHeight="false" outlineLevel="0" collapsed="false">
      <c r="A509" s="39" t="n">
        <v>507</v>
      </c>
      <c r="B509" s="40" t="n">
        <v>1.2</v>
      </c>
      <c r="C509" s="41" t="n">
        <v>10</v>
      </c>
      <c r="D509" s="42" t="n">
        <v>0.1</v>
      </c>
      <c r="E509" s="40" t="n">
        <v>0.3</v>
      </c>
      <c r="F509" s="40" t="n">
        <f aca="false">(U509-S509)/T509</f>
        <v>0.36</v>
      </c>
      <c r="G509" s="45" t="n">
        <v>0.98</v>
      </c>
      <c r="H509" s="43" t="n">
        <v>2.2</v>
      </c>
      <c r="I509" s="40" t="n">
        <v>2.2</v>
      </c>
      <c r="J509" s="40" t="n">
        <f aca="false">(H509-I509)*B509*C509*D509*3.67</f>
        <v>0</v>
      </c>
      <c r="K509" s="40" t="n">
        <v>3.67</v>
      </c>
      <c r="L509" s="44" t="n">
        <f aca="false">$AB$8*M509*N509*J509</f>
        <v>0</v>
      </c>
      <c r="M509" s="45" t="n">
        <v>0.853333333333333</v>
      </c>
      <c r="N509" s="35" t="n">
        <v>0.9</v>
      </c>
      <c r="O509" s="44" t="n">
        <f aca="false">(P509*Q509)/R509</f>
        <v>9.14634146341463</v>
      </c>
      <c r="P509" s="35" t="n">
        <f aca="false">$AB$17</f>
        <v>1.5</v>
      </c>
      <c r="Q509" s="35" t="n">
        <f aca="false">$AC$17</f>
        <v>25</v>
      </c>
      <c r="R509" s="16" t="n">
        <v>4.1</v>
      </c>
      <c r="S509" s="35" t="n">
        <v>57</v>
      </c>
      <c r="T509" s="35" t="n">
        <v>50</v>
      </c>
      <c r="U509" s="35" t="n">
        <v>75</v>
      </c>
      <c r="V509" s="35" t="n">
        <v>0.23</v>
      </c>
      <c r="W509" s="45" t="n">
        <f aca="false">SUM(F509,E509,V509,)</f>
        <v>0.89</v>
      </c>
    </row>
    <row r="510" customFormat="false" ht="15" hidden="false" customHeight="false" outlineLevel="0" collapsed="false">
      <c r="A510" s="39" t="n">
        <v>508</v>
      </c>
      <c r="B510" s="40" t="n">
        <v>1.2</v>
      </c>
      <c r="C510" s="41" t="n">
        <v>10</v>
      </c>
      <c r="D510" s="42" t="n">
        <v>0.1</v>
      </c>
      <c r="E510" s="40" t="n">
        <v>0.2</v>
      </c>
      <c r="F510" s="40" t="n">
        <f aca="false">(U510-S510)/T510</f>
        <v>0.24</v>
      </c>
      <c r="G510" s="45" t="n">
        <v>0.94</v>
      </c>
      <c r="H510" s="43" t="n">
        <v>2.2</v>
      </c>
      <c r="I510" s="40" t="n">
        <v>1.9</v>
      </c>
      <c r="J510" s="40" t="n">
        <f aca="false">(H510-I510)*B510*C510*D510*3.67</f>
        <v>1.3212</v>
      </c>
      <c r="K510" s="40" t="n">
        <v>3.67</v>
      </c>
      <c r="L510" s="44" t="n">
        <f aca="false">$AB$8*M510*N510*J510</f>
        <v>361.48032</v>
      </c>
      <c r="M510" s="45" t="n">
        <v>0.76</v>
      </c>
      <c r="N510" s="35" t="n">
        <v>0.9</v>
      </c>
      <c r="O510" s="44" t="n">
        <f aca="false">(P510*Q510)/R510</f>
        <v>31.25</v>
      </c>
      <c r="P510" s="35" t="n">
        <f aca="false">$AB$17</f>
        <v>1.5</v>
      </c>
      <c r="Q510" s="35" t="n">
        <f aca="false">$AC$17</f>
        <v>25</v>
      </c>
      <c r="R510" s="16" t="n">
        <v>1.2</v>
      </c>
      <c r="S510" s="35" t="n">
        <v>63</v>
      </c>
      <c r="T510" s="35" t="n">
        <v>50</v>
      </c>
      <c r="U510" s="35" t="n">
        <v>75</v>
      </c>
      <c r="V510" s="35" t="n">
        <v>0.16</v>
      </c>
      <c r="W510" s="45" t="n">
        <f aca="false">SUM(F510,E510,V510,)</f>
        <v>0.6</v>
      </c>
    </row>
    <row r="511" customFormat="false" ht="15" hidden="false" customHeight="false" outlineLevel="0" collapsed="false">
      <c r="A511" s="39" t="n">
        <v>509</v>
      </c>
      <c r="B511" s="40" t="n">
        <v>1.2</v>
      </c>
      <c r="C511" s="41" t="n">
        <v>10</v>
      </c>
      <c r="D511" s="42" t="n">
        <v>0.1</v>
      </c>
      <c r="E511" s="40" t="n">
        <v>0.3</v>
      </c>
      <c r="F511" s="40" t="n">
        <f aca="false">(U511-S511)/T511</f>
        <v>0.22</v>
      </c>
      <c r="G511" s="45" t="n">
        <v>0.95</v>
      </c>
      <c r="H511" s="43" t="n">
        <v>2.2</v>
      </c>
      <c r="I511" s="40" t="n">
        <v>2.4</v>
      </c>
      <c r="J511" s="40" t="n">
        <f aca="false">(H511-I511)*B511*C511*D511*3.67</f>
        <v>-0.880799999999999</v>
      </c>
      <c r="K511" s="40" t="n">
        <v>3.67</v>
      </c>
      <c r="L511" s="44" t="n">
        <f aca="false">$AB$8*M511*N511*J511</f>
        <v>-262.12608</v>
      </c>
      <c r="M511" s="45" t="n">
        <v>0.826666666666667</v>
      </c>
      <c r="N511" s="35" t="n">
        <v>0.9</v>
      </c>
      <c r="O511" s="44" t="n">
        <f aca="false">(P511*Q511)/R511</f>
        <v>8.52272727272727</v>
      </c>
      <c r="P511" s="35" t="n">
        <f aca="false">$AB$17</f>
        <v>1.5</v>
      </c>
      <c r="Q511" s="35" t="n">
        <f aca="false">$AC$17</f>
        <v>25</v>
      </c>
      <c r="R511" s="16" t="n">
        <v>4.4</v>
      </c>
      <c r="S511" s="35" t="n">
        <v>64</v>
      </c>
      <c r="T511" s="35" t="n">
        <v>50</v>
      </c>
      <c r="U511" s="35" t="n">
        <v>75</v>
      </c>
      <c r="V511" s="35" t="n">
        <v>0.25</v>
      </c>
      <c r="W511" s="45" t="n">
        <f aca="false">SUM(F511,E511,V511,)</f>
        <v>0.77</v>
      </c>
    </row>
    <row r="512" customFormat="false" ht="15" hidden="false" customHeight="false" outlineLevel="0" collapsed="false">
      <c r="A512" s="39" t="n">
        <v>510</v>
      </c>
      <c r="B512" s="40" t="n">
        <v>1.2</v>
      </c>
      <c r="C512" s="41" t="n">
        <v>10</v>
      </c>
      <c r="D512" s="42" t="n">
        <v>0.1</v>
      </c>
      <c r="E512" s="40" t="n">
        <v>0.2</v>
      </c>
      <c r="F512" s="40" t="n">
        <f aca="false">(U512-S512)/T512</f>
        <v>0.36</v>
      </c>
      <c r="G512" s="45" t="n">
        <v>0.95</v>
      </c>
      <c r="H512" s="43" t="n">
        <v>2.2</v>
      </c>
      <c r="I512" s="40" t="n">
        <v>2.5</v>
      </c>
      <c r="J512" s="40" t="n">
        <f aca="false">(H512-I512)*B512*C512*D512*3.67</f>
        <v>-1.3212</v>
      </c>
      <c r="K512" s="40" t="n">
        <v>3.67</v>
      </c>
      <c r="L512" s="44" t="n">
        <f aca="false">$AB$8*M512*N512*J512</f>
        <v>-405.87264</v>
      </c>
      <c r="M512" s="45" t="n">
        <v>0.853333333333333</v>
      </c>
      <c r="N512" s="35" t="n">
        <v>0.9</v>
      </c>
      <c r="O512" s="44" t="n">
        <f aca="false">(P512*Q512)/R512</f>
        <v>9.375</v>
      </c>
      <c r="P512" s="35" t="n">
        <f aca="false">$AB$17</f>
        <v>1.5</v>
      </c>
      <c r="Q512" s="35" t="n">
        <f aca="false">$AC$17</f>
        <v>25</v>
      </c>
      <c r="R512" s="16" t="n">
        <v>4</v>
      </c>
      <c r="S512" s="35" t="n">
        <v>57</v>
      </c>
      <c r="T512" s="35" t="n">
        <v>50</v>
      </c>
      <c r="U512" s="35" t="n">
        <v>75</v>
      </c>
      <c r="V512" s="35" t="n">
        <v>0.21</v>
      </c>
      <c r="W512" s="45" t="n">
        <f aca="false">SUM(F512,E512,V512,)</f>
        <v>0.77</v>
      </c>
    </row>
    <row r="513" customFormat="false" ht="15" hidden="false" customHeight="false" outlineLevel="0" collapsed="false">
      <c r="A513" s="39" t="n">
        <v>511</v>
      </c>
      <c r="B513" s="40" t="n">
        <v>1.2</v>
      </c>
      <c r="C513" s="41" t="n">
        <v>10</v>
      </c>
      <c r="D513" s="42" t="n">
        <v>0.1</v>
      </c>
      <c r="E513" s="40" t="n">
        <v>0.3</v>
      </c>
      <c r="F513" s="40" t="n">
        <f aca="false">(U513-S513)/T513</f>
        <v>0.3</v>
      </c>
      <c r="G513" s="45" t="n">
        <v>0.99</v>
      </c>
      <c r="H513" s="43" t="n">
        <v>2.2</v>
      </c>
      <c r="I513" s="40" t="n">
        <v>2.5</v>
      </c>
      <c r="J513" s="40" t="n">
        <f aca="false">(H513-I513)*B513*C513*D513*3.67</f>
        <v>-1.3212</v>
      </c>
      <c r="K513" s="40" t="n">
        <v>3.67</v>
      </c>
      <c r="L513" s="44" t="n">
        <f aca="false">$AB$8*M513*N513*J513</f>
        <v>-348.7968</v>
      </c>
      <c r="M513" s="45" t="n">
        <v>0.733333333333333</v>
      </c>
      <c r="N513" s="35" t="n">
        <v>0.9</v>
      </c>
      <c r="O513" s="44" t="n">
        <f aca="false">(P513*Q513)/R513</f>
        <v>5.51470588235294</v>
      </c>
      <c r="P513" s="35" t="n">
        <f aca="false">$AB$17</f>
        <v>1.5</v>
      </c>
      <c r="Q513" s="35" t="n">
        <f aca="false">$AC$17</f>
        <v>25</v>
      </c>
      <c r="R513" s="16" t="n">
        <v>6.8</v>
      </c>
      <c r="S513" s="35" t="n">
        <v>60</v>
      </c>
      <c r="T513" s="35" t="n">
        <v>50</v>
      </c>
      <c r="U513" s="35" t="n">
        <v>75</v>
      </c>
      <c r="V513" s="35" t="n">
        <v>0.11</v>
      </c>
      <c r="W513" s="45" t="n">
        <f aca="false">SUM(F513,E513,V513,)</f>
        <v>0.71</v>
      </c>
    </row>
    <row r="514" customFormat="false" ht="15" hidden="false" customHeight="false" outlineLevel="0" collapsed="false">
      <c r="A514" s="39" t="n">
        <v>512</v>
      </c>
      <c r="B514" s="40" t="n">
        <v>1.2</v>
      </c>
      <c r="C514" s="41" t="n">
        <v>10</v>
      </c>
      <c r="D514" s="42" t="n">
        <v>0.1</v>
      </c>
      <c r="E514" s="40" t="n">
        <v>0.3</v>
      </c>
      <c r="F514" s="40" t="n">
        <f aca="false">(U514-S514)/T514</f>
        <v>0.22</v>
      </c>
      <c r="G514" s="45" t="n">
        <v>0.97</v>
      </c>
      <c r="H514" s="43" t="n">
        <v>2.2</v>
      </c>
      <c r="I514" s="40" t="n">
        <v>2.2</v>
      </c>
      <c r="J514" s="40" t="n">
        <f aca="false">(H514-I514)*B514*C514*D514*3.67</f>
        <v>0</v>
      </c>
      <c r="K514" s="40" t="n">
        <v>3.67</v>
      </c>
      <c r="L514" s="44" t="n">
        <f aca="false">$AB$8*M514*N514*J514</f>
        <v>0</v>
      </c>
      <c r="M514" s="45" t="n">
        <v>0.746666666666667</v>
      </c>
      <c r="N514" s="35" t="n">
        <v>0.9</v>
      </c>
      <c r="O514" s="44" t="n">
        <f aca="false">(P514*Q514)/R514</f>
        <v>18.75</v>
      </c>
      <c r="P514" s="35" t="n">
        <f aca="false">$AB$17</f>
        <v>1.5</v>
      </c>
      <c r="Q514" s="35" t="n">
        <f aca="false">$AC$17</f>
        <v>25</v>
      </c>
      <c r="R514" s="16" t="n">
        <v>2</v>
      </c>
      <c r="S514" s="35" t="n">
        <v>64</v>
      </c>
      <c r="T514" s="35" t="n">
        <v>50</v>
      </c>
      <c r="U514" s="35" t="n">
        <v>75</v>
      </c>
      <c r="V514" s="35" t="n">
        <v>0.17</v>
      </c>
      <c r="W514" s="45" t="n">
        <f aca="false">SUM(F514,E514,V514,)</f>
        <v>0.69</v>
      </c>
    </row>
    <row r="515" customFormat="false" ht="15" hidden="false" customHeight="false" outlineLevel="0" collapsed="false">
      <c r="A515" s="39" t="n">
        <v>513</v>
      </c>
      <c r="B515" s="40" t="n">
        <v>1.2</v>
      </c>
      <c r="C515" s="41" t="n">
        <v>10</v>
      </c>
      <c r="D515" s="42" t="n">
        <v>0.1</v>
      </c>
      <c r="E515" s="40" t="n">
        <v>0.3</v>
      </c>
      <c r="F515" s="40" t="n">
        <f aca="false">(U515-S515)/T515</f>
        <v>0.3</v>
      </c>
      <c r="G515" s="45" t="n">
        <v>0.96</v>
      </c>
      <c r="H515" s="43" t="n">
        <v>2.2</v>
      </c>
      <c r="I515" s="40" t="n">
        <v>2.1</v>
      </c>
      <c r="J515" s="40" t="n">
        <f aca="false">(H515-I515)*B515*C515*D515*3.67</f>
        <v>0.4404</v>
      </c>
      <c r="K515" s="40" t="n">
        <v>3.67</v>
      </c>
      <c r="L515" s="44" t="n">
        <f aca="false">$AB$8*M515*N515*J515</f>
        <v>116.2656</v>
      </c>
      <c r="M515" s="45" t="n">
        <v>0.733333333333333</v>
      </c>
      <c r="N515" s="35" t="n">
        <v>0.9</v>
      </c>
      <c r="O515" s="44" t="n">
        <f aca="false">(P515*Q515)/R515</f>
        <v>6.81818181818182</v>
      </c>
      <c r="P515" s="35" t="n">
        <f aca="false">$AB$17</f>
        <v>1.5</v>
      </c>
      <c r="Q515" s="35" t="n">
        <f aca="false">$AC$17</f>
        <v>25</v>
      </c>
      <c r="R515" s="16" t="n">
        <v>5.5</v>
      </c>
      <c r="S515" s="35" t="n">
        <v>60</v>
      </c>
      <c r="T515" s="35" t="n">
        <v>50</v>
      </c>
      <c r="U515" s="35" t="n">
        <v>75</v>
      </c>
      <c r="V515" s="35" t="n">
        <v>0.15</v>
      </c>
      <c r="W515" s="45" t="n">
        <f aca="false">SUM(F515,E515,V515,)</f>
        <v>0.75</v>
      </c>
    </row>
    <row r="516" customFormat="false" ht="15" hidden="false" customHeight="false" outlineLevel="0" collapsed="false">
      <c r="A516" s="39" t="n">
        <v>514</v>
      </c>
      <c r="B516" s="40" t="n">
        <v>1.2</v>
      </c>
      <c r="C516" s="41" t="n">
        <v>10</v>
      </c>
      <c r="D516" s="42" t="n">
        <v>0.1</v>
      </c>
      <c r="E516" s="40" t="n">
        <v>0.3</v>
      </c>
      <c r="F516" s="40" t="n">
        <f aca="false">(U516-S516)/T516</f>
        <v>0.28</v>
      </c>
      <c r="G516" s="45" t="n">
        <v>0.94</v>
      </c>
      <c r="H516" s="43" t="n">
        <v>2.2</v>
      </c>
      <c r="I516" s="40" t="n">
        <v>2.1</v>
      </c>
      <c r="J516" s="40" t="n">
        <f aca="false">(H516-I516)*B516*C516*D516*3.67</f>
        <v>0.4404</v>
      </c>
      <c r="K516" s="40" t="n">
        <v>3.67</v>
      </c>
      <c r="L516" s="44" t="n">
        <f aca="false">$AB$8*M516*N516*J516</f>
        <v>137.4048</v>
      </c>
      <c r="M516" s="45" t="n">
        <v>0.866666666666667</v>
      </c>
      <c r="N516" s="35" t="n">
        <v>0.9</v>
      </c>
      <c r="O516" s="44" t="n">
        <f aca="false">(P516*Q516)/R516</f>
        <v>19.7368421052632</v>
      </c>
      <c r="P516" s="35" t="n">
        <f aca="false">$AB$17</f>
        <v>1.5</v>
      </c>
      <c r="Q516" s="35" t="n">
        <f aca="false">$AC$17</f>
        <v>25</v>
      </c>
      <c r="R516" s="16" t="n">
        <v>1.9</v>
      </c>
      <c r="S516" s="35" t="n">
        <v>61</v>
      </c>
      <c r="T516" s="35" t="n">
        <v>50</v>
      </c>
      <c r="U516" s="35" t="n">
        <v>75</v>
      </c>
      <c r="V516" s="35" t="n">
        <v>0.13</v>
      </c>
      <c r="W516" s="45" t="n">
        <f aca="false">SUM(F516,E516,V516,)</f>
        <v>0.71</v>
      </c>
    </row>
    <row r="517" customFormat="false" ht="15" hidden="false" customHeight="false" outlineLevel="0" collapsed="false">
      <c r="A517" s="39" t="n">
        <v>515</v>
      </c>
      <c r="B517" s="40" t="n">
        <v>1.2</v>
      </c>
      <c r="C517" s="41" t="n">
        <v>10</v>
      </c>
      <c r="D517" s="42" t="n">
        <v>0.1</v>
      </c>
      <c r="E517" s="40" t="n">
        <v>0.3</v>
      </c>
      <c r="F517" s="40" t="n">
        <f aca="false">(U517-S517)/T517</f>
        <v>0.34</v>
      </c>
      <c r="G517" s="45" t="n">
        <v>0.95</v>
      </c>
      <c r="H517" s="43" t="n">
        <v>2.2</v>
      </c>
      <c r="I517" s="40" t="n">
        <v>2.5</v>
      </c>
      <c r="J517" s="40" t="n">
        <f aca="false">(H517-I517)*B517*C517*D517*3.67</f>
        <v>-1.3212</v>
      </c>
      <c r="K517" s="40" t="n">
        <v>3.67</v>
      </c>
      <c r="L517" s="44" t="n">
        <f aca="false">$AB$8*M517*N517*J517</f>
        <v>-374.16384</v>
      </c>
      <c r="M517" s="45" t="n">
        <v>0.786666666666667</v>
      </c>
      <c r="N517" s="35" t="n">
        <v>0.9</v>
      </c>
      <c r="O517" s="44" t="n">
        <f aca="false">(P517*Q517)/R517</f>
        <v>16.304347826087</v>
      </c>
      <c r="P517" s="35" t="n">
        <f aca="false">$AB$17</f>
        <v>1.5</v>
      </c>
      <c r="Q517" s="35" t="n">
        <f aca="false">$AC$17</f>
        <v>25</v>
      </c>
      <c r="R517" s="16" t="n">
        <v>2.3</v>
      </c>
      <c r="S517" s="35" t="n">
        <v>58</v>
      </c>
      <c r="T517" s="35" t="n">
        <v>50</v>
      </c>
      <c r="U517" s="35" t="n">
        <v>75</v>
      </c>
      <c r="V517" s="35" t="n">
        <v>0.16</v>
      </c>
      <c r="W517" s="45" t="n">
        <f aca="false">SUM(F517,E517,V517,)</f>
        <v>0.8</v>
      </c>
    </row>
    <row r="518" customFormat="false" ht="15" hidden="false" customHeight="false" outlineLevel="0" collapsed="false">
      <c r="A518" s="39" t="n">
        <v>516</v>
      </c>
      <c r="B518" s="40" t="n">
        <v>1.2</v>
      </c>
      <c r="C518" s="41" t="n">
        <v>10</v>
      </c>
      <c r="D518" s="42" t="n">
        <v>0.1</v>
      </c>
      <c r="E518" s="40" t="n">
        <v>0.3</v>
      </c>
      <c r="F518" s="40" t="n">
        <f aca="false">(U518-S518)/T518</f>
        <v>0.24</v>
      </c>
      <c r="G518" s="45" t="n">
        <v>0.93</v>
      </c>
      <c r="H518" s="43" t="n">
        <v>2.2</v>
      </c>
      <c r="I518" s="40" t="n">
        <v>2.3</v>
      </c>
      <c r="J518" s="40" t="n">
        <f aca="false">(H518-I518)*B518*C518*D518*3.67</f>
        <v>-0.440399999999998</v>
      </c>
      <c r="K518" s="40" t="n">
        <v>3.67</v>
      </c>
      <c r="L518" s="44" t="n">
        <f aca="false">$AB$8*M518*N518*J518</f>
        <v>-133.17696</v>
      </c>
      <c r="M518" s="45" t="n">
        <v>0.84</v>
      </c>
      <c r="N518" s="35" t="n">
        <v>0.9</v>
      </c>
      <c r="O518" s="44" t="n">
        <f aca="false">(P518*Q518)/R518</f>
        <v>19.7368421052632</v>
      </c>
      <c r="P518" s="35" t="n">
        <f aca="false">$AB$17</f>
        <v>1.5</v>
      </c>
      <c r="Q518" s="35" t="n">
        <f aca="false">$AC$17</f>
        <v>25</v>
      </c>
      <c r="R518" s="16" t="n">
        <v>1.9</v>
      </c>
      <c r="S518" s="35" t="n">
        <v>63</v>
      </c>
      <c r="T518" s="35" t="n">
        <v>50</v>
      </c>
      <c r="U518" s="35" t="n">
        <v>75</v>
      </c>
      <c r="V518" s="35" t="n">
        <v>0.23</v>
      </c>
      <c r="W518" s="45" t="n">
        <f aca="false">SUM(F518,E518,V518,)</f>
        <v>0.77</v>
      </c>
    </row>
    <row r="519" customFormat="false" ht="15" hidden="false" customHeight="false" outlineLevel="0" collapsed="false">
      <c r="A519" s="39" t="n">
        <v>517</v>
      </c>
      <c r="B519" s="40" t="n">
        <v>1.2</v>
      </c>
      <c r="C519" s="41" t="n">
        <v>10</v>
      </c>
      <c r="D519" s="42" t="n">
        <v>0.1</v>
      </c>
      <c r="E519" s="40" t="n">
        <v>0.2</v>
      </c>
      <c r="F519" s="40" t="n">
        <f aca="false">(U519-S519)/T519</f>
        <v>0.2</v>
      </c>
      <c r="G519" s="45" t="n">
        <v>0.93</v>
      </c>
      <c r="H519" s="43" t="n">
        <v>2.2</v>
      </c>
      <c r="I519" s="40" t="n">
        <v>2.2</v>
      </c>
      <c r="J519" s="40" t="n">
        <f aca="false">(H519-I519)*B519*C519*D519*3.67</f>
        <v>0</v>
      </c>
      <c r="K519" s="40" t="n">
        <v>3.67</v>
      </c>
      <c r="L519" s="44" t="n">
        <f aca="false">$AB$8*M519*N519*J519</f>
        <v>0</v>
      </c>
      <c r="M519" s="45" t="n">
        <v>0.813333333333333</v>
      </c>
      <c r="N519" s="35" t="n">
        <v>0.9</v>
      </c>
      <c r="O519" s="44" t="n">
        <f aca="false">(P519*Q519)/R519</f>
        <v>17.8571428571429</v>
      </c>
      <c r="P519" s="35" t="n">
        <f aca="false">$AB$17</f>
        <v>1.5</v>
      </c>
      <c r="Q519" s="35" t="n">
        <f aca="false">$AC$17</f>
        <v>25</v>
      </c>
      <c r="R519" s="16" t="n">
        <v>2.1</v>
      </c>
      <c r="S519" s="35" t="n">
        <v>65</v>
      </c>
      <c r="T519" s="35" t="n">
        <v>50</v>
      </c>
      <c r="U519" s="35" t="n">
        <v>75</v>
      </c>
      <c r="V519" s="35" t="n">
        <v>0.23</v>
      </c>
      <c r="W519" s="45" t="n">
        <f aca="false">SUM(F519,E519,V519,)</f>
        <v>0.63</v>
      </c>
    </row>
    <row r="520" customFormat="false" ht="15" hidden="false" customHeight="false" outlineLevel="0" collapsed="false">
      <c r="A520" s="39" t="n">
        <v>518</v>
      </c>
      <c r="B520" s="40" t="n">
        <v>1.2</v>
      </c>
      <c r="C520" s="41" t="n">
        <v>10</v>
      </c>
      <c r="D520" s="42" t="n">
        <v>0.1</v>
      </c>
      <c r="E520" s="40" t="n">
        <v>0.3</v>
      </c>
      <c r="F520" s="40" t="n">
        <f aca="false">(U520-S520)/T520</f>
        <v>0.4</v>
      </c>
      <c r="G520" s="45" t="n">
        <v>0.93</v>
      </c>
      <c r="H520" s="43" t="n">
        <v>2.2</v>
      </c>
      <c r="I520" s="40" t="n">
        <v>2.4</v>
      </c>
      <c r="J520" s="40" t="n">
        <f aca="false">(H520-I520)*B520*C520*D520*3.67</f>
        <v>-0.880799999999999</v>
      </c>
      <c r="K520" s="40" t="n">
        <v>3.67</v>
      </c>
      <c r="L520" s="44" t="n">
        <f aca="false">$AB$8*M520*N520*J520</f>
        <v>-262.12608</v>
      </c>
      <c r="M520" s="45" t="n">
        <v>0.826666666666667</v>
      </c>
      <c r="N520" s="35" t="n">
        <v>0.9</v>
      </c>
      <c r="O520" s="44" t="n">
        <f aca="false">(P520*Q520)/R520</f>
        <v>28.8461538461538</v>
      </c>
      <c r="P520" s="35" t="n">
        <f aca="false">$AB$17</f>
        <v>1.5</v>
      </c>
      <c r="Q520" s="35" t="n">
        <f aca="false">$AC$17</f>
        <v>25</v>
      </c>
      <c r="R520" s="16" t="n">
        <v>1.3</v>
      </c>
      <c r="S520" s="35" t="n">
        <v>55</v>
      </c>
      <c r="T520" s="35" t="n">
        <v>50</v>
      </c>
      <c r="U520" s="35" t="n">
        <v>75</v>
      </c>
      <c r="V520" s="35" t="n">
        <v>0.14</v>
      </c>
      <c r="W520" s="45" t="n">
        <f aca="false">SUM(F520,E520,V520,)</f>
        <v>0.84</v>
      </c>
    </row>
    <row r="521" customFormat="false" ht="15" hidden="false" customHeight="false" outlineLevel="0" collapsed="false">
      <c r="A521" s="39" t="n">
        <v>519</v>
      </c>
      <c r="B521" s="40" t="n">
        <v>1.2</v>
      </c>
      <c r="C521" s="41" t="n">
        <v>10</v>
      </c>
      <c r="D521" s="42" t="n">
        <v>0.1</v>
      </c>
      <c r="E521" s="40" t="n">
        <v>0.3</v>
      </c>
      <c r="F521" s="40" t="n">
        <f aca="false">(U521-S521)/T521</f>
        <v>0.38</v>
      </c>
      <c r="G521" s="45" t="n">
        <v>0.95</v>
      </c>
      <c r="H521" s="43" t="n">
        <v>2.2</v>
      </c>
      <c r="I521" s="40" t="n">
        <v>1.8</v>
      </c>
      <c r="J521" s="40" t="n">
        <f aca="false">(H521-I521)*B521*C521*D521*3.67</f>
        <v>1.7616</v>
      </c>
      <c r="K521" s="40" t="n">
        <v>3.67</v>
      </c>
      <c r="L521" s="44" t="n">
        <f aca="false">$AB$8*M521*N521*J521</f>
        <v>549.6192</v>
      </c>
      <c r="M521" s="45" t="n">
        <v>0.866666666666667</v>
      </c>
      <c r="N521" s="35" t="n">
        <v>0.9</v>
      </c>
      <c r="O521" s="44" t="n">
        <f aca="false">(P521*Q521)/R521</f>
        <v>6.14754098360656</v>
      </c>
      <c r="P521" s="35" t="n">
        <f aca="false">$AB$17</f>
        <v>1.5</v>
      </c>
      <c r="Q521" s="35" t="n">
        <f aca="false">$AC$17</f>
        <v>25</v>
      </c>
      <c r="R521" s="16" t="n">
        <v>6.1</v>
      </c>
      <c r="S521" s="35" t="n">
        <v>56</v>
      </c>
      <c r="T521" s="35" t="n">
        <v>50</v>
      </c>
      <c r="U521" s="35" t="n">
        <v>75</v>
      </c>
      <c r="V521" s="35" t="n">
        <v>0.2</v>
      </c>
      <c r="W521" s="45" t="n">
        <f aca="false">SUM(F521,E521,V521,)</f>
        <v>0.88</v>
      </c>
    </row>
    <row r="522" customFormat="false" ht="15" hidden="false" customHeight="false" outlineLevel="0" collapsed="false">
      <c r="A522" s="39" t="n">
        <v>520</v>
      </c>
      <c r="B522" s="40" t="n">
        <v>1.2</v>
      </c>
      <c r="C522" s="41" t="n">
        <v>10</v>
      </c>
      <c r="D522" s="42" t="n">
        <v>0.1</v>
      </c>
      <c r="E522" s="40" t="n">
        <v>0.3</v>
      </c>
      <c r="F522" s="40" t="n">
        <f aca="false">(U522-S522)/T522</f>
        <v>0.26</v>
      </c>
      <c r="G522" s="45" t="n">
        <v>0.96</v>
      </c>
      <c r="H522" s="43" t="n">
        <v>2.2</v>
      </c>
      <c r="I522" s="40" t="n">
        <v>1.8</v>
      </c>
      <c r="J522" s="40" t="n">
        <f aca="false">(H522-I522)*B522*C522*D522*3.67</f>
        <v>1.7616</v>
      </c>
      <c r="K522" s="40" t="n">
        <v>3.67</v>
      </c>
      <c r="L522" s="44" t="n">
        <f aca="false">$AB$8*M522*N522*J522</f>
        <v>515.79648</v>
      </c>
      <c r="M522" s="45" t="n">
        <v>0.813333333333333</v>
      </c>
      <c r="N522" s="35" t="n">
        <v>0.9</v>
      </c>
      <c r="O522" s="44" t="n">
        <f aca="false">(P522*Q522)/R522</f>
        <v>46.875</v>
      </c>
      <c r="P522" s="35" t="n">
        <f aca="false">$AB$17</f>
        <v>1.5</v>
      </c>
      <c r="Q522" s="35" t="n">
        <f aca="false">$AC$17</f>
        <v>25</v>
      </c>
      <c r="R522" s="16" t="n">
        <v>0.8</v>
      </c>
      <c r="S522" s="35" t="n">
        <v>62</v>
      </c>
      <c r="T522" s="35" t="n">
        <v>50</v>
      </c>
      <c r="U522" s="35" t="n">
        <v>75</v>
      </c>
      <c r="V522" s="35" t="n">
        <v>0.23</v>
      </c>
      <c r="W522" s="45" t="n">
        <f aca="false">SUM(F522,E522,V522,)</f>
        <v>0.79</v>
      </c>
    </row>
    <row r="523" customFormat="false" ht="15" hidden="false" customHeight="false" outlineLevel="0" collapsed="false">
      <c r="A523" s="39" t="n">
        <v>521</v>
      </c>
      <c r="B523" s="40" t="n">
        <v>1.2</v>
      </c>
      <c r="C523" s="41" t="n">
        <v>10</v>
      </c>
      <c r="D523" s="42" t="n">
        <v>0.1</v>
      </c>
      <c r="E523" s="40" t="n">
        <v>0.3</v>
      </c>
      <c r="F523" s="40" t="n">
        <f aca="false">(U523-S523)/T523</f>
        <v>0.2</v>
      </c>
      <c r="G523" s="45" t="n">
        <v>0.9</v>
      </c>
      <c r="H523" s="43" t="n">
        <v>2.2</v>
      </c>
      <c r="I523" s="40" t="n">
        <v>2.3</v>
      </c>
      <c r="J523" s="40" t="n">
        <f aca="false">(H523-I523)*B523*C523*D523*3.67</f>
        <v>-0.440399999999998</v>
      </c>
      <c r="K523" s="40" t="n">
        <v>3.67</v>
      </c>
      <c r="L523" s="44" t="n">
        <f aca="false">$AB$8*M523*N523*J523</f>
        <v>-131.06304</v>
      </c>
      <c r="M523" s="45" t="n">
        <v>0.826666666666667</v>
      </c>
      <c r="N523" s="35" t="n">
        <v>0.9</v>
      </c>
      <c r="O523" s="44" t="n">
        <f aca="false">(P523*Q523)/R523</f>
        <v>6.14754098360656</v>
      </c>
      <c r="P523" s="35" t="n">
        <f aca="false">$AB$17</f>
        <v>1.5</v>
      </c>
      <c r="Q523" s="35" t="n">
        <f aca="false">$AC$17</f>
        <v>25</v>
      </c>
      <c r="R523" s="16" t="n">
        <v>6.1</v>
      </c>
      <c r="S523" s="35" t="n">
        <v>65</v>
      </c>
      <c r="T523" s="35" t="n">
        <v>50</v>
      </c>
      <c r="U523" s="35" t="n">
        <v>75</v>
      </c>
      <c r="V523" s="35" t="n">
        <v>0.15</v>
      </c>
      <c r="W523" s="45" t="n">
        <f aca="false">SUM(F523,E523,V523,)</f>
        <v>0.65</v>
      </c>
    </row>
    <row r="524" customFormat="false" ht="15" hidden="false" customHeight="false" outlineLevel="0" collapsed="false">
      <c r="A524" s="39" t="n">
        <v>522</v>
      </c>
      <c r="B524" s="40" t="n">
        <v>1.2</v>
      </c>
      <c r="C524" s="41" t="n">
        <v>10</v>
      </c>
      <c r="D524" s="42" t="n">
        <v>0.1</v>
      </c>
      <c r="E524" s="40" t="n">
        <v>0.4</v>
      </c>
      <c r="F524" s="40" t="n">
        <f aca="false">(U524-S524)/T524</f>
        <v>0.22</v>
      </c>
      <c r="G524" s="45" t="n">
        <v>0.97</v>
      </c>
      <c r="H524" s="43" t="n">
        <v>2.2</v>
      </c>
      <c r="I524" s="40" t="n">
        <v>2</v>
      </c>
      <c r="J524" s="40" t="n">
        <f aca="false">(H524-I524)*B524*C524*D524*3.67</f>
        <v>0.880800000000001</v>
      </c>
      <c r="K524" s="40" t="n">
        <v>3.67</v>
      </c>
      <c r="L524" s="44" t="n">
        <f aca="false">$AB$8*M524*N524*J524</f>
        <v>270.58176</v>
      </c>
      <c r="M524" s="45" t="n">
        <v>0.853333333333333</v>
      </c>
      <c r="N524" s="35" t="n">
        <v>0.9</v>
      </c>
      <c r="O524" s="44" t="n">
        <f aca="false">(P524*Q524)/R524</f>
        <v>37.5</v>
      </c>
      <c r="P524" s="35" t="n">
        <f aca="false">$AB$17</f>
        <v>1.5</v>
      </c>
      <c r="Q524" s="35" t="n">
        <f aca="false">$AC$17</f>
        <v>25</v>
      </c>
      <c r="R524" s="16" t="n">
        <v>1</v>
      </c>
      <c r="S524" s="35" t="n">
        <v>64</v>
      </c>
      <c r="T524" s="35" t="n">
        <v>50</v>
      </c>
      <c r="U524" s="35" t="n">
        <v>75</v>
      </c>
      <c r="V524" s="35" t="n">
        <v>0.21</v>
      </c>
      <c r="W524" s="45" t="n">
        <f aca="false">SUM(F524,E524,V524,)</f>
        <v>0.83</v>
      </c>
    </row>
    <row r="525" customFormat="false" ht="15" hidden="false" customHeight="false" outlineLevel="0" collapsed="false">
      <c r="A525" s="39" t="n">
        <v>523</v>
      </c>
      <c r="B525" s="40" t="n">
        <v>1.2</v>
      </c>
      <c r="C525" s="41" t="n">
        <v>10</v>
      </c>
      <c r="D525" s="42" t="n">
        <v>0.1</v>
      </c>
      <c r="E525" s="40" t="n">
        <v>0.2</v>
      </c>
      <c r="F525" s="40" t="n">
        <f aca="false">(U525-S525)/T525</f>
        <v>0.3</v>
      </c>
      <c r="G525" s="45" t="n">
        <v>0.9</v>
      </c>
      <c r="H525" s="43" t="n">
        <v>2.2</v>
      </c>
      <c r="I525" s="40" t="n">
        <v>2.4</v>
      </c>
      <c r="J525" s="40" t="n">
        <f aca="false">(H525-I525)*B525*C525*D525*3.67</f>
        <v>-0.880799999999999</v>
      </c>
      <c r="K525" s="40" t="n">
        <v>3.67</v>
      </c>
      <c r="L525" s="44" t="n">
        <f aca="false">$AB$8*M525*N525*J525</f>
        <v>-245.21472</v>
      </c>
      <c r="M525" s="45" t="n">
        <v>0.773333333333333</v>
      </c>
      <c r="N525" s="35" t="n">
        <v>0.9</v>
      </c>
      <c r="O525" s="44" t="n">
        <f aca="false">(P525*Q525)/R525</f>
        <v>16.304347826087</v>
      </c>
      <c r="P525" s="35" t="n">
        <f aca="false">$AB$17</f>
        <v>1.5</v>
      </c>
      <c r="Q525" s="35" t="n">
        <f aca="false">$AC$17</f>
        <v>25</v>
      </c>
      <c r="R525" s="16" t="n">
        <v>2.3</v>
      </c>
      <c r="S525" s="35" t="n">
        <v>60</v>
      </c>
      <c r="T525" s="35" t="n">
        <v>50</v>
      </c>
      <c r="U525" s="35" t="n">
        <v>75</v>
      </c>
      <c r="V525" s="35" t="n">
        <v>0.2</v>
      </c>
      <c r="W525" s="45" t="n">
        <f aca="false">SUM(F525,E525,V525,)</f>
        <v>0.7</v>
      </c>
    </row>
    <row r="526" customFormat="false" ht="15" hidden="false" customHeight="false" outlineLevel="0" collapsed="false">
      <c r="A526" s="39" t="n">
        <v>524</v>
      </c>
      <c r="B526" s="40" t="n">
        <v>1.2</v>
      </c>
      <c r="C526" s="41" t="n">
        <v>10</v>
      </c>
      <c r="D526" s="42" t="n">
        <v>0.1</v>
      </c>
      <c r="E526" s="40" t="n">
        <v>0.4</v>
      </c>
      <c r="F526" s="40" t="n">
        <f aca="false">(U526-S526)/T526</f>
        <v>0.3</v>
      </c>
      <c r="G526" s="45" t="n">
        <v>0.94</v>
      </c>
      <c r="H526" s="43" t="n">
        <v>2.2</v>
      </c>
      <c r="I526" s="40" t="n">
        <v>2.1</v>
      </c>
      <c r="J526" s="40" t="n">
        <f aca="false">(H526-I526)*B526*C526*D526*3.67</f>
        <v>0.4404</v>
      </c>
      <c r="K526" s="40" t="n">
        <v>3.67</v>
      </c>
      <c r="L526" s="44" t="n">
        <f aca="false">$AB$8*M526*N526*J526</f>
        <v>116.2656</v>
      </c>
      <c r="M526" s="45" t="n">
        <v>0.733333333333333</v>
      </c>
      <c r="N526" s="35" t="n">
        <v>0.9</v>
      </c>
      <c r="O526" s="44" t="n">
        <f aca="false">(P526*Q526)/R526</f>
        <v>11.71875</v>
      </c>
      <c r="P526" s="35" t="n">
        <f aca="false">$AB$17</f>
        <v>1.5</v>
      </c>
      <c r="Q526" s="35" t="n">
        <f aca="false">$AC$17</f>
        <v>25</v>
      </c>
      <c r="R526" s="16" t="n">
        <v>3.2</v>
      </c>
      <c r="S526" s="35" t="n">
        <v>60</v>
      </c>
      <c r="T526" s="35" t="n">
        <v>50</v>
      </c>
      <c r="U526" s="35" t="n">
        <v>75</v>
      </c>
      <c r="V526" s="35" t="n">
        <v>0.12</v>
      </c>
      <c r="W526" s="45" t="n">
        <f aca="false">SUM(F526,E526,V526,)</f>
        <v>0.82</v>
      </c>
    </row>
    <row r="527" customFormat="false" ht="15" hidden="false" customHeight="false" outlineLevel="0" collapsed="false">
      <c r="A527" s="39" t="n">
        <v>525</v>
      </c>
      <c r="B527" s="40" t="n">
        <v>1.2</v>
      </c>
      <c r="C527" s="41" t="n">
        <v>10</v>
      </c>
      <c r="D527" s="42" t="n">
        <v>0.1</v>
      </c>
      <c r="E527" s="40" t="n">
        <v>0.4</v>
      </c>
      <c r="F527" s="40" t="n">
        <f aca="false">(U527-S527)/T527</f>
        <v>0.34</v>
      </c>
      <c r="G527" s="45" t="n">
        <v>0.92</v>
      </c>
      <c r="H527" s="43" t="n">
        <v>2.2</v>
      </c>
      <c r="I527" s="40" t="n">
        <v>2.6</v>
      </c>
      <c r="J527" s="40" t="n">
        <f aca="false">(H527-I527)*B527*C527*D527*3.67</f>
        <v>-1.7616</v>
      </c>
      <c r="K527" s="40" t="n">
        <v>3.67</v>
      </c>
      <c r="L527" s="44" t="n">
        <f aca="false">$AB$8*M527*N527*J527</f>
        <v>-465.0624</v>
      </c>
      <c r="M527" s="45" t="n">
        <v>0.733333333333333</v>
      </c>
      <c r="N527" s="35" t="n">
        <v>0.9</v>
      </c>
      <c r="O527" s="44" t="n">
        <f aca="false">(P527*Q527)/R527</f>
        <v>7.8125</v>
      </c>
      <c r="P527" s="35" t="n">
        <f aca="false">$AB$17</f>
        <v>1.5</v>
      </c>
      <c r="Q527" s="35" t="n">
        <f aca="false">$AC$17</f>
        <v>25</v>
      </c>
      <c r="R527" s="16" t="n">
        <v>4.8</v>
      </c>
      <c r="S527" s="35" t="n">
        <v>58</v>
      </c>
      <c r="T527" s="35" t="n">
        <v>50</v>
      </c>
      <c r="U527" s="35" t="n">
        <v>75</v>
      </c>
      <c r="V527" s="35" t="n">
        <v>0.1</v>
      </c>
      <c r="W527" s="45" t="n">
        <f aca="false">SUM(F527,E527,V527,)</f>
        <v>0.84</v>
      </c>
    </row>
    <row r="528" customFormat="false" ht="15" hidden="false" customHeight="false" outlineLevel="0" collapsed="false">
      <c r="A528" s="39" t="n">
        <v>526</v>
      </c>
      <c r="B528" s="40" t="n">
        <v>1.2</v>
      </c>
      <c r="C528" s="41" t="n">
        <v>10</v>
      </c>
      <c r="D528" s="42" t="n">
        <v>0.1</v>
      </c>
      <c r="E528" s="40" t="n">
        <v>0.2</v>
      </c>
      <c r="F528" s="40" t="n">
        <f aca="false">(U528-S528)/T528</f>
        <v>0.26</v>
      </c>
      <c r="G528" s="45" t="n">
        <v>0.91</v>
      </c>
      <c r="H528" s="43" t="n">
        <v>2.2</v>
      </c>
      <c r="I528" s="40" t="n">
        <v>2.4</v>
      </c>
      <c r="J528" s="40" t="n">
        <f aca="false">(H528-I528)*B528*C528*D528*3.67</f>
        <v>-0.880799999999999</v>
      </c>
      <c r="K528" s="40" t="n">
        <v>3.67</v>
      </c>
      <c r="L528" s="44" t="n">
        <f aca="false">$AB$8*M528*N528*J528</f>
        <v>-232.5312</v>
      </c>
      <c r="M528" s="45" t="n">
        <v>0.733333333333333</v>
      </c>
      <c r="N528" s="35" t="n">
        <v>0.9</v>
      </c>
      <c r="O528" s="44" t="n">
        <f aca="false">(P528*Q528)/R528</f>
        <v>46.875</v>
      </c>
      <c r="P528" s="35" t="n">
        <f aca="false">$AB$17</f>
        <v>1.5</v>
      </c>
      <c r="Q528" s="35" t="n">
        <f aca="false">$AC$17</f>
        <v>25</v>
      </c>
      <c r="R528" s="16" t="n">
        <v>0.8</v>
      </c>
      <c r="S528" s="35" t="n">
        <v>62</v>
      </c>
      <c r="T528" s="35" t="n">
        <v>50</v>
      </c>
      <c r="U528" s="35" t="n">
        <v>75</v>
      </c>
      <c r="V528" s="35" t="n">
        <v>0.21</v>
      </c>
      <c r="W528" s="45" t="n">
        <f aca="false">SUM(F528,E528,V528,)</f>
        <v>0.67</v>
      </c>
    </row>
    <row r="529" customFormat="false" ht="15" hidden="false" customHeight="false" outlineLevel="0" collapsed="false">
      <c r="A529" s="39" t="n">
        <v>527</v>
      </c>
      <c r="B529" s="40" t="n">
        <v>1.2</v>
      </c>
      <c r="C529" s="41" t="n">
        <v>10</v>
      </c>
      <c r="D529" s="42" t="n">
        <v>0.1</v>
      </c>
      <c r="E529" s="40" t="n">
        <v>0.2</v>
      </c>
      <c r="F529" s="40" t="n">
        <f aca="false">(U529-S529)/T529</f>
        <v>0.22</v>
      </c>
      <c r="G529" s="45" t="n">
        <v>0.92</v>
      </c>
      <c r="H529" s="43" t="n">
        <v>2.2</v>
      </c>
      <c r="I529" s="40" t="n">
        <v>2.2</v>
      </c>
      <c r="J529" s="40" t="n">
        <f aca="false">(H529-I529)*B529*C529*D529*3.67</f>
        <v>0</v>
      </c>
      <c r="K529" s="40" t="n">
        <v>3.67</v>
      </c>
      <c r="L529" s="44" t="n">
        <f aca="false">$AB$8*M529*N529*J529</f>
        <v>0</v>
      </c>
      <c r="M529" s="45" t="n">
        <v>0.773333333333333</v>
      </c>
      <c r="N529" s="35" t="n">
        <v>0.9</v>
      </c>
      <c r="O529" s="44" t="n">
        <f aca="false">(P529*Q529)/R529</f>
        <v>25</v>
      </c>
      <c r="P529" s="35" t="n">
        <f aca="false">$AB$17</f>
        <v>1.5</v>
      </c>
      <c r="Q529" s="35" t="n">
        <f aca="false">$AC$17</f>
        <v>25</v>
      </c>
      <c r="R529" s="16" t="n">
        <v>1.5</v>
      </c>
      <c r="S529" s="35" t="n">
        <v>64</v>
      </c>
      <c r="T529" s="35" t="n">
        <v>50</v>
      </c>
      <c r="U529" s="35" t="n">
        <v>75</v>
      </c>
      <c r="V529" s="35" t="n">
        <v>0.13</v>
      </c>
      <c r="W529" s="45" t="n">
        <f aca="false">SUM(F529,E529,V529,)</f>
        <v>0.55</v>
      </c>
    </row>
    <row r="530" customFormat="false" ht="15" hidden="false" customHeight="false" outlineLevel="0" collapsed="false">
      <c r="A530" s="39" t="n">
        <v>528</v>
      </c>
      <c r="B530" s="40" t="n">
        <v>1.2</v>
      </c>
      <c r="C530" s="41" t="n">
        <v>10</v>
      </c>
      <c r="D530" s="42" t="n">
        <v>0.1</v>
      </c>
      <c r="E530" s="40" t="n">
        <v>0.2</v>
      </c>
      <c r="F530" s="40" t="n">
        <f aca="false">(U530-S530)/T530</f>
        <v>0.34</v>
      </c>
      <c r="G530" s="45" t="n">
        <v>0.98</v>
      </c>
      <c r="H530" s="43" t="n">
        <v>2.2</v>
      </c>
      <c r="I530" s="40" t="n">
        <v>2.6</v>
      </c>
      <c r="J530" s="40" t="n">
        <f aca="false">(H530-I530)*B530*C530*D530*3.67</f>
        <v>-1.7616</v>
      </c>
      <c r="K530" s="40" t="n">
        <v>3.67</v>
      </c>
      <c r="L530" s="44" t="n">
        <f aca="false">$AB$8*M530*N530*J530</f>
        <v>-524.25216</v>
      </c>
      <c r="M530" s="45" t="n">
        <v>0.826666666666667</v>
      </c>
      <c r="N530" s="35" t="n">
        <v>0.9</v>
      </c>
      <c r="O530" s="44" t="n">
        <f aca="false">(P530*Q530)/R530</f>
        <v>7.8125</v>
      </c>
      <c r="P530" s="35" t="n">
        <f aca="false">$AB$17</f>
        <v>1.5</v>
      </c>
      <c r="Q530" s="35" t="n">
        <f aca="false">$AC$17</f>
        <v>25</v>
      </c>
      <c r="R530" s="16" t="n">
        <v>4.8</v>
      </c>
      <c r="S530" s="35" t="n">
        <v>58</v>
      </c>
      <c r="T530" s="35" t="n">
        <v>50</v>
      </c>
      <c r="U530" s="35" t="n">
        <v>75</v>
      </c>
      <c r="V530" s="35" t="n">
        <v>0.21</v>
      </c>
      <c r="W530" s="45" t="n">
        <f aca="false">SUM(F530,E530,V530,)</f>
        <v>0.75</v>
      </c>
    </row>
    <row r="531" customFormat="false" ht="15" hidden="false" customHeight="false" outlineLevel="0" collapsed="false">
      <c r="A531" s="39" t="n">
        <v>529</v>
      </c>
      <c r="B531" s="40" t="n">
        <v>1.2</v>
      </c>
      <c r="C531" s="41" t="n">
        <v>10</v>
      </c>
      <c r="D531" s="42" t="n">
        <v>0.1</v>
      </c>
      <c r="E531" s="40" t="n">
        <v>0.2</v>
      </c>
      <c r="F531" s="40" t="n">
        <f aca="false">(U531-S531)/T531</f>
        <v>0.24</v>
      </c>
      <c r="G531" s="45" t="n">
        <v>0.94</v>
      </c>
      <c r="H531" s="43" t="n">
        <v>2.2</v>
      </c>
      <c r="I531" s="40" t="n">
        <v>2.1</v>
      </c>
      <c r="J531" s="40" t="n">
        <f aca="false">(H531-I531)*B531*C531*D531*3.67</f>
        <v>0.4404</v>
      </c>
      <c r="K531" s="40" t="n">
        <v>3.67</v>
      </c>
      <c r="L531" s="44" t="n">
        <f aca="false">$AB$8*M531*N531*J531</f>
        <v>126.8352</v>
      </c>
      <c r="M531" s="45" t="n">
        <v>0.8</v>
      </c>
      <c r="N531" s="35" t="n">
        <v>0.9</v>
      </c>
      <c r="O531" s="44" t="n">
        <f aca="false">(P531*Q531)/R531</f>
        <v>34.0909090909091</v>
      </c>
      <c r="P531" s="35" t="n">
        <f aca="false">$AB$17</f>
        <v>1.5</v>
      </c>
      <c r="Q531" s="35" t="n">
        <f aca="false">$AC$17</f>
        <v>25</v>
      </c>
      <c r="R531" s="16" t="n">
        <v>1.1</v>
      </c>
      <c r="S531" s="35" t="n">
        <v>63</v>
      </c>
      <c r="T531" s="35" t="n">
        <v>50</v>
      </c>
      <c r="U531" s="35" t="n">
        <v>75</v>
      </c>
      <c r="V531" s="35" t="n">
        <v>0.21</v>
      </c>
      <c r="W531" s="45" t="n">
        <f aca="false">SUM(F531,E531,V531,)</f>
        <v>0.65</v>
      </c>
    </row>
    <row r="532" customFormat="false" ht="15" hidden="false" customHeight="false" outlineLevel="0" collapsed="false">
      <c r="A532" s="39" t="n">
        <v>530</v>
      </c>
      <c r="B532" s="40" t="n">
        <v>1.2</v>
      </c>
      <c r="C532" s="41" t="n">
        <v>10</v>
      </c>
      <c r="D532" s="42" t="n">
        <v>0.1</v>
      </c>
      <c r="E532" s="40" t="n">
        <v>0.4</v>
      </c>
      <c r="F532" s="40" t="n">
        <f aca="false">(U532-S532)/T532</f>
        <v>0.32</v>
      </c>
      <c r="G532" s="45" t="n">
        <v>0.92</v>
      </c>
      <c r="H532" s="43" t="n">
        <v>2.2</v>
      </c>
      <c r="I532" s="40" t="n">
        <v>2.3</v>
      </c>
      <c r="J532" s="40" t="n">
        <f aca="false">(H532-I532)*B532*C532*D532*3.67</f>
        <v>-0.440399999999998</v>
      </c>
      <c r="K532" s="40" t="n">
        <v>3.67</v>
      </c>
      <c r="L532" s="44" t="n">
        <f aca="false">$AB$8*M532*N532*J532</f>
        <v>-120.49344</v>
      </c>
      <c r="M532" s="45" t="n">
        <v>0.76</v>
      </c>
      <c r="N532" s="35" t="n">
        <v>0.9</v>
      </c>
      <c r="O532" s="44" t="n">
        <f aca="false">(P532*Q532)/R532</f>
        <v>8.33333333333333</v>
      </c>
      <c r="P532" s="35" t="n">
        <f aca="false">$AB$17</f>
        <v>1.5</v>
      </c>
      <c r="Q532" s="35" t="n">
        <f aca="false">$AC$17</f>
        <v>25</v>
      </c>
      <c r="R532" s="16" t="n">
        <v>4.5</v>
      </c>
      <c r="S532" s="35" t="n">
        <v>59</v>
      </c>
      <c r="T532" s="35" t="n">
        <v>50</v>
      </c>
      <c r="U532" s="35" t="n">
        <v>75</v>
      </c>
      <c r="V532" s="35" t="n">
        <v>0.16</v>
      </c>
      <c r="W532" s="45" t="n">
        <f aca="false">SUM(F532,E532,V532,)</f>
        <v>0.88</v>
      </c>
    </row>
    <row r="533" customFormat="false" ht="15" hidden="false" customHeight="false" outlineLevel="0" collapsed="false">
      <c r="A533" s="39" t="n">
        <v>531</v>
      </c>
      <c r="B533" s="40" t="n">
        <v>1.2</v>
      </c>
      <c r="C533" s="41" t="n">
        <v>10</v>
      </c>
      <c r="D533" s="42" t="n">
        <v>0.1</v>
      </c>
      <c r="E533" s="40" t="n">
        <v>0.3</v>
      </c>
      <c r="F533" s="40" t="n">
        <f aca="false">(U533-S533)/T533</f>
        <v>0.32</v>
      </c>
      <c r="G533" s="45" t="n">
        <v>0.95</v>
      </c>
      <c r="H533" s="43" t="n">
        <v>2.2</v>
      </c>
      <c r="I533" s="40" t="n">
        <v>2</v>
      </c>
      <c r="J533" s="40" t="n">
        <f aca="false">(H533-I533)*B533*C533*D533*3.67</f>
        <v>0.880800000000001</v>
      </c>
      <c r="K533" s="40" t="n">
        <v>3.67</v>
      </c>
      <c r="L533" s="44" t="n">
        <f aca="false">$AB$8*M533*N533*J533</f>
        <v>240.98688</v>
      </c>
      <c r="M533" s="45" t="n">
        <v>0.76</v>
      </c>
      <c r="N533" s="35" t="n">
        <v>0.9</v>
      </c>
      <c r="O533" s="44" t="n">
        <f aca="false">(P533*Q533)/R533</f>
        <v>8.92857142857143</v>
      </c>
      <c r="P533" s="35" t="n">
        <f aca="false">$AB$17</f>
        <v>1.5</v>
      </c>
      <c r="Q533" s="35" t="n">
        <f aca="false">$AC$17</f>
        <v>25</v>
      </c>
      <c r="R533" s="16" t="n">
        <v>4.2</v>
      </c>
      <c r="S533" s="35" t="n">
        <v>59</v>
      </c>
      <c r="T533" s="35" t="n">
        <v>50</v>
      </c>
      <c r="U533" s="35" t="n">
        <v>75</v>
      </c>
      <c r="V533" s="35" t="n">
        <v>0.24</v>
      </c>
      <c r="W533" s="45" t="n">
        <f aca="false">SUM(F533,E533,V533,)</f>
        <v>0.86</v>
      </c>
    </row>
    <row r="534" customFormat="false" ht="15" hidden="false" customHeight="false" outlineLevel="0" collapsed="false">
      <c r="A534" s="39" t="n">
        <v>532</v>
      </c>
      <c r="B534" s="40" t="n">
        <v>1.2</v>
      </c>
      <c r="C534" s="41" t="n">
        <v>10</v>
      </c>
      <c r="D534" s="42" t="n">
        <v>0.1</v>
      </c>
      <c r="E534" s="40" t="n">
        <v>0.3</v>
      </c>
      <c r="F534" s="40" t="n">
        <f aca="false">(U534-S534)/T534</f>
        <v>0.4</v>
      </c>
      <c r="G534" s="45" t="n">
        <v>0.92</v>
      </c>
      <c r="H534" s="43" t="n">
        <v>2.2</v>
      </c>
      <c r="I534" s="40" t="n">
        <v>2.5</v>
      </c>
      <c r="J534" s="40" t="n">
        <f aca="false">(H534-I534)*B534*C534*D534*3.67</f>
        <v>-1.3212</v>
      </c>
      <c r="K534" s="40" t="n">
        <v>3.67</v>
      </c>
      <c r="L534" s="44" t="n">
        <f aca="false">$AB$8*M534*N534*J534</f>
        <v>-355.13856</v>
      </c>
      <c r="M534" s="45" t="n">
        <v>0.746666666666667</v>
      </c>
      <c r="N534" s="35" t="n">
        <v>0.9</v>
      </c>
      <c r="O534" s="44" t="n">
        <f aca="false">(P534*Q534)/R534</f>
        <v>18.75</v>
      </c>
      <c r="P534" s="35" t="n">
        <f aca="false">$AB$17</f>
        <v>1.5</v>
      </c>
      <c r="Q534" s="35" t="n">
        <f aca="false">$AC$17</f>
        <v>25</v>
      </c>
      <c r="R534" s="16" t="n">
        <v>2</v>
      </c>
      <c r="S534" s="35" t="n">
        <v>55</v>
      </c>
      <c r="T534" s="35" t="n">
        <v>50</v>
      </c>
      <c r="U534" s="35" t="n">
        <v>75</v>
      </c>
      <c r="V534" s="35" t="n">
        <v>0.22</v>
      </c>
      <c r="W534" s="45" t="n">
        <f aca="false">SUM(F534,E534,V534,)</f>
        <v>0.92</v>
      </c>
    </row>
    <row r="535" customFormat="false" ht="15" hidden="false" customHeight="false" outlineLevel="0" collapsed="false">
      <c r="A535" s="39" t="n">
        <v>533</v>
      </c>
      <c r="B535" s="40" t="n">
        <v>1.2</v>
      </c>
      <c r="C535" s="41" t="n">
        <v>10</v>
      </c>
      <c r="D535" s="42" t="n">
        <v>0.1</v>
      </c>
      <c r="E535" s="40" t="n">
        <v>0.4</v>
      </c>
      <c r="F535" s="40" t="n">
        <f aca="false">(U535-S535)/T535</f>
        <v>0.36</v>
      </c>
      <c r="G535" s="45" t="n">
        <v>0.91</v>
      </c>
      <c r="H535" s="43" t="n">
        <v>2.2</v>
      </c>
      <c r="I535" s="40" t="n">
        <v>2.3</v>
      </c>
      <c r="J535" s="40" t="n">
        <f aca="false">(H535-I535)*B535*C535*D535*3.67</f>
        <v>-0.440399999999998</v>
      </c>
      <c r="K535" s="40" t="n">
        <v>3.67</v>
      </c>
      <c r="L535" s="44" t="n">
        <f aca="false">$AB$8*M535*N535*J535</f>
        <v>-133.17696</v>
      </c>
      <c r="M535" s="45" t="n">
        <v>0.84</v>
      </c>
      <c r="N535" s="35" t="n">
        <v>0.9</v>
      </c>
      <c r="O535" s="44" t="n">
        <f aca="false">(P535*Q535)/R535</f>
        <v>10.7142857142857</v>
      </c>
      <c r="P535" s="35" t="n">
        <f aca="false">$AB$17</f>
        <v>1.5</v>
      </c>
      <c r="Q535" s="35" t="n">
        <f aca="false">$AC$17</f>
        <v>25</v>
      </c>
      <c r="R535" s="16" t="n">
        <v>3.5</v>
      </c>
      <c r="S535" s="35" t="n">
        <v>57</v>
      </c>
      <c r="T535" s="35" t="n">
        <v>50</v>
      </c>
      <c r="U535" s="35" t="n">
        <v>75</v>
      </c>
      <c r="V535" s="35" t="n">
        <v>0.24</v>
      </c>
      <c r="W535" s="45" t="n">
        <f aca="false">SUM(F535,E535,V535,)</f>
        <v>1</v>
      </c>
    </row>
    <row r="536" customFormat="false" ht="15" hidden="false" customHeight="false" outlineLevel="0" collapsed="false">
      <c r="A536" s="39" t="n">
        <v>534</v>
      </c>
      <c r="B536" s="40" t="n">
        <v>1.2</v>
      </c>
      <c r="C536" s="41" t="n">
        <v>10</v>
      </c>
      <c r="D536" s="42" t="n">
        <v>0.1</v>
      </c>
      <c r="E536" s="40" t="n">
        <v>0.3</v>
      </c>
      <c r="F536" s="40" t="n">
        <f aca="false">(U536-S536)/T536</f>
        <v>0.4</v>
      </c>
      <c r="G536" s="45" t="n">
        <v>0.93</v>
      </c>
      <c r="H536" s="43" t="n">
        <v>2.2</v>
      </c>
      <c r="I536" s="40" t="n">
        <v>2.6</v>
      </c>
      <c r="J536" s="40" t="n">
        <f aca="false">(H536-I536)*B536*C536*D536*3.67</f>
        <v>-1.7616</v>
      </c>
      <c r="K536" s="40" t="n">
        <v>3.67</v>
      </c>
      <c r="L536" s="44" t="n">
        <f aca="false">$AB$8*M536*N536*J536</f>
        <v>-541.16352</v>
      </c>
      <c r="M536" s="45" t="n">
        <v>0.853333333333333</v>
      </c>
      <c r="N536" s="35" t="n">
        <v>0.9</v>
      </c>
      <c r="O536" s="44" t="n">
        <f aca="false">(P536*Q536)/R536</f>
        <v>16.304347826087</v>
      </c>
      <c r="P536" s="35" t="n">
        <f aca="false">$AB$17</f>
        <v>1.5</v>
      </c>
      <c r="Q536" s="35" t="n">
        <f aca="false">$AC$17</f>
        <v>25</v>
      </c>
      <c r="R536" s="16" t="n">
        <v>2.3</v>
      </c>
      <c r="S536" s="35" t="n">
        <v>55</v>
      </c>
      <c r="T536" s="35" t="n">
        <v>50</v>
      </c>
      <c r="U536" s="35" t="n">
        <v>75</v>
      </c>
      <c r="V536" s="35" t="n">
        <v>0.1</v>
      </c>
      <c r="W536" s="45" t="n">
        <f aca="false">SUM(F536,E536,V536,)</f>
        <v>0.8</v>
      </c>
    </row>
    <row r="537" customFormat="false" ht="15" hidden="false" customHeight="false" outlineLevel="0" collapsed="false">
      <c r="A537" s="39" t="n">
        <v>535</v>
      </c>
      <c r="B537" s="40" t="n">
        <v>1.2</v>
      </c>
      <c r="C537" s="41" t="n">
        <v>10</v>
      </c>
      <c r="D537" s="42" t="n">
        <v>0.1</v>
      </c>
      <c r="E537" s="40" t="n">
        <v>0.4</v>
      </c>
      <c r="F537" s="40" t="n">
        <f aca="false">(U537-S537)/T537</f>
        <v>0.38</v>
      </c>
      <c r="G537" s="45" t="n">
        <v>0.92</v>
      </c>
      <c r="H537" s="43" t="n">
        <v>2.2</v>
      </c>
      <c r="I537" s="40" t="n">
        <v>2.5</v>
      </c>
      <c r="J537" s="40" t="n">
        <f aca="false">(H537-I537)*B537*C537*D537*3.67</f>
        <v>-1.3212</v>
      </c>
      <c r="K537" s="40" t="n">
        <v>3.67</v>
      </c>
      <c r="L537" s="44" t="n">
        <f aca="false">$AB$8*M537*N537*J537</f>
        <v>-412.2144</v>
      </c>
      <c r="M537" s="45" t="n">
        <v>0.866666666666667</v>
      </c>
      <c r="N537" s="35" t="n">
        <v>0.9</v>
      </c>
      <c r="O537" s="44" t="n">
        <f aca="false">(P537*Q537)/R537</f>
        <v>22.0588235294118</v>
      </c>
      <c r="P537" s="35" t="n">
        <f aca="false">$AB$17</f>
        <v>1.5</v>
      </c>
      <c r="Q537" s="35" t="n">
        <f aca="false">$AC$17</f>
        <v>25</v>
      </c>
      <c r="R537" s="16" t="n">
        <v>1.7</v>
      </c>
      <c r="S537" s="35" t="n">
        <v>56</v>
      </c>
      <c r="T537" s="35" t="n">
        <v>50</v>
      </c>
      <c r="U537" s="35" t="n">
        <v>75</v>
      </c>
      <c r="V537" s="35" t="n">
        <v>0.13</v>
      </c>
      <c r="W537" s="45" t="n">
        <f aca="false">SUM(F537,E537,V537,)</f>
        <v>0.91</v>
      </c>
    </row>
    <row r="538" customFormat="false" ht="15" hidden="false" customHeight="false" outlineLevel="0" collapsed="false">
      <c r="A538" s="39" t="n">
        <v>536</v>
      </c>
      <c r="B538" s="40" t="n">
        <v>1.2</v>
      </c>
      <c r="C538" s="41" t="n">
        <v>10</v>
      </c>
      <c r="D538" s="42" t="n">
        <v>0.1</v>
      </c>
      <c r="E538" s="40" t="n">
        <v>0.3</v>
      </c>
      <c r="F538" s="40" t="n">
        <f aca="false">(U538-S538)/T538</f>
        <v>0.3</v>
      </c>
      <c r="G538" s="45" t="n">
        <v>0.93</v>
      </c>
      <c r="H538" s="43" t="n">
        <v>2.2</v>
      </c>
      <c r="I538" s="40" t="n">
        <v>1.8</v>
      </c>
      <c r="J538" s="40" t="n">
        <f aca="false">(H538-I538)*B538*C538*D538*3.67</f>
        <v>1.7616</v>
      </c>
      <c r="K538" s="40" t="n">
        <v>3.67</v>
      </c>
      <c r="L538" s="44" t="n">
        <f aca="false">$AB$8*M538*N538*J538</f>
        <v>465.0624</v>
      </c>
      <c r="M538" s="45" t="n">
        <v>0.733333333333333</v>
      </c>
      <c r="N538" s="35" t="n">
        <v>0.9</v>
      </c>
      <c r="O538" s="44" t="n">
        <f aca="false">(P538*Q538)/R538</f>
        <v>6.04838709677419</v>
      </c>
      <c r="P538" s="35" t="n">
        <f aca="false">$AB$17</f>
        <v>1.5</v>
      </c>
      <c r="Q538" s="35" t="n">
        <f aca="false">$AC$17</f>
        <v>25</v>
      </c>
      <c r="R538" s="16" t="n">
        <v>6.2</v>
      </c>
      <c r="S538" s="35" t="n">
        <v>60</v>
      </c>
      <c r="T538" s="35" t="n">
        <v>50</v>
      </c>
      <c r="U538" s="35" t="n">
        <v>75</v>
      </c>
      <c r="V538" s="35" t="n">
        <v>0.19</v>
      </c>
      <c r="W538" s="45" t="n">
        <f aca="false">SUM(F538,E538,V538,)</f>
        <v>0.79</v>
      </c>
    </row>
    <row r="539" customFormat="false" ht="15" hidden="false" customHeight="false" outlineLevel="0" collapsed="false">
      <c r="A539" s="39" t="n">
        <v>537</v>
      </c>
      <c r="B539" s="40" t="n">
        <v>1.2</v>
      </c>
      <c r="C539" s="41" t="n">
        <v>10</v>
      </c>
      <c r="D539" s="42" t="n">
        <v>0.1</v>
      </c>
      <c r="E539" s="40" t="n">
        <v>0.3</v>
      </c>
      <c r="F539" s="40" t="n">
        <f aca="false">(U539-S539)/T539</f>
        <v>0.2</v>
      </c>
      <c r="G539" s="45" t="n">
        <v>0.92</v>
      </c>
      <c r="H539" s="43" t="n">
        <v>2.2</v>
      </c>
      <c r="I539" s="40" t="n">
        <v>2.4</v>
      </c>
      <c r="J539" s="40" t="n">
        <f aca="false">(H539-I539)*B539*C539*D539*3.67</f>
        <v>-0.880799999999999</v>
      </c>
      <c r="K539" s="40" t="n">
        <v>3.67</v>
      </c>
      <c r="L539" s="44" t="n">
        <f aca="false">$AB$8*M539*N539*J539</f>
        <v>-270.58176</v>
      </c>
      <c r="M539" s="45" t="n">
        <v>0.853333333333333</v>
      </c>
      <c r="N539" s="35" t="n">
        <v>0.9</v>
      </c>
      <c r="O539" s="44" t="n">
        <f aca="false">(P539*Q539)/R539</f>
        <v>22.0588235294118</v>
      </c>
      <c r="P539" s="35" t="n">
        <f aca="false">$AB$17</f>
        <v>1.5</v>
      </c>
      <c r="Q539" s="35" t="n">
        <f aca="false">$AC$17</f>
        <v>25</v>
      </c>
      <c r="R539" s="16" t="n">
        <v>1.7</v>
      </c>
      <c r="S539" s="35" t="n">
        <v>65</v>
      </c>
      <c r="T539" s="35" t="n">
        <v>50</v>
      </c>
      <c r="U539" s="35" t="n">
        <v>75</v>
      </c>
      <c r="V539" s="35" t="n">
        <v>0.25</v>
      </c>
      <c r="W539" s="45" t="n">
        <f aca="false">SUM(F539,E539,V539,)</f>
        <v>0.75</v>
      </c>
    </row>
    <row r="540" customFormat="false" ht="15" hidden="false" customHeight="false" outlineLevel="0" collapsed="false">
      <c r="A540" s="39" t="n">
        <v>538</v>
      </c>
      <c r="B540" s="40" t="n">
        <v>1.2</v>
      </c>
      <c r="C540" s="41" t="n">
        <v>10</v>
      </c>
      <c r="D540" s="42" t="n">
        <v>0.1</v>
      </c>
      <c r="E540" s="40" t="n">
        <v>0.2</v>
      </c>
      <c r="F540" s="40" t="n">
        <f aca="false">(U540-S540)/T540</f>
        <v>0.2</v>
      </c>
      <c r="G540" s="45" t="n">
        <v>0.9</v>
      </c>
      <c r="H540" s="43" t="n">
        <v>2.2</v>
      </c>
      <c r="I540" s="40" t="n">
        <v>1.9</v>
      </c>
      <c r="J540" s="40" t="n">
        <f aca="false">(H540-I540)*B540*C540*D540*3.67</f>
        <v>1.3212</v>
      </c>
      <c r="K540" s="40" t="n">
        <v>3.67</v>
      </c>
      <c r="L540" s="44" t="n">
        <f aca="false">$AB$8*M540*N540*J540</f>
        <v>412.2144</v>
      </c>
      <c r="M540" s="45" t="n">
        <v>0.866666666666667</v>
      </c>
      <c r="N540" s="35" t="n">
        <v>0.9</v>
      </c>
      <c r="O540" s="44" t="n">
        <f aca="false">(P540*Q540)/R540</f>
        <v>25</v>
      </c>
      <c r="P540" s="35" t="n">
        <f aca="false">$AB$17</f>
        <v>1.5</v>
      </c>
      <c r="Q540" s="35" t="n">
        <f aca="false">$AC$17</f>
        <v>25</v>
      </c>
      <c r="R540" s="16" t="n">
        <v>1.5</v>
      </c>
      <c r="S540" s="35" t="n">
        <v>65</v>
      </c>
      <c r="T540" s="35" t="n">
        <v>50</v>
      </c>
      <c r="U540" s="35" t="n">
        <v>75</v>
      </c>
      <c r="V540" s="35" t="n">
        <v>0.14</v>
      </c>
      <c r="W540" s="45" t="n">
        <f aca="false">SUM(F540,E540,V540,)</f>
        <v>0.54</v>
      </c>
    </row>
    <row r="541" customFormat="false" ht="15" hidden="false" customHeight="false" outlineLevel="0" collapsed="false">
      <c r="A541" s="39" t="n">
        <v>539</v>
      </c>
      <c r="B541" s="40" t="n">
        <v>1.2</v>
      </c>
      <c r="C541" s="41" t="n">
        <v>10</v>
      </c>
      <c r="D541" s="42" t="n">
        <v>0.1</v>
      </c>
      <c r="E541" s="40" t="n">
        <v>0.2</v>
      </c>
      <c r="F541" s="40" t="n">
        <f aca="false">(U541-S541)/T541</f>
        <v>0.26</v>
      </c>
      <c r="G541" s="45" t="n">
        <v>0.97</v>
      </c>
      <c r="H541" s="43" t="n">
        <v>2.2</v>
      </c>
      <c r="I541" s="40" t="n">
        <v>2.3</v>
      </c>
      <c r="J541" s="40" t="n">
        <f aca="false">(H541-I541)*B541*C541*D541*3.67</f>
        <v>-0.440399999999998</v>
      </c>
      <c r="K541" s="40" t="n">
        <v>3.67</v>
      </c>
      <c r="L541" s="44" t="n">
        <f aca="false">$AB$8*M541*N541*J541</f>
        <v>-124.72128</v>
      </c>
      <c r="M541" s="45" t="n">
        <v>0.786666666666667</v>
      </c>
      <c r="N541" s="35" t="n">
        <v>0.9</v>
      </c>
      <c r="O541" s="44" t="n">
        <f aca="false">(P541*Q541)/R541</f>
        <v>41.6666666666667</v>
      </c>
      <c r="P541" s="35" t="n">
        <f aca="false">$AB$17</f>
        <v>1.5</v>
      </c>
      <c r="Q541" s="35" t="n">
        <f aca="false">$AC$17</f>
        <v>25</v>
      </c>
      <c r="R541" s="16" t="n">
        <v>0.9</v>
      </c>
      <c r="S541" s="35" t="n">
        <v>62</v>
      </c>
      <c r="T541" s="35" t="n">
        <v>50</v>
      </c>
      <c r="U541" s="35" t="n">
        <v>75</v>
      </c>
      <c r="V541" s="35" t="n">
        <v>0.11</v>
      </c>
      <c r="W541" s="45" t="n">
        <f aca="false">SUM(F541,E541,V541,)</f>
        <v>0.57</v>
      </c>
    </row>
    <row r="542" customFormat="false" ht="15" hidden="false" customHeight="false" outlineLevel="0" collapsed="false">
      <c r="A542" s="39" t="n">
        <v>540</v>
      </c>
      <c r="B542" s="40" t="n">
        <v>1.2</v>
      </c>
      <c r="C542" s="41" t="n">
        <v>10</v>
      </c>
      <c r="D542" s="42" t="n">
        <v>0.1</v>
      </c>
      <c r="E542" s="40" t="n">
        <v>0.3</v>
      </c>
      <c r="F542" s="40" t="n">
        <f aca="false">(U542-S542)/T542</f>
        <v>0.28</v>
      </c>
      <c r="G542" s="45" t="n">
        <v>0.92</v>
      </c>
      <c r="H542" s="43" t="n">
        <v>2.2</v>
      </c>
      <c r="I542" s="40" t="n">
        <v>2.1</v>
      </c>
      <c r="J542" s="40" t="n">
        <f aca="false">(H542-I542)*B542*C542*D542*3.67</f>
        <v>0.4404</v>
      </c>
      <c r="K542" s="40" t="n">
        <v>3.67</v>
      </c>
      <c r="L542" s="44" t="n">
        <f aca="false">$AB$8*M542*N542*J542</f>
        <v>122.60736</v>
      </c>
      <c r="M542" s="45" t="n">
        <v>0.773333333333333</v>
      </c>
      <c r="N542" s="35" t="n">
        <v>0.9</v>
      </c>
      <c r="O542" s="44" t="n">
        <f aca="false">(P542*Q542)/R542</f>
        <v>37.5</v>
      </c>
      <c r="P542" s="35" t="n">
        <f aca="false">$AB$17</f>
        <v>1.5</v>
      </c>
      <c r="Q542" s="35" t="n">
        <f aca="false">$AC$17</f>
        <v>25</v>
      </c>
      <c r="R542" s="16" t="n">
        <v>1</v>
      </c>
      <c r="S542" s="35" t="n">
        <v>61</v>
      </c>
      <c r="T542" s="35" t="n">
        <v>50</v>
      </c>
      <c r="U542" s="35" t="n">
        <v>75</v>
      </c>
      <c r="V542" s="35" t="n">
        <v>0.1</v>
      </c>
      <c r="W542" s="45" t="n">
        <f aca="false">SUM(F542,E542,V542,)</f>
        <v>0.68</v>
      </c>
    </row>
    <row r="543" customFormat="false" ht="15" hidden="false" customHeight="false" outlineLevel="0" collapsed="false">
      <c r="A543" s="39" t="n">
        <v>541</v>
      </c>
      <c r="B543" s="40" t="n">
        <v>1.2</v>
      </c>
      <c r="C543" s="41" t="n">
        <v>10</v>
      </c>
      <c r="D543" s="42" t="n">
        <v>0.1</v>
      </c>
      <c r="E543" s="40" t="n">
        <v>0.4</v>
      </c>
      <c r="F543" s="40" t="n">
        <f aca="false">(U543-S543)/T543</f>
        <v>0.24</v>
      </c>
      <c r="G543" s="45" t="n">
        <v>0.95</v>
      </c>
      <c r="H543" s="43" t="n">
        <v>2.2</v>
      </c>
      <c r="I543" s="40" t="n">
        <v>2.5</v>
      </c>
      <c r="J543" s="40" t="n">
        <f aca="false">(H543-I543)*B543*C543*D543*3.67</f>
        <v>-1.3212</v>
      </c>
      <c r="K543" s="40" t="n">
        <v>3.67</v>
      </c>
      <c r="L543" s="44" t="n">
        <f aca="false">$AB$8*M543*N543*J543</f>
        <v>-355.13856</v>
      </c>
      <c r="M543" s="45" t="n">
        <v>0.746666666666667</v>
      </c>
      <c r="N543" s="35" t="n">
        <v>0.9</v>
      </c>
      <c r="O543" s="44" t="n">
        <f aca="false">(P543*Q543)/R543</f>
        <v>20.8333333333333</v>
      </c>
      <c r="P543" s="35" t="n">
        <f aca="false">$AB$17</f>
        <v>1.5</v>
      </c>
      <c r="Q543" s="35" t="n">
        <f aca="false">$AC$17</f>
        <v>25</v>
      </c>
      <c r="R543" s="16" t="n">
        <v>1.8</v>
      </c>
      <c r="S543" s="35" t="n">
        <v>63</v>
      </c>
      <c r="T543" s="35" t="n">
        <v>50</v>
      </c>
      <c r="U543" s="35" t="n">
        <v>75</v>
      </c>
      <c r="V543" s="35" t="n">
        <v>0.22</v>
      </c>
      <c r="W543" s="45" t="n">
        <f aca="false">SUM(F543,E543,V543,)</f>
        <v>0.86</v>
      </c>
    </row>
    <row r="544" customFormat="false" ht="15" hidden="false" customHeight="false" outlineLevel="0" collapsed="false">
      <c r="A544" s="39" t="n">
        <v>542</v>
      </c>
      <c r="B544" s="40" t="n">
        <v>1.2</v>
      </c>
      <c r="C544" s="41" t="n">
        <v>10</v>
      </c>
      <c r="D544" s="42" t="n">
        <v>0.1</v>
      </c>
      <c r="E544" s="40" t="n">
        <v>0.2</v>
      </c>
      <c r="F544" s="40" t="n">
        <f aca="false">(U544-S544)/T544</f>
        <v>0.4</v>
      </c>
      <c r="G544" s="45" t="n">
        <v>0.93</v>
      </c>
      <c r="H544" s="43" t="n">
        <v>2.2</v>
      </c>
      <c r="I544" s="40" t="n">
        <v>1.9</v>
      </c>
      <c r="J544" s="40" t="n">
        <f aca="false">(H544-I544)*B544*C544*D544*3.67</f>
        <v>1.3212</v>
      </c>
      <c r="K544" s="40" t="n">
        <v>3.67</v>
      </c>
      <c r="L544" s="44" t="n">
        <f aca="false">$AB$8*M544*N544*J544</f>
        <v>412.2144</v>
      </c>
      <c r="M544" s="45" t="n">
        <v>0.866666666666667</v>
      </c>
      <c r="N544" s="35" t="n">
        <v>0.9</v>
      </c>
      <c r="O544" s="44" t="n">
        <f aca="false">(P544*Q544)/R544</f>
        <v>8.15217391304348</v>
      </c>
      <c r="P544" s="35" t="n">
        <f aca="false">$AB$17</f>
        <v>1.5</v>
      </c>
      <c r="Q544" s="35" t="n">
        <f aca="false">$AC$17</f>
        <v>25</v>
      </c>
      <c r="R544" s="16" t="n">
        <v>4.6</v>
      </c>
      <c r="S544" s="35" t="n">
        <v>55</v>
      </c>
      <c r="T544" s="35" t="n">
        <v>50</v>
      </c>
      <c r="U544" s="35" t="n">
        <v>75</v>
      </c>
      <c r="V544" s="35" t="n">
        <v>0.17</v>
      </c>
      <c r="W544" s="45" t="n">
        <f aca="false">SUM(F544,E544,V544,)</f>
        <v>0.77</v>
      </c>
    </row>
    <row r="545" customFormat="false" ht="15" hidden="false" customHeight="false" outlineLevel="0" collapsed="false">
      <c r="A545" s="39" t="n">
        <v>543</v>
      </c>
      <c r="B545" s="40" t="n">
        <v>1.2</v>
      </c>
      <c r="C545" s="41" t="n">
        <v>10</v>
      </c>
      <c r="D545" s="42" t="n">
        <v>0.1</v>
      </c>
      <c r="E545" s="40" t="n">
        <v>0.3</v>
      </c>
      <c r="F545" s="40" t="n">
        <f aca="false">(U545-S545)/T545</f>
        <v>0.36</v>
      </c>
      <c r="G545" s="45" t="n">
        <v>0.97</v>
      </c>
      <c r="H545" s="43" t="n">
        <v>2.2</v>
      </c>
      <c r="I545" s="40" t="n">
        <v>2.4</v>
      </c>
      <c r="J545" s="40" t="n">
        <f aca="false">(H545-I545)*B545*C545*D545*3.67</f>
        <v>-0.880799999999999</v>
      </c>
      <c r="K545" s="40" t="n">
        <v>3.67</v>
      </c>
      <c r="L545" s="44" t="n">
        <f aca="false">$AB$8*M545*N545*J545</f>
        <v>-270.58176</v>
      </c>
      <c r="M545" s="45" t="n">
        <v>0.853333333333333</v>
      </c>
      <c r="N545" s="35" t="n">
        <v>0.9</v>
      </c>
      <c r="O545" s="44" t="n">
        <f aca="false">(P545*Q545)/R545</f>
        <v>22.0588235294118</v>
      </c>
      <c r="P545" s="35" t="n">
        <f aca="false">$AB$17</f>
        <v>1.5</v>
      </c>
      <c r="Q545" s="35" t="n">
        <f aca="false">$AC$17</f>
        <v>25</v>
      </c>
      <c r="R545" s="16" t="n">
        <v>1.7</v>
      </c>
      <c r="S545" s="35" t="n">
        <v>57</v>
      </c>
      <c r="T545" s="35" t="n">
        <v>50</v>
      </c>
      <c r="U545" s="35" t="n">
        <v>75</v>
      </c>
      <c r="V545" s="35" t="n">
        <v>0.18</v>
      </c>
      <c r="W545" s="45" t="n">
        <f aca="false">SUM(F545,E545,V545,)</f>
        <v>0.84</v>
      </c>
    </row>
    <row r="546" customFormat="false" ht="15" hidden="false" customHeight="false" outlineLevel="0" collapsed="false">
      <c r="A546" s="39" t="n">
        <v>544</v>
      </c>
      <c r="B546" s="40" t="n">
        <v>1.2</v>
      </c>
      <c r="C546" s="41" t="n">
        <v>10</v>
      </c>
      <c r="D546" s="42" t="n">
        <v>0.1</v>
      </c>
      <c r="E546" s="40" t="n">
        <v>0.2</v>
      </c>
      <c r="F546" s="40" t="n">
        <f aca="false">(U546-S546)/T546</f>
        <v>0.28</v>
      </c>
      <c r="G546" s="45" t="n">
        <v>0.95</v>
      </c>
      <c r="H546" s="43" t="n">
        <v>2.2</v>
      </c>
      <c r="I546" s="40" t="n">
        <v>2.5</v>
      </c>
      <c r="J546" s="40" t="n">
        <f aca="false">(H546-I546)*B546*C546*D546*3.67</f>
        <v>-1.3212</v>
      </c>
      <c r="K546" s="40" t="n">
        <v>3.67</v>
      </c>
      <c r="L546" s="44" t="n">
        <f aca="false">$AB$8*M546*N546*J546</f>
        <v>-386.84736</v>
      </c>
      <c r="M546" s="45" t="n">
        <v>0.813333333333333</v>
      </c>
      <c r="N546" s="35" t="n">
        <v>0.9</v>
      </c>
      <c r="O546" s="44" t="n">
        <f aca="false">(P546*Q546)/R546</f>
        <v>8.15217391304348</v>
      </c>
      <c r="P546" s="35" t="n">
        <f aca="false">$AB$17</f>
        <v>1.5</v>
      </c>
      <c r="Q546" s="35" t="n">
        <f aca="false">$AC$17</f>
        <v>25</v>
      </c>
      <c r="R546" s="16" t="n">
        <v>4.6</v>
      </c>
      <c r="S546" s="35" t="n">
        <v>61</v>
      </c>
      <c r="T546" s="35" t="n">
        <v>50</v>
      </c>
      <c r="U546" s="35" t="n">
        <v>75</v>
      </c>
      <c r="V546" s="35" t="n">
        <v>0.2</v>
      </c>
      <c r="W546" s="45" t="n">
        <f aca="false">SUM(F546,E546,V546,)</f>
        <v>0.68</v>
      </c>
    </row>
    <row r="547" customFormat="false" ht="15" hidden="false" customHeight="false" outlineLevel="0" collapsed="false">
      <c r="A547" s="39" t="n">
        <v>545</v>
      </c>
      <c r="B547" s="40" t="n">
        <v>1.2</v>
      </c>
      <c r="C547" s="41" t="n">
        <v>10</v>
      </c>
      <c r="D547" s="42" t="n">
        <v>0.1</v>
      </c>
      <c r="E547" s="40" t="n">
        <v>0.4</v>
      </c>
      <c r="F547" s="40" t="n">
        <f aca="false">(U547-S547)/T547</f>
        <v>0.3</v>
      </c>
      <c r="G547" s="45" t="n">
        <v>0.94</v>
      </c>
      <c r="H547" s="43" t="n">
        <v>2.2</v>
      </c>
      <c r="I547" s="40" t="n">
        <v>2.6</v>
      </c>
      <c r="J547" s="40" t="n">
        <f aca="false">(H547-I547)*B547*C547*D547*3.67</f>
        <v>-1.7616</v>
      </c>
      <c r="K547" s="40" t="n">
        <v>3.67</v>
      </c>
      <c r="L547" s="44" t="n">
        <f aca="false">$AB$8*M547*N547*J547</f>
        <v>-515.79648</v>
      </c>
      <c r="M547" s="45" t="n">
        <v>0.813333333333333</v>
      </c>
      <c r="N547" s="35" t="n">
        <v>0.9</v>
      </c>
      <c r="O547" s="44" t="n">
        <f aca="false">(P547*Q547)/R547</f>
        <v>8.52272727272727</v>
      </c>
      <c r="P547" s="35" t="n">
        <f aca="false">$AB$17</f>
        <v>1.5</v>
      </c>
      <c r="Q547" s="35" t="n">
        <f aca="false">$AC$17</f>
        <v>25</v>
      </c>
      <c r="R547" s="16" t="n">
        <v>4.4</v>
      </c>
      <c r="S547" s="35" t="n">
        <v>60</v>
      </c>
      <c r="T547" s="35" t="n">
        <v>50</v>
      </c>
      <c r="U547" s="35" t="n">
        <v>75</v>
      </c>
      <c r="V547" s="35" t="n">
        <v>0.13</v>
      </c>
      <c r="W547" s="45" t="n">
        <f aca="false">SUM(F547,E547,V547,)</f>
        <v>0.83</v>
      </c>
    </row>
    <row r="548" customFormat="false" ht="15" hidden="false" customHeight="false" outlineLevel="0" collapsed="false">
      <c r="A548" s="39" t="n">
        <v>546</v>
      </c>
      <c r="B548" s="40" t="n">
        <v>1.2</v>
      </c>
      <c r="C548" s="41" t="n">
        <v>10</v>
      </c>
      <c r="D548" s="42" t="n">
        <v>0.1</v>
      </c>
      <c r="E548" s="40" t="n">
        <v>0.4</v>
      </c>
      <c r="F548" s="40" t="n">
        <f aca="false">(U548-S548)/T548</f>
        <v>0.4</v>
      </c>
      <c r="G548" s="45" t="n">
        <v>0.96</v>
      </c>
      <c r="H548" s="43" t="n">
        <v>2.2</v>
      </c>
      <c r="I548" s="40" t="n">
        <v>2.6</v>
      </c>
      <c r="J548" s="40" t="n">
        <f aca="false">(H548-I548)*B548*C548*D548*3.67</f>
        <v>-1.7616</v>
      </c>
      <c r="K548" s="40" t="n">
        <v>3.67</v>
      </c>
      <c r="L548" s="44" t="n">
        <f aca="false">$AB$8*M548*N548*J548</f>
        <v>-481.97376</v>
      </c>
      <c r="M548" s="45" t="n">
        <v>0.76</v>
      </c>
      <c r="N548" s="35" t="n">
        <v>0.9</v>
      </c>
      <c r="O548" s="44" t="n">
        <f aca="false">(P548*Q548)/R548</f>
        <v>34.0909090909091</v>
      </c>
      <c r="P548" s="35" t="n">
        <f aca="false">$AB$17</f>
        <v>1.5</v>
      </c>
      <c r="Q548" s="35" t="n">
        <f aca="false">$AC$17</f>
        <v>25</v>
      </c>
      <c r="R548" s="16" t="n">
        <v>1.1</v>
      </c>
      <c r="S548" s="35" t="n">
        <v>55</v>
      </c>
      <c r="T548" s="35" t="n">
        <v>50</v>
      </c>
      <c r="U548" s="35" t="n">
        <v>75</v>
      </c>
      <c r="V548" s="35" t="n">
        <v>0.14</v>
      </c>
      <c r="W548" s="45" t="n">
        <f aca="false">SUM(F548,E548,V548,)</f>
        <v>0.94</v>
      </c>
    </row>
    <row r="549" customFormat="false" ht="15" hidden="false" customHeight="false" outlineLevel="0" collapsed="false">
      <c r="A549" s="39" t="n">
        <v>547</v>
      </c>
      <c r="B549" s="40" t="n">
        <v>1.2</v>
      </c>
      <c r="C549" s="41" t="n">
        <v>10</v>
      </c>
      <c r="D549" s="42" t="n">
        <v>0.1</v>
      </c>
      <c r="E549" s="40" t="n">
        <v>0.3</v>
      </c>
      <c r="F549" s="40" t="n">
        <f aca="false">(U549-S549)/T549</f>
        <v>0.34</v>
      </c>
      <c r="G549" s="45" t="n">
        <v>0.98</v>
      </c>
      <c r="H549" s="43" t="n">
        <v>2.2</v>
      </c>
      <c r="I549" s="40" t="n">
        <v>1.8</v>
      </c>
      <c r="J549" s="40" t="n">
        <f aca="false">(H549-I549)*B549*C549*D549*3.67</f>
        <v>1.7616</v>
      </c>
      <c r="K549" s="40" t="n">
        <v>3.67</v>
      </c>
      <c r="L549" s="44" t="n">
        <f aca="false">$AB$8*M549*N549*J549</f>
        <v>549.6192</v>
      </c>
      <c r="M549" s="45" t="n">
        <v>0.866666666666667</v>
      </c>
      <c r="N549" s="35" t="n">
        <v>0.9</v>
      </c>
      <c r="O549" s="44" t="n">
        <f aca="false">(P549*Q549)/R549</f>
        <v>8.33333333333333</v>
      </c>
      <c r="P549" s="35" t="n">
        <f aca="false">$AB$17</f>
        <v>1.5</v>
      </c>
      <c r="Q549" s="35" t="n">
        <f aca="false">$AC$17</f>
        <v>25</v>
      </c>
      <c r="R549" s="16" t="n">
        <v>4.5</v>
      </c>
      <c r="S549" s="35" t="n">
        <v>58</v>
      </c>
      <c r="T549" s="35" t="n">
        <v>50</v>
      </c>
      <c r="U549" s="35" t="n">
        <v>75</v>
      </c>
      <c r="V549" s="35" t="n">
        <v>0.24</v>
      </c>
      <c r="W549" s="45" t="n">
        <f aca="false">SUM(F549,E549,V549,)</f>
        <v>0.88</v>
      </c>
    </row>
    <row r="550" customFormat="false" ht="15" hidden="false" customHeight="false" outlineLevel="0" collapsed="false">
      <c r="A550" s="39" t="n">
        <v>548</v>
      </c>
      <c r="B550" s="40" t="n">
        <v>1.2</v>
      </c>
      <c r="C550" s="41" t="n">
        <v>10</v>
      </c>
      <c r="D550" s="42" t="n">
        <v>0.1</v>
      </c>
      <c r="E550" s="40" t="n">
        <v>0.4</v>
      </c>
      <c r="F550" s="40" t="n">
        <f aca="false">(U550-S550)/T550</f>
        <v>0.3</v>
      </c>
      <c r="G550" s="45" t="n">
        <v>0.9</v>
      </c>
      <c r="H550" s="43" t="n">
        <v>2.2</v>
      </c>
      <c r="I550" s="40" t="n">
        <v>2.2</v>
      </c>
      <c r="J550" s="40" t="n">
        <f aca="false">(H550-I550)*B550*C550*D550*3.67</f>
        <v>0</v>
      </c>
      <c r="K550" s="40" t="n">
        <v>3.67</v>
      </c>
      <c r="L550" s="44" t="n">
        <f aca="false">$AB$8*M550*N550*J550</f>
        <v>0</v>
      </c>
      <c r="M550" s="45" t="n">
        <v>0.826666666666667</v>
      </c>
      <c r="N550" s="35" t="n">
        <v>0.9</v>
      </c>
      <c r="O550" s="44" t="n">
        <f aca="false">(P550*Q550)/R550</f>
        <v>7.97872340425532</v>
      </c>
      <c r="P550" s="35" t="n">
        <f aca="false">$AB$17</f>
        <v>1.5</v>
      </c>
      <c r="Q550" s="35" t="n">
        <f aca="false">$AC$17</f>
        <v>25</v>
      </c>
      <c r="R550" s="16" t="n">
        <v>4.7</v>
      </c>
      <c r="S550" s="35" t="n">
        <v>60</v>
      </c>
      <c r="T550" s="35" t="n">
        <v>50</v>
      </c>
      <c r="U550" s="35" t="n">
        <v>75</v>
      </c>
      <c r="V550" s="35" t="n">
        <v>0.22</v>
      </c>
      <c r="W550" s="45" t="n">
        <f aca="false">SUM(F550,E550,V550,)</f>
        <v>0.92</v>
      </c>
    </row>
    <row r="551" customFormat="false" ht="15" hidden="false" customHeight="false" outlineLevel="0" collapsed="false">
      <c r="A551" s="39" t="n">
        <v>549</v>
      </c>
      <c r="B551" s="40" t="n">
        <v>1.2</v>
      </c>
      <c r="C551" s="41" t="n">
        <v>10</v>
      </c>
      <c r="D551" s="42" t="n">
        <v>0.1</v>
      </c>
      <c r="E551" s="40" t="n">
        <v>0.3</v>
      </c>
      <c r="F551" s="40" t="n">
        <f aca="false">(U551-S551)/T551</f>
        <v>0.28</v>
      </c>
      <c r="G551" s="45" t="n">
        <v>0.98</v>
      </c>
      <c r="H551" s="43" t="n">
        <v>2.2</v>
      </c>
      <c r="I551" s="40" t="n">
        <v>2.6</v>
      </c>
      <c r="J551" s="40" t="n">
        <f aca="false">(H551-I551)*B551*C551*D551*3.67</f>
        <v>-1.7616</v>
      </c>
      <c r="K551" s="40" t="n">
        <v>3.67</v>
      </c>
      <c r="L551" s="44" t="n">
        <f aca="false">$AB$8*M551*N551*J551</f>
        <v>-465.0624</v>
      </c>
      <c r="M551" s="45" t="n">
        <v>0.733333333333333</v>
      </c>
      <c r="N551" s="35" t="n">
        <v>0.9</v>
      </c>
      <c r="O551" s="44" t="n">
        <f aca="false">(P551*Q551)/R551</f>
        <v>46.875</v>
      </c>
      <c r="P551" s="35" t="n">
        <f aca="false">$AB$17</f>
        <v>1.5</v>
      </c>
      <c r="Q551" s="35" t="n">
        <f aca="false">$AC$17</f>
        <v>25</v>
      </c>
      <c r="R551" s="16" t="n">
        <v>0.8</v>
      </c>
      <c r="S551" s="35" t="n">
        <v>61</v>
      </c>
      <c r="T551" s="35" t="n">
        <v>50</v>
      </c>
      <c r="U551" s="35" t="n">
        <v>75</v>
      </c>
      <c r="V551" s="35" t="n">
        <v>0.12</v>
      </c>
      <c r="W551" s="45" t="n">
        <f aca="false">SUM(F551,E551,V551,)</f>
        <v>0.7</v>
      </c>
    </row>
    <row r="552" customFormat="false" ht="15" hidden="false" customHeight="false" outlineLevel="0" collapsed="false">
      <c r="A552" s="39" t="n">
        <v>550</v>
      </c>
      <c r="B552" s="40" t="n">
        <v>1.2</v>
      </c>
      <c r="C552" s="41" t="n">
        <v>10</v>
      </c>
      <c r="D552" s="42" t="n">
        <v>0.1</v>
      </c>
      <c r="E552" s="40" t="n">
        <v>0.4</v>
      </c>
      <c r="F552" s="40" t="n">
        <f aca="false">(U552-S552)/T552</f>
        <v>0.38</v>
      </c>
      <c r="G552" s="45" t="n">
        <v>0.94</v>
      </c>
      <c r="H552" s="43" t="n">
        <v>2.2</v>
      </c>
      <c r="I552" s="40" t="n">
        <v>2.4</v>
      </c>
      <c r="J552" s="40" t="n">
        <f aca="false">(H552-I552)*B552*C552*D552*3.67</f>
        <v>-0.880799999999999</v>
      </c>
      <c r="K552" s="40" t="n">
        <v>3.67</v>
      </c>
      <c r="L552" s="44" t="n">
        <f aca="false">$AB$8*M552*N552*J552</f>
        <v>-245.21472</v>
      </c>
      <c r="M552" s="45" t="n">
        <v>0.773333333333333</v>
      </c>
      <c r="N552" s="35" t="n">
        <v>0.9</v>
      </c>
      <c r="O552" s="44" t="n">
        <f aca="false">(P552*Q552)/R552</f>
        <v>6.35593220338983</v>
      </c>
      <c r="P552" s="35" t="n">
        <f aca="false">$AB$17</f>
        <v>1.5</v>
      </c>
      <c r="Q552" s="35" t="n">
        <f aca="false">$AC$17</f>
        <v>25</v>
      </c>
      <c r="R552" s="16" t="n">
        <v>5.9</v>
      </c>
      <c r="S552" s="35" t="n">
        <v>56</v>
      </c>
      <c r="T552" s="35" t="n">
        <v>50</v>
      </c>
      <c r="U552" s="35" t="n">
        <v>75</v>
      </c>
      <c r="V552" s="35" t="n">
        <v>0.21</v>
      </c>
      <c r="W552" s="45" t="n">
        <f aca="false">SUM(F552,E552,V552,)</f>
        <v>0.99</v>
      </c>
    </row>
    <row r="553" customFormat="false" ht="15" hidden="false" customHeight="false" outlineLevel="0" collapsed="false">
      <c r="A553" s="39" t="n">
        <v>551</v>
      </c>
      <c r="B553" s="40" t="n">
        <v>1.2</v>
      </c>
      <c r="C553" s="41" t="n">
        <v>10</v>
      </c>
      <c r="D553" s="42" t="n">
        <v>0.1</v>
      </c>
      <c r="E553" s="40" t="n">
        <v>0.4</v>
      </c>
      <c r="F553" s="40" t="n">
        <f aca="false">(U553-S553)/T553</f>
        <v>0.38</v>
      </c>
      <c r="G553" s="45" t="n">
        <v>0.99</v>
      </c>
      <c r="H553" s="43" t="n">
        <v>2.2</v>
      </c>
      <c r="I553" s="40" t="n">
        <v>1.9</v>
      </c>
      <c r="J553" s="40" t="n">
        <f aca="false">(H553-I553)*B553*C553*D553*3.67</f>
        <v>1.3212</v>
      </c>
      <c r="K553" s="40" t="n">
        <v>3.67</v>
      </c>
      <c r="L553" s="44" t="n">
        <f aca="false">$AB$8*M553*N553*J553</f>
        <v>367.82208</v>
      </c>
      <c r="M553" s="45" t="n">
        <v>0.773333333333333</v>
      </c>
      <c r="N553" s="35" t="n">
        <v>0.9</v>
      </c>
      <c r="O553" s="44" t="n">
        <f aca="false">(P553*Q553)/R553</f>
        <v>17.0454545454545</v>
      </c>
      <c r="P553" s="35" t="n">
        <f aca="false">$AB$17</f>
        <v>1.5</v>
      </c>
      <c r="Q553" s="35" t="n">
        <f aca="false">$AC$17</f>
        <v>25</v>
      </c>
      <c r="R553" s="16" t="n">
        <v>2.2</v>
      </c>
      <c r="S553" s="35" t="n">
        <v>56</v>
      </c>
      <c r="T553" s="35" t="n">
        <v>50</v>
      </c>
      <c r="U553" s="35" t="n">
        <v>75</v>
      </c>
      <c r="V553" s="35" t="n">
        <v>0.24</v>
      </c>
      <c r="W553" s="45" t="n">
        <f aca="false">SUM(F553,E553,V553,)</f>
        <v>1.02</v>
      </c>
    </row>
    <row r="554" customFormat="false" ht="15" hidden="false" customHeight="false" outlineLevel="0" collapsed="false">
      <c r="A554" s="39" t="n">
        <v>552</v>
      </c>
      <c r="B554" s="40" t="n">
        <v>1.2</v>
      </c>
      <c r="C554" s="41" t="n">
        <v>10</v>
      </c>
      <c r="D554" s="42" t="n">
        <v>0.1</v>
      </c>
      <c r="E554" s="40" t="n">
        <v>0.2</v>
      </c>
      <c r="F554" s="40" t="n">
        <f aca="false">(U554-S554)/T554</f>
        <v>0.34</v>
      </c>
      <c r="G554" s="45" t="n">
        <v>0.92</v>
      </c>
      <c r="H554" s="43" t="n">
        <v>2.2</v>
      </c>
      <c r="I554" s="40" t="n">
        <v>2.1</v>
      </c>
      <c r="J554" s="40" t="n">
        <f aca="false">(H554-I554)*B554*C554*D554*3.67</f>
        <v>0.4404</v>
      </c>
      <c r="K554" s="40" t="n">
        <v>3.67</v>
      </c>
      <c r="L554" s="44" t="n">
        <f aca="false">$AB$8*M554*N554*J554</f>
        <v>135.29088</v>
      </c>
      <c r="M554" s="45" t="n">
        <v>0.853333333333333</v>
      </c>
      <c r="N554" s="35" t="n">
        <v>0.9</v>
      </c>
      <c r="O554" s="44" t="n">
        <f aca="false">(P554*Q554)/R554</f>
        <v>8.15217391304348</v>
      </c>
      <c r="P554" s="35" t="n">
        <f aca="false">$AB$17</f>
        <v>1.5</v>
      </c>
      <c r="Q554" s="35" t="n">
        <f aca="false">$AC$17</f>
        <v>25</v>
      </c>
      <c r="R554" s="16" t="n">
        <v>4.6</v>
      </c>
      <c r="S554" s="35" t="n">
        <v>58</v>
      </c>
      <c r="T554" s="35" t="n">
        <v>50</v>
      </c>
      <c r="U554" s="35" t="n">
        <v>75</v>
      </c>
      <c r="V554" s="35" t="n">
        <v>0.15</v>
      </c>
      <c r="W554" s="45" t="n">
        <f aca="false">SUM(F554,E554,V554,)</f>
        <v>0.69</v>
      </c>
    </row>
    <row r="555" customFormat="false" ht="15" hidden="false" customHeight="false" outlineLevel="0" collapsed="false">
      <c r="A555" s="39" t="n">
        <v>553</v>
      </c>
      <c r="B555" s="40" t="n">
        <v>1.2</v>
      </c>
      <c r="C555" s="41" t="n">
        <v>10</v>
      </c>
      <c r="D555" s="42" t="n">
        <v>0.1</v>
      </c>
      <c r="E555" s="40" t="n">
        <v>0.2</v>
      </c>
      <c r="F555" s="40" t="n">
        <f aca="false">(U555-S555)/T555</f>
        <v>0.3</v>
      </c>
      <c r="G555" s="45" t="n">
        <v>1</v>
      </c>
      <c r="H555" s="43" t="n">
        <v>2.2</v>
      </c>
      <c r="I555" s="40" t="n">
        <v>1.8</v>
      </c>
      <c r="J555" s="40" t="n">
        <f aca="false">(H555-I555)*B555*C555*D555*3.67</f>
        <v>1.7616</v>
      </c>
      <c r="K555" s="40" t="n">
        <v>3.67</v>
      </c>
      <c r="L555" s="44" t="n">
        <f aca="false">$AB$8*M555*N555*J555</f>
        <v>549.6192</v>
      </c>
      <c r="M555" s="45" t="n">
        <v>0.866666666666667</v>
      </c>
      <c r="N555" s="35" t="n">
        <v>0.9</v>
      </c>
      <c r="O555" s="44" t="n">
        <f aca="false">(P555*Q555)/R555</f>
        <v>11.3636363636364</v>
      </c>
      <c r="P555" s="35" t="n">
        <f aca="false">$AB$17</f>
        <v>1.5</v>
      </c>
      <c r="Q555" s="35" t="n">
        <f aca="false">$AC$17</f>
        <v>25</v>
      </c>
      <c r="R555" s="16" t="n">
        <v>3.3</v>
      </c>
      <c r="S555" s="35" t="n">
        <v>60</v>
      </c>
      <c r="T555" s="35" t="n">
        <v>50</v>
      </c>
      <c r="U555" s="35" t="n">
        <v>75</v>
      </c>
      <c r="V555" s="35" t="n">
        <v>0.18</v>
      </c>
      <c r="W555" s="45" t="n">
        <f aca="false">SUM(F555,E555,V555,)</f>
        <v>0.68</v>
      </c>
    </row>
    <row r="556" customFormat="false" ht="15" hidden="false" customHeight="false" outlineLevel="0" collapsed="false">
      <c r="A556" s="39" t="n">
        <v>554</v>
      </c>
      <c r="B556" s="40" t="n">
        <v>1.2</v>
      </c>
      <c r="C556" s="41" t="n">
        <v>10</v>
      </c>
      <c r="D556" s="42" t="n">
        <v>0.1</v>
      </c>
      <c r="E556" s="40" t="n">
        <v>0.4</v>
      </c>
      <c r="F556" s="40" t="n">
        <f aca="false">(U556-S556)/T556</f>
        <v>0.36</v>
      </c>
      <c r="G556" s="45" t="n">
        <v>0.95</v>
      </c>
      <c r="H556" s="43" t="n">
        <v>2.2</v>
      </c>
      <c r="I556" s="40" t="n">
        <v>2.5</v>
      </c>
      <c r="J556" s="40" t="n">
        <f aca="false">(H556-I556)*B556*C556*D556*3.67</f>
        <v>-1.3212</v>
      </c>
      <c r="K556" s="40" t="n">
        <v>3.67</v>
      </c>
      <c r="L556" s="44" t="n">
        <f aca="false">$AB$8*M556*N556*J556</f>
        <v>-380.5056</v>
      </c>
      <c r="M556" s="45" t="n">
        <v>0.8</v>
      </c>
      <c r="N556" s="35" t="n">
        <v>0.9</v>
      </c>
      <c r="O556" s="44" t="n">
        <f aca="false">(P556*Q556)/R556</f>
        <v>8.72093023255814</v>
      </c>
      <c r="P556" s="35" t="n">
        <f aca="false">$AB$17</f>
        <v>1.5</v>
      </c>
      <c r="Q556" s="35" t="n">
        <f aca="false">$AC$17</f>
        <v>25</v>
      </c>
      <c r="R556" s="16" t="n">
        <v>4.3</v>
      </c>
      <c r="S556" s="35" t="n">
        <v>57</v>
      </c>
      <c r="T556" s="35" t="n">
        <v>50</v>
      </c>
      <c r="U556" s="35" t="n">
        <v>75</v>
      </c>
      <c r="V556" s="35" t="n">
        <v>0.2</v>
      </c>
      <c r="W556" s="45" t="n">
        <f aca="false">SUM(F556,E556,V556,)</f>
        <v>0.96</v>
      </c>
    </row>
    <row r="557" customFormat="false" ht="15" hidden="false" customHeight="false" outlineLevel="0" collapsed="false">
      <c r="A557" s="39" t="n">
        <v>555</v>
      </c>
      <c r="B557" s="40" t="n">
        <v>1.2</v>
      </c>
      <c r="C557" s="41" t="n">
        <v>10</v>
      </c>
      <c r="D557" s="42" t="n">
        <v>0.1</v>
      </c>
      <c r="E557" s="40" t="n">
        <v>0.4</v>
      </c>
      <c r="F557" s="40" t="n">
        <f aca="false">(U557-S557)/T557</f>
        <v>0.28</v>
      </c>
      <c r="G557" s="45" t="n">
        <v>1</v>
      </c>
      <c r="H557" s="43" t="n">
        <v>2.2</v>
      </c>
      <c r="I557" s="40" t="n">
        <v>1.9</v>
      </c>
      <c r="J557" s="40" t="n">
        <f aca="false">(H557-I557)*B557*C557*D557*3.67</f>
        <v>1.3212</v>
      </c>
      <c r="K557" s="40" t="n">
        <v>3.67</v>
      </c>
      <c r="L557" s="44" t="n">
        <f aca="false">$AB$8*M557*N557*J557</f>
        <v>367.82208</v>
      </c>
      <c r="M557" s="45" t="n">
        <v>0.773333333333333</v>
      </c>
      <c r="N557" s="35" t="n">
        <v>0.9</v>
      </c>
      <c r="O557" s="44" t="n">
        <f aca="false">(P557*Q557)/R557</f>
        <v>10.4166666666667</v>
      </c>
      <c r="P557" s="35" t="n">
        <f aca="false">$AB$17</f>
        <v>1.5</v>
      </c>
      <c r="Q557" s="35" t="n">
        <f aca="false">$AC$17</f>
        <v>25</v>
      </c>
      <c r="R557" s="16" t="n">
        <v>3.6</v>
      </c>
      <c r="S557" s="35" t="n">
        <v>61</v>
      </c>
      <c r="T557" s="35" t="n">
        <v>50</v>
      </c>
      <c r="U557" s="35" t="n">
        <v>75</v>
      </c>
      <c r="V557" s="35" t="n">
        <v>0.17</v>
      </c>
      <c r="W557" s="45" t="n">
        <f aca="false">SUM(F557,E557,V557,)</f>
        <v>0.85</v>
      </c>
    </row>
    <row r="558" customFormat="false" ht="15" hidden="false" customHeight="false" outlineLevel="0" collapsed="false">
      <c r="A558" s="39" t="n">
        <v>556</v>
      </c>
      <c r="B558" s="40" t="n">
        <v>1.2</v>
      </c>
      <c r="C558" s="41" t="n">
        <v>10</v>
      </c>
      <c r="D558" s="42" t="n">
        <v>0.1</v>
      </c>
      <c r="E558" s="40" t="n">
        <v>0.4</v>
      </c>
      <c r="F558" s="40" t="n">
        <f aca="false">(U558-S558)/T558</f>
        <v>0.2</v>
      </c>
      <c r="G558" s="45" t="n">
        <v>0.92</v>
      </c>
      <c r="H558" s="43" t="n">
        <v>2.2</v>
      </c>
      <c r="I558" s="40" t="n">
        <v>2.3</v>
      </c>
      <c r="J558" s="40" t="n">
        <f aca="false">(H558-I558)*B558*C558*D558*3.67</f>
        <v>-0.440399999999998</v>
      </c>
      <c r="K558" s="40" t="n">
        <v>3.67</v>
      </c>
      <c r="L558" s="44" t="n">
        <f aca="false">$AB$8*M558*N558*J558</f>
        <v>-135.29088</v>
      </c>
      <c r="M558" s="45" t="n">
        <v>0.853333333333333</v>
      </c>
      <c r="N558" s="35" t="n">
        <v>0.9</v>
      </c>
      <c r="O558" s="44" t="n">
        <f aca="false">(P558*Q558)/R558</f>
        <v>8.92857142857143</v>
      </c>
      <c r="P558" s="35" t="n">
        <f aca="false">$AB$17</f>
        <v>1.5</v>
      </c>
      <c r="Q558" s="35" t="n">
        <f aca="false">$AC$17</f>
        <v>25</v>
      </c>
      <c r="R558" s="16" t="n">
        <v>4.2</v>
      </c>
      <c r="S558" s="35" t="n">
        <v>65</v>
      </c>
      <c r="T558" s="35" t="n">
        <v>50</v>
      </c>
      <c r="U558" s="35" t="n">
        <v>75</v>
      </c>
      <c r="V558" s="35" t="n">
        <v>0.13</v>
      </c>
      <c r="W558" s="45" t="n">
        <f aca="false">SUM(F558,E558,V558,)</f>
        <v>0.73</v>
      </c>
    </row>
    <row r="559" customFormat="false" ht="15" hidden="false" customHeight="false" outlineLevel="0" collapsed="false">
      <c r="A559" s="39" t="n">
        <v>557</v>
      </c>
      <c r="B559" s="40" t="n">
        <v>1.2</v>
      </c>
      <c r="C559" s="41" t="n">
        <v>10</v>
      </c>
      <c r="D559" s="42" t="n">
        <v>0.1</v>
      </c>
      <c r="E559" s="40" t="n">
        <v>0.4</v>
      </c>
      <c r="F559" s="40" t="n">
        <f aca="false">(U559-S559)/T559</f>
        <v>0.32</v>
      </c>
      <c r="G559" s="45" t="n">
        <v>0.92</v>
      </c>
      <c r="H559" s="43" t="n">
        <v>2.2</v>
      </c>
      <c r="I559" s="40" t="n">
        <v>2.3</v>
      </c>
      <c r="J559" s="40" t="n">
        <f aca="false">(H559-I559)*B559*C559*D559*3.67</f>
        <v>-0.440399999999998</v>
      </c>
      <c r="K559" s="40" t="n">
        <v>3.67</v>
      </c>
      <c r="L559" s="44" t="n">
        <f aca="false">$AB$8*M559*N559*J559</f>
        <v>-131.06304</v>
      </c>
      <c r="M559" s="45" t="n">
        <v>0.826666666666667</v>
      </c>
      <c r="N559" s="35" t="n">
        <v>0.9</v>
      </c>
      <c r="O559" s="44" t="n">
        <f aca="false">(P559*Q559)/R559</f>
        <v>18.75</v>
      </c>
      <c r="P559" s="35" t="n">
        <f aca="false">$AB$17</f>
        <v>1.5</v>
      </c>
      <c r="Q559" s="35" t="n">
        <f aca="false">$AC$17</f>
        <v>25</v>
      </c>
      <c r="R559" s="16" t="n">
        <v>2</v>
      </c>
      <c r="S559" s="35" t="n">
        <v>59</v>
      </c>
      <c r="T559" s="35" t="n">
        <v>50</v>
      </c>
      <c r="U559" s="35" t="n">
        <v>75</v>
      </c>
      <c r="V559" s="35" t="n">
        <v>0.19</v>
      </c>
      <c r="W559" s="45" t="n">
        <f aca="false">SUM(F559,E559,V559,)</f>
        <v>0.91</v>
      </c>
    </row>
    <row r="560" customFormat="false" ht="15" hidden="false" customHeight="false" outlineLevel="0" collapsed="false">
      <c r="A560" s="39" t="n">
        <v>558</v>
      </c>
      <c r="B560" s="40" t="n">
        <v>1.2</v>
      </c>
      <c r="C560" s="41" t="n">
        <v>10</v>
      </c>
      <c r="D560" s="42" t="n">
        <v>0.1</v>
      </c>
      <c r="E560" s="40" t="n">
        <v>0.3</v>
      </c>
      <c r="F560" s="40" t="n">
        <f aca="false">(U560-S560)/T560</f>
        <v>0.22</v>
      </c>
      <c r="G560" s="45" t="n">
        <v>0.95</v>
      </c>
      <c r="H560" s="43" t="n">
        <v>2.2</v>
      </c>
      <c r="I560" s="40" t="n">
        <v>2.6</v>
      </c>
      <c r="J560" s="40" t="n">
        <f aca="false">(H560-I560)*B560*C560*D560*3.67</f>
        <v>-1.7616</v>
      </c>
      <c r="K560" s="40" t="n">
        <v>3.67</v>
      </c>
      <c r="L560" s="44" t="n">
        <f aca="false">$AB$8*M560*N560*J560</f>
        <v>-515.79648</v>
      </c>
      <c r="M560" s="45" t="n">
        <v>0.813333333333333</v>
      </c>
      <c r="N560" s="35" t="n">
        <v>0.9</v>
      </c>
      <c r="O560" s="44" t="n">
        <f aca="false">(P560*Q560)/R560</f>
        <v>9.61538461538462</v>
      </c>
      <c r="P560" s="35" t="n">
        <f aca="false">$AB$17</f>
        <v>1.5</v>
      </c>
      <c r="Q560" s="35" t="n">
        <f aca="false">$AC$17</f>
        <v>25</v>
      </c>
      <c r="R560" s="16" t="n">
        <v>3.9</v>
      </c>
      <c r="S560" s="35" t="n">
        <v>64</v>
      </c>
      <c r="T560" s="35" t="n">
        <v>50</v>
      </c>
      <c r="U560" s="35" t="n">
        <v>75</v>
      </c>
      <c r="V560" s="35" t="n">
        <v>0.21</v>
      </c>
      <c r="W560" s="45" t="n">
        <f aca="false">SUM(F560,E560,V560,)</f>
        <v>0.73</v>
      </c>
    </row>
    <row r="561" customFormat="false" ht="15" hidden="false" customHeight="false" outlineLevel="0" collapsed="false">
      <c r="A561" s="39" t="n">
        <v>559</v>
      </c>
      <c r="B561" s="40" t="n">
        <v>1.2</v>
      </c>
      <c r="C561" s="41" t="n">
        <v>10</v>
      </c>
      <c r="D561" s="42" t="n">
        <v>0.1</v>
      </c>
      <c r="E561" s="40" t="n">
        <v>0.4</v>
      </c>
      <c r="F561" s="40" t="n">
        <f aca="false">(U561-S561)/T561</f>
        <v>0.32</v>
      </c>
      <c r="G561" s="45" t="n">
        <v>0.96</v>
      </c>
      <c r="H561" s="43" t="n">
        <v>2.2</v>
      </c>
      <c r="I561" s="40" t="n">
        <v>1.9</v>
      </c>
      <c r="J561" s="40" t="n">
        <f aca="false">(H561-I561)*B561*C561*D561*3.67</f>
        <v>1.3212</v>
      </c>
      <c r="K561" s="40" t="n">
        <v>3.67</v>
      </c>
      <c r="L561" s="44" t="n">
        <f aca="false">$AB$8*M561*N561*J561</f>
        <v>393.18912</v>
      </c>
      <c r="M561" s="45" t="n">
        <v>0.826666666666667</v>
      </c>
      <c r="N561" s="35" t="n">
        <v>0.9</v>
      </c>
      <c r="O561" s="44" t="n">
        <f aca="false">(P561*Q561)/R561</f>
        <v>28.8461538461538</v>
      </c>
      <c r="P561" s="35" t="n">
        <f aca="false">$AB$17</f>
        <v>1.5</v>
      </c>
      <c r="Q561" s="35" t="n">
        <f aca="false">$AC$17</f>
        <v>25</v>
      </c>
      <c r="R561" s="16" t="n">
        <v>1.3</v>
      </c>
      <c r="S561" s="35" t="n">
        <v>59</v>
      </c>
      <c r="T561" s="35" t="n">
        <v>50</v>
      </c>
      <c r="U561" s="35" t="n">
        <v>75</v>
      </c>
      <c r="V561" s="35" t="n">
        <v>0.11</v>
      </c>
      <c r="W561" s="45" t="n">
        <f aca="false">SUM(F561,E561,V561,)</f>
        <v>0.83</v>
      </c>
    </row>
    <row r="562" customFormat="false" ht="15" hidden="false" customHeight="false" outlineLevel="0" collapsed="false">
      <c r="A562" s="39" t="n">
        <v>560</v>
      </c>
      <c r="B562" s="40" t="n">
        <v>1.2</v>
      </c>
      <c r="C562" s="41" t="n">
        <v>10</v>
      </c>
      <c r="D562" s="42" t="n">
        <v>0.1</v>
      </c>
      <c r="E562" s="40" t="n">
        <v>0.2</v>
      </c>
      <c r="F562" s="40" t="n">
        <f aca="false">(U562-S562)/T562</f>
        <v>0.24</v>
      </c>
      <c r="G562" s="45" t="n">
        <v>0.99</v>
      </c>
      <c r="H562" s="43" t="n">
        <v>2.2</v>
      </c>
      <c r="I562" s="40" t="n">
        <v>2.6</v>
      </c>
      <c r="J562" s="40" t="n">
        <f aca="false">(H562-I562)*B562*C562*D562*3.67</f>
        <v>-1.7616</v>
      </c>
      <c r="K562" s="40" t="n">
        <v>3.67</v>
      </c>
      <c r="L562" s="44" t="n">
        <f aca="false">$AB$8*M562*N562*J562</f>
        <v>-498.88512</v>
      </c>
      <c r="M562" s="45" t="n">
        <v>0.786666666666667</v>
      </c>
      <c r="N562" s="35" t="n">
        <v>0.9</v>
      </c>
      <c r="O562" s="44" t="n">
        <f aca="false">(P562*Q562)/R562</f>
        <v>5.28169014084507</v>
      </c>
      <c r="P562" s="35" t="n">
        <f aca="false">$AB$17</f>
        <v>1.5</v>
      </c>
      <c r="Q562" s="35" t="n">
        <f aca="false">$AC$17</f>
        <v>25</v>
      </c>
      <c r="R562" s="16" t="n">
        <v>7.1</v>
      </c>
      <c r="S562" s="35" t="n">
        <v>63</v>
      </c>
      <c r="T562" s="35" t="n">
        <v>50</v>
      </c>
      <c r="U562" s="35" t="n">
        <v>75</v>
      </c>
      <c r="V562" s="35" t="n">
        <v>0.18</v>
      </c>
      <c r="W562" s="45" t="n">
        <f aca="false">SUM(F562,E562,V562,)</f>
        <v>0.62</v>
      </c>
    </row>
    <row r="563" customFormat="false" ht="15" hidden="false" customHeight="false" outlineLevel="0" collapsed="false">
      <c r="A563" s="39" t="n">
        <v>561</v>
      </c>
      <c r="B563" s="40" t="n">
        <v>1.2</v>
      </c>
      <c r="C563" s="41" t="n">
        <v>10</v>
      </c>
      <c r="D563" s="42" t="n">
        <v>0.1</v>
      </c>
      <c r="E563" s="40" t="n">
        <v>0.3</v>
      </c>
      <c r="F563" s="40" t="n">
        <f aca="false">(U563-S563)/T563</f>
        <v>0.22</v>
      </c>
      <c r="G563" s="45" t="n">
        <v>0.97</v>
      </c>
      <c r="H563" s="43" t="n">
        <v>2.2</v>
      </c>
      <c r="I563" s="40" t="n">
        <v>2.6</v>
      </c>
      <c r="J563" s="40" t="n">
        <f aca="false">(H563-I563)*B563*C563*D563*3.67</f>
        <v>-1.7616</v>
      </c>
      <c r="K563" s="40" t="n">
        <v>3.67</v>
      </c>
      <c r="L563" s="44" t="n">
        <f aca="false">$AB$8*M563*N563*J563</f>
        <v>-524.25216</v>
      </c>
      <c r="M563" s="45" t="n">
        <v>0.826666666666667</v>
      </c>
      <c r="N563" s="35" t="n">
        <v>0.9</v>
      </c>
      <c r="O563" s="44" t="n">
        <f aca="false">(P563*Q563)/R563</f>
        <v>11.3636363636364</v>
      </c>
      <c r="P563" s="35" t="n">
        <f aca="false">$AB$17</f>
        <v>1.5</v>
      </c>
      <c r="Q563" s="35" t="n">
        <f aca="false">$AC$17</f>
        <v>25</v>
      </c>
      <c r="R563" s="16" t="n">
        <v>3.3</v>
      </c>
      <c r="S563" s="35" t="n">
        <v>64</v>
      </c>
      <c r="T563" s="35" t="n">
        <v>50</v>
      </c>
      <c r="U563" s="35" t="n">
        <v>75</v>
      </c>
      <c r="V563" s="35" t="n">
        <v>0.1</v>
      </c>
      <c r="W563" s="45" t="n">
        <f aca="false">SUM(F563,E563,V563,)</f>
        <v>0.62</v>
      </c>
    </row>
    <row r="564" customFormat="false" ht="15" hidden="false" customHeight="false" outlineLevel="0" collapsed="false">
      <c r="A564" s="39" t="n">
        <v>562</v>
      </c>
      <c r="B564" s="40" t="n">
        <v>1.2</v>
      </c>
      <c r="C564" s="41" t="n">
        <v>10</v>
      </c>
      <c r="D564" s="42" t="n">
        <v>0.1</v>
      </c>
      <c r="E564" s="40" t="n">
        <v>0.2</v>
      </c>
      <c r="F564" s="40" t="n">
        <f aca="false">(U564-S564)/T564</f>
        <v>0.24</v>
      </c>
      <c r="G564" s="45" t="n">
        <v>0.99</v>
      </c>
      <c r="H564" s="43" t="n">
        <v>2.2</v>
      </c>
      <c r="I564" s="40" t="n">
        <v>2.1</v>
      </c>
      <c r="J564" s="40" t="n">
        <f aca="false">(H564-I564)*B564*C564*D564*3.67</f>
        <v>0.4404</v>
      </c>
      <c r="K564" s="40" t="n">
        <v>3.67</v>
      </c>
      <c r="L564" s="44" t="n">
        <f aca="false">$AB$8*M564*N564*J564</f>
        <v>137.4048</v>
      </c>
      <c r="M564" s="45" t="n">
        <v>0.866666666666667</v>
      </c>
      <c r="N564" s="35" t="n">
        <v>0.9</v>
      </c>
      <c r="O564" s="44" t="n">
        <f aca="false">(P564*Q564)/R564</f>
        <v>37.5</v>
      </c>
      <c r="P564" s="35" t="n">
        <f aca="false">$AB$17</f>
        <v>1.5</v>
      </c>
      <c r="Q564" s="35" t="n">
        <f aca="false">$AC$17</f>
        <v>25</v>
      </c>
      <c r="R564" s="16" t="n">
        <v>1</v>
      </c>
      <c r="S564" s="35" t="n">
        <v>63</v>
      </c>
      <c r="T564" s="35" t="n">
        <v>50</v>
      </c>
      <c r="U564" s="35" t="n">
        <v>75</v>
      </c>
      <c r="V564" s="35" t="n">
        <v>0.22</v>
      </c>
      <c r="W564" s="45" t="n">
        <f aca="false">SUM(F564,E564,V564,)</f>
        <v>0.66</v>
      </c>
    </row>
    <row r="565" customFormat="false" ht="15" hidden="false" customHeight="false" outlineLevel="0" collapsed="false">
      <c r="A565" s="39" t="n">
        <v>563</v>
      </c>
      <c r="B565" s="40" t="n">
        <v>1.2</v>
      </c>
      <c r="C565" s="41" t="n">
        <v>10</v>
      </c>
      <c r="D565" s="42" t="n">
        <v>0.1</v>
      </c>
      <c r="E565" s="40" t="n">
        <v>0.3</v>
      </c>
      <c r="F565" s="40" t="n">
        <f aca="false">(U565-S565)/T565</f>
        <v>0.3</v>
      </c>
      <c r="G565" s="45" t="n">
        <v>0.95</v>
      </c>
      <c r="H565" s="43" t="n">
        <v>2.2</v>
      </c>
      <c r="I565" s="40" t="n">
        <v>2.2</v>
      </c>
      <c r="J565" s="40" t="n">
        <f aca="false">(H565-I565)*B565*C565*D565*3.67</f>
        <v>0</v>
      </c>
      <c r="K565" s="40" t="n">
        <v>3.67</v>
      </c>
      <c r="L565" s="44" t="n">
        <f aca="false">$AB$8*M565*N565*J565</f>
        <v>0</v>
      </c>
      <c r="M565" s="45" t="n">
        <v>0.826666666666667</v>
      </c>
      <c r="N565" s="35" t="n">
        <v>0.9</v>
      </c>
      <c r="O565" s="44" t="n">
        <f aca="false">(P565*Q565)/R565</f>
        <v>8.72093023255814</v>
      </c>
      <c r="P565" s="35" t="n">
        <f aca="false">$AB$17</f>
        <v>1.5</v>
      </c>
      <c r="Q565" s="35" t="n">
        <f aca="false">$AC$17</f>
        <v>25</v>
      </c>
      <c r="R565" s="16" t="n">
        <v>4.3</v>
      </c>
      <c r="S565" s="35" t="n">
        <v>60</v>
      </c>
      <c r="T565" s="35" t="n">
        <v>50</v>
      </c>
      <c r="U565" s="35" t="n">
        <v>75</v>
      </c>
      <c r="V565" s="35" t="n">
        <v>0.2</v>
      </c>
      <c r="W565" s="45" t="n">
        <f aca="false">SUM(F565,E565,V565,)</f>
        <v>0.8</v>
      </c>
    </row>
    <row r="566" customFormat="false" ht="15" hidden="false" customHeight="false" outlineLevel="0" collapsed="false">
      <c r="A566" s="39" t="n">
        <v>564</v>
      </c>
      <c r="B566" s="40" t="n">
        <v>1.2</v>
      </c>
      <c r="C566" s="41" t="n">
        <v>10</v>
      </c>
      <c r="D566" s="42" t="n">
        <v>0.1</v>
      </c>
      <c r="E566" s="40" t="n">
        <v>0.2</v>
      </c>
      <c r="F566" s="40" t="n">
        <f aca="false">(U566-S566)/T566</f>
        <v>0.32</v>
      </c>
      <c r="G566" s="45" t="n">
        <v>0.97</v>
      </c>
      <c r="H566" s="43" t="n">
        <v>2.2</v>
      </c>
      <c r="I566" s="40" t="n">
        <v>2</v>
      </c>
      <c r="J566" s="40" t="n">
        <f aca="false">(H566-I566)*B566*C566*D566*3.67</f>
        <v>0.880800000000001</v>
      </c>
      <c r="K566" s="40" t="n">
        <v>3.67</v>
      </c>
      <c r="L566" s="44" t="n">
        <f aca="false">$AB$8*M566*N566*J566</f>
        <v>253.6704</v>
      </c>
      <c r="M566" s="45" t="n">
        <v>0.8</v>
      </c>
      <c r="N566" s="35" t="n">
        <v>0.9</v>
      </c>
      <c r="O566" s="44" t="n">
        <f aca="false">(P566*Q566)/R566</f>
        <v>46.875</v>
      </c>
      <c r="P566" s="35" t="n">
        <f aca="false">$AB$17</f>
        <v>1.5</v>
      </c>
      <c r="Q566" s="35" t="n">
        <f aca="false">$AC$17</f>
        <v>25</v>
      </c>
      <c r="R566" s="16" t="n">
        <v>0.8</v>
      </c>
      <c r="S566" s="35" t="n">
        <v>59</v>
      </c>
      <c r="T566" s="35" t="n">
        <v>50</v>
      </c>
      <c r="U566" s="35" t="n">
        <v>75</v>
      </c>
      <c r="V566" s="35" t="n">
        <v>0.25</v>
      </c>
      <c r="W566" s="45" t="n">
        <f aca="false">SUM(F566,E566,V566,)</f>
        <v>0.77</v>
      </c>
    </row>
    <row r="567" customFormat="false" ht="15" hidden="false" customHeight="false" outlineLevel="0" collapsed="false">
      <c r="A567" s="39" t="n">
        <v>565</v>
      </c>
      <c r="B567" s="40" t="n">
        <v>1.2</v>
      </c>
      <c r="C567" s="41" t="n">
        <v>10</v>
      </c>
      <c r="D567" s="42" t="n">
        <v>0.1</v>
      </c>
      <c r="E567" s="40" t="n">
        <v>0.3</v>
      </c>
      <c r="F567" s="40" t="n">
        <f aca="false">(U567-S567)/T567</f>
        <v>0.38</v>
      </c>
      <c r="G567" s="45" t="n">
        <v>0.97</v>
      </c>
      <c r="H567" s="43" t="n">
        <v>2.2</v>
      </c>
      <c r="I567" s="40" t="n">
        <v>1.9</v>
      </c>
      <c r="J567" s="40" t="n">
        <f aca="false">(H567-I567)*B567*C567*D567*3.67</f>
        <v>1.3212</v>
      </c>
      <c r="K567" s="40" t="n">
        <v>3.67</v>
      </c>
      <c r="L567" s="44" t="n">
        <f aca="false">$AB$8*M567*N567*J567</f>
        <v>355.13856</v>
      </c>
      <c r="M567" s="45" t="n">
        <v>0.746666666666667</v>
      </c>
      <c r="N567" s="35" t="n">
        <v>0.9</v>
      </c>
      <c r="O567" s="44" t="n">
        <f aca="false">(P567*Q567)/R567</f>
        <v>8.92857142857143</v>
      </c>
      <c r="P567" s="35" t="n">
        <f aca="false">$AB$17</f>
        <v>1.5</v>
      </c>
      <c r="Q567" s="35" t="n">
        <f aca="false">$AC$17</f>
        <v>25</v>
      </c>
      <c r="R567" s="16" t="n">
        <v>4.2</v>
      </c>
      <c r="S567" s="35" t="n">
        <v>56</v>
      </c>
      <c r="T567" s="35" t="n">
        <v>50</v>
      </c>
      <c r="U567" s="35" t="n">
        <v>75</v>
      </c>
      <c r="V567" s="35" t="n">
        <v>0.13</v>
      </c>
      <c r="W567" s="45" t="n">
        <f aca="false">SUM(F567,E567,V567,)</f>
        <v>0.81</v>
      </c>
    </row>
    <row r="568" customFormat="false" ht="15" hidden="false" customHeight="false" outlineLevel="0" collapsed="false">
      <c r="A568" s="39" t="n">
        <v>566</v>
      </c>
      <c r="B568" s="40" t="n">
        <v>1.2</v>
      </c>
      <c r="C568" s="41" t="n">
        <v>10</v>
      </c>
      <c r="D568" s="42" t="n">
        <v>0.1</v>
      </c>
      <c r="E568" s="40" t="n">
        <v>0.4</v>
      </c>
      <c r="F568" s="40" t="n">
        <f aca="false">(U568-S568)/T568</f>
        <v>0.38</v>
      </c>
      <c r="G568" s="45" t="n">
        <v>0.98</v>
      </c>
      <c r="H568" s="43" t="n">
        <v>2.2</v>
      </c>
      <c r="I568" s="40" t="n">
        <v>2</v>
      </c>
      <c r="J568" s="40" t="n">
        <f aca="false">(H568-I568)*B568*C568*D568*3.67</f>
        <v>0.880800000000001</v>
      </c>
      <c r="K568" s="40" t="n">
        <v>3.67</v>
      </c>
      <c r="L568" s="44" t="n">
        <f aca="false">$AB$8*M568*N568*J568</f>
        <v>240.98688</v>
      </c>
      <c r="M568" s="45" t="n">
        <v>0.76</v>
      </c>
      <c r="N568" s="35" t="n">
        <v>0.9</v>
      </c>
      <c r="O568" s="44" t="n">
        <f aca="false">(P568*Q568)/R568</f>
        <v>37.5</v>
      </c>
      <c r="P568" s="35" t="n">
        <f aca="false">$AB$17</f>
        <v>1.5</v>
      </c>
      <c r="Q568" s="35" t="n">
        <f aca="false">$AC$17</f>
        <v>25</v>
      </c>
      <c r="R568" s="16" t="n">
        <v>1</v>
      </c>
      <c r="S568" s="35" t="n">
        <v>56</v>
      </c>
      <c r="T568" s="35" t="n">
        <v>50</v>
      </c>
      <c r="U568" s="35" t="n">
        <v>75</v>
      </c>
      <c r="V568" s="35" t="n">
        <v>0.14</v>
      </c>
      <c r="W568" s="45" t="n">
        <f aca="false">SUM(F568,E568,V568,)</f>
        <v>0.92</v>
      </c>
    </row>
    <row r="569" customFormat="false" ht="15" hidden="false" customHeight="false" outlineLevel="0" collapsed="false">
      <c r="A569" s="39" t="n">
        <v>567</v>
      </c>
      <c r="B569" s="40" t="n">
        <v>1.2</v>
      </c>
      <c r="C569" s="41" t="n">
        <v>10</v>
      </c>
      <c r="D569" s="42" t="n">
        <v>0.1</v>
      </c>
      <c r="E569" s="40" t="n">
        <v>0.3</v>
      </c>
      <c r="F569" s="40" t="n">
        <f aca="false">(U569-S569)/T569</f>
        <v>0.38</v>
      </c>
      <c r="G569" s="45" t="n">
        <v>1</v>
      </c>
      <c r="H569" s="43" t="n">
        <v>2.2</v>
      </c>
      <c r="I569" s="40" t="n">
        <v>1.8</v>
      </c>
      <c r="J569" s="40" t="n">
        <f aca="false">(H569-I569)*B569*C569*D569*3.67</f>
        <v>1.7616</v>
      </c>
      <c r="K569" s="40" t="n">
        <v>3.67</v>
      </c>
      <c r="L569" s="44" t="n">
        <f aca="false">$AB$8*M569*N569*J569</f>
        <v>498.88512</v>
      </c>
      <c r="M569" s="45" t="n">
        <v>0.786666666666667</v>
      </c>
      <c r="N569" s="35" t="n">
        <v>0.9</v>
      </c>
      <c r="O569" s="44" t="n">
        <f aca="false">(P569*Q569)/R569</f>
        <v>18.75</v>
      </c>
      <c r="P569" s="35" t="n">
        <f aca="false">$AB$17</f>
        <v>1.5</v>
      </c>
      <c r="Q569" s="35" t="n">
        <f aca="false">$AC$17</f>
        <v>25</v>
      </c>
      <c r="R569" s="16" t="n">
        <v>2</v>
      </c>
      <c r="S569" s="35" t="n">
        <v>56</v>
      </c>
      <c r="T569" s="35" t="n">
        <v>50</v>
      </c>
      <c r="U569" s="35" t="n">
        <v>75</v>
      </c>
      <c r="V569" s="35" t="n">
        <v>0.15</v>
      </c>
      <c r="W569" s="45" t="n">
        <f aca="false">SUM(F569,E569,V569,)</f>
        <v>0.83</v>
      </c>
    </row>
    <row r="570" customFormat="false" ht="15" hidden="false" customHeight="false" outlineLevel="0" collapsed="false">
      <c r="A570" s="39" t="n">
        <v>568</v>
      </c>
      <c r="B570" s="40" t="n">
        <v>1.2</v>
      </c>
      <c r="C570" s="41" t="n">
        <v>10</v>
      </c>
      <c r="D570" s="42" t="n">
        <v>0.1</v>
      </c>
      <c r="E570" s="40" t="n">
        <v>0.2</v>
      </c>
      <c r="F570" s="40" t="n">
        <f aca="false">(U570-S570)/T570</f>
        <v>0.2</v>
      </c>
      <c r="G570" s="45" t="n">
        <v>0.91</v>
      </c>
      <c r="H570" s="43" t="n">
        <v>2.2</v>
      </c>
      <c r="I570" s="40" t="n">
        <v>2.6</v>
      </c>
      <c r="J570" s="40" t="n">
        <f aca="false">(H570-I570)*B570*C570*D570*3.67</f>
        <v>-1.7616</v>
      </c>
      <c r="K570" s="40" t="n">
        <v>3.67</v>
      </c>
      <c r="L570" s="44" t="n">
        <f aca="false">$AB$8*M570*N570*J570</f>
        <v>-498.88512</v>
      </c>
      <c r="M570" s="45" t="n">
        <v>0.786666666666667</v>
      </c>
      <c r="N570" s="35" t="n">
        <v>0.9</v>
      </c>
      <c r="O570" s="44" t="n">
        <f aca="false">(P570*Q570)/R570</f>
        <v>28.8461538461538</v>
      </c>
      <c r="P570" s="35" t="n">
        <f aca="false">$AB$17</f>
        <v>1.5</v>
      </c>
      <c r="Q570" s="35" t="n">
        <f aca="false">$AC$17</f>
        <v>25</v>
      </c>
      <c r="R570" s="16" t="n">
        <v>1.3</v>
      </c>
      <c r="S570" s="35" t="n">
        <v>65</v>
      </c>
      <c r="T570" s="35" t="n">
        <v>50</v>
      </c>
      <c r="U570" s="35" t="n">
        <v>75</v>
      </c>
      <c r="V570" s="35" t="n">
        <v>0.17</v>
      </c>
      <c r="W570" s="45" t="n">
        <f aca="false">SUM(F570,E570,V570,)</f>
        <v>0.57</v>
      </c>
    </row>
    <row r="571" customFormat="false" ht="15" hidden="false" customHeight="false" outlineLevel="0" collapsed="false">
      <c r="A571" s="39" t="n">
        <v>569</v>
      </c>
      <c r="B571" s="40" t="n">
        <v>1.2</v>
      </c>
      <c r="C571" s="41" t="n">
        <v>10</v>
      </c>
      <c r="D571" s="42" t="n">
        <v>0.1</v>
      </c>
      <c r="E571" s="40" t="n">
        <v>0.4</v>
      </c>
      <c r="F571" s="40" t="n">
        <f aca="false">(U571-S571)/T571</f>
        <v>0.28</v>
      </c>
      <c r="G571" s="45" t="n">
        <v>0.99</v>
      </c>
      <c r="H571" s="43" t="n">
        <v>2.2</v>
      </c>
      <c r="I571" s="40" t="n">
        <v>2.6</v>
      </c>
      <c r="J571" s="40" t="n">
        <f aca="false">(H571-I571)*B571*C571*D571*3.67</f>
        <v>-1.7616</v>
      </c>
      <c r="K571" s="40" t="n">
        <v>3.67</v>
      </c>
      <c r="L571" s="44" t="n">
        <f aca="false">$AB$8*M571*N571*J571</f>
        <v>-490.42944</v>
      </c>
      <c r="M571" s="45" t="n">
        <v>0.773333333333333</v>
      </c>
      <c r="N571" s="35" t="n">
        <v>0.9</v>
      </c>
      <c r="O571" s="44" t="n">
        <f aca="false">(P571*Q571)/R571</f>
        <v>19.7368421052632</v>
      </c>
      <c r="P571" s="35" t="n">
        <f aca="false">$AB$17</f>
        <v>1.5</v>
      </c>
      <c r="Q571" s="35" t="n">
        <f aca="false">$AC$17</f>
        <v>25</v>
      </c>
      <c r="R571" s="16" t="n">
        <v>1.9</v>
      </c>
      <c r="S571" s="35" t="n">
        <v>61</v>
      </c>
      <c r="T571" s="35" t="n">
        <v>50</v>
      </c>
      <c r="U571" s="35" t="n">
        <v>75</v>
      </c>
      <c r="V571" s="35" t="n">
        <v>0.11</v>
      </c>
      <c r="W571" s="45" t="n">
        <f aca="false">SUM(F571,E571,V571,)</f>
        <v>0.79</v>
      </c>
    </row>
    <row r="572" customFormat="false" ht="15" hidden="false" customHeight="false" outlineLevel="0" collapsed="false">
      <c r="A572" s="39" t="n">
        <v>570</v>
      </c>
      <c r="B572" s="40" t="n">
        <v>1.2</v>
      </c>
      <c r="C572" s="41" t="n">
        <v>10</v>
      </c>
      <c r="D572" s="42" t="n">
        <v>0.1</v>
      </c>
      <c r="E572" s="40" t="n">
        <v>0.4</v>
      </c>
      <c r="F572" s="40" t="n">
        <f aca="false">(U572-S572)/T572</f>
        <v>0.36</v>
      </c>
      <c r="G572" s="45" t="n">
        <v>1</v>
      </c>
      <c r="H572" s="43" t="n">
        <v>2.2</v>
      </c>
      <c r="I572" s="40" t="n">
        <v>1.8</v>
      </c>
      <c r="J572" s="40" t="n">
        <f aca="false">(H572-I572)*B572*C572*D572*3.67</f>
        <v>1.7616</v>
      </c>
      <c r="K572" s="40" t="n">
        <v>3.67</v>
      </c>
      <c r="L572" s="44" t="n">
        <f aca="false">$AB$8*M572*N572*J572</f>
        <v>507.3408</v>
      </c>
      <c r="M572" s="45" t="n">
        <v>0.8</v>
      </c>
      <c r="N572" s="35" t="n">
        <v>0.9</v>
      </c>
      <c r="O572" s="44" t="n">
        <f aca="false">(P572*Q572)/R572</f>
        <v>34.0909090909091</v>
      </c>
      <c r="P572" s="35" t="n">
        <f aca="false">$AB$17</f>
        <v>1.5</v>
      </c>
      <c r="Q572" s="35" t="n">
        <f aca="false">$AC$17</f>
        <v>25</v>
      </c>
      <c r="R572" s="16" t="n">
        <v>1.1</v>
      </c>
      <c r="S572" s="35" t="n">
        <v>57</v>
      </c>
      <c r="T572" s="35" t="n">
        <v>50</v>
      </c>
      <c r="U572" s="35" t="n">
        <v>75</v>
      </c>
      <c r="V572" s="35" t="n">
        <v>0.17</v>
      </c>
      <c r="W572" s="45" t="n">
        <f aca="false">SUM(F572,E572,V572,)</f>
        <v>0.93</v>
      </c>
    </row>
    <row r="573" customFormat="false" ht="15" hidden="false" customHeight="false" outlineLevel="0" collapsed="false">
      <c r="A573" s="39" t="n">
        <v>571</v>
      </c>
      <c r="B573" s="40" t="n">
        <v>1.2</v>
      </c>
      <c r="C573" s="41" t="n">
        <v>10</v>
      </c>
      <c r="D573" s="42" t="n">
        <v>0.1</v>
      </c>
      <c r="E573" s="40" t="n">
        <v>0.3</v>
      </c>
      <c r="F573" s="40" t="n">
        <f aca="false">(U573-S573)/T573</f>
        <v>0.32</v>
      </c>
      <c r="G573" s="45" t="n">
        <v>0.99</v>
      </c>
      <c r="H573" s="43" t="n">
        <v>2.2</v>
      </c>
      <c r="I573" s="40" t="n">
        <v>1.8</v>
      </c>
      <c r="J573" s="40" t="n">
        <f aca="false">(H573-I573)*B573*C573*D573*3.67</f>
        <v>1.7616</v>
      </c>
      <c r="K573" s="40" t="n">
        <v>3.67</v>
      </c>
      <c r="L573" s="44" t="n">
        <f aca="false">$AB$8*M573*N573*J573</f>
        <v>473.51808</v>
      </c>
      <c r="M573" s="45" t="n">
        <v>0.746666666666667</v>
      </c>
      <c r="N573" s="35" t="n">
        <v>0.9</v>
      </c>
      <c r="O573" s="44" t="n">
        <f aca="false">(P573*Q573)/R573</f>
        <v>8.92857142857143</v>
      </c>
      <c r="P573" s="35" t="n">
        <f aca="false">$AB$17</f>
        <v>1.5</v>
      </c>
      <c r="Q573" s="35" t="n">
        <f aca="false">$AC$17</f>
        <v>25</v>
      </c>
      <c r="R573" s="16" t="n">
        <v>4.2</v>
      </c>
      <c r="S573" s="35" t="n">
        <v>59</v>
      </c>
      <c r="T573" s="35" t="n">
        <v>50</v>
      </c>
      <c r="U573" s="35" t="n">
        <v>75</v>
      </c>
      <c r="V573" s="35" t="n">
        <v>0.25</v>
      </c>
      <c r="W573" s="45" t="n">
        <f aca="false">SUM(F573,E573,V573,)</f>
        <v>0.87</v>
      </c>
    </row>
    <row r="574" customFormat="false" ht="15" hidden="false" customHeight="false" outlineLevel="0" collapsed="false">
      <c r="A574" s="39" t="n">
        <v>572</v>
      </c>
      <c r="B574" s="40" t="n">
        <v>1.2</v>
      </c>
      <c r="C574" s="41" t="n">
        <v>10</v>
      </c>
      <c r="D574" s="42" t="n">
        <v>0.1</v>
      </c>
      <c r="E574" s="40" t="n">
        <v>0.3</v>
      </c>
      <c r="F574" s="40" t="n">
        <f aca="false">(U574-S574)/T574</f>
        <v>0.22</v>
      </c>
      <c r="G574" s="45" t="n">
        <v>0.93</v>
      </c>
      <c r="H574" s="43" t="n">
        <v>2.2</v>
      </c>
      <c r="I574" s="40" t="n">
        <v>2</v>
      </c>
      <c r="J574" s="40" t="n">
        <f aca="false">(H574-I574)*B574*C574*D574*3.67</f>
        <v>0.880800000000001</v>
      </c>
      <c r="K574" s="40" t="n">
        <v>3.67</v>
      </c>
      <c r="L574" s="44" t="n">
        <f aca="false">$AB$8*M574*N574*J574</f>
        <v>266.35392</v>
      </c>
      <c r="M574" s="45" t="n">
        <v>0.84</v>
      </c>
      <c r="N574" s="35" t="n">
        <v>0.9</v>
      </c>
      <c r="O574" s="44" t="n">
        <f aca="false">(P574*Q574)/R574</f>
        <v>8.72093023255814</v>
      </c>
      <c r="P574" s="35" t="n">
        <f aca="false">$AB$17</f>
        <v>1.5</v>
      </c>
      <c r="Q574" s="35" t="n">
        <f aca="false">$AC$17</f>
        <v>25</v>
      </c>
      <c r="R574" s="16" t="n">
        <v>4.3</v>
      </c>
      <c r="S574" s="35" t="n">
        <v>64</v>
      </c>
      <c r="T574" s="35" t="n">
        <v>50</v>
      </c>
      <c r="U574" s="35" t="n">
        <v>75</v>
      </c>
      <c r="V574" s="35" t="n">
        <v>0.16</v>
      </c>
      <c r="W574" s="45" t="n">
        <f aca="false">SUM(F574,E574,V574,)</f>
        <v>0.68</v>
      </c>
    </row>
    <row r="575" customFormat="false" ht="15" hidden="false" customHeight="false" outlineLevel="0" collapsed="false">
      <c r="A575" s="39" t="n">
        <v>573</v>
      </c>
      <c r="B575" s="40" t="n">
        <v>1.2</v>
      </c>
      <c r="C575" s="41" t="n">
        <v>10</v>
      </c>
      <c r="D575" s="42" t="n">
        <v>0.1</v>
      </c>
      <c r="E575" s="40" t="n">
        <v>0.2</v>
      </c>
      <c r="F575" s="40" t="n">
        <f aca="false">(U575-S575)/T575</f>
        <v>0.32</v>
      </c>
      <c r="G575" s="45" t="n">
        <v>0.98</v>
      </c>
      <c r="H575" s="43" t="n">
        <v>2.2</v>
      </c>
      <c r="I575" s="40" t="n">
        <v>2.5</v>
      </c>
      <c r="J575" s="40" t="n">
        <f aca="false">(H575-I575)*B575*C575*D575*3.67</f>
        <v>-1.3212</v>
      </c>
      <c r="K575" s="40" t="n">
        <v>3.67</v>
      </c>
      <c r="L575" s="44" t="n">
        <f aca="false">$AB$8*M575*N575*J575</f>
        <v>-386.84736</v>
      </c>
      <c r="M575" s="45" t="n">
        <v>0.813333333333333</v>
      </c>
      <c r="N575" s="35" t="n">
        <v>0.9</v>
      </c>
      <c r="O575" s="44" t="n">
        <f aca="false">(P575*Q575)/R575</f>
        <v>8.52272727272727</v>
      </c>
      <c r="P575" s="35" t="n">
        <f aca="false">$AB$17</f>
        <v>1.5</v>
      </c>
      <c r="Q575" s="35" t="n">
        <f aca="false">$AC$17</f>
        <v>25</v>
      </c>
      <c r="R575" s="16" t="n">
        <v>4.4</v>
      </c>
      <c r="S575" s="35" t="n">
        <v>59</v>
      </c>
      <c r="T575" s="35" t="n">
        <v>50</v>
      </c>
      <c r="U575" s="35" t="n">
        <v>75</v>
      </c>
      <c r="V575" s="35" t="n">
        <v>0.16</v>
      </c>
      <c r="W575" s="45" t="n">
        <f aca="false">SUM(F575,E575,V575,)</f>
        <v>0.68</v>
      </c>
    </row>
    <row r="576" customFormat="false" ht="15" hidden="false" customHeight="false" outlineLevel="0" collapsed="false">
      <c r="A576" s="39" t="n">
        <v>574</v>
      </c>
      <c r="B576" s="40" t="n">
        <v>1.2</v>
      </c>
      <c r="C576" s="41" t="n">
        <v>10</v>
      </c>
      <c r="D576" s="42" t="n">
        <v>0.1</v>
      </c>
      <c r="E576" s="40" t="n">
        <v>0.2</v>
      </c>
      <c r="F576" s="40" t="n">
        <f aca="false">(U576-S576)/T576</f>
        <v>0.22</v>
      </c>
      <c r="G576" s="45" t="n">
        <v>0.92</v>
      </c>
      <c r="H576" s="43" t="n">
        <v>2.2</v>
      </c>
      <c r="I576" s="40" t="n">
        <v>2.4</v>
      </c>
      <c r="J576" s="40" t="n">
        <f aca="false">(H576-I576)*B576*C576*D576*3.67</f>
        <v>-0.880799999999999</v>
      </c>
      <c r="K576" s="40" t="n">
        <v>3.67</v>
      </c>
      <c r="L576" s="44" t="n">
        <f aca="false">$AB$8*M576*N576*J576</f>
        <v>-240.98688</v>
      </c>
      <c r="M576" s="45" t="n">
        <v>0.76</v>
      </c>
      <c r="N576" s="35" t="n">
        <v>0.9</v>
      </c>
      <c r="O576" s="44" t="n">
        <f aca="false">(P576*Q576)/R576</f>
        <v>28.8461538461538</v>
      </c>
      <c r="P576" s="35" t="n">
        <f aca="false">$AB$17</f>
        <v>1.5</v>
      </c>
      <c r="Q576" s="35" t="n">
        <f aca="false">$AC$17</f>
        <v>25</v>
      </c>
      <c r="R576" s="16" t="n">
        <v>1.3</v>
      </c>
      <c r="S576" s="35" t="n">
        <v>64</v>
      </c>
      <c r="T576" s="35" t="n">
        <v>50</v>
      </c>
      <c r="U576" s="35" t="n">
        <v>75</v>
      </c>
      <c r="V576" s="35" t="n">
        <v>0.2</v>
      </c>
      <c r="W576" s="45" t="n">
        <f aca="false">SUM(F576,E576,V576,)</f>
        <v>0.62</v>
      </c>
    </row>
    <row r="577" customFormat="false" ht="15" hidden="false" customHeight="false" outlineLevel="0" collapsed="false">
      <c r="A577" s="39" t="n">
        <v>575</v>
      </c>
      <c r="B577" s="40" t="n">
        <v>1.2</v>
      </c>
      <c r="C577" s="41" t="n">
        <v>10</v>
      </c>
      <c r="D577" s="42" t="n">
        <v>0.1</v>
      </c>
      <c r="E577" s="40" t="n">
        <v>0.2</v>
      </c>
      <c r="F577" s="40" t="n">
        <f aca="false">(U577-S577)/T577</f>
        <v>0.38</v>
      </c>
      <c r="G577" s="45" t="n">
        <v>0.95</v>
      </c>
      <c r="H577" s="43" t="n">
        <v>2.2</v>
      </c>
      <c r="I577" s="40" t="n">
        <v>2.1</v>
      </c>
      <c r="J577" s="40" t="n">
        <f aca="false">(H577-I577)*B577*C577*D577*3.67</f>
        <v>0.4404</v>
      </c>
      <c r="K577" s="40" t="n">
        <v>3.67</v>
      </c>
      <c r="L577" s="44" t="n">
        <f aca="false">$AB$8*M577*N577*J577</f>
        <v>122.60736</v>
      </c>
      <c r="M577" s="45" t="n">
        <v>0.773333333333333</v>
      </c>
      <c r="N577" s="35" t="n">
        <v>0.9</v>
      </c>
      <c r="O577" s="44" t="n">
        <f aca="false">(P577*Q577)/R577</f>
        <v>18.75</v>
      </c>
      <c r="P577" s="35" t="n">
        <f aca="false">$AB$17</f>
        <v>1.5</v>
      </c>
      <c r="Q577" s="35" t="n">
        <f aca="false">$AC$17</f>
        <v>25</v>
      </c>
      <c r="R577" s="16" t="n">
        <v>2</v>
      </c>
      <c r="S577" s="35" t="n">
        <v>56</v>
      </c>
      <c r="T577" s="35" t="n">
        <v>50</v>
      </c>
      <c r="U577" s="35" t="n">
        <v>75</v>
      </c>
      <c r="V577" s="35" t="n">
        <v>0.19</v>
      </c>
      <c r="W577" s="45" t="n">
        <f aca="false">SUM(F577,E577,V577,)</f>
        <v>0.77</v>
      </c>
    </row>
    <row r="578" customFormat="false" ht="15" hidden="false" customHeight="false" outlineLevel="0" collapsed="false">
      <c r="A578" s="39" t="n">
        <v>576</v>
      </c>
      <c r="B578" s="40" t="n">
        <v>1.2</v>
      </c>
      <c r="C578" s="41" t="n">
        <v>10</v>
      </c>
      <c r="D578" s="42" t="n">
        <v>0.1</v>
      </c>
      <c r="E578" s="40" t="n">
        <v>0.2</v>
      </c>
      <c r="F578" s="40" t="n">
        <f aca="false">(U578-S578)/T578</f>
        <v>0.34</v>
      </c>
      <c r="G578" s="45" t="n">
        <v>0.96</v>
      </c>
      <c r="H578" s="43" t="n">
        <v>2.2</v>
      </c>
      <c r="I578" s="40" t="n">
        <v>1.8</v>
      </c>
      <c r="J578" s="40" t="n">
        <f aca="false">(H578-I578)*B578*C578*D578*3.67</f>
        <v>1.7616</v>
      </c>
      <c r="K578" s="40" t="n">
        <v>3.67</v>
      </c>
      <c r="L578" s="44" t="n">
        <f aca="false">$AB$8*M578*N578*J578</f>
        <v>515.79648</v>
      </c>
      <c r="M578" s="45" t="n">
        <v>0.813333333333333</v>
      </c>
      <c r="N578" s="35" t="n">
        <v>0.9</v>
      </c>
      <c r="O578" s="44" t="n">
        <f aca="false">(P578*Q578)/R578</f>
        <v>11.0294117647059</v>
      </c>
      <c r="P578" s="35" t="n">
        <f aca="false">$AB$17</f>
        <v>1.5</v>
      </c>
      <c r="Q578" s="35" t="n">
        <f aca="false">$AC$17</f>
        <v>25</v>
      </c>
      <c r="R578" s="16" t="n">
        <v>3.4</v>
      </c>
      <c r="S578" s="35" t="n">
        <v>58</v>
      </c>
      <c r="T578" s="35" t="n">
        <v>50</v>
      </c>
      <c r="U578" s="35" t="n">
        <v>75</v>
      </c>
      <c r="V578" s="35" t="n">
        <v>0.25</v>
      </c>
      <c r="W578" s="45" t="n">
        <f aca="false">SUM(F578,E578,V578,)</f>
        <v>0.79</v>
      </c>
    </row>
    <row r="579" customFormat="false" ht="15" hidden="false" customHeight="false" outlineLevel="0" collapsed="false">
      <c r="A579" s="39" t="n">
        <v>577</v>
      </c>
      <c r="B579" s="40" t="n">
        <v>1.2</v>
      </c>
      <c r="C579" s="41" t="n">
        <v>10</v>
      </c>
      <c r="D579" s="42" t="n">
        <v>0.1</v>
      </c>
      <c r="E579" s="40" t="n">
        <v>0.2</v>
      </c>
      <c r="F579" s="40" t="n">
        <f aca="false">(U579-S579)/T579</f>
        <v>0.34</v>
      </c>
      <c r="G579" s="45" t="n">
        <v>0.95</v>
      </c>
      <c r="H579" s="43" t="n">
        <v>2.2</v>
      </c>
      <c r="I579" s="40" t="n">
        <v>2</v>
      </c>
      <c r="J579" s="40" t="n">
        <f aca="false">(H579-I579)*B579*C579*D579*3.67</f>
        <v>0.880800000000001</v>
      </c>
      <c r="K579" s="40" t="n">
        <v>3.67</v>
      </c>
      <c r="L579" s="44" t="n">
        <f aca="false">$AB$8*M579*N579*J579</f>
        <v>262.12608</v>
      </c>
      <c r="M579" s="45" t="n">
        <v>0.826666666666667</v>
      </c>
      <c r="N579" s="35" t="n">
        <v>0.9</v>
      </c>
      <c r="O579" s="44" t="n">
        <f aca="false">(P579*Q579)/R579</f>
        <v>6.25</v>
      </c>
      <c r="P579" s="35" t="n">
        <f aca="false">$AB$17</f>
        <v>1.5</v>
      </c>
      <c r="Q579" s="35" t="n">
        <f aca="false">$AC$17</f>
        <v>25</v>
      </c>
      <c r="R579" s="16" t="n">
        <v>6</v>
      </c>
      <c r="S579" s="35" t="n">
        <v>58</v>
      </c>
      <c r="T579" s="35" t="n">
        <v>50</v>
      </c>
      <c r="U579" s="35" t="n">
        <v>75</v>
      </c>
      <c r="V579" s="35" t="n">
        <v>0.21</v>
      </c>
      <c r="W579" s="45" t="n">
        <f aca="false">SUM(F579,E579,V579,)</f>
        <v>0.75</v>
      </c>
    </row>
    <row r="580" customFormat="false" ht="15" hidden="false" customHeight="false" outlineLevel="0" collapsed="false">
      <c r="A580" s="39" t="n">
        <v>578</v>
      </c>
      <c r="B580" s="40" t="n">
        <v>1.2</v>
      </c>
      <c r="C580" s="41" t="n">
        <v>10</v>
      </c>
      <c r="D580" s="42" t="n">
        <v>0.1</v>
      </c>
      <c r="E580" s="40" t="n">
        <v>0.2</v>
      </c>
      <c r="F580" s="40" t="n">
        <f aca="false">(U580-S580)/T580</f>
        <v>0.2</v>
      </c>
      <c r="G580" s="45" t="n">
        <v>0.93</v>
      </c>
      <c r="H580" s="43" t="n">
        <v>2.2</v>
      </c>
      <c r="I580" s="40" t="n">
        <v>1.8</v>
      </c>
      <c r="J580" s="40" t="n">
        <f aca="false">(H580-I580)*B580*C580*D580*3.67</f>
        <v>1.7616</v>
      </c>
      <c r="K580" s="40" t="n">
        <v>3.67</v>
      </c>
      <c r="L580" s="44" t="n">
        <f aca="false">$AB$8*M580*N580*J580</f>
        <v>524.25216</v>
      </c>
      <c r="M580" s="45" t="n">
        <v>0.826666666666667</v>
      </c>
      <c r="N580" s="35" t="n">
        <v>0.9</v>
      </c>
      <c r="O580" s="44" t="n">
        <f aca="false">(P580*Q580)/R580</f>
        <v>7.21153846153846</v>
      </c>
      <c r="P580" s="35" t="n">
        <f aca="false">$AB$17</f>
        <v>1.5</v>
      </c>
      <c r="Q580" s="35" t="n">
        <f aca="false">$AC$17</f>
        <v>25</v>
      </c>
      <c r="R580" s="16" t="n">
        <v>5.2</v>
      </c>
      <c r="S580" s="35" t="n">
        <v>65</v>
      </c>
      <c r="T580" s="35" t="n">
        <v>50</v>
      </c>
      <c r="U580" s="35" t="n">
        <v>75</v>
      </c>
      <c r="V580" s="35" t="n">
        <v>0.15</v>
      </c>
      <c r="W580" s="45" t="n">
        <f aca="false">SUM(F580,E580,V580,)</f>
        <v>0.55</v>
      </c>
    </row>
    <row r="581" customFormat="false" ht="15" hidden="false" customHeight="false" outlineLevel="0" collapsed="false">
      <c r="A581" s="39" t="n">
        <v>579</v>
      </c>
      <c r="B581" s="40" t="n">
        <v>1.2</v>
      </c>
      <c r="C581" s="41" t="n">
        <v>10</v>
      </c>
      <c r="D581" s="42" t="n">
        <v>0.1</v>
      </c>
      <c r="E581" s="40" t="n">
        <v>0.3</v>
      </c>
      <c r="F581" s="40" t="n">
        <f aca="false">(U581-S581)/T581</f>
        <v>0.26</v>
      </c>
      <c r="G581" s="45" t="n">
        <v>0.98</v>
      </c>
      <c r="H581" s="43" t="n">
        <v>2.2</v>
      </c>
      <c r="I581" s="40" t="n">
        <v>2</v>
      </c>
      <c r="J581" s="40" t="n">
        <f aca="false">(H581-I581)*B581*C581*D581*3.67</f>
        <v>0.880800000000001</v>
      </c>
      <c r="K581" s="40" t="n">
        <v>3.67</v>
      </c>
      <c r="L581" s="44" t="n">
        <f aca="false">$AB$8*M581*N581*J581</f>
        <v>245.21472</v>
      </c>
      <c r="M581" s="45" t="n">
        <v>0.773333333333333</v>
      </c>
      <c r="N581" s="35" t="n">
        <v>0.9</v>
      </c>
      <c r="O581" s="44" t="n">
        <f aca="false">(P581*Q581)/R581</f>
        <v>12.0967741935484</v>
      </c>
      <c r="P581" s="35" t="n">
        <f aca="false">$AB$17</f>
        <v>1.5</v>
      </c>
      <c r="Q581" s="35" t="n">
        <f aca="false">$AC$17</f>
        <v>25</v>
      </c>
      <c r="R581" s="16" t="n">
        <v>3.1</v>
      </c>
      <c r="S581" s="35" t="n">
        <v>62</v>
      </c>
      <c r="T581" s="35" t="n">
        <v>50</v>
      </c>
      <c r="U581" s="35" t="n">
        <v>75</v>
      </c>
      <c r="V581" s="35" t="n">
        <v>0.12</v>
      </c>
      <c r="W581" s="45" t="n">
        <f aca="false">SUM(F581,E581,V581,)</f>
        <v>0.68</v>
      </c>
    </row>
    <row r="582" customFormat="false" ht="15" hidden="false" customHeight="false" outlineLevel="0" collapsed="false">
      <c r="A582" s="39" t="n">
        <v>580</v>
      </c>
      <c r="B582" s="40" t="n">
        <v>1.2</v>
      </c>
      <c r="C582" s="41" t="n">
        <v>10</v>
      </c>
      <c r="D582" s="42" t="n">
        <v>0.1</v>
      </c>
      <c r="E582" s="40" t="n">
        <v>0.3</v>
      </c>
      <c r="F582" s="40" t="n">
        <f aca="false">(U582-S582)/T582</f>
        <v>0.2</v>
      </c>
      <c r="G582" s="45" t="n">
        <v>0.94</v>
      </c>
      <c r="H582" s="43" t="n">
        <v>2.2</v>
      </c>
      <c r="I582" s="40" t="n">
        <v>2.6</v>
      </c>
      <c r="J582" s="40" t="n">
        <f aca="false">(H582-I582)*B582*C582*D582*3.67</f>
        <v>-1.7616</v>
      </c>
      <c r="K582" s="40" t="n">
        <v>3.67</v>
      </c>
      <c r="L582" s="44" t="n">
        <f aca="false">$AB$8*M582*N582*J582</f>
        <v>-473.51808</v>
      </c>
      <c r="M582" s="45" t="n">
        <v>0.746666666666667</v>
      </c>
      <c r="N582" s="35" t="n">
        <v>0.9</v>
      </c>
      <c r="O582" s="44" t="n">
        <f aca="false">(P582*Q582)/R582</f>
        <v>41.6666666666667</v>
      </c>
      <c r="P582" s="35" t="n">
        <f aca="false">$AB$17</f>
        <v>1.5</v>
      </c>
      <c r="Q582" s="35" t="n">
        <f aca="false">$AC$17</f>
        <v>25</v>
      </c>
      <c r="R582" s="16" t="n">
        <v>0.9</v>
      </c>
      <c r="S582" s="35" t="n">
        <v>65</v>
      </c>
      <c r="T582" s="35" t="n">
        <v>50</v>
      </c>
      <c r="U582" s="35" t="n">
        <v>75</v>
      </c>
      <c r="V582" s="35" t="n">
        <v>0.2</v>
      </c>
      <c r="W582" s="45" t="n">
        <f aca="false">SUM(F582,E582,V582,)</f>
        <v>0.7</v>
      </c>
    </row>
    <row r="583" customFormat="false" ht="15" hidden="false" customHeight="false" outlineLevel="0" collapsed="false">
      <c r="A583" s="39" t="n">
        <v>581</v>
      </c>
      <c r="B583" s="40" t="n">
        <v>1.2</v>
      </c>
      <c r="C583" s="41" t="n">
        <v>10</v>
      </c>
      <c r="D583" s="42" t="n">
        <v>0.1</v>
      </c>
      <c r="E583" s="40" t="n">
        <v>0.3</v>
      </c>
      <c r="F583" s="40" t="n">
        <f aca="false">(U583-S583)/T583</f>
        <v>0.4</v>
      </c>
      <c r="G583" s="45" t="n">
        <v>0.91</v>
      </c>
      <c r="H583" s="43" t="n">
        <v>2.2</v>
      </c>
      <c r="I583" s="40" t="n">
        <v>2.4</v>
      </c>
      <c r="J583" s="40" t="n">
        <f aca="false">(H583-I583)*B583*C583*D583*3.67</f>
        <v>-0.880799999999999</v>
      </c>
      <c r="K583" s="40" t="n">
        <v>3.67</v>
      </c>
      <c r="L583" s="44" t="n">
        <f aca="false">$AB$8*M583*N583*J583</f>
        <v>-249.44256</v>
      </c>
      <c r="M583" s="45" t="n">
        <v>0.786666666666667</v>
      </c>
      <c r="N583" s="35" t="n">
        <v>0.9</v>
      </c>
      <c r="O583" s="44" t="n">
        <f aca="false">(P583*Q583)/R583</f>
        <v>7.97872340425532</v>
      </c>
      <c r="P583" s="35" t="n">
        <f aca="false">$AB$17</f>
        <v>1.5</v>
      </c>
      <c r="Q583" s="35" t="n">
        <f aca="false">$AC$17</f>
        <v>25</v>
      </c>
      <c r="R583" s="16" t="n">
        <v>4.7</v>
      </c>
      <c r="S583" s="35" t="n">
        <v>55</v>
      </c>
      <c r="T583" s="35" t="n">
        <v>50</v>
      </c>
      <c r="U583" s="35" t="n">
        <v>75</v>
      </c>
      <c r="V583" s="35" t="n">
        <v>0.12</v>
      </c>
      <c r="W583" s="45" t="n">
        <f aca="false">SUM(F583,E583,V583,)</f>
        <v>0.82</v>
      </c>
    </row>
    <row r="584" customFormat="false" ht="15" hidden="false" customHeight="false" outlineLevel="0" collapsed="false">
      <c r="A584" s="39" t="n">
        <v>582</v>
      </c>
      <c r="B584" s="40" t="n">
        <v>1.2</v>
      </c>
      <c r="C584" s="41" t="n">
        <v>10</v>
      </c>
      <c r="D584" s="42" t="n">
        <v>0.1</v>
      </c>
      <c r="E584" s="40" t="n">
        <v>0.2</v>
      </c>
      <c r="F584" s="40" t="n">
        <f aca="false">(U584-S584)/T584</f>
        <v>0.24</v>
      </c>
      <c r="G584" s="45" t="n">
        <v>0.9</v>
      </c>
      <c r="H584" s="43" t="n">
        <v>2.2</v>
      </c>
      <c r="I584" s="40" t="n">
        <v>1.8</v>
      </c>
      <c r="J584" s="40" t="n">
        <f aca="false">(H584-I584)*B584*C584*D584*3.67</f>
        <v>1.7616</v>
      </c>
      <c r="K584" s="40" t="n">
        <v>3.67</v>
      </c>
      <c r="L584" s="44" t="n">
        <f aca="false">$AB$8*M584*N584*J584</f>
        <v>524.25216</v>
      </c>
      <c r="M584" s="45" t="n">
        <v>0.826666666666667</v>
      </c>
      <c r="N584" s="35" t="n">
        <v>0.9</v>
      </c>
      <c r="O584" s="44" t="n">
        <f aca="false">(P584*Q584)/R584</f>
        <v>15.625</v>
      </c>
      <c r="P584" s="35" t="n">
        <f aca="false">$AB$17</f>
        <v>1.5</v>
      </c>
      <c r="Q584" s="35" t="n">
        <f aca="false">$AC$17</f>
        <v>25</v>
      </c>
      <c r="R584" s="16" t="n">
        <v>2.4</v>
      </c>
      <c r="S584" s="35" t="n">
        <v>63</v>
      </c>
      <c r="T584" s="35" t="n">
        <v>50</v>
      </c>
      <c r="U584" s="35" t="n">
        <v>75</v>
      </c>
      <c r="V584" s="35" t="n">
        <v>0.14</v>
      </c>
      <c r="W584" s="45" t="n">
        <f aca="false">SUM(F584,E584,V584,)</f>
        <v>0.58</v>
      </c>
    </row>
    <row r="585" customFormat="false" ht="15" hidden="false" customHeight="false" outlineLevel="0" collapsed="false">
      <c r="A585" s="39" t="n">
        <v>583</v>
      </c>
      <c r="B585" s="40" t="n">
        <v>1.2</v>
      </c>
      <c r="C585" s="41" t="n">
        <v>10</v>
      </c>
      <c r="D585" s="42" t="n">
        <v>0.1</v>
      </c>
      <c r="E585" s="40" t="n">
        <v>0.3</v>
      </c>
      <c r="F585" s="40" t="n">
        <f aca="false">(U585-S585)/T585</f>
        <v>0.22</v>
      </c>
      <c r="G585" s="45" t="n">
        <v>0.96</v>
      </c>
      <c r="H585" s="43" t="n">
        <v>2.2</v>
      </c>
      <c r="I585" s="40" t="n">
        <v>2.5</v>
      </c>
      <c r="J585" s="40" t="n">
        <f aca="false">(H585-I585)*B585*C585*D585*3.67</f>
        <v>-1.3212</v>
      </c>
      <c r="K585" s="40" t="n">
        <v>3.67</v>
      </c>
      <c r="L585" s="44" t="n">
        <f aca="false">$AB$8*M585*N585*J585</f>
        <v>-355.13856</v>
      </c>
      <c r="M585" s="45" t="n">
        <v>0.746666666666667</v>
      </c>
      <c r="N585" s="35" t="n">
        <v>0.9</v>
      </c>
      <c r="O585" s="44" t="n">
        <f aca="false">(P585*Q585)/R585</f>
        <v>7.5</v>
      </c>
      <c r="P585" s="35" t="n">
        <f aca="false">$AB$17</f>
        <v>1.5</v>
      </c>
      <c r="Q585" s="35" t="n">
        <f aca="false">$AC$17</f>
        <v>25</v>
      </c>
      <c r="R585" s="16" t="n">
        <v>5</v>
      </c>
      <c r="S585" s="35" t="n">
        <v>64</v>
      </c>
      <c r="T585" s="35" t="n">
        <v>50</v>
      </c>
      <c r="U585" s="35" t="n">
        <v>75</v>
      </c>
      <c r="V585" s="35" t="n">
        <v>0.14</v>
      </c>
      <c r="W585" s="45" t="n">
        <f aca="false">SUM(F585,E585,V585,)</f>
        <v>0.66</v>
      </c>
    </row>
    <row r="586" customFormat="false" ht="15" hidden="false" customHeight="false" outlineLevel="0" collapsed="false">
      <c r="A586" s="39" t="n">
        <v>584</v>
      </c>
      <c r="B586" s="40" t="n">
        <v>1.2</v>
      </c>
      <c r="C586" s="41" t="n">
        <v>10</v>
      </c>
      <c r="D586" s="42" t="n">
        <v>0.1</v>
      </c>
      <c r="E586" s="40" t="n">
        <v>0.4</v>
      </c>
      <c r="F586" s="40" t="n">
        <f aca="false">(U586-S586)/T586</f>
        <v>0.26</v>
      </c>
      <c r="G586" s="45" t="n">
        <v>1</v>
      </c>
      <c r="H586" s="43" t="n">
        <v>2.2</v>
      </c>
      <c r="I586" s="40" t="n">
        <v>2.5</v>
      </c>
      <c r="J586" s="40" t="n">
        <f aca="false">(H586-I586)*B586*C586*D586*3.67</f>
        <v>-1.3212</v>
      </c>
      <c r="K586" s="40" t="n">
        <v>3.67</v>
      </c>
      <c r="L586" s="44" t="n">
        <f aca="false">$AB$8*M586*N586*J586</f>
        <v>-399.53088</v>
      </c>
      <c r="M586" s="45" t="n">
        <v>0.84</v>
      </c>
      <c r="N586" s="35" t="n">
        <v>0.9</v>
      </c>
      <c r="O586" s="44" t="n">
        <f aca="false">(P586*Q586)/R586</f>
        <v>7.21153846153846</v>
      </c>
      <c r="P586" s="35" t="n">
        <f aca="false">$AB$17</f>
        <v>1.5</v>
      </c>
      <c r="Q586" s="35" t="n">
        <f aca="false">$AC$17</f>
        <v>25</v>
      </c>
      <c r="R586" s="16" t="n">
        <v>5.2</v>
      </c>
      <c r="S586" s="35" t="n">
        <v>62</v>
      </c>
      <c r="T586" s="35" t="n">
        <v>50</v>
      </c>
      <c r="U586" s="35" t="n">
        <v>75</v>
      </c>
      <c r="V586" s="35" t="n">
        <v>0.23</v>
      </c>
      <c r="W586" s="45" t="n">
        <f aca="false">SUM(F586,E586,V586,)</f>
        <v>0.89</v>
      </c>
    </row>
    <row r="587" customFormat="false" ht="15" hidden="false" customHeight="false" outlineLevel="0" collapsed="false">
      <c r="A587" s="39" t="n">
        <v>585</v>
      </c>
      <c r="B587" s="40" t="n">
        <v>1.2</v>
      </c>
      <c r="C587" s="41" t="n">
        <v>10</v>
      </c>
      <c r="D587" s="42" t="n">
        <v>0.1</v>
      </c>
      <c r="E587" s="40" t="n">
        <v>0.3</v>
      </c>
      <c r="F587" s="40" t="n">
        <f aca="false">(U587-S587)/T587</f>
        <v>0.26</v>
      </c>
      <c r="G587" s="45" t="n">
        <v>0.96</v>
      </c>
      <c r="H587" s="43" t="n">
        <v>2.2</v>
      </c>
      <c r="I587" s="40" t="n">
        <v>2.4</v>
      </c>
      <c r="J587" s="40" t="n">
        <f aca="false">(H587-I587)*B587*C587*D587*3.67</f>
        <v>-0.880799999999999</v>
      </c>
      <c r="K587" s="40" t="n">
        <v>3.67</v>
      </c>
      <c r="L587" s="44" t="n">
        <f aca="false">$AB$8*M587*N587*J587</f>
        <v>-253.6704</v>
      </c>
      <c r="M587" s="45" t="n">
        <v>0.8</v>
      </c>
      <c r="N587" s="35" t="n">
        <v>0.9</v>
      </c>
      <c r="O587" s="44" t="n">
        <f aca="false">(P587*Q587)/R587</f>
        <v>7.97872340425532</v>
      </c>
      <c r="P587" s="35" t="n">
        <f aca="false">$AB$17</f>
        <v>1.5</v>
      </c>
      <c r="Q587" s="35" t="n">
        <f aca="false">$AC$17</f>
        <v>25</v>
      </c>
      <c r="R587" s="16" t="n">
        <v>4.7</v>
      </c>
      <c r="S587" s="35" t="n">
        <v>62</v>
      </c>
      <c r="T587" s="35" t="n">
        <v>50</v>
      </c>
      <c r="U587" s="35" t="n">
        <v>75</v>
      </c>
      <c r="V587" s="35" t="n">
        <v>0.21</v>
      </c>
      <c r="W587" s="45" t="n">
        <f aca="false">SUM(F587,E587,V587,)</f>
        <v>0.77</v>
      </c>
    </row>
    <row r="588" customFormat="false" ht="15" hidden="false" customHeight="false" outlineLevel="0" collapsed="false">
      <c r="A588" s="39" t="n">
        <v>586</v>
      </c>
      <c r="B588" s="40" t="n">
        <v>1.2</v>
      </c>
      <c r="C588" s="41" t="n">
        <v>10</v>
      </c>
      <c r="D588" s="42" t="n">
        <v>0.1</v>
      </c>
      <c r="E588" s="40" t="n">
        <v>0.2</v>
      </c>
      <c r="F588" s="40" t="n">
        <f aca="false">(U588-S588)/T588</f>
        <v>0.24</v>
      </c>
      <c r="G588" s="45" t="n">
        <v>0.98</v>
      </c>
      <c r="H588" s="43" t="n">
        <v>2.2</v>
      </c>
      <c r="I588" s="40" t="n">
        <v>2.3</v>
      </c>
      <c r="J588" s="40" t="n">
        <f aca="false">(H588-I588)*B588*C588*D588*3.67</f>
        <v>-0.440399999999998</v>
      </c>
      <c r="K588" s="40" t="n">
        <v>3.67</v>
      </c>
      <c r="L588" s="44" t="n">
        <f aca="false">$AB$8*M588*N588*J588</f>
        <v>-131.06304</v>
      </c>
      <c r="M588" s="45" t="n">
        <v>0.826666666666667</v>
      </c>
      <c r="N588" s="35" t="n">
        <v>0.9</v>
      </c>
      <c r="O588" s="44" t="n">
        <f aca="false">(P588*Q588)/R588</f>
        <v>37.5</v>
      </c>
      <c r="P588" s="35" t="n">
        <f aca="false">$AB$17</f>
        <v>1.5</v>
      </c>
      <c r="Q588" s="35" t="n">
        <f aca="false">$AC$17</f>
        <v>25</v>
      </c>
      <c r="R588" s="16" t="n">
        <v>1</v>
      </c>
      <c r="S588" s="35" t="n">
        <v>63</v>
      </c>
      <c r="T588" s="35" t="n">
        <v>50</v>
      </c>
      <c r="U588" s="35" t="n">
        <v>75</v>
      </c>
      <c r="V588" s="35" t="n">
        <v>0.18</v>
      </c>
      <c r="W588" s="45" t="n">
        <f aca="false">SUM(F588,E588,V588,)</f>
        <v>0.62</v>
      </c>
    </row>
    <row r="589" customFormat="false" ht="15" hidden="false" customHeight="false" outlineLevel="0" collapsed="false">
      <c r="A589" s="39" t="n">
        <v>587</v>
      </c>
      <c r="B589" s="40" t="n">
        <v>1.2</v>
      </c>
      <c r="C589" s="41" t="n">
        <v>10</v>
      </c>
      <c r="D589" s="42" t="n">
        <v>0.1</v>
      </c>
      <c r="E589" s="40" t="n">
        <v>0.3</v>
      </c>
      <c r="F589" s="40" t="n">
        <f aca="false">(U589-S589)/T589</f>
        <v>0.2</v>
      </c>
      <c r="G589" s="45" t="n">
        <v>0.99</v>
      </c>
      <c r="H589" s="43" t="n">
        <v>2.2</v>
      </c>
      <c r="I589" s="40" t="n">
        <v>2</v>
      </c>
      <c r="J589" s="40" t="n">
        <f aca="false">(H589-I589)*B589*C589*D589*3.67</f>
        <v>0.880800000000001</v>
      </c>
      <c r="K589" s="40" t="n">
        <v>3.67</v>
      </c>
      <c r="L589" s="44" t="n">
        <f aca="false">$AB$8*M589*N589*J589</f>
        <v>245.21472</v>
      </c>
      <c r="M589" s="45" t="n">
        <v>0.773333333333333</v>
      </c>
      <c r="N589" s="35" t="n">
        <v>0.9</v>
      </c>
      <c r="O589" s="44" t="n">
        <f aca="false">(P589*Q589)/R589</f>
        <v>7.97872340425532</v>
      </c>
      <c r="P589" s="35" t="n">
        <f aca="false">$AB$17</f>
        <v>1.5</v>
      </c>
      <c r="Q589" s="35" t="n">
        <f aca="false">$AC$17</f>
        <v>25</v>
      </c>
      <c r="R589" s="16" t="n">
        <v>4.7</v>
      </c>
      <c r="S589" s="35" t="n">
        <v>65</v>
      </c>
      <c r="T589" s="35" t="n">
        <v>50</v>
      </c>
      <c r="U589" s="35" t="n">
        <v>75</v>
      </c>
      <c r="V589" s="35" t="n">
        <v>0.2</v>
      </c>
      <c r="W589" s="45" t="n">
        <f aca="false">SUM(F589,E589,V589,)</f>
        <v>0.7</v>
      </c>
    </row>
    <row r="590" customFormat="false" ht="15" hidden="false" customHeight="false" outlineLevel="0" collapsed="false">
      <c r="A590" s="39" t="n">
        <v>588</v>
      </c>
      <c r="B590" s="40" t="n">
        <v>1.2</v>
      </c>
      <c r="C590" s="41" t="n">
        <v>10</v>
      </c>
      <c r="D590" s="42" t="n">
        <v>0.1</v>
      </c>
      <c r="E590" s="40" t="n">
        <v>0.2</v>
      </c>
      <c r="F590" s="40" t="n">
        <f aca="false">(U590-S590)/T590</f>
        <v>0.32</v>
      </c>
      <c r="G590" s="45" t="n">
        <v>1</v>
      </c>
      <c r="H590" s="43" t="n">
        <v>2.2</v>
      </c>
      <c r="I590" s="40" t="n">
        <v>2.5</v>
      </c>
      <c r="J590" s="40" t="n">
        <f aca="false">(H590-I590)*B590*C590*D590*3.67</f>
        <v>-1.3212</v>
      </c>
      <c r="K590" s="40" t="n">
        <v>3.67</v>
      </c>
      <c r="L590" s="44" t="n">
        <f aca="false">$AB$8*M590*N590*J590</f>
        <v>-348.7968</v>
      </c>
      <c r="M590" s="45" t="n">
        <v>0.733333333333333</v>
      </c>
      <c r="N590" s="35" t="n">
        <v>0.9</v>
      </c>
      <c r="O590" s="44" t="n">
        <f aca="false">(P590*Q590)/R590</f>
        <v>31.25</v>
      </c>
      <c r="P590" s="35" t="n">
        <f aca="false">$AB$17</f>
        <v>1.5</v>
      </c>
      <c r="Q590" s="35" t="n">
        <f aca="false">$AC$17</f>
        <v>25</v>
      </c>
      <c r="R590" s="16" t="n">
        <v>1.2</v>
      </c>
      <c r="S590" s="35" t="n">
        <v>59</v>
      </c>
      <c r="T590" s="35" t="n">
        <v>50</v>
      </c>
      <c r="U590" s="35" t="n">
        <v>75</v>
      </c>
      <c r="V590" s="35" t="n">
        <v>0.15</v>
      </c>
      <c r="W590" s="45" t="n">
        <f aca="false">SUM(F590,E590,V590,)</f>
        <v>0.67</v>
      </c>
    </row>
    <row r="591" customFormat="false" ht="15" hidden="false" customHeight="false" outlineLevel="0" collapsed="false">
      <c r="A591" s="39" t="n">
        <v>589</v>
      </c>
      <c r="B591" s="40" t="n">
        <v>1.2</v>
      </c>
      <c r="C591" s="41" t="n">
        <v>10</v>
      </c>
      <c r="D591" s="42" t="n">
        <v>0.1</v>
      </c>
      <c r="E591" s="40" t="n">
        <v>0.4</v>
      </c>
      <c r="F591" s="40" t="n">
        <f aca="false">(U591-S591)/T591</f>
        <v>0.38</v>
      </c>
      <c r="G591" s="45" t="n">
        <v>0.96</v>
      </c>
      <c r="H591" s="43" t="n">
        <v>2.2</v>
      </c>
      <c r="I591" s="40" t="n">
        <v>2.5</v>
      </c>
      <c r="J591" s="40" t="n">
        <f aca="false">(H591-I591)*B591*C591*D591*3.67</f>
        <v>-1.3212</v>
      </c>
      <c r="K591" s="40" t="n">
        <v>3.67</v>
      </c>
      <c r="L591" s="44" t="n">
        <f aca="false">$AB$8*M591*N591*J591</f>
        <v>-361.48032</v>
      </c>
      <c r="M591" s="45" t="n">
        <v>0.76</v>
      </c>
      <c r="N591" s="35" t="n">
        <v>0.9</v>
      </c>
      <c r="O591" s="44" t="n">
        <f aca="false">(P591*Q591)/R591</f>
        <v>11.0294117647059</v>
      </c>
      <c r="P591" s="35" t="n">
        <f aca="false">$AB$17</f>
        <v>1.5</v>
      </c>
      <c r="Q591" s="35" t="n">
        <f aca="false">$AC$17</f>
        <v>25</v>
      </c>
      <c r="R591" s="16" t="n">
        <v>3.4</v>
      </c>
      <c r="S591" s="35" t="n">
        <v>56</v>
      </c>
      <c r="T591" s="35" t="n">
        <v>50</v>
      </c>
      <c r="U591" s="35" t="n">
        <v>75</v>
      </c>
      <c r="V591" s="35" t="n">
        <v>0.19</v>
      </c>
      <c r="W591" s="45" t="n">
        <f aca="false">SUM(F591,E591,V591,)</f>
        <v>0.97</v>
      </c>
    </row>
    <row r="592" customFormat="false" ht="15" hidden="false" customHeight="false" outlineLevel="0" collapsed="false">
      <c r="A592" s="39" t="n">
        <v>590</v>
      </c>
      <c r="B592" s="40" t="n">
        <v>1.2</v>
      </c>
      <c r="C592" s="41" t="n">
        <v>10</v>
      </c>
      <c r="D592" s="42" t="n">
        <v>0.1</v>
      </c>
      <c r="E592" s="40" t="n">
        <v>0.3</v>
      </c>
      <c r="F592" s="40" t="n">
        <f aca="false">(U592-S592)/T592</f>
        <v>0.22</v>
      </c>
      <c r="G592" s="45" t="n">
        <v>0.91</v>
      </c>
      <c r="H592" s="43" t="n">
        <v>2.2</v>
      </c>
      <c r="I592" s="40" t="n">
        <v>2.1</v>
      </c>
      <c r="J592" s="40" t="n">
        <f aca="false">(H592-I592)*B592*C592*D592*3.67</f>
        <v>0.4404</v>
      </c>
      <c r="K592" s="40" t="n">
        <v>3.67</v>
      </c>
      <c r="L592" s="44" t="n">
        <f aca="false">$AB$8*M592*N592*J592</f>
        <v>128.94912</v>
      </c>
      <c r="M592" s="45" t="n">
        <v>0.813333333333333</v>
      </c>
      <c r="N592" s="35" t="n">
        <v>0.9</v>
      </c>
      <c r="O592" s="44" t="n">
        <f aca="false">(P592*Q592)/R592</f>
        <v>25</v>
      </c>
      <c r="P592" s="35" t="n">
        <f aca="false">$AB$17</f>
        <v>1.5</v>
      </c>
      <c r="Q592" s="35" t="n">
        <f aca="false">$AC$17</f>
        <v>25</v>
      </c>
      <c r="R592" s="16" t="n">
        <v>1.5</v>
      </c>
      <c r="S592" s="35" t="n">
        <v>64</v>
      </c>
      <c r="T592" s="35" t="n">
        <v>50</v>
      </c>
      <c r="U592" s="35" t="n">
        <v>75</v>
      </c>
      <c r="V592" s="35" t="n">
        <v>0.25</v>
      </c>
      <c r="W592" s="45" t="n">
        <f aca="false">SUM(F592,E592,V592,)</f>
        <v>0.77</v>
      </c>
    </row>
    <row r="593" customFormat="false" ht="15" hidden="false" customHeight="false" outlineLevel="0" collapsed="false">
      <c r="A593" s="39" t="n">
        <v>591</v>
      </c>
      <c r="B593" s="40" t="n">
        <v>1.2</v>
      </c>
      <c r="C593" s="41" t="n">
        <v>10</v>
      </c>
      <c r="D593" s="42" t="n">
        <v>0.1</v>
      </c>
      <c r="E593" s="40" t="n">
        <v>0.2</v>
      </c>
      <c r="F593" s="40" t="n">
        <f aca="false">(U593-S593)/T593</f>
        <v>0.2</v>
      </c>
      <c r="G593" s="45" t="n">
        <v>0.94</v>
      </c>
      <c r="H593" s="43" t="n">
        <v>2.2</v>
      </c>
      <c r="I593" s="40" t="n">
        <v>1.9</v>
      </c>
      <c r="J593" s="40" t="n">
        <f aca="false">(H593-I593)*B593*C593*D593*3.67</f>
        <v>1.3212</v>
      </c>
      <c r="K593" s="40" t="n">
        <v>3.67</v>
      </c>
      <c r="L593" s="44" t="n">
        <f aca="false">$AB$8*M593*N593*J593</f>
        <v>399.53088</v>
      </c>
      <c r="M593" s="45" t="n">
        <v>0.84</v>
      </c>
      <c r="N593" s="35" t="n">
        <v>0.9</v>
      </c>
      <c r="O593" s="44" t="n">
        <f aca="false">(P593*Q593)/R593</f>
        <v>8.52272727272727</v>
      </c>
      <c r="P593" s="35" t="n">
        <f aca="false">$AB$17</f>
        <v>1.5</v>
      </c>
      <c r="Q593" s="35" t="n">
        <f aca="false">$AC$17</f>
        <v>25</v>
      </c>
      <c r="R593" s="16" t="n">
        <v>4.4</v>
      </c>
      <c r="S593" s="35" t="n">
        <v>65</v>
      </c>
      <c r="T593" s="35" t="n">
        <v>50</v>
      </c>
      <c r="U593" s="35" t="n">
        <v>75</v>
      </c>
      <c r="V593" s="35" t="n">
        <v>0.16</v>
      </c>
      <c r="W593" s="45" t="n">
        <f aca="false">SUM(F593,E593,V593,)</f>
        <v>0.56</v>
      </c>
    </row>
    <row r="594" customFormat="false" ht="15" hidden="false" customHeight="false" outlineLevel="0" collapsed="false">
      <c r="A594" s="39" t="n">
        <v>592</v>
      </c>
      <c r="B594" s="40" t="n">
        <v>1.2</v>
      </c>
      <c r="C594" s="41" t="n">
        <v>10</v>
      </c>
      <c r="D594" s="42" t="n">
        <v>0.1</v>
      </c>
      <c r="E594" s="40" t="n">
        <v>0.2</v>
      </c>
      <c r="F594" s="40" t="n">
        <f aca="false">(U594-S594)/T594</f>
        <v>0.2</v>
      </c>
      <c r="G594" s="45" t="n">
        <v>0.99</v>
      </c>
      <c r="H594" s="43" t="n">
        <v>2.2</v>
      </c>
      <c r="I594" s="40" t="n">
        <v>2.1</v>
      </c>
      <c r="J594" s="40" t="n">
        <f aca="false">(H594-I594)*B594*C594*D594*3.67</f>
        <v>0.4404</v>
      </c>
      <c r="K594" s="40" t="n">
        <v>3.67</v>
      </c>
      <c r="L594" s="44" t="n">
        <f aca="false">$AB$8*M594*N594*J594</f>
        <v>128.94912</v>
      </c>
      <c r="M594" s="45" t="n">
        <v>0.813333333333333</v>
      </c>
      <c r="N594" s="35" t="n">
        <v>0.9</v>
      </c>
      <c r="O594" s="44" t="n">
        <f aca="false">(P594*Q594)/R594</f>
        <v>8.33333333333333</v>
      </c>
      <c r="P594" s="35" t="n">
        <f aca="false">$AB$17</f>
        <v>1.5</v>
      </c>
      <c r="Q594" s="35" t="n">
        <f aca="false">$AC$17</f>
        <v>25</v>
      </c>
      <c r="R594" s="16" t="n">
        <v>4.5</v>
      </c>
      <c r="S594" s="35" t="n">
        <v>65</v>
      </c>
      <c r="T594" s="35" t="n">
        <v>50</v>
      </c>
      <c r="U594" s="35" t="n">
        <v>75</v>
      </c>
      <c r="V594" s="35" t="n">
        <v>0.17</v>
      </c>
      <c r="W594" s="45" t="n">
        <f aca="false">SUM(F594,E594,V594,)</f>
        <v>0.57</v>
      </c>
    </row>
    <row r="595" customFormat="false" ht="15" hidden="false" customHeight="false" outlineLevel="0" collapsed="false">
      <c r="A595" s="39" t="n">
        <v>593</v>
      </c>
      <c r="B595" s="40" t="n">
        <v>1.2</v>
      </c>
      <c r="C595" s="41" t="n">
        <v>10</v>
      </c>
      <c r="D595" s="42" t="n">
        <v>0.1</v>
      </c>
      <c r="E595" s="40" t="n">
        <v>0.2</v>
      </c>
      <c r="F595" s="40" t="n">
        <f aca="false">(U595-S595)/T595</f>
        <v>0.2</v>
      </c>
      <c r="G595" s="45" t="n">
        <v>0.92</v>
      </c>
      <c r="H595" s="43" t="n">
        <v>2.2</v>
      </c>
      <c r="I595" s="40" t="n">
        <v>2</v>
      </c>
      <c r="J595" s="40" t="n">
        <f aca="false">(H595-I595)*B595*C595*D595*3.67</f>
        <v>0.880800000000001</v>
      </c>
      <c r="K595" s="40" t="n">
        <v>3.67</v>
      </c>
      <c r="L595" s="44" t="n">
        <f aca="false">$AB$8*M595*N595*J595</f>
        <v>240.98688</v>
      </c>
      <c r="M595" s="45" t="n">
        <v>0.76</v>
      </c>
      <c r="N595" s="35" t="n">
        <v>0.9</v>
      </c>
      <c r="O595" s="44" t="n">
        <f aca="false">(P595*Q595)/R595</f>
        <v>12.9310344827586</v>
      </c>
      <c r="P595" s="35" t="n">
        <f aca="false">$AB$17</f>
        <v>1.5</v>
      </c>
      <c r="Q595" s="35" t="n">
        <f aca="false">$AC$17</f>
        <v>25</v>
      </c>
      <c r="R595" s="16" t="n">
        <v>2.9</v>
      </c>
      <c r="S595" s="35" t="n">
        <v>65</v>
      </c>
      <c r="T595" s="35" t="n">
        <v>50</v>
      </c>
      <c r="U595" s="35" t="n">
        <v>75</v>
      </c>
      <c r="V595" s="35" t="n">
        <v>0.17</v>
      </c>
      <c r="W595" s="45" t="n">
        <f aca="false">SUM(F595,E595,V595,)</f>
        <v>0.57</v>
      </c>
    </row>
    <row r="596" customFormat="false" ht="15" hidden="false" customHeight="false" outlineLevel="0" collapsed="false">
      <c r="A596" s="39" t="n">
        <v>594</v>
      </c>
      <c r="B596" s="40" t="n">
        <v>1.2</v>
      </c>
      <c r="C596" s="41" t="n">
        <v>10</v>
      </c>
      <c r="D596" s="42" t="n">
        <v>0.1</v>
      </c>
      <c r="E596" s="40" t="n">
        <v>0.3</v>
      </c>
      <c r="F596" s="40" t="n">
        <f aca="false">(U596-S596)/T596</f>
        <v>0.38</v>
      </c>
      <c r="G596" s="45" t="n">
        <v>0.98</v>
      </c>
      <c r="H596" s="43" t="n">
        <v>2.2</v>
      </c>
      <c r="I596" s="40" t="n">
        <v>2.3</v>
      </c>
      <c r="J596" s="40" t="n">
        <f aca="false">(H596-I596)*B596*C596*D596*3.67</f>
        <v>-0.440399999999998</v>
      </c>
      <c r="K596" s="40" t="n">
        <v>3.67</v>
      </c>
      <c r="L596" s="44" t="n">
        <f aca="false">$AB$8*M596*N596*J596</f>
        <v>-137.4048</v>
      </c>
      <c r="M596" s="45" t="n">
        <v>0.866666666666667</v>
      </c>
      <c r="N596" s="35" t="n">
        <v>0.9</v>
      </c>
      <c r="O596" s="44" t="n">
        <f aca="false">(P596*Q596)/R596</f>
        <v>7.6530612244898</v>
      </c>
      <c r="P596" s="35" t="n">
        <f aca="false">$AB$17</f>
        <v>1.5</v>
      </c>
      <c r="Q596" s="35" t="n">
        <f aca="false">$AC$17</f>
        <v>25</v>
      </c>
      <c r="R596" s="16" t="n">
        <v>4.9</v>
      </c>
      <c r="S596" s="35" t="n">
        <v>56</v>
      </c>
      <c r="T596" s="35" t="n">
        <v>50</v>
      </c>
      <c r="U596" s="35" t="n">
        <v>75</v>
      </c>
      <c r="V596" s="35" t="n">
        <v>0.15</v>
      </c>
      <c r="W596" s="45" t="n">
        <f aca="false">SUM(F596,E596,V596,)</f>
        <v>0.83</v>
      </c>
    </row>
    <row r="597" customFormat="false" ht="15" hidden="false" customHeight="false" outlineLevel="0" collapsed="false">
      <c r="A597" s="39" t="n">
        <v>595</v>
      </c>
      <c r="B597" s="40" t="n">
        <v>1.2</v>
      </c>
      <c r="C597" s="41" t="n">
        <v>10</v>
      </c>
      <c r="D597" s="42" t="n">
        <v>0.1</v>
      </c>
      <c r="E597" s="40" t="n">
        <v>0.3</v>
      </c>
      <c r="F597" s="40" t="n">
        <f aca="false">(U597-S597)/T597</f>
        <v>0.38</v>
      </c>
      <c r="G597" s="45" t="n">
        <v>0.91</v>
      </c>
      <c r="H597" s="43" t="n">
        <v>2.2</v>
      </c>
      <c r="I597" s="40" t="n">
        <v>1.8</v>
      </c>
      <c r="J597" s="40" t="n">
        <f aca="false">(H597-I597)*B597*C597*D597*3.67</f>
        <v>1.7616</v>
      </c>
      <c r="K597" s="40" t="n">
        <v>3.67</v>
      </c>
      <c r="L597" s="44" t="n">
        <f aca="false">$AB$8*M597*N597*J597</f>
        <v>465.0624</v>
      </c>
      <c r="M597" s="45" t="n">
        <v>0.733333333333333</v>
      </c>
      <c r="N597" s="35" t="n">
        <v>0.9</v>
      </c>
      <c r="O597" s="44" t="n">
        <f aca="false">(P597*Q597)/R597</f>
        <v>8.33333333333333</v>
      </c>
      <c r="P597" s="35" t="n">
        <f aca="false">$AB$17</f>
        <v>1.5</v>
      </c>
      <c r="Q597" s="35" t="n">
        <f aca="false">$AC$17</f>
        <v>25</v>
      </c>
      <c r="R597" s="16" t="n">
        <v>4.5</v>
      </c>
      <c r="S597" s="35" t="n">
        <v>56</v>
      </c>
      <c r="T597" s="35" t="n">
        <v>50</v>
      </c>
      <c r="U597" s="35" t="n">
        <v>75</v>
      </c>
      <c r="V597" s="35" t="n">
        <v>0.19</v>
      </c>
      <c r="W597" s="45" t="n">
        <f aca="false">SUM(F597,E597,V597,)</f>
        <v>0.87</v>
      </c>
    </row>
    <row r="598" customFormat="false" ht="15" hidden="false" customHeight="false" outlineLevel="0" collapsed="false">
      <c r="A598" s="39" t="n">
        <v>596</v>
      </c>
      <c r="B598" s="40" t="n">
        <v>1.2</v>
      </c>
      <c r="C598" s="41" t="n">
        <v>10</v>
      </c>
      <c r="D598" s="42" t="n">
        <v>0.1</v>
      </c>
      <c r="E598" s="40" t="n">
        <v>0.3</v>
      </c>
      <c r="F598" s="40" t="n">
        <f aca="false">(U598-S598)/T598</f>
        <v>0.38</v>
      </c>
      <c r="G598" s="45" t="n">
        <v>1</v>
      </c>
      <c r="H598" s="43" t="n">
        <v>2.2</v>
      </c>
      <c r="I598" s="40" t="n">
        <v>2.3</v>
      </c>
      <c r="J598" s="40" t="n">
        <f aca="false">(H598-I598)*B598*C598*D598*3.67</f>
        <v>-0.440399999999998</v>
      </c>
      <c r="K598" s="40" t="n">
        <v>3.67</v>
      </c>
      <c r="L598" s="44" t="n">
        <f aca="false">$AB$8*M598*N598*J598</f>
        <v>-124.72128</v>
      </c>
      <c r="M598" s="45" t="n">
        <v>0.786666666666667</v>
      </c>
      <c r="N598" s="35" t="n">
        <v>0.9</v>
      </c>
      <c r="O598" s="44" t="n">
        <f aca="false">(P598*Q598)/R598</f>
        <v>25</v>
      </c>
      <c r="P598" s="35" t="n">
        <f aca="false">$AB$17</f>
        <v>1.5</v>
      </c>
      <c r="Q598" s="35" t="n">
        <f aca="false">$AC$17</f>
        <v>25</v>
      </c>
      <c r="R598" s="16" t="n">
        <v>1.5</v>
      </c>
      <c r="S598" s="35" t="n">
        <v>56</v>
      </c>
      <c r="T598" s="35" t="n">
        <v>50</v>
      </c>
      <c r="U598" s="35" t="n">
        <v>75</v>
      </c>
      <c r="V598" s="35" t="n">
        <v>0.22</v>
      </c>
      <c r="W598" s="45" t="n">
        <f aca="false">SUM(F598,E598,V598,)</f>
        <v>0.9</v>
      </c>
    </row>
    <row r="599" customFormat="false" ht="15" hidden="false" customHeight="false" outlineLevel="0" collapsed="false">
      <c r="A599" s="39" t="n">
        <v>597</v>
      </c>
      <c r="B599" s="40" t="n">
        <v>1.2</v>
      </c>
      <c r="C599" s="41" t="n">
        <v>10</v>
      </c>
      <c r="D599" s="42" t="n">
        <v>0.1</v>
      </c>
      <c r="E599" s="40" t="n">
        <v>0.3</v>
      </c>
      <c r="F599" s="40" t="n">
        <f aca="false">(U599-S599)/T599</f>
        <v>0.38</v>
      </c>
      <c r="G599" s="45" t="n">
        <v>0.93</v>
      </c>
      <c r="H599" s="43" t="n">
        <v>2.2</v>
      </c>
      <c r="I599" s="40" t="n">
        <v>1.9</v>
      </c>
      <c r="J599" s="40" t="n">
        <f aca="false">(H599-I599)*B599*C599*D599*3.67</f>
        <v>1.3212</v>
      </c>
      <c r="K599" s="40" t="n">
        <v>3.67</v>
      </c>
      <c r="L599" s="44" t="n">
        <f aca="false">$AB$8*M599*N599*J599</f>
        <v>386.84736</v>
      </c>
      <c r="M599" s="45" t="n">
        <v>0.813333333333333</v>
      </c>
      <c r="N599" s="35" t="n">
        <v>0.9</v>
      </c>
      <c r="O599" s="44" t="n">
        <f aca="false">(P599*Q599)/R599</f>
        <v>19.7368421052632</v>
      </c>
      <c r="P599" s="35" t="n">
        <f aca="false">$AB$17</f>
        <v>1.5</v>
      </c>
      <c r="Q599" s="35" t="n">
        <f aca="false">$AC$17</f>
        <v>25</v>
      </c>
      <c r="R599" s="16" t="n">
        <v>1.9</v>
      </c>
      <c r="S599" s="35" t="n">
        <v>56</v>
      </c>
      <c r="T599" s="35" t="n">
        <v>50</v>
      </c>
      <c r="U599" s="35" t="n">
        <v>75</v>
      </c>
      <c r="V599" s="35" t="n">
        <v>0.21</v>
      </c>
      <c r="W599" s="45" t="n">
        <f aca="false">SUM(F599,E599,V599,)</f>
        <v>0.89</v>
      </c>
    </row>
    <row r="600" customFormat="false" ht="15" hidden="false" customHeight="false" outlineLevel="0" collapsed="false">
      <c r="A600" s="39" t="n">
        <v>598</v>
      </c>
      <c r="B600" s="40" t="n">
        <v>1.2</v>
      </c>
      <c r="C600" s="41" t="n">
        <v>10</v>
      </c>
      <c r="D600" s="42" t="n">
        <v>0.1</v>
      </c>
      <c r="E600" s="40" t="n">
        <v>0.4</v>
      </c>
      <c r="F600" s="40" t="n">
        <f aca="false">(U600-S600)/T600</f>
        <v>0.32</v>
      </c>
      <c r="G600" s="45" t="n">
        <v>0.9</v>
      </c>
      <c r="H600" s="43" t="n">
        <v>2.2</v>
      </c>
      <c r="I600" s="40" t="n">
        <v>2.5</v>
      </c>
      <c r="J600" s="40" t="n">
        <f aca="false">(H600-I600)*B600*C600*D600*3.67</f>
        <v>-1.3212</v>
      </c>
      <c r="K600" s="40" t="n">
        <v>3.67</v>
      </c>
      <c r="L600" s="44" t="n">
        <f aca="false">$AB$8*M600*N600*J600</f>
        <v>-393.18912</v>
      </c>
      <c r="M600" s="45" t="n">
        <v>0.826666666666667</v>
      </c>
      <c r="N600" s="35" t="n">
        <v>0.9</v>
      </c>
      <c r="O600" s="44" t="n">
        <f aca="false">(P600*Q600)/R600</f>
        <v>11.3636363636364</v>
      </c>
      <c r="P600" s="35" t="n">
        <f aca="false">$AB$17</f>
        <v>1.5</v>
      </c>
      <c r="Q600" s="35" t="n">
        <f aca="false">$AC$17</f>
        <v>25</v>
      </c>
      <c r="R600" s="16" t="n">
        <v>3.3</v>
      </c>
      <c r="S600" s="35" t="n">
        <v>59</v>
      </c>
      <c r="T600" s="35" t="n">
        <v>50</v>
      </c>
      <c r="U600" s="35" t="n">
        <v>75</v>
      </c>
      <c r="V600" s="35" t="n">
        <v>0.2</v>
      </c>
      <c r="W600" s="45" t="n">
        <f aca="false">SUM(F600,E600,V600,)</f>
        <v>0.92</v>
      </c>
    </row>
    <row r="601" customFormat="false" ht="15" hidden="false" customHeight="false" outlineLevel="0" collapsed="false">
      <c r="A601" s="39" t="n">
        <v>599</v>
      </c>
      <c r="B601" s="40" t="n">
        <v>1.2</v>
      </c>
      <c r="C601" s="41" t="n">
        <v>10</v>
      </c>
      <c r="D601" s="42" t="n">
        <v>0.1</v>
      </c>
      <c r="E601" s="40" t="n">
        <v>0.3</v>
      </c>
      <c r="F601" s="40" t="n">
        <f aca="false">(U601-S601)/T601</f>
        <v>0.24</v>
      </c>
      <c r="G601" s="45" t="n">
        <v>0.93</v>
      </c>
      <c r="H601" s="43" t="n">
        <v>2.2</v>
      </c>
      <c r="I601" s="40" t="n">
        <v>2.3</v>
      </c>
      <c r="J601" s="40" t="n">
        <f aca="false">(H601-I601)*B601*C601*D601*3.67</f>
        <v>-0.440399999999998</v>
      </c>
      <c r="K601" s="40" t="n">
        <v>3.67</v>
      </c>
      <c r="L601" s="44" t="n">
        <f aca="false">$AB$8*M601*N601*J601</f>
        <v>-137.4048</v>
      </c>
      <c r="M601" s="45" t="n">
        <v>0.866666666666667</v>
      </c>
      <c r="N601" s="35" t="n">
        <v>0.9</v>
      </c>
      <c r="O601" s="44" t="n">
        <f aca="false">(P601*Q601)/R601</f>
        <v>26.7857142857143</v>
      </c>
      <c r="P601" s="35" t="n">
        <f aca="false">$AB$17</f>
        <v>1.5</v>
      </c>
      <c r="Q601" s="35" t="n">
        <f aca="false">$AC$17</f>
        <v>25</v>
      </c>
      <c r="R601" s="16" t="n">
        <v>1.4</v>
      </c>
      <c r="S601" s="35" t="n">
        <v>63</v>
      </c>
      <c r="T601" s="35" t="n">
        <v>50</v>
      </c>
      <c r="U601" s="35" t="n">
        <v>75</v>
      </c>
      <c r="V601" s="35" t="n">
        <v>0.21</v>
      </c>
      <c r="W601" s="45" t="n">
        <f aca="false">SUM(F601,E601,V601,)</f>
        <v>0.75</v>
      </c>
    </row>
    <row r="602" customFormat="false" ht="15" hidden="false" customHeight="false" outlineLevel="0" collapsed="false">
      <c r="A602" s="39" t="n">
        <v>600</v>
      </c>
      <c r="B602" s="40" t="n">
        <v>1.2</v>
      </c>
      <c r="C602" s="41" t="n">
        <v>10</v>
      </c>
      <c r="D602" s="42" t="n">
        <v>0.1</v>
      </c>
      <c r="E602" s="40" t="n">
        <v>0.2</v>
      </c>
      <c r="F602" s="40" t="n">
        <f aca="false">(U602-S602)/T602</f>
        <v>0.32</v>
      </c>
      <c r="G602" s="45" t="n">
        <v>0.97</v>
      </c>
      <c r="H602" s="43" t="n">
        <v>2.2</v>
      </c>
      <c r="I602" s="40" t="n">
        <v>2.2</v>
      </c>
      <c r="J602" s="40" t="n">
        <f aca="false">(H602-I602)*B602*C602*D602*3.67</f>
        <v>0</v>
      </c>
      <c r="K602" s="40" t="n">
        <v>3.67</v>
      </c>
      <c r="L602" s="44" t="n">
        <f aca="false">$AB$8*M602*N602*J602</f>
        <v>0</v>
      </c>
      <c r="M602" s="45" t="n">
        <v>0.786666666666667</v>
      </c>
      <c r="N602" s="35" t="n">
        <v>0.9</v>
      </c>
      <c r="O602" s="44" t="n">
        <f aca="false">(P602*Q602)/R602</f>
        <v>17.0454545454545</v>
      </c>
      <c r="P602" s="35" t="n">
        <f aca="false">$AB$17</f>
        <v>1.5</v>
      </c>
      <c r="Q602" s="35" t="n">
        <f aca="false">$AC$17</f>
        <v>25</v>
      </c>
      <c r="R602" s="16" t="n">
        <v>2.2</v>
      </c>
      <c r="S602" s="35" t="n">
        <v>59</v>
      </c>
      <c r="T602" s="35" t="n">
        <v>50</v>
      </c>
      <c r="U602" s="35" t="n">
        <v>75</v>
      </c>
      <c r="V602" s="35" t="n">
        <v>0.16</v>
      </c>
      <c r="W602" s="45" t="n">
        <f aca="false">SUM(F602,E602,V602,)</f>
        <v>0.68</v>
      </c>
    </row>
    <row r="603" customFormat="false" ht="15" hidden="false" customHeight="false" outlineLevel="0" collapsed="false">
      <c r="A603" s="39" t="n">
        <v>601</v>
      </c>
      <c r="B603" s="40" t="n">
        <v>1.2</v>
      </c>
      <c r="C603" s="41" t="n">
        <v>10</v>
      </c>
      <c r="D603" s="42" t="n">
        <v>0.1</v>
      </c>
      <c r="E603" s="40" t="n">
        <v>0.4</v>
      </c>
      <c r="F603" s="40" t="n">
        <f aca="false">(U603-S603)/T603</f>
        <v>0.36</v>
      </c>
      <c r="G603" s="45" t="n">
        <v>0.95</v>
      </c>
      <c r="H603" s="43" t="n">
        <v>2.2</v>
      </c>
      <c r="I603" s="40" t="n">
        <v>1.9</v>
      </c>
      <c r="J603" s="40" t="n">
        <f aca="false">(H603-I603)*B603*C603*D603*3.67</f>
        <v>1.3212</v>
      </c>
      <c r="K603" s="40" t="n">
        <v>3.67</v>
      </c>
      <c r="L603" s="44" t="n">
        <f aca="false">$AB$8*M603*N603*J603</f>
        <v>399.53088</v>
      </c>
      <c r="M603" s="45" t="n">
        <v>0.84</v>
      </c>
      <c r="N603" s="35" t="n">
        <v>0.9</v>
      </c>
      <c r="O603" s="44" t="n">
        <f aca="false">(P603*Q603)/R603</f>
        <v>16.304347826087</v>
      </c>
      <c r="P603" s="35" t="n">
        <f aca="false">$AB$17</f>
        <v>1.5</v>
      </c>
      <c r="Q603" s="35" t="n">
        <f aca="false">$AC$17</f>
        <v>25</v>
      </c>
      <c r="R603" s="16" t="n">
        <v>2.3</v>
      </c>
      <c r="S603" s="35" t="n">
        <v>57</v>
      </c>
      <c r="T603" s="35" t="n">
        <v>50</v>
      </c>
      <c r="U603" s="35" t="n">
        <v>75</v>
      </c>
      <c r="V603" s="35" t="n">
        <v>0.14</v>
      </c>
      <c r="W603" s="45" t="n">
        <f aca="false">SUM(F603,E603,V603,)</f>
        <v>0.9</v>
      </c>
    </row>
    <row r="604" customFormat="false" ht="15" hidden="false" customHeight="false" outlineLevel="0" collapsed="false">
      <c r="A604" s="39" t="n">
        <v>602</v>
      </c>
      <c r="B604" s="40" t="n">
        <v>1.2</v>
      </c>
      <c r="C604" s="41" t="n">
        <v>10</v>
      </c>
      <c r="D604" s="42" t="n">
        <v>0.1</v>
      </c>
      <c r="E604" s="40" t="n">
        <v>0.2</v>
      </c>
      <c r="F604" s="40" t="n">
        <f aca="false">(U604-S604)/T604</f>
        <v>0.34</v>
      </c>
      <c r="G604" s="45" t="n">
        <v>0.96</v>
      </c>
      <c r="H604" s="43" t="n">
        <v>2.2</v>
      </c>
      <c r="I604" s="40" t="n">
        <v>2.3</v>
      </c>
      <c r="J604" s="40" t="n">
        <f aca="false">(H604-I604)*B604*C604*D604*3.67</f>
        <v>-0.440399999999998</v>
      </c>
      <c r="K604" s="40" t="n">
        <v>3.67</v>
      </c>
      <c r="L604" s="44" t="n">
        <f aca="false">$AB$8*M604*N604*J604</f>
        <v>-116.2656</v>
      </c>
      <c r="M604" s="45" t="n">
        <v>0.733333333333333</v>
      </c>
      <c r="N604" s="35" t="n">
        <v>0.9</v>
      </c>
      <c r="O604" s="44" t="n">
        <f aca="false">(P604*Q604)/R604</f>
        <v>26.7857142857143</v>
      </c>
      <c r="P604" s="35" t="n">
        <f aca="false">$AB$17</f>
        <v>1.5</v>
      </c>
      <c r="Q604" s="35" t="n">
        <f aca="false">$AC$17</f>
        <v>25</v>
      </c>
      <c r="R604" s="16" t="n">
        <v>1.4</v>
      </c>
      <c r="S604" s="35" t="n">
        <v>58</v>
      </c>
      <c r="T604" s="35" t="n">
        <v>50</v>
      </c>
      <c r="U604" s="35" t="n">
        <v>75</v>
      </c>
      <c r="V604" s="35" t="n">
        <v>0.25</v>
      </c>
      <c r="W604" s="45" t="n">
        <f aca="false">SUM(F604,E604,V604,)</f>
        <v>0.79</v>
      </c>
    </row>
    <row r="605" customFormat="false" ht="15" hidden="false" customHeight="false" outlineLevel="0" collapsed="false">
      <c r="A605" s="39" t="n">
        <v>603</v>
      </c>
      <c r="B605" s="40" t="n">
        <v>1.2</v>
      </c>
      <c r="C605" s="41" t="n">
        <v>10</v>
      </c>
      <c r="D605" s="42" t="n">
        <v>0.1</v>
      </c>
      <c r="E605" s="40" t="n">
        <v>0.4</v>
      </c>
      <c r="F605" s="40" t="n">
        <f aca="false">(U605-S605)/T605</f>
        <v>0.4</v>
      </c>
      <c r="G605" s="45" t="n">
        <v>0.96</v>
      </c>
      <c r="H605" s="43" t="n">
        <v>2.2</v>
      </c>
      <c r="I605" s="40" t="n">
        <v>2</v>
      </c>
      <c r="J605" s="40" t="n">
        <f aca="false">(H605-I605)*B605*C605*D605*3.67</f>
        <v>0.880800000000001</v>
      </c>
      <c r="K605" s="40" t="n">
        <v>3.67</v>
      </c>
      <c r="L605" s="44" t="n">
        <f aca="false">$AB$8*M605*N605*J605</f>
        <v>232.5312</v>
      </c>
      <c r="M605" s="45" t="n">
        <v>0.733333333333333</v>
      </c>
      <c r="N605" s="35" t="n">
        <v>0.9</v>
      </c>
      <c r="O605" s="44" t="n">
        <f aca="false">(P605*Q605)/R605</f>
        <v>18.75</v>
      </c>
      <c r="P605" s="35" t="n">
        <f aca="false">$AB$17</f>
        <v>1.5</v>
      </c>
      <c r="Q605" s="35" t="n">
        <f aca="false">$AC$17</f>
        <v>25</v>
      </c>
      <c r="R605" s="16" t="n">
        <v>2</v>
      </c>
      <c r="S605" s="35" t="n">
        <v>55</v>
      </c>
      <c r="T605" s="35" t="n">
        <v>50</v>
      </c>
      <c r="U605" s="35" t="n">
        <v>75</v>
      </c>
      <c r="V605" s="35" t="n">
        <v>0.2</v>
      </c>
      <c r="W605" s="45" t="n">
        <f aca="false">SUM(F605,E605,V605,)</f>
        <v>1</v>
      </c>
    </row>
    <row r="606" customFormat="false" ht="15" hidden="false" customHeight="false" outlineLevel="0" collapsed="false">
      <c r="A606" s="39" t="n">
        <v>604</v>
      </c>
      <c r="B606" s="40" t="n">
        <v>1.2</v>
      </c>
      <c r="C606" s="41" t="n">
        <v>10</v>
      </c>
      <c r="D606" s="42" t="n">
        <v>0.1</v>
      </c>
      <c r="E606" s="40" t="n">
        <v>0.3</v>
      </c>
      <c r="F606" s="40" t="n">
        <f aca="false">(U606-S606)/T606</f>
        <v>0.36</v>
      </c>
      <c r="G606" s="45" t="n">
        <v>0.98</v>
      </c>
      <c r="H606" s="43" t="n">
        <v>2.2</v>
      </c>
      <c r="I606" s="40" t="n">
        <v>2.4</v>
      </c>
      <c r="J606" s="40" t="n">
        <f aca="false">(H606-I606)*B606*C606*D606*3.67</f>
        <v>-0.880799999999999</v>
      </c>
      <c r="K606" s="40" t="n">
        <v>3.67</v>
      </c>
      <c r="L606" s="44" t="n">
        <f aca="false">$AB$8*M606*N606*J606</f>
        <v>-257.89824</v>
      </c>
      <c r="M606" s="45" t="n">
        <v>0.813333333333333</v>
      </c>
      <c r="N606" s="35" t="n">
        <v>0.9</v>
      </c>
      <c r="O606" s="44" t="n">
        <f aca="false">(P606*Q606)/R606</f>
        <v>10.7142857142857</v>
      </c>
      <c r="P606" s="35" t="n">
        <f aca="false">$AB$17</f>
        <v>1.5</v>
      </c>
      <c r="Q606" s="35" t="n">
        <f aca="false">$AC$17</f>
        <v>25</v>
      </c>
      <c r="R606" s="16" t="n">
        <v>3.5</v>
      </c>
      <c r="S606" s="35" t="n">
        <v>57</v>
      </c>
      <c r="T606" s="35" t="n">
        <v>50</v>
      </c>
      <c r="U606" s="35" t="n">
        <v>75</v>
      </c>
      <c r="V606" s="35" t="n">
        <v>0.13</v>
      </c>
      <c r="W606" s="45" t="n">
        <f aca="false">SUM(F606,E606,V606,)</f>
        <v>0.79</v>
      </c>
    </row>
    <row r="607" customFormat="false" ht="15" hidden="false" customHeight="false" outlineLevel="0" collapsed="false">
      <c r="A607" s="39" t="n">
        <v>605</v>
      </c>
      <c r="B607" s="40" t="n">
        <v>1.2</v>
      </c>
      <c r="C607" s="41" t="n">
        <v>10</v>
      </c>
      <c r="D607" s="42" t="n">
        <v>0.1</v>
      </c>
      <c r="E607" s="40" t="n">
        <v>0.2</v>
      </c>
      <c r="F607" s="40" t="n">
        <f aca="false">(U607-S607)/T607</f>
        <v>0.3</v>
      </c>
      <c r="G607" s="45" t="n">
        <v>1</v>
      </c>
      <c r="H607" s="43" t="n">
        <v>2.2</v>
      </c>
      <c r="I607" s="40" t="n">
        <v>2</v>
      </c>
      <c r="J607" s="40" t="n">
        <f aca="false">(H607-I607)*B607*C607*D607*3.67</f>
        <v>0.880800000000001</v>
      </c>
      <c r="K607" s="40" t="n">
        <v>3.67</v>
      </c>
      <c r="L607" s="44" t="n">
        <f aca="false">$AB$8*M607*N607*J607</f>
        <v>236.75904</v>
      </c>
      <c r="M607" s="45" t="n">
        <v>0.746666666666667</v>
      </c>
      <c r="N607" s="35" t="n">
        <v>0.9</v>
      </c>
      <c r="O607" s="44" t="n">
        <f aca="false">(P607*Q607)/R607</f>
        <v>46.875</v>
      </c>
      <c r="P607" s="35" t="n">
        <f aca="false">$AB$17</f>
        <v>1.5</v>
      </c>
      <c r="Q607" s="35" t="n">
        <f aca="false">$AC$17</f>
        <v>25</v>
      </c>
      <c r="R607" s="16" t="n">
        <v>0.8</v>
      </c>
      <c r="S607" s="35" t="n">
        <v>60</v>
      </c>
      <c r="T607" s="35" t="n">
        <v>50</v>
      </c>
      <c r="U607" s="35" t="n">
        <v>75</v>
      </c>
      <c r="V607" s="35" t="n">
        <v>0.1</v>
      </c>
      <c r="W607" s="45" t="n">
        <f aca="false">SUM(F607,E607,V607,)</f>
        <v>0.6</v>
      </c>
    </row>
    <row r="608" customFormat="false" ht="15" hidden="false" customHeight="false" outlineLevel="0" collapsed="false">
      <c r="A608" s="39" t="n">
        <v>606</v>
      </c>
      <c r="B608" s="40" t="n">
        <v>1.2</v>
      </c>
      <c r="C608" s="41" t="n">
        <v>10</v>
      </c>
      <c r="D608" s="42" t="n">
        <v>0.1</v>
      </c>
      <c r="E608" s="40" t="n">
        <v>0.4</v>
      </c>
      <c r="F608" s="40" t="n">
        <f aca="false">(U608-S608)/T608</f>
        <v>0.3</v>
      </c>
      <c r="G608" s="45" t="n">
        <v>0.92</v>
      </c>
      <c r="H608" s="43" t="n">
        <v>2.2</v>
      </c>
      <c r="I608" s="40" t="n">
        <v>2.2</v>
      </c>
      <c r="J608" s="40" t="n">
        <f aca="false">(H608-I608)*B608*C608*D608*3.67</f>
        <v>0</v>
      </c>
      <c r="K608" s="40" t="n">
        <v>3.67</v>
      </c>
      <c r="L608" s="44" t="n">
        <f aca="false">$AB$8*M608*N608*J608</f>
        <v>0</v>
      </c>
      <c r="M608" s="45" t="n">
        <v>0.786666666666667</v>
      </c>
      <c r="N608" s="35" t="n">
        <v>0.9</v>
      </c>
      <c r="O608" s="44" t="n">
        <f aca="false">(P608*Q608)/R608</f>
        <v>31.25</v>
      </c>
      <c r="P608" s="35" t="n">
        <f aca="false">$AB$17</f>
        <v>1.5</v>
      </c>
      <c r="Q608" s="35" t="n">
        <f aca="false">$AC$17</f>
        <v>25</v>
      </c>
      <c r="R608" s="16" t="n">
        <v>1.2</v>
      </c>
      <c r="S608" s="35" t="n">
        <v>60</v>
      </c>
      <c r="T608" s="35" t="n">
        <v>50</v>
      </c>
      <c r="U608" s="35" t="n">
        <v>75</v>
      </c>
      <c r="V608" s="35" t="n">
        <v>0.25</v>
      </c>
      <c r="W608" s="45" t="n">
        <f aca="false">SUM(F608,E608,V608,)</f>
        <v>0.95</v>
      </c>
    </row>
    <row r="609" customFormat="false" ht="15" hidden="false" customHeight="false" outlineLevel="0" collapsed="false">
      <c r="A609" s="39" t="n">
        <v>607</v>
      </c>
      <c r="B609" s="40" t="n">
        <v>1.2</v>
      </c>
      <c r="C609" s="41" t="n">
        <v>10</v>
      </c>
      <c r="D609" s="42" t="n">
        <v>0.1</v>
      </c>
      <c r="E609" s="40" t="n">
        <v>0.2</v>
      </c>
      <c r="F609" s="40" t="n">
        <f aca="false">(U609-S609)/T609</f>
        <v>0.24</v>
      </c>
      <c r="G609" s="45" t="n">
        <v>1</v>
      </c>
      <c r="H609" s="43" t="n">
        <v>2.2</v>
      </c>
      <c r="I609" s="40" t="n">
        <v>2</v>
      </c>
      <c r="J609" s="40" t="n">
        <f aca="false">(H609-I609)*B609*C609*D609*3.67</f>
        <v>0.880800000000001</v>
      </c>
      <c r="K609" s="40" t="n">
        <v>3.67</v>
      </c>
      <c r="L609" s="44" t="n">
        <f aca="false">$AB$8*M609*N609*J609</f>
        <v>270.58176</v>
      </c>
      <c r="M609" s="45" t="n">
        <v>0.853333333333333</v>
      </c>
      <c r="N609" s="35" t="n">
        <v>0.9</v>
      </c>
      <c r="O609" s="44" t="n">
        <f aca="false">(P609*Q609)/R609</f>
        <v>26.7857142857143</v>
      </c>
      <c r="P609" s="35" t="n">
        <f aca="false">$AB$17</f>
        <v>1.5</v>
      </c>
      <c r="Q609" s="35" t="n">
        <f aca="false">$AC$17</f>
        <v>25</v>
      </c>
      <c r="R609" s="16" t="n">
        <v>1.4</v>
      </c>
      <c r="S609" s="35" t="n">
        <v>63</v>
      </c>
      <c r="T609" s="35" t="n">
        <v>50</v>
      </c>
      <c r="U609" s="35" t="n">
        <v>75</v>
      </c>
      <c r="V609" s="35" t="n">
        <v>0.2</v>
      </c>
      <c r="W609" s="45" t="n">
        <f aca="false">SUM(F609,E609,V609,)</f>
        <v>0.64</v>
      </c>
    </row>
    <row r="610" customFormat="false" ht="15" hidden="false" customHeight="false" outlineLevel="0" collapsed="false">
      <c r="A610" s="39" t="n">
        <v>608</v>
      </c>
      <c r="B610" s="40" t="n">
        <v>1.2</v>
      </c>
      <c r="C610" s="41" t="n">
        <v>10</v>
      </c>
      <c r="D610" s="42" t="n">
        <v>0.1</v>
      </c>
      <c r="E610" s="40" t="n">
        <v>0.4</v>
      </c>
      <c r="F610" s="40" t="n">
        <f aca="false">(U610-S610)/T610</f>
        <v>0.36</v>
      </c>
      <c r="G610" s="45" t="n">
        <v>0.96</v>
      </c>
      <c r="H610" s="43" t="n">
        <v>2.2</v>
      </c>
      <c r="I610" s="40" t="n">
        <v>1.8</v>
      </c>
      <c r="J610" s="40" t="n">
        <f aca="false">(H610-I610)*B610*C610*D610*3.67</f>
        <v>1.7616</v>
      </c>
      <c r="K610" s="40" t="n">
        <v>3.67</v>
      </c>
      <c r="L610" s="44" t="n">
        <f aca="false">$AB$8*M610*N610*J610</f>
        <v>524.25216</v>
      </c>
      <c r="M610" s="45" t="n">
        <v>0.826666666666667</v>
      </c>
      <c r="N610" s="35" t="n">
        <v>0.9</v>
      </c>
      <c r="O610" s="44" t="n">
        <f aca="false">(P610*Q610)/R610</f>
        <v>19.7368421052632</v>
      </c>
      <c r="P610" s="35" t="n">
        <f aca="false">$AB$17</f>
        <v>1.5</v>
      </c>
      <c r="Q610" s="35" t="n">
        <f aca="false">$AC$17</f>
        <v>25</v>
      </c>
      <c r="R610" s="16" t="n">
        <v>1.9</v>
      </c>
      <c r="S610" s="35" t="n">
        <v>57</v>
      </c>
      <c r="T610" s="35" t="n">
        <v>50</v>
      </c>
      <c r="U610" s="35" t="n">
        <v>75</v>
      </c>
      <c r="V610" s="35" t="n">
        <v>0.17</v>
      </c>
      <c r="W610" s="45" t="n">
        <f aca="false">SUM(F610,E610,V610,)</f>
        <v>0.93</v>
      </c>
    </row>
    <row r="611" customFormat="false" ht="15" hidden="false" customHeight="false" outlineLevel="0" collapsed="false">
      <c r="A611" s="39" t="n">
        <v>609</v>
      </c>
      <c r="B611" s="40" t="n">
        <v>1.2</v>
      </c>
      <c r="C611" s="41" t="n">
        <v>10</v>
      </c>
      <c r="D611" s="42" t="n">
        <v>0.1</v>
      </c>
      <c r="E611" s="40" t="n">
        <v>0.4</v>
      </c>
      <c r="F611" s="40" t="n">
        <f aca="false">(U611-S611)/T611</f>
        <v>0.28</v>
      </c>
      <c r="G611" s="45" t="n">
        <v>1</v>
      </c>
      <c r="H611" s="43" t="n">
        <v>2.2</v>
      </c>
      <c r="I611" s="40" t="n">
        <v>2</v>
      </c>
      <c r="J611" s="40" t="n">
        <f aca="false">(H611-I611)*B611*C611*D611*3.67</f>
        <v>0.880800000000001</v>
      </c>
      <c r="K611" s="40" t="n">
        <v>3.67</v>
      </c>
      <c r="L611" s="44" t="n">
        <f aca="false">$AB$8*M611*N611*J611</f>
        <v>240.98688</v>
      </c>
      <c r="M611" s="45" t="n">
        <v>0.76</v>
      </c>
      <c r="N611" s="35" t="n">
        <v>0.9</v>
      </c>
      <c r="O611" s="44" t="n">
        <f aca="false">(P611*Q611)/R611</f>
        <v>8.72093023255814</v>
      </c>
      <c r="P611" s="35" t="n">
        <f aca="false">$AB$17</f>
        <v>1.5</v>
      </c>
      <c r="Q611" s="35" t="n">
        <f aca="false">$AC$17</f>
        <v>25</v>
      </c>
      <c r="R611" s="16" t="n">
        <v>4.3</v>
      </c>
      <c r="S611" s="35" t="n">
        <v>61</v>
      </c>
      <c r="T611" s="35" t="n">
        <v>50</v>
      </c>
      <c r="U611" s="35" t="n">
        <v>75</v>
      </c>
      <c r="V611" s="35" t="n">
        <v>0.24</v>
      </c>
      <c r="W611" s="45" t="n">
        <f aca="false">SUM(F611,E611,V611,)</f>
        <v>0.92</v>
      </c>
    </row>
    <row r="612" customFormat="false" ht="15" hidden="false" customHeight="false" outlineLevel="0" collapsed="false">
      <c r="A612" s="39" t="n">
        <v>610</v>
      </c>
      <c r="B612" s="40" t="n">
        <v>1.2</v>
      </c>
      <c r="C612" s="41" t="n">
        <v>10</v>
      </c>
      <c r="D612" s="42" t="n">
        <v>0.1</v>
      </c>
      <c r="E612" s="40" t="n">
        <v>0.2</v>
      </c>
      <c r="F612" s="40" t="n">
        <f aca="false">(U612-S612)/T612</f>
        <v>0.2</v>
      </c>
      <c r="G612" s="45" t="n">
        <v>0.91</v>
      </c>
      <c r="H612" s="43" t="n">
        <v>2.2</v>
      </c>
      <c r="I612" s="40" t="n">
        <v>2.6</v>
      </c>
      <c r="J612" s="40" t="n">
        <f aca="false">(H612-I612)*B612*C612*D612*3.67</f>
        <v>-1.7616</v>
      </c>
      <c r="K612" s="40" t="n">
        <v>3.67</v>
      </c>
      <c r="L612" s="44" t="n">
        <f aca="false">$AB$8*M612*N612*J612</f>
        <v>-498.88512</v>
      </c>
      <c r="M612" s="45" t="n">
        <v>0.786666666666667</v>
      </c>
      <c r="N612" s="35" t="n">
        <v>0.9</v>
      </c>
      <c r="O612" s="44" t="n">
        <f aca="false">(P612*Q612)/R612</f>
        <v>18.75</v>
      </c>
      <c r="P612" s="35" t="n">
        <f aca="false">$AB$17</f>
        <v>1.5</v>
      </c>
      <c r="Q612" s="35" t="n">
        <f aca="false">$AC$17</f>
        <v>25</v>
      </c>
      <c r="R612" s="16" t="n">
        <v>2</v>
      </c>
      <c r="S612" s="35" t="n">
        <v>65</v>
      </c>
      <c r="T612" s="35" t="n">
        <v>50</v>
      </c>
      <c r="U612" s="35" t="n">
        <v>75</v>
      </c>
      <c r="V612" s="35" t="n">
        <v>0.21</v>
      </c>
      <c r="W612" s="45" t="n">
        <f aca="false">SUM(F612,E612,V612,)</f>
        <v>0.61</v>
      </c>
    </row>
    <row r="613" customFormat="false" ht="15" hidden="false" customHeight="false" outlineLevel="0" collapsed="false">
      <c r="A613" s="39" t="n">
        <v>611</v>
      </c>
      <c r="B613" s="40" t="n">
        <v>1.2</v>
      </c>
      <c r="C613" s="41" t="n">
        <v>10</v>
      </c>
      <c r="D613" s="42" t="n">
        <v>0.1</v>
      </c>
      <c r="E613" s="40" t="n">
        <v>0.2</v>
      </c>
      <c r="F613" s="40" t="n">
        <f aca="false">(U613-S613)/T613</f>
        <v>0.22</v>
      </c>
      <c r="G613" s="45" t="n">
        <v>0.96</v>
      </c>
      <c r="H613" s="43" t="n">
        <v>2.2</v>
      </c>
      <c r="I613" s="40" t="n">
        <v>2.3</v>
      </c>
      <c r="J613" s="40" t="n">
        <f aca="false">(H613-I613)*B613*C613*D613*3.67</f>
        <v>-0.440399999999998</v>
      </c>
      <c r="K613" s="40" t="n">
        <v>3.67</v>
      </c>
      <c r="L613" s="44" t="n">
        <f aca="false">$AB$8*M613*N613*J613</f>
        <v>-124.72128</v>
      </c>
      <c r="M613" s="45" t="n">
        <v>0.786666666666667</v>
      </c>
      <c r="N613" s="35" t="n">
        <v>0.9</v>
      </c>
      <c r="O613" s="44" t="n">
        <f aca="false">(P613*Q613)/R613</f>
        <v>34.0909090909091</v>
      </c>
      <c r="P613" s="35" t="n">
        <f aca="false">$AB$17</f>
        <v>1.5</v>
      </c>
      <c r="Q613" s="35" t="n">
        <f aca="false">$AC$17</f>
        <v>25</v>
      </c>
      <c r="R613" s="16" t="n">
        <v>1.1</v>
      </c>
      <c r="S613" s="35" t="n">
        <v>64</v>
      </c>
      <c r="T613" s="35" t="n">
        <v>50</v>
      </c>
      <c r="U613" s="35" t="n">
        <v>75</v>
      </c>
      <c r="V613" s="35" t="n">
        <v>0.23</v>
      </c>
      <c r="W613" s="45" t="n">
        <f aca="false">SUM(F613,E613,V613,)</f>
        <v>0.65</v>
      </c>
    </row>
    <row r="614" customFormat="false" ht="15" hidden="false" customHeight="false" outlineLevel="0" collapsed="false">
      <c r="A614" s="39" t="n">
        <v>612</v>
      </c>
      <c r="B614" s="40" t="n">
        <v>1.2</v>
      </c>
      <c r="C614" s="41" t="n">
        <v>10</v>
      </c>
      <c r="D614" s="42" t="n">
        <v>0.1</v>
      </c>
      <c r="E614" s="40" t="n">
        <v>0.2</v>
      </c>
      <c r="F614" s="40" t="n">
        <f aca="false">(U614-S614)/T614</f>
        <v>0.32</v>
      </c>
      <c r="G614" s="45" t="n">
        <v>0.93</v>
      </c>
      <c r="H614" s="43" t="n">
        <v>2.2</v>
      </c>
      <c r="I614" s="40" t="n">
        <v>2</v>
      </c>
      <c r="J614" s="40" t="n">
        <f aca="false">(H614-I614)*B614*C614*D614*3.67</f>
        <v>0.880800000000001</v>
      </c>
      <c r="K614" s="40" t="n">
        <v>3.67</v>
      </c>
      <c r="L614" s="44" t="n">
        <f aca="false">$AB$8*M614*N614*J614</f>
        <v>249.44256</v>
      </c>
      <c r="M614" s="45" t="n">
        <v>0.786666666666667</v>
      </c>
      <c r="N614" s="35" t="n">
        <v>0.9</v>
      </c>
      <c r="O614" s="44" t="n">
        <f aca="false">(P614*Q614)/R614</f>
        <v>37.5</v>
      </c>
      <c r="P614" s="35" t="n">
        <f aca="false">$AB$17</f>
        <v>1.5</v>
      </c>
      <c r="Q614" s="35" t="n">
        <f aca="false">$AC$17</f>
        <v>25</v>
      </c>
      <c r="R614" s="16" t="n">
        <v>1</v>
      </c>
      <c r="S614" s="35" t="n">
        <v>59</v>
      </c>
      <c r="T614" s="35" t="n">
        <v>50</v>
      </c>
      <c r="U614" s="35" t="n">
        <v>75</v>
      </c>
      <c r="V614" s="35" t="n">
        <v>0.22</v>
      </c>
      <c r="W614" s="45" t="n">
        <f aca="false">SUM(F614,E614,V614,)</f>
        <v>0.74</v>
      </c>
    </row>
    <row r="615" customFormat="false" ht="15" hidden="false" customHeight="false" outlineLevel="0" collapsed="false">
      <c r="A615" s="39" t="n">
        <v>613</v>
      </c>
      <c r="B615" s="40" t="n">
        <v>1.2</v>
      </c>
      <c r="C615" s="41" t="n">
        <v>10</v>
      </c>
      <c r="D615" s="42" t="n">
        <v>0.1</v>
      </c>
      <c r="E615" s="40" t="n">
        <v>0.2</v>
      </c>
      <c r="F615" s="40" t="n">
        <f aca="false">(U615-S615)/T615</f>
        <v>0.22</v>
      </c>
      <c r="G615" s="45" t="n">
        <v>0.96</v>
      </c>
      <c r="H615" s="43" t="n">
        <v>2.2</v>
      </c>
      <c r="I615" s="40" t="n">
        <v>1.8</v>
      </c>
      <c r="J615" s="40" t="n">
        <f aca="false">(H615-I615)*B615*C615*D615*3.67</f>
        <v>1.7616</v>
      </c>
      <c r="K615" s="40" t="n">
        <v>3.67</v>
      </c>
      <c r="L615" s="44" t="n">
        <f aca="false">$AB$8*M615*N615*J615</f>
        <v>541.16352</v>
      </c>
      <c r="M615" s="45" t="n">
        <v>0.853333333333333</v>
      </c>
      <c r="N615" s="35" t="n">
        <v>0.9</v>
      </c>
      <c r="O615" s="44" t="n">
        <f aca="false">(P615*Q615)/R615</f>
        <v>37.5</v>
      </c>
      <c r="P615" s="35" t="n">
        <f aca="false">$AB$17</f>
        <v>1.5</v>
      </c>
      <c r="Q615" s="35" t="n">
        <f aca="false">$AC$17</f>
        <v>25</v>
      </c>
      <c r="R615" s="16" t="n">
        <v>1</v>
      </c>
      <c r="S615" s="35" t="n">
        <v>64</v>
      </c>
      <c r="T615" s="35" t="n">
        <v>50</v>
      </c>
      <c r="U615" s="35" t="n">
        <v>75</v>
      </c>
      <c r="V615" s="35" t="n">
        <v>0.2</v>
      </c>
      <c r="W615" s="45" t="n">
        <f aca="false">SUM(F615,E615,V615,)</f>
        <v>0.62</v>
      </c>
    </row>
    <row r="616" customFormat="false" ht="15" hidden="false" customHeight="false" outlineLevel="0" collapsed="false">
      <c r="A616" s="39" t="n">
        <v>614</v>
      </c>
      <c r="B616" s="40" t="n">
        <v>1.2</v>
      </c>
      <c r="C616" s="41" t="n">
        <v>10</v>
      </c>
      <c r="D616" s="42" t="n">
        <v>0.1</v>
      </c>
      <c r="E616" s="40" t="n">
        <v>0.2</v>
      </c>
      <c r="F616" s="40" t="n">
        <f aca="false">(U616-S616)/T616</f>
        <v>0.3</v>
      </c>
      <c r="G616" s="45" t="n">
        <v>0.92</v>
      </c>
      <c r="H616" s="43" t="n">
        <v>2.2</v>
      </c>
      <c r="I616" s="40" t="n">
        <v>2.6</v>
      </c>
      <c r="J616" s="40" t="n">
        <f aca="false">(H616-I616)*B616*C616*D616*3.67</f>
        <v>-1.7616</v>
      </c>
      <c r="K616" s="40" t="n">
        <v>3.67</v>
      </c>
      <c r="L616" s="44" t="n">
        <f aca="false">$AB$8*M616*N616*J616</f>
        <v>-541.16352</v>
      </c>
      <c r="M616" s="45" t="n">
        <v>0.853333333333333</v>
      </c>
      <c r="N616" s="35" t="n">
        <v>0.9</v>
      </c>
      <c r="O616" s="44" t="n">
        <f aca="false">(P616*Q616)/R616</f>
        <v>17.0454545454545</v>
      </c>
      <c r="P616" s="35" t="n">
        <f aca="false">$AB$17</f>
        <v>1.5</v>
      </c>
      <c r="Q616" s="35" t="n">
        <f aca="false">$AC$17</f>
        <v>25</v>
      </c>
      <c r="R616" s="16" t="n">
        <v>2.2</v>
      </c>
      <c r="S616" s="35" t="n">
        <v>60</v>
      </c>
      <c r="T616" s="35" t="n">
        <v>50</v>
      </c>
      <c r="U616" s="35" t="n">
        <v>75</v>
      </c>
      <c r="V616" s="35" t="n">
        <v>0.2</v>
      </c>
      <c r="W616" s="45" t="n">
        <f aca="false">SUM(F616,E616,V616,)</f>
        <v>0.7</v>
      </c>
    </row>
    <row r="617" customFormat="false" ht="15" hidden="false" customHeight="false" outlineLevel="0" collapsed="false">
      <c r="A617" s="39" t="n">
        <v>615</v>
      </c>
      <c r="B617" s="40" t="n">
        <v>1.2</v>
      </c>
      <c r="C617" s="41" t="n">
        <v>10</v>
      </c>
      <c r="D617" s="42" t="n">
        <v>0.1</v>
      </c>
      <c r="E617" s="40" t="n">
        <v>0.3</v>
      </c>
      <c r="F617" s="40" t="n">
        <f aca="false">(U617-S617)/T617</f>
        <v>0.26</v>
      </c>
      <c r="G617" s="45" t="n">
        <v>0.95</v>
      </c>
      <c r="H617" s="43" t="n">
        <v>2.2</v>
      </c>
      <c r="I617" s="40" t="n">
        <v>2.4</v>
      </c>
      <c r="J617" s="40" t="n">
        <f aca="false">(H617-I617)*B617*C617*D617*3.67</f>
        <v>-0.880799999999999</v>
      </c>
      <c r="K617" s="40" t="n">
        <v>3.67</v>
      </c>
      <c r="L617" s="44" t="n">
        <f aca="false">$AB$8*M617*N617*J617</f>
        <v>-245.21472</v>
      </c>
      <c r="M617" s="45" t="n">
        <v>0.773333333333333</v>
      </c>
      <c r="N617" s="35" t="n">
        <v>0.9</v>
      </c>
      <c r="O617" s="44" t="n">
        <f aca="false">(P617*Q617)/R617</f>
        <v>8.92857142857143</v>
      </c>
      <c r="P617" s="35" t="n">
        <f aca="false">$AB$17</f>
        <v>1.5</v>
      </c>
      <c r="Q617" s="35" t="n">
        <f aca="false">$AC$17</f>
        <v>25</v>
      </c>
      <c r="R617" s="16" t="n">
        <v>4.2</v>
      </c>
      <c r="S617" s="35" t="n">
        <v>62</v>
      </c>
      <c r="T617" s="35" t="n">
        <v>50</v>
      </c>
      <c r="U617" s="35" t="n">
        <v>75</v>
      </c>
      <c r="V617" s="35" t="n">
        <v>0.24</v>
      </c>
      <c r="W617" s="45" t="n">
        <f aca="false">SUM(F617,E617,V617,)</f>
        <v>0.8</v>
      </c>
    </row>
    <row r="618" customFormat="false" ht="15" hidden="false" customHeight="false" outlineLevel="0" collapsed="false">
      <c r="A618" s="39" t="n">
        <v>616</v>
      </c>
      <c r="B618" s="40" t="n">
        <v>1.2</v>
      </c>
      <c r="C618" s="41" t="n">
        <v>10</v>
      </c>
      <c r="D618" s="42" t="n">
        <v>0.1</v>
      </c>
      <c r="E618" s="40" t="n">
        <v>0.4</v>
      </c>
      <c r="F618" s="40" t="n">
        <f aca="false">(U618-S618)/T618</f>
        <v>0.4</v>
      </c>
      <c r="G618" s="45" t="n">
        <v>0.94</v>
      </c>
      <c r="H618" s="43" t="n">
        <v>2.2</v>
      </c>
      <c r="I618" s="40" t="n">
        <v>2.4</v>
      </c>
      <c r="J618" s="40" t="n">
        <f aca="false">(H618-I618)*B618*C618*D618*3.67</f>
        <v>-0.880799999999999</v>
      </c>
      <c r="K618" s="40" t="n">
        <v>3.67</v>
      </c>
      <c r="L618" s="44" t="n">
        <f aca="false">$AB$8*M618*N618*J618</f>
        <v>-270.58176</v>
      </c>
      <c r="M618" s="45" t="n">
        <v>0.853333333333333</v>
      </c>
      <c r="N618" s="35" t="n">
        <v>0.9</v>
      </c>
      <c r="O618" s="44" t="n">
        <f aca="false">(P618*Q618)/R618</f>
        <v>19.7368421052632</v>
      </c>
      <c r="P618" s="35" t="n">
        <f aca="false">$AB$17</f>
        <v>1.5</v>
      </c>
      <c r="Q618" s="35" t="n">
        <f aca="false">$AC$17</f>
        <v>25</v>
      </c>
      <c r="R618" s="16" t="n">
        <v>1.9</v>
      </c>
      <c r="S618" s="35" t="n">
        <v>55</v>
      </c>
      <c r="T618" s="35" t="n">
        <v>50</v>
      </c>
      <c r="U618" s="35" t="n">
        <v>75</v>
      </c>
      <c r="V618" s="35" t="n">
        <v>0.16</v>
      </c>
      <c r="W618" s="45" t="n">
        <f aca="false">SUM(F618,E618,V618,)</f>
        <v>0.96</v>
      </c>
    </row>
    <row r="619" customFormat="false" ht="15" hidden="false" customHeight="false" outlineLevel="0" collapsed="false">
      <c r="A619" s="39" t="n">
        <v>617</v>
      </c>
      <c r="B619" s="40" t="n">
        <v>1.2</v>
      </c>
      <c r="C619" s="41" t="n">
        <v>10</v>
      </c>
      <c r="D619" s="42" t="n">
        <v>0.1</v>
      </c>
      <c r="E619" s="40" t="n">
        <v>0.3</v>
      </c>
      <c r="F619" s="40" t="n">
        <f aca="false">(U619-S619)/T619</f>
        <v>0.2</v>
      </c>
      <c r="G619" s="45" t="n">
        <v>0.97</v>
      </c>
      <c r="H619" s="43" t="n">
        <v>2.2</v>
      </c>
      <c r="I619" s="40" t="n">
        <v>2.4</v>
      </c>
      <c r="J619" s="40" t="n">
        <f aca="false">(H619-I619)*B619*C619*D619*3.67</f>
        <v>-0.880799999999999</v>
      </c>
      <c r="K619" s="40" t="n">
        <v>3.67</v>
      </c>
      <c r="L619" s="44" t="n">
        <f aca="false">$AB$8*M619*N619*J619</f>
        <v>-253.6704</v>
      </c>
      <c r="M619" s="45" t="n">
        <v>0.8</v>
      </c>
      <c r="N619" s="35" t="n">
        <v>0.9</v>
      </c>
      <c r="O619" s="44" t="n">
        <f aca="false">(P619*Q619)/R619</f>
        <v>25</v>
      </c>
      <c r="P619" s="35" t="n">
        <f aca="false">$AB$17</f>
        <v>1.5</v>
      </c>
      <c r="Q619" s="35" t="n">
        <f aca="false">$AC$17</f>
        <v>25</v>
      </c>
      <c r="R619" s="16" t="n">
        <v>1.5</v>
      </c>
      <c r="S619" s="35" t="n">
        <v>65</v>
      </c>
      <c r="T619" s="35" t="n">
        <v>50</v>
      </c>
      <c r="U619" s="35" t="n">
        <v>75</v>
      </c>
      <c r="V619" s="35" t="n">
        <v>0.2</v>
      </c>
      <c r="W619" s="45" t="n">
        <f aca="false">SUM(F619,E619,V619,)</f>
        <v>0.7</v>
      </c>
    </row>
    <row r="620" customFormat="false" ht="15" hidden="false" customHeight="false" outlineLevel="0" collapsed="false">
      <c r="A620" s="39" t="n">
        <v>618</v>
      </c>
      <c r="B620" s="40" t="n">
        <v>1.2</v>
      </c>
      <c r="C620" s="41" t="n">
        <v>10</v>
      </c>
      <c r="D620" s="42" t="n">
        <v>0.1</v>
      </c>
      <c r="E620" s="40" t="n">
        <v>0.3</v>
      </c>
      <c r="F620" s="40" t="n">
        <f aca="false">(U620-S620)/T620</f>
        <v>0.28</v>
      </c>
      <c r="G620" s="45" t="n">
        <v>0.91</v>
      </c>
      <c r="H620" s="43" t="n">
        <v>2.2</v>
      </c>
      <c r="I620" s="40" t="n">
        <v>1.9</v>
      </c>
      <c r="J620" s="40" t="n">
        <f aca="false">(H620-I620)*B620*C620*D620*3.67</f>
        <v>1.3212</v>
      </c>
      <c r="K620" s="40" t="n">
        <v>3.67</v>
      </c>
      <c r="L620" s="44" t="n">
        <f aca="false">$AB$8*M620*N620*J620</f>
        <v>399.53088</v>
      </c>
      <c r="M620" s="45" t="n">
        <v>0.84</v>
      </c>
      <c r="N620" s="35" t="n">
        <v>0.9</v>
      </c>
      <c r="O620" s="44" t="n">
        <f aca="false">(P620*Q620)/R620</f>
        <v>7.8125</v>
      </c>
      <c r="P620" s="35" t="n">
        <f aca="false">$AB$17</f>
        <v>1.5</v>
      </c>
      <c r="Q620" s="35" t="n">
        <f aca="false">$AC$17</f>
        <v>25</v>
      </c>
      <c r="R620" s="16" t="n">
        <v>4.8</v>
      </c>
      <c r="S620" s="35" t="n">
        <v>61</v>
      </c>
      <c r="T620" s="35" t="n">
        <v>50</v>
      </c>
      <c r="U620" s="35" t="n">
        <v>75</v>
      </c>
      <c r="V620" s="35" t="n">
        <v>0.21</v>
      </c>
      <c r="W620" s="45" t="n">
        <f aca="false">SUM(F620,E620,V620,)</f>
        <v>0.79</v>
      </c>
    </row>
    <row r="621" customFormat="false" ht="15" hidden="false" customHeight="false" outlineLevel="0" collapsed="false">
      <c r="A621" s="39" t="n">
        <v>619</v>
      </c>
      <c r="B621" s="40" t="n">
        <v>1.2</v>
      </c>
      <c r="C621" s="41" t="n">
        <v>10</v>
      </c>
      <c r="D621" s="42" t="n">
        <v>0.1</v>
      </c>
      <c r="E621" s="40" t="n">
        <v>0.3</v>
      </c>
      <c r="F621" s="40" t="n">
        <f aca="false">(U621-S621)/T621</f>
        <v>0.38</v>
      </c>
      <c r="G621" s="45" t="n">
        <v>0.91</v>
      </c>
      <c r="H621" s="43" t="n">
        <v>2.2</v>
      </c>
      <c r="I621" s="40" t="n">
        <v>2.4</v>
      </c>
      <c r="J621" s="40" t="n">
        <f aca="false">(H621-I621)*B621*C621*D621*3.67</f>
        <v>-0.880799999999999</v>
      </c>
      <c r="K621" s="40" t="n">
        <v>3.67</v>
      </c>
      <c r="L621" s="44" t="n">
        <f aca="false">$AB$8*M621*N621*J621</f>
        <v>-262.12608</v>
      </c>
      <c r="M621" s="45" t="n">
        <v>0.826666666666667</v>
      </c>
      <c r="N621" s="35" t="n">
        <v>0.9</v>
      </c>
      <c r="O621" s="44" t="n">
        <f aca="false">(P621*Q621)/R621</f>
        <v>17.0454545454545</v>
      </c>
      <c r="P621" s="35" t="n">
        <f aca="false">$AB$17</f>
        <v>1.5</v>
      </c>
      <c r="Q621" s="35" t="n">
        <f aca="false">$AC$17</f>
        <v>25</v>
      </c>
      <c r="R621" s="16" t="n">
        <v>2.2</v>
      </c>
      <c r="S621" s="35" t="n">
        <v>56</v>
      </c>
      <c r="T621" s="35" t="n">
        <v>50</v>
      </c>
      <c r="U621" s="35" t="n">
        <v>75</v>
      </c>
      <c r="V621" s="35" t="n">
        <v>0.24</v>
      </c>
      <c r="W621" s="45" t="n">
        <f aca="false">SUM(F621,E621,V621,)</f>
        <v>0.92</v>
      </c>
    </row>
    <row r="622" customFormat="false" ht="15" hidden="false" customHeight="false" outlineLevel="0" collapsed="false">
      <c r="A622" s="39" t="n">
        <v>620</v>
      </c>
      <c r="B622" s="40" t="n">
        <v>1.2</v>
      </c>
      <c r="C622" s="41" t="n">
        <v>10</v>
      </c>
      <c r="D622" s="42" t="n">
        <v>0.1</v>
      </c>
      <c r="E622" s="40" t="n">
        <v>0.4</v>
      </c>
      <c r="F622" s="40" t="n">
        <f aca="false">(U622-S622)/T622</f>
        <v>0.38</v>
      </c>
      <c r="G622" s="45" t="n">
        <v>0.96</v>
      </c>
      <c r="H622" s="43" t="n">
        <v>2.2</v>
      </c>
      <c r="I622" s="40" t="n">
        <v>1.9</v>
      </c>
      <c r="J622" s="40" t="n">
        <f aca="false">(H622-I622)*B622*C622*D622*3.67</f>
        <v>1.3212</v>
      </c>
      <c r="K622" s="40" t="n">
        <v>3.67</v>
      </c>
      <c r="L622" s="44" t="n">
        <f aca="false">$AB$8*M622*N622*J622</f>
        <v>355.13856</v>
      </c>
      <c r="M622" s="45" t="n">
        <v>0.746666666666667</v>
      </c>
      <c r="N622" s="35" t="n">
        <v>0.9</v>
      </c>
      <c r="O622" s="44" t="n">
        <f aca="false">(P622*Q622)/R622</f>
        <v>7.8125</v>
      </c>
      <c r="P622" s="35" t="n">
        <f aca="false">$AB$17</f>
        <v>1.5</v>
      </c>
      <c r="Q622" s="35" t="n">
        <f aca="false">$AC$17</f>
        <v>25</v>
      </c>
      <c r="R622" s="16" t="n">
        <v>4.8</v>
      </c>
      <c r="S622" s="35" t="n">
        <v>56</v>
      </c>
      <c r="T622" s="35" t="n">
        <v>50</v>
      </c>
      <c r="U622" s="35" t="n">
        <v>75</v>
      </c>
      <c r="V622" s="35" t="n">
        <v>0.23</v>
      </c>
      <c r="W622" s="45" t="n">
        <f aca="false">SUM(F622,E622,V622,)</f>
        <v>1.01</v>
      </c>
    </row>
    <row r="623" customFormat="false" ht="15" hidden="false" customHeight="false" outlineLevel="0" collapsed="false">
      <c r="A623" s="39" t="n">
        <v>621</v>
      </c>
      <c r="B623" s="40" t="n">
        <v>1.2</v>
      </c>
      <c r="C623" s="41" t="n">
        <v>10</v>
      </c>
      <c r="D623" s="42" t="n">
        <v>0.1</v>
      </c>
      <c r="E623" s="40" t="n">
        <v>0.4</v>
      </c>
      <c r="F623" s="40" t="n">
        <f aca="false">(U623-S623)/T623</f>
        <v>0.32</v>
      </c>
      <c r="G623" s="45" t="n">
        <v>0.98</v>
      </c>
      <c r="H623" s="43" t="n">
        <v>2.2</v>
      </c>
      <c r="I623" s="40" t="n">
        <v>1.8</v>
      </c>
      <c r="J623" s="40" t="n">
        <f aca="false">(H623-I623)*B623*C623*D623*3.67</f>
        <v>1.7616</v>
      </c>
      <c r="K623" s="40" t="n">
        <v>3.67</v>
      </c>
      <c r="L623" s="44" t="n">
        <f aca="false">$AB$8*M623*N623*J623</f>
        <v>532.70784</v>
      </c>
      <c r="M623" s="45" t="n">
        <v>0.84</v>
      </c>
      <c r="N623" s="35" t="n">
        <v>0.9</v>
      </c>
      <c r="O623" s="44" t="n">
        <f aca="false">(P623*Q623)/R623</f>
        <v>15.625</v>
      </c>
      <c r="P623" s="35" t="n">
        <f aca="false">$AB$17</f>
        <v>1.5</v>
      </c>
      <c r="Q623" s="35" t="n">
        <f aca="false">$AC$17</f>
        <v>25</v>
      </c>
      <c r="R623" s="16" t="n">
        <v>2.4</v>
      </c>
      <c r="S623" s="35" t="n">
        <v>59</v>
      </c>
      <c r="T623" s="35" t="n">
        <v>50</v>
      </c>
      <c r="U623" s="35" t="n">
        <v>75</v>
      </c>
      <c r="V623" s="35" t="n">
        <v>0.17</v>
      </c>
      <c r="W623" s="45" t="n">
        <f aca="false">SUM(F623,E623,V623,)</f>
        <v>0.89</v>
      </c>
    </row>
    <row r="624" customFormat="false" ht="15" hidden="false" customHeight="false" outlineLevel="0" collapsed="false">
      <c r="A624" s="39" t="n">
        <v>622</v>
      </c>
      <c r="B624" s="40" t="n">
        <v>1.2</v>
      </c>
      <c r="C624" s="41" t="n">
        <v>10</v>
      </c>
      <c r="D624" s="42" t="n">
        <v>0.1</v>
      </c>
      <c r="E624" s="40" t="n">
        <v>0.2</v>
      </c>
      <c r="F624" s="40" t="n">
        <f aca="false">(U624-S624)/T624</f>
        <v>0.3</v>
      </c>
      <c r="G624" s="45" t="n">
        <v>1</v>
      </c>
      <c r="H624" s="43" t="n">
        <v>2.2</v>
      </c>
      <c r="I624" s="40" t="n">
        <v>1.9</v>
      </c>
      <c r="J624" s="40" t="n">
        <f aca="false">(H624-I624)*B624*C624*D624*3.67</f>
        <v>1.3212</v>
      </c>
      <c r="K624" s="40" t="n">
        <v>3.67</v>
      </c>
      <c r="L624" s="44" t="n">
        <f aca="false">$AB$8*M624*N624*J624</f>
        <v>399.53088</v>
      </c>
      <c r="M624" s="45" t="n">
        <v>0.84</v>
      </c>
      <c r="N624" s="35" t="n">
        <v>0.9</v>
      </c>
      <c r="O624" s="44" t="n">
        <f aca="false">(P624*Q624)/R624</f>
        <v>5.76923076923077</v>
      </c>
      <c r="P624" s="35" t="n">
        <f aca="false">$AB$17</f>
        <v>1.5</v>
      </c>
      <c r="Q624" s="35" t="n">
        <f aca="false">$AC$17</f>
        <v>25</v>
      </c>
      <c r="R624" s="16" t="n">
        <v>6.5</v>
      </c>
      <c r="S624" s="35" t="n">
        <v>60</v>
      </c>
      <c r="T624" s="35" t="n">
        <v>50</v>
      </c>
      <c r="U624" s="35" t="n">
        <v>75</v>
      </c>
      <c r="V624" s="35" t="n">
        <v>0.23</v>
      </c>
      <c r="W624" s="45" t="n">
        <f aca="false">SUM(F624,E624,V624,)</f>
        <v>0.73</v>
      </c>
    </row>
    <row r="625" customFormat="false" ht="15" hidden="false" customHeight="false" outlineLevel="0" collapsed="false">
      <c r="A625" s="39" t="n">
        <v>623</v>
      </c>
      <c r="B625" s="40" t="n">
        <v>1.2</v>
      </c>
      <c r="C625" s="41" t="n">
        <v>10</v>
      </c>
      <c r="D625" s="42" t="n">
        <v>0.1</v>
      </c>
      <c r="E625" s="40" t="n">
        <v>0.3</v>
      </c>
      <c r="F625" s="40" t="n">
        <f aca="false">(U625-S625)/T625</f>
        <v>0.34</v>
      </c>
      <c r="G625" s="45" t="n">
        <v>0.98</v>
      </c>
      <c r="H625" s="43" t="n">
        <v>2.2</v>
      </c>
      <c r="I625" s="40" t="n">
        <v>2.5</v>
      </c>
      <c r="J625" s="40" t="n">
        <f aca="false">(H625-I625)*B625*C625*D625*3.67</f>
        <v>-1.3212</v>
      </c>
      <c r="K625" s="40" t="n">
        <v>3.67</v>
      </c>
      <c r="L625" s="44" t="n">
        <f aca="false">$AB$8*M625*N625*J625</f>
        <v>-361.48032</v>
      </c>
      <c r="M625" s="45" t="n">
        <v>0.76</v>
      </c>
      <c r="N625" s="35" t="n">
        <v>0.9</v>
      </c>
      <c r="O625" s="44" t="n">
        <f aca="false">(P625*Q625)/R625</f>
        <v>28.8461538461538</v>
      </c>
      <c r="P625" s="35" t="n">
        <f aca="false">$AB$17</f>
        <v>1.5</v>
      </c>
      <c r="Q625" s="35" t="n">
        <f aca="false">$AC$17</f>
        <v>25</v>
      </c>
      <c r="R625" s="16" t="n">
        <v>1.3</v>
      </c>
      <c r="S625" s="35" t="n">
        <v>58</v>
      </c>
      <c r="T625" s="35" t="n">
        <v>50</v>
      </c>
      <c r="U625" s="35" t="n">
        <v>75</v>
      </c>
      <c r="V625" s="35" t="n">
        <v>0.13</v>
      </c>
      <c r="W625" s="45" t="n">
        <f aca="false">SUM(F625,E625,V625,)</f>
        <v>0.77</v>
      </c>
    </row>
    <row r="626" customFormat="false" ht="15" hidden="false" customHeight="false" outlineLevel="0" collapsed="false">
      <c r="A626" s="39" t="n">
        <v>624</v>
      </c>
      <c r="B626" s="40" t="n">
        <v>1.2</v>
      </c>
      <c r="C626" s="41" t="n">
        <v>10</v>
      </c>
      <c r="D626" s="42" t="n">
        <v>0.1</v>
      </c>
      <c r="E626" s="40" t="n">
        <v>0.4</v>
      </c>
      <c r="F626" s="40" t="n">
        <f aca="false">(U626-S626)/T626</f>
        <v>0.24</v>
      </c>
      <c r="G626" s="45" t="n">
        <v>0.99</v>
      </c>
      <c r="H626" s="43" t="n">
        <v>2.2</v>
      </c>
      <c r="I626" s="40" t="n">
        <v>2.3</v>
      </c>
      <c r="J626" s="40" t="n">
        <f aca="false">(H626-I626)*B626*C626*D626*3.67</f>
        <v>-0.440399999999998</v>
      </c>
      <c r="K626" s="40" t="n">
        <v>3.67</v>
      </c>
      <c r="L626" s="44" t="n">
        <f aca="false">$AB$8*M626*N626*J626</f>
        <v>-120.49344</v>
      </c>
      <c r="M626" s="45" t="n">
        <v>0.76</v>
      </c>
      <c r="N626" s="35" t="n">
        <v>0.9</v>
      </c>
      <c r="O626" s="44" t="n">
        <f aca="false">(P626*Q626)/R626</f>
        <v>8.15217391304348</v>
      </c>
      <c r="P626" s="35" t="n">
        <f aca="false">$AB$17</f>
        <v>1.5</v>
      </c>
      <c r="Q626" s="35" t="n">
        <f aca="false">$AC$17</f>
        <v>25</v>
      </c>
      <c r="R626" s="16" t="n">
        <v>4.6</v>
      </c>
      <c r="S626" s="35" t="n">
        <v>63</v>
      </c>
      <c r="T626" s="35" t="n">
        <v>50</v>
      </c>
      <c r="U626" s="35" t="n">
        <v>75</v>
      </c>
      <c r="V626" s="35" t="n">
        <v>0.22</v>
      </c>
      <c r="W626" s="45" t="n">
        <f aca="false">SUM(F626,E626,V626,)</f>
        <v>0.86</v>
      </c>
    </row>
    <row r="627" customFormat="false" ht="15" hidden="false" customHeight="false" outlineLevel="0" collapsed="false">
      <c r="A627" s="39" t="n">
        <v>625</v>
      </c>
      <c r="B627" s="40" t="n">
        <v>1.2</v>
      </c>
      <c r="C627" s="41" t="n">
        <v>10</v>
      </c>
      <c r="D627" s="42" t="n">
        <v>0.1</v>
      </c>
      <c r="E627" s="40" t="n">
        <v>0.4</v>
      </c>
      <c r="F627" s="40" t="n">
        <f aca="false">(U627-S627)/T627</f>
        <v>0.32</v>
      </c>
      <c r="G627" s="45" t="n">
        <v>0.92</v>
      </c>
      <c r="H627" s="43" t="n">
        <v>2.2</v>
      </c>
      <c r="I627" s="40" t="n">
        <v>2.1</v>
      </c>
      <c r="J627" s="40" t="n">
        <f aca="false">(H627-I627)*B627*C627*D627*3.67</f>
        <v>0.4404</v>
      </c>
      <c r="K627" s="40" t="n">
        <v>3.67</v>
      </c>
      <c r="L627" s="44" t="n">
        <f aca="false">$AB$8*M627*N627*J627</f>
        <v>133.17696</v>
      </c>
      <c r="M627" s="45" t="n">
        <v>0.84</v>
      </c>
      <c r="N627" s="35" t="n">
        <v>0.9</v>
      </c>
      <c r="O627" s="44" t="n">
        <f aca="false">(P627*Q627)/R627</f>
        <v>6.81818181818182</v>
      </c>
      <c r="P627" s="35" t="n">
        <f aca="false">$AB$17</f>
        <v>1.5</v>
      </c>
      <c r="Q627" s="35" t="n">
        <f aca="false">$AC$17</f>
        <v>25</v>
      </c>
      <c r="R627" s="16" t="n">
        <v>5.5</v>
      </c>
      <c r="S627" s="35" t="n">
        <v>59</v>
      </c>
      <c r="T627" s="35" t="n">
        <v>50</v>
      </c>
      <c r="U627" s="35" t="n">
        <v>75</v>
      </c>
      <c r="V627" s="35" t="n">
        <v>0.15</v>
      </c>
      <c r="W627" s="45" t="n">
        <f aca="false">SUM(F627,E627,V627,)</f>
        <v>0.87</v>
      </c>
    </row>
    <row r="628" customFormat="false" ht="15" hidden="false" customHeight="false" outlineLevel="0" collapsed="false">
      <c r="A628" s="39" t="n">
        <v>626</v>
      </c>
      <c r="B628" s="40" t="n">
        <v>1.2</v>
      </c>
      <c r="C628" s="41" t="n">
        <v>10</v>
      </c>
      <c r="D628" s="42" t="n">
        <v>0.1</v>
      </c>
      <c r="E628" s="40" t="n">
        <v>0.2</v>
      </c>
      <c r="F628" s="40" t="n">
        <f aca="false">(U628-S628)/T628</f>
        <v>0.36</v>
      </c>
      <c r="G628" s="45" t="n">
        <v>0.92</v>
      </c>
      <c r="H628" s="43" t="n">
        <v>2.2</v>
      </c>
      <c r="I628" s="40" t="n">
        <v>2.5</v>
      </c>
      <c r="J628" s="40" t="n">
        <f aca="false">(H628-I628)*B628*C628*D628*3.67</f>
        <v>-1.3212</v>
      </c>
      <c r="K628" s="40" t="n">
        <v>3.67</v>
      </c>
      <c r="L628" s="44" t="n">
        <f aca="false">$AB$8*M628*N628*J628</f>
        <v>-380.5056</v>
      </c>
      <c r="M628" s="45" t="n">
        <v>0.8</v>
      </c>
      <c r="N628" s="35" t="n">
        <v>0.9</v>
      </c>
      <c r="O628" s="44" t="n">
        <f aca="false">(P628*Q628)/R628</f>
        <v>26.7857142857143</v>
      </c>
      <c r="P628" s="35" t="n">
        <f aca="false">$AB$17</f>
        <v>1.5</v>
      </c>
      <c r="Q628" s="35" t="n">
        <f aca="false">$AC$17</f>
        <v>25</v>
      </c>
      <c r="R628" s="16" t="n">
        <v>1.4</v>
      </c>
      <c r="S628" s="35" t="n">
        <v>57</v>
      </c>
      <c r="T628" s="35" t="n">
        <v>50</v>
      </c>
      <c r="U628" s="35" t="n">
        <v>75</v>
      </c>
      <c r="V628" s="35" t="n">
        <v>0.15</v>
      </c>
      <c r="W628" s="45" t="n">
        <f aca="false">SUM(F628,E628,V628,)</f>
        <v>0.71</v>
      </c>
    </row>
    <row r="629" customFormat="false" ht="15" hidden="false" customHeight="false" outlineLevel="0" collapsed="false">
      <c r="A629" s="39" t="n">
        <v>627</v>
      </c>
      <c r="B629" s="40" t="n">
        <v>1.2</v>
      </c>
      <c r="C629" s="41" t="n">
        <v>10</v>
      </c>
      <c r="D629" s="42" t="n">
        <v>0.1</v>
      </c>
      <c r="E629" s="40" t="n">
        <v>0.4</v>
      </c>
      <c r="F629" s="40" t="n">
        <f aca="false">(U629-S629)/T629</f>
        <v>0.36</v>
      </c>
      <c r="G629" s="45" t="n">
        <v>1</v>
      </c>
      <c r="H629" s="43" t="n">
        <v>2.2</v>
      </c>
      <c r="I629" s="40" t="n">
        <v>2.3</v>
      </c>
      <c r="J629" s="40" t="n">
        <f aca="false">(H629-I629)*B629*C629*D629*3.67</f>
        <v>-0.440399999999998</v>
      </c>
      <c r="K629" s="40" t="n">
        <v>3.67</v>
      </c>
      <c r="L629" s="44" t="n">
        <f aca="false">$AB$8*M629*N629*J629</f>
        <v>-135.29088</v>
      </c>
      <c r="M629" s="45" t="n">
        <v>0.853333333333333</v>
      </c>
      <c r="N629" s="35" t="n">
        <v>0.9</v>
      </c>
      <c r="O629" s="44" t="n">
        <f aca="false">(P629*Q629)/R629</f>
        <v>8.52272727272727</v>
      </c>
      <c r="P629" s="35" t="n">
        <f aca="false">$AB$17</f>
        <v>1.5</v>
      </c>
      <c r="Q629" s="35" t="n">
        <f aca="false">$AC$17</f>
        <v>25</v>
      </c>
      <c r="R629" s="16" t="n">
        <v>4.4</v>
      </c>
      <c r="S629" s="35" t="n">
        <v>57</v>
      </c>
      <c r="T629" s="35" t="n">
        <v>50</v>
      </c>
      <c r="U629" s="35" t="n">
        <v>75</v>
      </c>
      <c r="V629" s="35" t="n">
        <v>0.16</v>
      </c>
      <c r="W629" s="45" t="n">
        <f aca="false">SUM(F629,E629,V629,)</f>
        <v>0.92</v>
      </c>
    </row>
    <row r="630" customFormat="false" ht="15" hidden="false" customHeight="false" outlineLevel="0" collapsed="false">
      <c r="A630" s="39" t="n">
        <v>628</v>
      </c>
      <c r="B630" s="40" t="n">
        <v>1.2</v>
      </c>
      <c r="C630" s="41" t="n">
        <v>10</v>
      </c>
      <c r="D630" s="42" t="n">
        <v>0.1</v>
      </c>
      <c r="E630" s="40" t="n">
        <v>0.3</v>
      </c>
      <c r="F630" s="40" t="n">
        <f aca="false">(U630-S630)/T630</f>
        <v>0.26</v>
      </c>
      <c r="G630" s="45" t="n">
        <v>0.92</v>
      </c>
      <c r="H630" s="43" t="n">
        <v>2.2</v>
      </c>
      <c r="I630" s="40" t="n">
        <v>2.3</v>
      </c>
      <c r="J630" s="40" t="n">
        <f aca="false">(H630-I630)*B630*C630*D630*3.67</f>
        <v>-0.440399999999998</v>
      </c>
      <c r="K630" s="40" t="n">
        <v>3.67</v>
      </c>
      <c r="L630" s="44" t="n">
        <f aca="false">$AB$8*M630*N630*J630</f>
        <v>-120.49344</v>
      </c>
      <c r="M630" s="45" t="n">
        <v>0.76</v>
      </c>
      <c r="N630" s="35" t="n">
        <v>0.9</v>
      </c>
      <c r="O630" s="44" t="n">
        <f aca="false">(P630*Q630)/R630</f>
        <v>17.8571428571429</v>
      </c>
      <c r="P630" s="35" t="n">
        <f aca="false">$AB$17</f>
        <v>1.5</v>
      </c>
      <c r="Q630" s="35" t="n">
        <f aca="false">$AC$17</f>
        <v>25</v>
      </c>
      <c r="R630" s="16" t="n">
        <v>2.1</v>
      </c>
      <c r="S630" s="35" t="n">
        <v>62</v>
      </c>
      <c r="T630" s="35" t="n">
        <v>50</v>
      </c>
      <c r="U630" s="35" t="n">
        <v>75</v>
      </c>
      <c r="V630" s="35" t="n">
        <v>0.24</v>
      </c>
      <c r="W630" s="45" t="n">
        <f aca="false">SUM(F630,E630,V630,)</f>
        <v>0.8</v>
      </c>
    </row>
    <row r="631" customFormat="false" ht="15" hidden="false" customHeight="false" outlineLevel="0" collapsed="false">
      <c r="A631" s="39" t="n">
        <v>629</v>
      </c>
      <c r="B631" s="40" t="n">
        <v>1.2</v>
      </c>
      <c r="C631" s="41" t="n">
        <v>10</v>
      </c>
      <c r="D631" s="42" t="n">
        <v>0.1</v>
      </c>
      <c r="E631" s="40" t="n">
        <v>0.3</v>
      </c>
      <c r="F631" s="40" t="n">
        <f aca="false">(U631-S631)/T631</f>
        <v>0.4</v>
      </c>
      <c r="G631" s="45" t="n">
        <v>1</v>
      </c>
      <c r="H631" s="43" t="n">
        <v>2.2</v>
      </c>
      <c r="I631" s="40" t="n">
        <v>2.5</v>
      </c>
      <c r="J631" s="40" t="n">
        <f aca="false">(H631-I631)*B631*C631*D631*3.67</f>
        <v>-1.3212</v>
      </c>
      <c r="K631" s="40" t="n">
        <v>3.67</v>
      </c>
      <c r="L631" s="44" t="n">
        <f aca="false">$AB$8*M631*N631*J631</f>
        <v>-374.16384</v>
      </c>
      <c r="M631" s="45" t="n">
        <v>0.786666666666667</v>
      </c>
      <c r="N631" s="35" t="n">
        <v>0.9</v>
      </c>
      <c r="O631" s="44" t="n">
        <f aca="false">(P631*Q631)/R631</f>
        <v>7.8125</v>
      </c>
      <c r="P631" s="35" t="n">
        <f aca="false">$AB$17</f>
        <v>1.5</v>
      </c>
      <c r="Q631" s="35" t="n">
        <f aca="false">$AC$17</f>
        <v>25</v>
      </c>
      <c r="R631" s="16" t="n">
        <v>4.8</v>
      </c>
      <c r="S631" s="35" t="n">
        <v>55</v>
      </c>
      <c r="T631" s="35" t="n">
        <v>50</v>
      </c>
      <c r="U631" s="35" t="n">
        <v>75</v>
      </c>
      <c r="V631" s="35" t="n">
        <v>0.21</v>
      </c>
      <c r="W631" s="45" t="n">
        <f aca="false">SUM(F631,E631,V631,)</f>
        <v>0.91</v>
      </c>
    </row>
    <row r="632" customFormat="false" ht="15" hidden="false" customHeight="false" outlineLevel="0" collapsed="false">
      <c r="A632" s="39" t="n">
        <v>630</v>
      </c>
      <c r="B632" s="40" t="n">
        <v>1.2</v>
      </c>
      <c r="C632" s="41" t="n">
        <v>10</v>
      </c>
      <c r="D632" s="42" t="n">
        <v>0.1</v>
      </c>
      <c r="E632" s="40" t="n">
        <v>0.2</v>
      </c>
      <c r="F632" s="40" t="n">
        <f aca="false">(U632-S632)/T632</f>
        <v>0.28</v>
      </c>
      <c r="G632" s="45" t="n">
        <v>0.9</v>
      </c>
      <c r="H632" s="43" t="n">
        <v>2.2</v>
      </c>
      <c r="I632" s="40" t="n">
        <v>2.5</v>
      </c>
      <c r="J632" s="40" t="n">
        <f aca="false">(H632-I632)*B632*C632*D632*3.67</f>
        <v>-1.3212</v>
      </c>
      <c r="K632" s="40" t="n">
        <v>3.67</v>
      </c>
      <c r="L632" s="44" t="n">
        <f aca="false">$AB$8*M632*N632*J632</f>
        <v>-348.7968</v>
      </c>
      <c r="M632" s="45" t="n">
        <v>0.733333333333333</v>
      </c>
      <c r="N632" s="35" t="n">
        <v>0.9</v>
      </c>
      <c r="O632" s="44" t="n">
        <f aca="false">(P632*Q632)/R632</f>
        <v>8.15217391304348</v>
      </c>
      <c r="P632" s="35" t="n">
        <f aca="false">$AB$17</f>
        <v>1.5</v>
      </c>
      <c r="Q632" s="35" t="n">
        <f aca="false">$AC$17</f>
        <v>25</v>
      </c>
      <c r="R632" s="16" t="n">
        <v>4.6</v>
      </c>
      <c r="S632" s="35" t="n">
        <v>61</v>
      </c>
      <c r="T632" s="35" t="n">
        <v>50</v>
      </c>
      <c r="U632" s="35" t="n">
        <v>75</v>
      </c>
      <c r="V632" s="35" t="n">
        <v>0.22</v>
      </c>
      <c r="W632" s="45" t="n">
        <f aca="false">SUM(F632,E632,V632,)</f>
        <v>0.7</v>
      </c>
    </row>
    <row r="633" customFormat="false" ht="15" hidden="false" customHeight="false" outlineLevel="0" collapsed="false">
      <c r="A633" s="39" t="n">
        <v>631</v>
      </c>
      <c r="B633" s="40" t="n">
        <v>1.2</v>
      </c>
      <c r="C633" s="41" t="n">
        <v>10</v>
      </c>
      <c r="D633" s="42" t="n">
        <v>0.1</v>
      </c>
      <c r="E633" s="40" t="n">
        <v>0.3</v>
      </c>
      <c r="F633" s="40" t="n">
        <f aca="false">(U633-S633)/T633</f>
        <v>0.4</v>
      </c>
      <c r="G633" s="45" t="n">
        <v>0.93</v>
      </c>
      <c r="H633" s="43" t="n">
        <v>2.2</v>
      </c>
      <c r="I633" s="40" t="n">
        <v>2.2</v>
      </c>
      <c r="J633" s="40" t="n">
        <f aca="false">(H633-I633)*B633*C633*D633*3.67</f>
        <v>0</v>
      </c>
      <c r="K633" s="40" t="n">
        <v>3.67</v>
      </c>
      <c r="L633" s="44" t="n">
        <f aca="false">$AB$8*M633*N633*J633</f>
        <v>0</v>
      </c>
      <c r="M633" s="45" t="n">
        <v>0.773333333333333</v>
      </c>
      <c r="N633" s="35" t="n">
        <v>0.9</v>
      </c>
      <c r="O633" s="44" t="n">
        <f aca="false">(P633*Q633)/R633</f>
        <v>8.15217391304348</v>
      </c>
      <c r="P633" s="35" t="n">
        <f aca="false">$AB$17</f>
        <v>1.5</v>
      </c>
      <c r="Q633" s="35" t="n">
        <f aca="false">$AC$17</f>
        <v>25</v>
      </c>
      <c r="R633" s="16" t="n">
        <v>4.6</v>
      </c>
      <c r="S633" s="35" t="n">
        <v>55</v>
      </c>
      <c r="T633" s="35" t="n">
        <v>50</v>
      </c>
      <c r="U633" s="35" t="n">
        <v>75</v>
      </c>
      <c r="V633" s="35" t="n">
        <v>0.22</v>
      </c>
      <c r="W633" s="45" t="n">
        <f aca="false">SUM(F633,E633,V633,)</f>
        <v>0.92</v>
      </c>
    </row>
    <row r="634" customFormat="false" ht="15" hidden="false" customHeight="false" outlineLevel="0" collapsed="false">
      <c r="A634" s="39" t="n">
        <v>632</v>
      </c>
      <c r="B634" s="40" t="n">
        <v>1.2</v>
      </c>
      <c r="C634" s="41" t="n">
        <v>10</v>
      </c>
      <c r="D634" s="42" t="n">
        <v>0.1</v>
      </c>
      <c r="E634" s="40" t="n">
        <v>0.2</v>
      </c>
      <c r="F634" s="40" t="n">
        <f aca="false">(U634-S634)/T634</f>
        <v>0.24</v>
      </c>
      <c r="G634" s="45" t="n">
        <v>0.96</v>
      </c>
      <c r="H634" s="43" t="n">
        <v>2.2</v>
      </c>
      <c r="I634" s="40" t="n">
        <v>2.2</v>
      </c>
      <c r="J634" s="40" t="n">
        <f aca="false">(H634-I634)*B634*C634*D634*3.67</f>
        <v>0</v>
      </c>
      <c r="K634" s="40" t="n">
        <v>3.67</v>
      </c>
      <c r="L634" s="44" t="n">
        <f aca="false">$AB$8*M634*N634*J634</f>
        <v>0</v>
      </c>
      <c r="M634" s="45" t="n">
        <v>0.733333333333333</v>
      </c>
      <c r="N634" s="35" t="n">
        <v>0.9</v>
      </c>
      <c r="O634" s="44" t="n">
        <f aca="false">(P634*Q634)/R634</f>
        <v>6.69642857142857</v>
      </c>
      <c r="P634" s="35" t="n">
        <f aca="false">$AB$17</f>
        <v>1.5</v>
      </c>
      <c r="Q634" s="35" t="n">
        <f aca="false">$AC$17</f>
        <v>25</v>
      </c>
      <c r="R634" s="16" t="n">
        <v>5.6</v>
      </c>
      <c r="S634" s="35" t="n">
        <v>63</v>
      </c>
      <c r="T634" s="35" t="n">
        <v>50</v>
      </c>
      <c r="U634" s="35" t="n">
        <v>75</v>
      </c>
      <c r="V634" s="35" t="n">
        <v>0.15</v>
      </c>
      <c r="W634" s="45" t="n">
        <f aca="false">SUM(F634,E634,V634,)</f>
        <v>0.59</v>
      </c>
    </row>
    <row r="635" customFormat="false" ht="15" hidden="false" customHeight="false" outlineLevel="0" collapsed="false">
      <c r="A635" s="39" t="n">
        <v>633</v>
      </c>
      <c r="B635" s="40" t="n">
        <v>1.2</v>
      </c>
      <c r="C635" s="41" t="n">
        <v>10</v>
      </c>
      <c r="D635" s="42" t="n">
        <v>0.1</v>
      </c>
      <c r="E635" s="40" t="n">
        <v>0.4</v>
      </c>
      <c r="F635" s="40" t="n">
        <f aca="false">(U635-S635)/T635</f>
        <v>0.28</v>
      </c>
      <c r="G635" s="45" t="n">
        <v>0.96</v>
      </c>
      <c r="H635" s="43" t="n">
        <v>2.2</v>
      </c>
      <c r="I635" s="40" t="n">
        <v>2.4</v>
      </c>
      <c r="J635" s="40" t="n">
        <f aca="false">(H635-I635)*B635*C635*D635*3.67</f>
        <v>-0.880799999999999</v>
      </c>
      <c r="K635" s="40" t="n">
        <v>3.67</v>
      </c>
      <c r="L635" s="44" t="n">
        <f aca="false">$AB$8*M635*N635*J635</f>
        <v>-240.98688</v>
      </c>
      <c r="M635" s="45" t="n">
        <v>0.76</v>
      </c>
      <c r="N635" s="35" t="n">
        <v>0.9</v>
      </c>
      <c r="O635" s="44" t="n">
        <f aca="false">(P635*Q635)/R635</f>
        <v>17.0454545454545</v>
      </c>
      <c r="P635" s="35" t="n">
        <f aca="false">$AB$17</f>
        <v>1.5</v>
      </c>
      <c r="Q635" s="35" t="n">
        <f aca="false">$AC$17</f>
        <v>25</v>
      </c>
      <c r="R635" s="16" t="n">
        <v>2.2</v>
      </c>
      <c r="S635" s="35" t="n">
        <v>61</v>
      </c>
      <c r="T635" s="35" t="n">
        <v>50</v>
      </c>
      <c r="U635" s="35" t="n">
        <v>75</v>
      </c>
      <c r="V635" s="35" t="n">
        <v>0.1</v>
      </c>
      <c r="W635" s="45" t="n">
        <f aca="false">SUM(F635,E635,V635,)</f>
        <v>0.78</v>
      </c>
    </row>
    <row r="636" customFormat="false" ht="15" hidden="false" customHeight="false" outlineLevel="0" collapsed="false">
      <c r="A636" s="39" t="n">
        <v>634</v>
      </c>
      <c r="B636" s="40" t="n">
        <v>1.2</v>
      </c>
      <c r="C636" s="41" t="n">
        <v>10</v>
      </c>
      <c r="D636" s="42" t="n">
        <v>0.1</v>
      </c>
      <c r="E636" s="40" t="n">
        <v>0.3</v>
      </c>
      <c r="F636" s="40" t="n">
        <f aca="false">(U636-S636)/T636</f>
        <v>0.28</v>
      </c>
      <c r="G636" s="45" t="n">
        <v>0.92</v>
      </c>
      <c r="H636" s="43" t="n">
        <v>2.2</v>
      </c>
      <c r="I636" s="40" t="n">
        <v>1.8</v>
      </c>
      <c r="J636" s="40" t="n">
        <f aca="false">(H636-I636)*B636*C636*D636*3.67</f>
        <v>1.7616</v>
      </c>
      <c r="K636" s="40" t="n">
        <v>3.67</v>
      </c>
      <c r="L636" s="44" t="n">
        <f aca="false">$AB$8*M636*N636*J636</f>
        <v>473.51808</v>
      </c>
      <c r="M636" s="45" t="n">
        <v>0.746666666666667</v>
      </c>
      <c r="N636" s="35" t="n">
        <v>0.9</v>
      </c>
      <c r="O636" s="44" t="n">
        <f aca="false">(P636*Q636)/R636</f>
        <v>6.69642857142857</v>
      </c>
      <c r="P636" s="35" t="n">
        <f aca="false">$AB$17</f>
        <v>1.5</v>
      </c>
      <c r="Q636" s="35" t="n">
        <f aca="false">$AC$17</f>
        <v>25</v>
      </c>
      <c r="R636" s="16" t="n">
        <v>5.6</v>
      </c>
      <c r="S636" s="35" t="n">
        <v>61</v>
      </c>
      <c r="T636" s="35" t="n">
        <v>50</v>
      </c>
      <c r="U636" s="35" t="n">
        <v>75</v>
      </c>
      <c r="V636" s="35" t="n">
        <v>0.23</v>
      </c>
      <c r="W636" s="45" t="n">
        <f aca="false">SUM(F636,E636,V636,)</f>
        <v>0.81</v>
      </c>
    </row>
    <row r="637" customFormat="false" ht="15" hidden="false" customHeight="false" outlineLevel="0" collapsed="false">
      <c r="A637" s="39" t="n">
        <v>635</v>
      </c>
      <c r="B637" s="40" t="n">
        <v>1.2</v>
      </c>
      <c r="C637" s="41" t="n">
        <v>10</v>
      </c>
      <c r="D637" s="42" t="n">
        <v>0.1</v>
      </c>
      <c r="E637" s="40" t="n">
        <v>0.3</v>
      </c>
      <c r="F637" s="40" t="n">
        <f aca="false">(U637-S637)/T637</f>
        <v>0.32</v>
      </c>
      <c r="G637" s="45" t="n">
        <v>0.95</v>
      </c>
      <c r="H637" s="43" t="n">
        <v>2.2</v>
      </c>
      <c r="I637" s="40" t="n">
        <v>1.9</v>
      </c>
      <c r="J637" s="40" t="n">
        <f aca="false">(H637-I637)*B637*C637*D637*3.67</f>
        <v>1.3212</v>
      </c>
      <c r="K637" s="40" t="n">
        <v>3.67</v>
      </c>
      <c r="L637" s="44" t="n">
        <f aca="false">$AB$8*M637*N637*J637</f>
        <v>393.18912</v>
      </c>
      <c r="M637" s="45" t="n">
        <v>0.826666666666667</v>
      </c>
      <c r="N637" s="35" t="n">
        <v>0.9</v>
      </c>
      <c r="O637" s="44" t="n">
        <f aca="false">(P637*Q637)/R637</f>
        <v>10.4166666666667</v>
      </c>
      <c r="P637" s="35" t="n">
        <f aca="false">$AB$17</f>
        <v>1.5</v>
      </c>
      <c r="Q637" s="35" t="n">
        <f aca="false">$AC$17</f>
        <v>25</v>
      </c>
      <c r="R637" s="16" t="n">
        <v>3.6</v>
      </c>
      <c r="S637" s="35" t="n">
        <v>59</v>
      </c>
      <c r="T637" s="35" t="n">
        <v>50</v>
      </c>
      <c r="U637" s="35" t="n">
        <v>75</v>
      </c>
      <c r="V637" s="35" t="n">
        <v>0.15</v>
      </c>
      <c r="W637" s="45" t="n">
        <f aca="false">SUM(F637,E637,V637,)</f>
        <v>0.77</v>
      </c>
    </row>
    <row r="638" customFormat="false" ht="15" hidden="false" customHeight="false" outlineLevel="0" collapsed="false">
      <c r="A638" s="39" t="n">
        <v>636</v>
      </c>
      <c r="B638" s="40" t="n">
        <v>1.2</v>
      </c>
      <c r="C638" s="41" t="n">
        <v>10</v>
      </c>
      <c r="D638" s="42" t="n">
        <v>0.1</v>
      </c>
      <c r="E638" s="40" t="n">
        <v>0.3</v>
      </c>
      <c r="F638" s="40" t="n">
        <f aca="false">(U638-S638)/T638</f>
        <v>0.26</v>
      </c>
      <c r="G638" s="45" t="n">
        <v>0.91</v>
      </c>
      <c r="H638" s="43" t="n">
        <v>2.2</v>
      </c>
      <c r="I638" s="40" t="n">
        <v>2.2</v>
      </c>
      <c r="J638" s="40" t="n">
        <f aca="false">(H638-I638)*B638*C638*D638*3.67</f>
        <v>0</v>
      </c>
      <c r="K638" s="40" t="n">
        <v>3.67</v>
      </c>
      <c r="L638" s="44" t="n">
        <f aca="false">$AB$8*M638*N638*J638</f>
        <v>0</v>
      </c>
      <c r="M638" s="45" t="n">
        <v>0.746666666666667</v>
      </c>
      <c r="N638" s="35" t="n">
        <v>0.9</v>
      </c>
      <c r="O638" s="44" t="n">
        <f aca="false">(P638*Q638)/R638</f>
        <v>20.8333333333333</v>
      </c>
      <c r="P638" s="35" t="n">
        <f aca="false">$AB$17</f>
        <v>1.5</v>
      </c>
      <c r="Q638" s="35" t="n">
        <f aca="false">$AC$17</f>
        <v>25</v>
      </c>
      <c r="R638" s="16" t="n">
        <v>1.8</v>
      </c>
      <c r="S638" s="35" t="n">
        <v>62</v>
      </c>
      <c r="T638" s="35" t="n">
        <v>50</v>
      </c>
      <c r="U638" s="35" t="n">
        <v>75</v>
      </c>
      <c r="V638" s="35" t="n">
        <v>0.25</v>
      </c>
      <c r="W638" s="45" t="n">
        <f aca="false">SUM(F638,E638,V638,)</f>
        <v>0.81</v>
      </c>
    </row>
    <row r="639" customFormat="false" ht="15" hidden="false" customHeight="false" outlineLevel="0" collapsed="false">
      <c r="A639" s="39" t="n">
        <v>637</v>
      </c>
      <c r="B639" s="40" t="n">
        <v>1.2</v>
      </c>
      <c r="C639" s="41" t="n">
        <v>10</v>
      </c>
      <c r="D639" s="42" t="n">
        <v>0.1</v>
      </c>
      <c r="E639" s="40" t="n">
        <v>0.2</v>
      </c>
      <c r="F639" s="40" t="n">
        <f aca="false">(U639-S639)/T639</f>
        <v>0.22</v>
      </c>
      <c r="G639" s="45" t="n">
        <v>0.92</v>
      </c>
      <c r="H639" s="43" t="n">
        <v>2.2</v>
      </c>
      <c r="I639" s="40" t="n">
        <v>2</v>
      </c>
      <c r="J639" s="40" t="n">
        <f aca="false">(H639-I639)*B639*C639*D639*3.67</f>
        <v>0.880800000000001</v>
      </c>
      <c r="K639" s="40" t="n">
        <v>3.67</v>
      </c>
      <c r="L639" s="44" t="n">
        <f aca="false">$AB$8*M639*N639*J639</f>
        <v>236.75904</v>
      </c>
      <c r="M639" s="45" t="n">
        <v>0.746666666666667</v>
      </c>
      <c r="N639" s="35" t="n">
        <v>0.9</v>
      </c>
      <c r="O639" s="44" t="n">
        <f aca="false">(P639*Q639)/R639</f>
        <v>15.625</v>
      </c>
      <c r="P639" s="35" t="n">
        <f aca="false">$AB$17</f>
        <v>1.5</v>
      </c>
      <c r="Q639" s="35" t="n">
        <f aca="false">$AC$17</f>
        <v>25</v>
      </c>
      <c r="R639" s="16" t="n">
        <v>2.4</v>
      </c>
      <c r="S639" s="35" t="n">
        <v>64</v>
      </c>
      <c r="T639" s="35" t="n">
        <v>50</v>
      </c>
      <c r="U639" s="35" t="n">
        <v>75</v>
      </c>
      <c r="V639" s="35" t="n">
        <v>0.18</v>
      </c>
      <c r="W639" s="45" t="n">
        <f aca="false">SUM(F639,E639,V639,)</f>
        <v>0.6</v>
      </c>
    </row>
    <row r="640" customFormat="false" ht="15" hidden="false" customHeight="false" outlineLevel="0" collapsed="false">
      <c r="A640" s="39" t="n">
        <v>638</v>
      </c>
      <c r="B640" s="40" t="n">
        <v>1.2</v>
      </c>
      <c r="C640" s="41" t="n">
        <v>10</v>
      </c>
      <c r="D640" s="42" t="n">
        <v>0.1</v>
      </c>
      <c r="E640" s="40" t="n">
        <v>0.2</v>
      </c>
      <c r="F640" s="40" t="n">
        <f aca="false">(U640-S640)/T640</f>
        <v>0.2</v>
      </c>
      <c r="G640" s="45" t="n">
        <v>0.9</v>
      </c>
      <c r="H640" s="43" t="n">
        <v>2.2</v>
      </c>
      <c r="I640" s="40" t="n">
        <v>2</v>
      </c>
      <c r="J640" s="40" t="n">
        <f aca="false">(H640-I640)*B640*C640*D640*3.67</f>
        <v>0.880800000000001</v>
      </c>
      <c r="K640" s="40" t="n">
        <v>3.67</v>
      </c>
      <c r="L640" s="44" t="n">
        <f aca="false">$AB$8*M640*N640*J640</f>
        <v>266.35392</v>
      </c>
      <c r="M640" s="45" t="n">
        <v>0.84</v>
      </c>
      <c r="N640" s="35" t="n">
        <v>0.9</v>
      </c>
      <c r="O640" s="44" t="n">
        <f aca="false">(P640*Q640)/R640</f>
        <v>19.7368421052632</v>
      </c>
      <c r="P640" s="35" t="n">
        <f aca="false">$AB$17</f>
        <v>1.5</v>
      </c>
      <c r="Q640" s="35" t="n">
        <f aca="false">$AC$17</f>
        <v>25</v>
      </c>
      <c r="R640" s="16" t="n">
        <v>1.9</v>
      </c>
      <c r="S640" s="35" t="n">
        <v>65</v>
      </c>
      <c r="T640" s="35" t="n">
        <v>50</v>
      </c>
      <c r="U640" s="35" t="n">
        <v>75</v>
      </c>
      <c r="V640" s="35" t="n">
        <v>0.19</v>
      </c>
      <c r="W640" s="45" t="n">
        <f aca="false">SUM(F640,E640,V640,)</f>
        <v>0.59</v>
      </c>
    </row>
    <row r="641" customFormat="false" ht="15" hidden="false" customHeight="false" outlineLevel="0" collapsed="false">
      <c r="A641" s="39" t="n">
        <v>639</v>
      </c>
      <c r="B641" s="40" t="n">
        <v>1.2</v>
      </c>
      <c r="C641" s="41" t="n">
        <v>10</v>
      </c>
      <c r="D641" s="42" t="n">
        <v>0.1</v>
      </c>
      <c r="E641" s="40" t="n">
        <v>0.3</v>
      </c>
      <c r="F641" s="40" t="n">
        <f aca="false">(U641-S641)/T641</f>
        <v>0.3</v>
      </c>
      <c r="G641" s="45" t="n">
        <v>1</v>
      </c>
      <c r="H641" s="43" t="n">
        <v>2.2</v>
      </c>
      <c r="I641" s="40" t="n">
        <v>2.5</v>
      </c>
      <c r="J641" s="40" t="n">
        <f aca="false">(H641-I641)*B641*C641*D641*3.67</f>
        <v>-1.3212</v>
      </c>
      <c r="K641" s="40" t="n">
        <v>3.67</v>
      </c>
      <c r="L641" s="44" t="n">
        <f aca="false">$AB$8*M641*N641*J641</f>
        <v>-361.48032</v>
      </c>
      <c r="M641" s="45" t="n">
        <v>0.76</v>
      </c>
      <c r="N641" s="35" t="n">
        <v>0.9</v>
      </c>
      <c r="O641" s="44" t="n">
        <f aca="false">(P641*Q641)/R641</f>
        <v>34.0909090909091</v>
      </c>
      <c r="P641" s="35" t="n">
        <f aca="false">$AB$17</f>
        <v>1.5</v>
      </c>
      <c r="Q641" s="35" t="n">
        <f aca="false">$AC$17</f>
        <v>25</v>
      </c>
      <c r="R641" s="16" t="n">
        <v>1.1</v>
      </c>
      <c r="S641" s="35" t="n">
        <v>60</v>
      </c>
      <c r="T641" s="35" t="n">
        <v>50</v>
      </c>
      <c r="U641" s="35" t="n">
        <v>75</v>
      </c>
      <c r="V641" s="35" t="n">
        <v>0.19</v>
      </c>
      <c r="W641" s="45" t="n">
        <f aca="false">SUM(F641,E641,V641,)</f>
        <v>0.79</v>
      </c>
    </row>
    <row r="642" customFormat="false" ht="15" hidden="false" customHeight="false" outlineLevel="0" collapsed="false">
      <c r="A642" s="39" t="n">
        <v>640</v>
      </c>
      <c r="B642" s="40" t="n">
        <v>1.2</v>
      </c>
      <c r="C642" s="41" t="n">
        <v>10</v>
      </c>
      <c r="D642" s="42" t="n">
        <v>0.1</v>
      </c>
      <c r="E642" s="40" t="n">
        <v>0.3</v>
      </c>
      <c r="F642" s="40" t="n">
        <f aca="false">(U642-S642)/T642</f>
        <v>0.24</v>
      </c>
      <c r="G642" s="45" t="n">
        <v>0.95</v>
      </c>
      <c r="H642" s="43" t="n">
        <v>2.2</v>
      </c>
      <c r="I642" s="40" t="n">
        <v>2.1</v>
      </c>
      <c r="J642" s="40" t="n">
        <f aca="false">(H642-I642)*B642*C642*D642*3.67</f>
        <v>0.4404</v>
      </c>
      <c r="K642" s="40" t="n">
        <v>3.67</v>
      </c>
      <c r="L642" s="44" t="n">
        <f aca="false">$AB$8*M642*N642*J642</f>
        <v>137.4048</v>
      </c>
      <c r="M642" s="45" t="n">
        <v>0.866666666666667</v>
      </c>
      <c r="N642" s="35" t="n">
        <v>0.9</v>
      </c>
      <c r="O642" s="44" t="n">
        <f aca="false">(P642*Q642)/R642</f>
        <v>5.35714285714286</v>
      </c>
      <c r="P642" s="35" t="n">
        <f aca="false">$AB$17</f>
        <v>1.5</v>
      </c>
      <c r="Q642" s="35" t="n">
        <f aca="false">$AC$17</f>
        <v>25</v>
      </c>
      <c r="R642" s="16" t="n">
        <v>7</v>
      </c>
      <c r="S642" s="35" t="n">
        <v>63</v>
      </c>
      <c r="T642" s="35" t="n">
        <v>50</v>
      </c>
      <c r="U642" s="35" t="n">
        <v>75</v>
      </c>
      <c r="V642" s="35" t="n">
        <v>0.22</v>
      </c>
      <c r="W642" s="45" t="n">
        <f aca="false">SUM(F642,E642,V642,)</f>
        <v>0.76</v>
      </c>
    </row>
    <row r="643" customFormat="false" ht="15" hidden="false" customHeight="false" outlineLevel="0" collapsed="false">
      <c r="A643" s="39" t="n">
        <v>641</v>
      </c>
      <c r="B643" s="40" t="n">
        <v>1.2</v>
      </c>
      <c r="C643" s="41" t="n">
        <v>10</v>
      </c>
      <c r="D643" s="42" t="n">
        <v>0.1</v>
      </c>
      <c r="E643" s="40" t="n">
        <v>0.3</v>
      </c>
      <c r="F643" s="40" t="n">
        <f aca="false">(U643-S643)/T643</f>
        <v>0.34</v>
      </c>
      <c r="G643" s="45" t="n">
        <v>0.9</v>
      </c>
      <c r="H643" s="43" t="n">
        <v>2.2</v>
      </c>
      <c r="I643" s="40" t="n">
        <v>2</v>
      </c>
      <c r="J643" s="40" t="n">
        <f aca="false">(H643-I643)*B643*C643*D643*3.67</f>
        <v>0.880800000000001</v>
      </c>
      <c r="K643" s="40" t="n">
        <v>3.67</v>
      </c>
      <c r="L643" s="44" t="n">
        <f aca="false">$AB$8*M643*N643*J643</f>
        <v>240.98688</v>
      </c>
      <c r="M643" s="45" t="n">
        <v>0.76</v>
      </c>
      <c r="N643" s="35" t="n">
        <v>0.9</v>
      </c>
      <c r="O643" s="44" t="n">
        <f aca="false">(P643*Q643)/R643</f>
        <v>18.75</v>
      </c>
      <c r="P643" s="35" t="n">
        <f aca="false">$AB$17</f>
        <v>1.5</v>
      </c>
      <c r="Q643" s="35" t="n">
        <f aca="false">$AC$17</f>
        <v>25</v>
      </c>
      <c r="R643" s="16" t="n">
        <v>2</v>
      </c>
      <c r="S643" s="35" t="n">
        <v>58</v>
      </c>
      <c r="T643" s="35" t="n">
        <v>50</v>
      </c>
      <c r="U643" s="35" t="n">
        <v>75</v>
      </c>
      <c r="V643" s="35" t="n">
        <v>0.14</v>
      </c>
      <c r="W643" s="45" t="n">
        <f aca="false">SUM(F643,E643,V643,)</f>
        <v>0.78</v>
      </c>
    </row>
    <row r="644" customFormat="false" ht="15" hidden="false" customHeight="false" outlineLevel="0" collapsed="false">
      <c r="A644" s="39" t="n">
        <v>642</v>
      </c>
      <c r="B644" s="40" t="n">
        <v>1.2</v>
      </c>
      <c r="C644" s="41" t="n">
        <v>10</v>
      </c>
      <c r="D644" s="42" t="n">
        <v>0.1</v>
      </c>
      <c r="E644" s="40" t="n">
        <v>0.2</v>
      </c>
      <c r="F644" s="40" t="n">
        <f aca="false">(U644-S644)/T644</f>
        <v>0.24</v>
      </c>
      <c r="G644" s="45" t="n">
        <v>0.93</v>
      </c>
      <c r="H644" s="43" t="n">
        <v>2.2</v>
      </c>
      <c r="I644" s="40" t="n">
        <v>2.1</v>
      </c>
      <c r="J644" s="40" t="n">
        <f aca="false">(H644-I644)*B644*C644*D644*3.67</f>
        <v>0.4404</v>
      </c>
      <c r="K644" s="40" t="n">
        <v>3.67</v>
      </c>
      <c r="L644" s="44" t="n">
        <f aca="false">$AB$8*M644*N644*J644</f>
        <v>120.49344</v>
      </c>
      <c r="M644" s="45" t="n">
        <v>0.76</v>
      </c>
      <c r="N644" s="35" t="n">
        <v>0.9</v>
      </c>
      <c r="O644" s="44" t="n">
        <f aca="false">(P644*Q644)/R644</f>
        <v>18.75</v>
      </c>
      <c r="P644" s="35" t="n">
        <f aca="false">$AB$17</f>
        <v>1.5</v>
      </c>
      <c r="Q644" s="35" t="n">
        <f aca="false">$AC$17</f>
        <v>25</v>
      </c>
      <c r="R644" s="16" t="n">
        <v>2</v>
      </c>
      <c r="S644" s="35" t="n">
        <v>63</v>
      </c>
      <c r="T644" s="35" t="n">
        <v>50</v>
      </c>
      <c r="U644" s="35" t="n">
        <v>75</v>
      </c>
      <c r="V644" s="35" t="n">
        <v>0.22</v>
      </c>
      <c r="W644" s="45" t="n">
        <f aca="false">SUM(F644,E644,V644,)</f>
        <v>0.66</v>
      </c>
    </row>
    <row r="645" customFormat="false" ht="15" hidden="false" customHeight="false" outlineLevel="0" collapsed="false">
      <c r="A645" s="39" t="n">
        <v>643</v>
      </c>
      <c r="B645" s="40" t="n">
        <v>1.2</v>
      </c>
      <c r="C645" s="41" t="n">
        <v>10</v>
      </c>
      <c r="D645" s="42" t="n">
        <v>0.1</v>
      </c>
      <c r="E645" s="40" t="n">
        <v>0.4</v>
      </c>
      <c r="F645" s="40" t="n">
        <f aca="false">(U645-S645)/T645</f>
        <v>0.26</v>
      </c>
      <c r="G645" s="45" t="n">
        <v>0.97</v>
      </c>
      <c r="H645" s="43" t="n">
        <v>2.2</v>
      </c>
      <c r="I645" s="40" t="n">
        <v>2.3</v>
      </c>
      <c r="J645" s="40" t="n">
        <f aca="false">(H645-I645)*B645*C645*D645*3.67</f>
        <v>-0.440399999999998</v>
      </c>
      <c r="K645" s="40" t="n">
        <v>3.67</v>
      </c>
      <c r="L645" s="44" t="n">
        <f aca="false">$AB$8*M645*N645*J645</f>
        <v>-133.17696</v>
      </c>
      <c r="M645" s="45" t="n">
        <v>0.84</v>
      </c>
      <c r="N645" s="35" t="n">
        <v>0.9</v>
      </c>
      <c r="O645" s="44" t="n">
        <f aca="false">(P645*Q645)/R645</f>
        <v>16.304347826087</v>
      </c>
      <c r="P645" s="35" t="n">
        <f aca="false">$AB$17</f>
        <v>1.5</v>
      </c>
      <c r="Q645" s="35" t="n">
        <f aca="false">$AC$17</f>
        <v>25</v>
      </c>
      <c r="R645" s="16" t="n">
        <v>2.3</v>
      </c>
      <c r="S645" s="35" t="n">
        <v>62</v>
      </c>
      <c r="T645" s="35" t="n">
        <v>50</v>
      </c>
      <c r="U645" s="35" t="n">
        <v>75</v>
      </c>
      <c r="V645" s="35" t="n">
        <v>0.13</v>
      </c>
      <c r="W645" s="45" t="n">
        <f aca="false">SUM(F645,E645,V645,)</f>
        <v>0.79</v>
      </c>
    </row>
    <row r="646" customFormat="false" ht="15" hidden="false" customHeight="false" outlineLevel="0" collapsed="false">
      <c r="A646" s="39" t="n">
        <v>644</v>
      </c>
      <c r="B646" s="40" t="n">
        <v>1.2</v>
      </c>
      <c r="C646" s="41" t="n">
        <v>10</v>
      </c>
      <c r="D646" s="42" t="n">
        <v>0.1</v>
      </c>
      <c r="E646" s="40" t="n">
        <v>0.3</v>
      </c>
      <c r="F646" s="40" t="n">
        <f aca="false">(U646-S646)/T646</f>
        <v>0.38</v>
      </c>
      <c r="G646" s="45" t="n">
        <v>0.91</v>
      </c>
      <c r="H646" s="43" t="n">
        <v>2.2</v>
      </c>
      <c r="I646" s="40" t="n">
        <v>2.2</v>
      </c>
      <c r="J646" s="40" t="n">
        <f aca="false">(H646-I646)*B646*C646*D646*3.67</f>
        <v>0</v>
      </c>
      <c r="K646" s="40" t="n">
        <v>3.67</v>
      </c>
      <c r="L646" s="44" t="n">
        <f aca="false">$AB$8*M646*N646*J646</f>
        <v>0</v>
      </c>
      <c r="M646" s="45" t="n">
        <v>0.826666666666667</v>
      </c>
      <c r="N646" s="35" t="n">
        <v>0.9</v>
      </c>
      <c r="O646" s="44" t="n">
        <f aca="false">(P646*Q646)/R646</f>
        <v>6.69642857142857</v>
      </c>
      <c r="P646" s="35" t="n">
        <f aca="false">$AB$17</f>
        <v>1.5</v>
      </c>
      <c r="Q646" s="35" t="n">
        <f aca="false">$AC$17</f>
        <v>25</v>
      </c>
      <c r="R646" s="16" t="n">
        <v>5.6</v>
      </c>
      <c r="S646" s="35" t="n">
        <v>56</v>
      </c>
      <c r="T646" s="35" t="n">
        <v>50</v>
      </c>
      <c r="U646" s="35" t="n">
        <v>75</v>
      </c>
      <c r="V646" s="35" t="n">
        <v>0.24</v>
      </c>
      <c r="W646" s="45" t="n">
        <f aca="false">SUM(F646,E646,V646,)</f>
        <v>0.92</v>
      </c>
    </row>
    <row r="647" customFormat="false" ht="15" hidden="false" customHeight="false" outlineLevel="0" collapsed="false">
      <c r="A647" s="39" t="n">
        <v>645</v>
      </c>
      <c r="B647" s="40" t="n">
        <v>1.2</v>
      </c>
      <c r="C647" s="41" t="n">
        <v>10</v>
      </c>
      <c r="D647" s="42" t="n">
        <v>0.1</v>
      </c>
      <c r="E647" s="40" t="n">
        <v>0.3</v>
      </c>
      <c r="F647" s="40" t="n">
        <f aca="false">(U647-S647)/T647</f>
        <v>0.4</v>
      </c>
      <c r="G647" s="45" t="n">
        <v>0.96</v>
      </c>
      <c r="H647" s="43" t="n">
        <v>2.2</v>
      </c>
      <c r="I647" s="40" t="n">
        <v>2.5</v>
      </c>
      <c r="J647" s="40" t="n">
        <f aca="false">(H647-I647)*B647*C647*D647*3.67</f>
        <v>-1.3212</v>
      </c>
      <c r="K647" s="40" t="n">
        <v>3.67</v>
      </c>
      <c r="L647" s="44" t="n">
        <f aca="false">$AB$8*M647*N647*J647</f>
        <v>-412.2144</v>
      </c>
      <c r="M647" s="45" t="n">
        <v>0.866666666666667</v>
      </c>
      <c r="N647" s="35" t="n">
        <v>0.9</v>
      </c>
      <c r="O647" s="44" t="n">
        <f aca="false">(P647*Q647)/R647</f>
        <v>17.0454545454545</v>
      </c>
      <c r="P647" s="35" t="n">
        <f aca="false">$AB$17</f>
        <v>1.5</v>
      </c>
      <c r="Q647" s="35" t="n">
        <f aca="false">$AC$17</f>
        <v>25</v>
      </c>
      <c r="R647" s="16" t="n">
        <v>2.2</v>
      </c>
      <c r="S647" s="35" t="n">
        <v>55</v>
      </c>
      <c r="T647" s="35" t="n">
        <v>50</v>
      </c>
      <c r="U647" s="35" t="n">
        <v>75</v>
      </c>
      <c r="V647" s="35" t="n">
        <v>0.18</v>
      </c>
      <c r="W647" s="45" t="n">
        <f aca="false">SUM(F647,E647,V647,)</f>
        <v>0.88</v>
      </c>
    </row>
    <row r="648" customFormat="false" ht="15" hidden="false" customHeight="false" outlineLevel="0" collapsed="false">
      <c r="A648" s="39" t="n">
        <v>646</v>
      </c>
      <c r="B648" s="40" t="n">
        <v>1.2</v>
      </c>
      <c r="C648" s="41" t="n">
        <v>10</v>
      </c>
      <c r="D648" s="42" t="n">
        <v>0.1</v>
      </c>
      <c r="E648" s="40" t="n">
        <v>0.3</v>
      </c>
      <c r="F648" s="40" t="n">
        <f aca="false">(U648-S648)/T648</f>
        <v>0.34</v>
      </c>
      <c r="G648" s="45" t="n">
        <v>1</v>
      </c>
      <c r="H648" s="43" t="n">
        <v>2.2</v>
      </c>
      <c r="I648" s="40" t="n">
        <v>2.6</v>
      </c>
      <c r="J648" s="40" t="n">
        <f aca="false">(H648-I648)*B648*C648*D648*3.67</f>
        <v>-1.7616</v>
      </c>
      <c r="K648" s="40" t="n">
        <v>3.67</v>
      </c>
      <c r="L648" s="44" t="n">
        <f aca="false">$AB$8*M648*N648*J648</f>
        <v>-481.97376</v>
      </c>
      <c r="M648" s="45" t="n">
        <v>0.76</v>
      </c>
      <c r="N648" s="35" t="n">
        <v>0.9</v>
      </c>
      <c r="O648" s="44" t="n">
        <f aca="false">(P648*Q648)/R648</f>
        <v>41.6666666666667</v>
      </c>
      <c r="P648" s="35" t="n">
        <f aca="false">$AB$17</f>
        <v>1.5</v>
      </c>
      <c r="Q648" s="35" t="n">
        <f aca="false">$AC$17</f>
        <v>25</v>
      </c>
      <c r="R648" s="16" t="n">
        <v>0.9</v>
      </c>
      <c r="S648" s="35" t="n">
        <v>58</v>
      </c>
      <c r="T648" s="35" t="n">
        <v>50</v>
      </c>
      <c r="U648" s="35" t="n">
        <v>75</v>
      </c>
      <c r="V648" s="35" t="n">
        <v>0.25</v>
      </c>
      <c r="W648" s="45" t="n">
        <f aca="false">SUM(F648,E648,V648,)</f>
        <v>0.89</v>
      </c>
    </row>
    <row r="649" customFormat="false" ht="15" hidden="false" customHeight="false" outlineLevel="0" collapsed="false">
      <c r="A649" s="39" t="n">
        <v>647</v>
      </c>
      <c r="B649" s="40" t="n">
        <v>1.2</v>
      </c>
      <c r="C649" s="41" t="n">
        <v>10</v>
      </c>
      <c r="D649" s="42" t="n">
        <v>0.1</v>
      </c>
      <c r="E649" s="40" t="n">
        <v>0.3</v>
      </c>
      <c r="F649" s="40" t="n">
        <f aca="false">(U649-S649)/T649</f>
        <v>0.4</v>
      </c>
      <c r="G649" s="45" t="n">
        <v>0.96</v>
      </c>
      <c r="H649" s="43" t="n">
        <v>2.2</v>
      </c>
      <c r="I649" s="40" t="n">
        <v>2.4</v>
      </c>
      <c r="J649" s="40" t="n">
        <f aca="false">(H649-I649)*B649*C649*D649*3.67</f>
        <v>-0.880799999999999</v>
      </c>
      <c r="K649" s="40" t="n">
        <v>3.67</v>
      </c>
      <c r="L649" s="44" t="n">
        <f aca="false">$AB$8*M649*N649*J649</f>
        <v>-270.58176</v>
      </c>
      <c r="M649" s="45" t="n">
        <v>0.853333333333333</v>
      </c>
      <c r="N649" s="35" t="n">
        <v>0.9</v>
      </c>
      <c r="O649" s="44" t="n">
        <f aca="false">(P649*Q649)/R649</f>
        <v>20.8333333333333</v>
      </c>
      <c r="P649" s="35" t="n">
        <f aca="false">$AB$17</f>
        <v>1.5</v>
      </c>
      <c r="Q649" s="35" t="n">
        <f aca="false">$AC$17</f>
        <v>25</v>
      </c>
      <c r="R649" s="16" t="n">
        <v>1.8</v>
      </c>
      <c r="S649" s="35" t="n">
        <v>55</v>
      </c>
      <c r="T649" s="35" t="n">
        <v>50</v>
      </c>
      <c r="U649" s="35" t="n">
        <v>75</v>
      </c>
      <c r="V649" s="35" t="n">
        <v>0.15</v>
      </c>
      <c r="W649" s="45" t="n">
        <f aca="false">SUM(F649,E649,V649,)</f>
        <v>0.85</v>
      </c>
    </row>
    <row r="650" customFormat="false" ht="15" hidden="false" customHeight="false" outlineLevel="0" collapsed="false">
      <c r="A650" s="39" t="n">
        <v>648</v>
      </c>
      <c r="B650" s="40" t="n">
        <v>1.2</v>
      </c>
      <c r="C650" s="41" t="n">
        <v>10</v>
      </c>
      <c r="D650" s="42" t="n">
        <v>0.1</v>
      </c>
      <c r="E650" s="40" t="n">
        <v>0.4</v>
      </c>
      <c r="F650" s="40" t="n">
        <f aca="false">(U650-S650)/T650</f>
        <v>0.26</v>
      </c>
      <c r="G650" s="45" t="n">
        <v>0.96</v>
      </c>
      <c r="H650" s="43" t="n">
        <v>2.2</v>
      </c>
      <c r="I650" s="40" t="n">
        <v>2.6</v>
      </c>
      <c r="J650" s="40" t="n">
        <f aca="false">(H650-I650)*B650*C650*D650*3.67</f>
        <v>-1.7616</v>
      </c>
      <c r="K650" s="40" t="n">
        <v>3.67</v>
      </c>
      <c r="L650" s="44" t="n">
        <f aca="false">$AB$8*M650*N650*J650</f>
        <v>-541.16352</v>
      </c>
      <c r="M650" s="45" t="n">
        <v>0.853333333333333</v>
      </c>
      <c r="N650" s="35" t="n">
        <v>0.9</v>
      </c>
      <c r="O650" s="44" t="n">
        <f aca="false">(P650*Q650)/R650</f>
        <v>8.15217391304348</v>
      </c>
      <c r="P650" s="35" t="n">
        <f aca="false">$AB$17</f>
        <v>1.5</v>
      </c>
      <c r="Q650" s="35" t="n">
        <f aca="false">$AC$17</f>
        <v>25</v>
      </c>
      <c r="R650" s="16" t="n">
        <v>4.6</v>
      </c>
      <c r="S650" s="35" t="n">
        <v>62</v>
      </c>
      <c r="T650" s="35" t="n">
        <v>50</v>
      </c>
      <c r="U650" s="35" t="n">
        <v>75</v>
      </c>
      <c r="V650" s="35" t="n">
        <v>0.12</v>
      </c>
      <c r="W650" s="45" t="n">
        <f aca="false">SUM(F650,E650,V650,)</f>
        <v>0.78</v>
      </c>
    </row>
    <row r="651" customFormat="false" ht="15" hidden="false" customHeight="false" outlineLevel="0" collapsed="false">
      <c r="A651" s="39" t="n">
        <v>649</v>
      </c>
      <c r="B651" s="40" t="n">
        <v>1.2</v>
      </c>
      <c r="C651" s="41" t="n">
        <v>10</v>
      </c>
      <c r="D651" s="42" t="n">
        <v>0.1</v>
      </c>
      <c r="E651" s="40" t="n">
        <v>0.4</v>
      </c>
      <c r="F651" s="40" t="n">
        <f aca="false">(U651-S651)/T651</f>
        <v>0.24</v>
      </c>
      <c r="G651" s="45" t="n">
        <v>1</v>
      </c>
      <c r="H651" s="43" t="n">
        <v>2.2</v>
      </c>
      <c r="I651" s="40" t="n">
        <v>2.6</v>
      </c>
      <c r="J651" s="40" t="n">
        <f aca="false">(H651-I651)*B651*C651*D651*3.67</f>
        <v>-1.7616</v>
      </c>
      <c r="K651" s="40" t="n">
        <v>3.67</v>
      </c>
      <c r="L651" s="44" t="n">
        <f aca="false">$AB$8*M651*N651*J651</f>
        <v>-473.51808</v>
      </c>
      <c r="M651" s="45" t="n">
        <v>0.746666666666667</v>
      </c>
      <c r="N651" s="35" t="n">
        <v>0.9</v>
      </c>
      <c r="O651" s="44" t="n">
        <f aca="false">(P651*Q651)/R651</f>
        <v>34.0909090909091</v>
      </c>
      <c r="P651" s="35" t="n">
        <f aca="false">$AB$17</f>
        <v>1.5</v>
      </c>
      <c r="Q651" s="35" t="n">
        <f aca="false">$AC$17</f>
        <v>25</v>
      </c>
      <c r="R651" s="16" t="n">
        <v>1.1</v>
      </c>
      <c r="S651" s="35" t="n">
        <v>63</v>
      </c>
      <c r="T651" s="35" t="n">
        <v>50</v>
      </c>
      <c r="U651" s="35" t="n">
        <v>75</v>
      </c>
      <c r="V651" s="35" t="n">
        <v>0.17</v>
      </c>
      <c r="W651" s="45" t="n">
        <f aca="false">SUM(F651,E651,V651,)</f>
        <v>0.81</v>
      </c>
    </row>
    <row r="652" customFormat="false" ht="15" hidden="false" customHeight="false" outlineLevel="0" collapsed="false">
      <c r="A652" s="39" t="n">
        <v>650</v>
      </c>
      <c r="B652" s="40" t="n">
        <v>1.2</v>
      </c>
      <c r="C652" s="41" t="n">
        <v>10</v>
      </c>
      <c r="D652" s="42" t="n">
        <v>0.1</v>
      </c>
      <c r="E652" s="40" t="n">
        <v>0.4</v>
      </c>
      <c r="F652" s="40" t="n">
        <f aca="false">(U652-S652)/T652</f>
        <v>0.34</v>
      </c>
      <c r="G652" s="45" t="n">
        <v>1</v>
      </c>
      <c r="H652" s="43" t="n">
        <v>2.2</v>
      </c>
      <c r="I652" s="40" t="n">
        <v>1.8</v>
      </c>
      <c r="J652" s="40" t="n">
        <f aca="false">(H652-I652)*B652*C652*D652*3.67</f>
        <v>1.7616</v>
      </c>
      <c r="K652" s="40" t="n">
        <v>3.67</v>
      </c>
      <c r="L652" s="44" t="n">
        <f aca="false">$AB$8*M652*N652*J652</f>
        <v>465.0624</v>
      </c>
      <c r="M652" s="45" t="n">
        <v>0.733333333333333</v>
      </c>
      <c r="N652" s="35" t="n">
        <v>0.9</v>
      </c>
      <c r="O652" s="44" t="n">
        <f aca="false">(P652*Q652)/R652</f>
        <v>9.375</v>
      </c>
      <c r="P652" s="35" t="n">
        <f aca="false">$AB$17</f>
        <v>1.5</v>
      </c>
      <c r="Q652" s="35" t="n">
        <f aca="false">$AC$17</f>
        <v>25</v>
      </c>
      <c r="R652" s="16" t="n">
        <v>4</v>
      </c>
      <c r="S652" s="35" t="n">
        <v>58</v>
      </c>
      <c r="T652" s="35" t="n">
        <v>50</v>
      </c>
      <c r="U652" s="35" t="n">
        <v>75</v>
      </c>
      <c r="V652" s="35" t="n">
        <v>0.23</v>
      </c>
      <c r="W652" s="45" t="n">
        <f aca="false">SUM(F652,E652,V652,)</f>
        <v>0.97</v>
      </c>
    </row>
    <row r="653" customFormat="false" ht="15" hidden="false" customHeight="false" outlineLevel="0" collapsed="false">
      <c r="A653" s="39" t="n">
        <v>651</v>
      </c>
      <c r="B653" s="40" t="n">
        <v>1.2</v>
      </c>
      <c r="C653" s="41" t="n">
        <v>10</v>
      </c>
      <c r="D653" s="42" t="n">
        <v>0.1</v>
      </c>
      <c r="E653" s="40" t="n">
        <v>0.3</v>
      </c>
      <c r="F653" s="40" t="n">
        <f aca="false">(U653-S653)/T653</f>
        <v>0.36</v>
      </c>
      <c r="G653" s="45" t="n">
        <v>0.92</v>
      </c>
      <c r="H653" s="43" t="n">
        <v>2.2</v>
      </c>
      <c r="I653" s="40" t="n">
        <v>2.3</v>
      </c>
      <c r="J653" s="40" t="n">
        <f aca="false">(H653-I653)*B653*C653*D653*3.67</f>
        <v>-0.440399999999998</v>
      </c>
      <c r="K653" s="40" t="n">
        <v>3.67</v>
      </c>
      <c r="L653" s="44" t="n">
        <f aca="false">$AB$8*M653*N653*J653</f>
        <v>-135.29088</v>
      </c>
      <c r="M653" s="45" t="n">
        <v>0.853333333333333</v>
      </c>
      <c r="N653" s="35" t="n">
        <v>0.9</v>
      </c>
      <c r="O653" s="44" t="n">
        <f aca="false">(P653*Q653)/R653</f>
        <v>16.304347826087</v>
      </c>
      <c r="P653" s="35" t="n">
        <f aca="false">$AB$17</f>
        <v>1.5</v>
      </c>
      <c r="Q653" s="35" t="n">
        <f aca="false">$AC$17</f>
        <v>25</v>
      </c>
      <c r="R653" s="16" t="n">
        <v>2.3</v>
      </c>
      <c r="S653" s="35" t="n">
        <v>57</v>
      </c>
      <c r="T653" s="35" t="n">
        <v>50</v>
      </c>
      <c r="U653" s="35" t="n">
        <v>75</v>
      </c>
      <c r="V653" s="35" t="n">
        <v>0.13</v>
      </c>
      <c r="W653" s="45" t="n">
        <f aca="false">SUM(F653,E653,V653,)</f>
        <v>0.79</v>
      </c>
    </row>
    <row r="654" customFormat="false" ht="15" hidden="false" customHeight="false" outlineLevel="0" collapsed="false">
      <c r="A654" s="39" t="n">
        <v>652</v>
      </c>
      <c r="B654" s="40" t="n">
        <v>1.2</v>
      </c>
      <c r="C654" s="41" t="n">
        <v>10</v>
      </c>
      <c r="D654" s="42" t="n">
        <v>0.1</v>
      </c>
      <c r="E654" s="40" t="n">
        <v>0.4</v>
      </c>
      <c r="F654" s="40" t="n">
        <f aca="false">(U654-S654)/T654</f>
        <v>0.34</v>
      </c>
      <c r="G654" s="45" t="n">
        <v>0.98</v>
      </c>
      <c r="H654" s="43" t="n">
        <v>2.2</v>
      </c>
      <c r="I654" s="40" t="n">
        <v>2.6</v>
      </c>
      <c r="J654" s="40" t="n">
        <f aca="false">(H654-I654)*B654*C654*D654*3.67</f>
        <v>-1.7616</v>
      </c>
      <c r="K654" s="40" t="n">
        <v>3.67</v>
      </c>
      <c r="L654" s="44" t="n">
        <f aca="false">$AB$8*M654*N654*J654</f>
        <v>-490.42944</v>
      </c>
      <c r="M654" s="45" t="n">
        <v>0.773333333333333</v>
      </c>
      <c r="N654" s="35" t="n">
        <v>0.9</v>
      </c>
      <c r="O654" s="44" t="n">
        <f aca="false">(P654*Q654)/R654</f>
        <v>41.6666666666667</v>
      </c>
      <c r="P654" s="35" t="n">
        <f aca="false">$AB$17</f>
        <v>1.5</v>
      </c>
      <c r="Q654" s="35" t="n">
        <f aca="false">$AC$17</f>
        <v>25</v>
      </c>
      <c r="R654" s="16" t="n">
        <v>0.9</v>
      </c>
      <c r="S654" s="35" t="n">
        <v>58</v>
      </c>
      <c r="T654" s="35" t="n">
        <v>50</v>
      </c>
      <c r="U654" s="35" t="n">
        <v>75</v>
      </c>
      <c r="V654" s="35" t="n">
        <v>0.1</v>
      </c>
      <c r="W654" s="45" t="n">
        <f aca="false">SUM(F654,E654,V654,)</f>
        <v>0.84</v>
      </c>
    </row>
    <row r="655" customFormat="false" ht="15" hidden="false" customHeight="false" outlineLevel="0" collapsed="false">
      <c r="A655" s="39" t="n">
        <v>653</v>
      </c>
      <c r="B655" s="40" t="n">
        <v>1.2</v>
      </c>
      <c r="C655" s="41" t="n">
        <v>10</v>
      </c>
      <c r="D655" s="42" t="n">
        <v>0.1</v>
      </c>
      <c r="E655" s="40" t="n">
        <v>0.4</v>
      </c>
      <c r="F655" s="40" t="n">
        <f aca="false">(U655-S655)/T655</f>
        <v>0.38</v>
      </c>
      <c r="G655" s="45" t="n">
        <v>0.96</v>
      </c>
      <c r="H655" s="43" t="n">
        <v>2.2</v>
      </c>
      <c r="I655" s="40" t="n">
        <v>2.4</v>
      </c>
      <c r="J655" s="40" t="n">
        <f aca="false">(H655-I655)*B655*C655*D655*3.67</f>
        <v>-0.880799999999999</v>
      </c>
      <c r="K655" s="40" t="n">
        <v>3.67</v>
      </c>
      <c r="L655" s="44" t="n">
        <f aca="false">$AB$8*M655*N655*J655</f>
        <v>-266.35392</v>
      </c>
      <c r="M655" s="45" t="n">
        <v>0.84</v>
      </c>
      <c r="N655" s="35" t="n">
        <v>0.9</v>
      </c>
      <c r="O655" s="44" t="n">
        <f aca="false">(P655*Q655)/R655</f>
        <v>17.8571428571429</v>
      </c>
      <c r="P655" s="35" t="n">
        <f aca="false">$AB$17</f>
        <v>1.5</v>
      </c>
      <c r="Q655" s="35" t="n">
        <f aca="false">$AC$17</f>
        <v>25</v>
      </c>
      <c r="R655" s="16" t="n">
        <v>2.1</v>
      </c>
      <c r="S655" s="35" t="n">
        <v>56</v>
      </c>
      <c r="T655" s="35" t="n">
        <v>50</v>
      </c>
      <c r="U655" s="35" t="n">
        <v>75</v>
      </c>
      <c r="V655" s="35" t="n">
        <v>0.12</v>
      </c>
      <c r="W655" s="45" t="n">
        <f aca="false">SUM(F655,E655,V655,)</f>
        <v>0.9</v>
      </c>
    </row>
    <row r="656" customFormat="false" ht="15" hidden="false" customHeight="false" outlineLevel="0" collapsed="false">
      <c r="A656" s="39" t="n">
        <v>654</v>
      </c>
      <c r="B656" s="40" t="n">
        <v>1.2</v>
      </c>
      <c r="C656" s="41" t="n">
        <v>10</v>
      </c>
      <c r="D656" s="42" t="n">
        <v>0.1</v>
      </c>
      <c r="E656" s="40" t="n">
        <v>0.2</v>
      </c>
      <c r="F656" s="40" t="n">
        <f aca="false">(U656-S656)/T656</f>
        <v>0.3</v>
      </c>
      <c r="G656" s="45" t="n">
        <v>0.94</v>
      </c>
      <c r="H656" s="43" t="n">
        <v>2.2</v>
      </c>
      <c r="I656" s="40" t="n">
        <v>2</v>
      </c>
      <c r="J656" s="40" t="n">
        <f aca="false">(H656-I656)*B656*C656*D656*3.67</f>
        <v>0.880800000000001</v>
      </c>
      <c r="K656" s="40" t="n">
        <v>3.67</v>
      </c>
      <c r="L656" s="44" t="n">
        <f aca="false">$AB$8*M656*N656*J656</f>
        <v>253.6704</v>
      </c>
      <c r="M656" s="45" t="n">
        <v>0.8</v>
      </c>
      <c r="N656" s="35" t="n">
        <v>0.9</v>
      </c>
      <c r="O656" s="44" t="n">
        <f aca="false">(P656*Q656)/R656</f>
        <v>41.6666666666667</v>
      </c>
      <c r="P656" s="35" t="n">
        <f aca="false">$AB$17</f>
        <v>1.5</v>
      </c>
      <c r="Q656" s="35" t="n">
        <f aca="false">$AC$17</f>
        <v>25</v>
      </c>
      <c r="R656" s="16" t="n">
        <v>0.9</v>
      </c>
      <c r="S656" s="35" t="n">
        <v>60</v>
      </c>
      <c r="T656" s="35" t="n">
        <v>50</v>
      </c>
      <c r="U656" s="35" t="n">
        <v>75</v>
      </c>
      <c r="V656" s="35" t="n">
        <v>0.11</v>
      </c>
      <c r="W656" s="45" t="n">
        <f aca="false">SUM(F656,E656,V656,)</f>
        <v>0.61</v>
      </c>
    </row>
    <row r="657" customFormat="false" ht="15" hidden="false" customHeight="false" outlineLevel="0" collapsed="false">
      <c r="A657" s="39" t="n">
        <v>655</v>
      </c>
      <c r="B657" s="40" t="n">
        <v>1.2</v>
      </c>
      <c r="C657" s="41" t="n">
        <v>10</v>
      </c>
      <c r="D657" s="42" t="n">
        <v>0.1</v>
      </c>
      <c r="E657" s="40" t="n">
        <v>0.3</v>
      </c>
      <c r="F657" s="40" t="n">
        <f aca="false">(U657-S657)/T657</f>
        <v>0.4</v>
      </c>
      <c r="G657" s="45" t="n">
        <v>0.91</v>
      </c>
      <c r="H657" s="43" t="n">
        <v>2.2</v>
      </c>
      <c r="I657" s="40" t="n">
        <v>2.3</v>
      </c>
      <c r="J657" s="40" t="n">
        <f aca="false">(H657-I657)*B657*C657*D657*3.67</f>
        <v>-0.440399999999998</v>
      </c>
      <c r="K657" s="40" t="n">
        <v>3.67</v>
      </c>
      <c r="L657" s="44" t="n">
        <f aca="false">$AB$8*M657*N657*J657</f>
        <v>-133.17696</v>
      </c>
      <c r="M657" s="45" t="n">
        <v>0.84</v>
      </c>
      <c r="N657" s="35" t="n">
        <v>0.9</v>
      </c>
      <c r="O657" s="44" t="n">
        <f aca="false">(P657*Q657)/R657</f>
        <v>15.625</v>
      </c>
      <c r="P657" s="35" t="n">
        <f aca="false">$AB$17</f>
        <v>1.5</v>
      </c>
      <c r="Q657" s="35" t="n">
        <f aca="false">$AC$17</f>
        <v>25</v>
      </c>
      <c r="R657" s="16" t="n">
        <v>2.4</v>
      </c>
      <c r="S657" s="35" t="n">
        <v>55</v>
      </c>
      <c r="T657" s="35" t="n">
        <v>50</v>
      </c>
      <c r="U657" s="35" t="n">
        <v>75</v>
      </c>
      <c r="V657" s="35" t="n">
        <v>0.25</v>
      </c>
      <c r="W657" s="45" t="n">
        <f aca="false">SUM(F657,E657,V657,)</f>
        <v>0.95</v>
      </c>
    </row>
    <row r="658" customFormat="false" ht="15" hidden="false" customHeight="false" outlineLevel="0" collapsed="false">
      <c r="A658" s="39" t="n">
        <v>656</v>
      </c>
      <c r="B658" s="40" t="n">
        <v>1.2</v>
      </c>
      <c r="C658" s="41" t="n">
        <v>10</v>
      </c>
      <c r="D658" s="42" t="n">
        <v>0.1</v>
      </c>
      <c r="E658" s="40" t="n">
        <v>0.2</v>
      </c>
      <c r="F658" s="40" t="n">
        <f aca="false">(U658-S658)/T658</f>
        <v>0.2</v>
      </c>
      <c r="G658" s="45" t="n">
        <v>0.93</v>
      </c>
      <c r="H658" s="43" t="n">
        <v>2.2</v>
      </c>
      <c r="I658" s="40" t="n">
        <v>1.8</v>
      </c>
      <c r="J658" s="40" t="n">
        <f aca="false">(H658-I658)*B658*C658*D658*3.67</f>
        <v>1.7616</v>
      </c>
      <c r="K658" s="40" t="n">
        <v>3.67</v>
      </c>
      <c r="L658" s="44" t="n">
        <f aca="false">$AB$8*M658*N658*J658</f>
        <v>465.0624</v>
      </c>
      <c r="M658" s="45" t="n">
        <v>0.733333333333333</v>
      </c>
      <c r="N658" s="35" t="n">
        <v>0.9</v>
      </c>
      <c r="O658" s="44" t="n">
        <f aca="false">(P658*Q658)/R658</f>
        <v>5.68181818181818</v>
      </c>
      <c r="P658" s="35" t="n">
        <f aca="false">$AB$17</f>
        <v>1.5</v>
      </c>
      <c r="Q658" s="35" t="n">
        <f aca="false">$AC$17</f>
        <v>25</v>
      </c>
      <c r="R658" s="16" t="n">
        <v>6.6</v>
      </c>
      <c r="S658" s="35" t="n">
        <v>65</v>
      </c>
      <c r="T658" s="35" t="n">
        <v>50</v>
      </c>
      <c r="U658" s="35" t="n">
        <v>75</v>
      </c>
      <c r="V658" s="35" t="n">
        <v>0.15</v>
      </c>
      <c r="W658" s="45" t="n">
        <f aca="false">SUM(F658,E658,V658,)</f>
        <v>0.55</v>
      </c>
    </row>
    <row r="659" customFormat="false" ht="15" hidden="false" customHeight="false" outlineLevel="0" collapsed="false">
      <c r="A659" s="39" t="n">
        <v>657</v>
      </c>
      <c r="B659" s="40" t="n">
        <v>1.2</v>
      </c>
      <c r="C659" s="41" t="n">
        <v>10</v>
      </c>
      <c r="D659" s="42" t="n">
        <v>0.1</v>
      </c>
      <c r="E659" s="40" t="n">
        <v>0.2</v>
      </c>
      <c r="F659" s="40" t="n">
        <f aca="false">(U659-S659)/T659</f>
        <v>0.2</v>
      </c>
      <c r="G659" s="45" t="n">
        <v>0.98</v>
      </c>
      <c r="H659" s="43" t="n">
        <v>2.2</v>
      </c>
      <c r="I659" s="40" t="n">
        <v>1.9</v>
      </c>
      <c r="J659" s="40" t="n">
        <f aca="false">(H659-I659)*B659*C659*D659*3.67</f>
        <v>1.3212</v>
      </c>
      <c r="K659" s="40" t="n">
        <v>3.67</v>
      </c>
      <c r="L659" s="44" t="n">
        <f aca="false">$AB$8*M659*N659*J659</f>
        <v>386.84736</v>
      </c>
      <c r="M659" s="45" t="n">
        <v>0.813333333333333</v>
      </c>
      <c r="N659" s="35" t="n">
        <v>0.9</v>
      </c>
      <c r="O659" s="44" t="n">
        <f aca="false">(P659*Q659)/R659</f>
        <v>46.875</v>
      </c>
      <c r="P659" s="35" t="n">
        <f aca="false">$AB$17</f>
        <v>1.5</v>
      </c>
      <c r="Q659" s="35" t="n">
        <f aca="false">$AC$17</f>
        <v>25</v>
      </c>
      <c r="R659" s="16" t="n">
        <v>0.8</v>
      </c>
      <c r="S659" s="35" t="n">
        <v>65</v>
      </c>
      <c r="T659" s="35" t="n">
        <v>50</v>
      </c>
      <c r="U659" s="35" t="n">
        <v>75</v>
      </c>
      <c r="V659" s="35" t="n">
        <v>0.19</v>
      </c>
      <c r="W659" s="45" t="n">
        <f aca="false">SUM(F659,E659,V659,)</f>
        <v>0.59</v>
      </c>
    </row>
    <row r="660" customFormat="false" ht="15" hidden="false" customHeight="false" outlineLevel="0" collapsed="false">
      <c r="A660" s="39" t="n">
        <v>658</v>
      </c>
      <c r="B660" s="40" t="n">
        <v>1.2</v>
      </c>
      <c r="C660" s="41" t="n">
        <v>10</v>
      </c>
      <c r="D660" s="42" t="n">
        <v>0.1</v>
      </c>
      <c r="E660" s="40" t="n">
        <v>0.2</v>
      </c>
      <c r="F660" s="40" t="n">
        <f aca="false">(U660-S660)/T660</f>
        <v>0.34</v>
      </c>
      <c r="G660" s="45" t="n">
        <v>0.99</v>
      </c>
      <c r="H660" s="43" t="n">
        <v>2.2</v>
      </c>
      <c r="I660" s="40" t="n">
        <v>2.2</v>
      </c>
      <c r="J660" s="40" t="n">
        <f aca="false">(H660-I660)*B660*C660*D660*3.67</f>
        <v>0</v>
      </c>
      <c r="K660" s="40" t="n">
        <v>3.67</v>
      </c>
      <c r="L660" s="44" t="n">
        <f aca="false">$AB$8*M660*N660*J660</f>
        <v>0</v>
      </c>
      <c r="M660" s="45" t="n">
        <v>0.773333333333333</v>
      </c>
      <c r="N660" s="35" t="n">
        <v>0.9</v>
      </c>
      <c r="O660" s="44" t="n">
        <f aca="false">(P660*Q660)/R660</f>
        <v>23.4375</v>
      </c>
      <c r="P660" s="35" t="n">
        <f aca="false">$AB$17</f>
        <v>1.5</v>
      </c>
      <c r="Q660" s="35" t="n">
        <f aca="false">$AC$17</f>
        <v>25</v>
      </c>
      <c r="R660" s="16" t="n">
        <v>1.6</v>
      </c>
      <c r="S660" s="35" t="n">
        <v>58</v>
      </c>
      <c r="T660" s="35" t="n">
        <v>50</v>
      </c>
      <c r="U660" s="35" t="n">
        <v>75</v>
      </c>
      <c r="V660" s="35" t="n">
        <v>0.21</v>
      </c>
      <c r="W660" s="45" t="n">
        <f aca="false">SUM(F660,E660,V660,)</f>
        <v>0.75</v>
      </c>
    </row>
    <row r="661" customFormat="false" ht="15" hidden="false" customHeight="false" outlineLevel="0" collapsed="false">
      <c r="A661" s="39" t="n">
        <v>659</v>
      </c>
      <c r="B661" s="40" t="n">
        <v>1.2</v>
      </c>
      <c r="C661" s="41" t="n">
        <v>10</v>
      </c>
      <c r="D661" s="42" t="n">
        <v>0.1</v>
      </c>
      <c r="E661" s="40" t="n">
        <v>0.2</v>
      </c>
      <c r="F661" s="40" t="n">
        <f aca="false">(U661-S661)/T661</f>
        <v>0.38</v>
      </c>
      <c r="G661" s="45" t="n">
        <v>0.98</v>
      </c>
      <c r="H661" s="43" t="n">
        <v>2.2</v>
      </c>
      <c r="I661" s="40" t="n">
        <v>2.1</v>
      </c>
      <c r="J661" s="40" t="n">
        <f aca="false">(H661-I661)*B661*C661*D661*3.67</f>
        <v>0.4404</v>
      </c>
      <c r="K661" s="40" t="n">
        <v>3.67</v>
      </c>
      <c r="L661" s="44" t="n">
        <f aca="false">$AB$8*M661*N661*J661</f>
        <v>133.17696</v>
      </c>
      <c r="M661" s="45" t="n">
        <v>0.84</v>
      </c>
      <c r="N661" s="35" t="n">
        <v>0.9</v>
      </c>
      <c r="O661" s="44" t="n">
        <f aca="false">(P661*Q661)/R661</f>
        <v>16.304347826087</v>
      </c>
      <c r="P661" s="35" t="n">
        <f aca="false">$AB$17</f>
        <v>1.5</v>
      </c>
      <c r="Q661" s="35" t="n">
        <f aca="false">$AC$17</f>
        <v>25</v>
      </c>
      <c r="R661" s="16" t="n">
        <v>2.3</v>
      </c>
      <c r="S661" s="35" t="n">
        <v>56</v>
      </c>
      <c r="T661" s="35" t="n">
        <v>50</v>
      </c>
      <c r="U661" s="35" t="n">
        <v>75</v>
      </c>
      <c r="V661" s="35" t="n">
        <v>0.25</v>
      </c>
      <c r="W661" s="45" t="n">
        <f aca="false">SUM(F661,E661,V661,)</f>
        <v>0.83</v>
      </c>
    </row>
    <row r="662" customFormat="false" ht="15" hidden="false" customHeight="false" outlineLevel="0" collapsed="false">
      <c r="A662" s="39" t="n">
        <v>660</v>
      </c>
      <c r="B662" s="40" t="n">
        <v>1.2</v>
      </c>
      <c r="C662" s="41" t="n">
        <v>10</v>
      </c>
      <c r="D662" s="42" t="n">
        <v>0.1</v>
      </c>
      <c r="E662" s="40" t="n">
        <v>0.4</v>
      </c>
      <c r="F662" s="40" t="n">
        <f aca="false">(U662-S662)/T662</f>
        <v>0.22</v>
      </c>
      <c r="G662" s="45" t="n">
        <v>1</v>
      </c>
      <c r="H662" s="43" t="n">
        <v>2.2</v>
      </c>
      <c r="I662" s="40" t="n">
        <v>1.8</v>
      </c>
      <c r="J662" s="40" t="n">
        <f aca="false">(H662-I662)*B662*C662*D662*3.67</f>
        <v>1.7616</v>
      </c>
      <c r="K662" s="40" t="n">
        <v>3.67</v>
      </c>
      <c r="L662" s="44" t="n">
        <f aca="false">$AB$8*M662*N662*J662</f>
        <v>481.97376</v>
      </c>
      <c r="M662" s="45" t="n">
        <v>0.76</v>
      </c>
      <c r="N662" s="35" t="n">
        <v>0.9</v>
      </c>
      <c r="O662" s="44" t="n">
        <f aca="false">(P662*Q662)/R662</f>
        <v>8.92857142857143</v>
      </c>
      <c r="P662" s="35" t="n">
        <f aca="false">$AB$17</f>
        <v>1.5</v>
      </c>
      <c r="Q662" s="35" t="n">
        <f aca="false">$AC$17</f>
        <v>25</v>
      </c>
      <c r="R662" s="16" t="n">
        <v>4.2</v>
      </c>
      <c r="S662" s="35" t="n">
        <v>64</v>
      </c>
      <c r="T662" s="35" t="n">
        <v>50</v>
      </c>
      <c r="U662" s="35" t="n">
        <v>75</v>
      </c>
      <c r="V662" s="35" t="n">
        <v>0.21</v>
      </c>
      <c r="W662" s="45" t="n">
        <f aca="false">SUM(F662,E662,V662,)</f>
        <v>0.83</v>
      </c>
    </row>
    <row r="663" customFormat="false" ht="15" hidden="false" customHeight="false" outlineLevel="0" collapsed="false">
      <c r="A663" s="39" t="n">
        <v>661</v>
      </c>
      <c r="B663" s="40" t="n">
        <v>1.2</v>
      </c>
      <c r="C663" s="41" t="n">
        <v>10</v>
      </c>
      <c r="D663" s="42" t="n">
        <v>0.1</v>
      </c>
      <c r="E663" s="40" t="n">
        <v>0.4</v>
      </c>
      <c r="F663" s="40" t="n">
        <f aca="false">(U663-S663)/T663</f>
        <v>0.22</v>
      </c>
      <c r="G663" s="45" t="n">
        <v>0.96</v>
      </c>
      <c r="H663" s="43" t="n">
        <v>2.2</v>
      </c>
      <c r="I663" s="40" t="n">
        <v>1.9</v>
      </c>
      <c r="J663" s="40" t="n">
        <f aca="false">(H663-I663)*B663*C663*D663*3.67</f>
        <v>1.3212</v>
      </c>
      <c r="K663" s="40" t="n">
        <v>3.67</v>
      </c>
      <c r="L663" s="44" t="n">
        <f aca="false">$AB$8*M663*N663*J663</f>
        <v>412.2144</v>
      </c>
      <c r="M663" s="45" t="n">
        <v>0.866666666666667</v>
      </c>
      <c r="N663" s="35" t="n">
        <v>0.9</v>
      </c>
      <c r="O663" s="44" t="n">
        <f aca="false">(P663*Q663)/R663</f>
        <v>7.8125</v>
      </c>
      <c r="P663" s="35" t="n">
        <f aca="false">$AB$17</f>
        <v>1.5</v>
      </c>
      <c r="Q663" s="35" t="n">
        <f aca="false">$AC$17</f>
        <v>25</v>
      </c>
      <c r="R663" s="16" t="n">
        <v>4.8</v>
      </c>
      <c r="S663" s="35" t="n">
        <v>64</v>
      </c>
      <c r="T663" s="35" t="n">
        <v>50</v>
      </c>
      <c r="U663" s="35" t="n">
        <v>75</v>
      </c>
      <c r="V663" s="35" t="n">
        <v>0.1</v>
      </c>
      <c r="W663" s="45" t="n">
        <f aca="false">SUM(F663,E663,V663,)</f>
        <v>0.72</v>
      </c>
    </row>
    <row r="664" customFormat="false" ht="15" hidden="false" customHeight="false" outlineLevel="0" collapsed="false">
      <c r="A664" s="39" t="n">
        <v>662</v>
      </c>
      <c r="B664" s="40" t="n">
        <v>1.2</v>
      </c>
      <c r="C664" s="41" t="n">
        <v>10</v>
      </c>
      <c r="D664" s="42" t="n">
        <v>0.1</v>
      </c>
      <c r="E664" s="40" t="n">
        <v>0.4</v>
      </c>
      <c r="F664" s="40" t="n">
        <f aca="false">(U664-S664)/T664</f>
        <v>0.3</v>
      </c>
      <c r="G664" s="45" t="n">
        <v>0.92</v>
      </c>
      <c r="H664" s="43" t="n">
        <v>2.2</v>
      </c>
      <c r="I664" s="40" t="n">
        <v>2.2</v>
      </c>
      <c r="J664" s="40" t="n">
        <f aca="false">(H664-I664)*B664*C664*D664*3.67</f>
        <v>0</v>
      </c>
      <c r="K664" s="40" t="n">
        <v>3.67</v>
      </c>
      <c r="L664" s="44" t="n">
        <f aca="false">$AB$8*M664*N664*J664</f>
        <v>0</v>
      </c>
      <c r="M664" s="45" t="n">
        <v>0.84</v>
      </c>
      <c r="N664" s="35" t="n">
        <v>0.9</v>
      </c>
      <c r="O664" s="44" t="n">
        <f aca="false">(P664*Q664)/R664</f>
        <v>8.33333333333333</v>
      </c>
      <c r="P664" s="35" t="n">
        <f aca="false">$AB$17</f>
        <v>1.5</v>
      </c>
      <c r="Q664" s="35" t="n">
        <f aca="false">$AC$17</f>
        <v>25</v>
      </c>
      <c r="R664" s="16" t="n">
        <v>4.5</v>
      </c>
      <c r="S664" s="35" t="n">
        <v>60</v>
      </c>
      <c r="T664" s="35" t="n">
        <v>50</v>
      </c>
      <c r="U664" s="35" t="n">
        <v>75</v>
      </c>
      <c r="V664" s="35" t="n">
        <v>0.14</v>
      </c>
      <c r="W664" s="45" t="n">
        <f aca="false">SUM(F664,E664,V664,)</f>
        <v>0.84</v>
      </c>
    </row>
    <row r="665" customFormat="false" ht="15" hidden="false" customHeight="false" outlineLevel="0" collapsed="false">
      <c r="A665" s="39" t="n">
        <v>663</v>
      </c>
      <c r="B665" s="40" t="n">
        <v>1.2</v>
      </c>
      <c r="C665" s="41" t="n">
        <v>10</v>
      </c>
      <c r="D665" s="42" t="n">
        <v>0.1</v>
      </c>
      <c r="E665" s="40" t="n">
        <v>0.4</v>
      </c>
      <c r="F665" s="40" t="n">
        <f aca="false">(U665-S665)/T665</f>
        <v>0.2</v>
      </c>
      <c r="G665" s="45" t="n">
        <v>0.95</v>
      </c>
      <c r="H665" s="43" t="n">
        <v>2.2</v>
      </c>
      <c r="I665" s="40" t="n">
        <v>2.3</v>
      </c>
      <c r="J665" s="40" t="n">
        <f aca="false">(H665-I665)*B665*C665*D665*3.67</f>
        <v>-0.440399999999998</v>
      </c>
      <c r="K665" s="40" t="n">
        <v>3.67</v>
      </c>
      <c r="L665" s="44" t="n">
        <f aca="false">$AB$8*M665*N665*J665</f>
        <v>-137.4048</v>
      </c>
      <c r="M665" s="45" t="n">
        <v>0.866666666666667</v>
      </c>
      <c r="N665" s="35" t="n">
        <v>0.9</v>
      </c>
      <c r="O665" s="44" t="n">
        <f aca="false">(P665*Q665)/R665</f>
        <v>10.7142857142857</v>
      </c>
      <c r="P665" s="35" t="n">
        <f aca="false">$AB$17</f>
        <v>1.5</v>
      </c>
      <c r="Q665" s="35" t="n">
        <f aca="false">$AC$17</f>
        <v>25</v>
      </c>
      <c r="R665" s="16" t="n">
        <v>3.5</v>
      </c>
      <c r="S665" s="35" t="n">
        <v>65</v>
      </c>
      <c r="T665" s="35" t="n">
        <v>50</v>
      </c>
      <c r="U665" s="35" t="n">
        <v>75</v>
      </c>
      <c r="V665" s="35" t="n">
        <v>0.24</v>
      </c>
      <c r="W665" s="45" t="n">
        <f aca="false">SUM(F665,E665,V665,)</f>
        <v>0.84</v>
      </c>
    </row>
    <row r="666" customFormat="false" ht="15" hidden="false" customHeight="false" outlineLevel="0" collapsed="false">
      <c r="A666" s="39" t="n">
        <v>664</v>
      </c>
      <c r="B666" s="40" t="n">
        <v>1.2</v>
      </c>
      <c r="C666" s="41" t="n">
        <v>10</v>
      </c>
      <c r="D666" s="42" t="n">
        <v>0.1</v>
      </c>
      <c r="E666" s="40" t="n">
        <v>0.4</v>
      </c>
      <c r="F666" s="40" t="n">
        <f aca="false">(U666-S666)/T666</f>
        <v>0.4</v>
      </c>
      <c r="G666" s="45" t="n">
        <v>0.98</v>
      </c>
      <c r="H666" s="43" t="n">
        <v>2.2</v>
      </c>
      <c r="I666" s="40" t="n">
        <v>1.8</v>
      </c>
      <c r="J666" s="40" t="n">
        <f aca="false">(H666-I666)*B666*C666*D666*3.67</f>
        <v>1.7616</v>
      </c>
      <c r="K666" s="40" t="n">
        <v>3.67</v>
      </c>
      <c r="L666" s="44" t="n">
        <f aca="false">$AB$8*M666*N666*J666</f>
        <v>498.88512</v>
      </c>
      <c r="M666" s="45" t="n">
        <v>0.786666666666667</v>
      </c>
      <c r="N666" s="35" t="n">
        <v>0.9</v>
      </c>
      <c r="O666" s="44" t="n">
        <f aca="false">(P666*Q666)/R666</f>
        <v>7.21153846153846</v>
      </c>
      <c r="P666" s="35" t="n">
        <f aca="false">$AB$17</f>
        <v>1.5</v>
      </c>
      <c r="Q666" s="35" t="n">
        <f aca="false">$AC$17</f>
        <v>25</v>
      </c>
      <c r="R666" s="16" t="n">
        <v>5.2</v>
      </c>
      <c r="S666" s="35" t="n">
        <v>55</v>
      </c>
      <c r="T666" s="35" t="n">
        <v>50</v>
      </c>
      <c r="U666" s="35" t="n">
        <v>75</v>
      </c>
      <c r="V666" s="35" t="n">
        <v>0.11</v>
      </c>
      <c r="W666" s="45" t="n">
        <f aca="false">SUM(F666,E666,V666,)</f>
        <v>0.91</v>
      </c>
    </row>
    <row r="667" customFormat="false" ht="15" hidden="false" customHeight="false" outlineLevel="0" collapsed="false">
      <c r="A667" s="39" t="n">
        <v>665</v>
      </c>
      <c r="B667" s="40" t="n">
        <v>1.2</v>
      </c>
      <c r="C667" s="41" t="n">
        <v>10</v>
      </c>
      <c r="D667" s="42" t="n">
        <v>0.1</v>
      </c>
      <c r="E667" s="40" t="n">
        <v>0.2</v>
      </c>
      <c r="F667" s="40" t="n">
        <f aca="false">(U667-S667)/T667</f>
        <v>0.2</v>
      </c>
      <c r="G667" s="45" t="n">
        <v>0.9</v>
      </c>
      <c r="H667" s="43" t="n">
        <v>2.2</v>
      </c>
      <c r="I667" s="40" t="n">
        <v>2.4</v>
      </c>
      <c r="J667" s="40" t="n">
        <f aca="false">(H667-I667)*B667*C667*D667*3.67</f>
        <v>-0.880799999999999</v>
      </c>
      <c r="K667" s="40" t="n">
        <v>3.67</v>
      </c>
      <c r="L667" s="44" t="n">
        <f aca="false">$AB$8*M667*N667*J667</f>
        <v>-236.75904</v>
      </c>
      <c r="M667" s="45" t="n">
        <v>0.746666666666667</v>
      </c>
      <c r="N667" s="35" t="n">
        <v>0.9</v>
      </c>
      <c r="O667" s="44" t="n">
        <f aca="false">(P667*Q667)/R667</f>
        <v>12.0967741935484</v>
      </c>
      <c r="P667" s="35" t="n">
        <f aca="false">$AB$17</f>
        <v>1.5</v>
      </c>
      <c r="Q667" s="35" t="n">
        <f aca="false">$AC$17</f>
        <v>25</v>
      </c>
      <c r="R667" s="16" t="n">
        <v>3.1</v>
      </c>
      <c r="S667" s="35" t="n">
        <v>65</v>
      </c>
      <c r="T667" s="35" t="n">
        <v>50</v>
      </c>
      <c r="U667" s="35" t="n">
        <v>75</v>
      </c>
      <c r="V667" s="35" t="n">
        <v>0.13</v>
      </c>
      <c r="W667" s="45" t="n">
        <f aca="false">SUM(F667,E667,V667,)</f>
        <v>0.53</v>
      </c>
    </row>
    <row r="668" customFormat="false" ht="15" hidden="false" customHeight="false" outlineLevel="0" collapsed="false">
      <c r="A668" s="39" t="n">
        <v>666</v>
      </c>
      <c r="B668" s="40" t="n">
        <v>1.2</v>
      </c>
      <c r="C668" s="41" t="n">
        <v>10</v>
      </c>
      <c r="D668" s="42" t="n">
        <v>0.1</v>
      </c>
      <c r="E668" s="40" t="n">
        <v>0.3</v>
      </c>
      <c r="F668" s="40" t="n">
        <f aca="false">(U668-S668)/T668</f>
        <v>0.32</v>
      </c>
      <c r="G668" s="45" t="n">
        <v>0.9</v>
      </c>
      <c r="H668" s="43" t="n">
        <v>2.2</v>
      </c>
      <c r="I668" s="40" t="n">
        <v>2.5</v>
      </c>
      <c r="J668" s="40" t="n">
        <f aca="false">(H668-I668)*B668*C668*D668*3.67</f>
        <v>-1.3212</v>
      </c>
      <c r="K668" s="40" t="n">
        <v>3.67</v>
      </c>
      <c r="L668" s="44" t="n">
        <f aca="false">$AB$8*M668*N668*J668</f>
        <v>-361.48032</v>
      </c>
      <c r="M668" s="45" t="n">
        <v>0.76</v>
      </c>
      <c r="N668" s="35" t="n">
        <v>0.9</v>
      </c>
      <c r="O668" s="44" t="n">
        <f aca="false">(P668*Q668)/R668</f>
        <v>17.0454545454545</v>
      </c>
      <c r="P668" s="35" t="n">
        <f aca="false">$AB$17</f>
        <v>1.5</v>
      </c>
      <c r="Q668" s="35" t="n">
        <f aca="false">$AC$17</f>
        <v>25</v>
      </c>
      <c r="R668" s="16" t="n">
        <v>2.2</v>
      </c>
      <c r="S668" s="35" t="n">
        <v>59</v>
      </c>
      <c r="T668" s="35" t="n">
        <v>50</v>
      </c>
      <c r="U668" s="35" t="n">
        <v>75</v>
      </c>
      <c r="V668" s="35" t="n">
        <v>0.13</v>
      </c>
      <c r="W668" s="45" t="n">
        <f aca="false">SUM(F668,E668,V668,)</f>
        <v>0.75</v>
      </c>
    </row>
    <row r="669" customFormat="false" ht="15" hidden="false" customHeight="false" outlineLevel="0" collapsed="false">
      <c r="A669" s="39" t="n">
        <v>667</v>
      </c>
      <c r="B669" s="40" t="n">
        <v>1.2</v>
      </c>
      <c r="C669" s="41" t="n">
        <v>10</v>
      </c>
      <c r="D669" s="42" t="n">
        <v>0.1</v>
      </c>
      <c r="E669" s="40" t="n">
        <v>0.4</v>
      </c>
      <c r="F669" s="40" t="n">
        <f aca="false">(U669-S669)/T669</f>
        <v>0.24</v>
      </c>
      <c r="G669" s="45" t="n">
        <v>0.92</v>
      </c>
      <c r="H669" s="43" t="n">
        <v>2.2</v>
      </c>
      <c r="I669" s="40" t="n">
        <v>2.2</v>
      </c>
      <c r="J669" s="40" t="n">
        <f aca="false">(H669-I669)*B669*C669*D669*3.67</f>
        <v>0</v>
      </c>
      <c r="K669" s="40" t="n">
        <v>3.67</v>
      </c>
      <c r="L669" s="44" t="n">
        <f aca="false">$AB$8*M669*N669*J669</f>
        <v>0</v>
      </c>
      <c r="M669" s="45" t="n">
        <v>0.746666666666667</v>
      </c>
      <c r="N669" s="35" t="n">
        <v>0.9</v>
      </c>
      <c r="O669" s="44" t="n">
        <f aca="false">(P669*Q669)/R669</f>
        <v>41.6666666666667</v>
      </c>
      <c r="P669" s="35" t="n">
        <f aca="false">$AB$17</f>
        <v>1.5</v>
      </c>
      <c r="Q669" s="35" t="n">
        <f aca="false">$AC$17</f>
        <v>25</v>
      </c>
      <c r="R669" s="16" t="n">
        <v>0.9</v>
      </c>
      <c r="S669" s="35" t="n">
        <v>63</v>
      </c>
      <c r="T669" s="35" t="n">
        <v>50</v>
      </c>
      <c r="U669" s="35" t="n">
        <v>75</v>
      </c>
      <c r="V669" s="35" t="n">
        <v>0.23</v>
      </c>
      <c r="W669" s="45" t="n">
        <f aca="false">SUM(F669,E669,V669,)</f>
        <v>0.87</v>
      </c>
    </row>
    <row r="670" customFormat="false" ht="15" hidden="false" customHeight="false" outlineLevel="0" collapsed="false">
      <c r="A670" s="39" t="n">
        <v>668</v>
      </c>
      <c r="B670" s="40" t="n">
        <v>1.2</v>
      </c>
      <c r="C670" s="41" t="n">
        <v>10</v>
      </c>
      <c r="D670" s="42" t="n">
        <v>0.1</v>
      </c>
      <c r="E670" s="40" t="n">
        <v>0.2</v>
      </c>
      <c r="F670" s="40" t="n">
        <f aca="false">(U670-S670)/T670</f>
        <v>0.28</v>
      </c>
      <c r="G670" s="45" t="n">
        <v>1</v>
      </c>
      <c r="H670" s="43" t="n">
        <v>2.2</v>
      </c>
      <c r="I670" s="40" t="n">
        <v>1.9</v>
      </c>
      <c r="J670" s="40" t="n">
        <f aca="false">(H670-I670)*B670*C670*D670*3.67</f>
        <v>1.3212</v>
      </c>
      <c r="K670" s="40" t="n">
        <v>3.67</v>
      </c>
      <c r="L670" s="44" t="n">
        <f aca="false">$AB$8*M670*N670*J670</f>
        <v>355.13856</v>
      </c>
      <c r="M670" s="45" t="n">
        <v>0.746666666666667</v>
      </c>
      <c r="N670" s="35" t="n">
        <v>0.9</v>
      </c>
      <c r="O670" s="44" t="n">
        <f aca="false">(P670*Q670)/R670</f>
        <v>7.21153846153846</v>
      </c>
      <c r="P670" s="35" t="n">
        <f aca="false">$AB$17</f>
        <v>1.5</v>
      </c>
      <c r="Q670" s="35" t="n">
        <f aca="false">$AC$17</f>
        <v>25</v>
      </c>
      <c r="R670" s="16" t="n">
        <v>5.2</v>
      </c>
      <c r="S670" s="35" t="n">
        <v>61</v>
      </c>
      <c r="T670" s="35" t="n">
        <v>50</v>
      </c>
      <c r="U670" s="35" t="n">
        <v>75</v>
      </c>
      <c r="V670" s="35" t="n">
        <v>0.1</v>
      </c>
      <c r="W670" s="45" t="n">
        <f aca="false">SUM(F670,E670,V670,)</f>
        <v>0.58</v>
      </c>
    </row>
    <row r="671" customFormat="false" ht="15" hidden="false" customHeight="false" outlineLevel="0" collapsed="false">
      <c r="A671" s="39" t="n">
        <v>669</v>
      </c>
      <c r="B671" s="40" t="n">
        <v>1.2</v>
      </c>
      <c r="C671" s="41" t="n">
        <v>10</v>
      </c>
      <c r="D671" s="42" t="n">
        <v>0.1</v>
      </c>
      <c r="E671" s="40" t="n">
        <v>0.4</v>
      </c>
      <c r="F671" s="40" t="n">
        <f aca="false">(U671-S671)/T671</f>
        <v>0.34</v>
      </c>
      <c r="G671" s="45" t="n">
        <v>0.95</v>
      </c>
      <c r="H671" s="43" t="n">
        <v>2.2</v>
      </c>
      <c r="I671" s="40" t="n">
        <v>1.8</v>
      </c>
      <c r="J671" s="40" t="n">
        <f aca="false">(H671-I671)*B671*C671*D671*3.67</f>
        <v>1.7616</v>
      </c>
      <c r="K671" s="40" t="n">
        <v>3.67</v>
      </c>
      <c r="L671" s="44" t="n">
        <f aca="false">$AB$8*M671*N671*J671</f>
        <v>473.51808</v>
      </c>
      <c r="M671" s="45" t="n">
        <v>0.746666666666667</v>
      </c>
      <c r="N671" s="35" t="n">
        <v>0.9</v>
      </c>
      <c r="O671" s="44" t="n">
        <f aca="false">(P671*Q671)/R671</f>
        <v>28.8461538461538</v>
      </c>
      <c r="P671" s="35" t="n">
        <f aca="false">$AB$17</f>
        <v>1.5</v>
      </c>
      <c r="Q671" s="35" t="n">
        <f aca="false">$AC$17</f>
        <v>25</v>
      </c>
      <c r="R671" s="16" t="n">
        <v>1.3</v>
      </c>
      <c r="S671" s="35" t="n">
        <v>58</v>
      </c>
      <c r="T671" s="35" t="n">
        <v>50</v>
      </c>
      <c r="U671" s="35" t="n">
        <v>75</v>
      </c>
      <c r="V671" s="35" t="n">
        <v>0.16</v>
      </c>
      <c r="W671" s="45" t="n">
        <f aca="false">SUM(F671,E671,V671,)</f>
        <v>0.9</v>
      </c>
    </row>
    <row r="672" customFormat="false" ht="15" hidden="false" customHeight="false" outlineLevel="0" collapsed="false">
      <c r="A672" s="39" t="n">
        <v>670</v>
      </c>
      <c r="B672" s="40" t="n">
        <v>1.2</v>
      </c>
      <c r="C672" s="41" t="n">
        <v>10</v>
      </c>
      <c r="D672" s="42" t="n">
        <v>0.1</v>
      </c>
      <c r="E672" s="40" t="n">
        <v>0.2</v>
      </c>
      <c r="F672" s="40" t="n">
        <f aca="false">(U672-S672)/T672</f>
        <v>0.2</v>
      </c>
      <c r="G672" s="45" t="n">
        <v>0.91</v>
      </c>
      <c r="H672" s="43" t="n">
        <v>2.2</v>
      </c>
      <c r="I672" s="40" t="n">
        <v>2.3</v>
      </c>
      <c r="J672" s="40" t="n">
        <f aca="false">(H672-I672)*B672*C672*D672*3.67</f>
        <v>-0.440399999999998</v>
      </c>
      <c r="K672" s="40" t="n">
        <v>3.67</v>
      </c>
      <c r="L672" s="44" t="n">
        <f aca="false">$AB$8*M672*N672*J672</f>
        <v>-124.72128</v>
      </c>
      <c r="M672" s="45" t="n">
        <v>0.786666666666667</v>
      </c>
      <c r="N672" s="35" t="n">
        <v>0.9</v>
      </c>
      <c r="O672" s="44" t="n">
        <f aca="false">(P672*Q672)/R672</f>
        <v>11.3636363636364</v>
      </c>
      <c r="P672" s="35" t="n">
        <f aca="false">$AB$17</f>
        <v>1.5</v>
      </c>
      <c r="Q672" s="35" t="n">
        <f aca="false">$AC$17</f>
        <v>25</v>
      </c>
      <c r="R672" s="16" t="n">
        <v>3.3</v>
      </c>
      <c r="S672" s="35" t="n">
        <v>65</v>
      </c>
      <c r="T672" s="35" t="n">
        <v>50</v>
      </c>
      <c r="U672" s="35" t="n">
        <v>75</v>
      </c>
      <c r="V672" s="35" t="n">
        <v>0.12</v>
      </c>
      <c r="W672" s="45" t="n">
        <f aca="false">SUM(F672,E672,V672,)</f>
        <v>0.52</v>
      </c>
    </row>
    <row r="673" customFormat="false" ht="15" hidden="false" customHeight="false" outlineLevel="0" collapsed="false">
      <c r="A673" s="39" t="n">
        <v>671</v>
      </c>
      <c r="B673" s="40" t="n">
        <v>1.2</v>
      </c>
      <c r="C673" s="41" t="n">
        <v>10</v>
      </c>
      <c r="D673" s="42" t="n">
        <v>0.1</v>
      </c>
      <c r="E673" s="40" t="n">
        <v>0.3</v>
      </c>
      <c r="F673" s="40" t="n">
        <f aca="false">(U673-S673)/T673</f>
        <v>0.36</v>
      </c>
      <c r="G673" s="45" t="n">
        <v>1</v>
      </c>
      <c r="H673" s="43" t="n">
        <v>2.2</v>
      </c>
      <c r="I673" s="40" t="n">
        <v>2.6</v>
      </c>
      <c r="J673" s="40" t="n">
        <f aca="false">(H673-I673)*B673*C673*D673*3.67</f>
        <v>-1.7616</v>
      </c>
      <c r="K673" s="40" t="n">
        <v>3.67</v>
      </c>
      <c r="L673" s="44" t="n">
        <f aca="false">$AB$8*M673*N673*J673</f>
        <v>-532.70784</v>
      </c>
      <c r="M673" s="45" t="n">
        <v>0.84</v>
      </c>
      <c r="N673" s="35" t="n">
        <v>0.9</v>
      </c>
      <c r="O673" s="44" t="n">
        <f aca="false">(P673*Q673)/R673</f>
        <v>34.0909090909091</v>
      </c>
      <c r="P673" s="35" t="n">
        <f aca="false">$AB$17</f>
        <v>1.5</v>
      </c>
      <c r="Q673" s="35" t="n">
        <f aca="false">$AC$17</f>
        <v>25</v>
      </c>
      <c r="R673" s="16" t="n">
        <v>1.1</v>
      </c>
      <c r="S673" s="35" t="n">
        <v>57</v>
      </c>
      <c r="T673" s="35" t="n">
        <v>50</v>
      </c>
      <c r="U673" s="35" t="n">
        <v>75</v>
      </c>
      <c r="V673" s="35" t="n">
        <v>0.22</v>
      </c>
      <c r="W673" s="45" t="n">
        <f aca="false">SUM(F673,E673,V673,)</f>
        <v>0.88</v>
      </c>
    </row>
    <row r="674" customFormat="false" ht="15" hidden="false" customHeight="false" outlineLevel="0" collapsed="false">
      <c r="A674" s="39" t="n">
        <v>672</v>
      </c>
      <c r="B674" s="40" t="n">
        <v>1.2</v>
      </c>
      <c r="C674" s="41" t="n">
        <v>10</v>
      </c>
      <c r="D674" s="42" t="n">
        <v>0.1</v>
      </c>
      <c r="E674" s="40" t="n">
        <v>0.3</v>
      </c>
      <c r="F674" s="40" t="n">
        <f aca="false">(U674-S674)/T674</f>
        <v>0.32</v>
      </c>
      <c r="G674" s="45" t="n">
        <v>0.94</v>
      </c>
      <c r="H674" s="43" t="n">
        <v>2.2</v>
      </c>
      <c r="I674" s="40" t="n">
        <v>1.9</v>
      </c>
      <c r="J674" s="40" t="n">
        <f aca="false">(H674-I674)*B674*C674*D674*3.67</f>
        <v>1.3212</v>
      </c>
      <c r="K674" s="40" t="n">
        <v>3.67</v>
      </c>
      <c r="L674" s="44" t="n">
        <f aca="false">$AB$8*M674*N674*J674</f>
        <v>367.82208</v>
      </c>
      <c r="M674" s="45" t="n">
        <v>0.773333333333333</v>
      </c>
      <c r="N674" s="35" t="n">
        <v>0.9</v>
      </c>
      <c r="O674" s="44" t="n">
        <f aca="false">(P674*Q674)/R674</f>
        <v>20.8333333333333</v>
      </c>
      <c r="P674" s="35" t="n">
        <f aca="false">$AB$17</f>
        <v>1.5</v>
      </c>
      <c r="Q674" s="35" t="n">
        <f aca="false">$AC$17</f>
        <v>25</v>
      </c>
      <c r="R674" s="16" t="n">
        <v>1.8</v>
      </c>
      <c r="S674" s="35" t="n">
        <v>59</v>
      </c>
      <c r="T674" s="35" t="n">
        <v>50</v>
      </c>
      <c r="U674" s="35" t="n">
        <v>75</v>
      </c>
      <c r="V674" s="35" t="n">
        <v>0.12</v>
      </c>
      <c r="W674" s="45" t="n">
        <f aca="false">SUM(F674,E674,V674,)</f>
        <v>0.74</v>
      </c>
    </row>
    <row r="675" customFormat="false" ht="15" hidden="false" customHeight="false" outlineLevel="0" collapsed="false">
      <c r="A675" s="39" t="n">
        <v>673</v>
      </c>
      <c r="B675" s="40" t="n">
        <v>1.2</v>
      </c>
      <c r="C675" s="41" t="n">
        <v>10</v>
      </c>
      <c r="D675" s="42" t="n">
        <v>0.1</v>
      </c>
      <c r="E675" s="40" t="n">
        <v>0.4</v>
      </c>
      <c r="F675" s="40" t="n">
        <f aca="false">(U675-S675)/T675</f>
        <v>0.36</v>
      </c>
      <c r="G675" s="45" t="n">
        <v>1</v>
      </c>
      <c r="H675" s="43" t="n">
        <v>2.2</v>
      </c>
      <c r="I675" s="40" t="n">
        <v>2</v>
      </c>
      <c r="J675" s="40" t="n">
        <f aca="false">(H675-I675)*B675*C675*D675*3.67</f>
        <v>0.880800000000001</v>
      </c>
      <c r="K675" s="40" t="n">
        <v>3.67</v>
      </c>
      <c r="L675" s="44" t="n">
        <f aca="false">$AB$8*M675*N675*J675</f>
        <v>249.44256</v>
      </c>
      <c r="M675" s="45" t="n">
        <v>0.786666666666667</v>
      </c>
      <c r="N675" s="35" t="n">
        <v>0.9</v>
      </c>
      <c r="O675" s="44" t="n">
        <f aca="false">(P675*Q675)/R675</f>
        <v>18.75</v>
      </c>
      <c r="P675" s="35" t="n">
        <f aca="false">$AB$17</f>
        <v>1.5</v>
      </c>
      <c r="Q675" s="35" t="n">
        <f aca="false">$AC$17</f>
        <v>25</v>
      </c>
      <c r="R675" s="16" t="n">
        <v>2</v>
      </c>
      <c r="S675" s="35" t="n">
        <v>57</v>
      </c>
      <c r="T675" s="35" t="n">
        <v>50</v>
      </c>
      <c r="U675" s="35" t="n">
        <v>75</v>
      </c>
      <c r="V675" s="35" t="n">
        <v>0.15</v>
      </c>
      <c r="W675" s="45" t="n">
        <f aca="false">SUM(F675,E675,V675,)</f>
        <v>0.91</v>
      </c>
    </row>
    <row r="676" customFormat="false" ht="15" hidden="false" customHeight="false" outlineLevel="0" collapsed="false">
      <c r="A676" s="39" t="n">
        <v>674</v>
      </c>
      <c r="B676" s="40" t="n">
        <v>1.2</v>
      </c>
      <c r="C676" s="41" t="n">
        <v>10</v>
      </c>
      <c r="D676" s="42" t="n">
        <v>0.1</v>
      </c>
      <c r="E676" s="40" t="n">
        <v>0.3</v>
      </c>
      <c r="F676" s="40" t="n">
        <f aca="false">(U676-S676)/T676</f>
        <v>0.28</v>
      </c>
      <c r="G676" s="45" t="n">
        <v>0.98</v>
      </c>
      <c r="H676" s="43" t="n">
        <v>2.2</v>
      </c>
      <c r="I676" s="40" t="n">
        <v>2.1</v>
      </c>
      <c r="J676" s="40" t="n">
        <f aca="false">(H676-I676)*B676*C676*D676*3.67</f>
        <v>0.4404</v>
      </c>
      <c r="K676" s="40" t="n">
        <v>3.67</v>
      </c>
      <c r="L676" s="44" t="n">
        <f aca="false">$AB$8*M676*N676*J676</f>
        <v>116.2656</v>
      </c>
      <c r="M676" s="45" t="n">
        <v>0.733333333333333</v>
      </c>
      <c r="N676" s="35" t="n">
        <v>0.9</v>
      </c>
      <c r="O676" s="44" t="n">
        <f aca="false">(P676*Q676)/R676</f>
        <v>19.7368421052632</v>
      </c>
      <c r="P676" s="35" t="n">
        <f aca="false">$AB$17</f>
        <v>1.5</v>
      </c>
      <c r="Q676" s="35" t="n">
        <f aca="false">$AC$17</f>
        <v>25</v>
      </c>
      <c r="R676" s="16" t="n">
        <v>1.9</v>
      </c>
      <c r="S676" s="35" t="n">
        <v>61</v>
      </c>
      <c r="T676" s="35" t="n">
        <v>50</v>
      </c>
      <c r="U676" s="35" t="n">
        <v>75</v>
      </c>
      <c r="V676" s="35" t="n">
        <v>0.24</v>
      </c>
      <c r="W676" s="45" t="n">
        <f aca="false">SUM(F676,E676,V676,)</f>
        <v>0.82</v>
      </c>
    </row>
    <row r="677" customFormat="false" ht="15" hidden="false" customHeight="false" outlineLevel="0" collapsed="false">
      <c r="A677" s="39" t="n">
        <v>675</v>
      </c>
      <c r="B677" s="40" t="n">
        <v>1.2</v>
      </c>
      <c r="C677" s="41" t="n">
        <v>10</v>
      </c>
      <c r="D677" s="42" t="n">
        <v>0.1</v>
      </c>
      <c r="E677" s="40" t="n">
        <v>0.3</v>
      </c>
      <c r="F677" s="40" t="n">
        <f aca="false">(U677-S677)/T677</f>
        <v>0.32</v>
      </c>
      <c r="G677" s="45" t="n">
        <v>0.98</v>
      </c>
      <c r="H677" s="43" t="n">
        <v>2.2</v>
      </c>
      <c r="I677" s="40" t="n">
        <v>2.3</v>
      </c>
      <c r="J677" s="40" t="n">
        <f aca="false">(H677-I677)*B677*C677*D677*3.67</f>
        <v>-0.440399999999998</v>
      </c>
      <c r="K677" s="40" t="n">
        <v>3.67</v>
      </c>
      <c r="L677" s="44" t="n">
        <f aca="false">$AB$8*M677*N677*J677</f>
        <v>-131.06304</v>
      </c>
      <c r="M677" s="45" t="n">
        <v>0.826666666666667</v>
      </c>
      <c r="N677" s="35" t="n">
        <v>0.9</v>
      </c>
      <c r="O677" s="44" t="n">
        <f aca="false">(P677*Q677)/R677</f>
        <v>41.6666666666667</v>
      </c>
      <c r="P677" s="35" t="n">
        <f aca="false">$AB$17</f>
        <v>1.5</v>
      </c>
      <c r="Q677" s="35" t="n">
        <f aca="false">$AC$17</f>
        <v>25</v>
      </c>
      <c r="R677" s="16" t="n">
        <v>0.9</v>
      </c>
      <c r="S677" s="35" t="n">
        <v>59</v>
      </c>
      <c r="T677" s="35" t="n">
        <v>50</v>
      </c>
      <c r="U677" s="35" t="n">
        <v>75</v>
      </c>
      <c r="V677" s="35" t="n">
        <v>0.13</v>
      </c>
      <c r="W677" s="45" t="n">
        <f aca="false">SUM(F677,E677,V677,)</f>
        <v>0.75</v>
      </c>
    </row>
    <row r="678" customFormat="false" ht="15" hidden="false" customHeight="false" outlineLevel="0" collapsed="false">
      <c r="A678" s="39" t="n">
        <v>676</v>
      </c>
      <c r="B678" s="40" t="n">
        <v>1.2</v>
      </c>
      <c r="C678" s="41" t="n">
        <v>10</v>
      </c>
      <c r="D678" s="42" t="n">
        <v>0.1</v>
      </c>
      <c r="E678" s="40" t="n">
        <v>0.4</v>
      </c>
      <c r="F678" s="40" t="n">
        <f aca="false">(U678-S678)/T678</f>
        <v>0.38</v>
      </c>
      <c r="G678" s="45" t="n">
        <v>0.93</v>
      </c>
      <c r="H678" s="43" t="n">
        <v>2.2</v>
      </c>
      <c r="I678" s="40" t="n">
        <v>2.2</v>
      </c>
      <c r="J678" s="40" t="n">
        <f aca="false">(H678-I678)*B678*C678*D678*3.67</f>
        <v>0</v>
      </c>
      <c r="K678" s="40" t="n">
        <v>3.67</v>
      </c>
      <c r="L678" s="44" t="n">
        <f aca="false">$AB$8*M678*N678*J678</f>
        <v>0</v>
      </c>
      <c r="M678" s="45" t="n">
        <v>0.8</v>
      </c>
      <c r="N678" s="35" t="n">
        <v>0.9</v>
      </c>
      <c r="O678" s="44" t="n">
        <f aca="false">(P678*Q678)/R678</f>
        <v>8.33333333333333</v>
      </c>
      <c r="P678" s="35" t="n">
        <f aca="false">$AB$17</f>
        <v>1.5</v>
      </c>
      <c r="Q678" s="35" t="n">
        <f aca="false">$AC$17</f>
        <v>25</v>
      </c>
      <c r="R678" s="16" t="n">
        <v>4.5</v>
      </c>
      <c r="S678" s="35" t="n">
        <v>56</v>
      </c>
      <c r="T678" s="35" t="n">
        <v>50</v>
      </c>
      <c r="U678" s="35" t="n">
        <v>75</v>
      </c>
      <c r="V678" s="35" t="n">
        <v>0.2</v>
      </c>
      <c r="W678" s="45" t="n">
        <f aca="false">SUM(F678,E678,V678,)</f>
        <v>0.98</v>
      </c>
    </row>
    <row r="679" customFormat="false" ht="15" hidden="false" customHeight="false" outlineLevel="0" collapsed="false">
      <c r="A679" s="39" t="n">
        <v>677</v>
      </c>
      <c r="B679" s="40" t="n">
        <v>1.2</v>
      </c>
      <c r="C679" s="41" t="n">
        <v>10</v>
      </c>
      <c r="D679" s="42" t="n">
        <v>0.1</v>
      </c>
      <c r="E679" s="40" t="n">
        <v>0.3</v>
      </c>
      <c r="F679" s="40" t="n">
        <f aca="false">(U679-S679)/T679</f>
        <v>0.24</v>
      </c>
      <c r="G679" s="45" t="n">
        <v>0.9</v>
      </c>
      <c r="H679" s="43" t="n">
        <v>2.2</v>
      </c>
      <c r="I679" s="40" t="n">
        <v>1.8</v>
      </c>
      <c r="J679" s="40" t="n">
        <f aca="false">(H679-I679)*B679*C679*D679*3.67</f>
        <v>1.7616</v>
      </c>
      <c r="K679" s="40" t="n">
        <v>3.67</v>
      </c>
      <c r="L679" s="44" t="n">
        <f aca="false">$AB$8*M679*N679*J679</f>
        <v>465.0624</v>
      </c>
      <c r="M679" s="45" t="n">
        <v>0.733333333333333</v>
      </c>
      <c r="N679" s="35" t="n">
        <v>0.9</v>
      </c>
      <c r="O679" s="44" t="n">
        <f aca="false">(P679*Q679)/R679</f>
        <v>8.52272727272727</v>
      </c>
      <c r="P679" s="35" t="n">
        <f aca="false">$AB$17</f>
        <v>1.5</v>
      </c>
      <c r="Q679" s="35" t="n">
        <f aca="false">$AC$17</f>
        <v>25</v>
      </c>
      <c r="R679" s="16" t="n">
        <v>4.4</v>
      </c>
      <c r="S679" s="35" t="n">
        <v>63</v>
      </c>
      <c r="T679" s="35" t="n">
        <v>50</v>
      </c>
      <c r="U679" s="35" t="n">
        <v>75</v>
      </c>
      <c r="V679" s="35" t="n">
        <v>0.12</v>
      </c>
      <c r="W679" s="45" t="n">
        <f aca="false">SUM(F679,E679,V679,)</f>
        <v>0.66</v>
      </c>
    </row>
    <row r="680" customFormat="false" ht="15" hidden="false" customHeight="false" outlineLevel="0" collapsed="false">
      <c r="A680" s="39" t="n">
        <v>678</v>
      </c>
      <c r="B680" s="40" t="n">
        <v>1.2</v>
      </c>
      <c r="C680" s="41" t="n">
        <v>10</v>
      </c>
      <c r="D680" s="42" t="n">
        <v>0.1</v>
      </c>
      <c r="E680" s="40" t="n">
        <v>0.4</v>
      </c>
      <c r="F680" s="40" t="n">
        <f aca="false">(U680-S680)/T680</f>
        <v>0.2</v>
      </c>
      <c r="G680" s="45" t="n">
        <v>0.93</v>
      </c>
      <c r="H680" s="43" t="n">
        <v>2.2</v>
      </c>
      <c r="I680" s="40" t="n">
        <v>2.2</v>
      </c>
      <c r="J680" s="40" t="n">
        <f aca="false">(H680-I680)*B680*C680*D680*3.67</f>
        <v>0</v>
      </c>
      <c r="K680" s="40" t="n">
        <v>3.67</v>
      </c>
      <c r="L680" s="44" t="n">
        <f aca="false">$AB$8*M680*N680*J680</f>
        <v>0</v>
      </c>
      <c r="M680" s="45" t="n">
        <v>0.773333333333333</v>
      </c>
      <c r="N680" s="35" t="n">
        <v>0.9</v>
      </c>
      <c r="O680" s="44" t="n">
        <f aca="false">(P680*Q680)/R680</f>
        <v>7.97872340425532</v>
      </c>
      <c r="P680" s="35" t="n">
        <f aca="false">$AB$17</f>
        <v>1.5</v>
      </c>
      <c r="Q680" s="35" t="n">
        <f aca="false">$AC$17</f>
        <v>25</v>
      </c>
      <c r="R680" s="16" t="n">
        <v>4.7</v>
      </c>
      <c r="S680" s="35" t="n">
        <v>65</v>
      </c>
      <c r="T680" s="35" t="n">
        <v>50</v>
      </c>
      <c r="U680" s="35" t="n">
        <v>75</v>
      </c>
      <c r="V680" s="35" t="n">
        <v>0.25</v>
      </c>
      <c r="W680" s="45" t="n">
        <f aca="false">SUM(F680,E680,V680,)</f>
        <v>0.85</v>
      </c>
    </row>
    <row r="681" customFormat="false" ht="15" hidden="false" customHeight="false" outlineLevel="0" collapsed="false">
      <c r="A681" s="39" t="n">
        <v>679</v>
      </c>
      <c r="B681" s="40" t="n">
        <v>1.2</v>
      </c>
      <c r="C681" s="41" t="n">
        <v>10</v>
      </c>
      <c r="D681" s="42" t="n">
        <v>0.1</v>
      </c>
      <c r="E681" s="40" t="n">
        <v>0.4</v>
      </c>
      <c r="F681" s="40" t="n">
        <f aca="false">(U681-S681)/T681</f>
        <v>0.28</v>
      </c>
      <c r="G681" s="45" t="n">
        <v>0.92</v>
      </c>
      <c r="H681" s="43" t="n">
        <v>2.2</v>
      </c>
      <c r="I681" s="40" t="n">
        <v>2.1</v>
      </c>
      <c r="J681" s="40" t="n">
        <f aca="false">(H681-I681)*B681*C681*D681*3.67</f>
        <v>0.4404</v>
      </c>
      <c r="K681" s="40" t="n">
        <v>3.67</v>
      </c>
      <c r="L681" s="44" t="n">
        <f aca="false">$AB$8*M681*N681*J681</f>
        <v>120.49344</v>
      </c>
      <c r="M681" s="45" t="n">
        <v>0.76</v>
      </c>
      <c r="N681" s="35" t="n">
        <v>0.9</v>
      </c>
      <c r="O681" s="44" t="n">
        <f aca="false">(P681*Q681)/R681</f>
        <v>7.5</v>
      </c>
      <c r="P681" s="35" t="n">
        <f aca="false">$AB$17</f>
        <v>1.5</v>
      </c>
      <c r="Q681" s="35" t="n">
        <f aca="false">$AC$17</f>
        <v>25</v>
      </c>
      <c r="R681" s="16" t="n">
        <v>5</v>
      </c>
      <c r="S681" s="35" t="n">
        <v>61</v>
      </c>
      <c r="T681" s="35" t="n">
        <v>50</v>
      </c>
      <c r="U681" s="35" t="n">
        <v>75</v>
      </c>
      <c r="V681" s="35" t="n">
        <v>0.12</v>
      </c>
      <c r="W681" s="45" t="n">
        <f aca="false">SUM(F681,E681,V681,)</f>
        <v>0.8</v>
      </c>
    </row>
    <row r="682" customFormat="false" ht="15" hidden="false" customHeight="false" outlineLevel="0" collapsed="false">
      <c r="A682" s="39" t="n">
        <v>680</v>
      </c>
      <c r="B682" s="40" t="n">
        <v>1.2</v>
      </c>
      <c r="C682" s="41" t="n">
        <v>10</v>
      </c>
      <c r="D682" s="42" t="n">
        <v>0.1</v>
      </c>
      <c r="E682" s="40" t="n">
        <v>0.3</v>
      </c>
      <c r="F682" s="40" t="n">
        <f aca="false">(U682-S682)/T682</f>
        <v>0.32</v>
      </c>
      <c r="G682" s="45" t="n">
        <v>0.94</v>
      </c>
      <c r="H682" s="43" t="n">
        <v>2.2</v>
      </c>
      <c r="I682" s="40" t="n">
        <v>2.5</v>
      </c>
      <c r="J682" s="40" t="n">
        <f aca="false">(H682-I682)*B682*C682*D682*3.67</f>
        <v>-1.3212</v>
      </c>
      <c r="K682" s="40" t="n">
        <v>3.67</v>
      </c>
      <c r="L682" s="44" t="n">
        <f aca="false">$AB$8*M682*N682*J682</f>
        <v>-374.16384</v>
      </c>
      <c r="M682" s="45" t="n">
        <v>0.786666666666667</v>
      </c>
      <c r="N682" s="35" t="n">
        <v>0.9</v>
      </c>
      <c r="O682" s="44" t="n">
        <f aca="false">(P682*Q682)/R682</f>
        <v>7.5</v>
      </c>
      <c r="P682" s="35" t="n">
        <f aca="false">$AB$17</f>
        <v>1.5</v>
      </c>
      <c r="Q682" s="35" t="n">
        <f aca="false">$AC$17</f>
        <v>25</v>
      </c>
      <c r="R682" s="16" t="n">
        <v>5</v>
      </c>
      <c r="S682" s="35" t="n">
        <v>59</v>
      </c>
      <c r="T682" s="35" t="n">
        <v>50</v>
      </c>
      <c r="U682" s="35" t="n">
        <v>75</v>
      </c>
      <c r="V682" s="35" t="n">
        <v>0.21</v>
      </c>
      <c r="W682" s="45" t="n">
        <f aca="false">SUM(F682,E682,V682,)</f>
        <v>0.83</v>
      </c>
    </row>
    <row r="683" customFormat="false" ht="15" hidden="false" customHeight="false" outlineLevel="0" collapsed="false">
      <c r="A683" s="39" t="n">
        <v>681</v>
      </c>
      <c r="B683" s="40" t="n">
        <v>1.2</v>
      </c>
      <c r="C683" s="41" t="n">
        <v>10</v>
      </c>
      <c r="D683" s="42" t="n">
        <v>0.1</v>
      </c>
      <c r="E683" s="40" t="n">
        <v>0.3</v>
      </c>
      <c r="F683" s="40" t="n">
        <f aca="false">(U683-S683)/T683</f>
        <v>0.22</v>
      </c>
      <c r="G683" s="45" t="n">
        <v>0.93</v>
      </c>
      <c r="H683" s="43" t="n">
        <v>2.2</v>
      </c>
      <c r="I683" s="40" t="n">
        <v>2.2</v>
      </c>
      <c r="J683" s="40" t="n">
        <f aca="false">(H683-I683)*B683*C683*D683*3.67</f>
        <v>0</v>
      </c>
      <c r="K683" s="40" t="n">
        <v>3.67</v>
      </c>
      <c r="L683" s="44" t="n">
        <f aca="false">$AB$8*M683*N683*J683</f>
        <v>0</v>
      </c>
      <c r="M683" s="45" t="n">
        <v>0.786666666666667</v>
      </c>
      <c r="N683" s="35" t="n">
        <v>0.9</v>
      </c>
      <c r="O683" s="44" t="n">
        <f aca="false">(P683*Q683)/R683</f>
        <v>19.7368421052632</v>
      </c>
      <c r="P683" s="35" t="n">
        <f aca="false">$AB$17</f>
        <v>1.5</v>
      </c>
      <c r="Q683" s="35" t="n">
        <f aca="false">$AC$17</f>
        <v>25</v>
      </c>
      <c r="R683" s="16" t="n">
        <v>1.9</v>
      </c>
      <c r="S683" s="35" t="n">
        <v>64</v>
      </c>
      <c r="T683" s="35" t="n">
        <v>50</v>
      </c>
      <c r="U683" s="35" t="n">
        <v>75</v>
      </c>
      <c r="V683" s="35" t="n">
        <v>0.13</v>
      </c>
      <c r="W683" s="45" t="n">
        <f aca="false">SUM(F683,E683,V683,)</f>
        <v>0.65</v>
      </c>
    </row>
    <row r="684" customFormat="false" ht="15" hidden="false" customHeight="false" outlineLevel="0" collapsed="false">
      <c r="A684" s="39" t="n">
        <v>682</v>
      </c>
      <c r="B684" s="40" t="n">
        <v>1.2</v>
      </c>
      <c r="C684" s="41" t="n">
        <v>10</v>
      </c>
      <c r="D684" s="42" t="n">
        <v>0.1</v>
      </c>
      <c r="E684" s="40" t="n">
        <v>0.3</v>
      </c>
      <c r="F684" s="40" t="n">
        <f aca="false">(U684-S684)/T684</f>
        <v>0.24</v>
      </c>
      <c r="G684" s="45" t="n">
        <v>0.97</v>
      </c>
      <c r="H684" s="43" t="n">
        <v>2.2</v>
      </c>
      <c r="I684" s="40" t="n">
        <v>2.3</v>
      </c>
      <c r="J684" s="40" t="n">
        <f aca="false">(H684-I684)*B684*C684*D684*3.67</f>
        <v>-0.440399999999998</v>
      </c>
      <c r="K684" s="40" t="n">
        <v>3.67</v>
      </c>
      <c r="L684" s="44" t="n">
        <f aca="false">$AB$8*M684*N684*J684</f>
        <v>-128.94912</v>
      </c>
      <c r="M684" s="45" t="n">
        <v>0.813333333333333</v>
      </c>
      <c r="N684" s="35" t="n">
        <v>0.9</v>
      </c>
      <c r="O684" s="44" t="n">
        <f aca="false">(P684*Q684)/R684</f>
        <v>34.0909090909091</v>
      </c>
      <c r="P684" s="35" t="n">
        <f aca="false">$AB$17</f>
        <v>1.5</v>
      </c>
      <c r="Q684" s="35" t="n">
        <f aca="false">$AC$17</f>
        <v>25</v>
      </c>
      <c r="R684" s="16" t="n">
        <v>1.1</v>
      </c>
      <c r="S684" s="35" t="n">
        <v>63</v>
      </c>
      <c r="T684" s="35" t="n">
        <v>50</v>
      </c>
      <c r="U684" s="35" t="n">
        <v>75</v>
      </c>
      <c r="V684" s="35" t="n">
        <v>0.16</v>
      </c>
      <c r="W684" s="45" t="n">
        <f aca="false">SUM(F684,E684,V684,)</f>
        <v>0.7</v>
      </c>
    </row>
    <row r="685" customFormat="false" ht="15" hidden="false" customHeight="false" outlineLevel="0" collapsed="false">
      <c r="A685" s="39" t="n">
        <v>683</v>
      </c>
      <c r="B685" s="40" t="n">
        <v>1.2</v>
      </c>
      <c r="C685" s="41" t="n">
        <v>10</v>
      </c>
      <c r="D685" s="42" t="n">
        <v>0.1</v>
      </c>
      <c r="E685" s="40" t="n">
        <v>0.2</v>
      </c>
      <c r="F685" s="40" t="n">
        <f aca="false">(U685-S685)/T685</f>
        <v>0.3</v>
      </c>
      <c r="G685" s="45" t="n">
        <v>0.95</v>
      </c>
      <c r="H685" s="43" t="n">
        <v>2.2</v>
      </c>
      <c r="I685" s="40" t="n">
        <v>2.4</v>
      </c>
      <c r="J685" s="40" t="n">
        <f aca="false">(H685-I685)*B685*C685*D685*3.67</f>
        <v>-0.880799999999999</v>
      </c>
      <c r="K685" s="40" t="n">
        <v>3.67</v>
      </c>
      <c r="L685" s="44" t="n">
        <f aca="false">$AB$8*M685*N685*J685</f>
        <v>-257.89824</v>
      </c>
      <c r="M685" s="45" t="n">
        <v>0.813333333333333</v>
      </c>
      <c r="N685" s="35" t="n">
        <v>0.9</v>
      </c>
      <c r="O685" s="44" t="n">
        <f aca="false">(P685*Q685)/R685</f>
        <v>31.25</v>
      </c>
      <c r="P685" s="35" t="n">
        <f aca="false">$AB$17</f>
        <v>1.5</v>
      </c>
      <c r="Q685" s="35" t="n">
        <f aca="false">$AC$17</f>
        <v>25</v>
      </c>
      <c r="R685" s="16" t="n">
        <v>1.2</v>
      </c>
      <c r="S685" s="35" t="n">
        <v>60</v>
      </c>
      <c r="T685" s="35" t="n">
        <v>50</v>
      </c>
      <c r="U685" s="35" t="n">
        <v>75</v>
      </c>
      <c r="V685" s="35" t="n">
        <v>0.21</v>
      </c>
      <c r="W685" s="45" t="n">
        <f aca="false">SUM(F685,E685,V685,)</f>
        <v>0.71</v>
      </c>
    </row>
    <row r="686" customFormat="false" ht="15" hidden="false" customHeight="false" outlineLevel="0" collapsed="false">
      <c r="A686" s="39" t="n">
        <v>684</v>
      </c>
      <c r="B686" s="40" t="n">
        <v>1.2</v>
      </c>
      <c r="C686" s="41" t="n">
        <v>10</v>
      </c>
      <c r="D686" s="42" t="n">
        <v>0.1</v>
      </c>
      <c r="E686" s="40" t="n">
        <v>0.3</v>
      </c>
      <c r="F686" s="40" t="n">
        <f aca="false">(U686-S686)/T686</f>
        <v>0.28</v>
      </c>
      <c r="G686" s="45" t="n">
        <v>0.91</v>
      </c>
      <c r="H686" s="43" t="n">
        <v>2.2</v>
      </c>
      <c r="I686" s="40" t="n">
        <v>2.2</v>
      </c>
      <c r="J686" s="40" t="n">
        <f aca="false">(H686-I686)*B686*C686*D686*3.67</f>
        <v>0</v>
      </c>
      <c r="K686" s="40" t="n">
        <v>3.67</v>
      </c>
      <c r="L686" s="44" t="n">
        <f aca="false">$AB$8*M686*N686*J686</f>
        <v>0</v>
      </c>
      <c r="M686" s="45" t="n">
        <v>0.76</v>
      </c>
      <c r="N686" s="35" t="n">
        <v>0.9</v>
      </c>
      <c r="O686" s="44" t="n">
        <f aca="false">(P686*Q686)/R686</f>
        <v>31.25</v>
      </c>
      <c r="P686" s="35" t="n">
        <f aca="false">$AB$17</f>
        <v>1.5</v>
      </c>
      <c r="Q686" s="35" t="n">
        <f aca="false">$AC$17</f>
        <v>25</v>
      </c>
      <c r="R686" s="16" t="n">
        <v>1.2</v>
      </c>
      <c r="S686" s="35" t="n">
        <v>61</v>
      </c>
      <c r="T686" s="35" t="n">
        <v>50</v>
      </c>
      <c r="U686" s="35" t="n">
        <v>75</v>
      </c>
      <c r="V686" s="35" t="n">
        <v>0.18</v>
      </c>
      <c r="W686" s="45" t="n">
        <f aca="false">SUM(F686,E686,V686,)</f>
        <v>0.76</v>
      </c>
    </row>
    <row r="687" customFormat="false" ht="15" hidden="false" customHeight="false" outlineLevel="0" collapsed="false">
      <c r="A687" s="39" t="n">
        <v>685</v>
      </c>
      <c r="B687" s="40" t="n">
        <v>1.2</v>
      </c>
      <c r="C687" s="41" t="n">
        <v>10</v>
      </c>
      <c r="D687" s="42" t="n">
        <v>0.1</v>
      </c>
      <c r="E687" s="40" t="n">
        <v>0.3</v>
      </c>
      <c r="F687" s="40" t="n">
        <f aca="false">(U687-S687)/T687</f>
        <v>0.34</v>
      </c>
      <c r="G687" s="45" t="n">
        <v>0.96</v>
      </c>
      <c r="H687" s="43" t="n">
        <v>2.2</v>
      </c>
      <c r="I687" s="40" t="n">
        <v>2.1</v>
      </c>
      <c r="J687" s="40" t="n">
        <f aca="false">(H687-I687)*B687*C687*D687*3.67</f>
        <v>0.4404</v>
      </c>
      <c r="K687" s="40" t="n">
        <v>3.67</v>
      </c>
      <c r="L687" s="44" t="n">
        <f aca="false">$AB$8*M687*N687*J687</f>
        <v>135.29088</v>
      </c>
      <c r="M687" s="45" t="n">
        <v>0.853333333333333</v>
      </c>
      <c r="N687" s="35" t="n">
        <v>0.9</v>
      </c>
      <c r="O687" s="44" t="n">
        <f aca="false">(P687*Q687)/R687</f>
        <v>5.76923076923077</v>
      </c>
      <c r="P687" s="35" t="n">
        <f aca="false">$AB$17</f>
        <v>1.5</v>
      </c>
      <c r="Q687" s="35" t="n">
        <f aca="false">$AC$17</f>
        <v>25</v>
      </c>
      <c r="R687" s="16" t="n">
        <v>6.5</v>
      </c>
      <c r="S687" s="35" t="n">
        <v>58</v>
      </c>
      <c r="T687" s="35" t="n">
        <v>50</v>
      </c>
      <c r="U687" s="35" t="n">
        <v>75</v>
      </c>
      <c r="V687" s="35" t="n">
        <v>0.12</v>
      </c>
      <c r="W687" s="45" t="n">
        <f aca="false">SUM(F687,E687,V687,)</f>
        <v>0.76</v>
      </c>
    </row>
    <row r="688" customFormat="false" ht="15" hidden="false" customHeight="false" outlineLevel="0" collapsed="false">
      <c r="A688" s="39" t="n">
        <v>686</v>
      </c>
      <c r="B688" s="40" t="n">
        <v>1.2</v>
      </c>
      <c r="C688" s="41" t="n">
        <v>10</v>
      </c>
      <c r="D688" s="42" t="n">
        <v>0.1</v>
      </c>
      <c r="E688" s="40" t="n">
        <v>0.3</v>
      </c>
      <c r="F688" s="40" t="n">
        <f aca="false">(U688-S688)/T688</f>
        <v>0.26</v>
      </c>
      <c r="G688" s="45" t="n">
        <v>0.93</v>
      </c>
      <c r="H688" s="43" t="n">
        <v>2.2</v>
      </c>
      <c r="I688" s="40" t="n">
        <v>2.3</v>
      </c>
      <c r="J688" s="40" t="n">
        <f aca="false">(H688-I688)*B688*C688*D688*3.67</f>
        <v>-0.440399999999998</v>
      </c>
      <c r="K688" s="40" t="n">
        <v>3.67</v>
      </c>
      <c r="L688" s="44" t="n">
        <f aca="false">$AB$8*M688*N688*J688</f>
        <v>-124.72128</v>
      </c>
      <c r="M688" s="45" t="n">
        <v>0.786666666666667</v>
      </c>
      <c r="N688" s="35" t="n">
        <v>0.9</v>
      </c>
      <c r="O688" s="44" t="n">
        <f aca="false">(P688*Q688)/R688</f>
        <v>17.0454545454545</v>
      </c>
      <c r="P688" s="35" t="n">
        <f aca="false">$AB$17</f>
        <v>1.5</v>
      </c>
      <c r="Q688" s="35" t="n">
        <f aca="false">$AC$17</f>
        <v>25</v>
      </c>
      <c r="R688" s="16" t="n">
        <v>2.2</v>
      </c>
      <c r="S688" s="35" t="n">
        <v>62</v>
      </c>
      <c r="T688" s="35" t="n">
        <v>50</v>
      </c>
      <c r="U688" s="35" t="n">
        <v>75</v>
      </c>
      <c r="V688" s="35" t="n">
        <v>0.21</v>
      </c>
      <c r="W688" s="45" t="n">
        <f aca="false">SUM(F688,E688,V688,)</f>
        <v>0.77</v>
      </c>
    </row>
    <row r="689" customFormat="false" ht="15" hidden="false" customHeight="false" outlineLevel="0" collapsed="false">
      <c r="A689" s="39" t="n">
        <v>687</v>
      </c>
      <c r="B689" s="40" t="n">
        <v>1.2</v>
      </c>
      <c r="C689" s="41" t="n">
        <v>10</v>
      </c>
      <c r="D689" s="42" t="n">
        <v>0.1</v>
      </c>
      <c r="E689" s="40" t="n">
        <v>0.4</v>
      </c>
      <c r="F689" s="40" t="n">
        <f aca="false">(U689-S689)/T689</f>
        <v>0.26</v>
      </c>
      <c r="G689" s="45" t="n">
        <v>1</v>
      </c>
      <c r="H689" s="43" t="n">
        <v>2.2</v>
      </c>
      <c r="I689" s="40" t="n">
        <v>2.1</v>
      </c>
      <c r="J689" s="40" t="n">
        <f aca="false">(H689-I689)*B689*C689*D689*3.67</f>
        <v>0.4404</v>
      </c>
      <c r="K689" s="40" t="n">
        <v>3.67</v>
      </c>
      <c r="L689" s="44" t="n">
        <f aca="false">$AB$8*M689*N689*J689</f>
        <v>124.72128</v>
      </c>
      <c r="M689" s="45" t="n">
        <v>0.786666666666667</v>
      </c>
      <c r="N689" s="35" t="n">
        <v>0.9</v>
      </c>
      <c r="O689" s="44" t="n">
        <f aca="false">(P689*Q689)/R689</f>
        <v>6.81818181818182</v>
      </c>
      <c r="P689" s="35" t="n">
        <f aca="false">$AB$17</f>
        <v>1.5</v>
      </c>
      <c r="Q689" s="35" t="n">
        <f aca="false">$AC$17</f>
        <v>25</v>
      </c>
      <c r="R689" s="16" t="n">
        <v>5.5</v>
      </c>
      <c r="S689" s="35" t="n">
        <v>62</v>
      </c>
      <c r="T689" s="35" t="n">
        <v>50</v>
      </c>
      <c r="U689" s="35" t="n">
        <v>75</v>
      </c>
      <c r="V689" s="35" t="n">
        <v>0.21</v>
      </c>
      <c r="W689" s="45" t="n">
        <f aca="false">SUM(F689,E689,V689,)</f>
        <v>0.87</v>
      </c>
    </row>
    <row r="690" customFormat="false" ht="15" hidden="false" customHeight="false" outlineLevel="0" collapsed="false">
      <c r="A690" s="39" t="n">
        <v>688</v>
      </c>
      <c r="B690" s="40" t="n">
        <v>1.2</v>
      </c>
      <c r="C690" s="41" t="n">
        <v>10</v>
      </c>
      <c r="D690" s="42" t="n">
        <v>0.1</v>
      </c>
      <c r="E690" s="40" t="n">
        <v>0.2</v>
      </c>
      <c r="F690" s="40" t="n">
        <f aca="false">(U690-S690)/T690</f>
        <v>0.2</v>
      </c>
      <c r="G690" s="45" t="n">
        <v>0.97</v>
      </c>
      <c r="H690" s="43" t="n">
        <v>2.2</v>
      </c>
      <c r="I690" s="40" t="n">
        <v>1.8</v>
      </c>
      <c r="J690" s="40" t="n">
        <f aca="false">(H690-I690)*B690*C690*D690*3.67</f>
        <v>1.7616</v>
      </c>
      <c r="K690" s="40" t="n">
        <v>3.67</v>
      </c>
      <c r="L690" s="44" t="n">
        <f aca="false">$AB$8*M690*N690*J690</f>
        <v>549.6192</v>
      </c>
      <c r="M690" s="45" t="n">
        <v>0.866666666666667</v>
      </c>
      <c r="N690" s="35" t="n">
        <v>0.9</v>
      </c>
      <c r="O690" s="44" t="n">
        <f aca="false">(P690*Q690)/R690</f>
        <v>7.97872340425532</v>
      </c>
      <c r="P690" s="35" t="n">
        <f aca="false">$AB$17</f>
        <v>1.5</v>
      </c>
      <c r="Q690" s="35" t="n">
        <f aca="false">$AC$17</f>
        <v>25</v>
      </c>
      <c r="R690" s="16" t="n">
        <v>4.7</v>
      </c>
      <c r="S690" s="35" t="n">
        <v>65</v>
      </c>
      <c r="T690" s="35" t="n">
        <v>50</v>
      </c>
      <c r="U690" s="35" t="n">
        <v>75</v>
      </c>
      <c r="V690" s="35" t="n">
        <v>0.11</v>
      </c>
      <c r="W690" s="45" t="n">
        <f aca="false">SUM(F690,E690,V690,)</f>
        <v>0.51</v>
      </c>
    </row>
    <row r="691" customFormat="false" ht="15" hidden="false" customHeight="false" outlineLevel="0" collapsed="false">
      <c r="A691" s="39" t="n">
        <v>689</v>
      </c>
      <c r="B691" s="40" t="n">
        <v>1.2</v>
      </c>
      <c r="C691" s="41" t="n">
        <v>10</v>
      </c>
      <c r="D691" s="42" t="n">
        <v>0.1</v>
      </c>
      <c r="E691" s="40" t="n">
        <v>0.3</v>
      </c>
      <c r="F691" s="40" t="n">
        <f aca="false">(U691-S691)/T691</f>
        <v>0.4</v>
      </c>
      <c r="G691" s="45" t="n">
        <v>0.96</v>
      </c>
      <c r="H691" s="43" t="n">
        <v>2.2</v>
      </c>
      <c r="I691" s="40" t="n">
        <v>2.5</v>
      </c>
      <c r="J691" s="40" t="n">
        <f aca="false">(H691-I691)*B691*C691*D691*3.67</f>
        <v>-1.3212</v>
      </c>
      <c r="K691" s="40" t="n">
        <v>3.67</v>
      </c>
      <c r="L691" s="44" t="n">
        <f aca="false">$AB$8*M691*N691*J691</f>
        <v>-399.53088</v>
      </c>
      <c r="M691" s="45" t="n">
        <v>0.84</v>
      </c>
      <c r="N691" s="35" t="n">
        <v>0.9</v>
      </c>
      <c r="O691" s="44" t="n">
        <f aca="false">(P691*Q691)/R691</f>
        <v>31.25</v>
      </c>
      <c r="P691" s="35" t="n">
        <f aca="false">$AB$17</f>
        <v>1.5</v>
      </c>
      <c r="Q691" s="35" t="n">
        <f aca="false">$AC$17</f>
        <v>25</v>
      </c>
      <c r="R691" s="16" t="n">
        <v>1.2</v>
      </c>
      <c r="S691" s="35" t="n">
        <v>55</v>
      </c>
      <c r="T691" s="35" t="n">
        <v>50</v>
      </c>
      <c r="U691" s="35" t="n">
        <v>75</v>
      </c>
      <c r="V691" s="35" t="n">
        <v>0.24</v>
      </c>
      <c r="W691" s="45" t="n">
        <f aca="false">SUM(F691,E691,V691,)</f>
        <v>0.94</v>
      </c>
    </row>
    <row r="692" customFormat="false" ht="15" hidden="false" customHeight="false" outlineLevel="0" collapsed="false">
      <c r="A692" s="39" t="n">
        <v>690</v>
      </c>
      <c r="B692" s="40" t="n">
        <v>1.2</v>
      </c>
      <c r="C692" s="41" t="n">
        <v>10</v>
      </c>
      <c r="D692" s="42" t="n">
        <v>0.1</v>
      </c>
      <c r="E692" s="40" t="n">
        <v>0.3</v>
      </c>
      <c r="F692" s="40" t="n">
        <f aca="false">(U692-S692)/T692</f>
        <v>0.2</v>
      </c>
      <c r="G692" s="45" t="n">
        <v>0.94</v>
      </c>
      <c r="H692" s="43" t="n">
        <v>2.2</v>
      </c>
      <c r="I692" s="40" t="n">
        <v>1.8</v>
      </c>
      <c r="J692" s="40" t="n">
        <f aca="false">(H692-I692)*B692*C692*D692*3.67</f>
        <v>1.7616</v>
      </c>
      <c r="K692" s="40" t="n">
        <v>3.67</v>
      </c>
      <c r="L692" s="44" t="n">
        <f aca="false">$AB$8*M692*N692*J692</f>
        <v>490.42944</v>
      </c>
      <c r="M692" s="45" t="n">
        <v>0.773333333333333</v>
      </c>
      <c r="N692" s="35" t="n">
        <v>0.9</v>
      </c>
      <c r="O692" s="44" t="n">
        <f aca="false">(P692*Q692)/R692</f>
        <v>8.33333333333333</v>
      </c>
      <c r="P692" s="35" t="n">
        <f aca="false">$AB$17</f>
        <v>1.5</v>
      </c>
      <c r="Q692" s="35" t="n">
        <f aca="false">$AC$17</f>
        <v>25</v>
      </c>
      <c r="R692" s="16" t="n">
        <v>4.5</v>
      </c>
      <c r="S692" s="35" t="n">
        <v>65</v>
      </c>
      <c r="T692" s="35" t="n">
        <v>50</v>
      </c>
      <c r="U692" s="35" t="n">
        <v>75</v>
      </c>
      <c r="V692" s="35" t="n">
        <v>0.24</v>
      </c>
      <c r="W692" s="45" t="n">
        <f aca="false">SUM(F692,E692,V692,)</f>
        <v>0.74</v>
      </c>
    </row>
    <row r="693" customFormat="false" ht="15" hidden="false" customHeight="false" outlineLevel="0" collapsed="false">
      <c r="A693" s="39" t="n">
        <v>691</v>
      </c>
      <c r="B693" s="40" t="n">
        <v>1.2</v>
      </c>
      <c r="C693" s="41" t="n">
        <v>10</v>
      </c>
      <c r="D693" s="42" t="n">
        <v>0.1</v>
      </c>
      <c r="E693" s="40" t="n">
        <v>0.4</v>
      </c>
      <c r="F693" s="40" t="n">
        <f aca="false">(U693-S693)/T693</f>
        <v>0.2</v>
      </c>
      <c r="G693" s="45" t="n">
        <v>0.94</v>
      </c>
      <c r="H693" s="43" t="n">
        <v>2.2</v>
      </c>
      <c r="I693" s="40" t="n">
        <v>2.5</v>
      </c>
      <c r="J693" s="40" t="n">
        <f aca="false">(H693-I693)*B693*C693*D693*3.67</f>
        <v>-1.3212</v>
      </c>
      <c r="K693" s="40" t="n">
        <v>3.67</v>
      </c>
      <c r="L693" s="44" t="n">
        <f aca="false">$AB$8*M693*N693*J693</f>
        <v>-361.48032</v>
      </c>
      <c r="M693" s="45" t="n">
        <v>0.76</v>
      </c>
      <c r="N693" s="35" t="n">
        <v>0.9</v>
      </c>
      <c r="O693" s="44" t="n">
        <f aca="false">(P693*Q693)/R693</f>
        <v>5.859375</v>
      </c>
      <c r="P693" s="35" t="n">
        <f aca="false">$AB$17</f>
        <v>1.5</v>
      </c>
      <c r="Q693" s="35" t="n">
        <f aca="false">$AC$17</f>
        <v>25</v>
      </c>
      <c r="R693" s="16" t="n">
        <v>6.4</v>
      </c>
      <c r="S693" s="35" t="n">
        <v>65</v>
      </c>
      <c r="T693" s="35" t="n">
        <v>50</v>
      </c>
      <c r="U693" s="35" t="n">
        <v>75</v>
      </c>
      <c r="V693" s="35" t="n">
        <v>0.25</v>
      </c>
      <c r="W693" s="45" t="n">
        <f aca="false">SUM(F693,E693,V693,)</f>
        <v>0.85</v>
      </c>
    </row>
    <row r="694" customFormat="false" ht="15" hidden="false" customHeight="false" outlineLevel="0" collapsed="false">
      <c r="A694" s="39" t="n">
        <v>692</v>
      </c>
      <c r="B694" s="40" t="n">
        <v>1.2</v>
      </c>
      <c r="C694" s="41" t="n">
        <v>10</v>
      </c>
      <c r="D694" s="42" t="n">
        <v>0.1</v>
      </c>
      <c r="E694" s="40" t="n">
        <v>0.4</v>
      </c>
      <c r="F694" s="40" t="n">
        <f aca="false">(U694-S694)/T694</f>
        <v>0.32</v>
      </c>
      <c r="G694" s="45" t="n">
        <v>0.9</v>
      </c>
      <c r="H694" s="43" t="n">
        <v>2.2</v>
      </c>
      <c r="I694" s="40" t="n">
        <v>1.9</v>
      </c>
      <c r="J694" s="40" t="n">
        <f aca="false">(H694-I694)*B694*C694*D694*3.67</f>
        <v>1.3212</v>
      </c>
      <c r="K694" s="40" t="n">
        <v>3.67</v>
      </c>
      <c r="L694" s="44" t="n">
        <f aca="false">$AB$8*M694*N694*J694</f>
        <v>405.87264</v>
      </c>
      <c r="M694" s="45" t="n">
        <v>0.853333333333333</v>
      </c>
      <c r="N694" s="35" t="n">
        <v>0.9</v>
      </c>
      <c r="O694" s="44" t="n">
        <f aca="false">(P694*Q694)/R694</f>
        <v>15.625</v>
      </c>
      <c r="P694" s="35" t="n">
        <f aca="false">$AB$17</f>
        <v>1.5</v>
      </c>
      <c r="Q694" s="35" t="n">
        <f aca="false">$AC$17</f>
        <v>25</v>
      </c>
      <c r="R694" s="16" t="n">
        <v>2.4</v>
      </c>
      <c r="S694" s="35" t="n">
        <v>59</v>
      </c>
      <c r="T694" s="35" t="n">
        <v>50</v>
      </c>
      <c r="U694" s="35" t="n">
        <v>75</v>
      </c>
      <c r="V694" s="35" t="n">
        <v>0.21</v>
      </c>
      <c r="W694" s="45" t="n">
        <f aca="false">SUM(F694,E694,V694,)</f>
        <v>0.93</v>
      </c>
    </row>
    <row r="695" customFormat="false" ht="15" hidden="false" customHeight="false" outlineLevel="0" collapsed="false">
      <c r="A695" s="39" t="n">
        <v>693</v>
      </c>
      <c r="B695" s="40" t="n">
        <v>1.2</v>
      </c>
      <c r="C695" s="41" t="n">
        <v>10</v>
      </c>
      <c r="D695" s="42" t="n">
        <v>0.1</v>
      </c>
      <c r="E695" s="40" t="n">
        <v>0.3</v>
      </c>
      <c r="F695" s="40" t="n">
        <f aca="false">(U695-S695)/T695</f>
        <v>0.3</v>
      </c>
      <c r="G695" s="45" t="n">
        <v>1</v>
      </c>
      <c r="H695" s="43" t="n">
        <v>2.2</v>
      </c>
      <c r="I695" s="40" t="n">
        <v>2.3</v>
      </c>
      <c r="J695" s="40" t="n">
        <f aca="false">(H695-I695)*B695*C695*D695*3.67</f>
        <v>-0.440399999999998</v>
      </c>
      <c r="K695" s="40" t="n">
        <v>3.67</v>
      </c>
      <c r="L695" s="44" t="n">
        <f aca="false">$AB$8*M695*N695*J695</f>
        <v>-133.17696</v>
      </c>
      <c r="M695" s="45" t="n">
        <v>0.84</v>
      </c>
      <c r="N695" s="35" t="n">
        <v>0.9</v>
      </c>
      <c r="O695" s="44" t="n">
        <f aca="false">(P695*Q695)/R695</f>
        <v>31.25</v>
      </c>
      <c r="P695" s="35" t="n">
        <f aca="false">$AB$17</f>
        <v>1.5</v>
      </c>
      <c r="Q695" s="35" t="n">
        <f aca="false">$AC$17</f>
        <v>25</v>
      </c>
      <c r="R695" s="16" t="n">
        <v>1.2</v>
      </c>
      <c r="S695" s="35" t="n">
        <v>60</v>
      </c>
      <c r="T695" s="35" t="n">
        <v>50</v>
      </c>
      <c r="U695" s="35" t="n">
        <v>75</v>
      </c>
      <c r="V695" s="35" t="n">
        <v>0.12</v>
      </c>
      <c r="W695" s="45" t="n">
        <f aca="false">SUM(F695,E695,V695,)</f>
        <v>0.72</v>
      </c>
    </row>
    <row r="696" customFormat="false" ht="15" hidden="false" customHeight="false" outlineLevel="0" collapsed="false">
      <c r="A696" s="39" t="n">
        <v>694</v>
      </c>
      <c r="B696" s="40" t="n">
        <v>1.2</v>
      </c>
      <c r="C696" s="41" t="n">
        <v>10</v>
      </c>
      <c r="D696" s="42" t="n">
        <v>0.1</v>
      </c>
      <c r="E696" s="40" t="n">
        <v>0.3</v>
      </c>
      <c r="F696" s="40" t="n">
        <f aca="false">(U696-S696)/T696</f>
        <v>0.28</v>
      </c>
      <c r="G696" s="45" t="n">
        <v>0.91</v>
      </c>
      <c r="H696" s="43" t="n">
        <v>2.2</v>
      </c>
      <c r="I696" s="40" t="n">
        <v>2.2</v>
      </c>
      <c r="J696" s="40" t="n">
        <f aca="false">(H696-I696)*B696*C696*D696*3.67</f>
        <v>0</v>
      </c>
      <c r="K696" s="40" t="n">
        <v>3.67</v>
      </c>
      <c r="L696" s="44" t="n">
        <f aca="false">$AB$8*M696*N696*J696</f>
        <v>0</v>
      </c>
      <c r="M696" s="45" t="n">
        <v>0.746666666666667</v>
      </c>
      <c r="N696" s="35" t="n">
        <v>0.9</v>
      </c>
      <c r="O696" s="44" t="n">
        <f aca="false">(P696*Q696)/R696</f>
        <v>8.15217391304348</v>
      </c>
      <c r="P696" s="35" t="n">
        <f aca="false">$AB$17</f>
        <v>1.5</v>
      </c>
      <c r="Q696" s="35" t="n">
        <f aca="false">$AC$17</f>
        <v>25</v>
      </c>
      <c r="R696" s="16" t="n">
        <v>4.6</v>
      </c>
      <c r="S696" s="35" t="n">
        <v>61</v>
      </c>
      <c r="T696" s="35" t="n">
        <v>50</v>
      </c>
      <c r="U696" s="35" t="n">
        <v>75</v>
      </c>
      <c r="V696" s="35" t="n">
        <v>0.15</v>
      </c>
      <c r="W696" s="45" t="n">
        <f aca="false">SUM(F696,E696,V696,)</f>
        <v>0.73</v>
      </c>
    </row>
    <row r="697" customFormat="false" ht="15" hidden="false" customHeight="false" outlineLevel="0" collapsed="false">
      <c r="A697" s="39" t="n">
        <v>695</v>
      </c>
      <c r="B697" s="40" t="n">
        <v>1.2</v>
      </c>
      <c r="C697" s="41" t="n">
        <v>10</v>
      </c>
      <c r="D697" s="42" t="n">
        <v>0.1</v>
      </c>
      <c r="E697" s="40" t="n">
        <v>0.3</v>
      </c>
      <c r="F697" s="40" t="n">
        <f aca="false">(U697-S697)/T697</f>
        <v>0.34</v>
      </c>
      <c r="G697" s="45" t="n">
        <v>0.92</v>
      </c>
      <c r="H697" s="43" t="n">
        <v>2.2</v>
      </c>
      <c r="I697" s="40" t="n">
        <v>2.1</v>
      </c>
      <c r="J697" s="40" t="n">
        <f aca="false">(H697-I697)*B697*C697*D697*3.67</f>
        <v>0.4404</v>
      </c>
      <c r="K697" s="40" t="n">
        <v>3.67</v>
      </c>
      <c r="L697" s="44" t="n">
        <f aca="false">$AB$8*M697*N697*J697</f>
        <v>128.94912</v>
      </c>
      <c r="M697" s="45" t="n">
        <v>0.813333333333333</v>
      </c>
      <c r="N697" s="35" t="n">
        <v>0.9</v>
      </c>
      <c r="O697" s="44" t="n">
        <f aca="false">(P697*Q697)/R697</f>
        <v>28.8461538461538</v>
      </c>
      <c r="P697" s="35" t="n">
        <f aca="false">$AB$17</f>
        <v>1.5</v>
      </c>
      <c r="Q697" s="35" t="n">
        <f aca="false">$AC$17</f>
        <v>25</v>
      </c>
      <c r="R697" s="16" t="n">
        <v>1.3</v>
      </c>
      <c r="S697" s="35" t="n">
        <v>58</v>
      </c>
      <c r="T697" s="35" t="n">
        <v>50</v>
      </c>
      <c r="U697" s="35" t="n">
        <v>75</v>
      </c>
      <c r="V697" s="35" t="n">
        <v>0.19</v>
      </c>
      <c r="W697" s="45" t="n">
        <f aca="false">SUM(F697,E697,V697,)</f>
        <v>0.83</v>
      </c>
    </row>
    <row r="698" customFormat="false" ht="15" hidden="false" customHeight="false" outlineLevel="0" collapsed="false">
      <c r="A698" s="39" t="n">
        <v>696</v>
      </c>
      <c r="B698" s="40" t="n">
        <v>1.2</v>
      </c>
      <c r="C698" s="41" t="n">
        <v>10</v>
      </c>
      <c r="D698" s="42" t="n">
        <v>0.1</v>
      </c>
      <c r="E698" s="40" t="n">
        <v>0.2</v>
      </c>
      <c r="F698" s="40" t="n">
        <f aca="false">(U698-S698)/T698</f>
        <v>0.2</v>
      </c>
      <c r="G698" s="45" t="n">
        <v>0.95</v>
      </c>
      <c r="H698" s="43" t="n">
        <v>2.2</v>
      </c>
      <c r="I698" s="40" t="n">
        <v>2.4</v>
      </c>
      <c r="J698" s="40" t="n">
        <f aca="false">(H698-I698)*B698*C698*D698*3.67</f>
        <v>-0.880799999999999</v>
      </c>
      <c r="K698" s="40" t="n">
        <v>3.67</v>
      </c>
      <c r="L698" s="44" t="n">
        <f aca="false">$AB$8*M698*N698*J698</f>
        <v>-253.6704</v>
      </c>
      <c r="M698" s="45" t="n">
        <v>0.8</v>
      </c>
      <c r="N698" s="35" t="n">
        <v>0.9</v>
      </c>
      <c r="O698" s="44" t="n">
        <f aca="false">(P698*Q698)/R698</f>
        <v>8.15217391304348</v>
      </c>
      <c r="P698" s="35" t="n">
        <f aca="false">$AB$17</f>
        <v>1.5</v>
      </c>
      <c r="Q698" s="35" t="n">
        <f aca="false">$AC$17</f>
        <v>25</v>
      </c>
      <c r="R698" s="16" t="n">
        <v>4.6</v>
      </c>
      <c r="S698" s="35" t="n">
        <v>65</v>
      </c>
      <c r="T698" s="35" t="n">
        <v>50</v>
      </c>
      <c r="U698" s="35" t="n">
        <v>75</v>
      </c>
      <c r="V698" s="35" t="n">
        <v>0.23</v>
      </c>
      <c r="W698" s="45" t="n">
        <f aca="false">SUM(F698,E698,V698,)</f>
        <v>0.63</v>
      </c>
    </row>
    <row r="699" customFormat="false" ht="15" hidden="false" customHeight="false" outlineLevel="0" collapsed="false">
      <c r="A699" s="39" t="n">
        <v>697</v>
      </c>
      <c r="B699" s="40" t="n">
        <v>1.2</v>
      </c>
      <c r="C699" s="41" t="n">
        <v>10</v>
      </c>
      <c r="D699" s="42" t="n">
        <v>0.1</v>
      </c>
      <c r="E699" s="40" t="n">
        <v>0.3</v>
      </c>
      <c r="F699" s="40" t="n">
        <f aca="false">(U699-S699)/T699</f>
        <v>0.22</v>
      </c>
      <c r="G699" s="45" t="n">
        <v>0.9</v>
      </c>
      <c r="H699" s="43" t="n">
        <v>2.2</v>
      </c>
      <c r="I699" s="40" t="n">
        <v>2.1</v>
      </c>
      <c r="J699" s="40" t="n">
        <f aca="false">(H699-I699)*B699*C699*D699*3.67</f>
        <v>0.4404</v>
      </c>
      <c r="K699" s="40" t="n">
        <v>3.67</v>
      </c>
      <c r="L699" s="44" t="n">
        <f aca="false">$AB$8*M699*N699*J699</f>
        <v>135.29088</v>
      </c>
      <c r="M699" s="45" t="n">
        <v>0.853333333333333</v>
      </c>
      <c r="N699" s="35" t="n">
        <v>0.9</v>
      </c>
      <c r="O699" s="44" t="n">
        <f aca="false">(P699*Q699)/R699</f>
        <v>7.6530612244898</v>
      </c>
      <c r="P699" s="35" t="n">
        <f aca="false">$AB$17</f>
        <v>1.5</v>
      </c>
      <c r="Q699" s="35" t="n">
        <f aca="false">$AC$17</f>
        <v>25</v>
      </c>
      <c r="R699" s="16" t="n">
        <v>4.9</v>
      </c>
      <c r="S699" s="35" t="n">
        <v>64</v>
      </c>
      <c r="T699" s="35" t="n">
        <v>50</v>
      </c>
      <c r="U699" s="35" t="n">
        <v>75</v>
      </c>
      <c r="V699" s="35" t="n">
        <v>0.24</v>
      </c>
      <c r="W699" s="45" t="n">
        <f aca="false">SUM(F699,E699,V699,)</f>
        <v>0.76</v>
      </c>
    </row>
    <row r="700" customFormat="false" ht="15" hidden="false" customHeight="false" outlineLevel="0" collapsed="false">
      <c r="A700" s="39" t="n">
        <v>698</v>
      </c>
      <c r="B700" s="40" t="n">
        <v>1.2</v>
      </c>
      <c r="C700" s="41" t="n">
        <v>10</v>
      </c>
      <c r="D700" s="42" t="n">
        <v>0.1</v>
      </c>
      <c r="E700" s="40" t="n">
        <v>0.2</v>
      </c>
      <c r="F700" s="40" t="n">
        <f aca="false">(U700-S700)/T700</f>
        <v>0.36</v>
      </c>
      <c r="G700" s="45" t="n">
        <v>0.98</v>
      </c>
      <c r="H700" s="43" t="n">
        <v>2.2</v>
      </c>
      <c r="I700" s="40" t="n">
        <v>1.8</v>
      </c>
      <c r="J700" s="40" t="n">
        <f aca="false">(H700-I700)*B700*C700*D700*3.67</f>
        <v>1.7616</v>
      </c>
      <c r="K700" s="40" t="n">
        <v>3.67</v>
      </c>
      <c r="L700" s="44" t="n">
        <f aca="false">$AB$8*M700*N700*J700</f>
        <v>524.25216</v>
      </c>
      <c r="M700" s="45" t="n">
        <v>0.826666666666667</v>
      </c>
      <c r="N700" s="35" t="n">
        <v>0.9</v>
      </c>
      <c r="O700" s="44" t="n">
        <f aca="false">(P700*Q700)/R700</f>
        <v>31.25</v>
      </c>
      <c r="P700" s="35" t="n">
        <f aca="false">$AB$17</f>
        <v>1.5</v>
      </c>
      <c r="Q700" s="35" t="n">
        <f aca="false">$AC$17</f>
        <v>25</v>
      </c>
      <c r="R700" s="16" t="n">
        <v>1.2</v>
      </c>
      <c r="S700" s="35" t="n">
        <v>57</v>
      </c>
      <c r="T700" s="35" t="n">
        <v>50</v>
      </c>
      <c r="U700" s="35" t="n">
        <v>75</v>
      </c>
      <c r="V700" s="35" t="n">
        <v>0.12</v>
      </c>
      <c r="W700" s="45" t="n">
        <f aca="false">SUM(F700,E700,V700,)</f>
        <v>0.68</v>
      </c>
    </row>
    <row r="701" customFormat="false" ht="15" hidden="false" customHeight="false" outlineLevel="0" collapsed="false">
      <c r="A701" s="39" t="n">
        <v>699</v>
      </c>
      <c r="B701" s="40" t="n">
        <v>1.2</v>
      </c>
      <c r="C701" s="41" t="n">
        <v>10</v>
      </c>
      <c r="D701" s="42" t="n">
        <v>0.1</v>
      </c>
      <c r="E701" s="40" t="n">
        <v>0.2</v>
      </c>
      <c r="F701" s="40" t="n">
        <f aca="false">(U701-S701)/T701</f>
        <v>0.22</v>
      </c>
      <c r="G701" s="45" t="n">
        <v>0.91</v>
      </c>
      <c r="H701" s="43" t="n">
        <v>2.2</v>
      </c>
      <c r="I701" s="40" t="n">
        <v>2</v>
      </c>
      <c r="J701" s="40" t="n">
        <f aca="false">(H701-I701)*B701*C701*D701*3.67</f>
        <v>0.880800000000001</v>
      </c>
      <c r="K701" s="40" t="n">
        <v>3.67</v>
      </c>
      <c r="L701" s="44" t="n">
        <f aca="false">$AB$8*M701*N701*J701</f>
        <v>266.35392</v>
      </c>
      <c r="M701" s="45" t="n">
        <v>0.84</v>
      </c>
      <c r="N701" s="35" t="n">
        <v>0.9</v>
      </c>
      <c r="O701" s="44" t="n">
        <f aca="false">(P701*Q701)/R701</f>
        <v>8.72093023255814</v>
      </c>
      <c r="P701" s="35" t="n">
        <f aca="false">$AB$17</f>
        <v>1.5</v>
      </c>
      <c r="Q701" s="35" t="n">
        <f aca="false">$AC$17</f>
        <v>25</v>
      </c>
      <c r="R701" s="16" t="n">
        <v>4.3</v>
      </c>
      <c r="S701" s="35" t="n">
        <v>64</v>
      </c>
      <c r="T701" s="35" t="n">
        <v>50</v>
      </c>
      <c r="U701" s="35" t="n">
        <v>75</v>
      </c>
      <c r="V701" s="35" t="n">
        <v>0.23</v>
      </c>
      <c r="W701" s="45" t="n">
        <f aca="false">SUM(F701,E701,V701,)</f>
        <v>0.65</v>
      </c>
    </row>
    <row r="702" customFormat="false" ht="15" hidden="false" customHeight="false" outlineLevel="0" collapsed="false">
      <c r="A702" s="39" t="n">
        <v>700</v>
      </c>
      <c r="B702" s="40" t="n">
        <v>1.2</v>
      </c>
      <c r="C702" s="41" t="n">
        <v>10</v>
      </c>
      <c r="D702" s="42" t="n">
        <v>0.1</v>
      </c>
      <c r="E702" s="40" t="n">
        <v>0.2</v>
      </c>
      <c r="F702" s="40" t="n">
        <f aca="false">(U702-S702)/T702</f>
        <v>0.4</v>
      </c>
      <c r="G702" s="45" t="n">
        <v>0.94</v>
      </c>
      <c r="H702" s="43" t="n">
        <v>2.2</v>
      </c>
      <c r="I702" s="40" t="n">
        <v>1.8</v>
      </c>
      <c r="J702" s="40" t="n">
        <f aca="false">(H702-I702)*B702*C702*D702*3.67</f>
        <v>1.7616</v>
      </c>
      <c r="K702" s="40" t="n">
        <v>3.67</v>
      </c>
      <c r="L702" s="44" t="n">
        <f aca="false">$AB$8*M702*N702*J702</f>
        <v>465.0624</v>
      </c>
      <c r="M702" s="45" t="n">
        <v>0.733333333333333</v>
      </c>
      <c r="N702" s="35" t="n">
        <v>0.9</v>
      </c>
      <c r="O702" s="44" t="n">
        <f aca="false">(P702*Q702)/R702</f>
        <v>8.33333333333333</v>
      </c>
      <c r="P702" s="35" t="n">
        <f aca="false">$AB$17</f>
        <v>1.5</v>
      </c>
      <c r="Q702" s="35" t="n">
        <f aca="false">$AC$17</f>
        <v>25</v>
      </c>
      <c r="R702" s="16" t="n">
        <v>4.5</v>
      </c>
      <c r="S702" s="35" t="n">
        <v>55</v>
      </c>
      <c r="T702" s="35" t="n">
        <v>50</v>
      </c>
      <c r="U702" s="35" t="n">
        <v>75</v>
      </c>
      <c r="V702" s="35" t="n">
        <v>0.18</v>
      </c>
      <c r="W702" s="45" t="n">
        <f aca="false">SUM(F702,E702,V702,)</f>
        <v>0.78</v>
      </c>
    </row>
    <row r="703" customFormat="false" ht="15" hidden="false" customHeight="false" outlineLevel="0" collapsed="false">
      <c r="A703" s="39" t="n">
        <v>701</v>
      </c>
      <c r="B703" s="40" t="n">
        <v>1.2</v>
      </c>
      <c r="C703" s="41" t="n">
        <v>10</v>
      </c>
      <c r="D703" s="42" t="n">
        <v>0.1</v>
      </c>
      <c r="E703" s="40" t="n">
        <v>0.4</v>
      </c>
      <c r="F703" s="40" t="n">
        <f aca="false">(U703-S703)/T703</f>
        <v>0.24</v>
      </c>
      <c r="G703" s="45" t="n">
        <v>0.95</v>
      </c>
      <c r="H703" s="43" t="n">
        <v>2.2</v>
      </c>
      <c r="I703" s="40" t="n">
        <v>2.6</v>
      </c>
      <c r="J703" s="40" t="n">
        <f aca="false">(H703-I703)*B703*C703*D703*3.67</f>
        <v>-1.7616</v>
      </c>
      <c r="K703" s="40" t="n">
        <v>3.67</v>
      </c>
      <c r="L703" s="44" t="n">
        <f aca="false">$AB$8*M703*N703*J703</f>
        <v>-498.88512</v>
      </c>
      <c r="M703" s="45" t="n">
        <v>0.786666666666667</v>
      </c>
      <c r="N703" s="35" t="n">
        <v>0.9</v>
      </c>
      <c r="O703" s="44" t="n">
        <f aca="false">(P703*Q703)/R703</f>
        <v>8.33333333333333</v>
      </c>
      <c r="P703" s="35" t="n">
        <f aca="false">$AB$17</f>
        <v>1.5</v>
      </c>
      <c r="Q703" s="35" t="n">
        <f aca="false">$AC$17</f>
        <v>25</v>
      </c>
      <c r="R703" s="16" t="n">
        <v>4.5</v>
      </c>
      <c r="S703" s="35" t="n">
        <v>63</v>
      </c>
      <c r="T703" s="35" t="n">
        <v>50</v>
      </c>
      <c r="U703" s="35" t="n">
        <v>75</v>
      </c>
      <c r="V703" s="35" t="n">
        <v>0.15</v>
      </c>
      <c r="W703" s="45" t="n">
        <f aca="false">SUM(F703,E703,V703,)</f>
        <v>0.79</v>
      </c>
    </row>
    <row r="704" customFormat="false" ht="15" hidden="false" customHeight="false" outlineLevel="0" collapsed="false">
      <c r="A704" s="39" t="n">
        <v>702</v>
      </c>
      <c r="B704" s="40" t="n">
        <v>1.2</v>
      </c>
      <c r="C704" s="41" t="n">
        <v>10</v>
      </c>
      <c r="D704" s="42" t="n">
        <v>0.1</v>
      </c>
      <c r="E704" s="40" t="n">
        <v>0.4</v>
      </c>
      <c r="F704" s="40" t="n">
        <f aca="false">(U704-S704)/T704</f>
        <v>0.36</v>
      </c>
      <c r="G704" s="45" t="n">
        <v>0.92</v>
      </c>
      <c r="H704" s="43" t="n">
        <v>2.2</v>
      </c>
      <c r="I704" s="40" t="n">
        <v>1.8</v>
      </c>
      <c r="J704" s="40" t="n">
        <f aca="false">(H704-I704)*B704*C704*D704*3.67</f>
        <v>1.7616</v>
      </c>
      <c r="K704" s="40" t="n">
        <v>3.67</v>
      </c>
      <c r="L704" s="44" t="n">
        <f aca="false">$AB$8*M704*N704*J704</f>
        <v>515.79648</v>
      </c>
      <c r="M704" s="45" t="n">
        <v>0.813333333333333</v>
      </c>
      <c r="N704" s="35" t="n">
        <v>0.9</v>
      </c>
      <c r="O704" s="44" t="n">
        <f aca="false">(P704*Q704)/R704</f>
        <v>19.7368421052632</v>
      </c>
      <c r="P704" s="35" t="n">
        <f aca="false">$AB$17</f>
        <v>1.5</v>
      </c>
      <c r="Q704" s="35" t="n">
        <f aca="false">$AC$17</f>
        <v>25</v>
      </c>
      <c r="R704" s="16" t="n">
        <v>1.9</v>
      </c>
      <c r="S704" s="35" t="n">
        <v>57</v>
      </c>
      <c r="T704" s="35" t="n">
        <v>50</v>
      </c>
      <c r="U704" s="35" t="n">
        <v>75</v>
      </c>
      <c r="V704" s="35" t="n">
        <v>0.2</v>
      </c>
      <c r="W704" s="45" t="n">
        <f aca="false">SUM(F704,E704,V704,)</f>
        <v>0.96</v>
      </c>
    </row>
    <row r="705" customFormat="false" ht="15" hidden="false" customHeight="false" outlineLevel="0" collapsed="false">
      <c r="A705" s="39" t="n">
        <v>703</v>
      </c>
      <c r="B705" s="40" t="n">
        <v>1.2</v>
      </c>
      <c r="C705" s="41" t="n">
        <v>10</v>
      </c>
      <c r="D705" s="42" t="n">
        <v>0.1</v>
      </c>
      <c r="E705" s="40" t="n">
        <v>0.4</v>
      </c>
      <c r="F705" s="40" t="n">
        <f aca="false">(U705-S705)/T705</f>
        <v>0.26</v>
      </c>
      <c r="G705" s="45" t="n">
        <v>0.99</v>
      </c>
      <c r="H705" s="43" t="n">
        <v>2.2</v>
      </c>
      <c r="I705" s="40" t="n">
        <v>2.6</v>
      </c>
      <c r="J705" s="40" t="n">
        <f aca="false">(H705-I705)*B705*C705*D705*3.67</f>
        <v>-1.7616</v>
      </c>
      <c r="K705" s="40" t="n">
        <v>3.67</v>
      </c>
      <c r="L705" s="44" t="n">
        <f aca="false">$AB$8*M705*N705*J705</f>
        <v>-515.79648</v>
      </c>
      <c r="M705" s="45" t="n">
        <v>0.813333333333333</v>
      </c>
      <c r="N705" s="35" t="n">
        <v>0.9</v>
      </c>
      <c r="O705" s="44" t="n">
        <f aca="false">(P705*Q705)/R705</f>
        <v>5.28169014084507</v>
      </c>
      <c r="P705" s="35" t="n">
        <f aca="false">$AB$17</f>
        <v>1.5</v>
      </c>
      <c r="Q705" s="35" t="n">
        <f aca="false">$AC$17</f>
        <v>25</v>
      </c>
      <c r="R705" s="16" t="n">
        <v>7.1</v>
      </c>
      <c r="S705" s="35" t="n">
        <v>62</v>
      </c>
      <c r="T705" s="35" t="n">
        <v>50</v>
      </c>
      <c r="U705" s="35" t="n">
        <v>75</v>
      </c>
      <c r="V705" s="35" t="n">
        <v>0.24</v>
      </c>
      <c r="W705" s="45" t="n">
        <f aca="false">SUM(F705,E705,V705,)</f>
        <v>0.9</v>
      </c>
    </row>
    <row r="706" customFormat="false" ht="15" hidden="false" customHeight="false" outlineLevel="0" collapsed="false">
      <c r="A706" s="39" t="n">
        <v>704</v>
      </c>
      <c r="B706" s="40" t="n">
        <v>1.2</v>
      </c>
      <c r="C706" s="41" t="n">
        <v>10</v>
      </c>
      <c r="D706" s="42" t="n">
        <v>0.1</v>
      </c>
      <c r="E706" s="40" t="n">
        <v>0.3</v>
      </c>
      <c r="F706" s="40" t="n">
        <f aca="false">(U706-S706)/T706</f>
        <v>0.26</v>
      </c>
      <c r="G706" s="45" t="n">
        <v>0.99</v>
      </c>
      <c r="H706" s="43" t="n">
        <v>2.2</v>
      </c>
      <c r="I706" s="40" t="n">
        <v>2.4</v>
      </c>
      <c r="J706" s="40" t="n">
        <f aca="false">(H706-I706)*B706*C706*D706*3.67</f>
        <v>-0.880799999999999</v>
      </c>
      <c r="K706" s="40" t="n">
        <v>3.67</v>
      </c>
      <c r="L706" s="44" t="n">
        <f aca="false">$AB$8*M706*N706*J706</f>
        <v>-245.21472</v>
      </c>
      <c r="M706" s="45" t="n">
        <v>0.773333333333333</v>
      </c>
      <c r="N706" s="35" t="n">
        <v>0.9</v>
      </c>
      <c r="O706" s="44" t="n">
        <f aca="false">(P706*Q706)/R706</f>
        <v>8.92857142857143</v>
      </c>
      <c r="P706" s="35" t="n">
        <f aca="false">$AB$17</f>
        <v>1.5</v>
      </c>
      <c r="Q706" s="35" t="n">
        <f aca="false">$AC$17</f>
        <v>25</v>
      </c>
      <c r="R706" s="16" t="n">
        <v>4.2</v>
      </c>
      <c r="S706" s="35" t="n">
        <v>62</v>
      </c>
      <c r="T706" s="35" t="n">
        <v>50</v>
      </c>
      <c r="U706" s="35" t="n">
        <v>75</v>
      </c>
      <c r="V706" s="35" t="n">
        <v>0.15</v>
      </c>
      <c r="W706" s="45" t="n">
        <f aca="false">SUM(F706,E706,V706,)</f>
        <v>0.71</v>
      </c>
    </row>
    <row r="707" customFormat="false" ht="15" hidden="false" customHeight="false" outlineLevel="0" collapsed="false">
      <c r="A707" s="39" t="n">
        <v>705</v>
      </c>
      <c r="B707" s="40" t="n">
        <v>1.2</v>
      </c>
      <c r="C707" s="41" t="n">
        <v>10</v>
      </c>
      <c r="D707" s="42" t="n">
        <v>0.1</v>
      </c>
      <c r="E707" s="40" t="n">
        <v>0.3</v>
      </c>
      <c r="F707" s="40" t="n">
        <f aca="false">(U707-S707)/T707</f>
        <v>0.2</v>
      </c>
      <c r="G707" s="45" t="n">
        <v>0.96</v>
      </c>
      <c r="H707" s="43" t="n">
        <v>2.2</v>
      </c>
      <c r="I707" s="40" t="n">
        <v>2.6</v>
      </c>
      <c r="J707" s="40" t="n">
        <f aca="false">(H707-I707)*B707*C707*D707*3.67</f>
        <v>-1.7616</v>
      </c>
      <c r="K707" s="40" t="n">
        <v>3.67</v>
      </c>
      <c r="L707" s="44" t="n">
        <f aca="false">$AB$8*M707*N707*J707</f>
        <v>-541.16352</v>
      </c>
      <c r="M707" s="45" t="n">
        <v>0.853333333333333</v>
      </c>
      <c r="N707" s="35" t="n">
        <v>0.9</v>
      </c>
      <c r="O707" s="44" t="n">
        <f aca="false">(P707*Q707)/R707</f>
        <v>18.75</v>
      </c>
      <c r="P707" s="35" t="n">
        <f aca="false">$AB$17</f>
        <v>1.5</v>
      </c>
      <c r="Q707" s="35" t="n">
        <f aca="false">$AC$17</f>
        <v>25</v>
      </c>
      <c r="R707" s="16" t="n">
        <v>2</v>
      </c>
      <c r="S707" s="35" t="n">
        <v>65</v>
      </c>
      <c r="T707" s="35" t="n">
        <v>50</v>
      </c>
      <c r="U707" s="35" t="n">
        <v>75</v>
      </c>
      <c r="V707" s="35" t="n">
        <v>0.22</v>
      </c>
      <c r="W707" s="45" t="n">
        <f aca="false">SUM(F707,E707,V707,)</f>
        <v>0.72</v>
      </c>
    </row>
    <row r="708" customFormat="false" ht="15" hidden="false" customHeight="false" outlineLevel="0" collapsed="false">
      <c r="A708" s="39" t="n">
        <v>706</v>
      </c>
      <c r="B708" s="40" t="n">
        <v>1.2</v>
      </c>
      <c r="C708" s="41" t="n">
        <v>10</v>
      </c>
      <c r="D708" s="42" t="n">
        <v>0.1</v>
      </c>
      <c r="E708" s="40" t="n">
        <v>0.2</v>
      </c>
      <c r="F708" s="40" t="n">
        <f aca="false">(U708-S708)/T708</f>
        <v>0.26</v>
      </c>
      <c r="G708" s="45" t="n">
        <v>0.95</v>
      </c>
      <c r="H708" s="43" t="n">
        <v>2.2</v>
      </c>
      <c r="I708" s="40" t="n">
        <v>2.3</v>
      </c>
      <c r="J708" s="40" t="n">
        <f aca="false">(H708-I708)*B708*C708*D708*3.67</f>
        <v>-0.440399999999998</v>
      </c>
      <c r="K708" s="40" t="n">
        <v>3.67</v>
      </c>
      <c r="L708" s="44" t="n">
        <f aca="false">$AB$8*M708*N708*J708</f>
        <v>-120.49344</v>
      </c>
      <c r="M708" s="45" t="n">
        <v>0.76</v>
      </c>
      <c r="N708" s="35" t="n">
        <v>0.9</v>
      </c>
      <c r="O708" s="44" t="n">
        <f aca="false">(P708*Q708)/R708</f>
        <v>26.7857142857143</v>
      </c>
      <c r="P708" s="35" t="n">
        <f aca="false">$AB$17</f>
        <v>1.5</v>
      </c>
      <c r="Q708" s="35" t="n">
        <f aca="false">$AC$17</f>
        <v>25</v>
      </c>
      <c r="R708" s="16" t="n">
        <v>1.4</v>
      </c>
      <c r="S708" s="35" t="n">
        <v>62</v>
      </c>
      <c r="T708" s="35" t="n">
        <v>50</v>
      </c>
      <c r="U708" s="35" t="n">
        <v>75</v>
      </c>
      <c r="V708" s="35" t="n">
        <v>0.21</v>
      </c>
      <c r="W708" s="45" t="n">
        <f aca="false">SUM(F708,E708,V708,)</f>
        <v>0.67</v>
      </c>
    </row>
    <row r="709" customFormat="false" ht="15" hidden="false" customHeight="false" outlineLevel="0" collapsed="false">
      <c r="A709" s="39" t="n">
        <v>707</v>
      </c>
      <c r="B709" s="40" t="n">
        <v>1.2</v>
      </c>
      <c r="C709" s="41" t="n">
        <v>10</v>
      </c>
      <c r="D709" s="42" t="n">
        <v>0.1</v>
      </c>
      <c r="E709" s="40" t="n">
        <v>0.3</v>
      </c>
      <c r="F709" s="40" t="n">
        <f aca="false">(U709-S709)/T709</f>
        <v>0.38</v>
      </c>
      <c r="G709" s="45" t="n">
        <v>1</v>
      </c>
      <c r="H709" s="43" t="n">
        <v>2.2</v>
      </c>
      <c r="I709" s="40" t="n">
        <v>2.5</v>
      </c>
      <c r="J709" s="40" t="n">
        <f aca="false">(H709-I709)*B709*C709*D709*3.67</f>
        <v>-1.3212</v>
      </c>
      <c r="K709" s="40" t="n">
        <v>3.67</v>
      </c>
      <c r="L709" s="44" t="n">
        <f aca="false">$AB$8*M709*N709*J709</f>
        <v>-380.5056</v>
      </c>
      <c r="M709" s="45" t="n">
        <v>0.8</v>
      </c>
      <c r="N709" s="35" t="n">
        <v>0.9</v>
      </c>
      <c r="O709" s="44" t="n">
        <f aca="false">(P709*Q709)/R709</f>
        <v>18.75</v>
      </c>
      <c r="P709" s="35" t="n">
        <f aca="false">$AB$17</f>
        <v>1.5</v>
      </c>
      <c r="Q709" s="35" t="n">
        <f aca="false">$AC$17</f>
        <v>25</v>
      </c>
      <c r="R709" s="16" t="n">
        <v>2</v>
      </c>
      <c r="S709" s="35" t="n">
        <v>56</v>
      </c>
      <c r="T709" s="35" t="n">
        <v>50</v>
      </c>
      <c r="U709" s="35" t="n">
        <v>75</v>
      </c>
      <c r="V709" s="35" t="n">
        <v>0.25</v>
      </c>
      <c r="W709" s="45" t="n">
        <f aca="false">SUM(F709,E709,V709,)</f>
        <v>0.93</v>
      </c>
    </row>
    <row r="710" customFormat="false" ht="15" hidden="false" customHeight="false" outlineLevel="0" collapsed="false">
      <c r="A710" s="39" t="n">
        <v>708</v>
      </c>
      <c r="B710" s="40" t="n">
        <v>1.2</v>
      </c>
      <c r="C710" s="41" t="n">
        <v>10</v>
      </c>
      <c r="D710" s="42" t="n">
        <v>0.1</v>
      </c>
      <c r="E710" s="40" t="n">
        <v>0.2</v>
      </c>
      <c r="F710" s="40" t="n">
        <f aca="false">(U710-S710)/T710</f>
        <v>0.3</v>
      </c>
      <c r="G710" s="45" t="n">
        <v>0.91</v>
      </c>
      <c r="H710" s="43" t="n">
        <v>2.2</v>
      </c>
      <c r="I710" s="40" t="n">
        <v>2.2</v>
      </c>
      <c r="J710" s="40" t="n">
        <f aca="false">(H710-I710)*B710*C710*D710*3.67</f>
        <v>0</v>
      </c>
      <c r="K710" s="40" t="n">
        <v>3.67</v>
      </c>
      <c r="L710" s="44" t="n">
        <f aca="false">$AB$8*M710*N710*J710</f>
        <v>0</v>
      </c>
      <c r="M710" s="45" t="n">
        <v>0.853333333333333</v>
      </c>
      <c r="N710" s="35" t="n">
        <v>0.9</v>
      </c>
      <c r="O710" s="44" t="n">
        <f aca="false">(P710*Q710)/R710</f>
        <v>7.97872340425532</v>
      </c>
      <c r="P710" s="35" t="n">
        <f aca="false">$AB$17</f>
        <v>1.5</v>
      </c>
      <c r="Q710" s="35" t="n">
        <f aca="false">$AC$17</f>
        <v>25</v>
      </c>
      <c r="R710" s="16" t="n">
        <v>4.7</v>
      </c>
      <c r="S710" s="35" t="n">
        <v>60</v>
      </c>
      <c r="T710" s="35" t="n">
        <v>50</v>
      </c>
      <c r="U710" s="35" t="n">
        <v>75</v>
      </c>
      <c r="V710" s="35" t="n">
        <v>0.16</v>
      </c>
      <c r="W710" s="45" t="n">
        <f aca="false">SUM(F710,E710,V710,)</f>
        <v>0.66</v>
      </c>
    </row>
    <row r="711" customFormat="false" ht="15" hidden="false" customHeight="false" outlineLevel="0" collapsed="false">
      <c r="A711" s="39" t="n">
        <v>709</v>
      </c>
      <c r="B711" s="40" t="n">
        <v>1.2</v>
      </c>
      <c r="C711" s="41" t="n">
        <v>10</v>
      </c>
      <c r="D711" s="42" t="n">
        <v>0.1</v>
      </c>
      <c r="E711" s="40" t="n">
        <v>0.3</v>
      </c>
      <c r="F711" s="40" t="n">
        <f aca="false">(U711-S711)/T711</f>
        <v>0.22</v>
      </c>
      <c r="G711" s="45" t="n">
        <v>0.98</v>
      </c>
      <c r="H711" s="43" t="n">
        <v>2.2</v>
      </c>
      <c r="I711" s="40" t="n">
        <v>2.1</v>
      </c>
      <c r="J711" s="40" t="n">
        <f aca="false">(H711-I711)*B711*C711*D711*3.67</f>
        <v>0.4404</v>
      </c>
      <c r="K711" s="40" t="n">
        <v>3.67</v>
      </c>
      <c r="L711" s="44" t="n">
        <f aca="false">$AB$8*M711*N711*J711</f>
        <v>128.94912</v>
      </c>
      <c r="M711" s="45" t="n">
        <v>0.813333333333333</v>
      </c>
      <c r="N711" s="35" t="n">
        <v>0.9</v>
      </c>
      <c r="O711" s="44" t="n">
        <f aca="false">(P711*Q711)/R711</f>
        <v>7.97872340425532</v>
      </c>
      <c r="P711" s="35" t="n">
        <f aca="false">$AB$17</f>
        <v>1.5</v>
      </c>
      <c r="Q711" s="35" t="n">
        <f aca="false">$AC$17</f>
        <v>25</v>
      </c>
      <c r="R711" s="16" t="n">
        <v>4.7</v>
      </c>
      <c r="S711" s="35" t="n">
        <v>64</v>
      </c>
      <c r="T711" s="35" t="n">
        <v>50</v>
      </c>
      <c r="U711" s="35" t="n">
        <v>75</v>
      </c>
      <c r="V711" s="35" t="n">
        <v>0.23</v>
      </c>
      <c r="W711" s="45" t="n">
        <f aca="false">SUM(F711,E711,V711,)</f>
        <v>0.75</v>
      </c>
    </row>
    <row r="712" customFormat="false" ht="15" hidden="false" customHeight="false" outlineLevel="0" collapsed="false">
      <c r="A712" s="39" t="n">
        <v>710</v>
      </c>
      <c r="B712" s="40" t="n">
        <v>1.2</v>
      </c>
      <c r="C712" s="41" t="n">
        <v>10</v>
      </c>
      <c r="D712" s="42" t="n">
        <v>0.1</v>
      </c>
      <c r="E712" s="40" t="n">
        <v>0.3</v>
      </c>
      <c r="F712" s="40" t="n">
        <f aca="false">(U712-S712)/T712</f>
        <v>0.38</v>
      </c>
      <c r="G712" s="45" t="n">
        <v>0.96</v>
      </c>
      <c r="H712" s="43" t="n">
        <v>2.2</v>
      </c>
      <c r="I712" s="40" t="n">
        <v>1.9</v>
      </c>
      <c r="J712" s="40" t="n">
        <f aca="false">(H712-I712)*B712*C712*D712*3.67</f>
        <v>1.3212</v>
      </c>
      <c r="K712" s="40" t="n">
        <v>3.67</v>
      </c>
      <c r="L712" s="44" t="n">
        <f aca="false">$AB$8*M712*N712*J712</f>
        <v>405.87264</v>
      </c>
      <c r="M712" s="45" t="n">
        <v>0.853333333333333</v>
      </c>
      <c r="N712" s="35" t="n">
        <v>0.9</v>
      </c>
      <c r="O712" s="44" t="n">
        <f aca="false">(P712*Q712)/R712</f>
        <v>23.4375</v>
      </c>
      <c r="P712" s="35" t="n">
        <f aca="false">$AB$17</f>
        <v>1.5</v>
      </c>
      <c r="Q712" s="35" t="n">
        <f aca="false">$AC$17</f>
        <v>25</v>
      </c>
      <c r="R712" s="16" t="n">
        <v>1.6</v>
      </c>
      <c r="S712" s="35" t="n">
        <v>56</v>
      </c>
      <c r="T712" s="35" t="n">
        <v>50</v>
      </c>
      <c r="U712" s="35" t="n">
        <v>75</v>
      </c>
      <c r="V712" s="35" t="n">
        <v>0.13</v>
      </c>
      <c r="W712" s="45" t="n">
        <f aca="false">SUM(F712,E712,V712,)</f>
        <v>0.81</v>
      </c>
    </row>
    <row r="713" customFormat="false" ht="15" hidden="false" customHeight="false" outlineLevel="0" collapsed="false">
      <c r="A713" s="39" t="n">
        <v>711</v>
      </c>
      <c r="B713" s="40" t="n">
        <v>1.2</v>
      </c>
      <c r="C713" s="41" t="n">
        <v>10</v>
      </c>
      <c r="D713" s="42" t="n">
        <v>0.1</v>
      </c>
      <c r="E713" s="40" t="n">
        <v>0.2</v>
      </c>
      <c r="F713" s="40" t="n">
        <f aca="false">(U713-S713)/T713</f>
        <v>0.22</v>
      </c>
      <c r="G713" s="45" t="n">
        <v>0.9</v>
      </c>
      <c r="H713" s="43" t="n">
        <v>2.2</v>
      </c>
      <c r="I713" s="40" t="n">
        <v>2.1</v>
      </c>
      <c r="J713" s="40" t="n">
        <f aca="false">(H713-I713)*B713*C713*D713*3.67</f>
        <v>0.4404</v>
      </c>
      <c r="K713" s="40" t="n">
        <v>3.67</v>
      </c>
      <c r="L713" s="44" t="n">
        <f aca="false">$AB$8*M713*N713*J713</f>
        <v>122.60736</v>
      </c>
      <c r="M713" s="45" t="n">
        <v>0.773333333333333</v>
      </c>
      <c r="N713" s="35" t="n">
        <v>0.9</v>
      </c>
      <c r="O713" s="44" t="n">
        <f aca="false">(P713*Q713)/R713</f>
        <v>7.07547169811321</v>
      </c>
      <c r="P713" s="35" t="n">
        <f aca="false">$AB$17</f>
        <v>1.5</v>
      </c>
      <c r="Q713" s="35" t="n">
        <f aca="false">$AC$17</f>
        <v>25</v>
      </c>
      <c r="R713" s="16" t="n">
        <v>5.3</v>
      </c>
      <c r="S713" s="35" t="n">
        <v>64</v>
      </c>
      <c r="T713" s="35" t="n">
        <v>50</v>
      </c>
      <c r="U713" s="35" t="n">
        <v>75</v>
      </c>
      <c r="V713" s="35" t="n">
        <v>0.19</v>
      </c>
      <c r="W713" s="45" t="n">
        <f aca="false">SUM(F713,E713,V713,)</f>
        <v>0.61</v>
      </c>
    </row>
    <row r="714" customFormat="false" ht="15" hidden="false" customHeight="false" outlineLevel="0" collapsed="false">
      <c r="A714" s="39" t="n">
        <v>712</v>
      </c>
      <c r="B714" s="40" t="n">
        <v>1.2</v>
      </c>
      <c r="C714" s="41" t="n">
        <v>10</v>
      </c>
      <c r="D714" s="42" t="n">
        <v>0.1</v>
      </c>
      <c r="E714" s="40" t="n">
        <v>0.2</v>
      </c>
      <c r="F714" s="40" t="n">
        <f aca="false">(U714-S714)/T714</f>
        <v>0.28</v>
      </c>
      <c r="G714" s="45" t="n">
        <v>0.98</v>
      </c>
      <c r="H714" s="43" t="n">
        <v>2.2</v>
      </c>
      <c r="I714" s="40" t="n">
        <v>2.6</v>
      </c>
      <c r="J714" s="40" t="n">
        <f aca="false">(H714-I714)*B714*C714*D714*3.67</f>
        <v>-1.7616</v>
      </c>
      <c r="K714" s="40" t="n">
        <v>3.67</v>
      </c>
      <c r="L714" s="44" t="n">
        <f aca="false">$AB$8*M714*N714*J714</f>
        <v>-490.42944</v>
      </c>
      <c r="M714" s="45" t="n">
        <v>0.773333333333333</v>
      </c>
      <c r="N714" s="35" t="n">
        <v>0.9</v>
      </c>
      <c r="O714" s="44" t="n">
        <f aca="false">(P714*Q714)/R714</f>
        <v>18.75</v>
      </c>
      <c r="P714" s="35" t="n">
        <f aca="false">$AB$17</f>
        <v>1.5</v>
      </c>
      <c r="Q714" s="35" t="n">
        <f aca="false">$AC$17</f>
        <v>25</v>
      </c>
      <c r="R714" s="16" t="n">
        <v>2</v>
      </c>
      <c r="S714" s="35" t="n">
        <v>61</v>
      </c>
      <c r="T714" s="35" t="n">
        <v>50</v>
      </c>
      <c r="U714" s="35" t="n">
        <v>75</v>
      </c>
      <c r="V714" s="35" t="n">
        <v>0.21</v>
      </c>
      <c r="W714" s="45" t="n">
        <f aca="false">SUM(F714,E714,V714,)</f>
        <v>0.69</v>
      </c>
    </row>
    <row r="715" customFormat="false" ht="15" hidden="false" customHeight="false" outlineLevel="0" collapsed="false">
      <c r="A715" s="39" t="n">
        <v>713</v>
      </c>
      <c r="B715" s="40" t="n">
        <v>1.2</v>
      </c>
      <c r="C715" s="41" t="n">
        <v>10</v>
      </c>
      <c r="D715" s="42" t="n">
        <v>0.1</v>
      </c>
      <c r="E715" s="40" t="n">
        <v>0.2</v>
      </c>
      <c r="F715" s="40" t="n">
        <f aca="false">(U715-S715)/T715</f>
        <v>0.24</v>
      </c>
      <c r="G715" s="45" t="n">
        <v>0.99</v>
      </c>
      <c r="H715" s="43" t="n">
        <v>2.2</v>
      </c>
      <c r="I715" s="40" t="n">
        <v>2.6</v>
      </c>
      <c r="J715" s="40" t="n">
        <f aca="false">(H715-I715)*B715*C715*D715*3.67</f>
        <v>-1.7616</v>
      </c>
      <c r="K715" s="40" t="n">
        <v>3.67</v>
      </c>
      <c r="L715" s="44" t="n">
        <f aca="false">$AB$8*M715*N715*J715</f>
        <v>-532.70784</v>
      </c>
      <c r="M715" s="45" t="n">
        <v>0.84</v>
      </c>
      <c r="N715" s="35" t="n">
        <v>0.9</v>
      </c>
      <c r="O715" s="44" t="n">
        <f aca="false">(P715*Q715)/R715</f>
        <v>17.8571428571429</v>
      </c>
      <c r="P715" s="35" t="n">
        <f aca="false">$AB$17</f>
        <v>1.5</v>
      </c>
      <c r="Q715" s="35" t="n">
        <f aca="false">$AC$17</f>
        <v>25</v>
      </c>
      <c r="R715" s="16" t="n">
        <v>2.1</v>
      </c>
      <c r="S715" s="35" t="n">
        <v>63</v>
      </c>
      <c r="T715" s="35" t="n">
        <v>50</v>
      </c>
      <c r="U715" s="35" t="n">
        <v>75</v>
      </c>
      <c r="V715" s="35" t="n">
        <v>0.23</v>
      </c>
      <c r="W715" s="45" t="n">
        <f aca="false">SUM(F715,E715,V715,)</f>
        <v>0.67</v>
      </c>
    </row>
    <row r="716" customFormat="false" ht="15" hidden="false" customHeight="false" outlineLevel="0" collapsed="false">
      <c r="A716" s="39" t="n">
        <v>714</v>
      </c>
      <c r="B716" s="40" t="n">
        <v>1.2</v>
      </c>
      <c r="C716" s="41" t="n">
        <v>10</v>
      </c>
      <c r="D716" s="42" t="n">
        <v>0.1</v>
      </c>
      <c r="E716" s="40" t="n">
        <v>0.3</v>
      </c>
      <c r="F716" s="40" t="n">
        <f aca="false">(U716-S716)/T716</f>
        <v>0.24</v>
      </c>
      <c r="G716" s="45" t="n">
        <v>0.97</v>
      </c>
      <c r="H716" s="43" t="n">
        <v>2.2</v>
      </c>
      <c r="I716" s="40" t="n">
        <v>2.2</v>
      </c>
      <c r="J716" s="40" t="n">
        <f aca="false">(H716-I716)*B716*C716*D716*3.67</f>
        <v>0</v>
      </c>
      <c r="K716" s="40" t="n">
        <v>3.67</v>
      </c>
      <c r="L716" s="44" t="n">
        <f aca="false">$AB$8*M716*N716*J716</f>
        <v>0</v>
      </c>
      <c r="M716" s="45" t="n">
        <v>0.786666666666667</v>
      </c>
      <c r="N716" s="35" t="n">
        <v>0.9</v>
      </c>
      <c r="O716" s="44" t="n">
        <f aca="false">(P716*Q716)/R716</f>
        <v>8.72093023255814</v>
      </c>
      <c r="P716" s="35" t="n">
        <f aca="false">$AB$17</f>
        <v>1.5</v>
      </c>
      <c r="Q716" s="35" t="n">
        <f aca="false">$AC$17</f>
        <v>25</v>
      </c>
      <c r="R716" s="16" t="n">
        <v>4.3</v>
      </c>
      <c r="S716" s="35" t="n">
        <v>63</v>
      </c>
      <c r="T716" s="35" t="n">
        <v>50</v>
      </c>
      <c r="U716" s="35" t="n">
        <v>75</v>
      </c>
      <c r="V716" s="35" t="n">
        <v>0.24</v>
      </c>
      <c r="W716" s="45" t="n">
        <f aca="false">SUM(F716,E716,V716,)</f>
        <v>0.78</v>
      </c>
    </row>
    <row r="717" customFormat="false" ht="15" hidden="false" customHeight="false" outlineLevel="0" collapsed="false">
      <c r="A717" s="39" t="n">
        <v>715</v>
      </c>
      <c r="B717" s="40" t="n">
        <v>1.2</v>
      </c>
      <c r="C717" s="41" t="n">
        <v>10</v>
      </c>
      <c r="D717" s="42" t="n">
        <v>0.1</v>
      </c>
      <c r="E717" s="40" t="n">
        <v>0.4</v>
      </c>
      <c r="F717" s="40" t="n">
        <f aca="false">(U717-S717)/T717</f>
        <v>0.24</v>
      </c>
      <c r="G717" s="45" t="n">
        <v>0.91</v>
      </c>
      <c r="H717" s="43" t="n">
        <v>2.2</v>
      </c>
      <c r="I717" s="40" t="n">
        <v>2.5</v>
      </c>
      <c r="J717" s="40" t="n">
        <f aca="false">(H717-I717)*B717*C717*D717*3.67</f>
        <v>-1.3212</v>
      </c>
      <c r="K717" s="40" t="n">
        <v>3.67</v>
      </c>
      <c r="L717" s="44" t="n">
        <f aca="false">$AB$8*M717*N717*J717</f>
        <v>-355.13856</v>
      </c>
      <c r="M717" s="45" t="n">
        <v>0.746666666666667</v>
      </c>
      <c r="N717" s="35" t="n">
        <v>0.9</v>
      </c>
      <c r="O717" s="44" t="n">
        <f aca="false">(P717*Q717)/R717</f>
        <v>15.625</v>
      </c>
      <c r="P717" s="35" t="n">
        <f aca="false">$AB$17</f>
        <v>1.5</v>
      </c>
      <c r="Q717" s="35" t="n">
        <f aca="false">$AC$17</f>
        <v>25</v>
      </c>
      <c r="R717" s="16" t="n">
        <v>2.4</v>
      </c>
      <c r="S717" s="35" t="n">
        <v>63</v>
      </c>
      <c r="T717" s="35" t="n">
        <v>50</v>
      </c>
      <c r="U717" s="35" t="n">
        <v>75</v>
      </c>
      <c r="V717" s="35" t="n">
        <v>0.11</v>
      </c>
      <c r="W717" s="45" t="n">
        <f aca="false">SUM(F717,E717,V717,)</f>
        <v>0.75</v>
      </c>
    </row>
    <row r="718" customFormat="false" ht="15" hidden="false" customHeight="false" outlineLevel="0" collapsed="false">
      <c r="A718" s="39" t="n">
        <v>716</v>
      </c>
      <c r="B718" s="40" t="n">
        <v>1.2</v>
      </c>
      <c r="C718" s="41" t="n">
        <v>10</v>
      </c>
      <c r="D718" s="42" t="n">
        <v>0.1</v>
      </c>
      <c r="E718" s="40" t="n">
        <v>0.2</v>
      </c>
      <c r="F718" s="40" t="n">
        <f aca="false">(U718-S718)/T718</f>
        <v>0.36</v>
      </c>
      <c r="G718" s="45" t="n">
        <v>0.9</v>
      </c>
      <c r="H718" s="43" t="n">
        <v>2.2</v>
      </c>
      <c r="I718" s="40" t="n">
        <v>2.1</v>
      </c>
      <c r="J718" s="40" t="n">
        <f aca="false">(H718-I718)*B718*C718*D718*3.67</f>
        <v>0.4404</v>
      </c>
      <c r="K718" s="40" t="n">
        <v>3.67</v>
      </c>
      <c r="L718" s="44" t="n">
        <f aca="false">$AB$8*M718*N718*J718</f>
        <v>120.49344</v>
      </c>
      <c r="M718" s="45" t="n">
        <v>0.76</v>
      </c>
      <c r="N718" s="35" t="n">
        <v>0.9</v>
      </c>
      <c r="O718" s="44" t="n">
        <f aca="false">(P718*Q718)/R718</f>
        <v>6.04838709677419</v>
      </c>
      <c r="P718" s="35" t="n">
        <f aca="false">$AB$17</f>
        <v>1.5</v>
      </c>
      <c r="Q718" s="35" t="n">
        <f aca="false">$AC$17</f>
        <v>25</v>
      </c>
      <c r="R718" s="16" t="n">
        <v>6.2</v>
      </c>
      <c r="S718" s="35" t="n">
        <v>57</v>
      </c>
      <c r="T718" s="35" t="n">
        <v>50</v>
      </c>
      <c r="U718" s="35" t="n">
        <v>75</v>
      </c>
      <c r="V718" s="35" t="n">
        <v>0.21</v>
      </c>
      <c r="W718" s="45" t="n">
        <f aca="false">SUM(F718,E718,V718,)</f>
        <v>0.77</v>
      </c>
    </row>
    <row r="719" customFormat="false" ht="15" hidden="false" customHeight="false" outlineLevel="0" collapsed="false">
      <c r="A719" s="39" t="n">
        <v>717</v>
      </c>
      <c r="B719" s="40" t="n">
        <v>1.2</v>
      </c>
      <c r="C719" s="41" t="n">
        <v>10</v>
      </c>
      <c r="D719" s="42" t="n">
        <v>0.1</v>
      </c>
      <c r="E719" s="40" t="n">
        <v>0.3</v>
      </c>
      <c r="F719" s="40" t="n">
        <f aca="false">(U719-S719)/T719</f>
        <v>0.24</v>
      </c>
      <c r="G719" s="45" t="n">
        <v>0.93</v>
      </c>
      <c r="H719" s="43" t="n">
        <v>2.2</v>
      </c>
      <c r="I719" s="40" t="n">
        <v>2.1</v>
      </c>
      <c r="J719" s="40" t="n">
        <f aca="false">(H719-I719)*B719*C719*D719*3.67</f>
        <v>0.4404</v>
      </c>
      <c r="K719" s="40" t="n">
        <v>3.67</v>
      </c>
      <c r="L719" s="44" t="n">
        <f aca="false">$AB$8*M719*N719*J719</f>
        <v>137.4048</v>
      </c>
      <c r="M719" s="45" t="n">
        <v>0.866666666666667</v>
      </c>
      <c r="N719" s="35" t="n">
        <v>0.9</v>
      </c>
      <c r="O719" s="44" t="n">
        <f aca="false">(P719*Q719)/R719</f>
        <v>37.5</v>
      </c>
      <c r="P719" s="35" t="n">
        <f aca="false">$AB$17</f>
        <v>1.5</v>
      </c>
      <c r="Q719" s="35" t="n">
        <f aca="false">$AC$17</f>
        <v>25</v>
      </c>
      <c r="R719" s="16" t="n">
        <v>1</v>
      </c>
      <c r="S719" s="35" t="n">
        <v>63</v>
      </c>
      <c r="T719" s="35" t="n">
        <v>50</v>
      </c>
      <c r="U719" s="35" t="n">
        <v>75</v>
      </c>
      <c r="V719" s="35" t="n">
        <v>0.25</v>
      </c>
      <c r="W719" s="45" t="n">
        <f aca="false">SUM(F719,E719,V719,)</f>
        <v>0.79</v>
      </c>
    </row>
    <row r="720" customFormat="false" ht="15" hidden="false" customHeight="false" outlineLevel="0" collapsed="false">
      <c r="A720" s="39" t="n">
        <v>718</v>
      </c>
      <c r="B720" s="40" t="n">
        <v>1.2</v>
      </c>
      <c r="C720" s="41" t="n">
        <v>10</v>
      </c>
      <c r="D720" s="42" t="n">
        <v>0.1</v>
      </c>
      <c r="E720" s="40" t="n">
        <v>0.2</v>
      </c>
      <c r="F720" s="40" t="n">
        <f aca="false">(U720-S720)/T720</f>
        <v>0.22</v>
      </c>
      <c r="G720" s="45" t="n">
        <v>0.92</v>
      </c>
      <c r="H720" s="43" t="n">
        <v>2.2</v>
      </c>
      <c r="I720" s="40" t="n">
        <v>2.4</v>
      </c>
      <c r="J720" s="40" t="n">
        <f aca="false">(H720-I720)*B720*C720*D720*3.67</f>
        <v>-0.880799999999999</v>
      </c>
      <c r="K720" s="40" t="n">
        <v>3.67</v>
      </c>
      <c r="L720" s="44" t="n">
        <f aca="false">$AB$8*M720*N720*J720</f>
        <v>-240.98688</v>
      </c>
      <c r="M720" s="45" t="n">
        <v>0.76</v>
      </c>
      <c r="N720" s="35" t="n">
        <v>0.9</v>
      </c>
      <c r="O720" s="44" t="n">
        <f aca="false">(P720*Q720)/R720</f>
        <v>34.0909090909091</v>
      </c>
      <c r="P720" s="35" t="n">
        <f aca="false">$AB$17</f>
        <v>1.5</v>
      </c>
      <c r="Q720" s="35" t="n">
        <f aca="false">$AC$17</f>
        <v>25</v>
      </c>
      <c r="R720" s="16" t="n">
        <v>1.1</v>
      </c>
      <c r="S720" s="35" t="n">
        <v>64</v>
      </c>
      <c r="T720" s="35" t="n">
        <v>50</v>
      </c>
      <c r="U720" s="35" t="n">
        <v>75</v>
      </c>
      <c r="V720" s="35" t="n">
        <v>0.23</v>
      </c>
      <c r="W720" s="45" t="n">
        <f aca="false">SUM(F720,E720,V720,)</f>
        <v>0.65</v>
      </c>
    </row>
    <row r="721" customFormat="false" ht="15" hidden="false" customHeight="false" outlineLevel="0" collapsed="false">
      <c r="A721" s="39" t="n">
        <v>719</v>
      </c>
      <c r="B721" s="40" t="n">
        <v>1.2</v>
      </c>
      <c r="C721" s="41" t="n">
        <v>10</v>
      </c>
      <c r="D721" s="42" t="n">
        <v>0.1</v>
      </c>
      <c r="E721" s="40" t="n">
        <v>0.2</v>
      </c>
      <c r="F721" s="40" t="n">
        <f aca="false">(U721-S721)/T721</f>
        <v>0.38</v>
      </c>
      <c r="G721" s="45" t="n">
        <v>0.95</v>
      </c>
      <c r="H721" s="43" t="n">
        <v>2.2</v>
      </c>
      <c r="I721" s="40" t="n">
        <v>2.4</v>
      </c>
      <c r="J721" s="40" t="n">
        <f aca="false">(H721-I721)*B721*C721*D721*3.67</f>
        <v>-0.880799999999999</v>
      </c>
      <c r="K721" s="40" t="n">
        <v>3.67</v>
      </c>
      <c r="L721" s="44" t="n">
        <f aca="false">$AB$8*M721*N721*J721</f>
        <v>-232.5312</v>
      </c>
      <c r="M721" s="45" t="n">
        <v>0.733333333333333</v>
      </c>
      <c r="N721" s="35" t="n">
        <v>0.9</v>
      </c>
      <c r="O721" s="44" t="n">
        <f aca="false">(P721*Q721)/R721</f>
        <v>17.0454545454545</v>
      </c>
      <c r="P721" s="35" t="n">
        <f aca="false">$AB$17</f>
        <v>1.5</v>
      </c>
      <c r="Q721" s="35" t="n">
        <f aca="false">$AC$17</f>
        <v>25</v>
      </c>
      <c r="R721" s="16" t="n">
        <v>2.2</v>
      </c>
      <c r="S721" s="35" t="n">
        <v>56</v>
      </c>
      <c r="T721" s="35" t="n">
        <v>50</v>
      </c>
      <c r="U721" s="35" t="n">
        <v>75</v>
      </c>
      <c r="V721" s="35" t="n">
        <v>0.23</v>
      </c>
      <c r="W721" s="45" t="n">
        <f aca="false">SUM(F721,E721,V721,)</f>
        <v>0.81</v>
      </c>
    </row>
    <row r="722" customFormat="false" ht="15" hidden="false" customHeight="false" outlineLevel="0" collapsed="false">
      <c r="A722" s="39" t="n">
        <v>720</v>
      </c>
      <c r="B722" s="40" t="n">
        <v>1.2</v>
      </c>
      <c r="C722" s="41" t="n">
        <v>10</v>
      </c>
      <c r="D722" s="42" t="n">
        <v>0.1</v>
      </c>
      <c r="E722" s="40" t="n">
        <v>0.4</v>
      </c>
      <c r="F722" s="40" t="n">
        <f aca="false">(U722-S722)/T722</f>
        <v>0.2</v>
      </c>
      <c r="G722" s="45" t="n">
        <v>0.97</v>
      </c>
      <c r="H722" s="43" t="n">
        <v>2.2</v>
      </c>
      <c r="I722" s="40" t="n">
        <v>2.2</v>
      </c>
      <c r="J722" s="40" t="n">
        <f aca="false">(H722-I722)*B722*C722*D722*3.67</f>
        <v>0</v>
      </c>
      <c r="K722" s="40" t="n">
        <v>3.67</v>
      </c>
      <c r="L722" s="44" t="n">
        <f aca="false">$AB$8*M722*N722*J722</f>
        <v>0</v>
      </c>
      <c r="M722" s="45" t="n">
        <v>0.76</v>
      </c>
      <c r="N722" s="35" t="n">
        <v>0.9</v>
      </c>
      <c r="O722" s="44" t="n">
        <f aca="false">(P722*Q722)/R722</f>
        <v>19.7368421052632</v>
      </c>
      <c r="P722" s="35" t="n">
        <f aca="false">$AB$17</f>
        <v>1.5</v>
      </c>
      <c r="Q722" s="35" t="n">
        <f aca="false">$AC$17</f>
        <v>25</v>
      </c>
      <c r="R722" s="16" t="n">
        <v>1.9</v>
      </c>
      <c r="S722" s="35" t="n">
        <v>65</v>
      </c>
      <c r="T722" s="35" t="n">
        <v>50</v>
      </c>
      <c r="U722" s="35" t="n">
        <v>75</v>
      </c>
      <c r="V722" s="35" t="n">
        <v>0.11</v>
      </c>
      <c r="W722" s="45" t="n">
        <f aca="false">SUM(F722,E722,V722,)</f>
        <v>0.71</v>
      </c>
    </row>
    <row r="723" customFormat="false" ht="15" hidden="false" customHeight="false" outlineLevel="0" collapsed="false">
      <c r="A723" s="39" t="n">
        <v>721</v>
      </c>
      <c r="B723" s="40" t="n">
        <v>1.2</v>
      </c>
      <c r="C723" s="41" t="n">
        <v>10</v>
      </c>
      <c r="D723" s="42" t="n">
        <v>0.1</v>
      </c>
      <c r="E723" s="40" t="n">
        <v>0.4</v>
      </c>
      <c r="F723" s="40" t="n">
        <f aca="false">(U723-S723)/T723</f>
        <v>0.26</v>
      </c>
      <c r="G723" s="45" t="n">
        <v>0.96</v>
      </c>
      <c r="H723" s="43" t="n">
        <v>2.2</v>
      </c>
      <c r="I723" s="40" t="n">
        <v>2.2</v>
      </c>
      <c r="J723" s="40" t="n">
        <f aca="false">(H723-I723)*B723*C723*D723*3.67</f>
        <v>0</v>
      </c>
      <c r="K723" s="40" t="n">
        <v>3.67</v>
      </c>
      <c r="L723" s="44" t="n">
        <f aca="false">$AB$8*M723*N723*J723</f>
        <v>0</v>
      </c>
      <c r="M723" s="45" t="n">
        <v>0.853333333333333</v>
      </c>
      <c r="N723" s="35" t="n">
        <v>0.9</v>
      </c>
      <c r="O723" s="44" t="n">
        <f aca="false">(P723*Q723)/R723</f>
        <v>5.51470588235294</v>
      </c>
      <c r="P723" s="35" t="n">
        <f aca="false">$AB$17</f>
        <v>1.5</v>
      </c>
      <c r="Q723" s="35" t="n">
        <f aca="false">$AC$17</f>
        <v>25</v>
      </c>
      <c r="R723" s="16" t="n">
        <v>6.8</v>
      </c>
      <c r="S723" s="35" t="n">
        <v>62</v>
      </c>
      <c r="T723" s="35" t="n">
        <v>50</v>
      </c>
      <c r="U723" s="35" t="n">
        <v>75</v>
      </c>
      <c r="V723" s="35" t="n">
        <v>0.2</v>
      </c>
      <c r="W723" s="45" t="n">
        <f aca="false">SUM(F723,E723,V723,)</f>
        <v>0.86</v>
      </c>
    </row>
    <row r="724" customFormat="false" ht="15" hidden="false" customHeight="false" outlineLevel="0" collapsed="false">
      <c r="A724" s="39" t="n">
        <v>722</v>
      </c>
      <c r="B724" s="40" t="n">
        <v>1.2</v>
      </c>
      <c r="C724" s="41" t="n">
        <v>10</v>
      </c>
      <c r="D724" s="42" t="n">
        <v>0.1</v>
      </c>
      <c r="E724" s="40" t="n">
        <v>0.4</v>
      </c>
      <c r="F724" s="40" t="n">
        <f aca="false">(U724-S724)/T724</f>
        <v>0.2</v>
      </c>
      <c r="G724" s="45" t="n">
        <v>1</v>
      </c>
      <c r="H724" s="43" t="n">
        <v>2.2</v>
      </c>
      <c r="I724" s="40" t="n">
        <v>2.2</v>
      </c>
      <c r="J724" s="40" t="n">
        <f aca="false">(H724-I724)*B724*C724*D724*3.67</f>
        <v>0</v>
      </c>
      <c r="K724" s="40" t="n">
        <v>3.67</v>
      </c>
      <c r="L724" s="44" t="n">
        <f aca="false">$AB$8*M724*N724*J724</f>
        <v>0</v>
      </c>
      <c r="M724" s="45" t="n">
        <v>0.786666666666667</v>
      </c>
      <c r="N724" s="35" t="n">
        <v>0.9</v>
      </c>
      <c r="O724" s="44" t="n">
        <f aca="false">(P724*Q724)/R724</f>
        <v>10.1351351351351</v>
      </c>
      <c r="P724" s="35" t="n">
        <f aca="false">$AB$17</f>
        <v>1.5</v>
      </c>
      <c r="Q724" s="35" t="n">
        <f aca="false">$AC$17</f>
        <v>25</v>
      </c>
      <c r="R724" s="16" t="n">
        <v>3.7</v>
      </c>
      <c r="S724" s="35" t="n">
        <v>65</v>
      </c>
      <c r="T724" s="35" t="n">
        <v>50</v>
      </c>
      <c r="U724" s="35" t="n">
        <v>75</v>
      </c>
      <c r="V724" s="35" t="n">
        <v>0.12</v>
      </c>
      <c r="W724" s="45" t="n">
        <f aca="false">SUM(F724,E724,V724,)</f>
        <v>0.72</v>
      </c>
    </row>
    <row r="725" customFormat="false" ht="15" hidden="false" customHeight="false" outlineLevel="0" collapsed="false">
      <c r="A725" s="39" t="n">
        <v>723</v>
      </c>
      <c r="B725" s="40" t="n">
        <v>1.2</v>
      </c>
      <c r="C725" s="41" t="n">
        <v>10</v>
      </c>
      <c r="D725" s="42" t="n">
        <v>0.1</v>
      </c>
      <c r="E725" s="40" t="n">
        <v>0.2</v>
      </c>
      <c r="F725" s="40" t="n">
        <f aca="false">(U725-S725)/T725</f>
        <v>0.36</v>
      </c>
      <c r="G725" s="45" t="n">
        <v>0.98</v>
      </c>
      <c r="H725" s="43" t="n">
        <v>2.2</v>
      </c>
      <c r="I725" s="40" t="n">
        <v>2.1</v>
      </c>
      <c r="J725" s="40" t="n">
        <f aca="false">(H725-I725)*B725*C725*D725*3.67</f>
        <v>0.4404</v>
      </c>
      <c r="K725" s="40" t="n">
        <v>3.67</v>
      </c>
      <c r="L725" s="44" t="n">
        <f aca="false">$AB$8*M725*N725*J725</f>
        <v>135.29088</v>
      </c>
      <c r="M725" s="45" t="n">
        <v>0.853333333333333</v>
      </c>
      <c r="N725" s="35" t="n">
        <v>0.9</v>
      </c>
      <c r="O725" s="44" t="n">
        <f aca="false">(P725*Q725)/R725</f>
        <v>17.0454545454545</v>
      </c>
      <c r="P725" s="35" t="n">
        <f aca="false">$AB$17</f>
        <v>1.5</v>
      </c>
      <c r="Q725" s="35" t="n">
        <f aca="false">$AC$17</f>
        <v>25</v>
      </c>
      <c r="R725" s="16" t="n">
        <v>2.2</v>
      </c>
      <c r="S725" s="35" t="n">
        <v>57</v>
      </c>
      <c r="T725" s="35" t="n">
        <v>50</v>
      </c>
      <c r="U725" s="35" t="n">
        <v>75</v>
      </c>
      <c r="V725" s="35" t="n">
        <v>0.15</v>
      </c>
      <c r="W725" s="45" t="n">
        <f aca="false">SUM(F725,E725,V725,)</f>
        <v>0.71</v>
      </c>
    </row>
    <row r="726" customFormat="false" ht="15" hidden="false" customHeight="false" outlineLevel="0" collapsed="false">
      <c r="A726" s="39" t="n">
        <v>724</v>
      </c>
      <c r="B726" s="40" t="n">
        <v>1.2</v>
      </c>
      <c r="C726" s="41" t="n">
        <v>10</v>
      </c>
      <c r="D726" s="42" t="n">
        <v>0.1</v>
      </c>
      <c r="E726" s="40" t="n">
        <v>0.2</v>
      </c>
      <c r="F726" s="40" t="n">
        <f aca="false">(U726-S726)/T726</f>
        <v>0.28</v>
      </c>
      <c r="G726" s="45" t="n">
        <v>0.97</v>
      </c>
      <c r="H726" s="43" t="n">
        <v>2.2</v>
      </c>
      <c r="I726" s="40" t="n">
        <v>2.6</v>
      </c>
      <c r="J726" s="40" t="n">
        <f aca="false">(H726-I726)*B726*C726*D726*3.67</f>
        <v>-1.7616</v>
      </c>
      <c r="K726" s="40" t="n">
        <v>3.67</v>
      </c>
      <c r="L726" s="44" t="n">
        <f aca="false">$AB$8*M726*N726*J726</f>
        <v>-515.79648</v>
      </c>
      <c r="M726" s="45" t="n">
        <v>0.813333333333333</v>
      </c>
      <c r="N726" s="35" t="n">
        <v>0.9</v>
      </c>
      <c r="O726" s="44" t="n">
        <f aca="false">(P726*Q726)/R726</f>
        <v>9.14634146341463</v>
      </c>
      <c r="P726" s="35" t="n">
        <f aca="false">$AB$17</f>
        <v>1.5</v>
      </c>
      <c r="Q726" s="35" t="n">
        <f aca="false">$AC$17</f>
        <v>25</v>
      </c>
      <c r="R726" s="16" t="n">
        <v>4.1</v>
      </c>
      <c r="S726" s="35" t="n">
        <v>61</v>
      </c>
      <c r="T726" s="35" t="n">
        <v>50</v>
      </c>
      <c r="U726" s="35" t="n">
        <v>75</v>
      </c>
      <c r="V726" s="35" t="n">
        <v>0.11</v>
      </c>
      <c r="W726" s="45" t="n">
        <f aca="false">SUM(F726,E726,V726,)</f>
        <v>0.59</v>
      </c>
    </row>
    <row r="727" customFormat="false" ht="15" hidden="false" customHeight="false" outlineLevel="0" collapsed="false">
      <c r="A727" s="39" t="n">
        <v>725</v>
      </c>
      <c r="B727" s="40" t="n">
        <v>1.2</v>
      </c>
      <c r="C727" s="41" t="n">
        <v>10</v>
      </c>
      <c r="D727" s="42" t="n">
        <v>0.1</v>
      </c>
      <c r="E727" s="40" t="n">
        <v>0.2</v>
      </c>
      <c r="F727" s="40" t="n">
        <f aca="false">(U727-S727)/T727</f>
        <v>0.36</v>
      </c>
      <c r="G727" s="45" t="n">
        <v>0.91</v>
      </c>
      <c r="H727" s="43" t="n">
        <v>2.2</v>
      </c>
      <c r="I727" s="40" t="n">
        <v>1.9</v>
      </c>
      <c r="J727" s="40" t="n">
        <f aca="false">(H727-I727)*B727*C727*D727*3.67</f>
        <v>1.3212</v>
      </c>
      <c r="K727" s="40" t="n">
        <v>3.67</v>
      </c>
      <c r="L727" s="44" t="n">
        <f aca="false">$AB$8*M727*N727*J727</f>
        <v>393.18912</v>
      </c>
      <c r="M727" s="45" t="n">
        <v>0.826666666666667</v>
      </c>
      <c r="N727" s="35" t="n">
        <v>0.9</v>
      </c>
      <c r="O727" s="44" t="n">
        <f aca="false">(P727*Q727)/R727</f>
        <v>41.6666666666667</v>
      </c>
      <c r="P727" s="35" t="n">
        <f aca="false">$AB$17</f>
        <v>1.5</v>
      </c>
      <c r="Q727" s="35" t="n">
        <f aca="false">$AC$17</f>
        <v>25</v>
      </c>
      <c r="R727" s="16" t="n">
        <v>0.9</v>
      </c>
      <c r="S727" s="35" t="n">
        <v>57</v>
      </c>
      <c r="T727" s="35" t="n">
        <v>50</v>
      </c>
      <c r="U727" s="35" t="n">
        <v>75</v>
      </c>
      <c r="V727" s="35" t="n">
        <v>0.11</v>
      </c>
      <c r="W727" s="45" t="n">
        <f aca="false">SUM(F727,E727,V727,)</f>
        <v>0.67</v>
      </c>
    </row>
    <row r="728" customFormat="false" ht="15" hidden="false" customHeight="false" outlineLevel="0" collapsed="false">
      <c r="A728" s="39" t="n">
        <v>726</v>
      </c>
      <c r="B728" s="40" t="n">
        <v>1.2</v>
      </c>
      <c r="C728" s="41" t="n">
        <v>10</v>
      </c>
      <c r="D728" s="42" t="n">
        <v>0.1</v>
      </c>
      <c r="E728" s="40" t="n">
        <v>0.3</v>
      </c>
      <c r="F728" s="40" t="n">
        <f aca="false">(U728-S728)/T728</f>
        <v>0.34</v>
      </c>
      <c r="G728" s="45" t="n">
        <v>0.97</v>
      </c>
      <c r="H728" s="43" t="n">
        <v>2.2</v>
      </c>
      <c r="I728" s="40" t="n">
        <v>2.3</v>
      </c>
      <c r="J728" s="40" t="n">
        <f aca="false">(H728-I728)*B728*C728*D728*3.67</f>
        <v>-0.440399999999998</v>
      </c>
      <c r="K728" s="40" t="n">
        <v>3.67</v>
      </c>
      <c r="L728" s="44" t="n">
        <f aca="false">$AB$8*M728*N728*J728</f>
        <v>-135.29088</v>
      </c>
      <c r="M728" s="45" t="n">
        <v>0.853333333333333</v>
      </c>
      <c r="N728" s="35" t="n">
        <v>0.9</v>
      </c>
      <c r="O728" s="44" t="n">
        <f aca="false">(P728*Q728)/R728</f>
        <v>31.25</v>
      </c>
      <c r="P728" s="35" t="n">
        <f aca="false">$AB$17</f>
        <v>1.5</v>
      </c>
      <c r="Q728" s="35" t="n">
        <f aca="false">$AC$17</f>
        <v>25</v>
      </c>
      <c r="R728" s="16" t="n">
        <v>1.2</v>
      </c>
      <c r="S728" s="35" t="n">
        <v>58</v>
      </c>
      <c r="T728" s="35" t="n">
        <v>50</v>
      </c>
      <c r="U728" s="35" t="n">
        <v>75</v>
      </c>
      <c r="V728" s="35" t="n">
        <v>0.1</v>
      </c>
      <c r="W728" s="45" t="n">
        <f aca="false">SUM(F728,E728,V728,)</f>
        <v>0.74</v>
      </c>
    </row>
    <row r="729" customFormat="false" ht="15" hidden="false" customHeight="false" outlineLevel="0" collapsed="false">
      <c r="A729" s="39" t="n">
        <v>727</v>
      </c>
      <c r="B729" s="40" t="n">
        <v>1.2</v>
      </c>
      <c r="C729" s="41" t="n">
        <v>10</v>
      </c>
      <c r="D729" s="42" t="n">
        <v>0.1</v>
      </c>
      <c r="E729" s="40" t="n">
        <v>0.4</v>
      </c>
      <c r="F729" s="40" t="n">
        <f aca="false">(U729-S729)/T729</f>
        <v>0.34</v>
      </c>
      <c r="G729" s="45" t="n">
        <v>0.93</v>
      </c>
      <c r="H729" s="43" t="n">
        <v>2.2</v>
      </c>
      <c r="I729" s="40" t="n">
        <v>2</v>
      </c>
      <c r="J729" s="40" t="n">
        <f aca="false">(H729-I729)*B729*C729*D729*3.67</f>
        <v>0.880800000000001</v>
      </c>
      <c r="K729" s="40" t="n">
        <v>3.67</v>
      </c>
      <c r="L729" s="44" t="n">
        <f aca="false">$AB$8*M729*N729*J729</f>
        <v>232.5312</v>
      </c>
      <c r="M729" s="45" t="n">
        <v>0.733333333333333</v>
      </c>
      <c r="N729" s="35" t="n">
        <v>0.9</v>
      </c>
      <c r="O729" s="44" t="n">
        <f aca="false">(P729*Q729)/R729</f>
        <v>28.8461538461538</v>
      </c>
      <c r="P729" s="35" t="n">
        <f aca="false">$AB$17</f>
        <v>1.5</v>
      </c>
      <c r="Q729" s="35" t="n">
        <f aca="false">$AC$17</f>
        <v>25</v>
      </c>
      <c r="R729" s="16" t="n">
        <v>1.3</v>
      </c>
      <c r="S729" s="35" t="n">
        <v>58</v>
      </c>
      <c r="T729" s="35" t="n">
        <v>50</v>
      </c>
      <c r="U729" s="35" t="n">
        <v>75</v>
      </c>
      <c r="V729" s="35" t="n">
        <v>0.25</v>
      </c>
      <c r="W729" s="45" t="n">
        <f aca="false">SUM(F729,E729,V729,)</f>
        <v>0.99</v>
      </c>
    </row>
    <row r="730" customFormat="false" ht="15" hidden="false" customHeight="false" outlineLevel="0" collapsed="false">
      <c r="A730" s="39" t="n">
        <v>728</v>
      </c>
      <c r="B730" s="40" t="n">
        <v>1.2</v>
      </c>
      <c r="C730" s="41" t="n">
        <v>10</v>
      </c>
      <c r="D730" s="42" t="n">
        <v>0.1</v>
      </c>
      <c r="E730" s="40" t="n">
        <v>0.2</v>
      </c>
      <c r="F730" s="40" t="n">
        <f aca="false">(U730-S730)/T730</f>
        <v>0.36</v>
      </c>
      <c r="G730" s="45" t="n">
        <v>0.93</v>
      </c>
      <c r="H730" s="43" t="n">
        <v>2.2</v>
      </c>
      <c r="I730" s="40" t="n">
        <v>2.6</v>
      </c>
      <c r="J730" s="40" t="n">
        <f aca="false">(H730-I730)*B730*C730*D730*3.67</f>
        <v>-1.7616</v>
      </c>
      <c r="K730" s="40" t="n">
        <v>3.67</v>
      </c>
      <c r="L730" s="44" t="n">
        <f aca="false">$AB$8*M730*N730*J730</f>
        <v>-541.16352</v>
      </c>
      <c r="M730" s="45" t="n">
        <v>0.853333333333333</v>
      </c>
      <c r="N730" s="35" t="n">
        <v>0.9</v>
      </c>
      <c r="O730" s="44" t="n">
        <f aca="false">(P730*Q730)/R730</f>
        <v>20.8333333333333</v>
      </c>
      <c r="P730" s="35" t="n">
        <f aca="false">$AB$17</f>
        <v>1.5</v>
      </c>
      <c r="Q730" s="35" t="n">
        <f aca="false">$AC$17</f>
        <v>25</v>
      </c>
      <c r="R730" s="16" t="n">
        <v>1.8</v>
      </c>
      <c r="S730" s="35" t="n">
        <v>57</v>
      </c>
      <c r="T730" s="35" t="n">
        <v>50</v>
      </c>
      <c r="U730" s="35" t="n">
        <v>75</v>
      </c>
      <c r="V730" s="35" t="n">
        <v>0.17</v>
      </c>
      <c r="W730" s="45" t="n">
        <f aca="false">SUM(F730,E730,V730,)</f>
        <v>0.73</v>
      </c>
    </row>
    <row r="731" customFormat="false" ht="15" hidden="false" customHeight="false" outlineLevel="0" collapsed="false">
      <c r="A731" s="39" t="n">
        <v>729</v>
      </c>
      <c r="B731" s="40" t="n">
        <v>1.2</v>
      </c>
      <c r="C731" s="41" t="n">
        <v>10</v>
      </c>
      <c r="D731" s="42" t="n">
        <v>0.1</v>
      </c>
      <c r="E731" s="40" t="n">
        <v>0.4</v>
      </c>
      <c r="F731" s="40" t="n">
        <f aca="false">(U731-S731)/T731</f>
        <v>0.32</v>
      </c>
      <c r="G731" s="45" t="n">
        <v>0.94</v>
      </c>
      <c r="H731" s="43" t="n">
        <v>2.2</v>
      </c>
      <c r="I731" s="40" t="n">
        <v>1.9</v>
      </c>
      <c r="J731" s="40" t="n">
        <f aca="false">(H731-I731)*B731*C731*D731*3.67</f>
        <v>1.3212</v>
      </c>
      <c r="K731" s="40" t="n">
        <v>3.67</v>
      </c>
      <c r="L731" s="44" t="n">
        <f aca="false">$AB$8*M731*N731*J731</f>
        <v>348.7968</v>
      </c>
      <c r="M731" s="45" t="n">
        <v>0.733333333333333</v>
      </c>
      <c r="N731" s="35" t="n">
        <v>0.9</v>
      </c>
      <c r="O731" s="44" t="n">
        <f aca="false">(P731*Q731)/R731</f>
        <v>8.92857142857143</v>
      </c>
      <c r="P731" s="35" t="n">
        <f aca="false">$AB$17</f>
        <v>1.5</v>
      </c>
      <c r="Q731" s="35" t="n">
        <f aca="false">$AC$17</f>
        <v>25</v>
      </c>
      <c r="R731" s="16" t="n">
        <v>4.2</v>
      </c>
      <c r="S731" s="35" t="n">
        <v>59</v>
      </c>
      <c r="T731" s="35" t="n">
        <v>50</v>
      </c>
      <c r="U731" s="35" t="n">
        <v>75</v>
      </c>
      <c r="V731" s="35" t="n">
        <v>0.25</v>
      </c>
      <c r="W731" s="45" t="n">
        <f aca="false">SUM(F731,E731,V731,)</f>
        <v>0.97</v>
      </c>
    </row>
    <row r="732" customFormat="false" ht="15" hidden="false" customHeight="false" outlineLevel="0" collapsed="false">
      <c r="A732" s="39" t="n">
        <v>730</v>
      </c>
      <c r="B732" s="40" t="n">
        <v>1.2</v>
      </c>
      <c r="C732" s="41" t="n">
        <v>10</v>
      </c>
      <c r="D732" s="42" t="n">
        <v>0.1</v>
      </c>
      <c r="E732" s="40" t="n">
        <v>0.2</v>
      </c>
      <c r="F732" s="40" t="n">
        <f aca="false">(U732-S732)/T732</f>
        <v>0.26</v>
      </c>
      <c r="G732" s="45" t="n">
        <v>0.97</v>
      </c>
      <c r="H732" s="43" t="n">
        <v>2.2</v>
      </c>
      <c r="I732" s="40" t="n">
        <v>2.1</v>
      </c>
      <c r="J732" s="40" t="n">
        <f aca="false">(H732-I732)*B732*C732*D732*3.67</f>
        <v>0.4404</v>
      </c>
      <c r="K732" s="40" t="n">
        <v>3.67</v>
      </c>
      <c r="L732" s="44" t="n">
        <f aca="false">$AB$8*M732*N732*J732</f>
        <v>128.94912</v>
      </c>
      <c r="M732" s="45" t="n">
        <v>0.813333333333333</v>
      </c>
      <c r="N732" s="35" t="n">
        <v>0.9</v>
      </c>
      <c r="O732" s="44" t="n">
        <f aca="false">(P732*Q732)/R732</f>
        <v>16.304347826087</v>
      </c>
      <c r="P732" s="35" t="n">
        <f aca="false">$AB$17</f>
        <v>1.5</v>
      </c>
      <c r="Q732" s="35" t="n">
        <f aca="false">$AC$17</f>
        <v>25</v>
      </c>
      <c r="R732" s="16" t="n">
        <v>2.3</v>
      </c>
      <c r="S732" s="35" t="n">
        <v>62</v>
      </c>
      <c r="T732" s="35" t="n">
        <v>50</v>
      </c>
      <c r="U732" s="35" t="n">
        <v>75</v>
      </c>
      <c r="V732" s="35" t="n">
        <v>0.14</v>
      </c>
      <c r="W732" s="45" t="n">
        <f aca="false">SUM(F732,E732,V732,)</f>
        <v>0.6</v>
      </c>
    </row>
    <row r="733" customFormat="false" ht="15" hidden="false" customHeight="false" outlineLevel="0" collapsed="false">
      <c r="A733" s="39" t="n">
        <v>731</v>
      </c>
      <c r="B733" s="40" t="n">
        <v>1.2</v>
      </c>
      <c r="C733" s="41" t="n">
        <v>10</v>
      </c>
      <c r="D733" s="42" t="n">
        <v>0.1</v>
      </c>
      <c r="E733" s="40" t="n">
        <v>0.3</v>
      </c>
      <c r="F733" s="40" t="n">
        <f aca="false">(U733-S733)/T733</f>
        <v>0.38</v>
      </c>
      <c r="G733" s="45" t="n">
        <v>0.9</v>
      </c>
      <c r="H733" s="43" t="n">
        <v>2.2</v>
      </c>
      <c r="I733" s="40" t="n">
        <v>2.5</v>
      </c>
      <c r="J733" s="40" t="n">
        <f aca="false">(H733-I733)*B733*C733*D733*3.67</f>
        <v>-1.3212</v>
      </c>
      <c r="K733" s="40" t="n">
        <v>3.67</v>
      </c>
      <c r="L733" s="44" t="n">
        <f aca="false">$AB$8*M733*N733*J733</f>
        <v>-386.84736</v>
      </c>
      <c r="M733" s="45" t="n">
        <v>0.813333333333333</v>
      </c>
      <c r="N733" s="35" t="n">
        <v>0.9</v>
      </c>
      <c r="O733" s="44" t="n">
        <f aca="false">(P733*Q733)/R733</f>
        <v>5.68181818181818</v>
      </c>
      <c r="P733" s="35" t="n">
        <f aca="false">$AB$17</f>
        <v>1.5</v>
      </c>
      <c r="Q733" s="35" t="n">
        <f aca="false">$AC$17</f>
        <v>25</v>
      </c>
      <c r="R733" s="16" t="n">
        <v>6.6</v>
      </c>
      <c r="S733" s="35" t="n">
        <v>56</v>
      </c>
      <c r="T733" s="35" t="n">
        <v>50</v>
      </c>
      <c r="U733" s="35" t="n">
        <v>75</v>
      </c>
      <c r="V733" s="35" t="n">
        <v>0.1</v>
      </c>
      <c r="W733" s="45" t="n">
        <f aca="false">SUM(F733,E733,V733,)</f>
        <v>0.78</v>
      </c>
    </row>
    <row r="734" customFormat="false" ht="15" hidden="false" customHeight="false" outlineLevel="0" collapsed="false">
      <c r="A734" s="39" t="n">
        <v>732</v>
      </c>
      <c r="B734" s="40" t="n">
        <v>1.2</v>
      </c>
      <c r="C734" s="41" t="n">
        <v>10</v>
      </c>
      <c r="D734" s="42" t="n">
        <v>0.1</v>
      </c>
      <c r="E734" s="40" t="n">
        <v>0.4</v>
      </c>
      <c r="F734" s="40" t="n">
        <f aca="false">(U734-S734)/T734</f>
        <v>0.38</v>
      </c>
      <c r="G734" s="45" t="n">
        <v>1</v>
      </c>
      <c r="H734" s="43" t="n">
        <v>2.2</v>
      </c>
      <c r="I734" s="40" t="n">
        <v>2.5</v>
      </c>
      <c r="J734" s="40" t="n">
        <f aca="false">(H734-I734)*B734*C734*D734*3.67</f>
        <v>-1.3212</v>
      </c>
      <c r="K734" s="40" t="n">
        <v>3.67</v>
      </c>
      <c r="L734" s="44" t="n">
        <f aca="false">$AB$8*M734*N734*J734</f>
        <v>-348.7968</v>
      </c>
      <c r="M734" s="45" t="n">
        <v>0.733333333333333</v>
      </c>
      <c r="N734" s="35" t="n">
        <v>0.9</v>
      </c>
      <c r="O734" s="44" t="n">
        <f aca="false">(P734*Q734)/R734</f>
        <v>17.8571428571429</v>
      </c>
      <c r="P734" s="35" t="n">
        <f aca="false">$AB$17</f>
        <v>1.5</v>
      </c>
      <c r="Q734" s="35" t="n">
        <f aca="false">$AC$17</f>
        <v>25</v>
      </c>
      <c r="R734" s="16" t="n">
        <v>2.1</v>
      </c>
      <c r="S734" s="35" t="n">
        <v>56</v>
      </c>
      <c r="T734" s="35" t="n">
        <v>50</v>
      </c>
      <c r="U734" s="35" t="n">
        <v>75</v>
      </c>
      <c r="V734" s="35" t="n">
        <v>0.15</v>
      </c>
      <c r="W734" s="45" t="n">
        <f aca="false">SUM(F734,E734,V734,)</f>
        <v>0.93</v>
      </c>
    </row>
    <row r="735" customFormat="false" ht="15" hidden="false" customHeight="false" outlineLevel="0" collapsed="false">
      <c r="A735" s="39" t="n">
        <v>733</v>
      </c>
      <c r="B735" s="40" t="n">
        <v>1.2</v>
      </c>
      <c r="C735" s="41" t="n">
        <v>10</v>
      </c>
      <c r="D735" s="42" t="n">
        <v>0.1</v>
      </c>
      <c r="E735" s="40" t="n">
        <v>0.4</v>
      </c>
      <c r="F735" s="40" t="n">
        <f aca="false">(U735-S735)/T735</f>
        <v>0.28</v>
      </c>
      <c r="G735" s="45" t="n">
        <v>0.9</v>
      </c>
      <c r="H735" s="43" t="n">
        <v>2.2</v>
      </c>
      <c r="I735" s="40" t="n">
        <v>2</v>
      </c>
      <c r="J735" s="40" t="n">
        <f aca="false">(H735-I735)*B735*C735*D735*3.67</f>
        <v>0.880800000000001</v>
      </c>
      <c r="K735" s="40" t="n">
        <v>3.67</v>
      </c>
      <c r="L735" s="44" t="n">
        <f aca="false">$AB$8*M735*N735*J735</f>
        <v>236.75904</v>
      </c>
      <c r="M735" s="45" t="n">
        <v>0.746666666666667</v>
      </c>
      <c r="N735" s="35" t="n">
        <v>0.9</v>
      </c>
      <c r="O735" s="44" t="n">
        <f aca="false">(P735*Q735)/R735</f>
        <v>46.875</v>
      </c>
      <c r="P735" s="35" t="n">
        <f aca="false">$AB$17</f>
        <v>1.5</v>
      </c>
      <c r="Q735" s="35" t="n">
        <f aca="false">$AC$17</f>
        <v>25</v>
      </c>
      <c r="R735" s="16" t="n">
        <v>0.8</v>
      </c>
      <c r="S735" s="35" t="n">
        <v>61</v>
      </c>
      <c r="T735" s="35" t="n">
        <v>50</v>
      </c>
      <c r="U735" s="35" t="n">
        <v>75</v>
      </c>
      <c r="V735" s="35" t="n">
        <v>0.13</v>
      </c>
      <c r="W735" s="45" t="n">
        <f aca="false">SUM(F735,E735,V735,)</f>
        <v>0.81</v>
      </c>
    </row>
    <row r="736" customFormat="false" ht="15" hidden="false" customHeight="false" outlineLevel="0" collapsed="false">
      <c r="A736" s="39" t="n">
        <v>734</v>
      </c>
      <c r="B736" s="40" t="n">
        <v>1.2</v>
      </c>
      <c r="C736" s="41" t="n">
        <v>10</v>
      </c>
      <c r="D736" s="42" t="n">
        <v>0.1</v>
      </c>
      <c r="E736" s="40" t="n">
        <v>0.2</v>
      </c>
      <c r="F736" s="40" t="n">
        <f aca="false">(U736-S736)/T736</f>
        <v>0.34</v>
      </c>
      <c r="G736" s="45" t="n">
        <v>0.9</v>
      </c>
      <c r="H736" s="43" t="n">
        <v>2.2</v>
      </c>
      <c r="I736" s="40" t="n">
        <v>2.2</v>
      </c>
      <c r="J736" s="40" t="n">
        <f aca="false">(H736-I736)*B736*C736*D736*3.67</f>
        <v>0</v>
      </c>
      <c r="K736" s="40" t="n">
        <v>3.67</v>
      </c>
      <c r="L736" s="44" t="n">
        <f aca="false">$AB$8*M736*N736*J736</f>
        <v>0</v>
      </c>
      <c r="M736" s="45" t="n">
        <v>0.733333333333333</v>
      </c>
      <c r="N736" s="35" t="n">
        <v>0.9</v>
      </c>
      <c r="O736" s="44" t="n">
        <f aca="false">(P736*Q736)/R736</f>
        <v>5.43478260869565</v>
      </c>
      <c r="P736" s="35" t="n">
        <f aca="false">$AB$17</f>
        <v>1.5</v>
      </c>
      <c r="Q736" s="35" t="n">
        <f aca="false">$AC$17</f>
        <v>25</v>
      </c>
      <c r="R736" s="16" t="n">
        <v>6.9</v>
      </c>
      <c r="S736" s="35" t="n">
        <v>58</v>
      </c>
      <c r="T736" s="35" t="n">
        <v>50</v>
      </c>
      <c r="U736" s="35" t="n">
        <v>75</v>
      </c>
      <c r="V736" s="35" t="n">
        <v>0.1</v>
      </c>
      <c r="W736" s="45" t="n">
        <f aca="false">SUM(F736,E736,V736,)</f>
        <v>0.64</v>
      </c>
    </row>
    <row r="737" customFormat="false" ht="15" hidden="false" customHeight="false" outlineLevel="0" collapsed="false">
      <c r="A737" s="39" t="n">
        <v>735</v>
      </c>
      <c r="B737" s="40" t="n">
        <v>1.2</v>
      </c>
      <c r="C737" s="41" t="n">
        <v>10</v>
      </c>
      <c r="D737" s="42" t="n">
        <v>0.1</v>
      </c>
      <c r="E737" s="40" t="n">
        <v>0.2</v>
      </c>
      <c r="F737" s="40" t="n">
        <f aca="false">(U737-S737)/T737</f>
        <v>0.32</v>
      </c>
      <c r="G737" s="45" t="n">
        <v>1</v>
      </c>
      <c r="H737" s="43" t="n">
        <v>2.2</v>
      </c>
      <c r="I737" s="40" t="n">
        <v>1.9</v>
      </c>
      <c r="J737" s="40" t="n">
        <f aca="false">(H737-I737)*B737*C737*D737*3.67</f>
        <v>1.3212</v>
      </c>
      <c r="K737" s="40" t="n">
        <v>3.67</v>
      </c>
      <c r="L737" s="44" t="n">
        <f aca="false">$AB$8*M737*N737*J737</f>
        <v>361.48032</v>
      </c>
      <c r="M737" s="45" t="n">
        <v>0.76</v>
      </c>
      <c r="N737" s="35" t="n">
        <v>0.9</v>
      </c>
      <c r="O737" s="44" t="n">
        <f aca="false">(P737*Q737)/R737</f>
        <v>8.15217391304348</v>
      </c>
      <c r="P737" s="35" t="n">
        <f aca="false">$AB$17</f>
        <v>1.5</v>
      </c>
      <c r="Q737" s="35" t="n">
        <f aca="false">$AC$17</f>
        <v>25</v>
      </c>
      <c r="R737" s="16" t="n">
        <v>4.6</v>
      </c>
      <c r="S737" s="35" t="n">
        <v>59</v>
      </c>
      <c r="T737" s="35" t="n">
        <v>50</v>
      </c>
      <c r="U737" s="35" t="n">
        <v>75</v>
      </c>
      <c r="V737" s="35" t="n">
        <v>0.13</v>
      </c>
      <c r="W737" s="45" t="n">
        <f aca="false">SUM(F737,E737,V737,)</f>
        <v>0.65</v>
      </c>
    </row>
    <row r="738" customFormat="false" ht="15" hidden="false" customHeight="false" outlineLevel="0" collapsed="false">
      <c r="A738" s="39" t="n">
        <v>736</v>
      </c>
      <c r="B738" s="40" t="n">
        <v>1.2</v>
      </c>
      <c r="C738" s="41" t="n">
        <v>10</v>
      </c>
      <c r="D738" s="42" t="n">
        <v>0.1</v>
      </c>
      <c r="E738" s="40" t="n">
        <v>0.4</v>
      </c>
      <c r="F738" s="40" t="n">
        <f aca="false">(U738-S738)/T738</f>
        <v>0.24</v>
      </c>
      <c r="G738" s="45" t="n">
        <v>0.95</v>
      </c>
      <c r="H738" s="43" t="n">
        <v>2.2</v>
      </c>
      <c r="I738" s="40" t="n">
        <v>2</v>
      </c>
      <c r="J738" s="40" t="n">
        <f aca="false">(H738-I738)*B738*C738*D738*3.67</f>
        <v>0.880800000000001</v>
      </c>
      <c r="K738" s="40" t="n">
        <v>3.67</v>
      </c>
      <c r="L738" s="44" t="n">
        <f aca="false">$AB$8*M738*N738*J738</f>
        <v>249.44256</v>
      </c>
      <c r="M738" s="45" t="n">
        <v>0.786666666666667</v>
      </c>
      <c r="N738" s="35" t="n">
        <v>0.9</v>
      </c>
      <c r="O738" s="44" t="n">
        <f aca="false">(P738*Q738)/R738</f>
        <v>18.75</v>
      </c>
      <c r="P738" s="35" t="n">
        <f aca="false">$AB$17</f>
        <v>1.5</v>
      </c>
      <c r="Q738" s="35" t="n">
        <f aca="false">$AC$17</f>
        <v>25</v>
      </c>
      <c r="R738" s="16" t="n">
        <v>2</v>
      </c>
      <c r="S738" s="35" t="n">
        <v>63</v>
      </c>
      <c r="T738" s="35" t="n">
        <v>50</v>
      </c>
      <c r="U738" s="35" t="n">
        <v>75</v>
      </c>
      <c r="V738" s="35" t="n">
        <v>0.2</v>
      </c>
      <c r="W738" s="45" t="n">
        <f aca="false">SUM(F738,E738,V738,)</f>
        <v>0.84</v>
      </c>
    </row>
    <row r="739" customFormat="false" ht="15" hidden="false" customHeight="false" outlineLevel="0" collapsed="false">
      <c r="A739" s="39" t="n">
        <v>737</v>
      </c>
      <c r="B739" s="40" t="n">
        <v>1.2</v>
      </c>
      <c r="C739" s="41" t="n">
        <v>10</v>
      </c>
      <c r="D739" s="42" t="n">
        <v>0.1</v>
      </c>
      <c r="E739" s="40" t="n">
        <v>0.2</v>
      </c>
      <c r="F739" s="40" t="n">
        <f aca="false">(U739-S739)/T739</f>
        <v>0.2</v>
      </c>
      <c r="G739" s="45" t="n">
        <v>0.92</v>
      </c>
      <c r="H739" s="43" t="n">
        <v>2.2</v>
      </c>
      <c r="I739" s="40" t="n">
        <v>2.1</v>
      </c>
      <c r="J739" s="40" t="n">
        <f aca="false">(H739-I739)*B739*C739*D739*3.67</f>
        <v>0.4404</v>
      </c>
      <c r="K739" s="40" t="n">
        <v>3.67</v>
      </c>
      <c r="L739" s="44" t="n">
        <f aca="false">$AB$8*M739*N739*J739</f>
        <v>122.60736</v>
      </c>
      <c r="M739" s="45" t="n">
        <v>0.773333333333333</v>
      </c>
      <c r="N739" s="35" t="n">
        <v>0.9</v>
      </c>
      <c r="O739" s="44" t="n">
        <f aca="false">(P739*Q739)/R739</f>
        <v>25</v>
      </c>
      <c r="P739" s="35" t="n">
        <f aca="false">$AB$17</f>
        <v>1.5</v>
      </c>
      <c r="Q739" s="35" t="n">
        <f aca="false">$AC$17</f>
        <v>25</v>
      </c>
      <c r="R739" s="16" t="n">
        <v>1.5</v>
      </c>
      <c r="S739" s="35" t="n">
        <v>65</v>
      </c>
      <c r="T739" s="35" t="n">
        <v>50</v>
      </c>
      <c r="U739" s="35" t="n">
        <v>75</v>
      </c>
      <c r="V739" s="35" t="n">
        <v>0.16</v>
      </c>
      <c r="W739" s="45" t="n">
        <f aca="false">SUM(F739,E739,V739,)</f>
        <v>0.56</v>
      </c>
    </row>
    <row r="740" customFormat="false" ht="15" hidden="false" customHeight="false" outlineLevel="0" collapsed="false">
      <c r="A740" s="39" t="n">
        <v>738</v>
      </c>
      <c r="B740" s="40" t="n">
        <v>1.2</v>
      </c>
      <c r="C740" s="41" t="n">
        <v>10</v>
      </c>
      <c r="D740" s="42" t="n">
        <v>0.1</v>
      </c>
      <c r="E740" s="40" t="n">
        <v>0.2</v>
      </c>
      <c r="F740" s="40" t="n">
        <f aca="false">(U740-S740)/T740</f>
        <v>0.4</v>
      </c>
      <c r="G740" s="45" t="n">
        <v>0.98</v>
      </c>
      <c r="H740" s="43" t="n">
        <v>2.2</v>
      </c>
      <c r="I740" s="40" t="n">
        <v>2.6</v>
      </c>
      <c r="J740" s="40" t="n">
        <f aca="false">(H740-I740)*B740*C740*D740*3.67</f>
        <v>-1.7616</v>
      </c>
      <c r="K740" s="40" t="n">
        <v>3.67</v>
      </c>
      <c r="L740" s="44" t="n">
        <f aca="false">$AB$8*M740*N740*J740</f>
        <v>-473.51808</v>
      </c>
      <c r="M740" s="45" t="n">
        <v>0.746666666666667</v>
      </c>
      <c r="N740" s="35" t="n">
        <v>0.9</v>
      </c>
      <c r="O740" s="44" t="n">
        <f aca="false">(P740*Q740)/R740</f>
        <v>8.33333333333333</v>
      </c>
      <c r="P740" s="35" t="n">
        <f aca="false">$AB$17</f>
        <v>1.5</v>
      </c>
      <c r="Q740" s="35" t="n">
        <f aca="false">$AC$17</f>
        <v>25</v>
      </c>
      <c r="R740" s="16" t="n">
        <v>4.5</v>
      </c>
      <c r="S740" s="35" t="n">
        <v>55</v>
      </c>
      <c r="T740" s="35" t="n">
        <v>50</v>
      </c>
      <c r="U740" s="35" t="n">
        <v>75</v>
      </c>
      <c r="V740" s="35" t="n">
        <v>0.12</v>
      </c>
      <c r="W740" s="45" t="n">
        <f aca="false">SUM(F740,E740,V740,)</f>
        <v>0.72</v>
      </c>
    </row>
    <row r="741" customFormat="false" ht="15" hidden="false" customHeight="false" outlineLevel="0" collapsed="false">
      <c r="A741" s="39" t="n">
        <v>739</v>
      </c>
      <c r="B741" s="40" t="n">
        <v>1.2</v>
      </c>
      <c r="C741" s="41" t="n">
        <v>10</v>
      </c>
      <c r="D741" s="42" t="n">
        <v>0.1</v>
      </c>
      <c r="E741" s="40" t="n">
        <v>0.2</v>
      </c>
      <c r="F741" s="40" t="n">
        <f aca="false">(U741-S741)/T741</f>
        <v>0.34</v>
      </c>
      <c r="G741" s="45" t="n">
        <v>0.92</v>
      </c>
      <c r="H741" s="43" t="n">
        <v>2.2</v>
      </c>
      <c r="I741" s="40" t="n">
        <v>2.5</v>
      </c>
      <c r="J741" s="40" t="n">
        <f aca="false">(H741-I741)*B741*C741*D741*3.67</f>
        <v>-1.3212</v>
      </c>
      <c r="K741" s="40" t="n">
        <v>3.67</v>
      </c>
      <c r="L741" s="44" t="n">
        <f aca="false">$AB$8*M741*N741*J741</f>
        <v>-355.13856</v>
      </c>
      <c r="M741" s="45" t="n">
        <v>0.746666666666667</v>
      </c>
      <c r="N741" s="35" t="n">
        <v>0.9</v>
      </c>
      <c r="O741" s="44" t="n">
        <f aca="false">(P741*Q741)/R741</f>
        <v>7.97872340425532</v>
      </c>
      <c r="P741" s="35" t="n">
        <f aca="false">$AB$17</f>
        <v>1.5</v>
      </c>
      <c r="Q741" s="35" t="n">
        <f aca="false">$AC$17</f>
        <v>25</v>
      </c>
      <c r="R741" s="16" t="n">
        <v>4.7</v>
      </c>
      <c r="S741" s="35" t="n">
        <v>58</v>
      </c>
      <c r="T741" s="35" t="n">
        <v>50</v>
      </c>
      <c r="U741" s="35" t="n">
        <v>75</v>
      </c>
      <c r="V741" s="35" t="n">
        <v>0.18</v>
      </c>
      <c r="W741" s="45" t="n">
        <f aca="false">SUM(F741,E741,V741,)</f>
        <v>0.72</v>
      </c>
    </row>
    <row r="742" customFormat="false" ht="15" hidden="false" customHeight="false" outlineLevel="0" collapsed="false">
      <c r="A742" s="39" t="n">
        <v>740</v>
      </c>
      <c r="B742" s="40" t="n">
        <v>1.2</v>
      </c>
      <c r="C742" s="41" t="n">
        <v>10</v>
      </c>
      <c r="D742" s="42" t="n">
        <v>0.1</v>
      </c>
      <c r="E742" s="40" t="n">
        <v>0.4</v>
      </c>
      <c r="F742" s="40" t="n">
        <f aca="false">(U742-S742)/T742</f>
        <v>0.28</v>
      </c>
      <c r="G742" s="45" t="n">
        <v>0.97</v>
      </c>
      <c r="H742" s="43" t="n">
        <v>2.2</v>
      </c>
      <c r="I742" s="40" t="n">
        <v>2.4</v>
      </c>
      <c r="J742" s="40" t="n">
        <f aca="false">(H742-I742)*B742*C742*D742*3.67</f>
        <v>-0.880799999999999</v>
      </c>
      <c r="K742" s="40" t="n">
        <v>3.67</v>
      </c>
      <c r="L742" s="44" t="n">
        <f aca="false">$AB$8*M742*N742*J742</f>
        <v>-232.5312</v>
      </c>
      <c r="M742" s="45" t="n">
        <v>0.733333333333333</v>
      </c>
      <c r="N742" s="35" t="n">
        <v>0.9</v>
      </c>
      <c r="O742" s="44" t="n">
        <f aca="false">(P742*Q742)/R742</f>
        <v>8.52272727272727</v>
      </c>
      <c r="P742" s="35" t="n">
        <f aca="false">$AB$17</f>
        <v>1.5</v>
      </c>
      <c r="Q742" s="35" t="n">
        <f aca="false">$AC$17</f>
        <v>25</v>
      </c>
      <c r="R742" s="16" t="n">
        <v>4.4</v>
      </c>
      <c r="S742" s="35" t="n">
        <v>61</v>
      </c>
      <c r="T742" s="35" t="n">
        <v>50</v>
      </c>
      <c r="U742" s="35" t="n">
        <v>75</v>
      </c>
      <c r="V742" s="35" t="n">
        <v>0.12</v>
      </c>
      <c r="W742" s="45" t="n">
        <f aca="false">SUM(F742,E742,V742,)</f>
        <v>0.8</v>
      </c>
    </row>
    <row r="743" customFormat="false" ht="15" hidden="false" customHeight="false" outlineLevel="0" collapsed="false">
      <c r="A743" s="39" t="n">
        <v>741</v>
      </c>
      <c r="B743" s="40" t="n">
        <v>1.2</v>
      </c>
      <c r="C743" s="41" t="n">
        <v>10</v>
      </c>
      <c r="D743" s="42" t="n">
        <v>0.1</v>
      </c>
      <c r="E743" s="40" t="n">
        <v>0.3</v>
      </c>
      <c r="F743" s="40" t="n">
        <f aca="false">(U743-S743)/T743</f>
        <v>0.38</v>
      </c>
      <c r="G743" s="45" t="n">
        <v>0.94</v>
      </c>
      <c r="H743" s="43" t="n">
        <v>2.2</v>
      </c>
      <c r="I743" s="40" t="n">
        <v>2.3</v>
      </c>
      <c r="J743" s="40" t="n">
        <f aca="false">(H743-I743)*B743*C743*D743*3.67</f>
        <v>-0.440399999999998</v>
      </c>
      <c r="K743" s="40" t="n">
        <v>3.67</v>
      </c>
      <c r="L743" s="44" t="n">
        <f aca="false">$AB$8*M743*N743*J743</f>
        <v>-128.94912</v>
      </c>
      <c r="M743" s="45" t="n">
        <v>0.813333333333333</v>
      </c>
      <c r="N743" s="35" t="n">
        <v>0.9</v>
      </c>
      <c r="O743" s="44" t="n">
        <f aca="false">(P743*Q743)/R743</f>
        <v>37.5</v>
      </c>
      <c r="P743" s="35" t="n">
        <f aca="false">$AB$17</f>
        <v>1.5</v>
      </c>
      <c r="Q743" s="35" t="n">
        <f aca="false">$AC$17</f>
        <v>25</v>
      </c>
      <c r="R743" s="16" t="n">
        <v>1</v>
      </c>
      <c r="S743" s="35" t="n">
        <v>56</v>
      </c>
      <c r="T743" s="35" t="n">
        <v>50</v>
      </c>
      <c r="U743" s="35" t="n">
        <v>75</v>
      </c>
      <c r="V743" s="35" t="n">
        <v>0.21</v>
      </c>
      <c r="W743" s="45" t="n">
        <f aca="false">SUM(F743,E743,V743,)</f>
        <v>0.89</v>
      </c>
    </row>
    <row r="744" customFormat="false" ht="15" hidden="false" customHeight="false" outlineLevel="0" collapsed="false">
      <c r="A744" s="39" t="n">
        <v>742</v>
      </c>
      <c r="B744" s="40" t="n">
        <v>1.2</v>
      </c>
      <c r="C744" s="41" t="n">
        <v>10</v>
      </c>
      <c r="D744" s="42" t="n">
        <v>0.1</v>
      </c>
      <c r="E744" s="40" t="n">
        <v>0.3</v>
      </c>
      <c r="F744" s="40" t="n">
        <f aca="false">(U744-S744)/T744</f>
        <v>0.38</v>
      </c>
      <c r="G744" s="45" t="n">
        <v>0.99</v>
      </c>
      <c r="H744" s="43" t="n">
        <v>2.2</v>
      </c>
      <c r="I744" s="40" t="n">
        <v>2.6</v>
      </c>
      <c r="J744" s="40" t="n">
        <f aca="false">(H744-I744)*B744*C744*D744*3.67</f>
        <v>-1.7616</v>
      </c>
      <c r="K744" s="40" t="n">
        <v>3.67</v>
      </c>
      <c r="L744" s="44" t="n">
        <f aca="false">$AB$8*M744*N744*J744</f>
        <v>-465.0624</v>
      </c>
      <c r="M744" s="45" t="n">
        <v>0.733333333333333</v>
      </c>
      <c r="N744" s="35" t="n">
        <v>0.9</v>
      </c>
      <c r="O744" s="44" t="n">
        <f aca="false">(P744*Q744)/R744</f>
        <v>28.8461538461538</v>
      </c>
      <c r="P744" s="35" t="n">
        <f aca="false">$AB$17</f>
        <v>1.5</v>
      </c>
      <c r="Q744" s="35" t="n">
        <f aca="false">$AC$17</f>
        <v>25</v>
      </c>
      <c r="R744" s="16" t="n">
        <v>1.3</v>
      </c>
      <c r="S744" s="35" t="n">
        <v>56</v>
      </c>
      <c r="T744" s="35" t="n">
        <v>50</v>
      </c>
      <c r="U744" s="35" t="n">
        <v>75</v>
      </c>
      <c r="V744" s="35" t="n">
        <v>0.25</v>
      </c>
      <c r="W744" s="45" t="n">
        <f aca="false">SUM(F744,E744,V744,)</f>
        <v>0.93</v>
      </c>
    </row>
    <row r="745" customFormat="false" ht="15" hidden="false" customHeight="false" outlineLevel="0" collapsed="false">
      <c r="A745" s="39" t="n">
        <v>743</v>
      </c>
      <c r="B745" s="40" t="n">
        <v>1.2</v>
      </c>
      <c r="C745" s="41" t="n">
        <v>10</v>
      </c>
      <c r="D745" s="42" t="n">
        <v>0.1</v>
      </c>
      <c r="E745" s="40" t="n">
        <v>0.3</v>
      </c>
      <c r="F745" s="40" t="n">
        <f aca="false">(U745-S745)/T745</f>
        <v>0.28</v>
      </c>
      <c r="G745" s="45" t="n">
        <v>0.97</v>
      </c>
      <c r="H745" s="43" t="n">
        <v>2.2</v>
      </c>
      <c r="I745" s="40" t="n">
        <v>1.8</v>
      </c>
      <c r="J745" s="40" t="n">
        <f aca="false">(H745-I745)*B745*C745*D745*3.67</f>
        <v>1.7616</v>
      </c>
      <c r="K745" s="40" t="n">
        <v>3.67</v>
      </c>
      <c r="L745" s="44" t="n">
        <f aca="false">$AB$8*M745*N745*J745</f>
        <v>507.3408</v>
      </c>
      <c r="M745" s="45" t="n">
        <v>0.8</v>
      </c>
      <c r="N745" s="35" t="n">
        <v>0.9</v>
      </c>
      <c r="O745" s="44" t="n">
        <f aca="false">(P745*Q745)/R745</f>
        <v>26.7857142857143</v>
      </c>
      <c r="P745" s="35" t="n">
        <f aca="false">$AB$17</f>
        <v>1.5</v>
      </c>
      <c r="Q745" s="35" t="n">
        <f aca="false">$AC$17</f>
        <v>25</v>
      </c>
      <c r="R745" s="16" t="n">
        <v>1.4</v>
      </c>
      <c r="S745" s="35" t="n">
        <v>61</v>
      </c>
      <c r="T745" s="35" t="n">
        <v>50</v>
      </c>
      <c r="U745" s="35" t="n">
        <v>75</v>
      </c>
      <c r="V745" s="35" t="n">
        <v>0.1</v>
      </c>
      <c r="W745" s="45" t="n">
        <f aca="false">SUM(F745,E745,V745,)</f>
        <v>0.68</v>
      </c>
    </row>
    <row r="746" customFormat="false" ht="15" hidden="false" customHeight="false" outlineLevel="0" collapsed="false">
      <c r="A746" s="39" t="n">
        <v>744</v>
      </c>
      <c r="B746" s="40" t="n">
        <v>1.2</v>
      </c>
      <c r="C746" s="41" t="n">
        <v>10</v>
      </c>
      <c r="D746" s="42" t="n">
        <v>0.1</v>
      </c>
      <c r="E746" s="40" t="n">
        <v>0.4</v>
      </c>
      <c r="F746" s="40" t="n">
        <f aca="false">(U746-S746)/T746</f>
        <v>0.2</v>
      </c>
      <c r="G746" s="45" t="n">
        <v>0.97</v>
      </c>
      <c r="H746" s="43" t="n">
        <v>2.2</v>
      </c>
      <c r="I746" s="40" t="n">
        <v>2.2</v>
      </c>
      <c r="J746" s="40" t="n">
        <f aca="false">(H746-I746)*B746*C746*D746*3.67</f>
        <v>0</v>
      </c>
      <c r="K746" s="40" t="n">
        <v>3.67</v>
      </c>
      <c r="L746" s="44" t="n">
        <f aca="false">$AB$8*M746*N746*J746</f>
        <v>0</v>
      </c>
      <c r="M746" s="45" t="n">
        <v>0.813333333333333</v>
      </c>
      <c r="N746" s="35" t="n">
        <v>0.9</v>
      </c>
      <c r="O746" s="44" t="n">
        <f aca="false">(P746*Q746)/R746</f>
        <v>41.6666666666667</v>
      </c>
      <c r="P746" s="35" t="n">
        <f aca="false">$AB$17</f>
        <v>1.5</v>
      </c>
      <c r="Q746" s="35" t="n">
        <f aca="false">$AC$17</f>
        <v>25</v>
      </c>
      <c r="R746" s="16" t="n">
        <v>0.9</v>
      </c>
      <c r="S746" s="35" t="n">
        <v>65</v>
      </c>
      <c r="T746" s="35" t="n">
        <v>50</v>
      </c>
      <c r="U746" s="35" t="n">
        <v>75</v>
      </c>
      <c r="V746" s="35" t="n">
        <v>0.19</v>
      </c>
      <c r="W746" s="45" t="n">
        <f aca="false">SUM(F746,E746,V746,)</f>
        <v>0.79</v>
      </c>
    </row>
    <row r="747" customFormat="false" ht="15" hidden="false" customHeight="false" outlineLevel="0" collapsed="false">
      <c r="A747" s="39" t="n">
        <v>745</v>
      </c>
      <c r="B747" s="40" t="n">
        <v>1.2</v>
      </c>
      <c r="C747" s="41" t="n">
        <v>10</v>
      </c>
      <c r="D747" s="42" t="n">
        <v>0.1</v>
      </c>
      <c r="E747" s="40" t="n">
        <v>0.3</v>
      </c>
      <c r="F747" s="40" t="n">
        <f aca="false">(U747-S747)/T747</f>
        <v>0.26</v>
      </c>
      <c r="G747" s="45" t="n">
        <v>0.91</v>
      </c>
      <c r="H747" s="43" t="n">
        <v>2.2</v>
      </c>
      <c r="I747" s="40" t="n">
        <v>2.2</v>
      </c>
      <c r="J747" s="40" t="n">
        <f aca="false">(H747-I747)*B747*C747*D747*3.67</f>
        <v>0</v>
      </c>
      <c r="K747" s="40" t="n">
        <v>3.67</v>
      </c>
      <c r="L747" s="44" t="n">
        <f aca="false">$AB$8*M747*N747*J747</f>
        <v>0</v>
      </c>
      <c r="M747" s="45" t="n">
        <v>0.826666666666667</v>
      </c>
      <c r="N747" s="35" t="n">
        <v>0.9</v>
      </c>
      <c r="O747" s="44" t="n">
        <f aca="false">(P747*Q747)/R747</f>
        <v>8.92857142857143</v>
      </c>
      <c r="P747" s="35" t="n">
        <f aca="false">$AB$17</f>
        <v>1.5</v>
      </c>
      <c r="Q747" s="35" t="n">
        <f aca="false">$AC$17</f>
        <v>25</v>
      </c>
      <c r="R747" s="16" t="n">
        <v>4.2</v>
      </c>
      <c r="S747" s="35" t="n">
        <v>62</v>
      </c>
      <c r="T747" s="35" t="n">
        <v>50</v>
      </c>
      <c r="U747" s="35" t="n">
        <v>75</v>
      </c>
      <c r="V747" s="35" t="n">
        <v>0.13</v>
      </c>
      <c r="W747" s="45" t="n">
        <f aca="false">SUM(F747,E747,V747,)</f>
        <v>0.69</v>
      </c>
    </row>
    <row r="748" customFormat="false" ht="15" hidden="false" customHeight="false" outlineLevel="0" collapsed="false">
      <c r="A748" s="39" t="n">
        <v>746</v>
      </c>
      <c r="B748" s="40" t="n">
        <v>1.2</v>
      </c>
      <c r="C748" s="41" t="n">
        <v>10</v>
      </c>
      <c r="D748" s="42" t="n">
        <v>0.1</v>
      </c>
      <c r="E748" s="40" t="n">
        <v>0.4</v>
      </c>
      <c r="F748" s="40" t="n">
        <f aca="false">(U748-S748)/T748</f>
        <v>0.36</v>
      </c>
      <c r="G748" s="45" t="n">
        <v>0.96</v>
      </c>
      <c r="H748" s="43" t="n">
        <v>2.2</v>
      </c>
      <c r="I748" s="40" t="n">
        <v>2.4</v>
      </c>
      <c r="J748" s="40" t="n">
        <f aca="false">(H748-I748)*B748*C748*D748*3.67</f>
        <v>-0.880799999999999</v>
      </c>
      <c r="K748" s="40" t="n">
        <v>3.67</v>
      </c>
      <c r="L748" s="44" t="n">
        <f aca="false">$AB$8*M748*N748*J748</f>
        <v>-274.8096</v>
      </c>
      <c r="M748" s="45" t="n">
        <v>0.866666666666667</v>
      </c>
      <c r="N748" s="35" t="n">
        <v>0.9</v>
      </c>
      <c r="O748" s="44" t="n">
        <f aca="false">(P748*Q748)/R748</f>
        <v>41.6666666666667</v>
      </c>
      <c r="P748" s="35" t="n">
        <f aca="false">$AB$17</f>
        <v>1.5</v>
      </c>
      <c r="Q748" s="35" t="n">
        <f aca="false">$AC$17</f>
        <v>25</v>
      </c>
      <c r="R748" s="16" t="n">
        <v>0.9</v>
      </c>
      <c r="S748" s="35" t="n">
        <v>57</v>
      </c>
      <c r="T748" s="35" t="n">
        <v>50</v>
      </c>
      <c r="U748" s="35" t="n">
        <v>75</v>
      </c>
      <c r="V748" s="35" t="n">
        <v>0.2</v>
      </c>
      <c r="W748" s="45" t="n">
        <f aca="false">SUM(F748,E748,V748,)</f>
        <v>0.96</v>
      </c>
    </row>
    <row r="749" customFormat="false" ht="15" hidden="false" customHeight="false" outlineLevel="0" collapsed="false">
      <c r="A749" s="39" t="n">
        <v>747</v>
      </c>
      <c r="B749" s="40" t="n">
        <v>1.2</v>
      </c>
      <c r="C749" s="41" t="n">
        <v>10</v>
      </c>
      <c r="D749" s="42" t="n">
        <v>0.1</v>
      </c>
      <c r="E749" s="40" t="n">
        <v>0.3</v>
      </c>
      <c r="F749" s="40" t="n">
        <f aca="false">(U749-S749)/T749</f>
        <v>0.2</v>
      </c>
      <c r="G749" s="45" t="n">
        <v>0.96</v>
      </c>
      <c r="H749" s="43" t="n">
        <v>2.2</v>
      </c>
      <c r="I749" s="40" t="n">
        <v>2.2</v>
      </c>
      <c r="J749" s="40" t="n">
        <f aca="false">(H749-I749)*B749*C749*D749*3.67</f>
        <v>0</v>
      </c>
      <c r="K749" s="40" t="n">
        <v>3.67</v>
      </c>
      <c r="L749" s="44" t="n">
        <f aca="false">$AB$8*M749*N749*J749</f>
        <v>0</v>
      </c>
      <c r="M749" s="45" t="n">
        <v>0.826666666666667</v>
      </c>
      <c r="N749" s="35" t="n">
        <v>0.9</v>
      </c>
      <c r="O749" s="44" t="n">
        <f aca="false">(P749*Q749)/R749</f>
        <v>15.625</v>
      </c>
      <c r="P749" s="35" t="n">
        <f aca="false">$AB$17</f>
        <v>1.5</v>
      </c>
      <c r="Q749" s="35" t="n">
        <f aca="false">$AC$17</f>
        <v>25</v>
      </c>
      <c r="R749" s="16" t="n">
        <v>2.4</v>
      </c>
      <c r="S749" s="35" t="n">
        <v>65</v>
      </c>
      <c r="T749" s="35" t="n">
        <v>50</v>
      </c>
      <c r="U749" s="35" t="n">
        <v>75</v>
      </c>
      <c r="V749" s="35" t="n">
        <v>0.12</v>
      </c>
      <c r="W749" s="45" t="n">
        <f aca="false">SUM(F749,E749,V749,)</f>
        <v>0.62</v>
      </c>
    </row>
    <row r="750" customFormat="false" ht="15" hidden="false" customHeight="false" outlineLevel="0" collapsed="false">
      <c r="A750" s="39" t="n">
        <v>748</v>
      </c>
      <c r="B750" s="40" t="n">
        <v>1.2</v>
      </c>
      <c r="C750" s="41" t="n">
        <v>10</v>
      </c>
      <c r="D750" s="42" t="n">
        <v>0.1</v>
      </c>
      <c r="E750" s="40" t="n">
        <v>0.3</v>
      </c>
      <c r="F750" s="40" t="n">
        <f aca="false">(U750-S750)/T750</f>
        <v>0.28</v>
      </c>
      <c r="G750" s="45" t="n">
        <v>0.99</v>
      </c>
      <c r="H750" s="43" t="n">
        <v>2.2</v>
      </c>
      <c r="I750" s="40" t="n">
        <v>1.9</v>
      </c>
      <c r="J750" s="40" t="n">
        <f aca="false">(H750-I750)*B750*C750*D750*3.67</f>
        <v>1.3212</v>
      </c>
      <c r="K750" s="40" t="n">
        <v>3.67</v>
      </c>
      <c r="L750" s="44" t="n">
        <f aca="false">$AB$8*M750*N750*J750</f>
        <v>374.16384</v>
      </c>
      <c r="M750" s="45" t="n">
        <v>0.786666666666667</v>
      </c>
      <c r="N750" s="35" t="n">
        <v>0.9</v>
      </c>
      <c r="O750" s="44" t="n">
        <f aca="false">(P750*Q750)/R750</f>
        <v>8.15217391304348</v>
      </c>
      <c r="P750" s="35" t="n">
        <f aca="false">$AB$17</f>
        <v>1.5</v>
      </c>
      <c r="Q750" s="35" t="n">
        <f aca="false">$AC$17</f>
        <v>25</v>
      </c>
      <c r="R750" s="16" t="n">
        <v>4.6</v>
      </c>
      <c r="S750" s="35" t="n">
        <v>61</v>
      </c>
      <c r="T750" s="35" t="n">
        <v>50</v>
      </c>
      <c r="U750" s="35" t="n">
        <v>75</v>
      </c>
      <c r="V750" s="35" t="n">
        <v>0.21</v>
      </c>
      <c r="W750" s="45" t="n">
        <f aca="false">SUM(F750,E750,V750,)</f>
        <v>0.79</v>
      </c>
    </row>
    <row r="751" customFormat="false" ht="15" hidden="false" customHeight="false" outlineLevel="0" collapsed="false">
      <c r="A751" s="39" t="n">
        <v>749</v>
      </c>
      <c r="B751" s="40" t="n">
        <v>1.2</v>
      </c>
      <c r="C751" s="41" t="n">
        <v>10</v>
      </c>
      <c r="D751" s="42" t="n">
        <v>0.1</v>
      </c>
      <c r="E751" s="40" t="n">
        <v>0.4</v>
      </c>
      <c r="F751" s="40" t="n">
        <f aca="false">(U751-S751)/T751</f>
        <v>0.22</v>
      </c>
      <c r="G751" s="45" t="n">
        <v>0.9</v>
      </c>
      <c r="H751" s="43" t="n">
        <v>2.2</v>
      </c>
      <c r="I751" s="40" t="n">
        <v>1.8</v>
      </c>
      <c r="J751" s="40" t="n">
        <f aca="false">(H751-I751)*B751*C751*D751*3.67</f>
        <v>1.7616</v>
      </c>
      <c r="K751" s="40" t="n">
        <v>3.67</v>
      </c>
      <c r="L751" s="44" t="n">
        <f aca="false">$AB$8*M751*N751*J751</f>
        <v>515.79648</v>
      </c>
      <c r="M751" s="45" t="n">
        <v>0.813333333333333</v>
      </c>
      <c r="N751" s="35" t="n">
        <v>0.9</v>
      </c>
      <c r="O751" s="44" t="n">
        <f aca="false">(P751*Q751)/R751</f>
        <v>19.7368421052632</v>
      </c>
      <c r="P751" s="35" t="n">
        <f aca="false">$AB$17</f>
        <v>1.5</v>
      </c>
      <c r="Q751" s="35" t="n">
        <f aca="false">$AC$17</f>
        <v>25</v>
      </c>
      <c r="R751" s="16" t="n">
        <v>1.9</v>
      </c>
      <c r="S751" s="35" t="n">
        <v>64</v>
      </c>
      <c r="T751" s="35" t="n">
        <v>50</v>
      </c>
      <c r="U751" s="35" t="n">
        <v>75</v>
      </c>
      <c r="V751" s="35" t="n">
        <v>0.12</v>
      </c>
      <c r="W751" s="45" t="n">
        <f aca="false">SUM(F751,E751,V751,)</f>
        <v>0.74</v>
      </c>
    </row>
    <row r="752" customFormat="false" ht="15" hidden="false" customHeight="false" outlineLevel="0" collapsed="false">
      <c r="A752" s="39" t="n">
        <v>750</v>
      </c>
      <c r="B752" s="40" t="n">
        <v>1.2</v>
      </c>
      <c r="C752" s="41" t="n">
        <v>10</v>
      </c>
      <c r="D752" s="42" t="n">
        <v>0.1</v>
      </c>
      <c r="E752" s="40" t="n">
        <v>0.3</v>
      </c>
      <c r="F752" s="40" t="n">
        <f aca="false">(U752-S752)/T752</f>
        <v>0.26</v>
      </c>
      <c r="G752" s="45" t="n">
        <v>0.96</v>
      </c>
      <c r="H752" s="43" t="n">
        <v>2.2</v>
      </c>
      <c r="I752" s="40" t="n">
        <v>2.6</v>
      </c>
      <c r="J752" s="40" t="n">
        <f aca="false">(H752-I752)*B752*C752*D752*3.67</f>
        <v>-1.7616</v>
      </c>
      <c r="K752" s="40" t="n">
        <v>3.67</v>
      </c>
      <c r="L752" s="44" t="n">
        <f aca="false">$AB$8*M752*N752*J752</f>
        <v>-549.6192</v>
      </c>
      <c r="M752" s="45" t="n">
        <v>0.866666666666667</v>
      </c>
      <c r="N752" s="35" t="n">
        <v>0.9</v>
      </c>
      <c r="O752" s="44" t="n">
        <f aca="false">(P752*Q752)/R752</f>
        <v>8.15217391304348</v>
      </c>
      <c r="P752" s="35" t="n">
        <f aca="false">$AB$17</f>
        <v>1.5</v>
      </c>
      <c r="Q752" s="35" t="n">
        <f aca="false">$AC$17</f>
        <v>25</v>
      </c>
      <c r="R752" s="16" t="n">
        <v>4.6</v>
      </c>
      <c r="S752" s="35" t="n">
        <v>62</v>
      </c>
      <c r="T752" s="35" t="n">
        <v>50</v>
      </c>
      <c r="U752" s="35" t="n">
        <v>75</v>
      </c>
      <c r="V752" s="35" t="n">
        <v>0.11</v>
      </c>
      <c r="W752" s="45" t="n">
        <f aca="false">SUM(F752,E752,V752,)</f>
        <v>0.67</v>
      </c>
    </row>
    <row r="753" customFormat="false" ht="15" hidden="false" customHeight="false" outlineLevel="0" collapsed="false">
      <c r="A753" s="39" t="n">
        <v>751</v>
      </c>
      <c r="B753" s="40" t="n">
        <v>1.2</v>
      </c>
      <c r="C753" s="41" t="n">
        <v>10</v>
      </c>
      <c r="D753" s="42" t="n">
        <v>0.1</v>
      </c>
      <c r="E753" s="40" t="n">
        <v>0.3</v>
      </c>
      <c r="F753" s="40" t="n">
        <f aca="false">(U753-S753)/T753</f>
        <v>0.3</v>
      </c>
      <c r="G753" s="45" t="n">
        <v>0.96</v>
      </c>
      <c r="H753" s="43" t="n">
        <v>2.2</v>
      </c>
      <c r="I753" s="40" t="n">
        <v>1.9</v>
      </c>
      <c r="J753" s="40" t="n">
        <f aca="false">(H753-I753)*B753*C753*D753*3.67</f>
        <v>1.3212</v>
      </c>
      <c r="K753" s="40" t="n">
        <v>3.67</v>
      </c>
      <c r="L753" s="44" t="n">
        <f aca="false">$AB$8*M753*N753*J753</f>
        <v>361.48032</v>
      </c>
      <c r="M753" s="45" t="n">
        <v>0.76</v>
      </c>
      <c r="N753" s="35" t="n">
        <v>0.9</v>
      </c>
      <c r="O753" s="44" t="n">
        <f aca="false">(P753*Q753)/R753</f>
        <v>23.4375</v>
      </c>
      <c r="P753" s="35" t="n">
        <f aca="false">$AB$17</f>
        <v>1.5</v>
      </c>
      <c r="Q753" s="35" t="n">
        <f aca="false">$AC$17</f>
        <v>25</v>
      </c>
      <c r="R753" s="16" t="n">
        <v>1.6</v>
      </c>
      <c r="S753" s="35" t="n">
        <v>60</v>
      </c>
      <c r="T753" s="35" t="n">
        <v>50</v>
      </c>
      <c r="U753" s="35" t="n">
        <v>75</v>
      </c>
      <c r="V753" s="35" t="n">
        <v>0.17</v>
      </c>
      <c r="W753" s="45" t="n">
        <f aca="false">SUM(F753,E753,V753,)</f>
        <v>0.77</v>
      </c>
    </row>
    <row r="754" customFormat="false" ht="15" hidden="false" customHeight="false" outlineLevel="0" collapsed="false">
      <c r="A754" s="39" t="n">
        <v>752</v>
      </c>
      <c r="B754" s="40" t="n">
        <v>1.2</v>
      </c>
      <c r="C754" s="41" t="n">
        <v>10</v>
      </c>
      <c r="D754" s="42" t="n">
        <v>0.1</v>
      </c>
      <c r="E754" s="40" t="n">
        <v>0.2</v>
      </c>
      <c r="F754" s="40" t="n">
        <f aca="false">(U754-S754)/T754</f>
        <v>0.26</v>
      </c>
      <c r="G754" s="45" t="n">
        <v>0.92</v>
      </c>
      <c r="H754" s="43" t="n">
        <v>2.2</v>
      </c>
      <c r="I754" s="40" t="n">
        <v>2.6</v>
      </c>
      <c r="J754" s="40" t="n">
        <f aca="false">(H754-I754)*B754*C754*D754*3.67</f>
        <v>-1.7616</v>
      </c>
      <c r="K754" s="40" t="n">
        <v>3.67</v>
      </c>
      <c r="L754" s="44" t="n">
        <f aca="false">$AB$8*M754*N754*J754</f>
        <v>-465.0624</v>
      </c>
      <c r="M754" s="45" t="n">
        <v>0.733333333333333</v>
      </c>
      <c r="N754" s="35" t="n">
        <v>0.9</v>
      </c>
      <c r="O754" s="44" t="n">
        <f aca="false">(P754*Q754)/R754</f>
        <v>8.33333333333333</v>
      </c>
      <c r="P754" s="35" t="n">
        <f aca="false">$AB$17</f>
        <v>1.5</v>
      </c>
      <c r="Q754" s="35" t="n">
        <f aca="false">$AC$17</f>
        <v>25</v>
      </c>
      <c r="R754" s="16" t="n">
        <v>4.5</v>
      </c>
      <c r="S754" s="35" t="n">
        <v>62</v>
      </c>
      <c r="T754" s="35" t="n">
        <v>50</v>
      </c>
      <c r="U754" s="35" t="n">
        <v>75</v>
      </c>
      <c r="V754" s="35" t="n">
        <v>0.18</v>
      </c>
      <c r="W754" s="45" t="n">
        <f aca="false">SUM(F754,E754,V754,)</f>
        <v>0.64</v>
      </c>
    </row>
    <row r="755" customFormat="false" ht="15" hidden="false" customHeight="false" outlineLevel="0" collapsed="false">
      <c r="A755" s="39" t="n">
        <v>753</v>
      </c>
      <c r="B755" s="40" t="n">
        <v>1.2</v>
      </c>
      <c r="C755" s="41" t="n">
        <v>10</v>
      </c>
      <c r="D755" s="42" t="n">
        <v>0.1</v>
      </c>
      <c r="E755" s="40" t="n">
        <v>0.4</v>
      </c>
      <c r="F755" s="40" t="n">
        <f aca="false">(U755-S755)/T755</f>
        <v>0.28</v>
      </c>
      <c r="G755" s="45" t="n">
        <v>0.96</v>
      </c>
      <c r="H755" s="43" t="n">
        <v>2.2</v>
      </c>
      <c r="I755" s="40" t="n">
        <v>2.1</v>
      </c>
      <c r="J755" s="40" t="n">
        <f aca="false">(H755-I755)*B755*C755*D755*3.67</f>
        <v>0.4404</v>
      </c>
      <c r="K755" s="40" t="n">
        <v>3.67</v>
      </c>
      <c r="L755" s="44" t="n">
        <f aca="false">$AB$8*M755*N755*J755</f>
        <v>124.72128</v>
      </c>
      <c r="M755" s="45" t="n">
        <v>0.786666666666667</v>
      </c>
      <c r="N755" s="35" t="n">
        <v>0.9</v>
      </c>
      <c r="O755" s="44" t="n">
        <f aca="false">(P755*Q755)/R755</f>
        <v>31.25</v>
      </c>
      <c r="P755" s="35" t="n">
        <f aca="false">$AB$17</f>
        <v>1.5</v>
      </c>
      <c r="Q755" s="35" t="n">
        <f aca="false">$AC$17</f>
        <v>25</v>
      </c>
      <c r="R755" s="16" t="n">
        <v>1.2</v>
      </c>
      <c r="S755" s="35" t="n">
        <v>61</v>
      </c>
      <c r="T755" s="35" t="n">
        <v>50</v>
      </c>
      <c r="U755" s="35" t="n">
        <v>75</v>
      </c>
      <c r="V755" s="35" t="n">
        <v>0.22</v>
      </c>
      <c r="W755" s="45" t="n">
        <f aca="false">SUM(F755,E755,V755,)</f>
        <v>0.9</v>
      </c>
    </row>
    <row r="756" customFormat="false" ht="15" hidden="false" customHeight="false" outlineLevel="0" collapsed="false">
      <c r="A756" s="39" t="n">
        <v>754</v>
      </c>
      <c r="B756" s="40" t="n">
        <v>1.2</v>
      </c>
      <c r="C756" s="41" t="n">
        <v>10</v>
      </c>
      <c r="D756" s="42" t="n">
        <v>0.1</v>
      </c>
      <c r="E756" s="40" t="n">
        <v>0.2</v>
      </c>
      <c r="F756" s="40" t="n">
        <f aca="false">(U756-S756)/T756</f>
        <v>0.28</v>
      </c>
      <c r="G756" s="45" t="n">
        <v>0.97</v>
      </c>
      <c r="H756" s="43" t="n">
        <v>2.2</v>
      </c>
      <c r="I756" s="40" t="n">
        <v>2.5</v>
      </c>
      <c r="J756" s="40" t="n">
        <f aca="false">(H756-I756)*B756*C756*D756*3.67</f>
        <v>-1.3212</v>
      </c>
      <c r="K756" s="40" t="n">
        <v>3.67</v>
      </c>
      <c r="L756" s="44" t="n">
        <f aca="false">$AB$8*M756*N756*J756</f>
        <v>-386.84736</v>
      </c>
      <c r="M756" s="45" t="n">
        <v>0.813333333333333</v>
      </c>
      <c r="N756" s="35" t="n">
        <v>0.9</v>
      </c>
      <c r="O756" s="44" t="n">
        <f aca="false">(P756*Q756)/R756</f>
        <v>17.8571428571429</v>
      </c>
      <c r="P756" s="35" t="n">
        <f aca="false">$AB$17</f>
        <v>1.5</v>
      </c>
      <c r="Q756" s="35" t="n">
        <f aca="false">$AC$17</f>
        <v>25</v>
      </c>
      <c r="R756" s="16" t="n">
        <v>2.1</v>
      </c>
      <c r="S756" s="35" t="n">
        <v>61</v>
      </c>
      <c r="T756" s="35" t="n">
        <v>50</v>
      </c>
      <c r="U756" s="35" t="n">
        <v>75</v>
      </c>
      <c r="V756" s="35" t="n">
        <v>0.17</v>
      </c>
      <c r="W756" s="45" t="n">
        <f aca="false">SUM(F756,E756,V756,)</f>
        <v>0.65</v>
      </c>
    </row>
    <row r="757" customFormat="false" ht="15" hidden="false" customHeight="false" outlineLevel="0" collapsed="false">
      <c r="A757" s="39" t="n">
        <v>755</v>
      </c>
      <c r="B757" s="40" t="n">
        <v>1.2</v>
      </c>
      <c r="C757" s="41" t="n">
        <v>10</v>
      </c>
      <c r="D757" s="42" t="n">
        <v>0.1</v>
      </c>
      <c r="E757" s="40" t="n">
        <v>0.4</v>
      </c>
      <c r="F757" s="40" t="n">
        <f aca="false">(U757-S757)/T757</f>
        <v>0.34</v>
      </c>
      <c r="G757" s="45" t="n">
        <v>0.95</v>
      </c>
      <c r="H757" s="43" t="n">
        <v>2.2</v>
      </c>
      <c r="I757" s="40" t="n">
        <v>1.8</v>
      </c>
      <c r="J757" s="40" t="n">
        <f aca="false">(H757-I757)*B757*C757*D757*3.67</f>
        <v>1.7616</v>
      </c>
      <c r="K757" s="40" t="n">
        <v>3.67</v>
      </c>
      <c r="L757" s="44" t="n">
        <f aca="false">$AB$8*M757*N757*J757</f>
        <v>490.42944</v>
      </c>
      <c r="M757" s="45" t="n">
        <v>0.773333333333333</v>
      </c>
      <c r="N757" s="35" t="n">
        <v>0.9</v>
      </c>
      <c r="O757" s="44" t="n">
        <f aca="false">(P757*Q757)/R757</f>
        <v>37.5</v>
      </c>
      <c r="P757" s="35" t="n">
        <f aca="false">$AB$17</f>
        <v>1.5</v>
      </c>
      <c r="Q757" s="35" t="n">
        <f aca="false">$AC$17</f>
        <v>25</v>
      </c>
      <c r="R757" s="16" t="n">
        <v>1</v>
      </c>
      <c r="S757" s="35" t="n">
        <v>58</v>
      </c>
      <c r="T757" s="35" t="n">
        <v>50</v>
      </c>
      <c r="U757" s="35" t="n">
        <v>75</v>
      </c>
      <c r="V757" s="35" t="n">
        <v>0.16</v>
      </c>
      <c r="W757" s="45" t="n">
        <f aca="false">SUM(F757,E757,V757,)</f>
        <v>0.9</v>
      </c>
    </row>
    <row r="758" customFormat="false" ht="15" hidden="false" customHeight="false" outlineLevel="0" collapsed="false">
      <c r="A758" s="39" t="n">
        <v>756</v>
      </c>
      <c r="B758" s="40" t="n">
        <v>1.2</v>
      </c>
      <c r="C758" s="41" t="n">
        <v>10</v>
      </c>
      <c r="D758" s="42" t="n">
        <v>0.1</v>
      </c>
      <c r="E758" s="40" t="n">
        <v>0.2</v>
      </c>
      <c r="F758" s="40" t="n">
        <f aca="false">(U758-S758)/T758</f>
        <v>0.3</v>
      </c>
      <c r="G758" s="45" t="n">
        <v>0.96</v>
      </c>
      <c r="H758" s="43" t="n">
        <v>2.2</v>
      </c>
      <c r="I758" s="40" t="n">
        <v>1.9</v>
      </c>
      <c r="J758" s="40" t="n">
        <f aca="false">(H758-I758)*B758*C758*D758*3.67</f>
        <v>1.3212</v>
      </c>
      <c r="K758" s="40" t="n">
        <v>3.67</v>
      </c>
      <c r="L758" s="44" t="n">
        <f aca="false">$AB$8*M758*N758*J758</f>
        <v>393.18912</v>
      </c>
      <c r="M758" s="45" t="n">
        <v>0.826666666666667</v>
      </c>
      <c r="N758" s="35" t="n">
        <v>0.9</v>
      </c>
      <c r="O758" s="44" t="n">
        <f aca="false">(P758*Q758)/R758</f>
        <v>5.95238095238095</v>
      </c>
      <c r="P758" s="35" t="n">
        <f aca="false">$AB$17</f>
        <v>1.5</v>
      </c>
      <c r="Q758" s="35" t="n">
        <f aca="false">$AC$17</f>
        <v>25</v>
      </c>
      <c r="R758" s="16" t="n">
        <v>6.3</v>
      </c>
      <c r="S758" s="35" t="n">
        <v>60</v>
      </c>
      <c r="T758" s="35" t="n">
        <v>50</v>
      </c>
      <c r="U758" s="35" t="n">
        <v>75</v>
      </c>
      <c r="V758" s="35" t="n">
        <v>0.18</v>
      </c>
      <c r="W758" s="45" t="n">
        <f aca="false">SUM(F758,E758,V758,)</f>
        <v>0.68</v>
      </c>
    </row>
    <row r="759" customFormat="false" ht="15" hidden="false" customHeight="false" outlineLevel="0" collapsed="false">
      <c r="A759" s="39" t="n">
        <v>757</v>
      </c>
      <c r="B759" s="40" t="n">
        <v>1.2</v>
      </c>
      <c r="C759" s="41" t="n">
        <v>10</v>
      </c>
      <c r="D759" s="42" t="n">
        <v>0.1</v>
      </c>
      <c r="E759" s="40" t="n">
        <v>0.4</v>
      </c>
      <c r="F759" s="40" t="n">
        <f aca="false">(U759-S759)/T759</f>
        <v>0.3</v>
      </c>
      <c r="G759" s="45" t="n">
        <v>0.91</v>
      </c>
      <c r="H759" s="43" t="n">
        <v>2.2</v>
      </c>
      <c r="I759" s="40" t="n">
        <v>2.3</v>
      </c>
      <c r="J759" s="40" t="n">
        <f aca="false">(H759-I759)*B759*C759*D759*3.67</f>
        <v>-0.440399999999998</v>
      </c>
      <c r="K759" s="40" t="n">
        <v>3.67</v>
      </c>
      <c r="L759" s="44" t="n">
        <f aca="false">$AB$8*M759*N759*J759</f>
        <v>-120.49344</v>
      </c>
      <c r="M759" s="45" t="n">
        <v>0.76</v>
      </c>
      <c r="N759" s="35" t="n">
        <v>0.9</v>
      </c>
      <c r="O759" s="44" t="n">
        <f aca="false">(P759*Q759)/R759</f>
        <v>37.5</v>
      </c>
      <c r="P759" s="35" t="n">
        <f aca="false">$AB$17</f>
        <v>1.5</v>
      </c>
      <c r="Q759" s="35" t="n">
        <f aca="false">$AC$17</f>
        <v>25</v>
      </c>
      <c r="R759" s="16" t="n">
        <v>1</v>
      </c>
      <c r="S759" s="35" t="n">
        <v>60</v>
      </c>
      <c r="T759" s="35" t="n">
        <v>50</v>
      </c>
      <c r="U759" s="35" t="n">
        <v>75</v>
      </c>
      <c r="V759" s="35" t="n">
        <v>0.13</v>
      </c>
      <c r="W759" s="45" t="n">
        <f aca="false">SUM(F759,E759,V759,)</f>
        <v>0.83</v>
      </c>
    </row>
    <row r="760" customFormat="false" ht="15" hidden="false" customHeight="false" outlineLevel="0" collapsed="false">
      <c r="A760" s="39" t="n">
        <v>758</v>
      </c>
      <c r="B760" s="40" t="n">
        <v>1.2</v>
      </c>
      <c r="C760" s="41" t="n">
        <v>10</v>
      </c>
      <c r="D760" s="42" t="n">
        <v>0.1</v>
      </c>
      <c r="E760" s="40" t="n">
        <v>0.4</v>
      </c>
      <c r="F760" s="40" t="n">
        <f aca="false">(U760-S760)/T760</f>
        <v>0.38</v>
      </c>
      <c r="G760" s="45" t="n">
        <v>0.92</v>
      </c>
      <c r="H760" s="43" t="n">
        <v>2.2</v>
      </c>
      <c r="I760" s="40" t="n">
        <v>2.5</v>
      </c>
      <c r="J760" s="40" t="n">
        <f aca="false">(H760-I760)*B760*C760*D760*3.67</f>
        <v>-1.3212</v>
      </c>
      <c r="K760" s="40" t="n">
        <v>3.67</v>
      </c>
      <c r="L760" s="44" t="n">
        <f aca="false">$AB$8*M760*N760*J760</f>
        <v>-374.16384</v>
      </c>
      <c r="M760" s="45" t="n">
        <v>0.786666666666667</v>
      </c>
      <c r="N760" s="35" t="n">
        <v>0.9</v>
      </c>
      <c r="O760" s="44" t="n">
        <f aca="false">(P760*Q760)/R760</f>
        <v>28.8461538461538</v>
      </c>
      <c r="P760" s="35" t="n">
        <f aca="false">$AB$17</f>
        <v>1.5</v>
      </c>
      <c r="Q760" s="35" t="n">
        <f aca="false">$AC$17</f>
        <v>25</v>
      </c>
      <c r="R760" s="16" t="n">
        <v>1.3</v>
      </c>
      <c r="S760" s="35" t="n">
        <v>56</v>
      </c>
      <c r="T760" s="35" t="n">
        <v>50</v>
      </c>
      <c r="U760" s="35" t="n">
        <v>75</v>
      </c>
      <c r="V760" s="35" t="n">
        <v>0.17</v>
      </c>
      <c r="W760" s="45" t="n">
        <f aca="false">SUM(F760,E760,V760,)</f>
        <v>0.95</v>
      </c>
    </row>
    <row r="761" customFormat="false" ht="15" hidden="false" customHeight="false" outlineLevel="0" collapsed="false">
      <c r="A761" s="39" t="n">
        <v>759</v>
      </c>
      <c r="B761" s="40" t="n">
        <v>1.2</v>
      </c>
      <c r="C761" s="41" t="n">
        <v>10</v>
      </c>
      <c r="D761" s="42" t="n">
        <v>0.1</v>
      </c>
      <c r="E761" s="40" t="n">
        <v>0.2</v>
      </c>
      <c r="F761" s="40" t="n">
        <f aca="false">(U761-S761)/T761</f>
        <v>0.24</v>
      </c>
      <c r="G761" s="45" t="n">
        <v>0.99</v>
      </c>
      <c r="H761" s="43" t="n">
        <v>2.2</v>
      </c>
      <c r="I761" s="40" t="n">
        <v>2.4</v>
      </c>
      <c r="J761" s="40" t="n">
        <f aca="false">(H761-I761)*B761*C761*D761*3.67</f>
        <v>-0.880799999999999</v>
      </c>
      <c r="K761" s="40" t="n">
        <v>3.67</v>
      </c>
      <c r="L761" s="44" t="n">
        <f aca="false">$AB$8*M761*N761*J761</f>
        <v>-257.89824</v>
      </c>
      <c r="M761" s="45" t="n">
        <v>0.813333333333333</v>
      </c>
      <c r="N761" s="35" t="n">
        <v>0.9</v>
      </c>
      <c r="O761" s="44" t="n">
        <f aca="false">(P761*Q761)/R761</f>
        <v>31.25</v>
      </c>
      <c r="P761" s="35" t="n">
        <f aca="false">$AB$17</f>
        <v>1.5</v>
      </c>
      <c r="Q761" s="35" t="n">
        <f aca="false">$AC$17</f>
        <v>25</v>
      </c>
      <c r="R761" s="16" t="n">
        <v>1.2</v>
      </c>
      <c r="S761" s="35" t="n">
        <v>63</v>
      </c>
      <c r="T761" s="35" t="n">
        <v>50</v>
      </c>
      <c r="U761" s="35" t="n">
        <v>75</v>
      </c>
      <c r="V761" s="35" t="n">
        <v>0.19</v>
      </c>
      <c r="W761" s="45" t="n">
        <f aca="false">SUM(F761,E761,V761,)</f>
        <v>0.63</v>
      </c>
    </row>
    <row r="762" customFormat="false" ht="15" hidden="false" customHeight="false" outlineLevel="0" collapsed="false">
      <c r="A762" s="39" t="n">
        <v>760</v>
      </c>
      <c r="B762" s="40" t="n">
        <v>1.2</v>
      </c>
      <c r="C762" s="41" t="n">
        <v>10</v>
      </c>
      <c r="D762" s="42" t="n">
        <v>0.1</v>
      </c>
      <c r="E762" s="40" t="n">
        <v>0.2</v>
      </c>
      <c r="F762" s="40" t="n">
        <f aca="false">(U762-S762)/T762</f>
        <v>0.34</v>
      </c>
      <c r="G762" s="45" t="n">
        <v>0.94</v>
      </c>
      <c r="H762" s="43" t="n">
        <v>2.2</v>
      </c>
      <c r="I762" s="40" t="n">
        <v>2.5</v>
      </c>
      <c r="J762" s="40" t="n">
        <f aca="false">(H762-I762)*B762*C762*D762*3.67</f>
        <v>-1.3212</v>
      </c>
      <c r="K762" s="40" t="n">
        <v>3.67</v>
      </c>
      <c r="L762" s="44" t="n">
        <f aca="false">$AB$8*M762*N762*J762</f>
        <v>-393.18912</v>
      </c>
      <c r="M762" s="45" t="n">
        <v>0.826666666666667</v>
      </c>
      <c r="N762" s="35" t="n">
        <v>0.9</v>
      </c>
      <c r="O762" s="44" t="n">
        <f aca="false">(P762*Q762)/R762</f>
        <v>22.0588235294118</v>
      </c>
      <c r="P762" s="35" t="n">
        <f aca="false">$AB$17</f>
        <v>1.5</v>
      </c>
      <c r="Q762" s="35" t="n">
        <f aca="false">$AC$17</f>
        <v>25</v>
      </c>
      <c r="R762" s="16" t="n">
        <v>1.7</v>
      </c>
      <c r="S762" s="35" t="n">
        <v>58</v>
      </c>
      <c r="T762" s="35" t="n">
        <v>50</v>
      </c>
      <c r="U762" s="35" t="n">
        <v>75</v>
      </c>
      <c r="V762" s="35" t="n">
        <v>0.23</v>
      </c>
      <c r="W762" s="45" t="n">
        <f aca="false">SUM(F762,E762,V762,)</f>
        <v>0.77</v>
      </c>
    </row>
    <row r="763" customFormat="false" ht="15" hidden="false" customHeight="false" outlineLevel="0" collapsed="false">
      <c r="A763" s="39" t="n">
        <v>761</v>
      </c>
      <c r="B763" s="40" t="n">
        <v>1.2</v>
      </c>
      <c r="C763" s="41" t="n">
        <v>10</v>
      </c>
      <c r="D763" s="42" t="n">
        <v>0.1</v>
      </c>
      <c r="E763" s="40" t="n">
        <v>0.3</v>
      </c>
      <c r="F763" s="40" t="n">
        <f aca="false">(U763-S763)/T763</f>
        <v>0.24</v>
      </c>
      <c r="G763" s="45" t="n">
        <v>0.96</v>
      </c>
      <c r="H763" s="43" t="n">
        <v>2.2</v>
      </c>
      <c r="I763" s="40" t="n">
        <v>2.3</v>
      </c>
      <c r="J763" s="40" t="n">
        <f aca="false">(H763-I763)*B763*C763*D763*3.67</f>
        <v>-0.440399999999998</v>
      </c>
      <c r="K763" s="40" t="n">
        <v>3.67</v>
      </c>
      <c r="L763" s="44" t="n">
        <f aca="false">$AB$8*M763*N763*J763</f>
        <v>-126.8352</v>
      </c>
      <c r="M763" s="45" t="n">
        <v>0.8</v>
      </c>
      <c r="N763" s="35" t="n">
        <v>0.9</v>
      </c>
      <c r="O763" s="44" t="n">
        <f aca="false">(P763*Q763)/R763</f>
        <v>8.33333333333333</v>
      </c>
      <c r="P763" s="35" t="n">
        <f aca="false">$AB$17</f>
        <v>1.5</v>
      </c>
      <c r="Q763" s="35" t="n">
        <f aca="false">$AC$17</f>
        <v>25</v>
      </c>
      <c r="R763" s="16" t="n">
        <v>4.5</v>
      </c>
      <c r="S763" s="35" t="n">
        <v>63</v>
      </c>
      <c r="T763" s="35" t="n">
        <v>50</v>
      </c>
      <c r="U763" s="35" t="n">
        <v>75</v>
      </c>
      <c r="V763" s="35" t="n">
        <v>0.18</v>
      </c>
      <c r="W763" s="45" t="n">
        <f aca="false">SUM(F763,E763,V763,)</f>
        <v>0.72</v>
      </c>
    </row>
    <row r="764" customFormat="false" ht="15" hidden="false" customHeight="false" outlineLevel="0" collapsed="false">
      <c r="A764" s="39" t="n">
        <v>762</v>
      </c>
      <c r="B764" s="40" t="n">
        <v>1.2</v>
      </c>
      <c r="C764" s="41" t="n">
        <v>10</v>
      </c>
      <c r="D764" s="42" t="n">
        <v>0.1</v>
      </c>
      <c r="E764" s="40" t="n">
        <v>0.3</v>
      </c>
      <c r="F764" s="40" t="n">
        <f aca="false">(U764-S764)/T764</f>
        <v>0.32</v>
      </c>
      <c r="G764" s="45" t="n">
        <v>0.92</v>
      </c>
      <c r="H764" s="43" t="n">
        <v>2.2</v>
      </c>
      <c r="I764" s="40" t="n">
        <v>1.8</v>
      </c>
      <c r="J764" s="40" t="n">
        <f aca="false">(H764-I764)*B764*C764*D764*3.67</f>
        <v>1.7616</v>
      </c>
      <c r="K764" s="40" t="n">
        <v>3.67</v>
      </c>
      <c r="L764" s="44" t="n">
        <f aca="false">$AB$8*M764*N764*J764</f>
        <v>507.3408</v>
      </c>
      <c r="M764" s="45" t="n">
        <v>0.8</v>
      </c>
      <c r="N764" s="35" t="n">
        <v>0.9</v>
      </c>
      <c r="O764" s="44" t="n">
        <f aca="false">(P764*Q764)/R764</f>
        <v>37.5</v>
      </c>
      <c r="P764" s="35" t="n">
        <f aca="false">$AB$17</f>
        <v>1.5</v>
      </c>
      <c r="Q764" s="35" t="n">
        <f aca="false">$AC$17</f>
        <v>25</v>
      </c>
      <c r="R764" s="16" t="n">
        <v>1</v>
      </c>
      <c r="S764" s="35" t="n">
        <v>59</v>
      </c>
      <c r="T764" s="35" t="n">
        <v>50</v>
      </c>
      <c r="U764" s="35" t="n">
        <v>75</v>
      </c>
      <c r="V764" s="35" t="n">
        <v>0.14</v>
      </c>
      <c r="W764" s="45" t="n">
        <f aca="false">SUM(F764,E764,V764,)</f>
        <v>0.76</v>
      </c>
    </row>
    <row r="765" customFormat="false" ht="15" hidden="false" customHeight="false" outlineLevel="0" collapsed="false">
      <c r="A765" s="39" t="n">
        <v>763</v>
      </c>
      <c r="B765" s="40" t="n">
        <v>1.2</v>
      </c>
      <c r="C765" s="41" t="n">
        <v>10</v>
      </c>
      <c r="D765" s="42" t="n">
        <v>0.1</v>
      </c>
      <c r="E765" s="40" t="n">
        <v>0.2</v>
      </c>
      <c r="F765" s="40" t="n">
        <f aca="false">(U765-S765)/T765</f>
        <v>0.24</v>
      </c>
      <c r="G765" s="45" t="n">
        <v>1</v>
      </c>
      <c r="H765" s="43" t="n">
        <v>2.2</v>
      </c>
      <c r="I765" s="40" t="n">
        <v>2.4</v>
      </c>
      <c r="J765" s="40" t="n">
        <f aca="false">(H765-I765)*B765*C765*D765*3.67</f>
        <v>-0.880799999999999</v>
      </c>
      <c r="K765" s="40" t="n">
        <v>3.67</v>
      </c>
      <c r="L765" s="44" t="n">
        <f aca="false">$AB$8*M765*N765*J765</f>
        <v>-232.5312</v>
      </c>
      <c r="M765" s="45" t="n">
        <v>0.733333333333333</v>
      </c>
      <c r="N765" s="35" t="n">
        <v>0.9</v>
      </c>
      <c r="O765" s="44" t="n">
        <f aca="false">(P765*Q765)/R765</f>
        <v>19.7368421052632</v>
      </c>
      <c r="P765" s="35" t="n">
        <f aca="false">$AB$17</f>
        <v>1.5</v>
      </c>
      <c r="Q765" s="35" t="n">
        <f aca="false">$AC$17</f>
        <v>25</v>
      </c>
      <c r="R765" s="16" t="n">
        <v>1.9</v>
      </c>
      <c r="S765" s="35" t="n">
        <v>63</v>
      </c>
      <c r="T765" s="35" t="n">
        <v>50</v>
      </c>
      <c r="U765" s="35" t="n">
        <v>75</v>
      </c>
      <c r="V765" s="35" t="n">
        <v>0.24</v>
      </c>
      <c r="W765" s="45" t="n">
        <f aca="false">SUM(F765,E765,V765,)</f>
        <v>0.68</v>
      </c>
    </row>
    <row r="766" customFormat="false" ht="15" hidden="false" customHeight="false" outlineLevel="0" collapsed="false">
      <c r="A766" s="39" t="n">
        <v>764</v>
      </c>
      <c r="B766" s="40" t="n">
        <v>1.2</v>
      </c>
      <c r="C766" s="41" t="n">
        <v>10</v>
      </c>
      <c r="D766" s="42" t="n">
        <v>0.1</v>
      </c>
      <c r="E766" s="40" t="n">
        <v>0.3</v>
      </c>
      <c r="F766" s="40" t="n">
        <f aca="false">(U766-S766)/T766</f>
        <v>0.22</v>
      </c>
      <c r="G766" s="45" t="n">
        <v>0.98</v>
      </c>
      <c r="H766" s="43" t="n">
        <v>2.2</v>
      </c>
      <c r="I766" s="40" t="n">
        <v>2.4</v>
      </c>
      <c r="J766" s="40" t="n">
        <f aca="false">(H766-I766)*B766*C766*D766*3.67</f>
        <v>-0.880799999999999</v>
      </c>
      <c r="K766" s="40" t="n">
        <v>3.67</v>
      </c>
      <c r="L766" s="44" t="n">
        <f aca="false">$AB$8*M766*N766*J766</f>
        <v>-253.6704</v>
      </c>
      <c r="M766" s="45" t="n">
        <v>0.8</v>
      </c>
      <c r="N766" s="35" t="n">
        <v>0.9</v>
      </c>
      <c r="O766" s="44" t="n">
        <f aca="false">(P766*Q766)/R766</f>
        <v>19.7368421052632</v>
      </c>
      <c r="P766" s="35" t="n">
        <f aca="false">$AB$17</f>
        <v>1.5</v>
      </c>
      <c r="Q766" s="35" t="n">
        <f aca="false">$AC$17</f>
        <v>25</v>
      </c>
      <c r="R766" s="16" t="n">
        <v>1.9</v>
      </c>
      <c r="S766" s="35" t="n">
        <v>64</v>
      </c>
      <c r="T766" s="35" t="n">
        <v>50</v>
      </c>
      <c r="U766" s="35" t="n">
        <v>75</v>
      </c>
      <c r="V766" s="35" t="n">
        <v>0.2</v>
      </c>
      <c r="W766" s="45" t="n">
        <f aca="false">SUM(F766,E766,V766,)</f>
        <v>0.72</v>
      </c>
    </row>
    <row r="767" customFormat="false" ht="15" hidden="false" customHeight="false" outlineLevel="0" collapsed="false">
      <c r="A767" s="39" t="n">
        <v>765</v>
      </c>
      <c r="B767" s="40" t="n">
        <v>1.2</v>
      </c>
      <c r="C767" s="41" t="n">
        <v>10</v>
      </c>
      <c r="D767" s="42" t="n">
        <v>0.1</v>
      </c>
      <c r="E767" s="40" t="n">
        <v>0.2</v>
      </c>
      <c r="F767" s="40" t="n">
        <f aca="false">(U767-S767)/T767</f>
        <v>0.2</v>
      </c>
      <c r="G767" s="45" t="n">
        <v>0.97</v>
      </c>
      <c r="H767" s="43" t="n">
        <v>2.2</v>
      </c>
      <c r="I767" s="40" t="n">
        <v>1.9</v>
      </c>
      <c r="J767" s="40" t="n">
        <f aca="false">(H767-I767)*B767*C767*D767*3.67</f>
        <v>1.3212</v>
      </c>
      <c r="K767" s="40" t="n">
        <v>3.67</v>
      </c>
      <c r="L767" s="44" t="n">
        <f aca="false">$AB$8*M767*N767*J767</f>
        <v>393.18912</v>
      </c>
      <c r="M767" s="45" t="n">
        <v>0.826666666666667</v>
      </c>
      <c r="N767" s="35" t="n">
        <v>0.9</v>
      </c>
      <c r="O767" s="44" t="n">
        <f aca="false">(P767*Q767)/R767</f>
        <v>17.8571428571429</v>
      </c>
      <c r="P767" s="35" t="n">
        <f aca="false">$AB$17</f>
        <v>1.5</v>
      </c>
      <c r="Q767" s="35" t="n">
        <f aca="false">$AC$17</f>
        <v>25</v>
      </c>
      <c r="R767" s="16" t="n">
        <v>2.1</v>
      </c>
      <c r="S767" s="35" t="n">
        <v>65</v>
      </c>
      <c r="T767" s="35" t="n">
        <v>50</v>
      </c>
      <c r="U767" s="35" t="n">
        <v>75</v>
      </c>
      <c r="V767" s="35" t="n">
        <v>0.24</v>
      </c>
      <c r="W767" s="45" t="n">
        <f aca="false">SUM(F767,E767,V767,)</f>
        <v>0.64</v>
      </c>
    </row>
    <row r="768" customFormat="false" ht="15" hidden="false" customHeight="false" outlineLevel="0" collapsed="false">
      <c r="A768" s="39" t="n">
        <v>766</v>
      </c>
      <c r="B768" s="40" t="n">
        <v>1.2</v>
      </c>
      <c r="C768" s="41" t="n">
        <v>10</v>
      </c>
      <c r="D768" s="42" t="n">
        <v>0.1</v>
      </c>
      <c r="E768" s="40" t="n">
        <v>0.2</v>
      </c>
      <c r="F768" s="40" t="n">
        <f aca="false">(U768-S768)/T768</f>
        <v>0.36</v>
      </c>
      <c r="G768" s="45" t="n">
        <v>0.94</v>
      </c>
      <c r="H768" s="43" t="n">
        <v>2.2</v>
      </c>
      <c r="I768" s="40" t="n">
        <v>2.1</v>
      </c>
      <c r="J768" s="40" t="n">
        <f aca="false">(H768-I768)*B768*C768*D768*3.67</f>
        <v>0.4404</v>
      </c>
      <c r="K768" s="40" t="n">
        <v>3.67</v>
      </c>
      <c r="L768" s="44" t="n">
        <f aca="false">$AB$8*M768*N768*J768</f>
        <v>116.2656</v>
      </c>
      <c r="M768" s="45" t="n">
        <v>0.733333333333333</v>
      </c>
      <c r="N768" s="35" t="n">
        <v>0.9</v>
      </c>
      <c r="O768" s="44" t="n">
        <f aca="false">(P768*Q768)/R768</f>
        <v>28.8461538461538</v>
      </c>
      <c r="P768" s="35" t="n">
        <f aca="false">$AB$17</f>
        <v>1.5</v>
      </c>
      <c r="Q768" s="35" t="n">
        <f aca="false">$AC$17</f>
        <v>25</v>
      </c>
      <c r="R768" s="16" t="n">
        <v>1.3</v>
      </c>
      <c r="S768" s="35" t="n">
        <v>57</v>
      </c>
      <c r="T768" s="35" t="n">
        <v>50</v>
      </c>
      <c r="U768" s="35" t="n">
        <v>75</v>
      </c>
      <c r="V768" s="35" t="n">
        <v>0.11</v>
      </c>
      <c r="W768" s="45" t="n">
        <f aca="false">SUM(F768,E768,V768,)</f>
        <v>0.67</v>
      </c>
    </row>
    <row r="769" customFormat="false" ht="15" hidden="false" customHeight="false" outlineLevel="0" collapsed="false">
      <c r="A769" s="39" t="n">
        <v>767</v>
      </c>
      <c r="B769" s="40" t="n">
        <v>1.2</v>
      </c>
      <c r="C769" s="41" t="n">
        <v>10</v>
      </c>
      <c r="D769" s="42" t="n">
        <v>0.1</v>
      </c>
      <c r="E769" s="40" t="n">
        <v>0.3</v>
      </c>
      <c r="F769" s="40" t="n">
        <f aca="false">(U769-S769)/T769</f>
        <v>0.38</v>
      </c>
      <c r="G769" s="45" t="n">
        <v>0.99</v>
      </c>
      <c r="H769" s="43" t="n">
        <v>2.2</v>
      </c>
      <c r="I769" s="40" t="n">
        <v>1.9</v>
      </c>
      <c r="J769" s="40" t="n">
        <f aca="false">(H769-I769)*B769*C769*D769*3.67</f>
        <v>1.3212</v>
      </c>
      <c r="K769" s="40" t="n">
        <v>3.67</v>
      </c>
      <c r="L769" s="44" t="n">
        <f aca="false">$AB$8*M769*N769*J769</f>
        <v>367.82208</v>
      </c>
      <c r="M769" s="45" t="n">
        <v>0.773333333333333</v>
      </c>
      <c r="N769" s="35" t="n">
        <v>0.9</v>
      </c>
      <c r="O769" s="44" t="n">
        <f aca="false">(P769*Q769)/R769</f>
        <v>11.3636363636364</v>
      </c>
      <c r="P769" s="35" t="n">
        <f aca="false">$AB$17</f>
        <v>1.5</v>
      </c>
      <c r="Q769" s="35" t="n">
        <f aca="false">$AC$17</f>
        <v>25</v>
      </c>
      <c r="R769" s="16" t="n">
        <v>3.3</v>
      </c>
      <c r="S769" s="35" t="n">
        <v>56</v>
      </c>
      <c r="T769" s="35" t="n">
        <v>50</v>
      </c>
      <c r="U769" s="35" t="n">
        <v>75</v>
      </c>
      <c r="V769" s="35" t="n">
        <v>0.18</v>
      </c>
      <c r="W769" s="45" t="n">
        <f aca="false">SUM(F769,E769,V769,)</f>
        <v>0.86</v>
      </c>
    </row>
    <row r="770" customFormat="false" ht="15" hidden="false" customHeight="false" outlineLevel="0" collapsed="false">
      <c r="A770" s="39" t="n">
        <v>768</v>
      </c>
      <c r="B770" s="40" t="n">
        <v>1.2</v>
      </c>
      <c r="C770" s="41" t="n">
        <v>10</v>
      </c>
      <c r="D770" s="42" t="n">
        <v>0.1</v>
      </c>
      <c r="E770" s="40" t="n">
        <v>0.3</v>
      </c>
      <c r="F770" s="40" t="n">
        <f aca="false">(U770-S770)/T770</f>
        <v>0.24</v>
      </c>
      <c r="G770" s="45" t="n">
        <v>0.93</v>
      </c>
      <c r="H770" s="43" t="n">
        <v>2.2</v>
      </c>
      <c r="I770" s="40" t="n">
        <v>1.8</v>
      </c>
      <c r="J770" s="40" t="n">
        <f aca="false">(H770-I770)*B770*C770*D770*3.67</f>
        <v>1.7616</v>
      </c>
      <c r="K770" s="40" t="n">
        <v>3.67</v>
      </c>
      <c r="L770" s="44" t="n">
        <f aca="false">$AB$8*M770*N770*J770</f>
        <v>473.51808</v>
      </c>
      <c r="M770" s="45" t="n">
        <v>0.746666666666667</v>
      </c>
      <c r="N770" s="35" t="n">
        <v>0.9</v>
      </c>
      <c r="O770" s="44" t="n">
        <f aca="false">(P770*Q770)/R770</f>
        <v>37.5</v>
      </c>
      <c r="P770" s="35" t="n">
        <f aca="false">$AB$17</f>
        <v>1.5</v>
      </c>
      <c r="Q770" s="35" t="n">
        <f aca="false">$AC$17</f>
        <v>25</v>
      </c>
      <c r="R770" s="16" t="n">
        <v>1</v>
      </c>
      <c r="S770" s="35" t="n">
        <v>63</v>
      </c>
      <c r="T770" s="35" t="n">
        <v>50</v>
      </c>
      <c r="U770" s="35" t="n">
        <v>75</v>
      </c>
      <c r="V770" s="35" t="n">
        <v>0.15</v>
      </c>
      <c r="W770" s="45" t="n">
        <f aca="false">SUM(F770,E770,V770,)</f>
        <v>0.69</v>
      </c>
    </row>
    <row r="771" customFormat="false" ht="15" hidden="false" customHeight="false" outlineLevel="0" collapsed="false">
      <c r="A771" s="39" t="n">
        <v>769</v>
      </c>
      <c r="B771" s="40" t="n">
        <v>1.2</v>
      </c>
      <c r="C771" s="41" t="n">
        <v>10</v>
      </c>
      <c r="D771" s="42" t="n">
        <v>0.1</v>
      </c>
      <c r="E771" s="40" t="n">
        <v>0.3</v>
      </c>
      <c r="F771" s="40" t="n">
        <f aca="false">(U771-S771)/T771</f>
        <v>0.24</v>
      </c>
      <c r="G771" s="45" t="n">
        <v>0.9</v>
      </c>
      <c r="H771" s="43" t="n">
        <v>2.2</v>
      </c>
      <c r="I771" s="40" t="n">
        <v>2.3</v>
      </c>
      <c r="J771" s="40" t="n">
        <f aca="false">(H771-I771)*B771*C771*D771*3.67</f>
        <v>-0.440399999999998</v>
      </c>
      <c r="K771" s="40" t="n">
        <v>3.67</v>
      </c>
      <c r="L771" s="44" t="n">
        <f aca="false">$AB$8*M771*N771*J771</f>
        <v>-122.60736</v>
      </c>
      <c r="M771" s="45" t="n">
        <v>0.773333333333333</v>
      </c>
      <c r="N771" s="35" t="n">
        <v>0.9</v>
      </c>
      <c r="O771" s="44" t="n">
        <f aca="false">(P771*Q771)/R771</f>
        <v>5.43478260869565</v>
      </c>
      <c r="P771" s="35" t="n">
        <f aca="false">$AB$17</f>
        <v>1.5</v>
      </c>
      <c r="Q771" s="35" t="n">
        <f aca="false">$AC$17</f>
        <v>25</v>
      </c>
      <c r="R771" s="16" t="n">
        <v>6.9</v>
      </c>
      <c r="S771" s="35" t="n">
        <v>63</v>
      </c>
      <c r="T771" s="35" t="n">
        <v>50</v>
      </c>
      <c r="U771" s="35" t="n">
        <v>75</v>
      </c>
      <c r="V771" s="35" t="n">
        <v>0.17</v>
      </c>
      <c r="W771" s="45" t="n">
        <f aca="false">SUM(F771,E771,V771,)</f>
        <v>0.71</v>
      </c>
    </row>
    <row r="772" customFormat="false" ht="15" hidden="false" customHeight="false" outlineLevel="0" collapsed="false">
      <c r="A772" s="39" t="n">
        <v>770</v>
      </c>
      <c r="B772" s="40" t="n">
        <v>1.2</v>
      </c>
      <c r="C772" s="41" t="n">
        <v>10</v>
      </c>
      <c r="D772" s="42" t="n">
        <v>0.1</v>
      </c>
      <c r="E772" s="40" t="n">
        <v>0.2</v>
      </c>
      <c r="F772" s="40" t="n">
        <f aca="false">(U772-S772)/T772</f>
        <v>0.4</v>
      </c>
      <c r="G772" s="45" t="n">
        <v>0.97</v>
      </c>
      <c r="H772" s="43" t="n">
        <v>2.2</v>
      </c>
      <c r="I772" s="40" t="n">
        <v>2.6</v>
      </c>
      <c r="J772" s="40" t="n">
        <f aca="false">(H772-I772)*B772*C772*D772*3.67</f>
        <v>-1.7616</v>
      </c>
      <c r="K772" s="40" t="n">
        <v>3.67</v>
      </c>
      <c r="L772" s="44" t="n">
        <f aca="false">$AB$8*M772*N772*J772</f>
        <v>-507.3408</v>
      </c>
      <c r="M772" s="45" t="n">
        <v>0.8</v>
      </c>
      <c r="N772" s="35" t="n">
        <v>0.9</v>
      </c>
      <c r="O772" s="44" t="n">
        <f aca="false">(P772*Q772)/R772</f>
        <v>8.52272727272727</v>
      </c>
      <c r="P772" s="35" t="n">
        <f aca="false">$AB$17</f>
        <v>1.5</v>
      </c>
      <c r="Q772" s="35" t="n">
        <f aca="false">$AC$17</f>
        <v>25</v>
      </c>
      <c r="R772" s="16" t="n">
        <v>4.4</v>
      </c>
      <c r="S772" s="35" t="n">
        <v>55</v>
      </c>
      <c r="T772" s="35" t="n">
        <v>50</v>
      </c>
      <c r="U772" s="35" t="n">
        <v>75</v>
      </c>
      <c r="V772" s="35" t="n">
        <v>0.1</v>
      </c>
      <c r="W772" s="45" t="n">
        <f aca="false">SUM(F772,E772,V772,)</f>
        <v>0.7</v>
      </c>
    </row>
    <row r="773" customFormat="false" ht="15" hidden="false" customHeight="false" outlineLevel="0" collapsed="false">
      <c r="A773" s="39" t="n">
        <v>771</v>
      </c>
      <c r="B773" s="40" t="n">
        <v>1.2</v>
      </c>
      <c r="C773" s="41" t="n">
        <v>10</v>
      </c>
      <c r="D773" s="42" t="n">
        <v>0.1</v>
      </c>
      <c r="E773" s="40" t="n">
        <v>0.4</v>
      </c>
      <c r="F773" s="40" t="n">
        <f aca="false">(U773-S773)/T773</f>
        <v>0.34</v>
      </c>
      <c r="G773" s="45" t="n">
        <v>1</v>
      </c>
      <c r="H773" s="43" t="n">
        <v>2.2</v>
      </c>
      <c r="I773" s="40" t="n">
        <v>2.4</v>
      </c>
      <c r="J773" s="40" t="n">
        <f aca="false">(H773-I773)*B773*C773*D773*3.67</f>
        <v>-0.880799999999999</v>
      </c>
      <c r="K773" s="40" t="n">
        <v>3.67</v>
      </c>
      <c r="L773" s="44" t="n">
        <f aca="false">$AB$8*M773*N773*J773</f>
        <v>-245.21472</v>
      </c>
      <c r="M773" s="45" t="n">
        <v>0.773333333333333</v>
      </c>
      <c r="N773" s="35" t="n">
        <v>0.9</v>
      </c>
      <c r="O773" s="44" t="n">
        <f aca="false">(P773*Q773)/R773</f>
        <v>8.72093023255814</v>
      </c>
      <c r="P773" s="35" t="n">
        <f aca="false">$AB$17</f>
        <v>1.5</v>
      </c>
      <c r="Q773" s="35" t="n">
        <f aca="false">$AC$17</f>
        <v>25</v>
      </c>
      <c r="R773" s="16" t="n">
        <v>4.3</v>
      </c>
      <c r="S773" s="35" t="n">
        <v>58</v>
      </c>
      <c r="T773" s="35" t="n">
        <v>50</v>
      </c>
      <c r="U773" s="35" t="n">
        <v>75</v>
      </c>
      <c r="V773" s="35" t="n">
        <v>0.21</v>
      </c>
      <c r="W773" s="45" t="n">
        <f aca="false">SUM(F773,E773,V773,)</f>
        <v>0.95</v>
      </c>
    </row>
    <row r="774" customFormat="false" ht="15" hidden="false" customHeight="false" outlineLevel="0" collapsed="false">
      <c r="A774" s="39" t="n">
        <v>772</v>
      </c>
      <c r="B774" s="40" t="n">
        <v>1.2</v>
      </c>
      <c r="C774" s="41" t="n">
        <v>10</v>
      </c>
      <c r="D774" s="42" t="n">
        <v>0.1</v>
      </c>
      <c r="E774" s="40" t="n">
        <v>0.4</v>
      </c>
      <c r="F774" s="40" t="n">
        <f aca="false">(U774-S774)/T774</f>
        <v>0.34</v>
      </c>
      <c r="G774" s="45" t="n">
        <v>0.99</v>
      </c>
      <c r="H774" s="43" t="n">
        <v>2.2</v>
      </c>
      <c r="I774" s="40" t="n">
        <v>1.9</v>
      </c>
      <c r="J774" s="40" t="n">
        <f aca="false">(H774-I774)*B774*C774*D774*3.67</f>
        <v>1.3212</v>
      </c>
      <c r="K774" s="40" t="n">
        <v>3.67</v>
      </c>
      <c r="L774" s="44" t="n">
        <f aca="false">$AB$8*M774*N774*J774</f>
        <v>380.5056</v>
      </c>
      <c r="M774" s="45" t="n">
        <v>0.8</v>
      </c>
      <c r="N774" s="35" t="n">
        <v>0.9</v>
      </c>
      <c r="O774" s="44" t="n">
        <f aca="false">(P774*Q774)/R774</f>
        <v>6.04838709677419</v>
      </c>
      <c r="P774" s="35" t="n">
        <f aca="false">$AB$17</f>
        <v>1.5</v>
      </c>
      <c r="Q774" s="35" t="n">
        <f aca="false">$AC$17</f>
        <v>25</v>
      </c>
      <c r="R774" s="16" t="n">
        <v>6.2</v>
      </c>
      <c r="S774" s="35" t="n">
        <v>58</v>
      </c>
      <c r="T774" s="35" t="n">
        <v>50</v>
      </c>
      <c r="U774" s="35" t="n">
        <v>75</v>
      </c>
      <c r="V774" s="35" t="n">
        <v>0.14</v>
      </c>
      <c r="W774" s="45" t="n">
        <f aca="false">SUM(F774,E774,V774,)</f>
        <v>0.88</v>
      </c>
    </row>
    <row r="775" customFormat="false" ht="15" hidden="false" customHeight="false" outlineLevel="0" collapsed="false">
      <c r="A775" s="39" t="n">
        <v>773</v>
      </c>
      <c r="B775" s="40" t="n">
        <v>1.2</v>
      </c>
      <c r="C775" s="41" t="n">
        <v>10</v>
      </c>
      <c r="D775" s="42" t="n">
        <v>0.1</v>
      </c>
      <c r="E775" s="40" t="n">
        <v>0.3</v>
      </c>
      <c r="F775" s="40" t="n">
        <f aca="false">(U775-S775)/T775</f>
        <v>0.26</v>
      </c>
      <c r="G775" s="45" t="n">
        <v>0.94</v>
      </c>
      <c r="H775" s="43" t="n">
        <v>2.2</v>
      </c>
      <c r="I775" s="40" t="n">
        <v>2.6</v>
      </c>
      <c r="J775" s="40" t="n">
        <f aca="false">(H775-I775)*B775*C775*D775*3.67</f>
        <v>-1.7616</v>
      </c>
      <c r="K775" s="40" t="n">
        <v>3.67</v>
      </c>
      <c r="L775" s="44" t="n">
        <f aca="false">$AB$8*M775*N775*J775</f>
        <v>-473.51808</v>
      </c>
      <c r="M775" s="45" t="n">
        <v>0.746666666666667</v>
      </c>
      <c r="N775" s="35" t="n">
        <v>0.9</v>
      </c>
      <c r="O775" s="44" t="n">
        <f aca="false">(P775*Q775)/R775</f>
        <v>26.7857142857143</v>
      </c>
      <c r="P775" s="35" t="n">
        <f aca="false">$AB$17</f>
        <v>1.5</v>
      </c>
      <c r="Q775" s="35" t="n">
        <f aca="false">$AC$17</f>
        <v>25</v>
      </c>
      <c r="R775" s="16" t="n">
        <v>1.4</v>
      </c>
      <c r="S775" s="35" t="n">
        <v>62</v>
      </c>
      <c r="T775" s="35" t="n">
        <v>50</v>
      </c>
      <c r="U775" s="35" t="n">
        <v>75</v>
      </c>
      <c r="V775" s="35" t="n">
        <v>0.1</v>
      </c>
      <c r="W775" s="45" t="n">
        <f aca="false">SUM(F775,E775,V775,)</f>
        <v>0.66</v>
      </c>
    </row>
    <row r="776" customFormat="false" ht="15" hidden="false" customHeight="false" outlineLevel="0" collapsed="false">
      <c r="A776" s="39" t="n">
        <v>774</v>
      </c>
      <c r="B776" s="40" t="n">
        <v>1.2</v>
      </c>
      <c r="C776" s="41" t="n">
        <v>10</v>
      </c>
      <c r="D776" s="42" t="n">
        <v>0.1</v>
      </c>
      <c r="E776" s="40" t="n">
        <v>0.2</v>
      </c>
      <c r="F776" s="40" t="n">
        <f aca="false">(U776-S776)/T776</f>
        <v>0.26</v>
      </c>
      <c r="G776" s="45" t="n">
        <v>0.99</v>
      </c>
      <c r="H776" s="43" t="n">
        <v>2.2</v>
      </c>
      <c r="I776" s="40" t="n">
        <v>2.2</v>
      </c>
      <c r="J776" s="40" t="n">
        <f aca="false">(H776-I776)*B776*C776*D776*3.67</f>
        <v>0</v>
      </c>
      <c r="K776" s="40" t="n">
        <v>3.67</v>
      </c>
      <c r="L776" s="44" t="n">
        <f aca="false">$AB$8*M776*N776*J776</f>
        <v>0</v>
      </c>
      <c r="M776" s="45" t="n">
        <v>0.76</v>
      </c>
      <c r="N776" s="35" t="n">
        <v>0.9</v>
      </c>
      <c r="O776" s="44" t="n">
        <f aca="false">(P776*Q776)/R776</f>
        <v>17.0454545454545</v>
      </c>
      <c r="P776" s="35" t="n">
        <f aca="false">$AB$17</f>
        <v>1.5</v>
      </c>
      <c r="Q776" s="35" t="n">
        <f aca="false">$AC$17</f>
        <v>25</v>
      </c>
      <c r="R776" s="16" t="n">
        <v>2.2</v>
      </c>
      <c r="S776" s="35" t="n">
        <v>62</v>
      </c>
      <c r="T776" s="35" t="n">
        <v>50</v>
      </c>
      <c r="U776" s="35" t="n">
        <v>75</v>
      </c>
      <c r="V776" s="35" t="n">
        <v>0.14</v>
      </c>
      <c r="W776" s="45" t="n">
        <f aca="false">SUM(F776,E776,V776,)</f>
        <v>0.6</v>
      </c>
    </row>
    <row r="777" customFormat="false" ht="15" hidden="false" customHeight="false" outlineLevel="0" collapsed="false">
      <c r="A777" s="39" t="n">
        <v>775</v>
      </c>
      <c r="B777" s="40" t="n">
        <v>1.2</v>
      </c>
      <c r="C777" s="41" t="n">
        <v>10</v>
      </c>
      <c r="D777" s="42" t="n">
        <v>0.1</v>
      </c>
      <c r="E777" s="40" t="n">
        <v>0.3</v>
      </c>
      <c r="F777" s="40" t="n">
        <f aca="false">(U777-S777)/T777</f>
        <v>0.4</v>
      </c>
      <c r="G777" s="45" t="n">
        <v>0.93</v>
      </c>
      <c r="H777" s="43" t="n">
        <v>2.2</v>
      </c>
      <c r="I777" s="40" t="n">
        <v>2.3</v>
      </c>
      <c r="J777" s="40" t="n">
        <f aca="false">(H777-I777)*B777*C777*D777*3.67</f>
        <v>-0.440399999999998</v>
      </c>
      <c r="K777" s="40" t="n">
        <v>3.67</v>
      </c>
      <c r="L777" s="44" t="n">
        <f aca="false">$AB$8*M777*N777*J777</f>
        <v>-116.2656</v>
      </c>
      <c r="M777" s="45" t="n">
        <v>0.733333333333333</v>
      </c>
      <c r="N777" s="35" t="n">
        <v>0.9</v>
      </c>
      <c r="O777" s="44" t="n">
        <f aca="false">(P777*Q777)/R777</f>
        <v>28.8461538461538</v>
      </c>
      <c r="P777" s="35" t="n">
        <f aca="false">$AB$17</f>
        <v>1.5</v>
      </c>
      <c r="Q777" s="35" t="n">
        <f aca="false">$AC$17</f>
        <v>25</v>
      </c>
      <c r="R777" s="16" t="n">
        <v>1.3</v>
      </c>
      <c r="S777" s="35" t="n">
        <v>55</v>
      </c>
      <c r="T777" s="35" t="n">
        <v>50</v>
      </c>
      <c r="U777" s="35" t="n">
        <v>75</v>
      </c>
      <c r="V777" s="35" t="n">
        <v>0.21</v>
      </c>
      <c r="W777" s="45" t="n">
        <f aca="false">SUM(F777,E777,V777,)</f>
        <v>0.91</v>
      </c>
    </row>
    <row r="778" customFormat="false" ht="15" hidden="false" customHeight="false" outlineLevel="0" collapsed="false">
      <c r="A778" s="39" t="n">
        <v>776</v>
      </c>
      <c r="B778" s="40" t="n">
        <v>1.2</v>
      </c>
      <c r="C778" s="41" t="n">
        <v>10</v>
      </c>
      <c r="D778" s="42" t="n">
        <v>0.1</v>
      </c>
      <c r="E778" s="40" t="n">
        <v>0.3</v>
      </c>
      <c r="F778" s="40" t="n">
        <f aca="false">(U778-S778)/T778</f>
        <v>0.22</v>
      </c>
      <c r="G778" s="45" t="n">
        <v>1</v>
      </c>
      <c r="H778" s="43" t="n">
        <v>2.2</v>
      </c>
      <c r="I778" s="40" t="n">
        <v>2.4</v>
      </c>
      <c r="J778" s="40" t="n">
        <f aca="false">(H778-I778)*B778*C778*D778*3.67</f>
        <v>-0.880799999999999</v>
      </c>
      <c r="K778" s="40" t="n">
        <v>3.67</v>
      </c>
      <c r="L778" s="44" t="n">
        <f aca="false">$AB$8*M778*N778*J778</f>
        <v>-236.75904</v>
      </c>
      <c r="M778" s="45" t="n">
        <v>0.746666666666667</v>
      </c>
      <c r="N778" s="35" t="n">
        <v>0.9</v>
      </c>
      <c r="O778" s="44" t="n">
        <f aca="false">(P778*Q778)/R778</f>
        <v>8.72093023255814</v>
      </c>
      <c r="P778" s="35" t="n">
        <f aca="false">$AB$17</f>
        <v>1.5</v>
      </c>
      <c r="Q778" s="35" t="n">
        <f aca="false">$AC$17</f>
        <v>25</v>
      </c>
      <c r="R778" s="16" t="n">
        <v>4.3</v>
      </c>
      <c r="S778" s="35" t="n">
        <v>64</v>
      </c>
      <c r="T778" s="35" t="n">
        <v>50</v>
      </c>
      <c r="U778" s="35" t="n">
        <v>75</v>
      </c>
      <c r="V778" s="35" t="n">
        <v>0.17</v>
      </c>
      <c r="W778" s="45" t="n">
        <f aca="false">SUM(F778,E778,V778,)</f>
        <v>0.69</v>
      </c>
    </row>
    <row r="779" customFormat="false" ht="15" hidden="false" customHeight="false" outlineLevel="0" collapsed="false">
      <c r="A779" s="39" t="n">
        <v>777</v>
      </c>
      <c r="B779" s="40" t="n">
        <v>1.2</v>
      </c>
      <c r="C779" s="41" t="n">
        <v>10</v>
      </c>
      <c r="D779" s="42" t="n">
        <v>0.1</v>
      </c>
      <c r="E779" s="40" t="n">
        <v>0.3</v>
      </c>
      <c r="F779" s="40" t="n">
        <f aca="false">(U779-S779)/T779</f>
        <v>0.38</v>
      </c>
      <c r="G779" s="45" t="n">
        <v>1</v>
      </c>
      <c r="H779" s="43" t="n">
        <v>2.2</v>
      </c>
      <c r="I779" s="40" t="n">
        <v>2.5</v>
      </c>
      <c r="J779" s="40" t="n">
        <f aca="false">(H779-I779)*B779*C779*D779*3.67</f>
        <v>-1.3212</v>
      </c>
      <c r="K779" s="40" t="n">
        <v>3.67</v>
      </c>
      <c r="L779" s="44" t="n">
        <f aca="false">$AB$8*M779*N779*J779</f>
        <v>-374.16384</v>
      </c>
      <c r="M779" s="45" t="n">
        <v>0.786666666666667</v>
      </c>
      <c r="N779" s="35" t="n">
        <v>0.9</v>
      </c>
      <c r="O779" s="44" t="n">
        <f aca="false">(P779*Q779)/R779</f>
        <v>28.8461538461538</v>
      </c>
      <c r="P779" s="35" t="n">
        <f aca="false">$AB$17</f>
        <v>1.5</v>
      </c>
      <c r="Q779" s="35" t="n">
        <f aca="false">$AC$17</f>
        <v>25</v>
      </c>
      <c r="R779" s="16" t="n">
        <v>1.3</v>
      </c>
      <c r="S779" s="35" t="n">
        <v>56</v>
      </c>
      <c r="T779" s="35" t="n">
        <v>50</v>
      </c>
      <c r="U779" s="35" t="n">
        <v>75</v>
      </c>
      <c r="V779" s="35" t="n">
        <v>0.12</v>
      </c>
      <c r="W779" s="45" t="n">
        <f aca="false">SUM(F779,E779,V779,)</f>
        <v>0.8</v>
      </c>
    </row>
    <row r="780" customFormat="false" ht="15" hidden="false" customHeight="false" outlineLevel="0" collapsed="false">
      <c r="A780" s="39" t="n">
        <v>778</v>
      </c>
      <c r="B780" s="40" t="n">
        <v>1.2</v>
      </c>
      <c r="C780" s="41" t="n">
        <v>10</v>
      </c>
      <c r="D780" s="42" t="n">
        <v>0.1</v>
      </c>
      <c r="E780" s="40" t="n">
        <v>0.4</v>
      </c>
      <c r="F780" s="40" t="n">
        <f aca="false">(U780-S780)/T780</f>
        <v>0.2</v>
      </c>
      <c r="G780" s="45" t="n">
        <v>0.97</v>
      </c>
      <c r="H780" s="43" t="n">
        <v>2.2</v>
      </c>
      <c r="I780" s="40" t="n">
        <v>1.9</v>
      </c>
      <c r="J780" s="40" t="n">
        <f aca="false">(H780-I780)*B780*C780*D780*3.67</f>
        <v>1.3212</v>
      </c>
      <c r="K780" s="40" t="n">
        <v>3.67</v>
      </c>
      <c r="L780" s="44" t="n">
        <f aca="false">$AB$8*M780*N780*J780</f>
        <v>361.48032</v>
      </c>
      <c r="M780" s="45" t="n">
        <v>0.76</v>
      </c>
      <c r="N780" s="35" t="n">
        <v>0.9</v>
      </c>
      <c r="O780" s="44" t="n">
        <f aca="false">(P780*Q780)/R780</f>
        <v>9.375</v>
      </c>
      <c r="P780" s="35" t="n">
        <f aca="false">$AB$17</f>
        <v>1.5</v>
      </c>
      <c r="Q780" s="35" t="n">
        <f aca="false">$AC$17</f>
        <v>25</v>
      </c>
      <c r="R780" s="16" t="n">
        <v>4</v>
      </c>
      <c r="S780" s="35" t="n">
        <v>65</v>
      </c>
      <c r="T780" s="35" t="n">
        <v>50</v>
      </c>
      <c r="U780" s="35" t="n">
        <v>75</v>
      </c>
      <c r="V780" s="35" t="n">
        <v>0.1</v>
      </c>
      <c r="W780" s="45" t="n">
        <f aca="false">SUM(F780,E780,V780,)</f>
        <v>0.7</v>
      </c>
    </row>
    <row r="781" customFormat="false" ht="15" hidden="false" customHeight="false" outlineLevel="0" collapsed="false">
      <c r="A781" s="39" t="n">
        <v>779</v>
      </c>
      <c r="B781" s="40" t="n">
        <v>1.2</v>
      </c>
      <c r="C781" s="41" t="n">
        <v>10</v>
      </c>
      <c r="D781" s="42" t="n">
        <v>0.1</v>
      </c>
      <c r="E781" s="40" t="n">
        <v>0.3</v>
      </c>
      <c r="F781" s="40" t="n">
        <f aca="false">(U781-S781)/T781</f>
        <v>0.38</v>
      </c>
      <c r="G781" s="45" t="n">
        <v>0.98</v>
      </c>
      <c r="H781" s="43" t="n">
        <v>2.2</v>
      </c>
      <c r="I781" s="40" t="n">
        <v>2.1</v>
      </c>
      <c r="J781" s="40" t="n">
        <f aca="false">(H781-I781)*B781*C781*D781*3.67</f>
        <v>0.4404</v>
      </c>
      <c r="K781" s="40" t="n">
        <v>3.67</v>
      </c>
      <c r="L781" s="44" t="n">
        <f aca="false">$AB$8*M781*N781*J781</f>
        <v>135.29088</v>
      </c>
      <c r="M781" s="45" t="n">
        <v>0.853333333333333</v>
      </c>
      <c r="N781" s="35" t="n">
        <v>0.9</v>
      </c>
      <c r="O781" s="44" t="n">
        <f aca="false">(P781*Q781)/R781</f>
        <v>23.4375</v>
      </c>
      <c r="P781" s="35" t="n">
        <f aca="false">$AB$17</f>
        <v>1.5</v>
      </c>
      <c r="Q781" s="35" t="n">
        <f aca="false">$AC$17</f>
        <v>25</v>
      </c>
      <c r="R781" s="16" t="n">
        <v>1.6</v>
      </c>
      <c r="S781" s="35" t="n">
        <v>56</v>
      </c>
      <c r="T781" s="35" t="n">
        <v>50</v>
      </c>
      <c r="U781" s="35" t="n">
        <v>75</v>
      </c>
      <c r="V781" s="35" t="n">
        <v>0.22</v>
      </c>
      <c r="W781" s="45" t="n">
        <f aca="false">SUM(F781,E781,V781,)</f>
        <v>0.9</v>
      </c>
    </row>
    <row r="782" customFormat="false" ht="15" hidden="false" customHeight="false" outlineLevel="0" collapsed="false">
      <c r="A782" s="39" t="n">
        <v>780</v>
      </c>
      <c r="B782" s="40" t="n">
        <v>1.2</v>
      </c>
      <c r="C782" s="41" t="n">
        <v>10</v>
      </c>
      <c r="D782" s="42" t="n">
        <v>0.1</v>
      </c>
      <c r="E782" s="40" t="n">
        <v>0.2</v>
      </c>
      <c r="F782" s="40" t="n">
        <f aca="false">(U782-S782)/T782</f>
        <v>0.34</v>
      </c>
      <c r="G782" s="45" t="n">
        <v>0.96</v>
      </c>
      <c r="H782" s="43" t="n">
        <v>2.2</v>
      </c>
      <c r="I782" s="40" t="n">
        <v>2.5</v>
      </c>
      <c r="J782" s="40" t="n">
        <f aca="false">(H782-I782)*B782*C782*D782*3.67</f>
        <v>-1.3212</v>
      </c>
      <c r="K782" s="40" t="n">
        <v>3.67</v>
      </c>
      <c r="L782" s="44" t="n">
        <f aca="false">$AB$8*M782*N782*J782</f>
        <v>-374.16384</v>
      </c>
      <c r="M782" s="45" t="n">
        <v>0.786666666666667</v>
      </c>
      <c r="N782" s="35" t="n">
        <v>0.9</v>
      </c>
      <c r="O782" s="44" t="n">
        <f aca="false">(P782*Q782)/R782</f>
        <v>7.8125</v>
      </c>
      <c r="P782" s="35" t="n">
        <f aca="false">$AB$17</f>
        <v>1.5</v>
      </c>
      <c r="Q782" s="35" t="n">
        <f aca="false">$AC$17</f>
        <v>25</v>
      </c>
      <c r="R782" s="16" t="n">
        <v>4.8</v>
      </c>
      <c r="S782" s="35" t="n">
        <v>58</v>
      </c>
      <c r="T782" s="35" t="n">
        <v>50</v>
      </c>
      <c r="U782" s="35" t="n">
        <v>75</v>
      </c>
      <c r="V782" s="35" t="n">
        <v>0.25</v>
      </c>
      <c r="W782" s="45" t="n">
        <f aca="false">SUM(F782,E782,V782,)</f>
        <v>0.79</v>
      </c>
    </row>
    <row r="783" customFormat="false" ht="15" hidden="false" customHeight="false" outlineLevel="0" collapsed="false">
      <c r="A783" s="39" t="n">
        <v>781</v>
      </c>
      <c r="B783" s="40" t="n">
        <v>1.2</v>
      </c>
      <c r="C783" s="41" t="n">
        <v>10</v>
      </c>
      <c r="D783" s="42" t="n">
        <v>0.1</v>
      </c>
      <c r="E783" s="40" t="n">
        <v>0.3</v>
      </c>
      <c r="F783" s="40" t="n">
        <f aca="false">(U783-S783)/T783</f>
        <v>0.38</v>
      </c>
      <c r="G783" s="45" t="n">
        <v>0.96</v>
      </c>
      <c r="H783" s="43" t="n">
        <v>2.2</v>
      </c>
      <c r="I783" s="40" t="n">
        <v>2.1</v>
      </c>
      <c r="J783" s="40" t="n">
        <f aca="false">(H783-I783)*B783*C783*D783*3.67</f>
        <v>0.4404</v>
      </c>
      <c r="K783" s="40" t="n">
        <v>3.67</v>
      </c>
      <c r="L783" s="44" t="n">
        <f aca="false">$AB$8*M783*N783*J783</f>
        <v>128.94912</v>
      </c>
      <c r="M783" s="45" t="n">
        <v>0.813333333333333</v>
      </c>
      <c r="N783" s="35" t="n">
        <v>0.9</v>
      </c>
      <c r="O783" s="44" t="n">
        <f aca="false">(P783*Q783)/R783</f>
        <v>7.35294117647059</v>
      </c>
      <c r="P783" s="35" t="n">
        <f aca="false">$AB$17</f>
        <v>1.5</v>
      </c>
      <c r="Q783" s="35" t="n">
        <f aca="false">$AC$17</f>
        <v>25</v>
      </c>
      <c r="R783" s="16" t="n">
        <v>5.1</v>
      </c>
      <c r="S783" s="35" t="n">
        <v>56</v>
      </c>
      <c r="T783" s="35" t="n">
        <v>50</v>
      </c>
      <c r="U783" s="35" t="n">
        <v>75</v>
      </c>
      <c r="V783" s="35" t="n">
        <v>0.1</v>
      </c>
      <c r="W783" s="45" t="n">
        <f aca="false">SUM(F783,E783,V783,)</f>
        <v>0.78</v>
      </c>
    </row>
    <row r="784" customFormat="false" ht="15" hidden="false" customHeight="false" outlineLevel="0" collapsed="false">
      <c r="A784" s="39" t="n">
        <v>782</v>
      </c>
      <c r="B784" s="40" t="n">
        <v>1.2</v>
      </c>
      <c r="C784" s="41" t="n">
        <v>10</v>
      </c>
      <c r="D784" s="42" t="n">
        <v>0.1</v>
      </c>
      <c r="E784" s="40" t="n">
        <v>0.3</v>
      </c>
      <c r="F784" s="40" t="n">
        <f aca="false">(U784-S784)/T784</f>
        <v>0.28</v>
      </c>
      <c r="G784" s="45" t="n">
        <v>0.9</v>
      </c>
      <c r="H784" s="43" t="n">
        <v>2.2</v>
      </c>
      <c r="I784" s="40" t="n">
        <v>2</v>
      </c>
      <c r="J784" s="40" t="n">
        <f aca="false">(H784-I784)*B784*C784*D784*3.67</f>
        <v>0.880800000000001</v>
      </c>
      <c r="K784" s="40" t="n">
        <v>3.67</v>
      </c>
      <c r="L784" s="44" t="n">
        <f aca="false">$AB$8*M784*N784*J784</f>
        <v>253.6704</v>
      </c>
      <c r="M784" s="45" t="n">
        <v>0.8</v>
      </c>
      <c r="N784" s="35" t="n">
        <v>0.9</v>
      </c>
      <c r="O784" s="44" t="n">
        <f aca="false">(P784*Q784)/R784</f>
        <v>8.92857142857143</v>
      </c>
      <c r="P784" s="35" t="n">
        <f aca="false">$AB$17</f>
        <v>1.5</v>
      </c>
      <c r="Q784" s="35" t="n">
        <f aca="false">$AC$17</f>
        <v>25</v>
      </c>
      <c r="R784" s="16" t="n">
        <v>4.2</v>
      </c>
      <c r="S784" s="35" t="n">
        <v>61</v>
      </c>
      <c r="T784" s="35" t="n">
        <v>50</v>
      </c>
      <c r="U784" s="35" t="n">
        <v>75</v>
      </c>
      <c r="V784" s="35" t="n">
        <v>0.18</v>
      </c>
      <c r="W784" s="45" t="n">
        <f aca="false">SUM(F784,E784,V784,)</f>
        <v>0.76</v>
      </c>
    </row>
    <row r="785" customFormat="false" ht="15" hidden="false" customHeight="false" outlineLevel="0" collapsed="false">
      <c r="A785" s="39" t="n">
        <v>783</v>
      </c>
      <c r="B785" s="40" t="n">
        <v>1.2</v>
      </c>
      <c r="C785" s="41" t="n">
        <v>10</v>
      </c>
      <c r="D785" s="42" t="n">
        <v>0.1</v>
      </c>
      <c r="E785" s="40" t="n">
        <v>0.2</v>
      </c>
      <c r="F785" s="40" t="n">
        <f aca="false">(U785-S785)/T785</f>
        <v>0.34</v>
      </c>
      <c r="G785" s="45" t="n">
        <v>0.9</v>
      </c>
      <c r="H785" s="43" t="n">
        <v>2.2</v>
      </c>
      <c r="I785" s="40" t="n">
        <v>2.2</v>
      </c>
      <c r="J785" s="40" t="n">
        <f aca="false">(H785-I785)*B785*C785*D785*3.67</f>
        <v>0</v>
      </c>
      <c r="K785" s="40" t="n">
        <v>3.67</v>
      </c>
      <c r="L785" s="44" t="n">
        <f aca="false">$AB$8*M785*N785*J785</f>
        <v>0</v>
      </c>
      <c r="M785" s="45" t="n">
        <v>0.826666666666667</v>
      </c>
      <c r="N785" s="35" t="n">
        <v>0.9</v>
      </c>
      <c r="O785" s="44" t="n">
        <f aca="false">(P785*Q785)/R785</f>
        <v>34.0909090909091</v>
      </c>
      <c r="P785" s="35" t="n">
        <f aca="false">$AB$17</f>
        <v>1.5</v>
      </c>
      <c r="Q785" s="35" t="n">
        <f aca="false">$AC$17</f>
        <v>25</v>
      </c>
      <c r="R785" s="16" t="n">
        <v>1.1</v>
      </c>
      <c r="S785" s="35" t="n">
        <v>58</v>
      </c>
      <c r="T785" s="35" t="n">
        <v>50</v>
      </c>
      <c r="U785" s="35" t="n">
        <v>75</v>
      </c>
      <c r="V785" s="35" t="n">
        <v>0.11</v>
      </c>
      <c r="W785" s="45" t="n">
        <f aca="false">SUM(F785,E785,V785,)</f>
        <v>0.65</v>
      </c>
    </row>
    <row r="786" customFormat="false" ht="15" hidden="false" customHeight="false" outlineLevel="0" collapsed="false">
      <c r="A786" s="39" t="n">
        <v>784</v>
      </c>
      <c r="B786" s="40" t="n">
        <v>1.2</v>
      </c>
      <c r="C786" s="41" t="n">
        <v>10</v>
      </c>
      <c r="D786" s="42" t="n">
        <v>0.1</v>
      </c>
      <c r="E786" s="40" t="n">
        <v>0.3</v>
      </c>
      <c r="F786" s="40" t="n">
        <f aca="false">(U786-S786)/T786</f>
        <v>0.34</v>
      </c>
      <c r="G786" s="45" t="n">
        <v>0.94</v>
      </c>
      <c r="H786" s="43" t="n">
        <v>2.2</v>
      </c>
      <c r="I786" s="40" t="n">
        <v>2.3</v>
      </c>
      <c r="J786" s="40" t="n">
        <f aca="false">(H786-I786)*B786*C786*D786*3.67</f>
        <v>-0.440399999999998</v>
      </c>
      <c r="K786" s="40" t="n">
        <v>3.67</v>
      </c>
      <c r="L786" s="44" t="n">
        <f aca="false">$AB$8*M786*N786*J786</f>
        <v>-120.49344</v>
      </c>
      <c r="M786" s="45" t="n">
        <v>0.76</v>
      </c>
      <c r="N786" s="35" t="n">
        <v>0.9</v>
      </c>
      <c r="O786" s="44" t="n">
        <f aca="false">(P786*Q786)/R786</f>
        <v>17.0454545454545</v>
      </c>
      <c r="P786" s="35" t="n">
        <f aca="false">$AB$17</f>
        <v>1.5</v>
      </c>
      <c r="Q786" s="35" t="n">
        <f aca="false">$AC$17</f>
        <v>25</v>
      </c>
      <c r="R786" s="16" t="n">
        <v>2.2</v>
      </c>
      <c r="S786" s="35" t="n">
        <v>58</v>
      </c>
      <c r="T786" s="35" t="n">
        <v>50</v>
      </c>
      <c r="U786" s="35" t="n">
        <v>75</v>
      </c>
      <c r="V786" s="35" t="n">
        <v>0.12</v>
      </c>
      <c r="W786" s="45" t="n">
        <f aca="false">SUM(F786,E786,V786,)</f>
        <v>0.76</v>
      </c>
    </row>
    <row r="787" customFormat="false" ht="15" hidden="false" customHeight="false" outlineLevel="0" collapsed="false">
      <c r="A787" s="39" t="n">
        <v>785</v>
      </c>
      <c r="B787" s="40" t="n">
        <v>1.2</v>
      </c>
      <c r="C787" s="41" t="n">
        <v>10</v>
      </c>
      <c r="D787" s="42" t="n">
        <v>0.1</v>
      </c>
      <c r="E787" s="40" t="n">
        <v>0.3</v>
      </c>
      <c r="F787" s="40" t="n">
        <f aca="false">(U787-S787)/T787</f>
        <v>0.4</v>
      </c>
      <c r="G787" s="45" t="n">
        <v>0.92</v>
      </c>
      <c r="H787" s="43" t="n">
        <v>2.2</v>
      </c>
      <c r="I787" s="40" t="n">
        <v>2.2</v>
      </c>
      <c r="J787" s="40" t="n">
        <f aca="false">(H787-I787)*B787*C787*D787*3.67</f>
        <v>0</v>
      </c>
      <c r="K787" s="40" t="n">
        <v>3.67</v>
      </c>
      <c r="L787" s="44" t="n">
        <f aca="false">$AB$8*M787*N787*J787</f>
        <v>0</v>
      </c>
      <c r="M787" s="45" t="n">
        <v>0.813333333333333</v>
      </c>
      <c r="N787" s="35" t="n">
        <v>0.9</v>
      </c>
      <c r="O787" s="44" t="n">
        <f aca="false">(P787*Q787)/R787</f>
        <v>8.33333333333333</v>
      </c>
      <c r="P787" s="35" t="n">
        <f aca="false">$AB$17</f>
        <v>1.5</v>
      </c>
      <c r="Q787" s="35" t="n">
        <f aca="false">$AC$17</f>
        <v>25</v>
      </c>
      <c r="R787" s="16" t="n">
        <v>4.5</v>
      </c>
      <c r="S787" s="35" t="n">
        <v>55</v>
      </c>
      <c r="T787" s="35" t="n">
        <v>50</v>
      </c>
      <c r="U787" s="35" t="n">
        <v>75</v>
      </c>
      <c r="V787" s="35" t="n">
        <v>0.18</v>
      </c>
      <c r="W787" s="45" t="n">
        <f aca="false">SUM(F787,E787,V787,)</f>
        <v>0.88</v>
      </c>
    </row>
    <row r="788" customFormat="false" ht="15" hidden="false" customHeight="false" outlineLevel="0" collapsed="false">
      <c r="A788" s="39" t="n">
        <v>786</v>
      </c>
      <c r="B788" s="40" t="n">
        <v>1.2</v>
      </c>
      <c r="C788" s="41" t="n">
        <v>10</v>
      </c>
      <c r="D788" s="42" t="n">
        <v>0.1</v>
      </c>
      <c r="E788" s="40" t="n">
        <v>0.4</v>
      </c>
      <c r="F788" s="40" t="n">
        <f aca="false">(U788-S788)/T788</f>
        <v>0.4</v>
      </c>
      <c r="G788" s="45" t="n">
        <v>1</v>
      </c>
      <c r="H788" s="43" t="n">
        <v>2.2</v>
      </c>
      <c r="I788" s="40" t="n">
        <v>2</v>
      </c>
      <c r="J788" s="40" t="n">
        <f aca="false">(H788-I788)*B788*C788*D788*3.67</f>
        <v>0.880800000000001</v>
      </c>
      <c r="K788" s="40" t="n">
        <v>3.67</v>
      </c>
      <c r="L788" s="44" t="n">
        <f aca="false">$AB$8*M788*N788*J788</f>
        <v>236.75904</v>
      </c>
      <c r="M788" s="45" t="n">
        <v>0.746666666666667</v>
      </c>
      <c r="N788" s="35" t="n">
        <v>0.9</v>
      </c>
      <c r="O788" s="44" t="n">
        <f aca="false">(P788*Q788)/R788</f>
        <v>34.0909090909091</v>
      </c>
      <c r="P788" s="35" t="n">
        <f aca="false">$AB$17</f>
        <v>1.5</v>
      </c>
      <c r="Q788" s="35" t="n">
        <f aca="false">$AC$17</f>
        <v>25</v>
      </c>
      <c r="R788" s="16" t="n">
        <v>1.1</v>
      </c>
      <c r="S788" s="35" t="n">
        <v>55</v>
      </c>
      <c r="T788" s="35" t="n">
        <v>50</v>
      </c>
      <c r="U788" s="35" t="n">
        <v>75</v>
      </c>
      <c r="V788" s="35" t="n">
        <v>0.25</v>
      </c>
      <c r="W788" s="45" t="n">
        <f aca="false">SUM(F788,E788,V788,)</f>
        <v>1.05</v>
      </c>
    </row>
    <row r="789" customFormat="false" ht="15" hidden="false" customHeight="false" outlineLevel="0" collapsed="false">
      <c r="A789" s="39" t="n">
        <v>787</v>
      </c>
      <c r="B789" s="40" t="n">
        <v>1.2</v>
      </c>
      <c r="C789" s="41" t="n">
        <v>10</v>
      </c>
      <c r="D789" s="42" t="n">
        <v>0.1</v>
      </c>
      <c r="E789" s="40" t="n">
        <v>0.2</v>
      </c>
      <c r="F789" s="40" t="n">
        <f aca="false">(U789-S789)/T789</f>
        <v>0.2</v>
      </c>
      <c r="G789" s="45" t="n">
        <v>0.94</v>
      </c>
      <c r="H789" s="43" t="n">
        <v>2.2</v>
      </c>
      <c r="I789" s="40" t="n">
        <v>2.6</v>
      </c>
      <c r="J789" s="40" t="n">
        <f aca="false">(H789-I789)*B789*C789*D789*3.67</f>
        <v>-1.7616</v>
      </c>
      <c r="K789" s="40" t="n">
        <v>3.67</v>
      </c>
      <c r="L789" s="44" t="n">
        <f aca="false">$AB$8*M789*N789*J789</f>
        <v>-465.0624</v>
      </c>
      <c r="M789" s="45" t="n">
        <v>0.733333333333333</v>
      </c>
      <c r="N789" s="35" t="n">
        <v>0.9</v>
      </c>
      <c r="O789" s="44" t="n">
        <f aca="false">(P789*Q789)/R789</f>
        <v>9.86842105263158</v>
      </c>
      <c r="P789" s="35" t="n">
        <f aca="false">$AB$17</f>
        <v>1.5</v>
      </c>
      <c r="Q789" s="35" t="n">
        <f aca="false">$AC$17</f>
        <v>25</v>
      </c>
      <c r="R789" s="16" t="n">
        <v>3.8</v>
      </c>
      <c r="S789" s="35" t="n">
        <v>65</v>
      </c>
      <c r="T789" s="35" t="n">
        <v>50</v>
      </c>
      <c r="U789" s="35" t="n">
        <v>75</v>
      </c>
      <c r="V789" s="35" t="n">
        <v>0.1</v>
      </c>
      <c r="W789" s="45" t="n">
        <f aca="false">SUM(F789,E789,V789,)</f>
        <v>0.5</v>
      </c>
    </row>
    <row r="790" customFormat="false" ht="15" hidden="false" customHeight="false" outlineLevel="0" collapsed="false">
      <c r="A790" s="39" t="n">
        <v>788</v>
      </c>
      <c r="B790" s="40" t="n">
        <v>1.2</v>
      </c>
      <c r="C790" s="41" t="n">
        <v>10</v>
      </c>
      <c r="D790" s="42" t="n">
        <v>0.1</v>
      </c>
      <c r="E790" s="40" t="n">
        <v>0.4</v>
      </c>
      <c r="F790" s="40" t="n">
        <f aca="false">(U790-S790)/T790</f>
        <v>0.3</v>
      </c>
      <c r="G790" s="45" t="n">
        <v>0.95</v>
      </c>
      <c r="H790" s="43" t="n">
        <v>2.2</v>
      </c>
      <c r="I790" s="40" t="n">
        <v>2</v>
      </c>
      <c r="J790" s="40" t="n">
        <f aca="false">(H790-I790)*B790*C790*D790*3.67</f>
        <v>0.880800000000001</v>
      </c>
      <c r="K790" s="40" t="n">
        <v>3.67</v>
      </c>
      <c r="L790" s="44" t="n">
        <f aca="false">$AB$8*M790*N790*J790</f>
        <v>245.21472</v>
      </c>
      <c r="M790" s="45" t="n">
        <v>0.773333333333333</v>
      </c>
      <c r="N790" s="35" t="n">
        <v>0.9</v>
      </c>
      <c r="O790" s="44" t="n">
        <f aca="false">(P790*Q790)/R790</f>
        <v>17.8571428571429</v>
      </c>
      <c r="P790" s="35" t="n">
        <f aca="false">$AB$17</f>
        <v>1.5</v>
      </c>
      <c r="Q790" s="35" t="n">
        <f aca="false">$AC$17</f>
        <v>25</v>
      </c>
      <c r="R790" s="16" t="n">
        <v>2.1</v>
      </c>
      <c r="S790" s="35" t="n">
        <v>60</v>
      </c>
      <c r="T790" s="35" t="n">
        <v>50</v>
      </c>
      <c r="U790" s="35" t="n">
        <v>75</v>
      </c>
      <c r="V790" s="35" t="n">
        <v>0.18</v>
      </c>
      <c r="W790" s="45" t="n">
        <f aca="false">SUM(F790,E790,V790,)</f>
        <v>0.88</v>
      </c>
    </row>
    <row r="791" customFormat="false" ht="15" hidden="false" customHeight="false" outlineLevel="0" collapsed="false">
      <c r="A791" s="39" t="n">
        <v>789</v>
      </c>
      <c r="B791" s="40" t="n">
        <v>1.2</v>
      </c>
      <c r="C791" s="41" t="n">
        <v>10</v>
      </c>
      <c r="D791" s="42" t="n">
        <v>0.1</v>
      </c>
      <c r="E791" s="40" t="n">
        <v>0.2</v>
      </c>
      <c r="F791" s="40" t="n">
        <f aca="false">(U791-S791)/T791</f>
        <v>0.4</v>
      </c>
      <c r="G791" s="45" t="n">
        <v>0.94</v>
      </c>
      <c r="H791" s="43" t="n">
        <v>2.2</v>
      </c>
      <c r="I791" s="40" t="n">
        <v>2.3</v>
      </c>
      <c r="J791" s="40" t="n">
        <f aca="false">(H791-I791)*B791*C791*D791*3.67</f>
        <v>-0.440399999999998</v>
      </c>
      <c r="K791" s="40" t="n">
        <v>3.67</v>
      </c>
      <c r="L791" s="44" t="n">
        <f aca="false">$AB$8*M791*N791*J791</f>
        <v>-116.2656</v>
      </c>
      <c r="M791" s="45" t="n">
        <v>0.733333333333333</v>
      </c>
      <c r="N791" s="35" t="n">
        <v>0.9</v>
      </c>
      <c r="O791" s="44" t="n">
        <f aca="false">(P791*Q791)/R791</f>
        <v>8.52272727272727</v>
      </c>
      <c r="P791" s="35" t="n">
        <f aca="false">$AB$17</f>
        <v>1.5</v>
      </c>
      <c r="Q791" s="35" t="n">
        <f aca="false">$AC$17</f>
        <v>25</v>
      </c>
      <c r="R791" s="16" t="n">
        <v>4.4</v>
      </c>
      <c r="S791" s="35" t="n">
        <v>55</v>
      </c>
      <c r="T791" s="35" t="n">
        <v>50</v>
      </c>
      <c r="U791" s="35" t="n">
        <v>75</v>
      </c>
      <c r="V791" s="35" t="n">
        <v>0.16</v>
      </c>
      <c r="W791" s="45" t="n">
        <f aca="false">SUM(F791,E791,V791,)</f>
        <v>0.76</v>
      </c>
    </row>
    <row r="792" customFormat="false" ht="15" hidden="false" customHeight="false" outlineLevel="0" collapsed="false">
      <c r="A792" s="39" t="n">
        <v>790</v>
      </c>
      <c r="B792" s="40" t="n">
        <v>1.2</v>
      </c>
      <c r="C792" s="41" t="n">
        <v>10</v>
      </c>
      <c r="D792" s="42" t="n">
        <v>0.1</v>
      </c>
      <c r="E792" s="40" t="n">
        <v>0.3</v>
      </c>
      <c r="F792" s="40" t="n">
        <f aca="false">(U792-S792)/T792</f>
        <v>0.32</v>
      </c>
      <c r="G792" s="45" t="n">
        <v>0.94</v>
      </c>
      <c r="H792" s="43" t="n">
        <v>2.2</v>
      </c>
      <c r="I792" s="40" t="n">
        <v>2.5</v>
      </c>
      <c r="J792" s="40" t="n">
        <f aca="false">(H792-I792)*B792*C792*D792*3.67</f>
        <v>-1.3212</v>
      </c>
      <c r="K792" s="40" t="n">
        <v>3.67</v>
      </c>
      <c r="L792" s="44" t="n">
        <f aca="false">$AB$8*M792*N792*J792</f>
        <v>-412.2144</v>
      </c>
      <c r="M792" s="45" t="n">
        <v>0.866666666666667</v>
      </c>
      <c r="N792" s="35" t="n">
        <v>0.9</v>
      </c>
      <c r="O792" s="44" t="n">
        <f aca="false">(P792*Q792)/R792</f>
        <v>9.375</v>
      </c>
      <c r="P792" s="35" t="n">
        <f aca="false">$AB$17</f>
        <v>1.5</v>
      </c>
      <c r="Q792" s="35" t="n">
        <f aca="false">$AC$17</f>
        <v>25</v>
      </c>
      <c r="R792" s="16" t="n">
        <v>4</v>
      </c>
      <c r="S792" s="35" t="n">
        <v>59</v>
      </c>
      <c r="T792" s="35" t="n">
        <v>50</v>
      </c>
      <c r="U792" s="35" t="n">
        <v>75</v>
      </c>
      <c r="V792" s="35" t="n">
        <v>0.15</v>
      </c>
      <c r="W792" s="45" t="n">
        <f aca="false">SUM(F792,E792,V792,)</f>
        <v>0.77</v>
      </c>
    </row>
    <row r="793" customFormat="false" ht="15" hidden="false" customHeight="false" outlineLevel="0" collapsed="false">
      <c r="A793" s="39" t="n">
        <v>791</v>
      </c>
      <c r="B793" s="40" t="n">
        <v>1.2</v>
      </c>
      <c r="C793" s="41" t="n">
        <v>10</v>
      </c>
      <c r="D793" s="42" t="n">
        <v>0.1</v>
      </c>
      <c r="E793" s="40" t="n">
        <v>0.2</v>
      </c>
      <c r="F793" s="40" t="n">
        <f aca="false">(U793-S793)/T793</f>
        <v>0.2</v>
      </c>
      <c r="G793" s="45" t="n">
        <v>0.95</v>
      </c>
      <c r="H793" s="43" t="n">
        <v>2.2</v>
      </c>
      <c r="I793" s="40" t="n">
        <v>1.8</v>
      </c>
      <c r="J793" s="40" t="n">
        <f aca="false">(H793-I793)*B793*C793*D793*3.67</f>
        <v>1.7616</v>
      </c>
      <c r="K793" s="40" t="n">
        <v>3.67</v>
      </c>
      <c r="L793" s="44" t="n">
        <f aca="false">$AB$8*M793*N793*J793</f>
        <v>524.25216</v>
      </c>
      <c r="M793" s="45" t="n">
        <v>0.826666666666667</v>
      </c>
      <c r="N793" s="35" t="n">
        <v>0.9</v>
      </c>
      <c r="O793" s="44" t="n">
        <f aca="false">(P793*Q793)/R793</f>
        <v>19.7368421052632</v>
      </c>
      <c r="P793" s="35" t="n">
        <f aca="false">$AB$17</f>
        <v>1.5</v>
      </c>
      <c r="Q793" s="35" t="n">
        <f aca="false">$AC$17</f>
        <v>25</v>
      </c>
      <c r="R793" s="16" t="n">
        <v>1.9</v>
      </c>
      <c r="S793" s="35" t="n">
        <v>65</v>
      </c>
      <c r="T793" s="35" t="n">
        <v>50</v>
      </c>
      <c r="U793" s="35" t="n">
        <v>75</v>
      </c>
      <c r="V793" s="35" t="n">
        <v>0.12</v>
      </c>
      <c r="W793" s="45" t="n">
        <f aca="false">SUM(F793,E793,V793,)</f>
        <v>0.52</v>
      </c>
    </row>
    <row r="794" customFormat="false" ht="15" hidden="false" customHeight="false" outlineLevel="0" collapsed="false">
      <c r="A794" s="39" t="n">
        <v>792</v>
      </c>
      <c r="B794" s="40" t="n">
        <v>1.2</v>
      </c>
      <c r="C794" s="41" t="n">
        <v>10</v>
      </c>
      <c r="D794" s="42" t="n">
        <v>0.1</v>
      </c>
      <c r="E794" s="40" t="n">
        <v>0.4</v>
      </c>
      <c r="F794" s="40" t="n">
        <f aca="false">(U794-S794)/T794</f>
        <v>0.26</v>
      </c>
      <c r="G794" s="45" t="n">
        <v>0.95</v>
      </c>
      <c r="H794" s="43" t="n">
        <v>2.2</v>
      </c>
      <c r="I794" s="40" t="n">
        <v>1.8</v>
      </c>
      <c r="J794" s="40" t="n">
        <f aca="false">(H794-I794)*B794*C794*D794*3.67</f>
        <v>1.7616</v>
      </c>
      <c r="K794" s="40" t="n">
        <v>3.67</v>
      </c>
      <c r="L794" s="44" t="n">
        <f aca="false">$AB$8*M794*N794*J794</f>
        <v>515.79648</v>
      </c>
      <c r="M794" s="45" t="n">
        <v>0.813333333333333</v>
      </c>
      <c r="N794" s="35" t="n">
        <v>0.9</v>
      </c>
      <c r="O794" s="44" t="n">
        <f aca="false">(P794*Q794)/R794</f>
        <v>6.25</v>
      </c>
      <c r="P794" s="35" t="n">
        <f aca="false">$AB$17</f>
        <v>1.5</v>
      </c>
      <c r="Q794" s="35" t="n">
        <f aca="false">$AC$17</f>
        <v>25</v>
      </c>
      <c r="R794" s="16" t="n">
        <v>6</v>
      </c>
      <c r="S794" s="35" t="n">
        <v>62</v>
      </c>
      <c r="T794" s="35" t="n">
        <v>50</v>
      </c>
      <c r="U794" s="35" t="n">
        <v>75</v>
      </c>
      <c r="V794" s="35" t="n">
        <v>0.14</v>
      </c>
      <c r="W794" s="45" t="n">
        <f aca="false">SUM(F794,E794,V794,)</f>
        <v>0.8</v>
      </c>
    </row>
    <row r="795" customFormat="false" ht="15" hidden="false" customHeight="false" outlineLevel="0" collapsed="false">
      <c r="A795" s="39" t="n">
        <v>793</v>
      </c>
      <c r="B795" s="40" t="n">
        <v>1.2</v>
      </c>
      <c r="C795" s="41" t="n">
        <v>10</v>
      </c>
      <c r="D795" s="42" t="n">
        <v>0.1</v>
      </c>
      <c r="E795" s="40" t="n">
        <v>0.4</v>
      </c>
      <c r="F795" s="40" t="n">
        <f aca="false">(U795-S795)/T795</f>
        <v>0.4</v>
      </c>
      <c r="G795" s="45" t="n">
        <v>0.92</v>
      </c>
      <c r="H795" s="43" t="n">
        <v>2.2</v>
      </c>
      <c r="I795" s="40" t="n">
        <v>2.5</v>
      </c>
      <c r="J795" s="40" t="n">
        <f aca="false">(H795-I795)*B795*C795*D795*3.67</f>
        <v>-1.3212</v>
      </c>
      <c r="K795" s="40" t="n">
        <v>3.67</v>
      </c>
      <c r="L795" s="44" t="n">
        <f aca="false">$AB$8*M795*N795*J795</f>
        <v>-412.2144</v>
      </c>
      <c r="M795" s="45" t="n">
        <v>0.866666666666667</v>
      </c>
      <c r="N795" s="35" t="n">
        <v>0.9</v>
      </c>
      <c r="O795" s="44" t="n">
        <f aca="false">(P795*Q795)/R795</f>
        <v>15.625</v>
      </c>
      <c r="P795" s="35" t="n">
        <f aca="false">$AB$17</f>
        <v>1.5</v>
      </c>
      <c r="Q795" s="35" t="n">
        <f aca="false">$AC$17</f>
        <v>25</v>
      </c>
      <c r="R795" s="16" t="n">
        <v>2.4</v>
      </c>
      <c r="S795" s="35" t="n">
        <v>55</v>
      </c>
      <c r="T795" s="35" t="n">
        <v>50</v>
      </c>
      <c r="U795" s="35" t="n">
        <v>75</v>
      </c>
      <c r="V795" s="35" t="n">
        <v>0.2</v>
      </c>
      <c r="W795" s="45" t="n">
        <f aca="false">SUM(F795,E795,V795,)</f>
        <v>1</v>
      </c>
    </row>
    <row r="796" customFormat="false" ht="15" hidden="false" customHeight="false" outlineLevel="0" collapsed="false">
      <c r="A796" s="39" t="n">
        <v>794</v>
      </c>
      <c r="B796" s="40" t="n">
        <v>1.2</v>
      </c>
      <c r="C796" s="41" t="n">
        <v>10</v>
      </c>
      <c r="D796" s="42" t="n">
        <v>0.1</v>
      </c>
      <c r="E796" s="40" t="n">
        <v>0.3</v>
      </c>
      <c r="F796" s="40" t="n">
        <f aca="false">(U796-S796)/T796</f>
        <v>0.3</v>
      </c>
      <c r="G796" s="45" t="n">
        <v>0.92</v>
      </c>
      <c r="H796" s="43" t="n">
        <v>2.2</v>
      </c>
      <c r="I796" s="40" t="n">
        <v>2.3</v>
      </c>
      <c r="J796" s="40" t="n">
        <f aca="false">(H796-I796)*B796*C796*D796*3.67</f>
        <v>-0.440399999999998</v>
      </c>
      <c r="K796" s="40" t="n">
        <v>3.67</v>
      </c>
      <c r="L796" s="44" t="n">
        <f aca="false">$AB$8*M796*N796*J796</f>
        <v>-126.8352</v>
      </c>
      <c r="M796" s="45" t="n">
        <v>0.8</v>
      </c>
      <c r="N796" s="35" t="n">
        <v>0.9</v>
      </c>
      <c r="O796" s="44" t="n">
        <f aca="false">(P796*Q796)/R796</f>
        <v>15.625</v>
      </c>
      <c r="P796" s="35" t="n">
        <f aca="false">$AB$17</f>
        <v>1.5</v>
      </c>
      <c r="Q796" s="35" t="n">
        <f aca="false">$AC$17</f>
        <v>25</v>
      </c>
      <c r="R796" s="16" t="n">
        <v>2.4</v>
      </c>
      <c r="S796" s="35" t="n">
        <v>60</v>
      </c>
      <c r="T796" s="35" t="n">
        <v>50</v>
      </c>
      <c r="U796" s="35" t="n">
        <v>75</v>
      </c>
      <c r="V796" s="35" t="n">
        <v>0.13</v>
      </c>
      <c r="W796" s="45" t="n">
        <f aca="false">SUM(F796,E796,V796,)</f>
        <v>0.73</v>
      </c>
    </row>
    <row r="797" customFormat="false" ht="15" hidden="false" customHeight="false" outlineLevel="0" collapsed="false">
      <c r="A797" s="39" t="n">
        <v>795</v>
      </c>
      <c r="B797" s="40" t="n">
        <v>1.2</v>
      </c>
      <c r="C797" s="41" t="n">
        <v>10</v>
      </c>
      <c r="D797" s="42" t="n">
        <v>0.1</v>
      </c>
      <c r="E797" s="40" t="n">
        <v>0.2</v>
      </c>
      <c r="F797" s="40" t="n">
        <f aca="false">(U797-S797)/T797</f>
        <v>0.24</v>
      </c>
      <c r="G797" s="45" t="n">
        <v>1</v>
      </c>
      <c r="H797" s="43" t="n">
        <v>2.2</v>
      </c>
      <c r="I797" s="40" t="n">
        <v>2.6</v>
      </c>
      <c r="J797" s="40" t="n">
        <f aca="false">(H797-I797)*B797*C797*D797*3.67</f>
        <v>-1.7616</v>
      </c>
      <c r="K797" s="40" t="n">
        <v>3.67</v>
      </c>
      <c r="L797" s="44" t="n">
        <f aca="false">$AB$8*M797*N797*J797</f>
        <v>-524.25216</v>
      </c>
      <c r="M797" s="45" t="n">
        <v>0.826666666666667</v>
      </c>
      <c r="N797" s="35" t="n">
        <v>0.9</v>
      </c>
      <c r="O797" s="44" t="n">
        <f aca="false">(P797*Q797)/R797</f>
        <v>41.6666666666667</v>
      </c>
      <c r="P797" s="35" t="n">
        <f aca="false">$AB$17</f>
        <v>1.5</v>
      </c>
      <c r="Q797" s="35" t="n">
        <f aca="false">$AC$17</f>
        <v>25</v>
      </c>
      <c r="R797" s="16" t="n">
        <v>0.9</v>
      </c>
      <c r="S797" s="35" t="n">
        <v>63</v>
      </c>
      <c r="T797" s="35" t="n">
        <v>50</v>
      </c>
      <c r="U797" s="35" t="n">
        <v>75</v>
      </c>
      <c r="V797" s="35" t="n">
        <v>0.14</v>
      </c>
      <c r="W797" s="45" t="n">
        <f aca="false">SUM(F797,E797,V797,)</f>
        <v>0.58</v>
      </c>
    </row>
    <row r="798" customFormat="false" ht="15" hidden="false" customHeight="false" outlineLevel="0" collapsed="false">
      <c r="A798" s="39" t="n">
        <v>796</v>
      </c>
      <c r="B798" s="40" t="n">
        <v>1.2</v>
      </c>
      <c r="C798" s="41" t="n">
        <v>10</v>
      </c>
      <c r="D798" s="42" t="n">
        <v>0.1</v>
      </c>
      <c r="E798" s="40" t="n">
        <v>0.4</v>
      </c>
      <c r="F798" s="40" t="n">
        <f aca="false">(U798-S798)/T798</f>
        <v>0.24</v>
      </c>
      <c r="G798" s="45" t="n">
        <v>0.94</v>
      </c>
      <c r="H798" s="43" t="n">
        <v>2.2</v>
      </c>
      <c r="I798" s="40" t="n">
        <v>2.4</v>
      </c>
      <c r="J798" s="40" t="n">
        <f aca="false">(H798-I798)*B798*C798*D798*3.67</f>
        <v>-0.880799999999999</v>
      </c>
      <c r="K798" s="40" t="n">
        <v>3.67</v>
      </c>
      <c r="L798" s="44" t="n">
        <f aca="false">$AB$8*M798*N798*J798</f>
        <v>-253.6704</v>
      </c>
      <c r="M798" s="45" t="n">
        <v>0.8</v>
      </c>
      <c r="N798" s="35" t="n">
        <v>0.9</v>
      </c>
      <c r="O798" s="44" t="n">
        <f aca="false">(P798*Q798)/R798</f>
        <v>31.25</v>
      </c>
      <c r="P798" s="35" t="n">
        <f aca="false">$AB$17</f>
        <v>1.5</v>
      </c>
      <c r="Q798" s="35" t="n">
        <f aca="false">$AC$17</f>
        <v>25</v>
      </c>
      <c r="R798" s="16" t="n">
        <v>1.2</v>
      </c>
      <c r="S798" s="35" t="n">
        <v>63</v>
      </c>
      <c r="T798" s="35" t="n">
        <v>50</v>
      </c>
      <c r="U798" s="35" t="n">
        <v>75</v>
      </c>
      <c r="V798" s="35" t="n">
        <v>0.13</v>
      </c>
      <c r="W798" s="45" t="n">
        <f aca="false">SUM(F798,E798,V798,)</f>
        <v>0.77</v>
      </c>
    </row>
    <row r="799" customFormat="false" ht="15" hidden="false" customHeight="false" outlineLevel="0" collapsed="false">
      <c r="A799" s="39" t="n">
        <v>797</v>
      </c>
      <c r="B799" s="40" t="n">
        <v>1.2</v>
      </c>
      <c r="C799" s="41" t="n">
        <v>10</v>
      </c>
      <c r="D799" s="42" t="n">
        <v>0.1</v>
      </c>
      <c r="E799" s="40" t="n">
        <v>0.2</v>
      </c>
      <c r="F799" s="40" t="n">
        <f aca="false">(U799-S799)/T799</f>
        <v>0.38</v>
      </c>
      <c r="G799" s="45" t="n">
        <v>0.95</v>
      </c>
      <c r="H799" s="43" t="n">
        <v>2.2</v>
      </c>
      <c r="I799" s="40" t="n">
        <v>1.9</v>
      </c>
      <c r="J799" s="40" t="n">
        <f aca="false">(H799-I799)*B799*C799*D799*3.67</f>
        <v>1.3212</v>
      </c>
      <c r="K799" s="40" t="n">
        <v>3.67</v>
      </c>
      <c r="L799" s="44" t="n">
        <f aca="false">$AB$8*M799*N799*J799</f>
        <v>361.48032</v>
      </c>
      <c r="M799" s="45" t="n">
        <v>0.76</v>
      </c>
      <c r="N799" s="35" t="n">
        <v>0.9</v>
      </c>
      <c r="O799" s="44" t="n">
        <f aca="false">(P799*Q799)/R799</f>
        <v>11.3636363636364</v>
      </c>
      <c r="P799" s="35" t="n">
        <f aca="false">$AB$17</f>
        <v>1.5</v>
      </c>
      <c r="Q799" s="35" t="n">
        <f aca="false">$AC$17</f>
        <v>25</v>
      </c>
      <c r="R799" s="16" t="n">
        <v>3.3</v>
      </c>
      <c r="S799" s="35" t="n">
        <v>56</v>
      </c>
      <c r="T799" s="35" t="n">
        <v>50</v>
      </c>
      <c r="U799" s="35" t="n">
        <v>75</v>
      </c>
      <c r="V799" s="35" t="n">
        <v>0.11</v>
      </c>
      <c r="W799" s="45" t="n">
        <f aca="false">SUM(F799,E799,V799,)</f>
        <v>0.69</v>
      </c>
    </row>
    <row r="800" customFormat="false" ht="15" hidden="false" customHeight="false" outlineLevel="0" collapsed="false">
      <c r="A800" s="39" t="n">
        <v>798</v>
      </c>
      <c r="B800" s="40" t="n">
        <v>1.2</v>
      </c>
      <c r="C800" s="41" t="n">
        <v>10</v>
      </c>
      <c r="D800" s="42" t="n">
        <v>0.1</v>
      </c>
      <c r="E800" s="40" t="n">
        <v>0.4</v>
      </c>
      <c r="F800" s="40" t="n">
        <f aca="false">(U800-S800)/T800</f>
        <v>0.24</v>
      </c>
      <c r="G800" s="45" t="n">
        <v>0.97</v>
      </c>
      <c r="H800" s="43" t="n">
        <v>2.2</v>
      </c>
      <c r="I800" s="40" t="n">
        <v>2.4</v>
      </c>
      <c r="J800" s="40" t="n">
        <f aca="false">(H800-I800)*B800*C800*D800*3.67</f>
        <v>-0.880799999999999</v>
      </c>
      <c r="K800" s="40" t="n">
        <v>3.67</v>
      </c>
      <c r="L800" s="44" t="n">
        <f aca="false">$AB$8*M800*N800*J800</f>
        <v>-270.58176</v>
      </c>
      <c r="M800" s="45" t="n">
        <v>0.853333333333333</v>
      </c>
      <c r="N800" s="35" t="n">
        <v>0.9</v>
      </c>
      <c r="O800" s="44" t="n">
        <f aca="false">(P800*Q800)/R800</f>
        <v>7.97872340425532</v>
      </c>
      <c r="P800" s="35" t="n">
        <f aca="false">$AB$17</f>
        <v>1.5</v>
      </c>
      <c r="Q800" s="35" t="n">
        <f aca="false">$AC$17</f>
        <v>25</v>
      </c>
      <c r="R800" s="16" t="n">
        <v>4.7</v>
      </c>
      <c r="S800" s="35" t="n">
        <v>63</v>
      </c>
      <c r="T800" s="35" t="n">
        <v>50</v>
      </c>
      <c r="U800" s="35" t="n">
        <v>75</v>
      </c>
      <c r="V800" s="35" t="n">
        <v>0.2</v>
      </c>
      <c r="W800" s="45" t="n">
        <f aca="false">SUM(F800,E800,V800,)</f>
        <v>0.84</v>
      </c>
    </row>
    <row r="801" customFormat="false" ht="15" hidden="false" customHeight="false" outlineLevel="0" collapsed="false">
      <c r="A801" s="39" t="n">
        <v>799</v>
      </c>
      <c r="B801" s="40" t="n">
        <v>1.2</v>
      </c>
      <c r="C801" s="41" t="n">
        <v>10</v>
      </c>
      <c r="D801" s="42" t="n">
        <v>0.1</v>
      </c>
      <c r="E801" s="40" t="n">
        <v>0.4</v>
      </c>
      <c r="F801" s="40" t="n">
        <f aca="false">(U801-S801)/T801</f>
        <v>0.2</v>
      </c>
      <c r="G801" s="45" t="n">
        <v>0.94</v>
      </c>
      <c r="H801" s="43" t="n">
        <v>2.2</v>
      </c>
      <c r="I801" s="40" t="n">
        <v>2.3</v>
      </c>
      <c r="J801" s="40" t="n">
        <f aca="false">(H801-I801)*B801*C801*D801*3.67</f>
        <v>-0.440399999999998</v>
      </c>
      <c r="K801" s="40" t="n">
        <v>3.67</v>
      </c>
      <c r="L801" s="44" t="n">
        <f aca="false">$AB$8*M801*N801*J801</f>
        <v>-116.2656</v>
      </c>
      <c r="M801" s="45" t="n">
        <v>0.733333333333333</v>
      </c>
      <c r="N801" s="35" t="n">
        <v>0.9</v>
      </c>
      <c r="O801" s="44" t="n">
        <f aca="false">(P801*Q801)/R801</f>
        <v>8.72093023255814</v>
      </c>
      <c r="P801" s="35" t="n">
        <f aca="false">$AB$17</f>
        <v>1.5</v>
      </c>
      <c r="Q801" s="35" t="n">
        <f aca="false">$AC$17</f>
        <v>25</v>
      </c>
      <c r="R801" s="16" t="n">
        <v>4.3</v>
      </c>
      <c r="S801" s="35" t="n">
        <v>65</v>
      </c>
      <c r="T801" s="35" t="n">
        <v>50</v>
      </c>
      <c r="U801" s="35" t="n">
        <v>75</v>
      </c>
      <c r="V801" s="35" t="n">
        <v>0.18</v>
      </c>
      <c r="W801" s="45" t="n">
        <f aca="false">SUM(F801,E801,V801,)</f>
        <v>0.78</v>
      </c>
    </row>
    <row r="802" customFormat="false" ht="15" hidden="false" customHeight="false" outlineLevel="0" collapsed="false">
      <c r="A802" s="39" t="n">
        <v>800</v>
      </c>
      <c r="B802" s="40" t="n">
        <v>1.2</v>
      </c>
      <c r="C802" s="41" t="n">
        <v>10</v>
      </c>
      <c r="D802" s="42" t="n">
        <v>0.1</v>
      </c>
      <c r="E802" s="40" t="n">
        <v>0.2</v>
      </c>
      <c r="F802" s="40" t="n">
        <f aca="false">(U802-S802)/T802</f>
        <v>0.4</v>
      </c>
      <c r="G802" s="45" t="n">
        <v>0.97</v>
      </c>
      <c r="H802" s="43" t="n">
        <v>2.2</v>
      </c>
      <c r="I802" s="40" t="n">
        <v>2</v>
      </c>
      <c r="J802" s="40" t="n">
        <f aca="false">(H802-I802)*B802*C802*D802*3.67</f>
        <v>0.880800000000001</v>
      </c>
      <c r="K802" s="40" t="n">
        <v>3.67</v>
      </c>
      <c r="L802" s="44" t="n">
        <f aca="false">$AB$8*M802*N802*J802</f>
        <v>249.44256</v>
      </c>
      <c r="M802" s="45" t="n">
        <v>0.786666666666667</v>
      </c>
      <c r="N802" s="35" t="n">
        <v>0.9</v>
      </c>
      <c r="O802" s="44" t="n">
        <f aca="false">(P802*Q802)/R802</f>
        <v>9.61538461538462</v>
      </c>
      <c r="P802" s="35" t="n">
        <f aca="false">$AB$17</f>
        <v>1.5</v>
      </c>
      <c r="Q802" s="35" t="n">
        <f aca="false">$AC$17</f>
        <v>25</v>
      </c>
      <c r="R802" s="16" t="n">
        <v>3.9</v>
      </c>
      <c r="S802" s="35" t="n">
        <v>55</v>
      </c>
      <c r="T802" s="35" t="n">
        <v>50</v>
      </c>
      <c r="U802" s="35" t="n">
        <v>75</v>
      </c>
      <c r="V802" s="35" t="n">
        <v>0.1</v>
      </c>
      <c r="W802" s="45" t="n">
        <f aca="false">SUM(F802,E802,V802,)</f>
        <v>0.7</v>
      </c>
    </row>
    <row r="803" customFormat="false" ht="15" hidden="false" customHeight="false" outlineLevel="0" collapsed="false">
      <c r="A803" s="39" t="n">
        <v>801</v>
      </c>
      <c r="B803" s="40" t="n">
        <v>1.2</v>
      </c>
      <c r="C803" s="41" t="n">
        <v>10</v>
      </c>
      <c r="D803" s="42" t="n">
        <v>0.1</v>
      </c>
      <c r="E803" s="40" t="n">
        <v>0.3</v>
      </c>
      <c r="F803" s="40" t="n">
        <f aca="false">(U803-S803)/T803</f>
        <v>0.24</v>
      </c>
      <c r="G803" s="45" t="n">
        <v>0.99</v>
      </c>
      <c r="H803" s="43" t="n">
        <v>2.2</v>
      </c>
      <c r="I803" s="40" t="n">
        <v>2.6</v>
      </c>
      <c r="J803" s="40" t="n">
        <f aca="false">(H803-I803)*B803*C803*D803*3.67</f>
        <v>-1.7616</v>
      </c>
      <c r="K803" s="40" t="n">
        <v>3.67</v>
      </c>
      <c r="L803" s="44" t="n">
        <f aca="false">$AB$8*M803*N803*J803</f>
        <v>-541.16352</v>
      </c>
      <c r="M803" s="45" t="n">
        <v>0.853333333333333</v>
      </c>
      <c r="N803" s="35" t="n">
        <v>0.9</v>
      </c>
      <c r="O803" s="44" t="n">
        <f aca="false">(P803*Q803)/R803</f>
        <v>5.859375</v>
      </c>
      <c r="P803" s="35" t="n">
        <f aca="false">$AB$17</f>
        <v>1.5</v>
      </c>
      <c r="Q803" s="35" t="n">
        <f aca="false">$AC$17</f>
        <v>25</v>
      </c>
      <c r="R803" s="16" t="n">
        <v>6.4</v>
      </c>
      <c r="S803" s="35" t="n">
        <v>63</v>
      </c>
      <c r="T803" s="35" t="n">
        <v>50</v>
      </c>
      <c r="U803" s="35" t="n">
        <v>75</v>
      </c>
      <c r="V803" s="35" t="n">
        <v>0.24</v>
      </c>
      <c r="W803" s="45" t="n">
        <f aca="false">SUM(F803,E803,V803,)</f>
        <v>0.78</v>
      </c>
    </row>
    <row r="804" customFormat="false" ht="15" hidden="false" customHeight="false" outlineLevel="0" collapsed="false">
      <c r="A804" s="39" t="n">
        <v>802</v>
      </c>
      <c r="B804" s="40" t="n">
        <v>1.2</v>
      </c>
      <c r="C804" s="41" t="n">
        <v>10</v>
      </c>
      <c r="D804" s="42" t="n">
        <v>0.1</v>
      </c>
      <c r="E804" s="40" t="n">
        <v>0.2</v>
      </c>
      <c r="F804" s="40" t="n">
        <f aca="false">(U804-S804)/T804</f>
        <v>0.32</v>
      </c>
      <c r="G804" s="45" t="n">
        <v>0.94</v>
      </c>
      <c r="H804" s="43" t="n">
        <v>2.2</v>
      </c>
      <c r="I804" s="40" t="n">
        <v>2.6</v>
      </c>
      <c r="J804" s="40" t="n">
        <f aca="false">(H804-I804)*B804*C804*D804*3.67</f>
        <v>-1.7616</v>
      </c>
      <c r="K804" s="40" t="n">
        <v>3.67</v>
      </c>
      <c r="L804" s="44" t="n">
        <f aca="false">$AB$8*M804*N804*J804</f>
        <v>-481.97376</v>
      </c>
      <c r="M804" s="45" t="n">
        <v>0.76</v>
      </c>
      <c r="N804" s="35" t="n">
        <v>0.9</v>
      </c>
      <c r="O804" s="44" t="n">
        <f aca="false">(P804*Q804)/R804</f>
        <v>7.21153846153846</v>
      </c>
      <c r="P804" s="35" t="n">
        <f aca="false">$AB$17</f>
        <v>1.5</v>
      </c>
      <c r="Q804" s="35" t="n">
        <f aca="false">$AC$17</f>
        <v>25</v>
      </c>
      <c r="R804" s="16" t="n">
        <v>5.2</v>
      </c>
      <c r="S804" s="35" t="n">
        <v>59</v>
      </c>
      <c r="T804" s="35" t="n">
        <v>50</v>
      </c>
      <c r="U804" s="35" t="n">
        <v>75</v>
      </c>
      <c r="V804" s="35" t="n">
        <v>0.17</v>
      </c>
      <c r="W804" s="45" t="n">
        <f aca="false">SUM(F804,E804,V804,)</f>
        <v>0.69</v>
      </c>
    </row>
    <row r="805" customFormat="false" ht="15" hidden="false" customHeight="false" outlineLevel="0" collapsed="false">
      <c r="A805" s="39" t="n">
        <v>803</v>
      </c>
      <c r="B805" s="40" t="n">
        <v>1.2</v>
      </c>
      <c r="C805" s="41" t="n">
        <v>10</v>
      </c>
      <c r="D805" s="42" t="n">
        <v>0.1</v>
      </c>
      <c r="E805" s="40" t="n">
        <v>0.4</v>
      </c>
      <c r="F805" s="40" t="n">
        <f aca="false">(U805-S805)/T805</f>
        <v>0.24</v>
      </c>
      <c r="G805" s="45" t="n">
        <v>0.97</v>
      </c>
      <c r="H805" s="43" t="n">
        <v>2.2</v>
      </c>
      <c r="I805" s="40" t="n">
        <v>2.2</v>
      </c>
      <c r="J805" s="40" t="n">
        <f aca="false">(H805-I805)*B805*C805*D805*3.67</f>
        <v>0</v>
      </c>
      <c r="K805" s="40" t="n">
        <v>3.67</v>
      </c>
      <c r="L805" s="44" t="n">
        <f aca="false">$AB$8*M805*N805*J805</f>
        <v>0</v>
      </c>
      <c r="M805" s="45" t="n">
        <v>0.746666666666667</v>
      </c>
      <c r="N805" s="35" t="n">
        <v>0.9</v>
      </c>
      <c r="O805" s="44" t="n">
        <f aca="false">(P805*Q805)/R805</f>
        <v>28.8461538461538</v>
      </c>
      <c r="P805" s="35" t="n">
        <f aca="false">$AB$17</f>
        <v>1.5</v>
      </c>
      <c r="Q805" s="35" t="n">
        <f aca="false">$AC$17</f>
        <v>25</v>
      </c>
      <c r="R805" s="16" t="n">
        <v>1.3</v>
      </c>
      <c r="S805" s="35" t="n">
        <v>63</v>
      </c>
      <c r="T805" s="35" t="n">
        <v>50</v>
      </c>
      <c r="U805" s="35" t="n">
        <v>75</v>
      </c>
      <c r="V805" s="35" t="n">
        <v>0.23</v>
      </c>
      <c r="W805" s="45" t="n">
        <f aca="false">SUM(F805,E805,V805,)</f>
        <v>0.87</v>
      </c>
    </row>
    <row r="806" customFormat="false" ht="15" hidden="false" customHeight="false" outlineLevel="0" collapsed="false">
      <c r="A806" s="39" t="n">
        <v>804</v>
      </c>
      <c r="B806" s="40" t="n">
        <v>1.2</v>
      </c>
      <c r="C806" s="41" t="n">
        <v>10</v>
      </c>
      <c r="D806" s="42" t="n">
        <v>0.1</v>
      </c>
      <c r="E806" s="40" t="n">
        <v>0.3</v>
      </c>
      <c r="F806" s="40" t="n">
        <f aca="false">(U806-S806)/T806</f>
        <v>0.34</v>
      </c>
      <c r="G806" s="45" t="n">
        <v>1</v>
      </c>
      <c r="H806" s="43" t="n">
        <v>2.2</v>
      </c>
      <c r="I806" s="40" t="n">
        <v>2.4</v>
      </c>
      <c r="J806" s="40" t="n">
        <f aca="false">(H806-I806)*B806*C806*D806*3.67</f>
        <v>-0.880799999999999</v>
      </c>
      <c r="K806" s="40" t="n">
        <v>3.67</v>
      </c>
      <c r="L806" s="44" t="n">
        <f aca="false">$AB$8*M806*N806*J806</f>
        <v>-270.58176</v>
      </c>
      <c r="M806" s="45" t="n">
        <v>0.853333333333333</v>
      </c>
      <c r="N806" s="35" t="n">
        <v>0.9</v>
      </c>
      <c r="O806" s="44" t="n">
        <f aca="false">(P806*Q806)/R806</f>
        <v>12.0967741935484</v>
      </c>
      <c r="P806" s="35" t="n">
        <f aca="false">$AB$17</f>
        <v>1.5</v>
      </c>
      <c r="Q806" s="35" t="n">
        <f aca="false">$AC$17</f>
        <v>25</v>
      </c>
      <c r="R806" s="16" t="n">
        <v>3.1</v>
      </c>
      <c r="S806" s="35" t="n">
        <v>58</v>
      </c>
      <c r="T806" s="35" t="n">
        <v>50</v>
      </c>
      <c r="U806" s="35" t="n">
        <v>75</v>
      </c>
      <c r="V806" s="35" t="n">
        <v>0.18</v>
      </c>
      <c r="W806" s="45" t="n">
        <f aca="false">SUM(F806,E806,V806,)</f>
        <v>0.82</v>
      </c>
    </row>
    <row r="807" customFormat="false" ht="15" hidden="false" customHeight="false" outlineLevel="0" collapsed="false">
      <c r="A807" s="39" t="n">
        <v>805</v>
      </c>
      <c r="B807" s="40" t="n">
        <v>1.2</v>
      </c>
      <c r="C807" s="41" t="n">
        <v>10</v>
      </c>
      <c r="D807" s="42" t="n">
        <v>0.1</v>
      </c>
      <c r="E807" s="40" t="n">
        <v>0.3</v>
      </c>
      <c r="F807" s="40" t="n">
        <f aca="false">(U807-S807)/T807</f>
        <v>0.36</v>
      </c>
      <c r="G807" s="45" t="n">
        <v>1</v>
      </c>
      <c r="H807" s="43" t="n">
        <v>2.2</v>
      </c>
      <c r="I807" s="40" t="n">
        <v>2.1</v>
      </c>
      <c r="J807" s="40" t="n">
        <f aca="false">(H807-I807)*B807*C807*D807*3.67</f>
        <v>0.4404</v>
      </c>
      <c r="K807" s="40" t="n">
        <v>3.67</v>
      </c>
      <c r="L807" s="44" t="n">
        <f aca="false">$AB$8*M807*N807*J807</f>
        <v>135.29088</v>
      </c>
      <c r="M807" s="45" t="n">
        <v>0.853333333333333</v>
      </c>
      <c r="N807" s="35" t="n">
        <v>0.9</v>
      </c>
      <c r="O807" s="44" t="n">
        <f aca="false">(P807*Q807)/R807</f>
        <v>34.0909090909091</v>
      </c>
      <c r="P807" s="35" t="n">
        <f aca="false">$AB$17</f>
        <v>1.5</v>
      </c>
      <c r="Q807" s="35" t="n">
        <f aca="false">$AC$17</f>
        <v>25</v>
      </c>
      <c r="R807" s="16" t="n">
        <v>1.1</v>
      </c>
      <c r="S807" s="35" t="n">
        <v>57</v>
      </c>
      <c r="T807" s="35" t="n">
        <v>50</v>
      </c>
      <c r="U807" s="35" t="n">
        <v>75</v>
      </c>
      <c r="V807" s="35" t="n">
        <v>0.1</v>
      </c>
      <c r="W807" s="45" t="n">
        <f aca="false">SUM(F807,E807,V807,)</f>
        <v>0.76</v>
      </c>
    </row>
    <row r="808" customFormat="false" ht="15" hidden="false" customHeight="false" outlineLevel="0" collapsed="false">
      <c r="A808" s="39" t="n">
        <v>806</v>
      </c>
      <c r="B808" s="40" t="n">
        <v>1.2</v>
      </c>
      <c r="C808" s="41" t="n">
        <v>10</v>
      </c>
      <c r="D808" s="42" t="n">
        <v>0.1</v>
      </c>
      <c r="E808" s="40" t="n">
        <v>0.4</v>
      </c>
      <c r="F808" s="40" t="n">
        <f aca="false">(U808-S808)/T808</f>
        <v>0.28</v>
      </c>
      <c r="G808" s="45" t="n">
        <v>0.95</v>
      </c>
      <c r="H808" s="43" t="n">
        <v>2.2</v>
      </c>
      <c r="I808" s="40" t="n">
        <v>2.1</v>
      </c>
      <c r="J808" s="40" t="n">
        <f aca="false">(H808-I808)*B808*C808*D808*3.67</f>
        <v>0.4404</v>
      </c>
      <c r="K808" s="40" t="n">
        <v>3.67</v>
      </c>
      <c r="L808" s="44" t="n">
        <f aca="false">$AB$8*M808*N808*J808</f>
        <v>126.8352</v>
      </c>
      <c r="M808" s="45" t="n">
        <v>0.8</v>
      </c>
      <c r="N808" s="35" t="n">
        <v>0.9</v>
      </c>
      <c r="O808" s="44" t="n">
        <f aca="false">(P808*Q808)/R808</f>
        <v>46.875</v>
      </c>
      <c r="P808" s="35" t="n">
        <f aca="false">$AB$17</f>
        <v>1.5</v>
      </c>
      <c r="Q808" s="35" t="n">
        <f aca="false">$AC$17</f>
        <v>25</v>
      </c>
      <c r="R808" s="16" t="n">
        <v>0.8</v>
      </c>
      <c r="S808" s="35" t="n">
        <v>61</v>
      </c>
      <c r="T808" s="35" t="n">
        <v>50</v>
      </c>
      <c r="U808" s="35" t="n">
        <v>75</v>
      </c>
      <c r="V808" s="35" t="n">
        <v>0.16</v>
      </c>
      <c r="W808" s="45" t="n">
        <f aca="false">SUM(F808,E808,V808,)</f>
        <v>0.84</v>
      </c>
    </row>
    <row r="809" customFormat="false" ht="15" hidden="false" customHeight="false" outlineLevel="0" collapsed="false">
      <c r="A809" s="39" t="n">
        <v>807</v>
      </c>
      <c r="B809" s="40" t="n">
        <v>1.2</v>
      </c>
      <c r="C809" s="41" t="n">
        <v>10</v>
      </c>
      <c r="D809" s="42" t="n">
        <v>0.1</v>
      </c>
      <c r="E809" s="40" t="n">
        <v>0.2</v>
      </c>
      <c r="F809" s="40" t="n">
        <f aca="false">(U809-S809)/T809</f>
        <v>0.22</v>
      </c>
      <c r="G809" s="45" t="n">
        <v>0.91</v>
      </c>
      <c r="H809" s="43" t="n">
        <v>2.2</v>
      </c>
      <c r="I809" s="40" t="n">
        <v>2.6</v>
      </c>
      <c r="J809" s="40" t="n">
        <f aca="false">(H809-I809)*B809*C809*D809*3.67</f>
        <v>-1.7616</v>
      </c>
      <c r="K809" s="40" t="n">
        <v>3.67</v>
      </c>
      <c r="L809" s="44" t="n">
        <f aca="false">$AB$8*M809*N809*J809</f>
        <v>-524.25216</v>
      </c>
      <c r="M809" s="45" t="n">
        <v>0.826666666666667</v>
      </c>
      <c r="N809" s="35" t="n">
        <v>0.9</v>
      </c>
      <c r="O809" s="44" t="n">
        <f aca="false">(P809*Q809)/R809</f>
        <v>28.8461538461538</v>
      </c>
      <c r="P809" s="35" t="n">
        <f aca="false">$AB$17</f>
        <v>1.5</v>
      </c>
      <c r="Q809" s="35" t="n">
        <f aca="false">$AC$17</f>
        <v>25</v>
      </c>
      <c r="R809" s="16" t="n">
        <v>1.3</v>
      </c>
      <c r="S809" s="35" t="n">
        <v>64</v>
      </c>
      <c r="T809" s="35" t="n">
        <v>50</v>
      </c>
      <c r="U809" s="35" t="n">
        <v>75</v>
      </c>
      <c r="V809" s="35" t="n">
        <v>0.12</v>
      </c>
      <c r="W809" s="45" t="n">
        <f aca="false">SUM(F809,E809,V809,)</f>
        <v>0.54</v>
      </c>
    </row>
    <row r="810" customFormat="false" ht="15" hidden="false" customHeight="false" outlineLevel="0" collapsed="false">
      <c r="A810" s="39" t="n">
        <v>808</v>
      </c>
      <c r="B810" s="40" t="n">
        <v>1.2</v>
      </c>
      <c r="C810" s="41" t="n">
        <v>10</v>
      </c>
      <c r="D810" s="42" t="n">
        <v>0.1</v>
      </c>
      <c r="E810" s="40" t="n">
        <v>0.3</v>
      </c>
      <c r="F810" s="40" t="n">
        <f aca="false">(U810-S810)/T810</f>
        <v>0.34</v>
      </c>
      <c r="G810" s="45" t="n">
        <v>0.98</v>
      </c>
      <c r="H810" s="43" t="n">
        <v>2.2</v>
      </c>
      <c r="I810" s="40" t="n">
        <v>1.8</v>
      </c>
      <c r="J810" s="40" t="n">
        <f aca="false">(H810-I810)*B810*C810*D810*3.67</f>
        <v>1.7616</v>
      </c>
      <c r="K810" s="40" t="n">
        <v>3.67</v>
      </c>
      <c r="L810" s="44" t="n">
        <f aca="false">$AB$8*M810*N810*J810</f>
        <v>541.16352</v>
      </c>
      <c r="M810" s="45" t="n">
        <v>0.853333333333333</v>
      </c>
      <c r="N810" s="35" t="n">
        <v>0.9</v>
      </c>
      <c r="O810" s="44" t="n">
        <f aca="false">(P810*Q810)/R810</f>
        <v>41.6666666666667</v>
      </c>
      <c r="P810" s="35" t="n">
        <f aca="false">$AB$17</f>
        <v>1.5</v>
      </c>
      <c r="Q810" s="35" t="n">
        <f aca="false">$AC$17</f>
        <v>25</v>
      </c>
      <c r="R810" s="16" t="n">
        <v>0.9</v>
      </c>
      <c r="S810" s="35" t="n">
        <v>58</v>
      </c>
      <c r="T810" s="35" t="n">
        <v>50</v>
      </c>
      <c r="U810" s="35" t="n">
        <v>75</v>
      </c>
      <c r="V810" s="35" t="n">
        <v>0.25</v>
      </c>
      <c r="W810" s="45" t="n">
        <f aca="false">SUM(F810,E810,V810,)</f>
        <v>0.89</v>
      </c>
    </row>
    <row r="811" customFormat="false" ht="15" hidden="false" customHeight="false" outlineLevel="0" collapsed="false">
      <c r="A811" s="39" t="n">
        <v>809</v>
      </c>
      <c r="B811" s="40" t="n">
        <v>1.2</v>
      </c>
      <c r="C811" s="41" t="n">
        <v>10</v>
      </c>
      <c r="D811" s="42" t="n">
        <v>0.1</v>
      </c>
      <c r="E811" s="40" t="n">
        <v>0.4</v>
      </c>
      <c r="F811" s="40" t="n">
        <f aca="false">(U811-S811)/T811</f>
        <v>0.36</v>
      </c>
      <c r="G811" s="45" t="n">
        <v>0.9</v>
      </c>
      <c r="H811" s="43" t="n">
        <v>2.2</v>
      </c>
      <c r="I811" s="40" t="n">
        <v>2.5</v>
      </c>
      <c r="J811" s="40" t="n">
        <f aca="false">(H811-I811)*B811*C811*D811*3.67</f>
        <v>-1.3212</v>
      </c>
      <c r="K811" s="40" t="n">
        <v>3.67</v>
      </c>
      <c r="L811" s="44" t="n">
        <f aca="false">$AB$8*M811*N811*J811</f>
        <v>-393.18912</v>
      </c>
      <c r="M811" s="45" t="n">
        <v>0.826666666666667</v>
      </c>
      <c r="N811" s="35" t="n">
        <v>0.9</v>
      </c>
      <c r="O811" s="44" t="n">
        <f aca="false">(P811*Q811)/R811</f>
        <v>11.3636363636364</v>
      </c>
      <c r="P811" s="35" t="n">
        <f aca="false">$AB$17</f>
        <v>1.5</v>
      </c>
      <c r="Q811" s="35" t="n">
        <f aca="false">$AC$17</f>
        <v>25</v>
      </c>
      <c r="R811" s="16" t="n">
        <v>3.3</v>
      </c>
      <c r="S811" s="35" t="n">
        <v>57</v>
      </c>
      <c r="T811" s="35" t="n">
        <v>50</v>
      </c>
      <c r="U811" s="35" t="n">
        <v>75</v>
      </c>
      <c r="V811" s="35" t="n">
        <v>0.18</v>
      </c>
      <c r="W811" s="45" t="n">
        <f aca="false">SUM(F811,E811,V811,)</f>
        <v>0.94</v>
      </c>
    </row>
    <row r="812" customFormat="false" ht="15" hidden="false" customHeight="false" outlineLevel="0" collapsed="false">
      <c r="A812" s="39" t="n">
        <v>810</v>
      </c>
      <c r="B812" s="40" t="n">
        <v>1.2</v>
      </c>
      <c r="C812" s="41" t="n">
        <v>10</v>
      </c>
      <c r="D812" s="42" t="n">
        <v>0.1</v>
      </c>
      <c r="E812" s="40" t="n">
        <v>0.4</v>
      </c>
      <c r="F812" s="40" t="n">
        <f aca="false">(U812-S812)/T812</f>
        <v>0.26</v>
      </c>
      <c r="G812" s="45" t="n">
        <v>0.95</v>
      </c>
      <c r="H812" s="43" t="n">
        <v>2.2</v>
      </c>
      <c r="I812" s="40" t="n">
        <v>2.5</v>
      </c>
      <c r="J812" s="40" t="n">
        <f aca="false">(H812-I812)*B812*C812*D812*3.67</f>
        <v>-1.3212</v>
      </c>
      <c r="K812" s="40" t="n">
        <v>3.67</v>
      </c>
      <c r="L812" s="44" t="n">
        <f aca="false">$AB$8*M812*N812*J812</f>
        <v>-393.18912</v>
      </c>
      <c r="M812" s="45" t="n">
        <v>0.826666666666667</v>
      </c>
      <c r="N812" s="35" t="n">
        <v>0.9</v>
      </c>
      <c r="O812" s="44" t="n">
        <f aca="false">(P812*Q812)/R812</f>
        <v>7.5</v>
      </c>
      <c r="P812" s="35" t="n">
        <f aca="false">$AB$17</f>
        <v>1.5</v>
      </c>
      <c r="Q812" s="35" t="n">
        <f aca="false">$AC$17</f>
        <v>25</v>
      </c>
      <c r="R812" s="16" t="n">
        <v>5</v>
      </c>
      <c r="S812" s="35" t="n">
        <v>62</v>
      </c>
      <c r="T812" s="35" t="n">
        <v>50</v>
      </c>
      <c r="U812" s="35" t="n">
        <v>75</v>
      </c>
      <c r="V812" s="35" t="n">
        <v>0.1</v>
      </c>
      <c r="W812" s="45" t="n">
        <f aca="false">SUM(F812,E812,V812,)</f>
        <v>0.76</v>
      </c>
    </row>
    <row r="813" customFormat="false" ht="15" hidden="false" customHeight="false" outlineLevel="0" collapsed="false">
      <c r="A813" s="39" t="n">
        <v>811</v>
      </c>
      <c r="B813" s="40" t="n">
        <v>1.2</v>
      </c>
      <c r="C813" s="41" t="n">
        <v>10</v>
      </c>
      <c r="D813" s="42" t="n">
        <v>0.1</v>
      </c>
      <c r="E813" s="40" t="n">
        <v>0.3</v>
      </c>
      <c r="F813" s="40" t="n">
        <f aca="false">(U813-S813)/T813</f>
        <v>0.24</v>
      </c>
      <c r="G813" s="45" t="n">
        <v>0.98</v>
      </c>
      <c r="H813" s="43" t="n">
        <v>2.2</v>
      </c>
      <c r="I813" s="40" t="n">
        <v>2.1</v>
      </c>
      <c r="J813" s="40" t="n">
        <f aca="false">(H813-I813)*B813*C813*D813*3.67</f>
        <v>0.4404</v>
      </c>
      <c r="K813" s="40" t="n">
        <v>3.67</v>
      </c>
      <c r="L813" s="44" t="n">
        <f aca="false">$AB$8*M813*N813*J813</f>
        <v>116.2656</v>
      </c>
      <c r="M813" s="45" t="n">
        <v>0.733333333333333</v>
      </c>
      <c r="N813" s="35" t="n">
        <v>0.9</v>
      </c>
      <c r="O813" s="44" t="n">
        <f aca="false">(P813*Q813)/R813</f>
        <v>28.8461538461538</v>
      </c>
      <c r="P813" s="35" t="n">
        <f aca="false">$AB$17</f>
        <v>1.5</v>
      </c>
      <c r="Q813" s="35" t="n">
        <f aca="false">$AC$17</f>
        <v>25</v>
      </c>
      <c r="R813" s="16" t="n">
        <v>1.3</v>
      </c>
      <c r="S813" s="35" t="n">
        <v>63</v>
      </c>
      <c r="T813" s="35" t="n">
        <v>50</v>
      </c>
      <c r="U813" s="35" t="n">
        <v>75</v>
      </c>
      <c r="V813" s="35" t="n">
        <v>0.21</v>
      </c>
      <c r="W813" s="45" t="n">
        <f aca="false">SUM(F813,E813,V813,)</f>
        <v>0.75</v>
      </c>
    </row>
    <row r="814" customFormat="false" ht="15" hidden="false" customHeight="false" outlineLevel="0" collapsed="false">
      <c r="A814" s="39" t="n">
        <v>812</v>
      </c>
      <c r="B814" s="40" t="n">
        <v>1.2</v>
      </c>
      <c r="C814" s="41" t="n">
        <v>10</v>
      </c>
      <c r="D814" s="42" t="n">
        <v>0.1</v>
      </c>
      <c r="E814" s="40" t="n">
        <v>0.2</v>
      </c>
      <c r="F814" s="40" t="n">
        <f aca="false">(U814-S814)/T814</f>
        <v>0.26</v>
      </c>
      <c r="G814" s="45" t="n">
        <v>0.97</v>
      </c>
      <c r="H814" s="43" t="n">
        <v>2.2</v>
      </c>
      <c r="I814" s="40" t="n">
        <v>2.1</v>
      </c>
      <c r="J814" s="40" t="n">
        <f aca="false">(H814-I814)*B814*C814*D814*3.67</f>
        <v>0.4404</v>
      </c>
      <c r="K814" s="40" t="n">
        <v>3.67</v>
      </c>
      <c r="L814" s="44" t="n">
        <f aca="false">$AB$8*M814*N814*J814</f>
        <v>118.37952</v>
      </c>
      <c r="M814" s="45" t="n">
        <v>0.746666666666667</v>
      </c>
      <c r="N814" s="35" t="n">
        <v>0.9</v>
      </c>
      <c r="O814" s="44" t="n">
        <f aca="false">(P814*Q814)/R814</f>
        <v>7.97872340425532</v>
      </c>
      <c r="P814" s="35" t="n">
        <f aca="false">$AB$17</f>
        <v>1.5</v>
      </c>
      <c r="Q814" s="35" t="n">
        <f aca="false">$AC$17</f>
        <v>25</v>
      </c>
      <c r="R814" s="16" t="n">
        <v>4.7</v>
      </c>
      <c r="S814" s="35" t="n">
        <v>62</v>
      </c>
      <c r="T814" s="35" t="n">
        <v>50</v>
      </c>
      <c r="U814" s="35" t="n">
        <v>75</v>
      </c>
      <c r="V814" s="35" t="n">
        <v>0.12</v>
      </c>
      <c r="W814" s="45" t="n">
        <f aca="false">SUM(F814,E814,V814,)</f>
        <v>0.58</v>
      </c>
    </row>
    <row r="815" customFormat="false" ht="15" hidden="false" customHeight="false" outlineLevel="0" collapsed="false">
      <c r="A815" s="39" t="n">
        <v>813</v>
      </c>
      <c r="B815" s="40" t="n">
        <v>1.2</v>
      </c>
      <c r="C815" s="41" t="n">
        <v>10</v>
      </c>
      <c r="D815" s="42" t="n">
        <v>0.1</v>
      </c>
      <c r="E815" s="40" t="n">
        <v>0.2</v>
      </c>
      <c r="F815" s="40" t="n">
        <f aca="false">(U815-S815)/T815</f>
        <v>0.3</v>
      </c>
      <c r="G815" s="45" t="n">
        <v>0.94</v>
      </c>
      <c r="H815" s="43" t="n">
        <v>2.2</v>
      </c>
      <c r="I815" s="40" t="n">
        <v>2.3</v>
      </c>
      <c r="J815" s="40" t="n">
        <f aca="false">(H815-I815)*B815*C815*D815*3.67</f>
        <v>-0.440399999999998</v>
      </c>
      <c r="K815" s="40" t="n">
        <v>3.67</v>
      </c>
      <c r="L815" s="44" t="n">
        <f aca="false">$AB$8*M815*N815*J815</f>
        <v>-126.8352</v>
      </c>
      <c r="M815" s="45" t="n">
        <v>0.8</v>
      </c>
      <c r="N815" s="35" t="n">
        <v>0.9</v>
      </c>
      <c r="O815" s="44" t="n">
        <f aca="false">(P815*Q815)/R815</f>
        <v>8.52272727272727</v>
      </c>
      <c r="P815" s="35" t="n">
        <f aca="false">$AB$17</f>
        <v>1.5</v>
      </c>
      <c r="Q815" s="35" t="n">
        <f aca="false">$AC$17</f>
        <v>25</v>
      </c>
      <c r="R815" s="16" t="n">
        <v>4.4</v>
      </c>
      <c r="S815" s="35" t="n">
        <v>60</v>
      </c>
      <c r="T815" s="35" t="n">
        <v>50</v>
      </c>
      <c r="U815" s="35" t="n">
        <v>75</v>
      </c>
      <c r="V815" s="35" t="n">
        <v>0.17</v>
      </c>
      <c r="W815" s="45" t="n">
        <f aca="false">SUM(F815,E815,V815,)</f>
        <v>0.67</v>
      </c>
    </row>
    <row r="816" customFormat="false" ht="15" hidden="false" customHeight="false" outlineLevel="0" collapsed="false">
      <c r="A816" s="39" t="n">
        <v>814</v>
      </c>
      <c r="B816" s="40" t="n">
        <v>1.2</v>
      </c>
      <c r="C816" s="41" t="n">
        <v>10</v>
      </c>
      <c r="D816" s="42" t="n">
        <v>0.1</v>
      </c>
      <c r="E816" s="40" t="n">
        <v>0.3</v>
      </c>
      <c r="F816" s="40" t="n">
        <f aca="false">(U816-S816)/T816</f>
        <v>0.22</v>
      </c>
      <c r="G816" s="45" t="n">
        <v>0.93</v>
      </c>
      <c r="H816" s="43" t="n">
        <v>2.2</v>
      </c>
      <c r="I816" s="40" t="n">
        <v>2.4</v>
      </c>
      <c r="J816" s="40" t="n">
        <f aca="false">(H816-I816)*B816*C816*D816*3.67</f>
        <v>-0.880799999999999</v>
      </c>
      <c r="K816" s="40" t="n">
        <v>3.67</v>
      </c>
      <c r="L816" s="44" t="n">
        <f aca="false">$AB$8*M816*N816*J816</f>
        <v>-262.12608</v>
      </c>
      <c r="M816" s="45" t="n">
        <v>0.826666666666667</v>
      </c>
      <c r="N816" s="35" t="n">
        <v>0.9</v>
      </c>
      <c r="O816" s="44" t="n">
        <f aca="false">(P816*Q816)/R816</f>
        <v>20.8333333333333</v>
      </c>
      <c r="P816" s="35" t="n">
        <f aca="false">$AB$17</f>
        <v>1.5</v>
      </c>
      <c r="Q816" s="35" t="n">
        <f aca="false">$AC$17</f>
        <v>25</v>
      </c>
      <c r="R816" s="16" t="n">
        <v>1.8</v>
      </c>
      <c r="S816" s="35" t="n">
        <v>64</v>
      </c>
      <c r="T816" s="35" t="n">
        <v>50</v>
      </c>
      <c r="U816" s="35" t="n">
        <v>75</v>
      </c>
      <c r="V816" s="35" t="n">
        <v>0.13</v>
      </c>
      <c r="W816" s="45" t="n">
        <f aca="false">SUM(F816,E816,V816,)</f>
        <v>0.65</v>
      </c>
    </row>
    <row r="817" customFormat="false" ht="15" hidden="false" customHeight="false" outlineLevel="0" collapsed="false">
      <c r="A817" s="39" t="n">
        <v>815</v>
      </c>
      <c r="B817" s="40" t="n">
        <v>1.2</v>
      </c>
      <c r="C817" s="41" t="n">
        <v>10</v>
      </c>
      <c r="D817" s="42" t="n">
        <v>0.1</v>
      </c>
      <c r="E817" s="40" t="n">
        <v>0.2</v>
      </c>
      <c r="F817" s="40" t="n">
        <f aca="false">(U817-S817)/T817</f>
        <v>0.2</v>
      </c>
      <c r="G817" s="45" t="n">
        <v>0.97</v>
      </c>
      <c r="H817" s="43" t="n">
        <v>2.2</v>
      </c>
      <c r="I817" s="40" t="n">
        <v>2.5</v>
      </c>
      <c r="J817" s="40" t="n">
        <f aca="false">(H817-I817)*B817*C817*D817*3.67</f>
        <v>-1.3212</v>
      </c>
      <c r="K817" s="40" t="n">
        <v>3.67</v>
      </c>
      <c r="L817" s="44" t="n">
        <f aca="false">$AB$8*M817*N817*J817</f>
        <v>-367.82208</v>
      </c>
      <c r="M817" s="45" t="n">
        <v>0.773333333333333</v>
      </c>
      <c r="N817" s="35" t="n">
        <v>0.9</v>
      </c>
      <c r="O817" s="44" t="n">
        <f aca="false">(P817*Q817)/R817</f>
        <v>37.5</v>
      </c>
      <c r="P817" s="35" t="n">
        <f aca="false">$AB$17</f>
        <v>1.5</v>
      </c>
      <c r="Q817" s="35" t="n">
        <f aca="false">$AC$17</f>
        <v>25</v>
      </c>
      <c r="R817" s="16" t="n">
        <v>1</v>
      </c>
      <c r="S817" s="35" t="n">
        <v>65</v>
      </c>
      <c r="T817" s="35" t="n">
        <v>50</v>
      </c>
      <c r="U817" s="35" t="n">
        <v>75</v>
      </c>
      <c r="V817" s="35" t="n">
        <v>0.13</v>
      </c>
      <c r="W817" s="45" t="n">
        <f aca="false">SUM(F817,E817,V817,)</f>
        <v>0.53</v>
      </c>
    </row>
    <row r="818" customFormat="false" ht="15" hidden="false" customHeight="false" outlineLevel="0" collapsed="false">
      <c r="A818" s="39" t="n">
        <v>816</v>
      </c>
      <c r="B818" s="40" t="n">
        <v>1.2</v>
      </c>
      <c r="C818" s="41" t="n">
        <v>10</v>
      </c>
      <c r="D818" s="42" t="n">
        <v>0.1</v>
      </c>
      <c r="E818" s="40" t="n">
        <v>0.4</v>
      </c>
      <c r="F818" s="40" t="n">
        <f aca="false">(U818-S818)/T818</f>
        <v>0.32</v>
      </c>
      <c r="G818" s="45" t="n">
        <v>0.93</v>
      </c>
      <c r="H818" s="43" t="n">
        <v>2.2</v>
      </c>
      <c r="I818" s="40" t="n">
        <v>2.1</v>
      </c>
      <c r="J818" s="40" t="n">
        <f aca="false">(H818-I818)*B818*C818*D818*3.67</f>
        <v>0.4404</v>
      </c>
      <c r="K818" s="40" t="n">
        <v>3.67</v>
      </c>
      <c r="L818" s="44" t="n">
        <f aca="false">$AB$8*M818*N818*J818</f>
        <v>126.8352</v>
      </c>
      <c r="M818" s="45" t="n">
        <v>0.8</v>
      </c>
      <c r="N818" s="35" t="n">
        <v>0.9</v>
      </c>
      <c r="O818" s="44" t="n">
        <f aca="false">(P818*Q818)/R818</f>
        <v>28.8461538461538</v>
      </c>
      <c r="P818" s="35" t="n">
        <f aca="false">$AB$17</f>
        <v>1.5</v>
      </c>
      <c r="Q818" s="35" t="n">
        <f aca="false">$AC$17</f>
        <v>25</v>
      </c>
      <c r="R818" s="16" t="n">
        <v>1.3</v>
      </c>
      <c r="S818" s="35" t="n">
        <v>59</v>
      </c>
      <c r="T818" s="35" t="n">
        <v>50</v>
      </c>
      <c r="U818" s="35" t="n">
        <v>75</v>
      </c>
      <c r="V818" s="35" t="n">
        <v>0.2</v>
      </c>
      <c r="W818" s="45" t="n">
        <f aca="false">SUM(F818,E818,V818,)</f>
        <v>0.92</v>
      </c>
    </row>
    <row r="819" customFormat="false" ht="15" hidden="false" customHeight="false" outlineLevel="0" collapsed="false">
      <c r="A819" s="39" t="n">
        <v>817</v>
      </c>
      <c r="B819" s="40" t="n">
        <v>1.2</v>
      </c>
      <c r="C819" s="41" t="n">
        <v>10</v>
      </c>
      <c r="D819" s="42" t="n">
        <v>0.1</v>
      </c>
      <c r="E819" s="40" t="n">
        <v>0.3</v>
      </c>
      <c r="F819" s="40" t="n">
        <f aca="false">(U819-S819)/T819</f>
        <v>0.34</v>
      </c>
      <c r="G819" s="45" t="n">
        <v>0.92</v>
      </c>
      <c r="H819" s="43" t="n">
        <v>2.2</v>
      </c>
      <c r="I819" s="40" t="n">
        <v>1.9</v>
      </c>
      <c r="J819" s="40" t="n">
        <f aca="false">(H819-I819)*B819*C819*D819*3.67</f>
        <v>1.3212</v>
      </c>
      <c r="K819" s="40" t="n">
        <v>3.67</v>
      </c>
      <c r="L819" s="44" t="n">
        <f aca="false">$AB$8*M819*N819*J819</f>
        <v>380.5056</v>
      </c>
      <c r="M819" s="45" t="n">
        <v>0.8</v>
      </c>
      <c r="N819" s="35" t="n">
        <v>0.9</v>
      </c>
      <c r="O819" s="44" t="n">
        <f aca="false">(P819*Q819)/R819</f>
        <v>46.875</v>
      </c>
      <c r="P819" s="35" t="n">
        <f aca="false">$AB$17</f>
        <v>1.5</v>
      </c>
      <c r="Q819" s="35" t="n">
        <f aca="false">$AC$17</f>
        <v>25</v>
      </c>
      <c r="R819" s="16" t="n">
        <v>0.8</v>
      </c>
      <c r="S819" s="35" t="n">
        <v>58</v>
      </c>
      <c r="T819" s="35" t="n">
        <v>50</v>
      </c>
      <c r="U819" s="35" t="n">
        <v>75</v>
      </c>
      <c r="V819" s="35" t="n">
        <v>0.11</v>
      </c>
      <c r="W819" s="45" t="n">
        <f aca="false">SUM(F819,E819,V819,)</f>
        <v>0.75</v>
      </c>
    </row>
    <row r="820" customFormat="false" ht="15" hidden="false" customHeight="false" outlineLevel="0" collapsed="false">
      <c r="A820" s="39" t="n">
        <v>818</v>
      </c>
      <c r="B820" s="40" t="n">
        <v>1.2</v>
      </c>
      <c r="C820" s="41" t="n">
        <v>10</v>
      </c>
      <c r="D820" s="42" t="n">
        <v>0.1</v>
      </c>
      <c r="E820" s="40" t="n">
        <v>0.4</v>
      </c>
      <c r="F820" s="40" t="n">
        <f aca="false">(U820-S820)/T820</f>
        <v>0.22</v>
      </c>
      <c r="G820" s="45" t="n">
        <v>0.92</v>
      </c>
      <c r="H820" s="43" t="n">
        <v>2.2</v>
      </c>
      <c r="I820" s="40" t="n">
        <v>2.4</v>
      </c>
      <c r="J820" s="40" t="n">
        <f aca="false">(H820-I820)*B820*C820*D820*3.67</f>
        <v>-0.880799999999999</v>
      </c>
      <c r="K820" s="40" t="n">
        <v>3.67</v>
      </c>
      <c r="L820" s="44" t="n">
        <f aca="false">$AB$8*M820*N820*J820</f>
        <v>-266.35392</v>
      </c>
      <c r="M820" s="45" t="n">
        <v>0.84</v>
      </c>
      <c r="N820" s="35" t="n">
        <v>0.9</v>
      </c>
      <c r="O820" s="44" t="n">
        <f aca="false">(P820*Q820)/R820</f>
        <v>17.8571428571429</v>
      </c>
      <c r="P820" s="35" t="n">
        <f aca="false">$AB$17</f>
        <v>1.5</v>
      </c>
      <c r="Q820" s="35" t="n">
        <f aca="false">$AC$17</f>
        <v>25</v>
      </c>
      <c r="R820" s="16" t="n">
        <v>2.1</v>
      </c>
      <c r="S820" s="35" t="n">
        <v>64</v>
      </c>
      <c r="T820" s="35" t="n">
        <v>50</v>
      </c>
      <c r="U820" s="35" t="n">
        <v>75</v>
      </c>
      <c r="V820" s="35" t="n">
        <v>0.17</v>
      </c>
      <c r="W820" s="45" t="n">
        <f aca="false">SUM(F820,E820,V820,)</f>
        <v>0.79</v>
      </c>
    </row>
    <row r="821" customFormat="false" ht="15" hidden="false" customHeight="false" outlineLevel="0" collapsed="false">
      <c r="A821" s="39" t="n">
        <v>819</v>
      </c>
      <c r="B821" s="40" t="n">
        <v>1.2</v>
      </c>
      <c r="C821" s="41" t="n">
        <v>10</v>
      </c>
      <c r="D821" s="42" t="n">
        <v>0.1</v>
      </c>
      <c r="E821" s="40" t="n">
        <v>0.2</v>
      </c>
      <c r="F821" s="40" t="n">
        <f aca="false">(U821-S821)/T821</f>
        <v>0.4</v>
      </c>
      <c r="G821" s="45" t="n">
        <v>0.9</v>
      </c>
      <c r="H821" s="43" t="n">
        <v>2.2</v>
      </c>
      <c r="I821" s="40" t="n">
        <v>2.5</v>
      </c>
      <c r="J821" s="40" t="n">
        <f aca="false">(H821-I821)*B821*C821*D821*3.67</f>
        <v>-1.3212</v>
      </c>
      <c r="K821" s="40" t="n">
        <v>3.67</v>
      </c>
      <c r="L821" s="44" t="n">
        <f aca="false">$AB$8*M821*N821*J821</f>
        <v>-361.48032</v>
      </c>
      <c r="M821" s="45" t="n">
        <v>0.76</v>
      </c>
      <c r="N821" s="35" t="n">
        <v>0.9</v>
      </c>
      <c r="O821" s="44" t="n">
        <f aca="false">(P821*Q821)/R821</f>
        <v>7.6530612244898</v>
      </c>
      <c r="P821" s="35" t="n">
        <f aca="false">$AB$17</f>
        <v>1.5</v>
      </c>
      <c r="Q821" s="35" t="n">
        <f aca="false">$AC$17</f>
        <v>25</v>
      </c>
      <c r="R821" s="16" t="n">
        <v>4.9</v>
      </c>
      <c r="S821" s="35" t="n">
        <v>55</v>
      </c>
      <c r="T821" s="35" t="n">
        <v>50</v>
      </c>
      <c r="U821" s="35" t="n">
        <v>75</v>
      </c>
      <c r="V821" s="35" t="n">
        <v>0.15</v>
      </c>
      <c r="W821" s="45" t="n">
        <f aca="false">SUM(F821,E821,V821,)</f>
        <v>0.75</v>
      </c>
    </row>
    <row r="822" customFormat="false" ht="15" hidden="false" customHeight="false" outlineLevel="0" collapsed="false">
      <c r="A822" s="39" t="n">
        <v>820</v>
      </c>
      <c r="B822" s="40" t="n">
        <v>1.2</v>
      </c>
      <c r="C822" s="41" t="n">
        <v>10</v>
      </c>
      <c r="D822" s="42" t="n">
        <v>0.1</v>
      </c>
      <c r="E822" s="40" t="n">
        <v>0.3</v>
      </c>
      <c r="F822" s="40" t="n">
        <f aca="false">(U822-S822)/T822</f>
        <v>0.3</v>
      </c>
      <c r="G822" s="45" t="n">
        <v>0.98</v>
      </c>
      <c r="H822" s="43" t="n">
        <v>2.2</v>
      </c>
      <c r="I822" s="40" t="n">
        <v>1.8</v>
      </c>
      <c r="J822" s="40" t="n">
        <f aca="false">(H822-I822)*B822*C822*D822*3.67</f>
        <v>1.7616</v>
      </c>
      <c r="K822" s="40" t="n">
        <v>3.67</v>
      </c>
      <c r="L822" s="44" t="n">
        <f aca="false">$AB$8*M822*N822*J822</f>
        <v>515.79648</v>
      </c>
      <c r="M822" s="45" t="n">
        <v>0.813333333333333</v>
      </c>
      <c r="N822" s="35" t="n">
        <v>0.9</v>
      </c>
      <c r="O822" s="44" t="n">
        <f aca="false">(P822*Q822)/R822</f>
        <v>10.7142857142857</v>
      </c>
      <c r="P822" s="35" t="n">
        <f aca="false">$AB$17</f>
        <v>1.5</v>
      </c>
      <c r="Q822" s="35" t="n">
        <f aca="false">$AC$17</f>
        <v>25</v>
      </c>
      <c r="R822" s="16" t="n">
        <v>3.5</v>
      </c>
      <c r="S822" s="35" t="n">
        <v>60</v>
      </c>
      <c r="T822" s="35" t="n">
        <v>50</v>
      </c>
      <c r="U822" s="35" t="n">
        <v>75</v>
      </c>
      <c r="V822" s="35" t="n">
        <v>0.22</v>
      </c>
      <c r="W822" s="45" t="n">
        <f aca="false">SUM(F822,E822,V822,)</f>
        <v>0.82</v>
      </c>
    </row>
    <row r="823" customFormat="false" ht="15" hidden="false" customHeight="false" outlineLevel="0" collapsed="false">
      <c r="A823" s="39" t="n">
        <v>821</v>
      </c>
      <c r="B823" s="40" t="n">
        <v>1.2</v>
      </c>
      <c r="C823" s="41" t="n">
        <v>10</v>
      </c>
      <c r="D823" s="42" t="n">
        <v>0.1</v>
      </c>
      <c r="E823" s="40" t="n">
        <v>0.4</v>
      </c>
      <c r="F823" s="40" t="n">
        <f aca="false">(U823-S823)/T823</f>
        <v>0.22</v>
      </c>
      <c r="G823" s="45" t="n">
        <v>0.97</v>
      </c>
      <c r="H823" s="43" t="n">
        <v>2.2</v>
      </c>
      <c r="I823" s="40" t="n">
        <v>2.5</v>
      </c>
      <c r="J823" s="40" t="n">
        <f aca="false">(H823-I823)*B823*C823*D823*3.67</f>
        <v>-1.3212</v>
      </c>
      <c r="K823" s="40" t="n">
        <v>3.67</v>
      </c>
      <c r="L823" s="44" t="n">
        <f aca="false">$AB$8*M823*N823*J823</f>
        <v>-393.18912</v>
      </c>
      <c r="M823" s="45" t="n">
        <v>0.826666666666667</v>
      </c>
      <c r="N823" s="35" t="n">
        <v>0.9</v>
      </c>
      <c r="O823" s="44" t="n">
        <f aca="false">(P823*Q823)/R823</f>
        <v>16.304347826087</v>
      </c>
      <c r="P823" s="35" t="n">
        <f aca="false">$AB$17</f>
        <v>1.5</v>
      </c>
      <c r="Q823" s="35" t="n">
        <f aca="false">$AC$17</f>
        <v>25</v>
      </c>
      <c r="R823" s="16" t="n">
        <v>2.3</v>
      </c>
      <c r="S823" s="35" t="n">
        <v>64</v>
      </c>
      <c r="T823" s="35" t="n">
        <v>50</v>
      </c>
      <c r="U823" s="35" t="n">
        <v>75</v>
      </c>
      <c r="V823" s="35" t="n">
        <v>0.15</v>
      </c>
      <c r="W823" s="45" t="n">
        <f aca="false">SUM(F823,E823,V823,)</f>
        <v>0.77</v>
      </c>
    </row>
    <row r="824" customFormat="false" ht="15" hidden="false" customHeight="false" outlineLevel="0" collapsed="false">
      <c r="A824" s="39" t="n">
        <v>822</v>
      </c>
      <c r="B824" s="40" t="n">
        <v>1.2</v>
      </c>
      <c r="C824" s="41" t="n">
        <v>10</v>
      </c>
      <c r="D824" s="42" t="n">
        <v>0.1</v>
      </c>
      <c r="E824" s="40" t="n">
        <v>0.4</v>
      </c>
      <c r="F824" s="40" t="n">
        <f aca="false">(U824-S824)/T824</f>
        <v>0.4</v>
      </c>
      <c r="G824" s="45" t="n">
        <v>0.91</v>
      </c>
      <c r="H824" s="43" t="n">
        <v>2.2</v>
      </c>
      <c r="I824" s="40" t="n">
        <v>2.2</v>
      </c>
      <c r="J824" s="40" t="n">
        <f aca="false">(H824-I824)*B824*C824*D824*3.67</f>
        <v>0</v>
      </c>
      <c r="K824" s="40" t="n">
        <v>3.67</v>
      </c>
      <c r="L824" s="44" t="n">
        <f aca="false">$AB$8*M824*N824*J824</f>
        <v>0</v>
      </c>
      <c r="M824" s="45" t="n">
        <v>0.773333333333333</v>
      </c>
      <c r="N824" s="35" t="n">
        <v>0.9</v>
      </c>
      <c r="O824" s="44" t="n">
        <f aca="false">(P824*Q824)/R824</f>
        <v>8.52272727272727</v>
      </c>
      <c r="P824" s="35" t="n">
        <f aca="false">$AB$17</f>
        <v>1.5</v>
      </c>
      <c r="Q824" s="35" t="n">
        <f aca="false">$AC$17</f>
        <v>25</v>
      </c>
      <c r="R824" s="16" t="n">
        <v>4.4</v>
      </c>
      <c r="S824" s="35" t="n">
        <v>55</v>
      </c>
      <c r="T824" s="35" t="n">
        <v>50</v>
      </c>
      <c r="U824" s="35" t="n">
        <v>75</v>
      </c>
      <c r="V824" s="35" t="n">
        <v>0.17</v>
      </c>
      <c r="W824" s="45" t="n">
        <f aca="false">SUM(F824,E824,V824,)</f>
        <v>0.97</v>
      </c>
    </row>
    <row r="825" customFormat="false" ht="15" hidden="false" customHeight="false" outlineLevel="0" collapsed="false">
      <c r="A825" s="39" t="n">
        <v>823</v>
      </c>
      <c r="B825" s="40" t="n">
        <v>1.2</v>
      </c>
      <c r="C825" s="41" t="n">
        <v>10</v>
      </c>
      <c r="D825" s="42" t="n">
        <v>0.1</v>
      </c>
      <c r="E825" s="40" t="n">
        <v>0.2</v>
      </c>
      <c r="F825" s="40" t="n">
        <f aca="false">(U825-S825)/T825</f>
        <v>0.3</v>
      </c>
      <c r="G825" s="45" t="n">
        <v>0.96</v>
      </c>
      <c r="H825" s="43" t="n">
        <v>2.2</v>
      </c>
      <c r="I825" s="40" t="n">
        <v>2.6</v>
      </c>
      <c r="J825" s="40" t="n">
        <f aca="false">(H825-I825)*B825*C825*D825*3.67</f>
        <v>-1.7616</v>
      </c>
      <c r="K825" s="40" t="n">
        <v>3.67</v>
      </c>
      <c r="L825" s="44" t="n">
        <f aca="false">$AB$8*M825*N825*J825</f>
        <v>-549.6192</v>
      </c>
      <c r="M825" s="45" t="n">
        <v>0.866666666666667</v>
      </c>
      <c r="N825" s="35" t="n">
        <v>0.9</v>
      </c>
      <c r="O825" s="44" t="n">
        <f aca="false">(P825*Q825)/R825</f>
        <v>15.625</v>
      </c>
      <c r="P825" s="35" t="n">
        <f aca="false">$AB$17</f>
        <v>1.5</v>
      </c>
      <c r="Q825" s="35" t="n">
        <f aca="false">$AC$17</f>
        <v>25</v>
      </c>
      <c r="R825" s="16" t="n">
        <v>2.4</v>
      </c>
      <c r="S825" s="35" t="n">
        <v>60</v>
      </c>
      <c r="T825" s="35" t="n">
        <v>50</v>
      </c>
      <c r="U825" s="35" t="n">
        <v>75</v>
      </c>
      <c r="V825" s="35" t="n">
        <v>0.17</v>
      </c>
      <c r="W825" s="45" t="n">
        <f aca="false">SUM(F825,E825,V825,)</f>
        <v>0.67</v>
      </c>
    </row>
    <row r="826" customFormat="false" ht="15" hidden="false" customHeight="false" outlineLevel="0" collapsed="false">
      <c r="A826" s="39" t="n">
        <v>824</v>
      </c>
      <c r="B826" s="40" t="n">
        <v>1.2</v>
      </c>
      <c r="C826" s="41" t="n">
        <v>10</v>
      </c>
      <c r="D826" s="42" t="n">
        <v>0.1</v>
      </c>
      <c r="E826" s="40" t="n">
        <v>0.3</v>
      </c>
      <c r="F826" s="40" t="n">
        <f aca="false">(U826-S826)/T826</f>
        <v>0.24</v>
      </c>
      <c r="G826" s="45" t="n">
        <v>0.9</v>
      </c>
      <c r="H826" s="43" t="n">
        <v>2.2</v>
      </c>
      <c r="I826" s="40" t="n">
        <v>2.4</v>
      </c>
      <c r="J826" s="40" t="n">
        <f aca="false">(H826-I826)*B826*C826*D826*3.67</f>
        <v>-0.880799999999999</v>
      </c>
      <c r="K826" s="40" t="n">
        <v>3.67</v>
      </c>
      <c r="L826" s="44" t="n">
        <f aca="false">$AB$8*M826*N826*J826</f>
        <v>-232.5312</v>
      </c>
      <c r="M826" s="45" t="n">
        <v>0.733333333333333</v>
      </c>
      <c r="N826" s="35" t="n">
        <v>0.9</v>
      </c>
      <c r="O826" s="44" t="n">
        <f aca="false">(P826*Q826)/R826</f>
        <v>5.28169014084507</v>
      </c>
      <c r="P826" s="35" t="n">
        <f aca="false">$AB$17</f>
        <v>1.5</v>
      </c>
      <c r="Q826" s="35" t="n">
        <f aca="false">$AC$17</f>
        <v>25</v>
      </c>
      <c r="R826" s="16" t="n">
        <v>7.1</v>
      </c>
      <c r="S826" s="35" t="n">
        <v>63</v>
      </c>
      <c r="T826" s="35" t="n">
        <v>50</v>
      </c>
      <c r="U826" s="35" t="n">
        <v>75</v>
      </c>
      <c r="V826" s="35" t="n">
        <v>0.11</v>
      </c>
      <c r="W826" s="45" t="n">
        <f aca="false">SUM(F826,E826,V826,)</f>
        <v>0.65</v>
      </c>
    </row>
    <row r="827" customFormat="false" ht="15" hidden="false" customHeight="false" outlineLevel="0" collapsed="false">
      <c r="A827" s="39" t="n">
        <v>825</v>
      </c>
      <c r="B827" s="40" t="n">
        <v>1.2</v>
      </c>
      <c r="C827" s="41" t="n">
        <v>10</v>
      </c>
      <c r="D827" s="42" t="n">
        <v>0.1</v>
      </c>
      <c r="E827" s="40" t="n">
        <v>0.2</v>
      </c>
      <c r="F827" s="40" t="n">
        <f aca="false">(U827-S827)/T827</f>
        <v>0.24</v>
      </c>
      <c r="G827" s="45" t="n">
        <v>0.9</v>
      </c>
      <c r="H827" s="43" t="n">
        <v>2.2</v>
      </c>
      <c r="I827" s="40" t="n">
        <v>1.8</v>
      </c>
      <c r="J827" s="40" t="n">
        <f aca="false">(H827-I827)*B827*C827*D827*3.67</f>
        <v>1.7616</v>
      </c>
      <c r="K827" s="40" t="n">
        <v>3.67</v>
      </c>
      <c r="L827" s="44" t="n">
        <f aca="false">$AB$8*M827*N827*J827</f>
        <v>507.3408</v>
      </c>
      <c r="M827" s="45" t="n">
        <v>0.8</v>
      </c>
      <c r="N827" s="35" t="n">
        <v>0.9</v>
      </c>
      <c r="O827" s="44" t="n">
        <f aca="false">(P827*Q827)/R827</f>
        <v>31.25</v>
      </c>
      <c r="P827" s="35" t="n">
        <f aca="false">$AB$17</f>
        <v>1.5</v>
      </c>
      <c r="Q827" s="35" t="n">
        <f aca="false">$AC$17</f>
        <v>25</v>
      </c>
      <c r="R827" s="16" t="n">
        <v>1.2</v>
      </c>
      <c r="S827" s="35" t="n">
        <v>63</v>
      </c>
      <c r="T827" s="35" t="n">
        <v>50</v>
      </c>
      <c r="U827" s="35" t="n">
        <v>75</v>
      </c>
      <c r="V827" s="35" t="n">
        <v>0.18</v>
      </c>
      <c r="W827" s="45" t="n">
        <f aca="false">SUM(F827,E827,V827,)</f>
        <v>0.62</v>
      </c>
    </row>
    <row r="828" customFormat="false" ht="15" hidden="false" customHeight="false" outlineLevel="0" collapsed="false">
      <c r="A828" s="39" t="n">
        <v>826</v>
      </c>
      <c r="B828" s="40" t="n">
        <v>1.2</v>
      </c>
      <c r="C828" s="41" t="n">
        <v>10</v>
      </c>
      <c r="D828" s="42" t="n">
        <v>0.1</v>
      </c>
      <c r="E828" s="40" t="n">
        <v>0.2</v>
      </c>
      <c r="F828" s="40" t="n">
        <f aca="false">(U828-S828)/T828</f>
        <v>0.28</v>
      </c>
      <c r="G828" s="45" t="n">
        <v>0.91</v>
      </c>
      <c r="H828" s="43" t="n">
        <v>2.2</v>
      </c>
      <c r="I828" s="40" t="n">
        <v>1.8</v>
      </c>
      <c r="J828" s="40" t="n">
        <f aca="false">(H828-I828)*B828*C828*D828*3.67</f>
        <v>1.7616</v>
      </c>
      <c r="K828" s="40" t="n">
        <v>3.67</v>
      </c>
      <c r="L828" s="44" t="n">
        <f aca="false">$AB$8*M828*N828*J828</f>
        <v>507.3408</v>
      </c>
      <c r="M828" s="45" t="n">
        <v>0.8</v>
      </c>
      <c r="N828" s="35" t="n">
        <v>0.9</v>
      </c>
      <c r="O828" s="44" t="n">
        <f aca="false">(P828*Q828)/R828</f>
        <v>28.8461538461538</v>
      </c>
      <c r="P828" s="35" t="n">
        <f aca="false">$AB$17</f>
        <v>1.5</v>
      </c>
      <c r="Q828" s="35" t="n">
        <f aca="false">$AC$17</f>
        <v>25</v>
      </c>
      <c r="R828" s="16" t="n">
        <v>1.3</v>
      </c>
      <c r="S828" s="35" t="n">
        <v>61</v>
      </c>
      <c r="T828" s="35" t="n">
        <v>50</v>
      </c>
      <c r="U828" s="35" t="n">
        <v>75</v>
      </c>
      <c r="V828" s="35" t="n">
        <v>0.1</v>
      </c>
      <c r="W828" s="45" t="n">
        <f aca="false">SUM(F828,E828,V828,)</f>
        <v>0.58</v>
      </c>
    </row>
    <row r="829" customFormat="false" ht="15" hidden="false" customHeight="false" outlineLevel="0" collapsed="false">
      <c r="A829" s="39" t="n">
        <v>827</v>
      </c>
      <c r="B829" s="40" t="n">
        <v>1.2</v>
      </c>
      <c r="C829" s="41" t="n">
        <v>10</v>
      </c>
      <c r="D829" s="42" t="n">
        <v>0.1</v>
      </c>
      <c r="E829" s="40" t="n">
        <v>0.4</v>
      </c>
      <c r="F829" s="40" t="n">
        <f aca="false">(U829-S829)/T829</f>
        <v>0.36</v>
      </c>
      <c r="G829" s="45" t="n">
        <v>0.9</v>
      </c>
      <c r="H829" s="43" t="n">
        <v>2.2</v>
      </c>
      <c r="I829" s="40" t="n">
        <v>1.8</v>
      </c>
      <c r="J829" s="40" t="n">
        <f aca="false">(H829-I829)*B829*C829*D829*3.67</f>
        <v>1.7616</v>
      </c>
      <c r="K829" s="40" t="n">
        <v>3.67</v>
      </c>
      <c r="L829" s="44" t="n">
        <f aca="false">$AB$8*M829*N829*J829</f>
        <v>549.6192</v>
      </c>
      <c r="M829" s="45" t="n">
        <v>0.866666666666667</v>
      </c>
      <c r="N829" s="35" t="n">
        <v>0.9</v>
      </c>
      <c r="O829" s="44" t="n">
        <f aca="false">(P829*Q829)/R829</f>
        <v>5.43478260869565</v>
      </c>
      <c r="P829" s="35" t="n">
        <f aca="false">$AB$17</f>
        <v>1.5</v>
      </c>
      <c r="Q829" s="35" t="n">
        <f aca="false">$AC$17</f>
        <v>25</v>
      </c>
      <c r="R829" s="16" t="n">
        <v>6.9</v>
      </c>
      <c r="S829" s="35" t="n">
        <v>57</v>
      </c>
      <c r="T829" s="35" t="n">
        <v>50</v>
      </c>
      <c r="U829" s="35" t="n">
        <v>75</v>
      </c>
      <c r="V829" s="35" t="n">
        <v>0.2</v>
      </c>
      <c r="W829" s="45" t="n">
        <f aca="false">SUM(F829,E829,V829,)</f>
        <v>0.96</v>
      </c>
    </row>
    <row r="830" customFormat="false" ht="15" hidden="false" customHeight="false" outlineLevel="0" collapsed="false">
      <c r="A830" s="39" t="n">
        <v>828</v>
      </c>
      <c r="B830" s="40" t="n">
        <v>1.2</v>
      </c>
      <c r="C830" s="41" t="n">
        <v>10</v>
      </c>
      <c r="D830" s="42" t="n">
        <v>0.1</v>
      </c>
      <c r="E830" s="40" t="n">
        <v>0.4</v>
      </c>
      <c r="F830" s="40" t="n">
        <f aca="false">(U830-S830)/T830</f>
        <v>0.32</v>
      </c>
      <c r="G830" s="45" t="n">
        <v>0.95</v>
      </c>
      <c r="H830" s="43" t="n">
        <v>2.2</v>
      </c>
      <c r="I830" s="40" t="n">
        <v>2</v>
      </c>
      <c r="J830" s="40" t="n">
        <f aca="false">(H830-I830)*B830*C830*D830*3.67</f>
        <v>0.880800000000001</v>
      </c>
      <c r="K830" s="40" t="n">
        <v>3.67</v>
      </c>
      <c r="L830" s="44" t="n">
        <f aca="false">$AB$8*M830*N830*J830</f>
        <v>257.89824</v>
      </c>
      <c r="M830" s="45" t="n">
        <v>0.813333333333333</v>
      </c>
      <c r="N830" s="35" t="n">
        <v>0.9</v>
      </c>
      <c r="O830" s="44" t="n">
        <f aca="false">(P830*Q830)/R830</f>
        <v>10.7142857142857</v>
      </c>
      <c r="P830" s="35" t="n">
        <f aca="false">$AB$17</f>
        <v>1.5</v>
      </c>
      <c r="Q830" s="35" t="n">
        <f aca="false">$AC$17</f>
        <v>25</v>
      </c>
      <c r="R830" s="16" t="n">
        <v>3.5</v>
      </c>
      <c r="S830" s="35" t="n">
        <v>59</v>
      </c>
      <c r="T830" s="35" t="n">
        <v>50</v>
      </c>
      <c r="U830" s="35" t="n">
        <v>75</v>
      </c>
      <c r="V830" s="35" t="n">
        <v>0.1</v>
      </c>
      <c r="W830" s="45" t="n">
        <f aca="false">SUM(F830,E830,V830,)</f>
        <v>0.82</v>
      </c>
    </row>
    <row r="831" customFormat="false" ht="15" hidden="false" customHeight="false" outlineLevel="0" collapsed="false">
      <c r="A831" s="39" t="n">
        <v>829</v>
      </c>
      <c r="B831" s="40" t="n">
        <v>1.2</v>
      </c>
      <c r="C831" s="41" t="n">
        <v>10</v>
      </c>
      <c r="D831" s="42" t="n">
        <v>0.1</v>
      </c>
      <c r="E831" s="40" t="n">
        <v>0.4</v>
      </c>
      <c r="F831" s="40" t="n">
        <f aca="false">(U831-S831)/T831</f>
        <v>0.36</v>
      </c>
      <c r="G831" s="45" t="n">
        <v>0.92</v>
      </c>
      <c r="H831" s="43" t="n">
        <v>2.2</v>
      </c>
      <c r="I831" s="40" t="n">
        <v>2</v>
      </c>
      <c r="J831" s="40" t="n">
        <f aca="false">(H831-I831)*B831*C831*D831*3.67</f>
        <v>0.880800000000001</v>
      </c>
      <c r="K831" s="40" t="n">
        <v>3.67</v>
      </c>
      <c r="L831" s="44" t="n">
        <f aca="false">$AB$8*M831*N831*J831</f>
        <v>253.6704</v>
      </c>
      <c r="M831" s="45" t="n">
        <v>0.8</v>
      </c>
      <c r="N831" s="35" t="n">
        <v>0.9</v>
      </c>
      <c r="O831" s="44" t="n">
        <f aca="false">(P831*Q831)/R831</f>
        <v>7.5</v>
      </c>
      <c r="P831" s="35" t="n">
        <f aca="false">$AB$17</f>
        <v>1.5</v>
      </c>
      <c r="Q831" s="35" t="n">
        <f aca="false">$AC$17</f>
        <v>25</v>
      </c>
      <c r="R831" s="16" t="n">
        <v>5</v>
      </c>
      <c r="S831" s="35" t="n">
        <v>57</v>
      </c>
      <c r="T831" s="35" t="n">
        <v>50</v>
      </c>
      <c r="U831" s="35" t="n">
        <v>75</v>
      </c>
      <c r="V831" s="35" t="n">
        <v>0.16</v>
      </c>
      <c r="W831" s="45" t="n">
        <f aca="false">SUM(F831,E831,V831,)</f>
        <v>0.92</v>
      </c>
    </row>
    <row r="832" customFormat="false" ht="15" hidden="false" customHeight="false" outlineLevel="0" collapsed="false">
      <c r="A832" s="39" t="n">
        <v>830</v>
      </c>
      <c r="B832" s="40" t="n">
        <v>1.2</v>
      </c>
      <c r="C832" s="41" t="n">
        <v>10</v>
      </c>
      <c r="D832" s="42" t="n">
        <v>0.1</v>
      </c>
      <c r="E832" s="40" t="n">
        <v>0.4</v>
      </c>
      <c r="F832" s="40" t="n">
        <f aca="false">(U832-S832)/T832</f>
        <v>0.32</v>
      </c>
      <c r="G832" s="45" t="n">
        <v>0.96</v>
      </c>
      <c r="H832" s="43" t="n">
        <v>2.2</v>
      </c>
      <c r="I832" s="40" t="n">
        <v>2.5</v>
      </c>
      <c r="J832" s="40" t="n">
        <f aca="false">(H832-I832)*B832*C832*D832*3.67</f>
        <v>-1.3212</v>
      </c>
      <c r="K832" s="40" t="n">
        <v>3.67</v>
      </c>
      <c r="L832" s="44" t="n">
        <f aca="false">$AB$8*M832*N832*J832</f>
        <v>-380.5056</v>
      </c>
      <c r="M832" s="45" t="n">
        <v>0.8</v>
      </c>
      <c r="N832" s="35" t="n">
        <v>0.9</v>
      </c>
      <c r="O832" s="44" t="n">
        <f aca="false">(P832*Q832)/R832</f>
        <v>31.25</v>
      </c>
      <c r="P832" s="35" t="n">
        <f aca="false">$AB$17</f>
        <v>1.5</v>
      </c>
      <c r="Q832" s="35" t="n">
        <f aca="false">$AC$17</f>
        <v>25</v>
      </c>
      <c r="R832" s="16" t="n">
        <v>1.2</v>
      </c>
      <c r="S832" s="35" t="n">
        <v>59</v>
      </c>
      <c r="T832" s="35" t="n">
        <v>50</v>
      </c>
      <c r="U832" s="35" t="n">
        <v>75</v>
      </c>
      <c r="V832" s="35" t="n">
        <v>0.18</v>
      </c>
      <c r="W832" s="45" t="n">
        <f aca="false">SUM(F832,E832,V832,)</f>
        <v>0.9</v>
      </c>
    </row>
    <row r="833" customFormat="false" ht="15" hidden="false" customHeight="false" outlineLevel="0" collapsed="false">
      <c r="A833" s="39" t="n">
        <v>831</v>
      </c>
      <c r="B833" s="40" t="n">
        <v>1.2</v>
      </c>
      <c r="C833" s="41" t="n">
        <v>10</v>
      </c>
      <c r="D833" s="42" t="n">
        <v>0.1</v>
      </c>
      <c r="E833" s="40" t="n">
        <v>0.3</v>
      </c>
      <c r="F833" s="40" t="n">
        <f aca="false">(U833-S833)/T833</f>
        <v>0.24</v>
      </c>
      <c r="G833" s="45" t="n">
        <v>1</v>
      </c>
      <c r="H833" s="43" t="n">
        <v>2.2</v>
      </c>
      <c r="I833" s="40" t="n">
        <v>2.6</v>
      </c>
      <c r="J833" s="40" t="n">
        <f aca="false">(H833-I833)*B833*C833*D833*3.67</f>
        <v>-1.7616</v>
      </c>
      <c r="K833" s="40" t="n">
        <v>3.67</v>
      </c>
      <c r="L833" s="44" t="n">
        <f aca="false">$AB$8*M833*N833*J833</f>
        <v>-524.25216</v>
      </c>
      <c r="M833" s="45" t="n">
        <v>0.826666666666667</v>
      </c>
      <c r="N833" s="35" t="n">
        <v>0.9</v>
      </c>
      <c r="O833" s="44" t="n">
        <f aca="false">(P833*Q833)/R833</f>
        <v>18.75</v>
      </c>
      <c r="P833" s="35" t="n">
        <f aca="false">$AB$17</f>
        <v>1.5</v>
      </c>
      <c r="Q833" s="35" t="n">
        <f aca="false">$AC$17</f>
        <v>25</v>
      </c>
      <c r="R833" s="16" t="n">
        <v>2</v>
      </c>
      <c r="S833" s="35" t="n">
        <v>63</v>
      </c>
      <c r="T833" s="35" t="n">
        <v>50</v>
      </c>
      <c r="U833" s="35" t="n">
        <v>75</v>
      </c>
      <c r="V833" s="35" t="n">
        <v>0.21</v>
      </c>
      <c r="W833" s="45" t="n">
        <f aca="false">SUM(F833,E833,V833,)</f>
        <v>0.75</v>
      </c>
    </row>
    <row r="834" customFormat="false" ht="15" hidden="false" customHeight="false" outlineLevel="0" collapsed="false">
      <c r="A834" s="39" t="n">
        <v>832</v>
      </c>
      <c r="B834" s="40" t="n">
        <v>1.2</v>
      </c>
      <c r="C834" s="41" t="n">
        <v>10</v>
      </c>
      <c r="D834" s="42" t="n">
        <v>0.1</v>
      </c>
      <c r="E834" s="40" t="n">
        <v>0.3</v>
      </c>
      <c r="F834" s="40" t="n">
        <f aca="false">(U834-S834)/T834</f>
        <v>0.28</v>
      </c>
      <c r="G834" s="45" t="n">
        <v>1</v>
      </c>
      <c r="H834" s="43" t="n">
        <v>2.2</v>
      </c>
      <c r="I834" s="40" t="n">
        <v>2.2</v>
      </c>
      <c r="J834" s="40" t="n">
        <f aca="false">(H834-I834)*B834*C834*D834*3.67</f>
        <v>0</v>
      </c>
      <c r="K834" s="40" t="n">
        <v>3.67</v>
      </c>
      <c r="L834" s="44" t="n">
        <f aca="false">$AB$8*M834*N834*J834</f>
        <v>0</v>
      </c>
      <c r="M834" s="45" t="n">
        <v>0.773333333333333</v>
      </c>
      <c r="N834" s="35" t="n">
        <v>0.9</v>
      </c>
      <c r="O834" s="44" t="n">
        <f aca="false">(P834*Q834)/R834</f>
        <v>37.5</v>
      </c>
      <c r="P834" s="35" t="n">
        <f aca="false">$AB$17</f>
        <v>1.5</v>
      </c>
      <c r="Q834" s="35" t="n">
        <f aca="false">$AC$17</f>
        <v>25</v>
      </c>
      <c r="R834" s="16" t="n">
        <v>1</v>
      </c>
      <c r="S834" s="35" t="n">
        <v>61</v>
      </c>
      <c r="T834" s="35" t="n">
        <v>50</v>
      </c>
      <c r="U834" s="35" t="n">
        <v>75</v>
      </c>
      <c r="V834" s="35" t="n">
        <v>0.17</v>
      </c>
      <c r="W834" s="45" t="n">
        <f aca="false">SUM(F834,E834,V834,)</f>
        <v>0.75</v>
      </c>
    </row>
    <row r="835" customFormat="false" ht="15" hidden="false" customHeight="false" outlineLevel="0" collapsed="false">
      <c r="A835" s="39" t="n">
        <v>833</v>
      </c>
      <c r="B835" s="40" t="n">
        <v>1.2</v>
      </c>
      <c r="C835" s="41" t="n">
        <v>10</v>
      </c>
      <c r="D835" s="42" t="n">
        <v>0.1</v>
      </c>
      <c r="E835" s="40" t="n">
        <v>0.2</v>
      </c>
      <c r="F835" s="40" t="n">
        <f aca="false">(U835-S835)/T835</f>
        <v>0.3</v>
      </c>
      <c r="G835" s="45" t="n">
        <v>0.9</v>
      </c>
      <c r="H835" s="43" t="n">
        <v>2.2</v>
      </c>
      <c r="I835" s="40" t="n">
        <v>2.2</v>
      </c>
      <c r="J835" s="40" t="n">
        <f aca="false">(H835-I835)*B835*C835*D835*3.67</f>
        <v>0</v>
      </c>
      <c r="K835" s="40" t="n">
        <v>3.67</v>
      </c>
      <c r="L835" s="44" t="n">
        <f aca="false">$AB$8*M835*N835*J835</f>
        <v>0</v>
      </c>
      <c r="M835" s="45" t="n">
        <v>0.813333333333333</v>
      </c>
      <c r="N835" s="35" t="n">
        <v>0.9</v>
      </c>
      <c r="O835" s="44" t="n">
        <f aca="false">(P835*Q835)/R835</f>
        <v>20.8333333333333</v>
      </c>
      <c r="P835" s="35" t="n">
        <f aca="false">$AB$17</f>
        <v>1.5</v>
      </c>
      <c r="Q835" s="35" t="n">
        <f aca="false">$AC$17</f>
        <v>25</v>
      </c>
      <c r="R835" s="16" t="n">
        <v>1.8</v>
      </c>
      <c r="S835" s="35" t="n">
        <v>60</v>
      </c>
      <c r="T835" s="35" t="n">
        <v>50</v>
      </c>
      <c r="U835" s="35" t="n">
        <v>75</v>
      </c>
      <c r="V835" s="35" t="n">
        <v>0.15</v>
      </c>
      <c r="W835" s="45" t="n">
        <f aca="false">SUM(F835,E835,V835,)</f>
        <v>0.65</v>
      </c>
    </row>
    <row r="836" customFormat="false" ht="15" hidden="false" customHeight="false" outlineLevel="0" collapsed="false">
      <c r="A836" s="39" t="n">
        <v>834</v>
      </c>
      <c r="B836" s="40" t="n">
        <v>1.2</v>
      </c>
      <c r="C836" s="41" t="n">
        <v>10</v>
      </c>
      <c r="D836" s="42" t="n">
        <v>0.1</v>
      </c>
      <c r="E836" s="40" t="n">
        <v>0.2</v>
      </c>
      <c r="F836" s="40" t="n">
        <f aca="false">(U836-S836)/T836</f>
        <v>0.24</v>
      </c>
      <c r="G836" s="45" t="n">
        <v>0.96</v>
      </c>
      <c r="H836" s="43" t="n">
        <v>2.2</v>
      </c>
      <c r="I836" s="40" t="n">
        <v>2</v>
      </c>
      <c r="J836" s="40" t="n">
        <f aca="false">(H836-I836)*B836*C836*D836*3.67</f>
        <v>0.880800000000001</v>
      </c>
      <c r="K836" s="40" t="n">
        <v>3.67</v>
      </c>
      <c r="L836" s="44" t="n">
        <f aca="false">$AB$8*M836*N836*J836</f>
        <v>245.21472</v>
      </c>
      <c r="M836" s="45" t="n">
        <v>0.773333333333333</v>
      </c>
      <c r="N836" s="35" t="n">
        <v>0.9</v>
      </c>
      <c r="O836" s="44" t="n">
        <f aca="false">(P836*Q836)/R836</f>
        <v>7.07547169811321</v>
      </c>
      <c r="P836" s="35" t="n">
        <f aca="false">$AB$17</f>
        <v>1.5</v>
      </c>
      <c r="Q836" s="35" t="n">
        <f aca="false">$AC$17</f>
        <v>25</v>
      </c>
      <c r="R836" s="16" t="n">
        <v>5.3</v>
      </c>
      <c r="S836" s="35" t="n">
        <v>63</v>
      </c>
      <c r="T836" s="35" t="n">
        <v>50</v>
      </c>
      <c r="U836" s="35" t="n">
        <v>75</v>
      </c>
      <c r="V836" s="35" t="n">
        <v>0.21</v>
      </c>
      <c r="W836" s="45" t="n">
        <f aca="false">SUM(F836,E836,V836,)</f>
        <v>0.65</v>
      </c>
    </row>
    <row r="837" customFormat="false" ht="15" hidden="false" customHeight="false" outlineLevel="0" collapsed="false">
      <c r="A837" s="39" t="n">
        <v>835</v>
      </c>
      <c r="B837" s="40" t="n">
        <v>1.2</v>
      </c>
      <c r="C837" s="41" t="n">
        <v>10</v>
      </c>
      <c r="D837" s="42" t="n">
        <v>0.1</v>
      </c>
      <c r="E837" s="40" t="n">
        <v>0.4</v>
      </c>
      <c r="F837" s="40" t="n">
        <f aca="false">(U837-S837)/T837</f>
        <v>0.36</v>
      </c>
      <c r="G837" s="45" t="n">
        <v>0.92</v>
      </c>
      <c r="H837" s="43" t="n">
        <v>2.2</v>
      </c>
      <c r="I837" s="40" t="n">
        <v>2.5</v>
      </c>
      <c r="J837" s="40" t="n">
        <f aca="false">(H837-I837)*B837*C837*D837*3.67</f>
        <v>-1.3212</v>
      </c>
      <c r="K837" s="40" t="n">
        <v>3.67</v>
      </c>
      <c r="L837" s="44" t="n">
        <f aca="false">$AB$8*M837*N837*J837</f>
        <v>-393.18912</v>
      </c>
      <c r="M837" s="45" t="n">
        <v>0.826666666666667</v>
      </c>
      <c r="N837" s="35" t="n">
        <v>0.9</v>
      </c>
      <c r="O837" s="44" t="n">
        <f aca="false">(P837*Q837)/R837</f>
        <v>8.92857142857143</v>
      </c>
      <c r="P837" s="35" t="n">
        <f aca="false">$AB$17</f>
        <v>1.5</v>
      </c>
      <c r="Q837" s="35" t="n">
        <f aca="false">$AC$17</f>
        <v>25</v>
      </c>
      <c r="R837" s="16" t="n">
        <v>4.2</v>
      </c>
      <c r="S837" s="35" t="n">
        <v>57</v>
      </c>
      <c r="T837" s="35" t="n">
        <v>50</v>
      </c>
      <c r="U837" s="35" t="n">
        <v>75</v>
      </c>
      <c r="V837" s="35" t="n">
        <v>0.15</v>
      </c>
      <c r="W837" s="45" t="n">
        <f aca="false">SUM(F837,E837,V837,)</f>
        <v>0.91</v>
      </c>
    </row>
    <row r="838" customFormat="false" ht="15" hidden="false" customHeight="false" outlineLevel="0" collapsed="false">
      <c r="A838" s="39" t="n">
        <v>836</v>
      </c>
      <c r="B838" s="40" t="n">
        <v>1.2</v>
      </c>
      <c r="C838" s="41" t="n">
        <v>10</v>
      </c>
      <c r="D838" s="42" t="n">
        <v>0.1</v>
      </c>
      <c r="E838" s="40" t="n">
        <v>0.4</v>
      </c>
      <c r="F838" s="40" t="n">
        <f aca="false">(U838-S838)/T838</f>
        <v>0.28</v>
      </c>
      <c r="G838" s="45" t="n">
        <v>0.96</v>
      </c>
      <c r="H838" s="43" t="n">
        <v>2.2</v>
      </c>
      <c r="I838" s="40" t="n">
        <v>2.2</v>
      </c>
      <c r="J838" s="40" t="n">
        <f aca="false">(H838-I838)*B838*C838*D838*3.67</f>
        <v>0</v>
      </c>
      <c r="K838" s="40" t="n">
        <v>3.67</v>
      </c>
      <c r="L838" s="44" t="n">
        <f aca="false">$AB$8*M838*N838*J838</f>
        <v>0</v>
      </c>
      <c r="M838" s="45" t="n">
        <v>0.826666666666667</v>
      </c>
      <c r="N838" s="35" t="n">
        <v>0.9</v>
      </c>
      <c r="O838" s="44" t="n">
        <f aca="false">(P838*Q838)/R838</f>
        <v>8.52272727272727</v>
      </c>
      <c r="P838" s="35" t="n">
        <f aca="false">$AB$17</f>
        <v>1.5</v>
      </c>
      <c r="Q838" s="35" t="n">
        <f aca="false">$AC$17</f>
        <v>25</v>
      </c>
      <c r="R838" s="16" t="n">
        <v>4.4</v>
      </c>
      <c r="S838" s="35" t="n">
        <v>61</v>
      </c>
      <c r="T838" s="35" t="n">
        <v>50</v>
      </c>
      <c r="U838" s="35" t="n">
        <v>75</v>
      </c>
      <c r="V838" s="35" t="n">
        <v>0.23</v>
      </c>
      <c r="W838" s="45" t="n">
        <f aca="false">SUM(F838,E838,V838,)</f>
        <v>0.91</v>
      </c>
    </row>
    <row r="839" customFormat="false" ht="15" hidden="false" customHeight="false" outlineLevel="0" collapsed="false">
      <c r="A839" s="39" t="n">
        <v>837</v>
      </c>
      <c r="B839" s="40" t="n">
        <v>1.2</v>
      </c>
      <c r="C839" s="41" t="n">
        <v>10</v>
      </c>
      <c r="D839" s="42" t="n">
        <v>0.1</v>
      </c>
      <c r="E839" s="40" t="n">
        <v>0.4</v>
      </c>
      <c r="F839" s="40" t="n">
        <f aca="false">(U839-S839)/T839</f>
        <v>0.38</v>
      </c>
      <c r="G839" s="45" t="n">
        <v>0.95</v>
      </c>
      <c r="H839" s="43" t="n">
        <v>2.2</v>
      </c>
      <c r="I839" s="40" t="n">
        <v>2.5</v>
      </c>
      <c r="J839" s="40" t="n">
        <f aca="false">(H839-I839)*B839*C839*D839*3.67</f>
        <v>-1.3212</v>
      </c>
      <c r="K839" s="40" t="n">
        <v>3.67</v>
      </c>
      <c r="L839" s="44" t="n">
        <f aca="false">$AB$8*M839*N839*J839</f>
        <v>-393.18912</v>
      </c>
      <c r="M839" s="45" t="n">
        <v>0.826666666666667</v>
      </c>
      <c r="N839" s="35" t="n">
        <v>0.9</v>
      </c>
      <c r="O839" s="44" t="n">
        <f aca="false">(P839*Q839)/R839</f>
        <v>16.304347826087</v>
      </c>
      <c r="P839" s="35" t="n">
        <f aca="false">$AB$17</f>
        <v>1.5</v>
      </c>
      <c r="Q839" s="35" t="n">
        <f aca="false">$AC$17</f>
        <v>25</v>
      </c>
      <c r="R839" s="16" t="n">
        <v>2.3</v>
      </c>
      <c r="S839" s="35" t="n">
        <v>56</v>
      </c>
      <c r="T839" s="35" t="n">
        <v>50</v>
      </c>
      <c r="U839" s="35" t="n">
        <v>75</v>
      </c>
      <c r="V839" s="35" t="n">
        <v>0.24</v>
      </c>
      <c r="W839" s="45" t="n">
        <f aca="false">SUM(F839,E839,V839,)</f>
        <v>1.02</v>
      </c>
    </row>
    <row r="840" customFormat="false" ht="15" hidden="false" customHeight="false" outlineLevel="0" collapsed="false">
      <c r="A840" s="39" t="n">
        <v>838</v>
      </c>
      <c r="B840" s="40" t="n">
        <v>1.2</v>
      </c>
      <c r="C840" s="41" t="n">
        <v>10</v>
      </c>
      <c r="D840" s="42" t="n">
        <v>0.1</v>
      </c>
      <c r="E840" s="40" t="n">
        <v>0.2</v>
      </c>
      <c r="F840" s="40" t="n">
        <f aca="false">(U840-S840)/T840</f>
        <v>0.28</v>
      </c>
      <c r="G840" s="45" t="n">
        <v>0.95</v>
      </c>
      <c r="H840" s="43" t="n">
        <v>2.2</v>
      </c>
      <c r="I840" s="40" t="n">
        <v>1.8</v>
      </c>
      <c r="J840" s="40" t="n">
        <f aca="false">(H840-I840)*B840*C840*D840*3.67</f>
        <v>1.7616</v>
      </c>
      <c r="K840" s="40" t="n">
        <v>3.67</v>
      </c>
      <c r="L840" s="44" t="n">
        <f aca="false">$AB$8*M840*N840*J840</f>
        <v>515.79648</v>
      </c>
      <c r="M840" s="45" t="n">
        <v>0.813333333333333</v>
      </c>
      <c r="N840" s="35" t="n">
        <v>0.9</v>
      </c>
      <c r="O840" s="44" t="n">
        <f aca="false">(P840*Q840)/R840</f>
        <v>11.71875</v>
      </c>
      <c r="P840" s="35" t="n">
        <f aca="false">$AB$17</f>
        <v>1.5</v>
      </c>
      <c r="Q840" s="35" t="n">
        <f aca="false">$AC$17</f>
        <v>25</v>
      </c>
      <c r="R840" s="16" t="n">
        <v>3.2</v>
      </c>
      <c r="S840" s="35" t="n">
        <v>61</v>
      </c>
      <c r="T840" s="35" t="n">
        <v>50</v>
      </c>
      <c r="U840" s="35" t="n">
        <v>75</v>
      </c>
      <c r="V840" s="35" t="n">
        <v>0.11</v>
      </c>
      <c r="W840" s="45" t="n">
        <f aca="false">SUM(F840,E840,V840,)</f>
        <v>0.59</v>
      </c>
    </row>
    <row r="841" customFormat="false" ht="15" hidden="false" customHeight="false" outlineLevel="0" collapsed="false">
      <c r="A841" s="39" t="n">
        <v>839</v>
      </c>
      <c r="B841" s="40" t="n">
        <v>1.2</v>
      </c>
      <c r="C841" s="41" t="n">
        <v>10</v>
      </c>
      <c r="D841" s="42" t="n">
        <v>0.1</v>
      </c>
      <c r="E841" s="40" t="n">
        <v>0.4</v>
      </c>
      <c r="F841" s="40" t="n">
        <f aca="false">(U841-S841)/T841</f>
        <v>0.28</v>
      </c>
      <c r="G841" s="45" t="n">
        <v>0.92</v>
      </c>
      <c r="H841" s="43" t="n">
        <v>2.2</v>
      </c>
      <c r="I841" s="40" t="n">
        <v>1.9</v>
      </c>
      <c r="J841" s="40" t="n">
        <f aca="false">(H841-I841)*B841*C841*D841*3.67</f>
        <v>1.3212</v>
      </c>
      <c r="K841" s="40" t="n">
        <v>3.67</v>
      </c>
      <c r="L841" s="44" t="n">
        <f aca="false">$AB$8*M841*N841*J841</f>
        <v>374.16384</v>
      </c>
      <c r="M841" s="45" t="n">
        <v>0.786666666666667</v>
      </c>
      <c r="N841" s="35" t="n">
        <v>0.9</v>
      </c>
      <c r="O841" s="44" t="n">
        <f aca="false">(P841*Q841)/R841</f>
        <v>37.5</v>
      </c>
      <c r="P841" s="35" t="n">
        <f aca="false">$AB$17</f>
        <v>1.5</v>
      </c>
      <c r="Q841" s="35" t="n">
        <f aca="false">$AC$17</f>
        <v>25</v>
      </c>
      <c r="R841" s="16" t="n">
        <v>1</v>
      </c>
      <c r="S841" s="35" t="n">
        <v>61</v>
      </c>
      <c r="T841" s="35" t="n">
        <v>50</v>
      </c>
      <c r="U841" s="35" t="n">
        <v>75</v>
      </c>
      <c r="V841" s="35" t="n">
        <v>0.11</v>
      </c>
      <c r="W841" s="45" t="n">
        <f aca="false">SUM(F841,E841,V841,)</f>
        <v>0.79</v>
      </c>
    </row>
    <row r="842" customFormat="false" ht="15" hidden="false" customHeight="false" outlineLevel="0" collapsed="false">
      <c r="A842" s="39" t="n">
        <v>840</v>
      </c>
      <c r="B842" s="40" t="n">
        <v>1.2</v>
      </c>
      <c r="C842" s="41" t="n">
        <v>10</v>
      </c>
      <c r="D842" s="42" t="n">
        <v>0.1</v>
      </c>
      <c r="E842" s="40" t="n">
        <v>0.3</v>
      </c>
      <c r="F842" s="40" t="n">
        <f aca="false">(U842-S842)/T842</f>
        <v>0.32</v>
      </c>
      <c r="G842" s="45" t="n">
        <v>0.96</v>
      </c>
      <c r="H842" s="43" t="n">
        <v>2.2</v>
      </c>
      <c r="I842" s="40" t="n">
        <v>2.4</v>
      </c>
      <c r="J842" s="40" t="n">
        <f aca="false">(H842-I842)*B842*C842*D842*3.67</f>
        <v>-0.880799999999999</v>
      </c>
      <c r="K842" s="40" t="n">
        <v>3.67</v>
      </c>
      <c r="L842" s="44" t="n">
        <f aca="false">$AB$8*M842*N842*J842</f>
        <v>-262.12608</v>
      </c>
      <c r="M842" s="45" t="n">
        <v>0.826666666666667</v>
      </c>
      <c r="N842" s="35" t="n">
        <v>0.9</v>
      </c>
      <c r="O842" s="44" t="n">
        <f aca="false">(P842*Q842)/R842</f>
        <v>17.0454545454545</v>
      </c>
      <c r="P842" s="35" t="n">
        <f aca="false">$AB$17</f>
        <v>1.5</v>
      </c>
      <c r="Q842" s="35" t="n">
        <f aca="false">$AC$17</f>
        <v>25</v>
      </c>
      <c r="R842" s="16" t="n">
        <v>2.2</v>
      </c>
      <c r="S842" s="35" t="n">
        <v>59</v>
      </c>
      <c r="T842" s="35" t="n">
        <v>50</v>
      </c>
      <c r="U842" s="35" t="n">
        <v>75</v>
      </c>
      <c r="V842" s="35" t="n">
        <v>0.15</v>
      </c>
      <c r="W842" s="45" t="n">
        <f aca="false">SUM(F842,E842,V842,)</f>
        <v>0.77</v>
      </c>
    </row>
    <row r="843" customFormat="false" ht="15" hidden="false" customHeight="false" outlineLevel="0" collapsed="false">
      <c r="A843" s="39" t="n">
        <v>841</v>
      </c>
      <c r="B843" s="40" t="n">
        <v>1.2</v>
      </c>
      <c r="C843" s="41" t="n">
        <v>10</v>
      </c>
      <c r="D843" s="42" t="n">
        <v>0.1</v>
      </c>
      <c r="E843" s="40" t="n">
        <v>0.2</v>
      </c>
      <c r="F843" s="40" t="n">
        <f aca="false">(U843-S843)/T843</f>
        <v>0.2</v>
      </c>
      <c r="G843" s="45" t="n">
        <v>0.91</v>
      </c>
      <c r="H843" s="43" t="n">
        <v>2.2</v>
      </c>
      <c r="I843" s="40" t="n">
        <v>1.9</v>
      </c>
      <c r="J843" s="40" t="n">
        <f aca="false">(H843-I843)*B843*C843*D843*3.67</f>
        <v>1.3212</v>
      </c>
      <c r="K843" s="40" t="n">
        <v>3.67</v>
      </c>
      <c r="L843" s="44" t="n">
        <f aca="false">$AB$8*M843*N843*J843</f>
        <v>374.16384</v>
      </c>
      <c r="M843" s="45" t="n">
        <v>0.786666666666667</v>
      </c>
      <c r="N843" s="35" t="n">
        <v>0.9</v>
      </c>
      <c r="O843" s="44" t="n">
        <f aca="false">(P843*Q843)/R843</f>
        <v>19.7368421052632</v>
      </c>
      <c r="P843" s="35" t="n">
        <f aca="false">$AB$17</f>
        <v>1.5</v>
      </c>
      <c r="Q843" s="35" t="n">
        <f aca="false">$AC$17</f>
        <v>25</v>
      </c>
      <c r="R843" s="16" t="n">
        <v>1.9</v>
      </c>
      <c r="S843" s="35" t="n">
        <v>65</v>
      </c>
      <c r="T843" s="35" t="n">
        <v>50</v>
      </c>
      <c r="U843" s="35" t="n">
        <v>75</v>
      </c>
      <c r="V843" s="35" t="n">
        <v>0.18</v>
      </c>
      <c r="W843" s="45" t="n">
        <f aca="false">SUM(F843,E843,V843,)</f>
        <v>0.58</v>
      </c>
    </row>
    <row r="844" customFormat="false" ht="15" hidden="false" customHeight="false" outlineLevel="0" collapsed="false">
      <c r="A844" s="39" t="n">
        <v>842</v>
      </c>
      <c r="B844" s="40" t="n">
        <v>1.2</v>
      </c>
      <c r="C844" s="41" t="n">
        <v>10</v>
      </c>
      <c r="D844" s="42" t="n">
        <v>0.1</v>
      </c>
      <c r="E844" s="40" t="n">
        <v>0.2</v>
      </c>
      <c r="F844" s="40" t="n">
        <f aca="false">(U844-S844)/T844</f>
        <v>0.38</v>
      </c>
      <c r="G844" s="45" t="n">
        <v>0.91</v>
      </c>
      <c r="H844" s="43" t="n">
        <v>2.2</v>
      </c>
      <c r="I844" s="40" t="n">
        <v>2.3</v>
      </c>
      <c r="J844" s="40" t="n">
        <f aca="false">(H844-I844)*B844*C844*D844*3.67</f>
        <v>-0.440399999999998</v>
      </c>
      <c r="K844" s="40" t="n">
        <v>3.67</v>
      </c>
      <c r="L844" s="44" t="n">
        <f aca="false">$AB$8*M844*N844*J844</f>
        <v>-116.2656</v>
      </c>
      <c r="M844" s="45" t="n">
        <v>0.733333333333333</v>
      </c>
      <c r="N844" s="35" t="n">
        <v>0.9</v>
      </c>
      <c r="O844" s="44" t="n">
        <f aca="false">(P844*Q844)/R844</f>
        <v>5.43478260869565</v>
      </c>
      <c r="P844" s="35" t="n">
        <f aca="false">$AB$17</f>
        <v>1.5</v>
      </c>
      <c r="Q844" s="35" t="n">
        <f aca="false">$AC$17</f>
        <v>25</v>
      </c>
      <c r="R844" s="16" t="n">
        <v>6.9</v>
      </c>
      <c r="S844" s="35" t="n">
        <v>56</v>
      </c>
      <c r="T844" s="35" t="n">
        <v>50</v>
      </c>
      <c r="U844" s="35" t="n">
        <v>75</v>
      </c>
      <c r="V844" s="35" t="n">
        <v>0.1</v>
      </c>
      <c r="W844" s="45" t="n">
        <f aca="false">SUM(F844,E844,V844,)</f>
        <v>0.68</v>
      </c>
    </row>
    <row r="845" customFormat="false" ht="15" hidden="false" customHeight="false" outlineLevel="0" collapsed="false">
      <c r="A845" s="39" t="n">
        <v>843</v>
      </c>
      <c r="B845" s="40" t="n">
        <v>1.2</v>
      </c>
      <c r="C845" s="41" t="n">
        <v>10</v>
      </c>
      <c r="D845" s="42" t="n">
        <v>0.1</v>
      </c>
      <c r="E845" s="40" t="n">
        <v>0.2</v>
      </c>
      <c r="F845" s="40" t="n">
        <f aca="false">(U845-S845)/T845</f>
        <v>0.34</v>
      </c>
      <c r="G845" s="45" t="n">
        <v>0.95</v>
      </c>
      <c r="H845" s="43" t="n">
        <v>2.2</v>
      </c>
      <c r="I845" s="40" t="n">
        <v>1.8</v>
      </c>
      <c r="J845" s="40" t="n">
        <f aca="false">(H845-I845)*B845*C845*D845*3.67</f>
        <v>1.7616</v>
      </c>
      <c r="K845" s="40" t="n">
        <v>3.67</v>
      </c>
      <c r="L845" s="44" t="n">
        <f aca="false">$AB$8*M845*N845*J845</f>
        <v>515.79648</v>
      </c>
      <c r="M845" s="45" t="n">
        <v>0.813333333333333</v>
      </c>
      <c r="N845" s="35" t="n">
        <v>0.9</v>
      </c>
      <c r="O845" s="44" t="n">
        <f aca="false">(P845*Q845)/R845</f>
        <v>5.76923076923077</v>
      </c>
      <c r="P845" s="35" t="n">
        <f aca="false">$AB$17</f>
        <v>1.5</v>
      </c>
      <c r="Q845" s="35" t="n">
        <f aca="false">$AC$17</f>
        <v>25</v>
      </c>
      <c r="R845" s="16" t="n">
        <v>6.5</v>
      </c>
      <c r="S845" s="35" t="n">
        <v>58</v>
      </c>
      <c r="T845" s="35" t="n">
        <v>50</v>
      </c>
      <c r="U845" s="35" t="n">
        <v>75</v>
      </c>
      <c r="V845" s="35" t="n">
        <v>0.14</v>
      </c>
      <c r="W845" s="45" t="n">
        <f aca="false">SUM(F845,E845,V845,)</f>
        <v>0.68</v>
      </c>
    </row>
    <row r="846" customFormat="false" ht="15" hidden="false" customHeight="false" outlineLevel="0" collapsed="false">
      <c r="A846" s="39" t="n">
        <v>844</v>
      </c>
      <c r="B846" s="40" t="n">
        <v>1.2</v>
      </c>
      <c r="C846" s="41" t="n">
        <v>10</v>
      </c>
      <c r="D846" s="42" t="n">
        <v>0.1</v>
      </c>
      <c r="E846" s="40" t="n">
        <v>0.3</v>
      </c>
      <c r="F846" s="40" t="n">
        <f aca="false">(U846-S846)/T846</f>
        <v>0.22</v>
      </c>
      <c r="G846" s="45" t="n">
        <v>0.92</v>
      </c>
      <c r="H846" s="43" t="n">
        <v>2.2</v>
      </c>
      <c r="I846" s="40" t="n">
        <v>2</v>
      </c>
      <c r="J846" s="40" t="n">
        <f aca="false">(H846-I846)*B846*C846*D846*3.67</f>
        <v>0.880800000000001</v>
      </c>
      <c r="K846" s="40" t="n">
        <v>3.67</v>
      </c>
      <c r="L846" s="44" t="n">
        <f aca="false">$AB$8*M846*N846*J846</f>
        <v>274.8096</v>
      </c>
      <c r="M846" s="45" t="n">
        <v>0.866666666666667</v>
      </c>
      <c r="N846" s="35" t="n">
        <v>0.9</v>
      </c>
      <c r="O846" s="44" t="n">
        <f aca="false">(P846*Q846)/R846</f>
        <v>23.4375</v>
      </c>
      <c r="P846" s="35" t="n">
        <f aca="false">$AB$17</f>
        <v>1.5</v>
      </c>
      <c r="Q846" s="35" t="n">
        <f aca="false">$AC$17</f>
        <v>25</v>
      </c>
      <c r="R846" s="16" t="n">
        <v>1.6</v>
      </c>
      <c r="S846" s="35" t="n">
        <v>64</v>
      </c>
      <c r="T846" s="35" t="n">
        <v>50</v>
      </c>
      <c r="U846" s="35" t="n">
        <v>75</v>
      </c>
      <c r="V846" s="35" t="n">
        <v>0.24</v>
      </c>
      <c r="W846" s="45" t="n">
        <f aca="false">SUM(F846,E846,V846,)</f>
        <v>0.76</v>
      </c>
    </row>
    <row r="847" customFormat="false" ht="15" hidden="false" customHeight="false" outlineLevel="0" collapsed="false">
      <c r="A847" s="39" t="n">
        <v>845</v>
      </c>
      <c r="B847" s="40" t="n">
        <v>1.2</v>
      </c>
      <c r="C847" s="41" t="n">
        <v>10</v>
      </c>
      <c r="D847" s="42" t="n">
        <v>0.1</v>
      </c>
      <c r="E847" s="40" t="n">
        <v>0.4</v>
      </c>
      <c r="F847" s="40" t="n">
        <f aca="false">(U847-S847)/T847</f>
        <v>0.32</v>
      </c>
      <c r="G847" s="45" t="n">
        <v>0.99</v>
      </c>
      <c r="H847" s="43" t="n">
        <v>2.2</v>
      </c>
      <c r="I847" s="40" t="n">
        <v>2.1</v>
      </c>
      <c r="J847" s="40" t="n">
        <f aca="false">(H847-I847)*B847*C847*D847*3.67</f>
        <v>0.4404</v>
      </c>
      <c r="K847" s="40" t="n">
        <v>3.67</v>
      </c>
      <c r="L847" s="44" t="n">
        <f aca="false">$AB$8*M847*N847*J847</f>
        <v>126.8352</v>
      </c>
      <c r="M847" s="45" t="n">
        <v>0.8</v>
      </c>
      <c r="N847" s="35" t="n">
        <v>0.9</v>
      </c>
      <c r="O847" s="44" t="n">
        <f aca="false">(P847*Q847)/R847</f>
        <v>9.86842105263158</v>
      </c>
      <c r="P847" s="35" t="n">
        <f aca="false">$AB$17</f>
        <v>1.5</v>
      </c>
      <c r="Q847" s="35" t="n">
        <f aca="false">$AC$17</f>
        <v>25</v>
      </c>
      <c r="R847" s="16" t="n">
        <v>3.8</v>
      </c>
      <c r="S847" s="35" t="n">
        <v>59</v>
      </c>
      <c r="T847" s="35" t="n">
        <v>50</v>
      </c>
      <c r="U847" s="35" t="n">
        <v>75</v>
      </c>
      <c r="V847" s="35" t="n">
        <v>0.13</v>
      </c>
      <c r="W847" s="45" t="n">
        <f aca="false">SUM(F847,E847,V847,)</f>
        <v>0.85</v>
      </c>
    </row>
    <row r="848" customFormat="false" ht="15" hidden="false" customHeight="false" outlineLevel="0" collapsed="false">
      <c r="A848" s="39" t="n">
        <v>846</v>
      </c>
      <c r="B848" s="40" t="n">
        <v>1.2</v>
      </c>
      <c r="C848" s="41" t="n">
        <v>10</v>
      </c>
      <c r="D848" s="42" t="n">
        <v>0.1</v>
      </c>
      <c r="E848" s="40" t="n">
        <v>0.2</v>
      </c>
      <c r="F848" s="40" t="n">
        <f aca="false">(U848-S848)/T848</f>
        <v>0.22</v>
      </c>
      <c r="G848" s="45" t="n">
        <v>0.98</v>
      </c>
      <c r="H848" s="43" t="n">
        <v>2.2</v>
      </c>
      <c r="I848" s="40" t="n">
        <v>2.4</v>
      </c>
      <c r="J848" s="40" t="n">
        <f aca="false">(H848-I848)*B848*C848*D848*3.67</f>
        <v>-0.880799999999999</v>
      </c>
      <c r="K848" s="40" t="n">
        <v>3.67</v>
      </c>
      <c r="L848" s="44" t="n">
        <f aca="false">$AB$8*M848*N848*J848</f>
        <v>-236.75904</v>
      </c>
      <c r="M848" s="45" t="n">
        <v>0.746666666666667</v>
      </c>
      <c r="N848" s="35" t="n">
        <v>0.9</v>
      </c>
      <c r="O848" s="44" t="n">
        <f aca="false">(P848*Q848)/R848</f>
        <v>7.97872340425532</v>
      </c>
      <c r="P848" s="35" t="n">
        <f aca="false">$AB$17</f>
        <v>1.5</v>
      </c>
      <c r="Q848" s="35" t="n">
        <f aca="false">$AC$17</f>
        <v>25</v>
      </c>
      <c r="R848" s="16" t="n">
        <v>4.7</v>
      </c>
      <c r="S848" s="35" t="n">
        <v>64</v>
      </c>
      <c r="T848" s="35" t="n">
        <v>50</v>
      </c>
      <c r="U848" s="35" t="n">
        <v>75</v>
      </c>
      <c r="V848" s="35" t="n">
        <v>0.23</v>
      </c>
      <c r="W848" s="45" t="n">
        <f aca="false">SUM(F848,E848,V848,)</f>
        <v>0.65</v>
      </c>
    </row>
    <row r="849" customFormat="false" ht="15" hidden="false" customHeight="false" outlineLevel="0" collapsed="false">
      <c r="A849" s="39" t="n">
        <v>847</v>
      </c>
      <c r="B849" s="40" t="n">
        <v>1.2</v>
      </c>
      <c r="C849" s="41" t="n">
        <v>10</v>
      </c>
      <c r="D849" s="42" t="n">
        <v>0.1</v>
      </c>
      <c r="E849" s="40" t="n">
        <v>0.3</v>
      </c>
      <c r="F849" s="40" t="n">
        <f aca="false">(U849-S849)/T849</f>
        <v>0.36</v>
      </c>
      <c r="G849" s="45" t="n">
        <v>1</v>
      </c>
      <c r="H849" s="43" t="n">
        <v>2.2</v>
      </c>
      <c r="I849" s="40" t="n">
        <v>2.4</v>
      </c>
      <c r="J849" s="40" t="n">
        <f aca="false">(H849-I849)*B849*C849*D849*3.67</f>
        <v>-0.880799999999999</v>
      </c>
      <c r="K849" s="40" t="n">
        <v>3.67</v>
      </c>
      <c r="L849" s="44" t="n">
        <f aca="false">$AB$8*M849*N849*J849</f>
        <v>-253.6704</v>
      </c>
      <c r="M849" s="45" t="n">
        <v>0.8</v>
      </c>
      <c r="N849" s="35" t="n">
        <v>0.9</v>
      </c>
      <c r="O849" s="44" t="n">
        <f aca="false">(P849*Q849)/R849</f>
        <v>7.21153846153846</v>
      </c>
      <c r="P849" s="35" t="n">
        <f aca="false">$AB$17</f>
        <v>1.5</v>
      </c>
      <c r="Q849" s="35" t="n">
        <f aca="false">$AC$17</f>
        <v>25</v>
      </c>
      <c r="R849" s="16" t="n">
        <v>5.2</v>
      </c>
      <c r="S849" s="35" t="n">
        <v>57</v>
      </c>
      <c r="T849" s="35" t="n">
        <v>50</v>
      </c>
      <c r="U849" s="35" t="n">
        <v>75</v>
      </c>
      <c r="V849" s="35" t="n">
        <v>0.18</v>
      </c>
      <c r="W849" s="45" t="n">
        <f aca="false">SUM(F849,E849,V849,)</f>
        <v>0.84</v>
      </c>
    </row>
    <row r="850" customFormat="false" ht="15" hidden="false" customHeight="false" outlineLevel="0" collapsed="false">
      <c r="A850" s="39" t="n">
        <v>848</v>
      </c>
      <c r="B850" s="40" t="n">
        <v>1.2</v>
      </c>
      <c r="C850" s="41" t="n">
        <v>10</v>
      </c>
      <c r="D850" s="42" t="n">
        <v>0.1</v>
      </c>
      <c r="E850" s="40" t="n">
        <v>0.3</v>
      </c>
      <c r="F850" s="40" t="n">
        <f aca="false">(U850-S850)/T850</f>
        <v>0.38</v>
      </c>
      <c r="G850" s="45" t="n">
        <v>0.93</v>
      </c>
      <c r="H850" s="43" t="n">
        <v>2.2</v>
      </c>
      <c r="I850" s="40" t="n">
        <v>2.2</v>
      </c>
      <c r="J850" s="40" t="n">
        <f aca="false">(H850-I850)*B850*C850*D850*3.67</f>
        <v>0</v>
      </c>
      <c r="K850" s="40" t="n">
        <v>3.67</v>
      </c>
      <c r="L850" s="44" t="n">
        <f aca="false">$AB$8*M850*N850*J850</f>
        <v>0</v>
      </c>
      <c r="M850" s="45" t="n">
        <v>0.853333333333333</v>
      </c>
      <c r="N850" s="35" t="n">
        <v>0.9</v>
      </c>
      <c r="O850" s="44" t="n">
        <f aca="false">(P850*Q850)/R850</f>
        <v>8.15217391304348</v>
      </c>
      <c r="P850" s="35" t="n">
        <f aca="false">$AB$17</f>
        <v>1.5</v>
      </c>
      <c r="Q850" s="35" t="n">
        <f aca="false">$AC$17</f>
        <v>25</v>
      </c>
      <c r="R850" s="16" t="n">
        <v>4.6</v>
      </c>
      <c r="S850" s="35" t="n">
        <v>56</v>
      </c>
      <c r="T850" s="35" t="n">
        <v>50</v>
      </c>
      <c r="U850" s="35" t="n">
        <v>75</v>
      </c>
      <c r="V850" s="35" t="n">
        <v>0.12</v>
      </c>
      <c r="W850" s="45" t="n">
        <f aca="false">SUM(F850,E850,V850,)</f>
        <v>0.8</v>
      </c>
    </row>
    <row r="851" customFormat="false" ht="15" hidden="false" customHeight="false" outlineLevel="0" collapsed="false">
      <c r="A851" s="39" t="n">
        <v>849</v>
      </c>
      <c r="B851" s="40" t="n">
        <v>1.2</v>
      </c>
      <c r="C851" s="41" t="n">
        <v>10</v>
      </c>
      <c r="D851" s="42" t="n">
        <v>0.1</v>
      </c>
      <c r="E851" s="40" t="n">
        <v>0.4</v>
      </c>
      <c r="F851" s="40" t="n">
        <f aca="false">(U851-S851)/T851</f>
        <v>0.36</v>
      </c>
      <c r="G851" s="45" t="n">
        <v>0.94</v>
      </c>
      <c r="H851" s="43" t="n">
        <v>2.2</v>
      </c>
      <c r="I851" s="40" t="n">
        <v>1.9</v>
      </c>
      <c r="J851" s="40" t="n">
        <f aca="false">(H851-I851)*B851*C851*D851*3.67</f>
        <v>1.3212</v>
      </c>
      <c r="K851" s="40" t="n">
        <v>3.67</v>
      </c>
      <c r="L851" s="44" t="n">
        <f aca="false">$AB$8*M851*N851*J851</f>
        <v>348.7968</v>
      </c>
      <c r="M851" s="45" t="n">
        <v>0.733333333333333</v>
      </c>
      <c r="N851" s="35" t="n">
        <v>0.9</v>
      </c>
      <c r="O851" s="44" t="n">
        <f aca="false">(P851*Q851)/R851</f>
        <v>12.5</v>
      </c>
      <c r="P851" s="35" t="n">
        <f aca="false">$AB$17</f>
        <v>1.5</v>
      </c>
      <c r="Q851" s="35" t="n">
        <f aca="false">$AC$17</f>
        <v>25</v>
      </c>
      <c r="R851" s="16" t="n">
        <v>3</v>
      </c>
      <c r="S851" s="35" t="n">
        <v>57</v>
      </c>
      <c r="T851" s="35" t="n">
        <v>50</v>
      </c>
      <c r="U851" s="35" t="n">
        <v>75</v>
      </c>
      <c r="V851" s="35" t="n">
        <v>0.15</v>
      </c>
      <c r="W851" s="45" t="n">
        <f aca="false">SUM(F851,E851,V851,)</f>
        <v>0.91</v>
      </c>
    </row>
    <row r="852" customFormat="false" ht="15" hidden="false" customHeight="false" outlineLevel="0" collapsed="false">
      <c r="A852" s="39" t="n">
        <v>850</v>
      </c>
      <c r="B852" s="40" t="n">
        <v>1.2</v>
      </c>
      <c r="C852" s="41" t="n">
        <v>10</v>
      </c>
      <c r="D852" s="42" t="n">
        <v>0.1</v>
      </c>
      <c r="E852" s="40" t="n">
        <v>0.3</v>
      </c>
      <c r="F852" s="40" t="n">
        <f aca="false">(U852-S852)/T852</f>
        <v>0.32</v>
      </c>
      <c r="G852" s="45" t="n">
        <v>0.99</v>
      </c>
      <c r="H852" s="43" t="n">
        <v>2.2</v>
      </c>
      <c r="I852" s="40" t="n">
        <v>2.4</v>
      </c>
      <c r="J852" s="40" t="n">
        <f aca="false">(H852-I852)*B852*C852*D852*3.67</f>
        <v>-0.880799999999999</v>
      </c>
      <c r="K852" s="40" t="n">
        <v>3.67</v>
      </c>
      <c r="L852" s="44" t="n">
        <f aca="false">$AB$8*M852*N852*J852</f>
        <v>-270.58176</v>
      </c>
      <c r="M852" s="45" t="n">
        <v>0.853333333333333</v>
      </c>
      <c r="N852" s="35" t="n">
        <v>0.9</v>
      </c>
      <c r="O852" s="44" t="n">
        <f aca="false">(P852*Q852)/R852</f>
        <v>12.0967741935484</v>
      </c>
      <c r="P852" s="35" t="n">
        <f aca="false">$AB$17</f>
        <v>1.5</v>
      </c>
      <c r="Q852" s="35" t="n">
        <f aca="false">$AC$17</f>
        <v>25</v>
      </c>
      <c r="R852" s="16" t="n">
        <v>3.1</v>
      </c>
      <c r="S852" s="35" t="n">
        <v>59</v>
      </c>
      <c r="T852" s="35" t="n">
        <v>50</v>
      </c>
      <c r="U852" s="35" t="n">
        <v>75</v>
      </c>
      <c r="V852" s="35" t="n">
        <v>0.14</v>
      </c>
      <c r="W852" s="45" t="n">
        <f aca="false">SUM(F852,E852,V852,)</f>
        <v>0.76</v>
      </c>
    </row>
    <row r="853" customFormat="false" ht="15" hidden="false" customHeight="false" outlineLevel="0" collapsed="false">
      <c r="A853" s="39" t="n">
        <v>851</v>
      </c>
      <c r="B853" s="40" t="n">
        <v>1.2</v>
      </c>
      <c r="C853" s="41" t="n">
        <v>10</v>
      </c>
      <c r="D853" s="42" t="n">
        <v>0.1</v>
      </c>
      <c r="E853" s="40" t="n">
        <v>0.2</v>
      </c>
      <c r="F853" s="40" t="n">
        <f aca="false">(U853-S853)/T853</f>
        <v>0.3</v>
      </c>
      <c r="G853" s="45" t="n">
        <v>1</v>
      </c>
      <c r="H853" s="43" t="n">
        <v>2.2</v>
      </c>
      <c r="I853" s="40" t="n">
        <v>2</v>
      </c>
      <c r="J853" s="40" t="n">
        <f aca="false">(H853-I853)*B853*C853*D853*3.67</f>
        <v>0.880800000000001</v>
      </c>
      <c r="K853" s="40" t="n">
        <v>3.67</v>
      </c>
      <c r="L853" s="44" t="n">
        <f aca="false">$AB$8*M853*N853*J853</f>
        <v>232.5312</v>
      </c>
      <c r="M853" s="45" t="n">
        <v>0.733333333333333</v>
      </c>
      <c r="N853" s="35" t="n">
        <v>0.9</v>
      </c>
      <c r="O853" s="44" t="n">
        <f aca="false">(P853*Q853)/R853</f>
        <v>7.97872340425532</v>
      </c>
      <c r="P853" s="35" t="n">
        <f aca="false">$AB$17</f>
        <v>1.5</v>
      </c>
      <c r="Q853" s="35" t="n">
        <f aca="false">$AC$17</f>
        <v>25</v>
      </c>
      <c r="R853" s="16" t="n">
        <v>4.7</v>
      </c>
      <c r="S853" s="35" t="n">
        <v>60</v>
      </c>
      <c r="T853" s="35" t="n">
        <v>50</v>
      </c>
      <c r="U853" s="35" t="n">
        <v>75</v>
      </c>
      <c r="V853" s="35" t="n">
        <v>0.24</v>
      </c>
      <c r="W853" s="45" t="n">
        <f aca="false">SUM(F853,E853,V853,)</f>
        <v>0.74</v>
      </c>
    </row>
    <row r="854" customFormat="false" ht="15" hidden="false" customHeight="false" outlineLevel="0" collapsed="false">
      <c r="A854" s="39" t="n">
        <v>852</v>
      </c>
      <c r="B854" s="40" t="n">
        <v>1.2</v>
      </c>
      <c r="C854" s="41" t="n">
        <v>10</v>
      </c>
      <c r="D854" s="42" t="n">
        <v>0.1</v>
      </c>
      <c r="E854" s="40" t="n">
        <v>0.4</v>
      </c>
      <c r="F854" s="40" t="n">
        <f aca="false">(U854-S854)/T854</f>
        <v>0.28</v>
      </c>
      <c r="G854" s="45" t="n">
        <v>0.95</v>
      </c>
      <c r="H854" s="43" t="n">
        <v>2.2</v>
      </c>
      <c r="I854" s="40" t="n">
        <v>2.1</v>
      </c>
      <c r="J854" s="40" t="n">
        <f aca="false">(H854-I854)*B854*C854*D854*3.67</f>
        <v>0.4404</v>
      </c>
      <c r="K854" s="40" t="n">
        <v>3.67</v>
      </c>
      <c r="L854" s="44" t="n">
        <f aca="false">$AB$8*M854*N854*J854</f>
        <v>128.94912</v>
      </c>
      <c r="M854" s="45" t="n">
        <v>0.813333333333333</v>
      </c>
      <c r="N854" s="35" t="n">
        <v>0.9</v>
      </c>
      <c r="O854" s="44" t="n">
        <f aca="false">(P854*Q854)/R854</f>
        <v>6.04838709677419</v>
      </c>
      <c r="P854" s="35" t="n">
        <f aca="false">$AB$17</f>
        <v>1.5</v>
      </c>
      <c r="Q854" s="35" t="n">
        <f aca="false">$AC$17</f>
        <v>25</v>
      </c>
      <c r="R854" s="16" t="n">
        <v>6.2</v>
      </c>
      <c r="S854" s="35" t="n">
        <v>61</v>
      </c>
      <c r="T854" s="35" t="n">
        <v>50</v>
      </c>
      <c r="U854" s="35" t="n">
        <v>75</v>
      </c>
      <c r="V854" s="35" t="n">
        <v>0.11</v>
      </c>
      <c r="W854" s="45" t="n">
        <f aca="false">SUM(F854,E854,V854,)</f>
        <v>0.79</v>
      </c>
    </row>
    <row r="855" customFormat="false" ht="15" hidden="false" customHeight="false" outlineLevel="0" collapsed="false">
      <c r="A855" s="39" t="n">
        <v>853</v>
      </c>
      <c r="B855" s="40" t="n">
        <v>1.2</v>
      </c>
      <c r="C855" s="41" t="n">
        <v>10</v>
      </c>
      <c r="D855" s="42" t="n">
        <v>0.1</v>
      </c>
      <c r="E855" s="40" t="n">
        <v>0.4</v>
      </c>
      <c r="F855" s="40" t="n">
        <f aca="false">(U855-S855)/T855</f>
        <v>0.36</v>
      </c>
      <c r="G855" s="45" t="n">
        <v>0.91</v>
      </c>
      <c r="H855" s="43" t="n">
        <v>2.2</v>
      </c>
      <c r="I855" s="40" t="n">
        <v>2.5</v>
      </c>
      <c r="J855" s="40" t="n">
        <f aca="false">(H855-I855)*B855*C855*D855*3.67</f>
        <v>-1.3212</v>
      </c>
      <c r="K855" s="40" t="n">
        <v>3.67</v>
      </c>
      <c r="L855" s="44" t="n">
        <f aca="false">$AB$8*M855*N855*J855</f>
        <v>-412.2144</v>
      </c>
      <c r="M855" s="45" t="n">
        <v>0.866666666666667</v>
      </c>
      <c r="N855" s="35" t="n">
        <v>0.9</v>
      </c>
      <c r="O855" s="44" t="n">
        <f aca="false">(P855*Q855)/R855</f>
        <v>11.71875</v>
      </c>
      <c r="P855" s="35" t="n">
        <f aca="false">$AB$17</f>
        <v>1.5</v>
      </c>
      <c r="Q855" s="35" t="n">
        <f aca="false">$AC$17</f>
        <v>25</v>
      </c>
      <c r="R855" s="16" t="n">
        <v>3.2</v>
      </c>
      <c r="S855" s="35" t="n">
        <v>57</v>
      </c>
      <c r="T855" s="35" t="n">
        <v>50</v>
      </c>
      <c r="U855" s="35" t="n">
        <v>75</v>
      </c>
      <c r="V855" s="35" t="n">
        <v>0.21</v>
      </c>
      <c r="W855" s="45" t="n">
        <f aca="false">SUM(F855,E855,V855,)</f>
        <v>0.97</v>
      </c>
    </row>
    <row r="856" customFormat="false" ht="15" hidden="false" customHeight="false" outlineLevel="0" collapsed="false">
      <c r="A856" s="39" t="n">
        <v>854</v>
      </c>
      <c r="B856" s="40" t="n">
        <v>1.2</v>
      </c>
      <c r="C856" s="41" t="n">
        <v>10</v>
      </c>
      <c r="D856" s="42" t="n">
        <v>0.1</v>
      </c>
      <c r="E856" s="40" t="n">
        <v>0.2</v>
      </c>
      <c r="F856" s="40" t="n">
        <f aca="false">(U856-S856)/T856</f>
        <v>0.4</v>
      </c>
      <c r="G856" s="45" t="n">
        <v>0.94</v>
      </c>
      <c r="H856" s="43" t="n">
        <v>2.2</v>
      </c>
      <c r="I856" s="40" t="n">
        <v>2.1</v>
      </c>
      <c r="J856" s="40" t="n">
        <f aca="false">(H856-I856)*B856*C856*D856*3.67</f>
        <v>0.4404</v>
      </c>
      <c r="K856" s="40" t="n">
        <v>3.67</v>
      </c>
      <c r="L856" s="44" t="n">
        <f aca="false">$AB$8*M856*N856*J856</f>
        <v>122.60736</v>
      </c>
      <c r="M856" s="45" t="n">
        <v>0.773333333333333</v>
      </c>
      <c r="N856" s="35" t="n">
        <v>0.9</v>
      </c>
      <c r="O856" s="44" t="n">
        <f aca="false">(P856*Q856)/R856</f>
        <v>12.0967741935484</v>
      </c>
      <c r="P856" s="35" t="n">
        <f aca="false">$AB$17</f>
        <v>1.5</v>
      </c>
      <c r="Q856" s="35" t="n">
        <f aca="false">$AC$17</f>
        <v>25</v>
      </c>
      <c r="R856" s="16" t="n">
        <v>3.1</v>
      </c>
      <c r="S856" s="35" t="n">
        <v>55</v>
      </c>
      <c r="T856" s="35" t="n">
        <v>50</v>
      </c>
      <c r="U856" s="35" t="n">
        <v>75</v>
      </c>
      <c r="V856" s="35" t="n">
        <v>0.17</v>
      </c>
      <c r="W856" s="45" t="n">
        <f aca="false">SUM(F856,E856,V856,)</f>
        <v>0.77</v>
      </c>
    </row>
    <row r="857" customFormat="false" ht="15" hidden="false" customHeight="false" outlineLevel="0" collapsed="false">
      <c r="A857" s="39" t="n">
        <v>855</v>
      </c>
      <c r="B857" s="40" t="n">
        <v>1.2</v>
      </c>
      <c r="C857" s="41" t="n">
        <v>10</v>
      </c>
      <c r="D857" s="42" t="n">
        <v>0.1</v>
      </c>
      <c r="E857" s="40" t="n">
        <v>0.4</v>
      </c>
      <c r="F857" s="40" t="n">
        <f aca="false">(U857-S857)/T857</f>
        <v>0.22</v>
      </c>
      <c r="G857" s="45" t="n">
        <v>0.91</v>
      </c>
      <c r="H857" s="43" t="n">
        <v>2.2</v>
      </c>
      <c r="I857" s="40" t="n">
        <v>2.4</v>
      </c>
      <c r="J857" s="40" t="n">
        <f aca="false">(H857-I857)*B857*C857*D857*3.67</f>
        <v>-0.880799999999999</v>
      </c>
      <c r="K857" s="40" t="n">
        <v>3.67</v>
      </c>
      <c r="L857" s="44" t="n">
        <f aca="false">$AB$8*M857*N857*J857</f>
        <v>-249.44256</v>
      </c>
      <c r="M857" s="45" t="n">
        <v>0.786666666666667</v>
      </c>
      <c r="N857" s="35" t="n">
        <v>0.9</v>
      </c>
      <c r="O857" s="44" t="n">
        <f aca="false">(P857*Q857)/R857</f>
        <v>5.35714285714286</v>
      </c>
      <c r="P857" s="35" t="n">
        <f aca="false">$AB$17</f>
        <v>1.5</v>
      </c>
      <c r="Q857" s="35" t="n">
        <f aca="false">$AC$17</f>
        <v>25</v>
      </c>
      <c r="R857" s="16" t="n">
        <v>7</v>
      </c>
      <c r="S857" s="35" t="n">
        <v>64</v>
      </c>
      <c r="T857" s="35" t="n">
        <v>50</v>
      </c>
      <c r="U857" s="35" t="n">
        <v>75</v>
      </c>
      <c r="V857" s="35" t="n">
        <v>0.23</v>
      </c>
      <c r="W857" s="45" t="n">
        <f aca="false">SUM(F857,E857,V857,)</f>
        <v>0.85</v>
      </c>
    </row>
    <row r="858" customFormat="false" ht="15" hidden="false" customHeight="false" outlineLevel="0" collapsed="false">
      <c r="A858" s="39" t="n">
        <v>856</v>
      </c>
      <c r="B858" s="40" t="n">
        <v>1.2</v>
      </c>
      <c r="C858" s="41" t="n">
        <v>10</v>
      </c>
      <c r="D858" s="42" t="n">
        <v>0.1</v>
      </c>
      <c r="E858" s="40" t="n">
        <v>0.3</v>
      </c>
      <c r="F858" s="40" t="n">
        <f aca="false">(U858-S858)/T858</f>
        <v>0.26</v>
      </c>
      <c r="G858" s="45" t="n">
        <v>0.95</v>
      </c>
      <c r="H858" s="43" t="n">
        <v>2.2</v>
      </c>
      <c r="I858" s="40" t="n">
        <v>2.1</v>
      </c>
      <c r="J858" s="40" t="n">
        <f aca="false">(H858-I858)*B858*C858*D858*3.67</f>
        <v>0.4404</v>
      </c>
      <c r="K858" s="40" t="n">
        <v>3.67</v>
      </c>
      <c r="L858" s="44" t="n">
        <f aca="false">$AB$8*M858*N858*J858</f>
        <v>135.29088</v>
      </c>
      <c r="M858" s="45" t="n">
        <v>0.853333333333333</v>
      </c>
      <c r="N858" s="35" t="n">
        <v>0.9</v>
      </c>
      <c r="O858" s="44" t="n">
        <f aca="false">(P858*Q858)/R858</f>
        <v>5.28169014084507</v>
      </c>
      <c r="P858" s="35" t="n">
        <f aca="false">$AB$17</f>
        <v>1.5</v>
      </c>
      <c r="Q858" s="35" t="n">
        <f aca="false">$AC$17</f>
        <v>25</v>
      </c>
      <c r="R858" s="16" t="n">
        <v>7.1</v>
      </c>
      <c r="S858" s="35" t="n">
        <v>62</v>
      </c>
      <c r="T858" s="35" t="n">
        <v>50</v>
      </c>
      <c r="U858" s="35" t="n">
        <v>75</v>
      </c>
      <c r="V858" s="35" t="n">
        <v>0.23</v>
      </c>
      <c r="W858" s="45" t="n">
        <f aca="false">SUM(F858,E858,V858,)</f>
        <v>0.79</v>
      </c>
    </row>
    <row r="859" customFormat="false" ht="15" hidden="false" customHeight="false" outlineLevel="0" collapsed="false">
      <c r="A859" s="39" t="n">
        <v>857</v>
      </c>
      <c r="B859" s="40" t="n">
        <v>1.2</v>
      </c>
      <c r="C859" s="41" t="n">
        <v>10</v>
      </c>
      <c r="D859" s="42" t="n">
        <v>0.1</v>
      </c>
      <c r="E859" s="40" t="n">
        <v>0.3</v>
      </c>
      <c r="F859" s="40" t="n">
        <f aca="false">(U859-S859)/T859</f>
        <v>0.2</v>
      </c>
      <c r="G859" s="45" t="n">
        <v>0.99</v>
      </c>
      <c r="H859" s="43" t="n">
        <v>2.2</v>
      </c>
      <c r="I859" s="40" t="n">
        <v>2.5</v>
      </c>
      <c r="J859" s="40" t="n">
        <f aca="false">(H859-I859)*B859*C859*D859*3.67</f>
        <v>-1.3212</v>
      </c>
      <c r="K859" s="40" t="n">
        <v>3.67</v>
      </c>
      <c r="L859" s="44" t="n">
        <f aca="false">$AB$8*M859*N859*J859</f>
        <v>-393.18912</v>
      </c>
      <c r="M859" s="45" t="n">
        <v>0.826666666666667</v>
      </c>
      <c r="N859" s="35" t="n">
        <v>0.9</v>
      </c>
      <c r="O859" s="44" t="n">
        <f aca="false">(P859*Q859)/R859</f>
        <v>25</v>
      </c>
      <c r="P859" s="35" t="n">
        <f aca="false">$AB$17</f>
        <v>1.5</v>
      </c>
      <c r="Q859" s="35" t="n">
        <f aca="false">$AC$17</f>
        <v>25</v>
      </c>
      <c r="R859" s="16" t="n">
        <v>1.5</v>
      </c>
      <c r="S859" s="35" t="n">
        <v>65</v>
      </c>
      <c r="T859" s="35" t="n">
        <v>50</v>
      </c>
      <c r="U859" s="35" t="n">
        <v>75</v>
      </c>
      <c r="V859" s="35" t="n">
        <v>0.14</v>
      </c>
      <c r="W859" s="45" t="n">
        <f aca="false">SUM(F859,E859,V859,)</f>
        <v>0.64</v>
      </c>
    </row>
    <row r="860" customFormat="false" ht="15" hidden="false" customHeight="false" outlineLevel="0" collapsed="false">
      <c r="A860" s="39" t="n">
        <v>858</v>
      </c>
      <c r="B860" s="40" t="n">
        <v>1.2</v>
      </c>
      <c r="C860" s="41" t="n">
        <v>10</v>
      </c>
      <c r="D860" s="42" t="n">
        <v>0.1</v>
      </c>
      <c r="E860" s="40" t="n">
        <v>0.4</v>
      </c>
      <c r="F860" s="40" t="n">
        <f aca="false">(U860-S860)/T860</f>
        <v>0.26</v>
      </c>
      <c r="G860" s="45" t="n">
        <v>0.91</v>
      </c>
      <c r="H860" s="43" t="n">
        <v>2.2</v>
      </c>
      <c r="I860" s="40" t="n">
        <v>2.6</v>
      </c>
      <c r="J860" s="40" t="n">
        <f aca="false">(H860-I860)*B860*C860*D860*3.67</f>
        <v>-1.7616</v>
      </c>
      <c r="K860" s="40" t="n">
        <v>3.67</v>
      </c>
      <c r="L860" s="44" t="n">
        <f aca="false">$AB$8*M860*N860*J860</f>
        <v>-541.16352</v>
      </c>
      <c r="M860" s="45" t="n">
        <v>0.853333333333333</v>
      </c>
      <c r="N860" s="35" t="n">
        <v>0.9</v>
      </c>
      <c r="O860" s="44" t="n">
        <f aca="false">(P860*Q860)/R860</f>
        <v>11.0294117647059</v>
      </c>
      <c r="P860" s="35" t="n">
        <f aca="false">$AB$17</f>
        <v>1.5</v>
      </c>
      <c r="Q860" s="35" t="n">
        <f aca="false">$AC$17</f>
        <v>25</v>
      </c>
      <c r="R860" s="16" t="n">
        <v>3.4</v>
      </c>
      <c r="S860" s="35" t="n">
        <v>62</v>
      </c>
      <c r="T860" s="35" t="n">
        <v>50</v>
      </c>
      <c r="U860" s="35" t="n">
        <v>75</v>
      </c>
      <c r="V860" s="35" t="n">
        <v>0.17</v>
      </c>
      <c r="W860" s="45" t="n">
        <f aca="false">SUM(F860,E860,V860,)</f>
        <v>0.83</v>
      </c>
    </row>
    <row r="861" customFormat="false" ht="15" hidden="false" customHeight="false" outlineLevel="0" collapsed="false">
      <c r="A861" s="39" t="n">
        <v>859</v>
      </c>
      <c r="B861" s="40" t="n">
        <v>1.2</v>
      </c>
      <c r="C861" s="41" t="n">
        <v>10</v>
      </c>
      <c r="D861" s="42" t="n">
        <v>0.1</v>
      </c>
      <c r="E861" s="40" t="n">
        <v>0.4</v>
      </c>
      <c r="F861" s="40" t="n">
        <f aca="false">(U861-S861)/T861</f>
        <v>0.32</v>
      </c>
      <c r="G861" s="45" t="n">
        <v>0.94</v>
      </c>
      <c r="H861" s="43" t="n">
        <v>2.2</v>
      </c>
      <c r="I861" s="40" t="n">
        <v>1.9</v>
      </c>
      <c r="J861" s="40" t="n">
        <f aca="false">(H861-I861)*B861*C861*D861*3.67</f>
        <v>1.3212</v>
      </c>
      <c r="K861" s="40" t="n">
        <v>3.67</v>
      </c>
      <c r="L861" s="44" t="n">
        <f aca="false">$AB$8*M861*N861*J861</f>
        <v>386.84736</v>
      </c>
      <c r="M861" s="45" t="n">
        <v>0.813333333333333</v>
      </c>
      <c r="N861" s="35" t="n">
        <v>0.9</v>
      </c>
      <c r="O861" s="44" t="n">
        <f aca="false">(P861*Q861)/R861</f>
        <v>17.8571428571429</v>
      </c>
      <c r="P861" s="35" t="n">
        <f aca="false">$AB$17</f>
        <v>1.5</v>
      </c>
      <c r="Q861" s="35" t="n">
        <f aca="false">$AC$17</f>
        <v>25</v>
      </c>
      <c r="R861" s="16" t="n">
        <v>2.1</v>
      </c>
      <c r="S861" s="35" t="n">
        <v>59</v>
      </c>
      <c r="T861" s="35" t="n">
        <v>50</v>
      </c>
      <c r="U861" s="35" t="n">
        <v>75</v>
      </c>
      <c r="V861" s="35" t="n">
        <v>0.21</v>
      </c>
      <c r="W861" s="45" t="n">
        <f aca="false">SUM(F861,E861,V861,)</f>
        <v>0.93</v>
      </c>
    </row>
    <row r="862" customFormat="false" ht="15" hidden="false" customHeight="false" outlineLevel="0" collapsed="false">
      <c r="A862" s="39" t="n">
        <v>860</v>
      </c>
      <c r="B862" s="40" t="n">
        <v>1.2</v>
      </c>
      <c r="C862" s="41" t="n">
        <v>10</v>
      </c>
      <c r="D862" s="42" t="n">
        <v>0.1</v>
      </c>
      <c r="E862" s="40" t="n">
        <v>0.2</v>
      </c>
      <c r="F862" s="40" t="n">
        <f aca="false">(U862-S862)/T862</f>
        <v>0.38</v>
      </c>
      <c r="G862" s="45" t="n">
        <v>0.98</v>
      </c>
      <c r="H862" s="43" t="n">
        <v>2.2</v>
      </c>
      <c r="I862" s="40" t="n">
        <v>2.2</v>
      </c>
      <c r="J862" s="40" t="n">
        <f aca="false">(H862-I862)*B862*C862*D862*3.67</f>
        <v>0</v>
      </c>
      <c r="K862" s="40" t="n">
        <v>3.67</v>
      </c>
      <c r="L862" s="44" t="n">
        <f aca="false">$AB$8*M862*N862*J862</f>
        <v>0</v>
      </c>
      <c r="M862" s="45" t="n">
        <v>0.813333333333333</v>
      </c>
      <c r="N862" s="35" t="n">
        <v>0.9</v>
      </c>
      <c r="O862" s="44" t="n">
        <f aca="false">(P862*Q862)/R862</f>
        <v>16.304347826087</v>
      </c>
      <c r="P862" s="35" t="n">
        <f aca="false">$AB$17</f>
        <v>1.5</v>
      </c>
      <c r="Q862" s="35" t="n">
        <f aca="false">$AC$17</f>
        <v>25</v>
      </c>
      <c r="R862" s="16" t="n">
        <v>2.3</v>
      </c>
      <c r="S862" s="35" t="n">
        <v>56</v>
      </c>
      <c r="T862" s="35" t="n">
        <v>50</v>
      </c>
      <c r="U862" s="35" t="n">
        <v>75</v>
      </c>
      <c r="V862" s="35" t="n">
        <v>0.22</v>
      </c>
      <c r="W862" s="45" t="n">
        <f aca="false">SUM(F862,E862,V862,)</f>
        <v>0.8</v>
      </c>
    </row>
    <row r="863" customFormat="false" ht="15" hidden="false" customHeight="false" outlineLevel="0" collapsed="false">
      <c r="A863" s="39" t="n">
        <v>861</v>
      </c>
      <c r="B863" s="40" t="n">
        <v>1.2</v>
      </c>
      <c r="C863" s="41" t="n">
        <v>10</v>
      </c>
      <c r="D863" s="42" t="n">
        <v>0.1</v>
      </c>
      <c r="E863" s="40" t="n">
        <v>0.4</v>
      </c>
      <c r="F863" s="40" t="n">
        <f aca="false">(U863-S863)/T863</f>
        <v>0.4</v>
      </c>
      <c r="G863" s="45" t="n">
        <v>1</v>
      </c>
      <c r="H863" s="43" t="n">
        <v>2.2</v>
      </c>
      <c r="I863" s="40" t="n">
        <v>1.8</v>
      </c>
      <c r="J863" s="40" t="n">
        <f aca="false">(H863-I863)*B863*C863*D863*3.67</f>
        <v>1.7616</v>
      </c>
      <c r="K863" s="40" t="n">
        <v>3.67</v>
      </c>
      <c r="L863" s="44" t="n">
        <f aca="false">$AB$8*M863*N863*J863</f>
        <v>481.97376</v>
      </c>
      <c r="M863" s="45" t="n">
        <v>0.76</v>
      </c>
      <c r="N863" s="35" t="n">
        <v>0.9</v>
      </c>
      <c r="O863" s="44" t="n">
        <f aca="false">(P863*Q863)/R863</f>
        <v>28.8461538461538</v>
      </c>
      <c r="P863" s="35" t="n">
        <f aca="false">$AB$17</f>
        <v>1.5</v>
      </c>
      <c r="Q863" s="35" t="n">
        <f aca="false">$AC$17</f>
        <v>25</v>
      </c>
      <c r="R863" s="16" t="n">
        <v>1.3</v>
      </c>
      <c r="S863" s="35" t="n">
        <v>55</v>
      </c>
      <c r="T863" s="35" t="n">
        <v>50</v>
      </c>
      <c r="U863" s="35" t="n">
        <v>75</v>
      </c>
      <c r="V863" s="35" t="n">
        <v>0.2</v>
      </c>
      <c r="W863" s="45" t="n">
        <f aca="false">SUM(F863,E863,V863,)</f>
        <v>1</v>
      </c>
    </row>
    <row r="864" customFormat="false" ht="15" hidden="false" customHeight="false" outlineLevel="0" collapsed="false">
      <c r="A864" s="39" t="n">
        <v>862</v>
      </c>
      <c r="B864" s="40" t="n">
        <v>1.2</v>
      </c>
      <c r="C864" s="41" t="n">
        <v>10</v>
      </c>
      <c r="D864" s="42" t="n">
        <v>0.1</v>
      </c>
      <c r="E864" s="40" t="n">
        <v>0.3</v>
      </c>
      <c r="F864" s="40" t="n">
        <f aca="false">(U864-S864)/T864</f>
        <v>0.26</v>
      </c>
      <c r="G864" s="45" t="n">
        <v>0.92</v>
      </c>
      <c r="H864" s="43" t="n">
        <v>2.2</v>
      </c>
      <c r="I864" s="40" t="n">
        <v>1.9</v>
      </c>
      <c r="J864" s="40" t="n">
        <f aca="false">(H864-I864)*B864*C864*D864*3.67</f>
        <v>1.3212</v>
      </c>
      <c r="K864" s="40" t="n">
        <v>3.67</v>
      </c>
      <c r="L864" s="44" t="n">
        <f aca="false">$AB$8*M864*N864*J864</f>
        <v>386.84736</v>
      </c>
      <c r="M864" s="45" t="n">
        <v>0.813333333333333</v>
      </c>
      <c r="N864" s="35" t="n">
        <v>0.9</v>
      </c>
      <c r="O864" s="44" t="n">
        <f aca="false">(P864*Q864)/R864</f>
        <v>7.35294117647059</v>
      </c>
      <c r="P864" s="35" t="n">
        <f aca="false">$AB$17</f>
        <v>1.5</v>
      </c>
      <c r="Q864" s="35" t="n">
        <f aca="false">$AC$17</f>
        <v>25</v>
      </c>
      <c r="R864" s="16" t="n">
        <v>5.1</v>
      </c>
      <c r="S864" s="35" t="n">
        <v>62</v>
      </c>
      <c r="T864" s="35" t="n">
        <v>50</v>
      </c>
      <c r="U864" s="35" t="n">
        <v>75</v>
      </c>
      <c r="V864" s="35" t="n">
        <v>0.14</v>
      </c>
      <c r="W864" s="45" t="n">
        <f aca="false">SUM(F864,E864,V864,)</f>
        <v>0.7</v>
      </c>
    </row>
    <row r="865" customFormat="false" ht="15" hidden="false" customHeight="false" outlineLevel="0" collapsed="false">
      <c r="A865" s="39" t="n">
        <v>863</v>
      </c>
      <c r="B865" s="40" t="n">
        <v>1.2</v>
      </c>
      <c r="C865" s="41" t="n">
        <v>10</v>
      </c>
      <c r="D865" s="42" t="n">
        <v>0.1</v>
      </c>
      <c r="E865" s="40" t="n">
        <v>0.2</v>
      </c>
      <c r="F865" s="40" t="n">
        <f aca="false">(U865-S865)/T865</f>
        <v>0.34</v>
      </c>
      <c r="G865" s="45" t="n">
        <v>0.93</v>
      </c>
      <c r="H865" s="43" t="n">
        <v>2.2</v>
      </c>
      <c r="I865" s="40" t="n">
        <v>2</v>
      </c>
      <c r="J865" s="40" t="n">
        <f aca="false">(H865-I865)*B865*C865*D865*3.67</f>
        <v>0.880800000000001</v>
      </c>
      <c r="K865" s="40" t="n">
        <v>3.67</v>
      </c>
      <c r="L865" s="44" t="n">
        <f aca="false">$AB$8*M865*N865*J865</f>
        <v>270.58176</v>
      </c>
      <c r="M865" s="45" t="n">
        <v>0.853333333333333</v>
      </c>
      <c r="N865" s="35" t="n">
        <v>0.9</v>
      </c>
      <c r="O865" s="44" t="n">
        <f aca="false">(P865*Q865)/R865</f>
        <v>8.92857142857143</v>
      </c>
      <c r="P865" s="35" t="n">
        <f aca="false">$AB$17</f>
        <v>1.5</v>
      </c>
      <c r="Q865" s="35" t="n">
        <f aca="false">$AC$17</f>
        <v>25</v>
      </c>
      <c r="R865" s="16" t="n">
        <v>4.2</v>
      </c>
      <c r="S865" s="35" t="n">
        <v>58</v>
      </c>
      <c r="T865" s="35" t="n">
        <v>50</v>
      </c>
      <c r="U865" s="35" t="n">
        <v>75</v>
      </c>
      <c r="V865" s="35" t="n">
        <v>0.18</v>
      </c>
      <c r="W865" s="45" t="n">
        <f aca="false">SUM(F865,E865,V865,)</f>
        <v>0.72</v>
      </c>
    </row>
    <row r="866" customFormat="false" ht="15" hidden="false" customHeight="false" outlineLevel="0" collapsed="false">
      <c r="A866" s="39" t="n">
        <v>864</v>
      </c>
      <c r="B866" s="40" t="n">
        <v>1.2</v>
      </c>
      <c r="C866" s="41" t="n">
        <v>10</v>
      </c>
      <c r="D866" s="42" t="n">
        <v>0.1</v>
      </c>
      <c r="E866" s="40" t="n">
        <v>0.2</v>
      </c>
      <c r="F866" s="40" t="n">
        <f aca="false">(U866-S866)/T866</f>
        <v>0.26</v>
      </c>
      <c r="G866" s="45" t="n">
        <v>0.95</v>
      </c>
      <c r="H866" s="43" t="n">
        <v>2.2</v>
      </c>
      <c r="I866" s="40" t="n">
        <v>2.6</v>
      </c>
      <c r="J866" s="40" t="n">
        <f aca="false">(H866-I866)*B866*C866*D866*3.67</f>
        <v>-1.7616</v>
      </c>
      <c r="K866" s="40" t="n">
        <v>3.67</v>
      </c>
      <c r="L866" s="44" t="n">
        <f aca="false">$AB$8*M866*N866*J866</f>
        <v>-541.16352</v>
      </c>
      <c r="M866" s="45" t="n">
        <v>0.853333333333333</v>
      </c>
      <c r="N866" s="35" t="n">
        <v>0.9</v>
      </c>
      <c r="O866" s="44" t="n">
        <f aca="false">(P866*Q866)/R866</f>
        <v>7.97872340425532</v>
      </c>
      <c r="P866" s="35" t="n">
        <f aca="false">$AB$17</f>
        <v>1.5</v>
      </c>
      <c r="Q866" s="35" t="n">
        <f aca="false">$AC$17</f>
        <v>25</v>
      </c>
      <c r="R866" s="16" t="n">
        <v>4.7</v>
      </c>
      <c r="S866" s="35" t="n">
        <v>62</v>
      </c>
      <c r="T866" s="35" t="n">
        <v>50</v>
      </c>
      <c r="U866" s="35" t="n">
        <v>75</v>
      </c>
      <c r="V866" s="35" t="n">
        <v>0.14</v>
      </c>
      <c r="W866" s="45" t="n">
        <f aca="false">SUM(F866,E866,V866,)</f>
        <v>0.6</v>
      </c>
    </row>
    <row r="867" customFormat="false" ht="15" hidden="false" customHeight="false" outlineLevel="0" collapsed="false">
      <c r="A867" s="39" t="n">
        <v>865</v>
      </c>
      <c r="B867" s="40" t="n">
        <v>1.2</v>
      </c>
      <c r="C867" s="41" t="n">
        <v>10</v>
      </c>
      <c r="D867" s="42" t="n">
        <v>0.1</v>
      </c>
      <c r="E867" s="40" t="n">
        <v>0.2</v>
      </c>
      <c r="F867" s="40" t="n">
        <f aca="false">(U867-S867)/T867</f>
        <v>0.4</v>
      </c>
      <c r="G867" s="45" t="n">
        <v>0.93</v>
      </c>
      <c r="H867" s="43" t="n">
        <v>2.2</v>
      </c>
      <c r="I867" s="40" t="n">
        <v>1.8</v>
      </c>
      <c r="J867" s="40" t="n">
        <f aca="false">(H867-I867)*B867*C867*D867*3.67</f>
        <v>1.7616</v>
      </c>
      <c r="K867" s="40" t="n">
        <v>3.67</v>
      </c>
      <c r="L867" s="44" t="n">
        <f aca="false">$AB$8*M867*N867*J867</f>
        <v>549.6192</v>
      </c>
      <c r="M867" s="45" t="n">
        <v>0.866666666666667</v>
      </c>
      <c r="N867" s="35" t="n">
        <v>0.9</v>
      </c>
      <c r="O867" s="44" t="n">
        <f aca="false">(P867*Q867)/R867</f>
        <v>46.875</v>
      </c>
      <c r="P867" s="35" t="n">
        <f aca="false">$AB$17</f>
        <v>1.5</v>
      </c>
      <c r="Q867" s="35" t="n">
        <f aca="false">$AC$17</f>
        <v>25</v>
      </c>
      <c r="R867" s="16" t="n">
        <v>0.8</v>
      </c>
      <c r="S867" s="35" t="n">
        <v>55</v>
      </c>
      <c r="T867" s="35" t="n">
        <v>50</v>
      </c>
      <c r="U867" s="35" t="n">
        <v>75</v>
      </c>
      <c r="V867" s="35" t="n">
        <v>0.25</v>
      </c>
      <c r="W867" s="45" t="n">
        <f aca="false">SUM(F867,E867,V867,)</f>
        <v>0.85</v>
      </c>
    </row>
    <row r="868" customFormat="false" ht="15" hidden="false" customHeight="false" outlineLevel="0" collapsed="false">
      <c r="A868" s="39" t="n">
        <v>866</v>
      </c>
      <c r="B868" s="40" t="n">
        <v>1.2</v>
      </c>
      <c r="C868" s="41" t="n">
        <v>10</v>
      </c>
      <c r="D868" s="42" t="n">
        <v>0.1</v>
      </c>
      <c r="E868" s="40" t="n">
        <v>0.3</v>
      </c>
      <c r="F868" s="40" t="n">
        <f aca="false">(U868-S868)/T868</f>
        <v>0.38</v>
      </c>
      <c r="G868" s="45" t="n">
        <v>0.97</v>
      </c>
      <c r="H868" s="43" t="n">
        <v>2.2</v>
      </c>
      <c r="I868" s="40" t="n">
        <v>2.3</v>
      </c>
      <c r="J868" s="40" t="n">
        <f aca="false">(H868-I868)*B868*C868*D868*3.67</f>
        <v>-0.440399999999998</v>
      </c>
      <c r="K868" s="40" t="n">
        <v>3.67</v>
      </c>
      <c r="L868" s="44" t="n">
        <f aca="false">$AB$8*M868*N868*J868</f>
        <v>-120.49344</v>
      </c>
      <c r="M868" s="45" t="n">
        <v>0.76</v>
      </c>
      <c r="N868" s="35" t="n">
        <v>0.9</v>
      </c>
      <c r="O868" s="44" t="n">
        <f aca="false">(P868*Q868)/R868</f>
        <v>34.0909090909091</v>
      </c>
      <c r="P868" s="35" t="n">
        <f aca="false">$AB$17</f>
        <v>1.5</v>
      </c>
      <c r="Q868" s="35" t="n">
        <f aca="false">$AC$17</f>
        <v>25</v>
      </c>
      <c r="R868" s="16" t="n">
        <v>1.1</v>
      </c>
      <c r="S868" s="35" t="n">
        <v>56</v>
      </c>
      <c r="T868" s="35" t="n">
        <v>50</v>
      </c>
      <c r="U868" s="35" t="n">
        <v>75</v>
      </c>
      <c r="V868" s="35" t="n">
        <v>0.13</v>
      </c>
      <c r="W868" s="45" t="n">
        <f aca="false">SUM(F868,E868,V868,)</f>
        <v>0.81</v>
      </c>
    </row>
    <row r="869" customFormat="false" ht="15" hidden="false" customHeight="false" outlineLevel="0" collapsed="false">
      <c r="A869" s="39" t="n">
        <v>867</v>
      </c>
      <c r="B869" s="40" t="n">
        <v>1.2</v>
      </c>
      <c r="C869" s="41" t="n">
        <v>10</v>
      </c>
      <c r="D869" s="42" t="n">
        <v>0.1</v>
      </c>
      <c r="E869" s="40" t="n">
        <v>0.3</v>
      </c>
      <c r="F869" s="40" t="n">
        <f aca="false">(U869-S869)/T869</f>
        <v>0.26</v>
      </c>
      <c r="G869" s="45" t="n">
        <v>0.98</v>
      </c>
      <c r="H869" s="43" t="n">
        <v>2.2</v>
      </c>
      <c r="I869" s="40" t="n">
        <v>2.1</v>
      </c>
      <c r="J869" s="40" t="n">
        <f aca="false">(H869-I869)*B869*C869*D869*3.67</f>
        <v>0.4404</v>
      </c>
      <c r="K869" s="40" t="n">
        <v>3.67</v>
      </c>
      <c r="L869" s="44" t="n">
        <f aca="false">$AB$8*M869*N869*J869</f>
        <v>124.72128</v>
      </c>
      <c r="M869" s="45" t="n">
        <v>0.786666666666667</v>
      </c>
      <c r="N869" s="35" t="n">
        <v>0.9</v>
      </c>
      <c r="O869" s="44" t="n">
        <f aca="false">(P869*Q869)/R869</f>
        <v>37.5</v>
      </c>
      <c r="P869" s="35" t="n">
        <f aca="false">$AB$17</f>
        <v>1.5</v>
      </c>
      <c r="Q869" s="35" t="n">
        <f aca="false">$AC$17</f>
        <v>25</v>
      </c>
      <c r="R869" s="16" t="n">
        <v>1</v>
      </c>
      <c r="S869" s="35" t="n">
        <v>62</v>
      </c>
      <c r="T869" s="35" t="n">
        <v>50</v>
      </c>
      <c r="U869" s="35" t="n">
        <v>75</v>
      </c>
      <c r="V869" s="35" t="n">
        <v>0.16</v>
      </c>
      <c r="W869" s="45" t="n">
        <f aca="false">SUM(F869,E869,V869,)</f>
        <v>0.72</v>
      </c>
    </row>
    <row r="870" customFormat="false" ht="15" hidden="false" customHeight="false" outlineLevel="0" collapsed="false">
      <c r="A870" s="39" t="n">
        <v>868</v>
      </c>
      <c r="B870" s="40" t="n">
        <v>1.2</v>
      </c>
      <c r="C870" s="41" t="n">
        <v>10</v>
      </c>
      <c r="D870" s="42" t="n">
        <v>0.1</v>
      </c>
      <c r="E870" s="40" t="n">
        <v>0.2</v>
      </c>
      <c r="F870" s="40" t="n">
        <f aca="false">(U870-S870)/T870</f>
        <v>0.3</v>
      </c>
      <c r="G870" s="45" t="n">
        <v>0.98</v>
      </c>
      <c r="H870" s="43" t="n">
        <v>2.2</v>
      </c>
      <c r="I870" s="40" t="n">
        <v>2.3</v>
      </c>
      <c r="J870" s="40" t="n">
        <f aca="false">(H870-I870)*B870*C870*D870*3.67</f>
        <v>-0.440399999999998</v>
      </c>
      <c r="K870" s="40" t="n">
        <v>3.67</v>
      </c>
      <c r="L870" s="44" t="n">
        <f aca="false">$AB$8*M870*N870*J870</f>
        <v>-128.94912</v>
      </c>
      <c r="M870" s="45" t="n">
        <v>0.813333333333333</v>
      </c>
      <c r="N870" s="35" t="n">
        <v>0.9</v>
      </c>
      <c r="O870" s="44" t="n">
        <f aca="false">(P870*Q870)/R870</f>
        <v>28.8461538461538</v>
      </c>
      <c r="P870" s="35" t="n">
        <f aca="false">$AB$17</f>
        <v>1.5</v>
      </c>
      <c r="Q870" s="35" t="n">
        <f aca="false">$AC$17</f>
        <v>25</v>
      </c>
      <c r="R870" s="16" t="n">
        <v>1.3</v>
      </c>
      <c r="S870" s="35" t="n">
        <v>60</v>
      </c>
      <c r="T870" s="35" t="n">
        <v>50</v>
      </c>
      <c r="U870" s="35" t="n">
        <v>75</v>
      </c>
      <c r="V870" s="35" t="n">
        <v>0.15</v>
      </c>
      <c r="W870" s="45" t="n">
        <f aca="false">SUM(F870,E870,V870,)</f>
        <v>0.65</v>
      </c>
    </row>
    <row r="871" customFormat="false" ht="15" hidden="false" customHeight="false" outlineLevel="0" collapsed="false">
      <c r="A871" s="39" t="n">
        <v>869</v>
      </c>
      <c r="B871" s="40" t="n">
        <v>1.2</v>
      </c>
      <c r="C871" s="41" t="n">
        <v>10</v>
      </c>
      <c r="D871" s="42" t="n">
        <v>0.1</v>
      </c>
      <c r="E871" s="40" t="n">
        <v>0.2</v>
      </c>
      <c r="F871" s="40" t="n">
        <f aca="false">(U871-S871)/T871</f>
        <v>0.24</v>
      </c>
      <c r="G871" s="45" t="n">
        <v>1</v>
      </c>
      <c r="H871" s="43" t="n">
        <v>2.2</v>
      </c>
      <c r="I871" s="40" t="n">
        <v>2</v>
      </c>
      <c r="J871" s="40" t="n">
        <f aca="false">(H871-I871)*B871*C871*D871*3.67</f>
        <v>0.880800000000001</v>
      </c>
      <c r="K871" s="40" t="n">
        <v>3.67</v>
      </c>
      <c r="L871" s="44" t="n">
        <f aca="false">$AB$8*M871*N871*J871</f>
        <v>236.75904</v>
      </c>
      <c r="M871" s="45" t="n">
        <v>0.746666666666667</v>
      </c>
      <c r="N871" s="35" t="n">
        <v>0.9</v>
      </c>
      <c r="O871" s="44" t="n">
        <f aca="false">(P871*Q871)/R871</f>
        <v>8.52272727272727</v>
      </c>
      <c r="P871" s="35" t="n">
        <f aca="false">$AB$17</f>
        <v>1.5</v>
      </c>
      <c r="Q871" s="35" t="n">
        <f aca="false">$AC$17</f>
        <v>25</v>
      </c>
      <c r="R871" s="16" t="n">
        <v>4.4</v>
      </c>
      <c r="S871" s="35" t="n">
        <v>63</v>
      </c>
      <c r="T871" s="35" t="n">
        <v>50</v>
      </c>
      <c r="U871" s="35" t="n">
        <v>75</v>
      </c>
      <c r="V871" s="35" t="n">
        <v>0.21</v>
      </c>
      <c r="W871" s="45" t="n">
        <f aca="false">SUM(F871,E871,V871,)</f>
        <v>0.65</v>
      </c>
    </row>
    <row r="872" customFormat="false" ht="15" hidden="false" customHeight="false" outlineLevel="0" collapsed="false">
      <c r="A872" s="39" t="n">
        <v>870</v>
      </c>
      <c r="B872" s="40" t="n">
        <v>1.2</v>
      </c>
      <c r="C872" s="41" t="n">
        <v>10</v>
      </c>
      <c r="D872" s="42" t="n">
        <v>0.1</v>
      </c>
      <c r="E872" s="40" t="n">
        <v>0.3</v>
      </c>
      <c r="F872" s="40" t="n">
        <f aca="false">(U872-S872)/T872</f>
        <v>0.38</v>
      </c>
      <c r="G872" s="45" t="n">
        <v>0.97</v>
      </c>
      <c r="H872" s="43" t="n">
        <v>2.2</v>
      </c>
      <c r="I872" s="40" t="n">
        <v>2.1</v>
      </c>
      <c r="J872" s="40" t="n">
        <f aca="false">(H872-I872)*B872*C872*D872*3.67</f>
        <v>0.4404</v>
      </c>
      <c r="K872" s="40" t="n">
        <v>3.67</v>
      </c>
      <c r="L872" s="44" t="n">
        <f aca="false">$AB$8*M872*N872*J872</f>
        <v>128.94912</v>
      </c>
      <c r="M872" s="45" t="n">
        <v>0.813333333333333</v>
      </c>
      <c r="N872" s="35" t="n">
        <v>0.9</v>
      </c>
      <c r="O872" s="44" t="n">
        <f aca="false">(P872*Q872)/R872</f>
        <v>16.304347826087</v>
      </c>
      <c r="P872" s="35" t="n">
        <f aca="false">$AB$17</f>
        <v>1.5</v>
      </c>
      <c r="Q872" s="35" t="n">
        <f aca="false">$AC$17</f>
        <v>25</v>
      </c>
      <c r="R872" s="16" t="n">
        <v>2.3</v>
      </c>
      <c r="S872" s="35" t="n">
        <v>56</v>
      </c>
      <c r="T872" s="35" t="n">
        <v>50</v>
      </c>
      <c r="U872" s="35" t="n">
        <v>75</v>
      </c>
      <c r="V872" s="35" t="n">
        <v>0.21</v>
      </c>
      <c r="W872" s="45" t="n">
        <f aca="false">SUM(F872,E872,V872,)</f>
        <v>0.89</v>
      </c>
    </row>
    <row r="873" customFormat="false" ht="15" hidden="false" customHeight="false" outlineLevel="0" collapsed="false">
      <c r="A873" s="39" t="n">
        <v>871</v>
      </c>
      <c r="B873" s="40" t="n">
        <v>1.2</v>
      </c>
      <c r="C873" s="41" t="n">
        <v>10</v>
      </c>
      <c r="D873" s="42" t="n">
        <v>0.1</v>
      </c>
      <c r="E873" s="40" t="n">
        <v>0.2</v>
      </c>
      <c r="F873" s="40" t="n">
        <f aca="false">(U873-S873)/T873</f>
        <v>0.38</v>
      </c>
      <c r="G873" s="45" t="n">
        <v>0.9</v>
      </c>
      <c r="H873" s="43" t="n">
        <v>2.2</v>
      </c>
      <c r="I873" s="40" t="n">
        <v>2.4</v>
      </c>
      <c r="J873" s="40" t="n">
        <f aca="false">(H873-I873)*B873*C873*D873*3.67</f>
        <v>-0.880799999999999</v>
      </c>
      <c r="K873" s="40" t="n">
        <v>3.67</v>
      </c>
      <c r="L873" s="44" t="n">
        <f aca="false">$AB$8*M873*N873*J873</f>
        <v>-249.44256</v>
      </c>
      <c r="M873" s="45" t="n">
        <v>0.786666666666667</v>
      </c>
      <c r="N873" s="35" t="n">
        <v>0.9</v>
      </c>
      <c r="O873" s="44" t="n">
        <f aca="false">(P873*Q873)/R873</f>
        <v>41.6666666666667</v>
      </c>
      <c r="P873" s="35" t="n">
        <f aca="false">$AB$17</f>
        <v>1.5</v>
      </c>
      <c r="Q873" s="35" t="n">
        <f aca="false">$AC$17</f>
        <v>25</v>
      </c>
      <c r="R873" s="16" t="n">
        <v>0.9</v>
      </c>
      <c r="S873" s="35" t="n">
        <v>56</v>
      </c>
      <c r="T873" s="35" t="n">
        <v>50</v>
      </c>
      <c r="U873" s="35" t="n">
        <v>75</v>
      </c>
      <c r="V873" s="35" t="n">
        <v>0.19</v>
      </c>
      <c r="W873" s="45" t="n">
        <f aca="false">SUM(F873,E873,V873,)</f>
        <v>0.77</v>
      </c>
    </row>
    <row r="874" customFormat="false" ht="15" hidden="false" customHeight="false" outlineLevel="0" collapsed="false">
      <c r="A874" s="39" t="n">
        <v>872</v>
      </c>
      <c r="B874" s="40" t="n">
        <v>1.2</v>
      </c>
      <c r="C874" s="41" t="n">
        <v>10</v>
      </c>
      <c r="D874" s="42" t="n">
        <v>0.1</v>
      </c>
      <c r="E874" s="40" t="n">
        <v>0.4</v>
      </c>
      <c r="F874" s="40" t="n">
        <f aca="false">(U874-S874)/T874</f>
        <v>0.22</v>
      </c>
      <c r="G874" s="45" t="n">
        <v>0.95</v>
      </c>
      <c r="H874" s="43" t="n">
        <v>2.2</v>
      </c>
      <c r="I874" s="40" t="n">
        <v>2.3</v>
      </c>
      <c r="J874" s="40" t="n">
        <f aca="false">(H874-I874)*B874*C874*D874*3.67</f>
        <v>-0.440399999999998</v>
      </c>
      <c r="K874" s="40" t="n">
        <v>3.67</v>
      </c>
      <c r="L874" s="44" t="n">
        <f aca="false">$AB$8*M874*N874*J874</f>
        <v>-122.60736</v>
      </c>
      <c r="M874" s="45" t="n">
        <v>0.773333333333333</v>
      </c>
      <c r="N874" s="35" t="n">
        <v>0.9</v>
      </c>
      <c r="O874" s="44" t="n">
        <f aca="false">(P874*Q874)/R874</f>
        <v>17.8571428571429</v>
      </c>
      <c r="P874" s="35" t="n">
        <f aca="false">$AB$17</f>
        <v>1.5</v>
      </c>
      <c r="Q874" s="35" t="n">
        <f aca="false">$AC$17</f>
        <v>25</v>
      </c>
      <c r="R874" s="16" t="n">
        <v>2.1</v>
      </c>
      <c r="S874" s="35" t="n">
        <v>64</v>
      </c>
      <c r="T874" s="35" t="n">
        <v>50</v>
      </c>
      <c r="U874" s="35" t="n">
        <v>75</v>
      </c>
      <c r="V874" s="35" t="n">
        <v>0.1</v>
      </c>
      <c r="W874" s="45" t="n">
        <f aca="false">SUM(F874,E874,V874,)</f>
        <v>0.72</v>
      </c>
    </row>
    <row r="875" customFormat="false" ht="15" hidden="false" customHeight="false" outlineLevel="0" collapsed="false">
      <c r="A875" s="39" t="n">
        <v>873</v>
      </c>
      <c r="B875" s="40" t="n">
        <v>1.2</v>
      </c>
      <c r="C875" s="41" t="n">
        <v>10</v>
      </c>
      <c r="D875" s="42" t="n">
        <v>0.1</v>
      </c>
      <c r="E875" s="40" t="n">
        <v>0.3</v>
      </c>
      <c r="F875" s="40" t="n">
        <f aca="false">(U875-S875)/T875</f>
        <v>0.24</v>
      </c>
      <c r="G875" s="45" t="n">
        <v>1</v>
      </c>
      <c r="H875" s="43" t="n">
        <v>2.2</v>
      </c>
      <c r="I875" s="40" t="n">
        <v>2</v>
      </c>
      <c r="J875" s="40" t="n">
        <f aca="false">(H875-I875)*B875*C875*D875*3.67</f>
        <v>0.880800000000001</v>
      </c>
      <c r="K875" s="40" t="n">
        <v>3.67</v>
      </c>
      <c r="L875" s="44" t="n">
        <f aca="false">$AB$8*M875*N875*J875</f>
        <v>249.44256</v>
      </c>
      <c r="M875" s="45" t="n">
        <v>0.786666666666667</v>
      </c>
      <c r="N875" s="35" t="n">
        <v>0.9</v>
      </c>
      <c r="O875" s="44" t="n">
        <f aca="false">(P875*Q875)/R875</f>
        <v>5.43478260869565</v>
      </c>
      <c r="P875" s="35" t="n">
        <f aca="false">$AB$17</f>
        <v>1.5</v>
      </c>
      <c r="Q875" s="35" t="n">
        <f aca="false">$AC$17</f>
        <v>25</v>
      </c>
      <c r="R875" s="16" t="n">
        <v>6.9</v>
      </c>
      <c r="S875" s="35" t="n">
        <v>63</v>
      </c>
      <c r="T875" s="35" t="n">
        <v>50</v>
      </c>
      <c r="U875" s="35" t="n">
        <v>75</v>
      </c>
      <c r="V875" s="35" t="n">
        <v>0.25</v>
      </c>
      <c r="W875" s="45" t="n">
        <f aca="false">SUM(F875,E875,V875,)</f>
        <v>0.79</v>
      </c>
    </row>
    <row r="876" customFormat="false" ht="15" hidden="false" customHeight="false" outlineLevel="0" collapsed="false">
      <c r="A876" s="39" t="n">
        <v>874</v>
      </c>
      <c r="B876" s="40" t="n">
        <v>1.2</v>
      </c>
      <c r="C876" s="41" t="n">
        <v>10</v>
      </c>
      <c r="D876" s="42" t="n">
        <v>0.1</v>
      </c>
      <c r="E876" s="40" t="n">
        <v>0.4</v>
      </c>
      <c r="F876" s="40" t="n">
        <f aca="false">(U876-S876)/T876</f>
        <v>0.4</v>
      </c>
      <c r="G876" s="45" t="n">
        <v>0.96</v>
      </c>
      <c r="H876" s="43" t="n">
        <v>2.2</v>
      </c>
      <c r="I876" s="40" t="n">
        <v>2.1</v>
      </c>
      <c r="J876" s="40" t="n">
        <f aca="false">(H876-I876)*B876*C876*D876*3.67</f>
        <v>0.4404</v>
      </c>
      <c r="K876" s="40" t="n">
        <v>3.67</v>
      </c>
      <c r="L876" s="44" t="n">
        <f aca="false">$AB$8*M876*N876*J876</f>
        <v>131.06304</v>
      </c>
      <c r="M876" s="45" t="n">
        <v>0.826666666666667</v>
      </c>
      <c r="N876" s="35" t="n">
        <v>0.9</v>
      </c>
      <c r="O876" s="44" t="n">
        <f aca="false">(P876*Q876)/R876</f>
        <v>18.75</v>
      </c>
      <c r="P876" s="35" t="n">
        <f aca="false">$AB$17</f>
        <v>1.5</v>
      </c>
      <c r="Q876" s="35" t="n">
        <f aca="false">$AC$17</f>
        <v>25</v>
      </c>
      <c r="R876" s="16" t="n">
        <v>2</v>
      </c>
      <c r="S876" s="35" t="n">
        <v>55</v>
      </c>
      <c r="T876" s="35" t="n">
        <v>50</v>
      </c>
      <c r="U876" s="35" t="n">
        <v>75</v>
      </c>
      <c r="V876" s="35" t="n">
        <v>0.16</v>
      </c>
      <c r="W876" s="45" t="n">
        <f aca="false">SUM(F876,E876,V876,)</f>
        <v>0.96</v>
      </c>
    </row>
    <row r="877" customFormat="false" ht="15" hidden="false" customHeight="false" outlineLevel="0" collapsed="false">
      <c r="A877" s="39" t="n">
        <v>875</v>
      </c>
      <c r="B877" s="40" t="n">
        <v>1.2</v>
      </c>
      <c r="C877" s="41" t="n">
        <v>10</v>
      </c>
      <c r="D877" s="42" t="n">
        <v>0.1</v>
      </c>
      <c r="E877" s="40" t="n">
        <v>0.2</v>
      </c>
      <c r="F877" s="40" t="n">
        <f aca="false">(U877-S877)/T877</f>
        <v>0.32</v>
      </c>
      <c r="G877" s="45" t="n">
        <v>0.92</v>
      </c>
      <c r="H877" s="43" t="n">
        <v>2.2</v>
      </c>
      <c r="I877" s="40" t="n">
        <v>2.1</v>
      </c>
      <c r="J877" s="40" t="n">
        <f aca="false">(H877-I877)*B877*C877*D877*3.67</f>
        <v>0.4404</v>
      </c>
      <c r="K877" s="40" t="n">
        <v>3.67</v>
      </c>
      <c r="L877" s="44" t="n">
        <f aca="false">$AB$8*M877*N877*J877</f>
        <v>135.29088</v>
      </c>
      <c r="M877" s="45" t="n">
        <v>0.853333333333333</v>
      </c>
      <c r="N877" s="35" t="n">
        <v>0.9</v>
      </c>
      <c r="O877" s="44" t="n">
        <f aca="false">(P877*Q877)/R877</f>
        <v>8.92857142857143</v>
      </c>
      <c r="P877" s="35" t="n">
        <f aca="false">$AB$17</f>
        <v>1.5</v>
      </c>
      <c r="Q877" s="35" t="n">
        <f aca="false">$AC$17</f>
        <v>25</v>
      </c>
      <c r="R877" s="16" t="n">
        <v>4.2</v>
      </c>
      <c r="S877" s="35" t="n">
        <v>59</v>
      </c>
      <c r="T877" s="35" t="n">
        <v>50</v>
      </c>
      <c r="U877" s="35" t="n">
        <v>75</v>
      </c>
      <c r="V877" s="35" t="n">
        <v>0.11</v>
      </c>
      <c r="W877" s="45" t="n">
        <f aca="false">SUM(F877,E877,V877,)</f>
        <v>0.63</v>
      </c>
    </row>
    <row r="878" customFormat="false" ht="15" hidden="false" customHeight="false" outlineLevel="0" collapsed="false">
      <c r="A878" s="39" t="n">
        <v>876</v>
      </c>
      <c r="B878" s="40" t="n">
        <v>1.2</v>
      </c>
      <c r="C878" s="41" t="n">
        <v>10</v>
      </c>
      <c r="D878" s="42" t="n">
        <v>0.1</v>
      </c>
      <c r="E878" s="40" t="n">
        <v>0.4</v>
      </c>
      <c r="F878" s="40" t="n">
        <f aca="false">(U878-S878)/T878</f>
        <v>0.38</v>
      </c>
      <c r="G878" s="45" t="n">
        <v>0.99</v>
      </c>
      <c r="H878" s="43" t="n">
        <v>2.2</v>
      </c>
      <c r="I878" s="40" t="n">
        <v>2.3</v>
      </c>
      <c r="J878" s="40" t="n">
        <f aca="false">(H878-I878)*B878*C878*D878*3.67</f>
        <v>-0.440399999999998</v>
      </c>
      <c r="K878" s="40" t="n">
        <v>3.67</v>
      </c>
      <c r="L878" s="44" t="n">
        <f aca="false">$AB$8*M878*N878*J878</f>
        <v>-126.8352</v>
      </c>
      <c r="M878" s="45" t="n">
        <v>0.8</v>
      </c>
      <c r="N878" s="35" t="n">
        <v>0.9</v>
      </c>
      <c r="O878" s="44" t="n">
        <f aca="false">(P878*Q878)/R878</f>
        <v>7.35294117647059</v>
      </c>
      <c r="P878" s="35" t="n">
        <f aca="false">$AB$17</f>
        <v>1.5</v>
      </c>
      <c r="Q878" s="35" t="n">
        <f aca="false">$AC$17</f>
        <v>25</v>
      </c>
      <c r="R878" s="16" t="n">
        <v>5.1</v>
      </c>
      <c r="S878" s="35" t="n">
        <v>56</v>
      </c>
      <c r="T878" s="35" t="n">
        <v>50</v>
      </c>
      <c r="U878" s="35" t="n">
        <v>75</v>
      </c>
      <c r="V878" s="35" t="n">
        <v>0.12</v>
      </c>
      <c r="W878" s="45" t="n">
        <f aca="false">SUM(F878,E878,V878,)</f>
        <v>0.9</v>
      </c>
    </row>
    <row r="879" customFormat="false" ht="15" hidden="false" customHeight="false" outlineLevel="0" collapsed="false">
      <c r="A879" s="39" t="n">
        <v>877</v>
      </c>
      <c r="B879" s="40" t="n">
        <v>1.2</v>
      </c>
      <c r="C879" s="41" t="n">
        <v>10</v>
      </c>
      <c r="D879" s="42" t="n">
        <v>0.1</v>
      </c>
      <c r="E879" s="40" t="n">
        <v>0.2</v>
      </c>
      <c r="F879" s="40" t="n">
        <f aca="false">(U879-S879)/T879</f>
        <v>0.24</v>
      </c>
      <c r="G879" s="45" t="n">
        <v>0.94</v>
      </c>
      <c r="H879" s="43" t="n">
        <v>2.2</v>
      </c>
      <c r="I879" s="40" t="n">
        <v>2.3</v>
      </c>
      <c r="J879" s="40" t="n">
        <f aca="false">(H879-I879)*B879*C879*D879*3.67</f>
        <v>-0.440399999999998</v>
      </c>
      <c r="K879" s="40" t="n">
        <v>3.67</v>
      </c>
      <c r="L879" s="44" t="n">
        <f aca="false">$AB$8*M879*N879*J879</f>
        <v>-122.60736</v>
      </c>
      <c r="M879" s="45" t="n">
        <v>0.773333333333333</v>
      </c>
      <c r="N879" s="35" t="n">
        <v>0.9</v>
      </c>
      <c r="O879" s="44" t="n">
        <f aca="false">(P879*Q879)/R879</f>
        <v>8.72093023255814</v>
      </c>
      <c r="P879" s="35" t="n">
        <f aca="false">$AB$17</f>
        <v>1.5</v>
      </c>
      <c r="Q879" s="35" t="n">
        <f aca="false">$AC$17</f>
        <v>25</v>
      </c>
      <c r="R879" s="16" t="n">
        <v>4.3</v>
      </c>
      <c r="S879" s="35" t="n">
        <v>63</v>
      </c>
      <c r="T879" s="35" t="n">
        <v>50</v>
      </c>
      <c r="U879" s="35" t="n">
        <v>75</v>
      </c>
      <c r="V879" s="35" t="n">
        <v>0.17</v>
      </c>
      <c r="W879" s="45" t="n">
        <f aca="false">SUM(F879,E879,V879,)</f>
        <v>0.61</v>
      </c>
    </row>
    <row r="880" customFormat="false" ht="15" hidden="false" customHeight="false" outlineLevel="0" collapsed="false">
      <c r="A880" s="39" t="n">
        <v>878</v>
      </c>
      <c r="B880" s="40" t="n">
        <v>1.2</v>
      </c>
      <c r="C880" s="41" t="n">
        <v>10</v>
      </c>
      <c r="D880" s="42" t="n">
        <v>0.1</v>
      </c>
      <c r="E880" s="40" t="n">
        <v>0.2</v>
      </c>
      <c r="F880" s="40" t="n">
        <f aca="false">(U880-S880)/T880</f>
        <v>0.28</v>
      </c>
      <c r="G880" s="45" t="n">
        <v>0.96</v>
      </c>
      <c r="H880" s="43" t="n">
        <v>2.2</v>
      </c>
      <c r="I880" s="40" t="n">
        <v>2.3</v>
      </c>
      <c r="J880" s="40" t="n">
        <f aca="false">(H880-I880)*B880*C880*D880*3.67</f>
        <v>-0.440399999999998</v>
      </c>
      <c r="K880" s="40" t="n">
        <v>3.67</v>
      </c>
      <c r="L880" s="44" t="n">
        <f aca="false">$AB$8*M880*N880*J880</f>
        <v>-118.37952</v>
      </c>
      <c r="M880" s="45" t="n">
        <v>0.746666666666667</v>
      </c>
      <c r="N880" s="35" t="n">
        <v>0.9</v>
      </c>
      <c r="O880" s="44" t="n">
        <f aca="false">(P880*Q880)/R880</f>
        <v>26.7857142857143</v>
      </c>
      <c r="P880" s="35" t="n">
        <f aca="false">$AB$17</f>
        <v>1.5</v>
      </c>
      <c r="Q880" s="35" t="n">
        <f aca="false">$AC$17</f>
        <v>25</v>
      </c>
      <c r="R880" s="16" t="n">
        <v>1.4</v>
      </c>
      <c r="S880" s="35" t="n">
        <v>61</v>
      </c>
      <c r="T880" s="35" t="n">
        <v>50</v>
      </c>
      <c r="U880" s="35" t="n">
        <v>75</v>
      </c>
      <c r="V880" s="35" t="n">
        <v>0.19</v>
      </c>
      <c r="W880" s="45" t="n">
        <f aca="false">SUM(F880,E880,V880,)</f>
        <v>0.67</v>
      </c>
    </row>
    <row r="881" customFormat="false" ht="15" hidden="false" customHeight="false" outlineLevel="0" collapsed="false">
      <c r="A881" s="39" t="n">
        <v>879</v>
      </c>
      <c r="B881" s="40" t="n">
        <v>1.2</v>
      </c>
      <c r="C881" s="41" t="n">
        <v>10</v>
      </c>
      <c r="D881" s="42" t="n">
        <v>0.1</v>
      </c>
      <c r="E881" s="40" t="n">
        <v>0.2</v>
      </c>
      <c r="F881" s="40" t="n">
        <f aca="false">(U881-S881)/T881</f>
        <v>0.3</v>
      </c>
      <c r="G881" s="45" t="n">
        <v>1</v>
      </c>
      <c r="H881" s="43" t="n">
        <v>2.2</v>
      </c>
      <c r="I881" s="40" t="n">
        <v>2.4</v>
      </c>
      <c r="J881" s="40" t="n">
        <f aca="false">(H881-I881)*B881*C881*D881*3.67</f>
        <v>-0.880799999999999</v>
      </c>
      <c r="K881" s="40" t="n">
        <v>3.67</v>
      </c>
      <c r="L881" s="44" t="n">
        <f aca="false">$AB$8*M881*N881*J881</f>
        <v>-245.21472</v>
      </c>
      <c r="M881" s="45" t="n">
        <v>0.773333333333333</v>
      </c>
      <c r="N881" s="35" t="n">
        <v>0.9</v>
      </c>
      <c r="O881" s="44" t="n">
        <f aca="false">(P881*Q881)/R881</f>
        <v>6.25</v>
      </c>
      <c r="P881" s="35" t="n">
        <f aca="false">$AB$17</f>
        <v>1.5</v>
      </c>
      <c r="Q881" s="35" t="n">
        <f aca="false">$AC$17</f>
        <v>25</v>
      </c>
      <c r="R881" s="16" t="n">
        <v>6</v>
      </c>
      <c r="S881" s="35" t="n">
        <v>60</v>
      </c>
      <c r="T881" s="35" t="n">
        <v>50</v>
      </c>
      <c r="U881" s="35" t="n">
        <v>75</v>
      </c>
      <c r="V881" s="35" t="n">
        <v>0.17</v>
      </c>
      <c r="W881" s="45" t="n">
        <f aca="false">SUM(F881,E881,V881,)</f>
        <v>0.67</v>
      </c>
    </row>
    <row r="882" customFormat="false" ht="15" hidden="false" customHeight="false" outlineLevel="0" collapsed="false">
      <c r="A882" s="39" t="n">
        <v>880</v>
      </c>
      <c r="B882" s="40" t="n">
        <v>1.2</v>
      </c>
      <c r="C882" s="41" t="n">
        <v>10</v>
      </c>
      <c r="D882" s="42" t="n">
        <v>0.1</v>
      </c>
      <c r="E882" s="40" t="n">
        <v>0.3</v>
      </c>
      <c r="F882" s="40" t="n">
        <f aca="false">(U882-S882)/T882</f>
        <v>0.3</v>
      </c>
      <c r="G882" s="45" t="n">
        <v>0.98</v>
      </c>
      <c r="H882" s="43" t="n">
        <v>2.2</v>
      </c>
      <c r="I882" s="40" t="n">
        <v>2.1</v>
      </c>
      <c r="J882" s="40" t="n">
        <f aca="false">(H882-I882)*B882*C882*D882*3.67</f>
        <v>0.4404</v>
      </c>
      <c r="K882" s="40" t="n">
        <v>3.67</v>
      </c>
      <c r="L882" s="44" t="n">
        <f aca="false">$AB$8*M882*N882*J882</f>
        <v>135.29088</v>
      </c>
      <c r="M882" s="45" t="n">
        <v>0.853333333333333</v>
      </c>
      <c r="N882" s="35" t="n">
        <v>0.9</v>
      </c>
      <c r="O882" s="44" t="n">
        <f aca="false">(P882*Q882)/R882</f>
        <v>7.97872340425532</v>
      </c>
      <c r="P882" s="35" t="n">
        <f aca="false">$AB$17</f>
        <v>1.5</v>
      </c>
      <c r="Q882" s="35" t="n">
        <f aca="false">$AC$17</f>
        <v>25</v>
      </c>
      <c r="R882" s="16" t="n">
        <v>4.7</v>
      </c>
      <c r="S882" s="35" t="n">
        <v>60</v>
      </c>
      <c r="T882" s="35" t="n">
        <v>50</v>
      </c>
      <c r="U882" s="35" t="n">
        <v>75</v>
      </c>
      <c r="V882" s="35" t="n">
        <v>0.2</v>
      </c>
      <c r="W882" s="45" t="n">
        <f aca="false">SUM(F882,E882,V882,)</f>
        <v>0.8</v>
      </c>
    </row>
    <row r="883" customFormat="false" ht="15" hidden="false" customHeight="false" outlineLevel="0" collapsed="false">
      <c r="A883" s="39" t="n">
        <v>881</v>
      </c>
      <c r="B883" s="40" t="n">
        <v>1.2</v>
      </c>
      <c r="C883" s="41" t="n">
        <v>10</v>
      </c>
      <c r="D883" s="42" t="n">
        <v>0.1</v>
      </c>
      <c r="E883" s="40" t="n">
        <v>0.3</v>
      </c>
      <c r="F883" s="40" t="n">
        <f aca="false">(U883-S883)/T883</f>
        <v>0.34</v>
      </c>
      <c r="G883" s="45" t="n">
        <v>0.93</v>
      </c>
      <c r="H883" s="43" t="n">
        <v>2.2</v>
      </c>
      <c r="I883" s="40" t="n">
        <v>2.2</v>
      </c>
      <c r="J883" s="40" t="n">
        <f aca="false">(H883-I883)*B883*C883*D883*3.67</f>
        <v>0</v>
      </c>
      <c r="K883" s="40" t="n">
        <v>3.67</v>
      </c>
      <c r="L883" s="44" t="n">
        <f aca="false">$AB$8*M883*N883*J883</f>
        <v>0</v>
      </c>
      <c r="M883" s="45" t="n">
        <v>0.773333333333333</v>
      </c>
      <c r="N883" s="35" t="n">
        <v>0.9</v>
      </c>
      <c r="O883" s="44" t="n">
        <f aca="false">(P883*Q883)/R883</f>
        <v>41.6666666666667</v>
      </c>
      <c r="P883" s="35" t="n">
        <f aca="false">$AB$17</f>
        <v>1.5</v>
      </c>
      <c r="Q883" s="35" t="n">
        <f aca="false">$AC$17</f>
        <v>25</v>
      </c>
      <c r="R883" s="16" t="n">
        <v>0.9</v>
      </c>
      <c r="S883" s="35" t="n">
        <v>58</v>
      </c>
      <c r="T883" s="35" t="n">
        <v>50</v>
      </c>
      <c r="U883" s="35" t="n">
        <v>75</v>
      </c>
      <c r="V883" s="35" t="n">
        <v>0.25</v>
      </c>
      <c r="W883" s="45" t="n">
        <f aca="false">SUM(F883,E883,V883,)</f>
        <v>0.89</v>
      </c>
    </row>
    <row r="884" customFormat="false" ht="15" hidden="false" customHeight="false" outlineLevel="0" collapsed="false">
      <c r="A884" s="39" t="n">
        <v>882</v>
      </c>
      <c r="B884" s="40" t="n">
        <v>1.2</v>
      </c>
      <c r="C884" s="41" t="n">
        <v>10</v>
      </c>
      <c r="D884" s="42" t="n">
        <v>0.1</v>
      </c>
      <c r="E884" s="40" t="n">
        <v>0.3</v>
      </c>
      <c r="F884" s="40" t="n">
        <f aca="false">(U884-S884)/T884</f>
        <v>0.24</v>
      </c>
      <c r="G884" s="45" t="n">
        <v>0.92</v>
      </c>
      <c r="H884" s="43" t="n">
        <v>2.2</v>
      </c>
      <c r="I884" s="40" t="n">
        <v>2.6</v>
      </c>
      <c r="J884" s="40" t="n">
        <f aca="false">(H884-I884)*B884*C884*D884*3.67</f>
        <v>-1.7616</v>
      </c>
      <c r="K884" s="40" t="n">
        <v>3.67</v>
      </c>
      <c r="L884" s="44" t="n">
        <f aca="false">$AB$8*M884*N884*J884</f>
        <v>-515.79648</v>
      </c>
      <c r="M884" s="45" t="n">
        <v>0.813333333333333</v>
      </c>
      <c r="N884" s="35" t="n">
        <v>0.9</v>
      </c>
      <c r="O884" s="44" t="n">
        <f aca="false">(P884*Q884)/R884</f>
        <v>5.76923076923077</v>
      </c>
      <c r="P884" s="35" t="n">
        <f aca="false">$AB$17</f>
        <v>1.5</v>
      </c>
      <c r="Q884" s="35" t="n">
        <f aca="false">$AC$17</f>
        <v>25</v>
      </c>
      <c r="R884" s="16" t="n">
        <v>6.5</v>
      </c>
      <c r="S884" s="35" t="n">
        <v>63</v>
      </c>
      <c r="T884" s="35" t="n">
        <v>50</v>
      </c>
      <c r="U884" s="35" t="n">
        <v>75</v>
      </c>
      <c r="V884" s="35" t="n">
        <v>0.12</v>
      </c>
      <c r="W884" s="45" t="n">
        <f aca="false">SUM(F884,E884,V884,)</f>
        <v>0.66</v>
      </c>
    </row>
    <row r="885" customFormat="false" ht="15" hidden="false" customHeight="false" outlineLevel="0" collapsed="false">
      <c r="A885" s="39" t="n">
        <v>883</v>
      </c>
      <c r="B885" s="40" t="n">
        <v>1.2</v>
      </c>
      <c r="C885" s="41" t="n">
        <v>10</v>
      </c>
      <c r="D885" s="42" t="n">
        <v>0.1</v>
      </c>
      <c r="E885" s="40" t="n">
        <v>0.2</v>
      </c>
      <c r="F885" s="40" t="n">
        <f aca="false">(U885-S885)/T885</f>
        <v>0.4</v>
      </c>
      <c r="G885" s="45" t="n">
        <v>0.96</v>
      </c>
      <c r="H885" s="43" t="n">
        <v>2.2</v>
      </c>
      <c r="I885" s="40" t="n">
        <v>2.1</v>
      </c>
      <c r="J885" s="40" t="n">
        <f aca="false">(H885-I885)*B885*C885*D885*3.67</f>
        <v>0.4404</v>
      </c>
      <c r="K885" s="40" t="n">
        <v>3.67</v>
      </c>
      <c r="L885" s="44" t="n">
        <f aca="false">$AB$8*M885*N885*J885</f>
        <v>128.94912</v>
      </c>
      <c r="M885" s="45" t="n">
        <v>0.813333333333333</v>
      </c>
      <c r="N885" s="35" t="n">
        <v>0.9</v>
      </c>
      <c r="O885" s="44" t="n">
        <f aca="false">(P885*Q885)/R885</f>
        <v>31.25</v>
      </c>
      <c r="P885" s="35" t="n">
        <f aca="false">$AB$17</f>
        <v>1.5</v>
      </c>
      <c r="Q885" s="35" t="n">
        <f aca="false">$AC$17</f>
        <v>25</v>
      </c>
      <c r="R885" s="16" t="n">
        <v>1.2</v>
      </c>
      <c r="S885" s="35" t="n">
        <v>55</v>
      </c>
      <c r="T885" s="35" t="n">
        <v>50</v>
      </c>
      <c r="U885" s="35" t="n">
        <v>75</v>
      </c>
      <c r="V885" s="35" t="n">
        <v>0.1</v>
      </c>
      <c r="W885" s="45" t="n">
        <f aca="false">SUM(F885,E885,V885,)</f>
        <v>0.7</v>
      </c>
    </row>
    <row r="886" customFormat="false" ht="15" hidden="false" customHeight="false" outlineLevel="0" collapsed="false">
      <c r="A886" s="39" t="n">
        <v>884</v>
      </c>
      <c r="B886" s="40" t="n">
        <v>1.2</v>
      </c>
      <c r="C886" s="41" t="n">
        <v>10</v>
      </c>
      <c r="D886" s="42" t="n">
        <v>0.1</v>
      </c>
      <c r="E886" s="40" t="n">
        <v>0.4</v>
      </c>
      <c r="F886" s="40" t="n">
        <f aca="false">(U886-S886)/T886</f>
        <v>0.4</v>
      </c>
      <c r="G886" s="45" t="n">
        <v>0.99</v>
      </c>
      <c r="H886" s="43" t="n">
        <v>2.2</v>
      </c>
      <c r="I886" s="40" t="n">
        <v>2.3</v>
      </c>
      <c r="J886" s="40" t="n">
        <f aca="false">(H886-I886)*B886*C886*D886*3.67</f>
        <v>-0.440399999999998</v>
      </c>
      <c r="K886" s="40" t="n">
        <v>3.67</v>
      </c>
      <c r="L886" s="44" t="n">
        <f aca="false">$AB$8*M886*N886*J886</f>
        <v>-137.4048</v>
      </c>
      <c r="M886" s="45" t="n">
        <v>0.866666666666667</v>
      </c>
      <c r="N886" s="35" t="n">
        <v>0.9</v>
      </c>
      <c r="O886" s="44" t="n">
        <f aca="false">(P886*Q886)/R886</f>
        <v>6.69642857142857</v>
      </c>
      <c r="P886" s="35" t="n">
        <f aca="false">$AB$17</f>
        <v>1.5</v>
      </c>
      <c r="Q886" s="35" t="n">
        <f aca="false">$AC$17</f>
        <v>25</v>
      </c>
      <c r="R886" s="16" t="n">
        <v>5.6</v>
      </c>
      <c r="S886" s="35" t="n">
        <v>55</v>
      </c>
      <c r="T886" s="35" t="n">
        <v>50</v>
      </c>
      <c r="U886" s="35" t="n">
        <v>75</v>
      </c>
      <c r="V886" s="35" t="n">
        <v>0.14</v>
      </c>
      <c r="W886" s="45" t="n">
        <f aca="false">SUM(F886,E886,V886,)</f>
        <v>0.94</v>
      </c>
    </row>
    <row r="887" customFormat="false" ht="15" hidden="false" customHeight="false" outlineLevel="0" collapsed="false">
      <c r="A887" s="39" t="n">
        <v>885</v>
      </c>
      <c r="B887" s="40" t="n">
        <v>1.2</v>
      </c>
      <c r="C887" s="41" t="n">
        <v>10</v>
      </c>
      <c r="D887" s="42" t="n">
        <v>0.1</v>
      </c>
      <c r="E887" s="40" t="n">
        <v>0.2</v>
      </c>
      <c r="F887" s="40" t="n">
        <f aca="false">(U887-S887)/T887</f>
        <v>0.32</v>
      </c>
      <c r="G887" s="45" t="n">
        <v>0.93</v>
      </c>
      <c r="H887" s="43" t="n">
        <v>2.2</v>
      </c>
      <c r="I887" s="40" t="n">
        <v>1.8</v>
      </c>
      <c r="J887" s="40" t="n">
        <f aca="false">(H887-I887)*B887*C887*D887*3.67</f>
        <v>1.7616</v>
      </c>
      <c r="K887" s="40" t="n">
        <v>3.67</v>
      </c>
      <c r="L887" s="44" t="n">
        <f aca="false">$AB$8*M887*N887*J887</f>
        <v>549.6192</v>
      </c>
      <c r="M887" s="45" t="n">
        <v>0.866666666666667</v>
      </c>
      <c r="N887" s="35" t="n">
        <v>0.9</v>
      </c>
      <c r="O887" s="44" t="n">
        <f aca="false">(P887*Q887)/R887</f>
        <v>18.75</v>
      </c>
      <c r="P887" s="35" t="n">
        <f aca="false">$AB$17</f>
        <v>1.5</v>
      </c>
      <c r="Q887" s="35" t="n">
        <f aca="false">$AC$17</f>
        <v>25</v>
      </c>
      <c r="R887" s="16" t="n">
        <v>2</v>
      </c>
      <c r="S887" s="35" t="n">
        <v>59</v>
      </c>
      <c r="T887" s="35" t="n">
        <v>50</v>
      </c>
      <c r="U887" s="35" t="n">
        <v>75</v>
      </c>
      <c r="V887" s="35" t="n">
        <v>0.14</v>
      </c>
      <c r="W887" s="45" t="n">
        <f aca="false">SUM(F887,E887,V887,)</f>
        <v>0.66</v>
      </c>
    </row>
    <row r="888" customFormat="false" ht="15" hidden="false" customHeight="false" outlineLevel="0" collapsed="false">
      <c r="A888" s="39" t="n">
        <v>886</v>
      </c>
      <c r="B888" s="40" t="n">
        <v>1.2</v>
      </c>
      <c r="C888" s="41" t="n">
        <v>10</v>
      </c>
      <c r="D888" s="42" t="n">
        <v>0.1</v>
      </c>
      <c r="E888" s="40" t="n">
        <v>0.4</v>
      </c>
      <c r="F888" s="40" t="n">
        <f aca="false">(U888-S888)/T888</f>
        <v>0.36</v>
      </c>
      <c r="G888" s="45" t="n">
        <v>0.91</v>
      </c>
      <c r="H888" s="43" t="n">
        <v>2.2</v>
      </c>
      <c r="I888" s="40" t="n">
        <v>1.9</v>
      </c>
      <c r="J888" s="40" t="n">
        <f aca="false">(H888-I888)*B888*C888*D888*3.67</f>
        <v>1.3212</v>
      </c>
      <c r="K888" s="40" t="n">
        <v>3.67</v>
      </c>
      <c r="L888" s="44" t="n">
        <f aca="false">$AB$8*M888*N888*J888</f>
        <v>405.87264</v>
      </c>
      <c r="M888" s="45" t="n">
        <v>0.853333333333333</v>
      </c>
      <c r="N888" s="35" t="n">
        <v>0.9</v>
      </c>
      <c r="O888" s="44" t="n">
        <f aca="false">(P888*Q888)/R888</f>
        <v>23.4375</v>
      </c>
      <c r="P888" s="35" t="n">
        <f aca="false">$AB$17</f>
        <v>1.5</v>
      </c>
      <c r="Q888" s="35" t="n">
        <f aca="false">$AC$17</f>
        <v>25</v>
      </c>
      <c r="R888" s="16" t="n">
        <v>1.6</v>
      </c>
      <c r="S888" s="35" t="n">
        <v>57</v>
      </c>
      <c r="T888" s="35" t="n">
        <v>50</v>
      </c>
      <c r="U888" s="35" t="n">
        <v>75</v>
      </c>
      <c r="V888" s="35" t="n">
        <v>0.15</v>
      </c>
      <c r="W888" s="45" t="n">
        <f aca="false">SUM(F888,E888,V888,)</f>
        <v>0.91</v>
      </c>
    </row>
    <row r="889" customFormat="false" ht="15" hidden="false" customHeight="false" outlineLevel="0" collapsed="false">
      <c r="A889" s="39" t="n">
        <v>887</v>
      </c>
      <c r="B889" s="40" t="n">
        <v>1.2</v>
      </c>
      <c r="C889" s="41" t="n">
        <v>10</v>
      </c>
      <c r="D889" s="42" t="n">
        <v>0.1</v>
      </c>
      <c r="E889" s="40" t="n">
        <v>0.2</v>
      </c>
      <c r="F889" s="40" t="n">
        <f aca="false">(U889-S889)/T889</f>
        <v>0.36</v>
      </c>
      <c r="G889" s="45" t="n">
        <v>0.98</v>
      </c>
      <c r="H889" s="43" t="n">
        <v>2.2</v>
      </c>
      <c r="I889" s="40" t="n">
        <v>2.3</v>
      </c>
      <c r="J889" s="40" t="n">
        <f aca="false">(H889-I889)*B889*C889*D889*3.67</f>
        <v>-0.440399999999998</v>
      </c>
      <c r="K889" s="40" t="n">
        <v>3.67</v>
      </c>
      <c r="L889" s="44" t="n">
        <f aca="false">$AB$8*M889*N889*J889</f>
        <v>-116.2656</v>
      </c>
      <c r="M889" s="45" t="n">
        <v>0.733333333333333</v>
      </c>
      <c r="N889" s="35" t="n">
        <v>0.9</v>
      </c>
      <c r="O889" s="44" t="n">
        <f aca="false">(P889*Q889)/R889</f>
        <v>5.51470588235294</v>
      </c>
      <c r="P889" s="35" t="n">
        <f aca="false">$AB$17</f>
        <v>1.5</v>
      </c>
      <c r="Q889" s="35" t="n">
        <f aca="false">$AC$17</f>
        <v>25</v>
      </c>
      <c r="R889" s="16" t="n">
        <v>6.8</v>
      </c>
      <c r="S889" s="35" t="n">
        <v>57</v>
      </c>
      <c r="T889" s="35" t="n">
        <v>50</v>
      </c>
      <c r="U889" s="35" t="n">
        <v>75</v>
      </c>
      <c r="V889" s="35" t="n">
        <v>0.21</v>
      </c>
      <c r="W889" s="45" t="n">
        <f aca="false">SUM(F889,E889,V889,)</f>
        <v>0.77</v>
      </c>
    </row>
    <row r="890" customFormat="false" ht="15" hidden="false" customHeight="false" outlineLevel="0" collapsed="false">
      <c r="A890" s="39" t="n">
        <v>888</v>
      </c>
      <c r="B890" s="40" t="n">
        <v>1.2</v>
      </c>
      <c r="C890" s="41" t="n">
        <v>10</v>
      </c>
      <c r="D890" s="42" t="n">
        <v>0.1</v>
      </c>
      <c r="E890" s="40" t="n">
        <v>0.4</v>
      </c>
      <c r="F890" s="40" t="n">
        <f aca="false">(U890-S890)/T890</f>
        <v>0.22</v>
      </c>
      <c r="G890" s="45" t="n">
        <v>1</v>
      </c>
      <c r="H890" s="43" t="n">
        <v>2.2</v>
      </c>
      <c r="I890" s="40" t="n">
        <v>1.8</v>
      </c>
      <c r="J890" s="40" t="n">
        <f aca="false">(H890-I890)*B890*C890*D890*3.67</f>
        <v>1.7616</v>
      </c>
      <c r="K890" s="40" t="n">
        <v>3.67</v>
      </c>
      <c r="L890" s="44" t="n">
        <f aca="false">$AB$8*M890*N890*J890</f>
        <v>498.88512</v>
      </c>
      <c r="M890" s="45" t="n">
        <v>0.786666666666667</v>
      </c>
      <c r="N890" s="35" t="n">
        <v>0.9</v>
      </c>
      <c r="O890" s="44" t="n">
        <f aca="false">(P890*Q890)/R890</f>
        <v>10.1351351351351</v>
      </c>
      <c r="P890" s="35" t="n">
        <f aca="false">$AB$17</f>
        <v>1.5</v>
      </c>
      <c r="Q890" s="35" t="n">
        <f aca="false">$AC$17</f>
        <v>25</v>
      </c>
      <c r="R890" s="16" t="n">
        <v>3.7</v>
      </c>
      <c r="S890" s="35" t="n">
        <v>64</v>
      </c>
      <c r="T890" s="35" t="n">
        <v>50</v>
      </c>
      <c r="U890" s="35" t="n">
        <v>75</v>
      </c>
      <c r="V890" s="35" t="n">
        <v>0.11</v>
      </c>
      <c r="W890" s="45" t="n">
        <f aca="false">SUM(F890,E890,V890,)</f>
        <v>0.73</v>
      </c>
    </row>
    <row r="891" customFormat="false" ht="15" hidden="false" customHeight="false" outlineLevel="0" collapsed="false">
      <c r="A891" s="39" t="n">
        <v>889</v>
      </c>
      <c r="B891" s="40" t="n">
        <v>1.2</v>
      </c>
      <c r="C891" s="41" t="n">
        <v>10</v>
      </c>
      <c r="D891" s="42" t="n">
        <v>0.1</v>
      </c>
      <c r="E891" s="40" t="n">
        <v>0.3</v>
      </c>
      <c r="F891" s="40" t="n">
        <f aca="false">(U891-S891)/T891</f>
        <v>0.38</v>
      </c>
      <c r="G891" s="45" t="n">
        <v>0.9</v>
      </c>
      <c r="H891" s="43" t="n">
        <v>2.2</v>
      </c>
      <c r="I891" s="40" t="n">
        <v>2.6</v>
      </c>
      <c r="J891" s="40" t="n">
        <f aca="false">(H891-I891)*B891*C891*D891*3.67</f>
        <v>-1.7616</v>
      </c>
      <c r="K891" s="40" t="n">
        <v>3.67</v>
      </c>
      <c r="L891" s="44" t="n">
        <f aca="false">$AB$8*M891*N891*J891</f>
        <v>-549.6192</v>
      </c>
      <c r="M891" s="45" t="n">
        <v>0.866666666666667</v>
      </c>
      <c r="N891" s="35" t="n">
        <v>0.9</v>
      </c>
      <c r="O891" s="44" t="n">
        <f aca="false">(P891*Q891)/R891</f>
        <v>41.6666666666667</v>
      </c>
      <c r="P891" s="35" t="n">
        <f aca="false">$AB$17</f>
        <v>1.5</v>
      </c>
      <c r="Q891" s="35" t="n">
        <f aca="false">$AC$17</f>
        <v>25</v>
      </c>
      <c r="R891" s="16" t="n">
        <v>0.9</v>
      </c>
      <c r="S891" s="35" t="n">
        <v>56</v>
      </c>
      <c r="T891" s="35" t="n">
        <v>50</v>
      </c>
      <c r="U891" s="35" t="n">
        <v>75</v>
      </c>
      <c r="V891" s="35" t="n">
        <v>0.21</v>
      </c>
      <c r="W891" s="45" t="n">
        <f aca="false">SUM(F891,E891,V891,)</f>
        <v>0.89</v>
      </c>
    </row>
    <row r="892" customFormat="false" ht="15" hidden="false" customHeight="false" outlineLevel="0" collapsed="false">
      <c r="A892" s="39" t="n">
        <v>890</v>
      </c>
      <c r="B892" s="40" t="n">
        <v>1.2</v>
      </c>
      <c r="C892" s="41" t="n">
        <v>10</v>
      </c>
      <c r="D892" s="42" t="n">
        <v>0.1</v>
      </c>
      <c r="E892" s="40" t="n">
        <v>0.4</v>
      </c>
      <c r="F892" s="40" t="n">
        <f aca="false">(U892-S892)/T892</f>
        <v>0.3</v>
      </c>
      <c r="G892" s="45" t="n">
        <v>0.98</v>
      </c>
      <c r="H892" s="43" t="n">
        <v>2.2</v>
      </c>
      <c r="I892" s="40" t="n">
        <v>2</v>
      </c>
      <c r="J892" s="40" t="n">
        <f aca="false">(H892-I892)*B892*C892*D892*3.67</f>
        <v>0.880800000000001</v>
      </c>
      <c r="K892" s="40" t="n">
        <v>3.67</v>
      </c>
      <c r="L892" s="44" t="n">
        <f aca="false">$AB$8*M892*N892*J892</f>
        <v>249.44256</v>
      </c>
      <c r="M892" s="45" t="n">
        <v>0.786666666666667</v>
      </c>
      <c r="N892" s="35" t="n">
        <v>0.9</v>
      </c>
      <c r="O892" s="44" t="n">
        <f aca="false">(P892*Q892)/R892</f>
        <v>8.15217391304348</v>
      </c>
      <c r="P892" s="35" t="n">
        <f aca="false">$AB$17</f>
        <v>1.5</v>
      </c>
      <c r="Q892" s="35" t="n">
        <f aca="false">$AC$17</f>
        <v>25</v>
      </c>
      <c r="R892" s="16" t="n">
        <v>4.6</v>
      </c>
      <c r="S892" s="35" t="n">
        <v>60</v>
      </c>
      <c r="T892" s="35" t="n">
        <v>50</v>
      </c>
      <c r="U892" s="35" t="n">
        <v>75</v>
      </c>
      <c r="V892" s="35" t="n">
        <v>0.21</v>
      </c>
      <c r="W892" s="45" t="n">
        <f aca="false">SUM(F892,E892,V892,)</f>
        <v>0.91</v>
      </c>
    </row>
    <row r="893" customFormat="false" ht="15" hidden="false" customHeight="false" outlineLevel="0" collapsed="false">
      <c r="A893" s="39" t="n">
        <v>891</v>
      </c>
      <c r="B893" s="40" t="n">
        <v>1.2</v>
      </c>
      <c r="C893" s="41" t="n">
        <v>10</v>
      </c>
      <c r="D893" s="42" t="n">
        <v>0.1</v>
      </c>
      <c r="E893" s="40" t="n">
        <v>0.3</v>
      </c>
      <c r="F893" s="40" t="n">
        <f aca="false">(U893-S893)/T893</f>
        <v>0.4</v>
      </c>
      <c r="G893" s="45" t="n">
        <v>0.92</v>
      </c>
      <c r="H893" s="43" t="n">
        <v>2.2</v>
      </c>
      <c r="I893" s="40" t="n">
        <v>1.9</v>
      </c>
      <c r="J893" s="40" t="n">
        <f aca="false">(H893-I893)*B893*C893*D893*3.67</f>
        <v>1.3212</v>
      </c>
      <c r="K893" s="40" t="n">
        <v>3.67</v>
      </c>
      <c r="L893" s="44" t="n">
        <f aca="false">$AB$8*M893*N893*J893</f>
        <v>348.7968</v>
      </c>
      <c r="M893" s="45" t="n">
        <v>0.733333333333333</v>
      </c>
      <c r="N893" s="35" t="n">
        <v>0.9</v>
      </c>
      <c r="O893" s="44" t="n">
        <f aca="false">(P893*Q893)/R893</f>
        <v>37.5</v>
      </c>
      <c r="P893" s="35" t="n">
        <f aca="false">$AB$17</f>
        <v>1.5</v>
      </c>
      <c r="Q893" s="35" t="n">
        <f aca="false">$AC$17</f>
        <v>25</v>
      </c>
      <c r="R893" s="16" t="n">
        <v>1</v>
      </c>
      <c r="S893" s="35" t="n">
        <v>55</v>
      </c>
      <c r="T893" s="35" t="n">
        <v>50</v>
      </c>
      <c r="U893" s="35" t="n">
        <v>75</v>
      </c>
      <c r="V893" s="35" t="n">
        <v>0.21</v>
      </c>
      <c r="W893" s="45" t="n">
        <f aca="false">SUM(F893,E893,V893,)</f>
        <v>0.91</v>
      </c>
    </row>
    <row r="894" customFormat="false" ht="15" hidden="false" customHeight="false" outlineLevel="0" collapsed="false">
      <c r="A894" s="39" t="n">
        <v>892</v>
      </c>
      <c r="B894" s="40" t="n">
        <v>1.2</v>
      </c>
      <c r="C894" s="41" t="n">
        <v>10</v>
      </c>
      <c r="D894" s="42" t="n">
        <v>0.1</v>
      </c>
      <c r="E894" s="40" t="n">
        <v>0.2</v>
      </c>
      <c r="F894" s="40" t="n">
        <f aca="false">(U894-S894)/T894</f>
        <v>0.32</v>
      </c>
      <c r="G894" s="45" t="n">
        <v>0.93</v>
      </c>
      <c r="H894" s="43" t="n">
        <v>2.2</v>
      </c>
      <c r="I894" s="40" t="n">
        <v>2.2</v>
      </c>
      <c r="J894" s="40" t="n">
        <f aca="false">(H894-I894)*B894*C894*D894*3.67</f>
        <v>0</v>
      </c>
      <c r="K894" s="40" t="n">
        <v>3.67</v>
      </c>
      <c r="L894" s="44" t="n">
        <f aca="false">$AB$8*M894*N894*J894</f>
        <v>0</v>
      </c>
      <c r="M894" s="45" t="n">
        <v>0.733333333333333</v>
      </c>
      <c r="N894" s="35" t="n">
        <v>0.9</v>
      </c>
      <c r="O894" s="44" t="n">
        <f aca="false">(P894*Q894)/R894</f>
        <v>9.375</v>
      </c>
      <c r="P894" s="35" t="n">
        <f aca="false">$AB$17</f>
        <v>1.5</v>
      </c>
      <c r="Q894" s="35" t="n">
        <f aca="false">$AC$17</f>
        <v>25</v>
      </c>
      <c r="R894" s="16" t="n">
        <v>4</v>
      </c>
      <c r="S894" s="35" t="n">
        <v>59</v>
      </c>
      <c r="T894" s="35" t="n">
        <v>50</v>
      </c>
      <c r="U894" s="35" t="n">
        <v>75</v>
      </c>
      <c r="V894" s="35" t="n">
        <v>0.24</v>
      </c>
      <c r="W894" s="45" t="n">
        <f aca="false">SUM(F894,E894,V894,)</f>
        <v>0.76</v>
      </c>
    </row>
    <row r="895" customFormat="false" ht="15" hidden="false" customHeight="false" outlineLevel="0" collapsed="false">
      <c r="A895" s="39" t="n">
        <v>893</v>
      </c>
      <c r="B895" s="40" t="n">
        <v>1.2</v>
      </c>
      <c r="C895" s="41" t="n">
        <v>10</v>
      </c>
      <c r="D895" s="42" t="n">
        <v>0.1</v>
      </c>
      <c r="E895" s="40" t="n">
        <v>0.4</v>
      </c>
      <c r="F895" s="40" t="n">
        <f aca="false">(U895-S895)/T895</f>
        <v>0.4</v>
      </c>
      <c r="G895" s="45" t="n">
        <v>0.95</v>
      </c>
      <c r="H895" s="43" t="n">
        <v>2.2</v>
      </c>
      <c r="I895" s="40" t="n">
        <v>2.2</v>
      </c>
      <c r="J895" s="40" t="n">
        <f aca="false">(H895-I895)*B895*C895*D895*3.67</f>
        <v>0</v>
      </c>
      <c r="K895" s="40" t="n">
        <v>3.67</v>
      </c>
      <c r="L895" s="44" t="n">
        <f aca="false">$AB$8*M895*N895*J895</f>
        <v>0</v>
      </c>
      <c r="M895" s="45" t="n">
        <v>0.813333333333333</v>
      </c>
      <c r="N895" s="35" t="n">
        <v>0.9</v>
      </c>
      <c r="O895" s="44" t="n">
        <f aca="false">(P895*Q895)/R895</f>
        <v>10.7142857142857</v>
      </c>
      <c r="P895" s="35" t="n">
        <f aca="false">$AB$17</f>
        <v>1.5</v>
      </c>
      <c r="Q895" s="35" t="n">
        <f aca="false">$AC$17</f>
        <v>25</v>
      </c>
      <c r="R895" s="16" t="n">
        <v>3.5</v>
      </c>
      <c r="S895" s="35" t="n">
        <v>55</v>
      </c>
      <c r="T895" s="35" t="n">
        <v>50</v>
      </c>
      <c r="U895" s="35" t="n">
        <v>75</v>
      </c>
      <c r="V895" s="35" t="n">
        <v>0.19</v>
      </c>
      <c r="W895" s="45" t="n">
        <f aca="false">SUM(F895,E895,V895,)</f>
        <v>0.99</v>
      </c>
    </row>
    <row r="896" customFormat="false" ht="15" hidden="false" customHeight="false" outlineLevel="0" collapsed="false">
      <c r="A896" s="39" t="n">
        <v>894</v>
      </c>
      <c r="B896" s="40" t="n">
        <v>1.2</v>
      </c>
      <c r="C896" s="41" t="n">
        <v>10</v>
      </c>
      <c r="D896" s="42" t="n">
        <v>0.1</v>
      </c>
      <c r="E896" s="40" t="n">
        <v>0.4</v>
      </c>
      <c r="F896" s="40" t="n">
        <f aca="false">(U896-S896)/T896</f>
        <v>0.2</v>
      </c>
      <c r="G896" s="45" t="n">
        <v>0.91</v>
      </c>
      <c r="H896" s="43" t="n">
        <v>2.2</v>
      </c>
      <c r="I896" s="40" t="n">
        <v>2.6</v>
      </c>
      <c r="J896" s="40" t="n">
        <f aca="false">(H896-I896)*B896*C896*D896*3.67</f>
        <v>-1.7616</v>
      </c>
      <c r="K896" s="40" t="n">
        <v>3.67</v>
      </c>
      <c r="L896" s="44" t="n">
        <f aca="false">$AB$8*M896*N896*J896</f>
        <v>-515.79648</v>
      </c>
      <c r="M896" s="45" t="n">
        <v>0.813333333333333</v>
      </c>
      <c r="N896" s="35" t="n">
        <v>0.9</v>
      </c>
      <c r="O896" s="44" t="n">
        <f aca="false">(P896*Q896)/R896</f>
        <v>26.7857142857143</v>
      </c>
      <c r="P896" s="35" t="n">
        <f aca="false">$AB$17</f>
        <v>1.5</v>
      </c>
      <c r="Q896" s="35" t="n">
        <f aca="false">$AC$17</f>
        <v>25</v>
      </c>
      <c r="R896" s="16" t="n">
        <v>1.4</v>
      </c>
      <c r="S896" s="35" t="n">
        <v>65</v>
      </c>
      <c r="T896" s="35" t="n">
        <v>50</v>
      </c>
      <c r="U896" s="35" t="n">
        <v>75</v>
      </c>
      <c r="V896" s="35" t="n">
        <v>0.18</v>
      </c>
      <c r="W896" s="45" t="n">
        <f aca="false">SUM(F896,E896,V896,)</f>
        <v>0.78</v>
      </c>
    </row>
    <row r="897" customFormat="false" ht="15" hidden="false" customHeight="false" outlineLevel="0" collapsed="false">
      <c r="A897" s="39" t="n">
        <v>895</v>
      </c>
      <c r="B897" s="40" t="n">
        <v>1.2</v>
      </c>
      <c r="C897" s="41" t="n">
        <v>10</v>
      </c>
      <c r="D897" s="42" t="n">
        <v>0.1</v>
      </c>
      <c r="E897" s="40" t="n">
        <v>0.3</v>
      </c>
      <c r="F897" s="40" t="n">
        <f aca="false">(U897-S897)/T897</f>
        <v>0.3</v>
      </c>
      <c r="G897" s="45" t="n">
        <v>0.96</v>
      </c>
      <c r="H897" s="43" t="n">
        <v>2.2</v>
      </c>
      <c r="I897" s="40" t="n">
        <v>2</v>
      </c>
      <c r="J897" s="40" t="n">
        <f aca="false">(H897-I897)*B897*C897*D897*3.67</f>
        <v>0.880800000000001</v>
      </c>
      <c r="K897" s="40" t="n">
        <v>3.67</v>
      </c>
      <c r="L897" s="44" t="n">
        <f aca="false">$AB$8*M897*N897*J897</f>
        <v>245.21472</v>
      </c>
      <c r="M897" s="45" t="n">
        <v>0.773333333333333</v>
      </c>
      <c r="N897" s="35" t="n">
        <v>0.9</v>
      </c>
      <c r="O897" s="44" t="n">
        <f aca="false">(P897*Q897)/R897</f>
        <v>7.97872340425532</v>
      </c>
      <c r="P897" s="35" t="n">
        <f aca="false">$AB$17</f>
        <v>1.5</v>
      </c>
      <c r="Q897" s="35" t="n">
        <f aca="false">$AC$17</f>
        <v>25</v>
      </c>
      <c r="R897" s="16" t="n">
        <v>4.7</v>
      </c>
      <c r="S897" s="35" t="n">
        <v>60</v>
      </c>
      <c r="T897" s="35" t="n">
        <v>50</v>
      </c>
      <c r="U897" s="35" t="n">
        <v>75</v>
      </c>
      <c r="V897" s="35" t="n">
        <v>0.13</v>
      </c>
      <c r="W897" s="45" t="n">
        <f aca="false">SUM(F897,E897,V897,)</f>
        <v>0.73</v>
      </c>
    </row>
    <row r="898" customFormat="false" ht="15" hidden="false" customHeight="false" outlineLevel="0" collapsed="false">
      <c r="A898" s="39" t="n">
        <v>896</v>
      </c>
      <c r="B898" s="40" t="n">
        <v>1.2</v>
      </c>
      <c r="C898" s="41" t="n">
        <v>10</v>
      </c>
      <c r="D898" s="42" t="n">
        <v>0.1</v>
      </c>
      <c r="E898" s="40" t="n">
        <v>0.3</v>
      </c>
      <c r="F898" s="40" t="n">
        <f aca="false">(U898-S898)/T898</f>
        <v>0.4</v>
      </c>
      <c r="G898" s="45" t="n">
        <v>0.96</v>
      </c>
      <c r="H898" s="43" t="n">
        <v>2.2</v>
      </c>
      <c r="I898" s="40" t="n">
        <v>2.4</v>
      </c>
      <c r="J898" s="40" t="n">
        <f aca="false">(H898-I898)*B898*C898*D898*3.67</f>
        <v>-0.880799999999999</v>
      </c>
      <c r="K898" s="40" t="n">
        <v>3.67</v>
      </c>
      <c r="L898" s="44" t="n">
        <f aca="false">$AB$8*M898*N898*J898</f>
        <v>-253.6704</v>
      </c>
      <c r="M898" s="45" t="n">
        <v>0.8</v>
      </c>
      <c r="N898" s="35" t="n">
        <v>0.9</v>
      </c>
      <c r="O898" s="44" t="n">
        <f aca="false">(P898*Q898)/R898</f>
        <v>19.7368421052632</v>
      </c>
      <c r="P898" s="35" t="n">
        <f aca="false">$AB$17</f>
        <v>1.5</v>
      </c>
      <c r="Q898" s="35" t="n">
        <f aca="false">$AC$17</f>
        <v>25</v>
      </c>
      <c r="R898" s="16" t="n">
        <v>1.9</v>
      </c>
      <c r="S898" s="35" t="n">
        <v>55</v>
      </c>
      <c r="T898" s="35" t="n">
        <v>50</v>
      </c>
      <c r="U898" s="35" t="n">
        <v>75</v>
      </c>
      <c r="V898" s="35" t="n">
        <v>0.1</v>
      </c>
      <c r="W898" s="45" t="n">
        <f aca="false">SUM(F898,E898,V898,)</f>
        <v>0.8</v>
      </c>
    </row>
    <row r="899" customFormat="false" ht="15" hidden="false" customHeight="false" outlineLevel="0" collapsed="false">
      <c r="A899" s="39" t="n">
        <v>897</v>
      </c>
      <c r="B899" s="40" t="n">
        <v>1.2</v>
      </c>
      <c r="C899" s="41" t="n">
        <v>10</v>
      </c>
      <c r="D899" s="42" t="n">
        <v>0.1</v>
      </c>
      <c r="E899" s="40" t="n">
        <v>0.4</v>
      </c>
      <c r="F899" s="40" t="n">
        <f aca="false">(U899-S899)/T899</f>
        <v>0.24</v>
      </c>
      <c r="G899" s="45" t="n">
        <v>0.98</v>
      </c>
      <c r="H899" s="43" t="n">
        <v>2.2</v>
      </c>
      <c r="I899" s="40" t="n">
        <v>2.3</v>
      </c>
      <c r="J899" s="40" t="n">
        <f aca="false">(H899-I899)*B899*C899*D899*3.67</f>
        <v>-0.440399999999998</v>
      </c>
      <c r="K899" s="40" t="n">
        <v>3.67</v>
      </c>
      <c r="L899" s="44" t="n">
        <f aca="false">$AB$8*M899*N899*J899</f>
        <v>-128.94912</v>
      </c>
      <c r="M899" s="45" t="n">
        <v>0.813333333333333</v>
      </c>
      <c r="N899" s="35" t="n">
        <v>0.9</v>
      </c>
      <c r="O899" s="44" t="n">
        <f aca="false">(P899*Q899)/R899</f>
        <v>7.5</v>
      </c>
      <c r="P899" s="35" t="n">
        <f aca="false">$AB$17</f>
        <v>1.5</v>
      </c>
      <c r="Q899" s="35" t="n">
        <f aca="false">$AC$17</f>
        <v>25</v>
      </c>
      <c r="R899" s="16" t="n">
        <v>5</v>
      </c>
      <c r="S899" s="35" t="n">
        <v>63</v>
      </c>
      <c r="T899" s="35" t="n">
        <v>50</v>
      </c>
      <c r="U899" s="35" t="n">
        <v>75</v>
      </c>
      <c r="V899" s="35" t="n">
        <v>0.1</v>
      </c>
      <c r="W899" s="45" t="n">
        <f aca="false">SUM(F899,E899,V899,)</f>
        <v>0.74</v>
      </c>
    </row>
    <row r="900" customFormat="false" ht="15" hidden="false" customHeight="false" outlineLevel="0" collapsed="false">
      <c r="A900" s="39" t="n">
        <v>898</v>
      </c>
      <c r="B900" s="40" t="n">
        <v>1.2</v>
      </c>
      <c r="C900" s="41" t="n">
        <v>10</v>
      </c>
      <c r="D900" s="42" t="n">
        <v>0.1</v>
      </c>
      <c r="E900" s="40" t="n">
        <v>0.2</v>
      </c>
      <c r="F900" s="40" t="n">
        <f aca="false">(U900-S900)/T900</f>
        <v>0.28</v>
      </c>
      <c r="G900" s="45" t="n">
        <v>0.96</v>
      </c>
      <c r="H900" s="43" t="n">
        <v>2.2</v>
      </c>
      <c r="I900" s="40" t="n">
        <v>1.8</v>
      </c>
      <c r="J900" s="40" t="n">
        <f aca="false">(H900-I900)*B900*C900*D900*3.67</f>
        <v>1.7616</v>
      </c>
      <c r="K900" s="40" t="n">
        <v>3.67</v>
      </c>
      <c r="L900" s="44" t="n">
        <f aca="false">$AB$8*M900*N900*J900</f>
        <v>490.42944</v>
      </c>
      <c r="M900" s="45" t="n">
        <v>0.773333333333333</v>
      </c>
      <c r="N900" s="35" t="n">
        <v>0.9</v>
      </c>
      <c r="O900" s="44" t="n">
        <f aca="false">(P900*Q900)/R900</f>
        <v>9.375</v>
      </c>
      <c r="P900" s="35" t="n">
        <f aca="false">$AB$17</f>
        <v>1.5</v>
      </c>
      <c r="Q900" s="35" t="n">
        <f aca="false">$AC$17</f>
        <v>25</v>
      </c>
      <c r="R900" s="16" t="n">
        <v>4</v>
      </c>
      <c r="S900" s="35" t="n">
        <v>61</v>
      </c>
      <c r="T900" s="35" t="n">
        <v>50</v>
      </c>
      <c r="U900" s="35" t="n">
        <v>75</v>
      </c>
      <c r="V900" s="35" t="n">
        <v>0.19</v>
      </c>
      <c r="W900" s="45" t="n">
        <f aca="false">SUM(F900,E900,V900,)</f>
        <v>0.67</v>
      </c>
    </row>
    <row r="901" customFormat="false" ht="15" hidden="false" customHeight="false" outlineLevel="0" collapsed="false">
      <c r="A901" s="39" t="n">
        <v>899</v>
      </c>
      <c r="B901" s="40" t="n">
        <v>1.2</v>
      </c>
      <c r="C901" s="41" t="n">
        <v>10</v>
      </c>
      <c r="D901" s="42" t="n">
        <v>0.1</v>
      </c>
      <c r="E901" s="40" t="n">
        <v>0.2</v>
      </c>
      <c r="F901" s="40" t="n">
        <f aca="false">(U901-S901)/T901</f>
        <v>0.2</v>
      </c>
      <c r="G901" s="45" t="n">
        <v>0.92</v>
      </c>
      <c r="H901" s="43" t="n">
        <v>2.2</v>
      </c>
      <c r="I901" s="40" t="n">
        <v>2.4</v>
      </c>
      <c r="J901" s="40" t="n">
        <f aca="false">(H901-I901)*B901*C901*D901*3.67</f>
        <v>-0.880799999999999</v>
      </c>
      <c r="K901" s="40" t="n">
        <v>3.67</v>
      </c>
      <c r="L901" s="44" t="n">
        <f aca="false">$AB$8*M901*N901*J901</f>
        <v>-249.44256</v>
      </c>
      <c r="M901" s="45" t="n">
        <v>0.786666666666667</v>
      </c>
      <c r="N901" s="35" t="n">
        <v>0.9</v>
      </c>
      <c r="O901" s="44" t="n">
        <f aca="false">(P901*Q901)/R901</f>
        <v>28.8461538461538</v>
      </c>
      <c r="P901" s="35" t="n">
        <f aca="false">$AB$17</f>
        <v>1.5</v>
      </c>
      <c r="Q901" s="35" t="n">
        <f aca="false">$AC$17</f>
        <v>25</v>
      </c>
      <c r="R901" s="16" t="n">
        <v>1.3</v>
      </c>
      <c r="S901" s="35" t="n">
        <v>65</v>
      </c>
      <c r="T901" s="35" t="n">
        <v>50</v>
      </c>
      <c r="U901" s="35" t="n">
        <v>75</v>
      </c>
      <c r="V901" s="35" t="n">
        <v>0.25</v>
      </c>
      <c r="W901" s="45" t="n">
        <f aca="false">SUM(F901,E901,V901,)</f>
        <v>0.65</v>
      </c>
    </row>
    <row r="902" customFormat="false" ht="15" hidden="false" customHeight="false" outlineLevel="0" collapsed="false">
      <c r="A902" s="39" t="n">
        <v>900</v>
      </c>
      <c r="B902" s="40" t="n">
        <v>1.2</v>
      </c>
      <c r="C902" s="41" t="n">
        <v>10</v>
      </c>
      <c r="D902" s="42" t="n">
        <v>0.1</v>
      </c>
      <c r="E902" s="40" t="n">
        <v>0.2</v>
      </c>
      <c r="F902" s="40" t="n">
        <f aca="false">(U902-S902)/T902</f>
        <v>0.24</v>
      </c>
      <c r="G902" s="45" t="n">
        <v>0.93</v>
      </c>
      <c r="H902" s="43" t="n">
        <v>2.2</v>
      </c>
      <c r="I902" s="40" t="n">
        <v>2.3</v>
      </c>
      <c r="J902" s="40" t="n">
        <f aca="false">(H902-I902)*B902*C902*D902*3.67</f>
        <v>-0.440399999999998</v>
      </c>
      <c r="K902" s="40" t="n">
        <v>3.67</v>
      </c>
      <c r="L902" s="44" t="n">
        <f aca="false">$AB$8*M902*N902*J902</f>
        <v>-122.60736</v>
      </c>
      <c r="M902" s="45" t="n">
        <v>0.773333333333333</v>
      </c>
      <c r="N902" s="35" t="n">
        <v>0.9</v>
      </c>
      <c r="O902" s="44" t="n">
        <f aca="false">(P902*Q902)/R902</f>
        <v>7.97872340425532</v>
      </c>
      <c r="P902" s="35" t="n">
        <f aca="false">$AB$17</f>
        <v>1.5</v>
      </c>
      <c r="Q902" s="35" t="n">
        <f aca="false">$AC$17</f>
        <v>25</v>
      </c>
      <c r="R902" s="16" t="n">
        <v>4.7</v>
      </c>
      <c r="S902" s="35" t="n">
        <v>63</v>
      </c>
      <c r="T902" s="35" t="n">
        <v>50</v>
      </c>
      <c r="U902" s="35" t="n">
        <v>75</v>
      </c>
      <c r="V902" s="35" t="n">
        <v>0.24</v>
      </c>
      <c r="W902" s="45" t="n">
        <f aca="false">SUM(F902,E902,V902,)</f>
        <v>0.68</v>
      </c>
    </row>
    <row r="903" customFormat="false" ht="15" hidden="false" customHeight="false" outlineLevel="0" collapsed="false">
      <c r="A903" s="39" t="n">
        <v>901</v>
      </c>
      <c r="B903" s="40" t="n">
        <v>1.2</v>
      </c>
      <c r="C903" s="41" t="n">
        <v>10</v>
      </c>
      <c r="D903" s="42" t="n">
        <v>0.1</v>
      </c>
      <c r="E903" s="40" t="n">
        <v>0.3</v>
      </c>
      <c r="F903" s="40" t="n">
        <f aca="false">(U903-S903)/T903</f>
        <v>0.34</v>
      </c>
      <c r="G903" s="45" t="n">
        <v>0.9</v>
      </c>
      <c r="H903" s="43" t="n">
        <v>2.2</v>
      </c>
      <c r="I903" s="40" t="n">
        <v>2.6</v>
      </c>
      <c r="J903" s="40" t="n">
        <f aca="false">(H903-I903)*B903*C903*D903*3.67</f>
        <v>-1.7616</v>
      </c>
      <c r="K903" s="40" t="n">
        <v>3.67</v>
      </c>
      <c r="L903" s="44" t="n">
        <f aca="false">$AB$8*M903*N903*J903</f>
        <v>-524.25216</v>
      </c>
      <c r="M903" s="45" t="n">
        <v>0.826666666666667</v>
      </c>
      <c r="N903" s="35" t="n">
        <v>0.9</v>
      </c>
      <c r="O903" s="44" t="n">
        <f aca="false">(P903*Q903)/R903</f>
        <v>34.0909090909091</v>
      </c>
      <c r="P903" s="35" t="n">
        <f aca="false">$AB$17</f>
        <v>1.5</v>
      </c>
      <c r="Q903" s="35" t="n">
        <f aca="false">$AC$17</f>
        <v>25</v>
      </c>
      <c r="R903" s="16" t="n">
        <v>1.1</v>
      </c>
      <c r="S903" s="35" t="n">
        <v>58</v>
      </c>
      <c r="T903" s="35" t="n">
        <v>50</v>
      </c>
      <c r="U903" s="35" t="n">
        <v>75</v>
      </c>
      <c r="V903" s="35" t="n">
        <v>0.24</v>
      </c>
      <c r="W903" s="45" t="n">
        <f aca="false">SUM(F903,E903,V903,)</f>
        <v>0.88</v>
      </c>
    </row>
    <row r="904" customFormat="false" ht="15" hidden="false" customHeight="false" outlineLevel="0" collapsed="false">
      <c r="A904" s="39" t="n">
        <v>902</v>
      </c>
      <c r="B904" s="40" t="n">
        <v>1.2</v>
      </c>
      <c r="C904" s="41" t="n">
        <v>10</v>
      </c>
      <c r="D904" s="42" t="n">
        <v>0.1</v>
      </c>
      <c r="E904" s="40" t="n">
        <v>0.2</v>
      </c>
      <c r="F904" s="40" t="n">
        <f aca="false">(U904-S904)/T904</f>
        <v>0.38</v>
      </c>
      <c r="G904" s="45" t="n">
        <v>0.97</v>
      </c>
      <c r="H904" s="43" t="n">
        <v>2.2</v>
      </c>
      <c r="I904" s="40" t="n">
        <v>1.8</v>
      </c>
      <c r="J904" s="40" t="n">
        <f aca="false">(H904-I904)*B904*C904*D904*3.67</f>
        <v>1.7616</v>
      </c>
      <c r="K904" s="40" t="n">
        <v>3.67</v>
      </c>
      <c r="L904" s="44" t="n">
        <f aca="false">$AB$8*M904*N904*J904</f>
        <v>524.25216</v>
      </c>
      <c r="M904" s="45" t="n">
        <v>0.826666666666667</v>
      </c>
      <c r="N904" s="35" t="n">
        <v>0.9</v>
      </c>
      <c r="O904" s="44" t="n">
        <f aca="false">(P904*Q904)/R904</f>
        <v>6.69642857142857</v>
      </c>
      <c r="P904" s="35" t="n">
        <f aca="false">$AB$17</f>
        <v>1.5</v>
      </c>
      <c r="Q904" s="35" t="n">
        <f aca="false">$AC$17</f>
        <v>25</v>
      </c>
      <c r="R904" s="16" t="n">
        <v>5.6</v>
      </c>
      <c r="S904" s="35" t="n">
        <v>56</v>
      </c>
      <c r="T904" s="35" t="n">
        <v>50</v>
      </c>
      <c r="U904" s="35" t="n">
        <v>75</v>
      </c>
      <c r="V904" s="35" t="n">
        <v>0.24</v>
      </c>
      <c r="W904" s="45" t="n">
        <f aca="false">SUM(F904,E904,V904,)</f>
        <v>0.82</v>
      </c>
    </row>
    <row r="905" customFormat="false" ht="15" hidden="false" customHeight="false" outlineLevel="0" collapsed="false">
      <c r="A905" s="39" t="n">
        <v>903</v>
      </c>
      <c r="B905" s="40" t="n">
        <v>1.2</v>
      </c>
      <c r="C905" s="41" t="n">
        <v>10</v>
      </c>
      <c r="D905" s="42" t="n">
        <v>0.1</v>
      </c>
      <c r="E905" s="40" t="n">
        <v>0.2</v>
      </c>
      <c r="F905" s="40" t="n">
        <f aca="false">(U905-S905)/T905</f>
        <v>0.3</v>
      </c>
      <c r="G905" s="45" t="n">
        <v>0.9</v>
      </c>
      <c r="H905" s="43" t="n">
        <v>2.2</v>
      </c>
      <c r="I905" s="40" t="n">
        <v>2.5</v>
      </c>
      <c r="J905" s="40" t="n">
        <f aca="false">(H905-I905)*B905*C905*D905*3.67</f>
        <v>-1.3212</v>
      </c>
      <c r="K905" s="40" t="n">
        <v>3.67</v>
      </c>
      <c r="L905" s="44" t="n">
        <f aca="false">$AB$8*M905*N905*J905</f>
        <v>-405.87264</v>
      </c>
      <c r="M905" s="45" t="n">
        <v>0.853333333333333</v>
      </c>
      <c r="N905" s="35" t="n">
        <v>0.9</v>
      </c>
      <c r="O905" s="44" t="n">
        <f aca="false">(P905*Q905)/R905</f>
        <v>7.97872340425532</v>
      </c>
      <c r="P905" s="35" t="n">
        <f aca="false">$AB$17</f>
        <v>1.5</v>
      </c>
      <c r="Q905" s="35" t="n">
        <f aca="false">$AC$17</f>
        <v>25</v>
      </c>
      <c r="R905" s="16" t="n">
        <v>4.7</v>
      </c>
      <c r="S905" s="35" t="n">
        <v>60</v>
      </c>
      <c r="T905" s="35" t="n">
        <v>50</v>
      </c>
      <c r="U905" s="35" t="n">
        <v>75</v>
      </c>
      <c r="V905" s="35" t="n">
        <v>0.16</v>
      </c>
      <c r="W905" s="45" t="n">
        <f aca="false">SUM(F905,E905,V905,)</f>
        <v>0.66</v>
      </c>
    </row>
    <row r="906" customFormat="false" ht="15" hidden="false" customHeight="false" outlineLevel="0" collapsed="false">
      <c r="A906" s="39" t="n">
        <v>904</v>
      </c>
      <c r="B906" s="40" t="n">
        <v>1.2</v>
      </c>
      <c r="C906" s="41" t="n">
        <v>10</v>
      </c>
      <c r="D906" s="42" t="n">
        <v>0.1</v>
      </c>
      <c r="E906" s="40" t="n">
        <v>0.2</v>
      </c>
      <c r="F906" s="40" t="n">
        <f aca="false">(U906-S906)/T906</f>
        <v>0.28</v>
      </c>
      <c r="G906" s="45" t="n">
        <v>0.96</v>
      </c>
      <c r="H906" s="43" t="n">
        <v>2.2</v>
      </c>
      <c r="I906" s="40" t="n">
        <v>2.3</v>
      </c>
      <c r="J906" s="40" t="n">
        <f aca="false">(H906-I906)*B906*C906*D906*3.67</f>
        <v>-0.440399999999998</v>
      </c>
      <c r="K906" s="40" t="n">
        <v>3.67</v>
      </c>
      <c r="L906" s="44" t="n">
        <f aca="false">$AB$8*M906*N906*J906</f>
        <v>-131.06304</v>
      </c>
      <c r="M906" s="45" t="n">
        <v>0.826666666666667</v>
      </c>
      <c r="N906" s="35" t="n">
        <v>0.9</v>
      </c>
      <c r="O906" s="44" t="n">
        <f aca="false">(P906*Q906)/R906</f>
        <v>28.8461538461538</v>
      </c>
      <c r="P906" s="35" t="n">
        <f aca="false">$AB$17</f>
        <v>1.5</v>
      </c>
      <c r="Q906" s="35" t="n">
        <f aca="false">$AC$17</f>
        <v>25</v>
      </c>
      <c r="R906" s="16" t="n">
        <v>1.3</v>
      </c>
      <c r="S906" s="35" t="n">
        <v>61</v>
      </c>
      <c r="T906" s="35" t="n">
        <v>50</v>
      </c>
      <c r="U906" s="35" t="n">
        <v>75</v>
      </c>
      <c r="V906" s="35" t="n">
        <v>0.19</v>
      </c>
      <c r="W906" s="45" t="n">
        <f aca="false">SUM(F906,E906,V906,)</f>
        <v>0.67</v>
      </c>
    </row>
    <row r="907" customFormat="false" ht="15" hidden="false" customHeight="false" outlineLevel="0" collapsed="false">
      <c r="A907" s="39" t="n">
        <v>905</v>
      </c>
      <c r="B907" s="40" t="n">
        <v>1.2</v>
      </c>
      <c r="C907" s="41" t="n">
        <v>10</v>
      </c>
      <c r="D907" s="42" t="n">
        <v>0.1</v>
      </c>
      <c r="E907" s="40" t="n">
        <v>0.2</v>
      </c>
      <c r="F907" s="40" t="n">
        <f aca="false">(U907-S907)/T907</f>
        <v>0.3</v>
      </c>
      <c r="G907" s="45" t="n">
        <v>0.99</v>
      </c>
      <c r="H907" s="43" t="n">
        <v>2.2</v>
      </c>
      <c r="I907" s="40" t="n">
        <v>1.9</v>
      </c>
      <c r="J907" s="40" t="n">
        <f aca="false">(H907-I907)*B907*C907*D907*3.67</f>
        <v>1.3212</v>
      </c>
      <c r="K907" s="40" t="n">
        <v>3.67</v>
      </c>
      <c r="L907" s="44" t="n">
        <f aca="false">$AB$8*M907*N907*J907</f>
        <v>367.82208</v>
      </c>
      <c r="M907" s="45" t="n">
        <v>0.773333333333333</v>
      </c>
      <c r="N907" s="35" t="n">
        <v>0.9</v>
      </c>
      <c r="O907" s="44" t="n">
        <f aca="false">(P907*Q907)/R907</f>
        <v>8.72093023255814</v>
      </c>
      <c r="P907" s="35" t="n">
        <f aca="false">$AB$17</f>
        <v>1.5</v>
      </c>
      <c r="Q907" s="35" t="n">
        <f aca="false">$AC$17</f>
        <v>25</v>
      </c>
      <c r="R907" s="16" t="n">
        <v>4.3</v>
      </c>
      <c r="S907" s="35" t="n">
        <v>60</v>
      </c>
      <c r="T907" s="35" t="n">
        <v>50</v>
      </c>
      <c r="U907" s="35" t="n">
        <v>75</v>
      </c>
      <c r="V907" s="35" t="n">
        <v>0.2</v>
      </c>
      <c r="W907" s="45" t="n">
        <f aca="false">SUM(F907,E907,V907,)</f>
        <v>0.7</v>
      </c>
    </row>
    <row r="908" customFormat="false" ht="15" hidden="false" customHeight="false" outlineLevel="0" collapsed="false">
      <c r="A908" s="39" t="n">
        <v>906</v>
      </c>
      <c r="B908" s="40" t="n">
        <v>1.2</v>
      </c>
      <c r="C908" s="41" t="n">
        <v>10</v>
      </c>
      <c r="D908" s="42" t="n">
        <v>0.1</v>
      </c>
      <c r="E908" s="40" t="n">
        <v>0.2</v>
      </c>
      <c r="F908" s="40" t="n">
        <f aca="false">(U908-S908)/T908</f>
        <v>0.24</v>
      </c>
      <c r="G908" s="45" t="n">
        <v>1</v>
      </c>
      <c r="H908" s="43" t="n">
        <v>2.2</v>
      </c>
      <c r="I908" s="40" t="n">
        <v>1.9</v>
      </c>
      <c r="J908" s="40" t="n">
        <f aca="false">(H908-I908)*B908*C908*D908*3.67</f>
        <v>1.3212</v>
      </c>
      <c r="K908" s="40" t="n">
        <v>3.67</v>
      </c>
      <c r="L908" s="44" t="n">
        <f aca="false">$AB$8*M908*N908*J908</f>
        <v>399.53088</v>
      </c>
      <c r="M908" s="45" t="n">
        <v>0.84</v>
      </c>
      <c r="N908" s="35" t="n">
        <v>0.9</v>
      </c>
      <c r="O908" s="44" t="n">
        <f aca="false">(P908*Q908)/R908</f>
        <v>9.86842105263158</v>
      </c>
      <c r="P908" s="35" t="n">
        <f aca="false">$AB$17</f>
        <v>1.5</v>
      </c>
      <c r="Q908" s="35" t="n">
        <f aca="false">$AC$17</f>
        <v>25</v>
      </c>
      <c r="R908" s="16" t="n">
        <v>3.8</v>
      </c>
      <c r="S908" s="35" t="n">
        <v>63</v>
      </c>
      <c r="T908" s="35" t="n">
        <v>50</v>
      </c>
      <c r="U908" s="35" t="n">
        <v>75</v>
      </c>
      <c r="V908" s="35" t="n">
        <v>0.12</v>
      </c>
      <c r="W908" s="45" t="n">
        <f aca="false">SUM(F908,E908,V908,)</f>
        <v>0.56</v>
      </c>
    </row>
    <row r="909" customFormat="false" ht="15" hidden="false" customHeight="false" outlineLevel="0" collapsed="false">
      <c r="A909" s="39" t="n">
        <v>907</v>
      </c>
      <c r="B909" s="40" t="n">
        <v>1.2</v>
      </c>
      <c r="C909" s="41" t="n">
        <v>10</v>
      </c>
      <c r="D909" s="42" t="n">
        <v>0.1</v>
      </c>
      <c r="E909" s="40" t="n">
        <v>0.2</v>
      </c>
      <c r="F909" s="40" t="n">
        <f aca="false">(U909-S909)/T909</f>
        <v>0.22</v>
      </c>
      <c r="G909" s="45" t="n">
        <v>0.94</v>
      </c>
      <c r="H909" s="43" t="n">
        <v>2.2</v>
      </c>
      <c r="I909" s="40" t="n">
        <v>2.3</v>
      </c>
      <c r="J909" s="40" t="n">
        <f aca="false">(H909-I909)*B909*C909*D909*3.67</f>
        <v>-0.440399999999998</v>
      </c>
      <c r="K909" s="40" t="n">
        <v>3.67</v>
      </c>
      <c r="L909" s="44" t="n">
        <f aca="false">$AB$8*M909*N909*J909</f>
        <v>-124.72128</v>
      </c>
      <c r="M909" s="45" t="n">
        <v>0.786666666666667</v>
      </c>
      <c r="N909" s="35" t="n">
        <v>0.9</v>
      </c>
      <c r="O909" s="44" t="n">
        <f aca="false">(P909*Q909)/R909</f>
        <v>31.25</v>
      </c>
      <c r="P909" s="35" t="n">
        <f aca="false">$AB$17</f>
        <v>1.5</v>
      </c>
      <c r="Q909" s="35" t="n">
        <f aca="false">$AC$17</f>
        <v>25</v>
      </c>
      <c r="R909" s="16" t="n">
        <v>1.2</v>
      </c>
      <c r="S909" s="35" t="n">
        <v>64</v>
      </c>
      <c r="T909" s="35" t="n">
        <v>50</v>
      </c>
      <c r="U909" s="35" t="n">
        <v>75</v>
      </c>
      <c r="V909" s="35" t="n">
        <v>0.13</v>
      </c>
      <c r="W909" s="45" t="n">
        <f aca="false">SUM(F909,E909,V909,)</f>
        <v>0.55</v>
      </c>
    </row>
    <row r="910" customFormat="false" ht="15" hidden="false" customHeight="false" outlineLevel="0" collapsed="false">
      <c r="A910" s="39" t="n">
        <v>908</v>
      </c>
      <c r="B910" s="40" t="n">
        <v>1.2</v>
      </c>
      <c r="C910" s="41" t="n">
        <v>10</v>
      </c>
      <c r="D910" s="42" t="n">
        <v>0.1</v>
      </c>
      <c r="E910" s="40" t="n">
        <v>0.3</v>
      </c>
      <c r="F910" s="40" t="n">
        <f aca="false">(U910-S910)/T910</f>
        <v>0.36</v>
      </c>
      <c r="G910" s="45" t="n">
        <v>0.98</v>
      </c>
      <c r="H910" s="43" t="n">
        <v>2.2</v>
      </c>
      <c r="I910" s="40" t="n">
        <v>2.3</v>
      </c>
      <c r="J910" s="40" t="n">
        <f aca="false">(H910-I910)*B910*C910*D910*3.67</f>
        <v>-0.440399999999998</v>
      </c>
      <c r="K910" s="40" t="n">
        <v>3.67</v>
      </c>
      <c r="L910" s="44" t="n">
        <f aca="false">$AB$8*M910*N910*J910</f>
        <v>-128.94912</v>
      </c>
      <c r="M910" s="45" t="n">
        <v>0.813333333333333</v>
      </c>
      <c r="N910" s="35" t="n">
        <v>0.9</v>
      </c>
      <c r="O910" s="44" t="n">
        <f aca="false">(P910*Q910)/R910</f>
        <v>15.625</v>
      </c>
      <c r="P910" s="35" t="n">
        <f aca="false">$AB$17</f>
        <v>1.5</v>
      </c>
      <c r="Q910" s="35" t="n">
        <f aca="false">$AC$17</f>
        <v>25</v>
      </c>
      <c r="R910" s="16" t="n">
        <v>2.4</v>
      </c>
      <c r="S910" s="35" t="n">
        <v>57</v>
      </c>
      <c r="T910" s="35" t="n">
        <v>50</v>
      </c>
      <c r="U910" s="35" t="n">
        <v>75</v>
      </c>
      <c r="V910" s="35" t="n">
        <v>0.14</v>
      </c>
      <c r="W910" s="45" t="n">
        <f aca="false">SUM(F910,E910,V910,)</f>
        <v>0.8</v>
      </c>
    </row>
    <row r="911" customFormat="false" ht="15" hidden="false" customHeight="false" outlineLevel="0" collapsed="false">
      <c r="A911" s="39" t="n">
        <v>909</v>
      </c>
      <c r="B911" s="40" t="n">
        <v>1.2</v>
      </c>
      <c r="C911" s="41" t="n">
        <v>10</v>
      </c>
      <c r="D911" s="42" t="n">
        <v>0.1</v>
      </c>
      <c r="E911" s="40" t="n">
        <v>0.3</v>
      </c>
      <c r="F911" s="40" t="n">
        <f aca="false">(U911-S911)/T911</f>
        <v>0.28</v>
      </c>
      <c r="G911" s="45" t="n">
        <v>0.94</v>
      </c>
      <c r="H911" s="43" t="n">
        <v>2.2</v>
      </c>
      <c r="I911" s="40" t="n">
        <v>2.5</v>
      </c>
      <c r="J911" s="40" t="n">
        <f aca="false">(H911-I911)*B911*C911*D911*3.67</f>
        <v>-1.3212</v>
      </c>
      <c r="K911" s="40" t="n">
        <v>3.67</v>
      </c>
      <c r="L911" s="44" t="n">
        <f aca="false">$AB$8*M911*N911*J911</f>
        <v>-393.18912</v>
      </c>
      <c r="M911" s="45" t="n">
        <v>0.826666666666667</v>
      </c>
      <c r="N911" s="35" t="n">
        <v>0.9</v>
      </c>
      <c r="O911" s="44" t="n">
        <f aca="false">(P911*Q911)/R911</f>
        <v>7.97872340425532</v>
      </c>
      <c r="P911" s="35" t="n">
        <f aca="false">$AB$17</f>
        <v>1.5</v>
      </c>
      <c r="Q911" s="35" t="n">
        <f aca="false">$AC$17</f>
        <v>25</v>
      </c>
      <c r="R911" s="16" t="n">
        <v>4.7</v>
      </c>
      <c r="S911" s="35" t="n">
        <v>61</v>
      </c>
      <c r="T911" s="35" t="n">
        <v>50</v>
      </c>
      <c r="U911" s="35" t="n">
        <v>75</v>
      </c>
      <c r="V911" s="35" t="n">
        <v>0.1</v>
      </c>
      <c r="W911" s="45" t="n">
        <f aca="false">SUM(F911,E911,V911,)</f>
        <v>0.68</v>
      </c>
    </row>
    <row r="912" customFormat="false" ht="15" hidden="false" customHeight="false" outlineLevel="0" collapsed="false">
      <c r="A912" s="39" t="n">
        <v>910</v>
      </c>
      <c r="B912" s="40" t="n">
        <v>1.2</v>
      </c>
      <c r="C912" s="41" t="n">
        <v>10</v>
      </c>
      <c r="D912" s="42" t="n">
        <v>0.1</v>
      </c>
      <c r="E912" s="40" t="n">
        <v>0.2</v>
      </c>
      <c r="F912" s="40" t="n">
        <f aca="false">(U912-S912)/T912</f>
        <v>0.32</v>
      </c>
      <c r="G912" s="45" t="n">
        <v>0.9</v>
      </c>
      <c r="H912" s="43" t="n">
        <v>2.2</v>
      </c>
      <c r="I912" s="40" t="n">
        <v>2.6</v>
      </c>
      <c r="J912" s="40" t="n">
        <f aca="false">(H912-I912)*B912*C912*D912*3.67</f>
        <v>-1.7616</v>
      </c>
      <c r="K912" s="40" t="n">
        <v>3.67</v>
      </c>
      <c r="L912" s="44" t="n">
        <f aca="false">$AB$8*M912*N912*J912</f>
        <v>-524.25216</v>
      </c>
      <c r="M912" s="45" t="n">
        <v>0.826666666666667</v>
      </c>
      <c r="N912" s="35" t="n">
        <v>0.9</v>
      </c>
      <c r="O912" s="44" t="n">
        <f aca="false">(P912*Q912)/R912</f>
        <v>17.8571428571429</v>
      </c>
      <c r="P912" s="35" t="n">
        <f aca="false">$AB$17</f>
        <v>1.5</v>
      </c>
      <c r="Q912" s="35" t="n">
        <f aca="false">$AC$17</f>
        <v>25</v>
      </c>
      <c r="R912" s="16" t="n">
        <v>2.1</v>
      </c>
      <c r="S912" s="35" t="n">
        <v>59</v>
      </c>
      <c r="T912" s="35" t="n">
        <v>50</v>
      </c>
      <c r="U912" s="35" t="n">
        <v>75</v>
      </c>
      <c r="V912" s="35" t="n">
        <v>0.12</v>
      </c>
      <c r="W912" s="45" t="n">
        <f aca="false">SUM(F912,E912,V912,)</f>
        <v>0.64</v>
      </c>
    </row>
    <row r="913" customFormat="false" ht="15" hidden="false" customHeight="false" outlineLevel="0" collapsed="false">
      <c r="A913" s="39" t="n">
        <v>911</v>
      </c>
      <c r="B913" s="40" t="n">
        <v>1.2</v>
      </c>
      <c r="C913" s="41" t="n">
        <v>10</v>
      </c>
      <c r="D913" s="42" t="n">
        <v>0.1</v>
      </c>
      <c r="E913" s="40" t="n">
        <v>0.4</v>
      </c>
      <c r="F913" s="40" t="n">
        <f aca="false">(U913-S913)/T913</f>
        <v>0.24</v>
      </c>
      <c r="G913" s="45" t="n">
        <v>0.92</v>
      </c>
      <c r="H913" s="43" t="n">
        <v>2.2</v>
      </c>
      <c r="I913" s="40" t="n">
        <v>2</v>
      </c>
      <c r="J913" s="40" t="n">
        <f aca="false">(H913-I913)*B913*C913*D913*3.67</f>
        <v>0.880800000000001</v>
      </c>
      <c r="K913" s="40" t="n">
        <v>3.67</v>
      </c>
      <c r="L913" s="44" t="n">
        <f aca="false">$AB$8*M913*N913*J913</f>
        <v>257.89824</v>
      </c>
      <c r="M913" s="45" t="n">
        <v>0.813333333333333</v>
      </c>
      <c r="N913" s="35" t="n">
        <v>0.9</v>
      </c>
      <c r="O913" s="44" t="n">
        <f aca="false">(P913*Q913)/R913</f>
        <v>31.25</v>
      </c>
      <c r="P913" s="35" t="n">
        <f aca="false">$AB$17</f>
        <v>1.5</v>
      </c>
      <c r="Q913" s="35" t="n">
        <f aca="false">$AC$17</f>
        <v>25</v>
      </c>
      <c r="R913" s="16" t="n">
        <v>1.2</v>
      </c>
      <c r="S913" s="35" t="n">
        <v>63</v>
      </c>
      <c r="T913" s="35" t="n">
        <v>50</v>
      </c>
      <c r="U913" s="35" t="n">
        <v>75</v>
      </c>
      <c r="V913" s="35" t="n">
        <v>0.24</v>
      </c>
      <c r="W913" s="45" t="n">
        <f aca="false">SUM(F913,E913,V913,)</f>
        <v>0.88</v>
      </c>
    </row>
    <row r="914" customFormat="false" ht="15" hidden="false" customHeight="false" outlineLevel="0" collapsed="false">
      <c r="A914" s="39" t="n">
        <v>912</v>
      </c>
      <c r="B914" s="40" t="n">
        <v>1.2</v>
      </c>
      <c r="C914" s="41" t="n">
        <v>10</v>
      </c>
      <c r="D914" s="42" t="n">
        <v>0.1</v>
      </c>
      <c r="E914" s="40" t="n">
        <v>0.4</v>
      </c>
      <c r="F914" s="40" t="n">
        <f aca="false">(U914-S914)/T914</f>
        <v>0.3</v>
      </c>
      <c r="G914" s="45" t="n">
        <v>0.91</v>
      </c>
      <c r="H914" s="43" t="n">
        <v>2.2</v>
      </c>
      <c r="I914" s="40" t="n">
        <v>1.9</v>
      </c>
      <c r="J914" s="40" t="n">
        <f aca="false">(H914-I914)*B914*C914*D914*3.67</f>
        <v>1.3212</v>
      </c>
      <c r="K914" s="40" t="n">
        <v>3.67</v>
      </c>
      <c r="L914" s="44" t="n">
        <f aca="false">$AB$8*M914*N914*J914</f>
        <v>393.18912</v>
      </c>
      <c r="M914" s="45" t="n">
        <v>0.826666666666667</v>
      </c>
      <c r="N914" s="35" t="n">
        <v>0.9</v>
      </c>
      <c r="O914" s="44" t="n">
        <f aca="false">(P914*Q914)/R914</f>
        <v>41.6666666666667</v>
      </c>
      <c r="P914" s="35" t="n">
        <f aca="false">$AB$17</f>
        <v>1.5</v>
      </c>
      <c r="Q914" s="35" t="n">
        <f aca="false">$AC$17</f>
        <v>25</v>
      </c>
      <c r="R914" s="16" t="n">
        <v>0.9</v>
      </c>
      <c r="S914" s="35" t="n">
        <v>60</v>
      </c>
      <c r="T914" s="35" t="n">
        <v>50</v>
      </c>
      <c r="U914" s="35" t="n">
        <v>75</v>
      </c>
      <c r="V914" s="35" t="n">
        <v>0.18</v>
      </c>
      <c r="W914" s="45" t="n">
        <f aca="false">SUM(F914,E914,V914,)</f>
        <v>0.88</v>
      </c>
    </row>
    <row r="915" customFormat="false" ht="15" hidden="false" customHeight="false" outlineLevel="0" collapsed="false">
      <c r="A915" s="39" t="n">
        <v>913</v>
      </c>
      <c r="B915" s="40" t="n">
        <v>1.2</v>
      </c>
      <c r="C915" s="41" t="n">
        <v>10</v>
      </c>
      <c r="D915" s="42" t="n">
        <v>0.1</v>
      </c>
      <c r="E915" s="40" t="n">
        <v>0.3</v>
      </c>
      <c r="F915" s="40" t="n">
        <f aca="false">(U915-S915)/T915</f>
        <v>0.24</v>
      </c>
      <c r="G915" s="45" t="n">
        <v>1</v>
      </c>
      <c r="H915" s="43" t="n">
        <v>2.2</v>
      </c>
      <c r="I915" s="40" t="n">
        <v>2.1</v>
      </c>
      <c r="J915" s="40" t="n">
        <f aca="false">(H915-I915)*B915*C915*D915*3.67</f>
        <v>0.4404</v>
      </c>
      <c r="K915" s="40" t="n">
        <v>3.67</v>
      </c>
      <c r="L915" s="44" t="n">
        <f aca="false">$AB$8*M915*N915*J915</f>
        <v>133.17696</v>
      </c>
      <c r="M915" s="45" t="n">
        <v>0.84</v>
      </c>
      <c r="N915" s="35" t="n">
        <v>0.9</v>
      </c>
      <c r="O915" s="44" t="n">
        <f aca="false">(P915*Q915)/R915</f>
        <v>23.4375</v>
      </c>
      <c r="P915" s="35" t="n">
        <f aca="false">$AB$17</f>
        <v>1.5</v>
      </c>
      <c r="Q915" s="35" t="n">
        <f aca="false">$AC$17</f>
        <v>25</v>
      </c>
      <c r="R915" s="16" t="n">
        <v>1.6</v>
      </c>
      <c r="S915" s="35" t="n">
        <v>63</v>
      </c>
      <c r="T915" s="35" t="n">
        <v>50</v>
      </c>
      <c r="U915" s="35" t="n">
        <v>75</v>
      </c>
      <c r="V915" s="35" t="n">
        <v>0.15</v>
      </c>
      <c r="W915" s="45" t="n">
        <f aca="false">SUM(F915,E915,V915,)</f>
        <v>0.69</v>
      </c>
    </row>
    <row r="916" customFormat="false" ht="15" hidden="false" customHeight="false" outlineLevel="0" collapsed="false">
      <c r="A916" s="39" t="n">
        <v>914</v>
      </c>
      <c r="B916" s="40" t="n">
        <v>1.2</v>
      </c>
      <c r="C916" s="41" t="n">
        <v>10</v>
      </c>
      <c r="D916" s="42" t="n">
        <v>0.1</v>
      </c>
      <c r="E916" s="40" t="n">
        <v>0.3</v>
      </c>
      <c r="F916" s="40" t="n">
        <f aca="false">(U916-S916)/T916</f>
        <v>0.2</v>
      </c>
      <c r="G916" s="45" t="n">
        <v>0.99</v>
      </c>
      <c r="H916" s="43" t="n">
        <v>2.2</v>
      </c>
      <c r="I916" s="40" t="n">
        <v>2.4</v>
      </c>
      <c r="J916" s="40" t="n">
        <f aca="false">(H916-I916)*B916*C916*D916*3.67</f>
        <v>-0.880799999999999</v>
      </c>
      <c r="K916" s="40" t="n">
        <v>3.67</v>
      </c>
      <c r="L916" s="44" t="n">
        <f aca="false">$AB$8*M916*N916*J916</f>
        <v>-236.75904</v>
      </c>
      <c r="M916" s="45" t="n">
        <v>0.746666666666667</v>
      </c>
      <c r="N916" s="35" t="n">
        <v>0.9</v>
      </c>
      <c r="O916" s="44" t="n">
        <f aca="false">(P916*Q916)/R916</f>
        <v>8.15217391304348</v>
      </c>
      <c r="P916" s="35" t="n">
        <f aca="false">$AB$17</f>
        <v>1.5</v>
      </c>
      <c r="Q916" s="35" t="n">
        <f aca="false">$AC$17</f>
        <v>25</v>
      </c>
      <c r="R916" s="16" t="n">
        <v>4.6</v>
      </c>
      <c r="S916" s="35" t="n">
        <v>65</v>
      </c>
      <c r="T916" s="35" t="n">
        <v>50</v>
      </c>
      <c r="U916" s="35" t="n">
        <v>75</v>
      </c>
      <c r="V916" s="35" t="n">
        <v>0.15</v>
      </c>
      <c r="W916" s="45" t="n">
        <f aca="false">SUM(F916,E916,V916,)</f>
        <v>0.65</v>
      </c>
    </row>
    <row r="917" customFormat="false" ht="15" hidden="false" customHeight="false" outlineLevel="0" collapsed="false">
      <c r="A917" s="39" t="n">
        <v>915</v>
      </c>
      <c r="B917" s="40" t="n">
        <v>1.2</v>
      </c>
      <c r="C917" s="41" t="n">
        <v>10</v>
      </c>
      <c r="D917" s="42" t="n">
        <v>0.1</v>
      </c>
      <c r="E917" s="40" t="n">
        <v>0.2</v>
      </c>
      <c r="F917" s="40" t="n">
        <f aca="false">(U917-S917)/T917</f>
        <v>0.36</v>
      </c>
      <c r="G917" s="45" t="n">
        <v>0.9</v>
      </c>
      <c r="H917" s="43" t="n">
        <v>2.2</v>
      </c>
      <c r="I917" s="40" t="n">
        <v>1.8</v>
      </c>
      <c r="J917" s="40" t="n">
        <f aca="false">(H917-I917)*B917*C917*D917*3.67</f>
        <v>1.7616</v>
      </c>
      <c r="K917" s="40" t="n">
        <v>3.67</v>
      </c>
      <c r="L917" s="44" t="n">
        <f aca="false">$AB$8*M917*N917*J917</f>
        <v>541.16352</v>
      </c>
      <c r="M917" s="45" t="n">
        <v>0.853333333333333</v>
      </c>
      <c r="N917" s="35" t="n">
        <v>0.9</v>
      </c>
      <c r="O917" s="44" t="n">
        <f aca="false">(P917*Q917)/R917</f>
        <v>9.375</v>
      </c>
      <c r="P917" s="35" t="n">
        <f aca="false">$AB$17</f>
        <v>1.5</v>
      </c>
      <c r="Q917" s="35" t="n">
        <f aca="false">$AC$17</f>
        <v>25</v>
      </c>
      <c r="R917" s="16" t="n">
        <v>4</v>
      </c>
      <c r="S917" s="35" t="n">
        <v>57</v>
      </c>
      <c r="T917" s="35" t="n">
        <v>50</v>
      </c>
      <c r="U917" s="35" t="n">
        <v>75</v>
      </c>
      <c r="V917" s="35" t="n">
        <v>0.14</v>
      </c>
      <c r="W917" s="45" t="n">
        <f aca="false">SUM(F917,E917,V917,)</f>
        <v>0.7</v>
      </c>
    </row>
    <row r="918" customFormat="false" ht="15" hidden="false" customHeight="false" outlineLevel="0" collapsed="false">
      <c r="A918" s="39" t="n">
        <v>916</v>
      </c>
      <c r="B918" s="40" t="n">
        <v>1.2</v>
      </c>
      <c r="C918" s="41" t="n">
        <v>10</v>
      </c>
      <c r="D918" s="42" t="n">
        <v>0.1</v>
      </c>
      <c r="E918" s="40" t="n">
        <v>0.4</v>
      </c>
      <c r="F918" s="40" t="n">
        <f aca="false">(U918-S918)/T918</f>
        <v>0.26</v>
      </c>
      <c r="G918" s="45" t="n">
        <v>0.96</v>
      </c>
      <c r="H918" s="43" t="n">
        <v>2.2</v>
      </c>
      <c r="I918" s="40" t="n">
        <v>1.9</v>
      </c>
      <c r="J918" s="40" t="n">
        <f aca="false">(H918-I918)*B918*C918*D918*3.67</f>
        <v>1.3212</v>
      </c>
      <c r="K918" s="40" t="n">
        <v>3.67</v>
      </c>
      <c r="L918" s="44" t="n">
        <f aca="false">$AB$8*M918*N918*J918</f>
        <v>412.2144</v>
      </c>
      <c r="M918" s="45" t="n">
        <v>0.866666666666667</v>
      </c>
      <c r="N918" s="35" t="n">
        <v>0.9</v>
      </c>
      <c r="O918" s="44" t="n">
        <f aca="false">(P918*Q918)/R918</f>
        <v>8.52272727272727</v>
      </c>
      <c r="P918" s="35" t="n">
        <f aca="false">$AB$17</f>
        <v>1.5</v>
      </c>
      <c r="Q918" s="35" t="n">
        <f aca="false">$AC$17</f>
        <v>25</v>
      </c>
      <c r="R918" s="16" t="n">
        <v>4.4</v>
      </c>
      <c r="S918" s="35" t="n">
        <v>62</v>
      </c>
      <c r="T918" s="35" t="n">
        <v>50</v>
      </c>
      <c r="U918" s="35" t="n">
        <v>75</v>
      </c>
      <c r="V918" s="35" t="n">
        <v>0.23</v>
      </c>
      <c r="W918" s="45" t="n">
        <f aca="false">SUM(F918,E918,V918,)</f>
        <v>0.89</v>
      </c>
    </row>
    <row r="919" customFormat="false" ht="15" hidden="false" customHeight="false" outlineLevel="0" collapsed="false">
      <c r="A919" s="39" t="n">
        <v>917</v>
      </c>
      <c r="B919" s="40" t="n">
        <v>1.2</v>
      </c>
      <c r="C919" s="41" t="n">
        <v>10</v>
      </c>
      <c r="D919" s="42" t="n">
        <v>0.1</v>
      </c>
      <c r="E919" s="40" t="n">
        <v>0.2</v>
      </c>
      <c r="F919" s="40" t="n">
        <f aca="false">(U919-S919)/T919</f>
        <v>0.24</v>
      </c>
      <c r="G919" s="45" t="n">
        <v>0.99</v>
      </c>
      <c r="H919" s="43" t="n">
        <v>2.2</v>
      </c>
      <c r="I919" s="40" t="n">
        <v>2.3</v>
      </c>
      <c r="J919" s="40" t="n">
        <f aca="false">(H919-I919)*B919*C919*D919*3.67</f>
        <v>-0.440399999999998</v>
      </c>
      <c r="K919" s="40" t="n">
        <v>3.67</v>
      </c>
      <c r="L919" s="44" t="n">
        <f aca="false">$AB$8*M919*N919*J919</f>
        <v>-126.8352</v>
      </c>
      <c r="M919" s="45" t="n">
        <v>0.8</v>
      </c>
      <c r="N919" s="35" t="n">
        <v>0.9</v>
      </c>
      <c r="O919" s="44" t="n">
        <f aca="false">(P919*Q919)/R919</f>
        <v>18.75</v>
      </c>
      <c r="P919" s="35" t="n">
        <f aca="false">$AB$17</f>
        <v>1.5</v>
      </c>
      <c r="Q919" s="35" t="n">
        <f aca="false">$AC$17</f>
        <v>25</v>
      </c>
      <c r="R919" s="16" t="n">
        <v>2</v>
      </c>
      <c r="S919" s="35" t="n">
        <v>63</v>
      </c>
      <c r="T919" s="35" t="n">
        <v>50</v>
      </c>
      <c r="U919" s="35" t="n">
        <v>75</v>
      </c>
      <c r="V919" s="35" t="n">
        <v>0.14</v>
      </c>
      <c r="W919" s="45" t="n">
        <f aca="false">SUM(F919,E919,V919,)</f>
        <v>0.58</v>
      </c>
    </row>
    <row r="920" customFormat="false" ht="15" hidden="false" customHeight="false" outlineLevel="0" collapsed="false">
      <c r="A920" s="39" t="n">
        <v>918</v>
      </c>
      <c r="B920" s="40" t="n">
        <v>1.2</v>
      </c>
      <c r="C920" s="41" t="n">
        <v>10</v>
      </c>
      <c r="D920" s="42" t="n">
        <v>0.1</v>
      </c>
      <c r="E920" s="40" t="n">
        <v>0.4</v>
      </c>
      <c r="F920" s="40" t="n">
        <f aca="false">(U920-S920)/T920</f>
        <v>0.28</v>
      </c>
      <c r="G920" s="45" t="n">
        <v>0.93</v>
      </c>
      <c r="H920" s="43" t="n">
        <v>2.2</v>
      </c>
      <c r="I920" s="40" t="n">
        <v>1.8</v>
      </c>
      <c r="J920" s="40" t="n">
        <f aca="false">(H920-I920)*B920*C920*D920*3.67</f>
        <v>1.7616</v>
      </c>
      <c r="K920" s="40" t="n">
        <v>3.67</v>
      </c>
      <c r="L920" s="44" t="n">
        <f aca="false">$AB$8*M920*N920*J920</f>
        <v>524.25216</v>
      </c>
      <c r="M920" s="45" t="n">
        <v>0.826666666666667</v>
      </c>
      <c r="N920" s="35" t="n">
        <v>0.9</v>
      </c>
      <c r="O920" s="44" t="n">
        <f aca="false">(P920*Q920)/R920</f>
        <v>46.875</v>
      </c>
      <c r="P920" s="35" t="n">
        <f aca="false">$AB$17</f>
        <v>1.5</v>
      </c>
      <c r="Q920" s="35" t="n">
        <f aca="false">$AC$17</f>
        <v>25</v>
      </c>
      <c r="R920" s="16" t="n">
        <v>0.8</v>
      </c>
      <c r="S920" s="35" t="n">
        <v>61</v>
      </c>
      <c r="T920" s="35" t="n">
        <v>50</v>
      </c>
      <c r="U920" s="35" t="n">
        <v>75</v>
      </c>
      <c r="V920" s="35" t="n">
        <v>0.11</v>
      </c>
      <c r="W920" s="45" t="n">
        <f aca="false">SUM(F920,E920,V920,)</f>
        <v>0.79</v>
      </c>
    </row>
    <row r="921" customFormat="false" ht="15" hidden="false" customHeight="false" outlineLevel="0" collapsed="false">
      <c r="A921" s="39" t="n">
        <v>919</v>
      </c>
      <c r="B921" s="40" t="n">
        <v>1.2</v>
      </c>
      <c r="C921" s="41" t="n">
        <v>10</v>
      </c>
      <c r="D921" s="42" t="n">
        <v>0.1</v>
      </c>
      <c r="E921" s="40" t="n">
        <v>0.4</v>
      </c>
      <c r="F921" s="40" t="n">
        <f aca="false">(U921-S921)/T921</f>
        <v>0.4</v>
      </c>
      <c r="G921" s="45" t="n">
        <v>0.99</v>
      </c>
      <c r="H921" s="43" t="n">
        <v>2.2</v>
      </c>
      <c r="I921" s="40" t="n">
        <v>2.6</v>
      </c>
      <c r="J921" s="40" t="n">
        <f aca="false">(H921-I921)*B921*C921*D921*3.67</f>
        <v>-1.7616</v>
      </c>
      <c r="K921" s="40" t="n">
        <v>3.67</v>
      </c>
      <c r="L921" s="44" t="n">
        <f aca="false">$AB$8*M921*N921*J921</f>
        <v>-541.16352</v>
      </c>
      <c r="M921" s="45" t="n">
        <v>0.853333333333333</v>
      </c>
      <c r="N921" s="35" t="n">
        <v>0.9</v>
      </c>
      <c r="O921" s="44" t="n">
        <f aca="false">(P921*Q921)/R921</f>
        <v>8.52272727272727</v>
      </c>
      <c r="P921" s="35" t="n">
        <f aca="false">$AB$17</f>
        <v>1.5</v>
      </c>
      <c r="Q921" s="35" t="n">
        <f aca="false">$AC$17</f>
        <v>25</v>
      </c>
      <c r="R921" s="16" t="n">
        <v>4.4</v>
      </c>
      <c r="S921" s="35" t="n">
        <v>55</v>
      </c>
      <c r="T921" s="35" t="n">
        <v>50</v>
      </c>
      <c r="U921" s="35" t="n">
        <v>75</v>
      </c>
      <c r="V921" s="35" t="n">
        <v>0.17</v>
      </c>
      <c r="W921" s="45" t="n">
        <f aca="false">SUM(F921,E921,V921,)</f>
        <v>0.97</v>
      </c>
    </row>
    <row r="922" customFormat="false" ht="15" hidden="false" customHeight="false" outlineLevel="0" collapsed="false">
      <c r="A922" s="39" t="n">
        <v>920</v>
      </c>
      <c r="B922" s="40" t="n">
        <v>1.2</v>
      </c>
      <c r="C922" s="41" t="n">
        <v>10</v>
      </c>
      <c r="D922" s="42" t="n">
        <v>0.1</v>
      </c>
      <c r="E922" s="40" t="n">
        <v>0.4</v>
      </c>
      <c r="F922" s="40" t="n">
        <f aca="false">(U922-S922)/T922</f>
        <v>0.34</v>
      </c>
      <c r="G922" s="45" t="n">
        <v>0.9</v>
      </c>
      <c r="H922" s="43" t="n">
        <v>2.2</v>
      </c>
      <c r="I922" s="40" t="n">
        <v>2.3</v>
      </c>
      <c r="J922" s="40" t="n">
        <f aca="false">(H922-I922)*B922*C922*D922*3.67</f>
        <v>-0.440399999999998</v>
      </c>
      <c r="K922" s="40" t="n">
        <v>3.67</v>
      </c>
      <c r="L922" s="44" t="n">
        <f aca="false">$AB$8*M922*N922*J922</f>
        <v>-118.37952</v>
      </c>
      <c r="M922" s="45" t="n">
        <v>0.746666666666667</v>
      </c>
      <c r="N922" s="35" t="n">
        <v>0.9</v>
      </c>
      <c r="O922" s="44" t="n">
        <f aca="false">(P922*Q922)/R922</f>
        <v>7.97872340425532</v>
      </c>
      <c r="P922" s="35" t="n">
        <f aca="false">$AB$17</f>
        <v>1.5</v>
      </c>
      <c r="Q922" s="35" t="n">
        <f aca="false">$AC$17</f>
        <v>25</v>
      </c>
      <c r="R922" s="16" t="n">
        <v>4.7</v>
      </c>
      <c r="S922" s="35" t="n">
        <v>58</v>
      </c>
      <c r="T922" s="35" t="n">
        <v>50</v>
      </c>
      <c r="U922" s="35" t="n">
        <v>75</v>
      </c>
      <c r="V922" s="35" t="n">
        <v>0.25</v>
      </c>
      <c r="W922" s="45" t="n">
        <f aca="false">SUM(F922,E922,V922,)</f>
        <v>0.99</v>
      </c>
    </row>
    <row r="923" customFormat="false" ht="15" hidden="false" customHeight="false" outlineLevel="0" collapsed="false">
      <c r="A923" s="39" t="n">
        <v>921</v>
      </c>
      <c r="B923" s="40" t="n">
        <v>1.2</v>
      </c>
      <c r="C923" s="41" t="n">
        <v>10</v>
      </c>
      <c r="D923" s="42" t="n">
        <v>0.1</v>
      </c>
      <c r="E923" s="40" t="n">
        <v>0.3</v>
      </c>
      <c r="F923" s="40" t="n">
        <f aca="false">(U923-S923)/T923</f>
        <v>0.2</v>
      </c>
      <c r="G923" s="45" t="n">
        <v>0.96</v>
      </c>
      <c r="H923" s="43" t="n">
        <v>2.2</v>
      </c>
      <c r="I923" s="40" t="n">
        <v>2.3</v>
      </c>
      <c r="J923" s="40" t="n">
        <f aca="false">(H923-I923)*B923*C923*D923*3.67</f>
        <v>-0.440399999999998</v>
      </c>
      <c r="K923" s="40" t="n">
        <v>3.67</v>
      </c>
      <c r="L923" s="44" t="n">
        <f aca="false">$AB$8*M923*N923*J923</f>
        <v>-137.4048</v>
      </c>
      <c r="M923" s="45" t="n">
        <v>0.866666666666667</v>
      </c>
      <c r="N923" s="35" t="n">
        <v>0.9</v>
      </c>
      <c r="O923" s="44" t="n">
        <f aca="false">(P923*Q923)/R923</f>
        <v>7.8125</v>
      </c>
      <c r="P923" s="35" t="n">
        <f aca="false">$AB$17</f>
        <v>1.5</v>
      </c>
      <c r="Q923" s="35" t="n">
        <f aca="false">$AC$17</f>
        <v>25</v>
      </c>
      <c r="R923" s="16" t="n">
        <v>4.8</v>
      </c>
      <c r="S923" s="35" t="n">
        <v>65</v>
      </c>
      <c r="T923" s="35" t="n">
        <v>50</v>
      </c>
      <c r="U923" s="35" t="n">
        <v>75</v>
      </c>
      <c r="V923" s="35" t="n">
        <v>0.14</v>
      </c>
      <c r="W923" s="45" t="n">
        <f aca="false">SUM(F923,E923,V923,)</f>
        <v>0.64</v>
      </c>
    </row>
    <row r="924" customFormat="false" ht="15" hidden="false" customHeight="false" outlineLevel="0" collapsed="false">
      <c r="A924" s="39" t="n">
        <v>922</v>
      </c>
      <c r="B924" s="40" t="n">
        <v>1.2</v>
      </c>
      <c r="C924" s="41" t="n">
        <v>10</v>
      </c>
      <c r="D924" s="42" t="n">
        <v>0.1</v>
      </c>
      <c r="E924" s="40" t="n">
        <v>0.2</v>
      </c>
      <c r="F924" s="40" t="n">
        <f aca="false">(U924-S924)/T924</f>
        <v>0.32</v>
      </c>
      <c r="G924" s="45" t="n">
        <v>0.92</v>
      </c>
      <c r="H924" s="43" t="n">
        <v>2.2</v>
      </c>
      <c r="I924" s="40" t="n">
        <v>2.3</v>
      </c>
      <c r="J924" s="40" t="n">
        <f aca="false">(H924-I924)*B924*C924*D924*3.67</f>
        <v>-0.440399999999998</v>
      </c>
      <c r="K924" s="40" t="n">
        <v>3.67</v>
      </c>
      <c r="L924" s="44" t="n">
        <f aca="false">$AB$8*M924*N924*J924</f>
        <v>-116.2656</v>
      </c>
      <c r="M924" s="45" t="n">
        <v>0.733333333333333</v>
      </c>
      <c r="N924" s="35" t="n">
        <v>0.9</v>
      </c>
      <c r="O924" s="44" t="n">
        <f aca="false">(P924*Q924)/R924</f>
        <v>41.6666666666667</v>
      </c>
      <c r="P924" s="35" t="n">
        <f aca="false">$AB$17</f>
        <v>1.5</v>
      </c>
      <c r="Q924" s="35" t="n">
        <f aca="false">$AC$17</f>
        <v>25</v>
      </c>
      <c r="R924" s="16" t="n">
        <v>0.9</v>
      </c>
      <c r="S924" s="35" t="n">
        <v>59</v>
      </c>
      <c r="T924" s="35" t="n">
        <v>50</v>
      </c>
      <c r="U924" s="35" t="n">
        <v>75</v>
      </c>
      <c r="V924" s="35" t="n">
        <v>0.16</v>
      </c>
      <c r="W924" s="45" t="n">
        <f aca="false">SUM(F924,E924,V924,)</f>
        <v>0.68</v>
      </c>
    </row>
    <row r="925" customFormat="false" ht="15" hidden="false" customHeight="false" outlineLevel="0" collapsed="false">
      <c r="A925" s="39" t="n">
        <v>923</v>
      </c>
      <c r="B925" s="40" t="n">
        <v>1.2</v>
      </c>
      <c r="C925" s="41" t="n">
        <v>10</v>
      </c>
      <c r="D925" s="42" t="n">
        <v>0.1</v>
      </c>
      <c r="E925" s="40" t="n">
        <v>0.4</v>
      </c>
      <c r="F925" s="40" t="n">
        <f aca="false">(U925-S925)/T925</f>
        <v>0.34</v>
      </c>
      <c r="G925" s="45" t="n">
        <v>0.93</v>
      </c>
      <c r="H925" s="43" t="n">
        <v>2.2</v>
      </c>
      <c r="I925" s="40" t="n">
        <v>2.6</v>
      </c>
      <c r="J925" s="40" t="n">
        <f aca="false">(H925-I925)*B925*C925*D925*3.67</f>
        <v>-1.7616</v>
      </c>
      <c r="K925" s="40" t="n">
        <v>3.67</v>
      </c>
      <c r="L925" s="44" t="n">
        <f aca="false">$AB$8*M925*N925*J925</f>
        <v>-549.6192</v>
      </c>
      <c r="M925" s="45" t="n">
        <v>0.866666666666667</v>
      </c>
      <c r="N925" s="35" t="n">
        <v>0.9</v>
      </c>
      <c r="O925" s="44" t="n">
        <f aca="false">(P925*Q925)/R925</f>
        <v>8.72093023255814</v>
      </c>
      <c r="P925" s="35" t="n">
        <f aca="false">$AB$17</f>
        <v>1.5</v>
      </c>
      <c r="Q925" s="35" t="n">
        <f aca="false">$AC$17</f>
        <v>25</v>
      </c>
      <c r="R925" s="16" t="n">
        <v>4.3</v>
      </c>
      <c r="S925" s="35" t="n">
        <v>58</v>
      </c>
      <c r="T925" s="35" t="n">
        <v>50</v>
      </c>
      <c r="U925" s="35" t="n">
        <v>75</v>
      </c>
      <c r="V925" s="35" t="n">
        <v>0.17</v>
      </c>
      <c r="W925" s="45" t="n">
        <f aca="false">SUM(F925,E925,V925,)</f>
        <v>0.91</v>
      </c>
    </row>
    <row r="926" customFormat="false" ht="15" hidden="false" customHeight="false" outlineLevel="0" collapsed="false">
      <c r="A926" s="39" t="n">
        <v>924</v>
      </c>
      <c r="B926" s="40" t="n">
        <v>1.2</v>
      </c>
      <c r="C926" s="41" t="n">
        <v>10</v>
      </c>
      <c r="D926" s="42" t="n">
        <v>0.1</v>
      </c>
      <c r="E926" s="40" t="n">
        <v>0.4</v>
      </c>
      <c r="F926" s="40" t="n">
        <f aca="false">(U926-S926)/T926</f>
        <v>0.3</v>
      </c>
      <c r="G926" s="45" t="n">
        <v>0.95</v>
      </c>
      <c r="H926" s="43" t="n">
        <v>2.2</v>
      </c>
      <c r="I926" s="40" t="n">
        <v>2.4</v>
      </c>
      <c r="J926" s="40" t="n">
        <f aca="false">(H926-I926)*B926*C926*D926*3.67</f>
        <v>-0.880799999999999</v>
      </c>
      <c r="K926" s="40" t="n">
        <v>3.67</v>
      </c>
      <c r="L926" s="44" t="n">
        <f aca="false">$AB$8*M926*N926*J926</f>
        <v>-262.12608</v>
      </c>
      <c r="M926" s="45" t="n">
        <v>0.826666666666667</v>
      </c>
      <c r="N926" s="35" t="n">
        <v>0.9</v>
      </c>
      <c r="O926" s="44" t="n">
        <f aca="false">(P926*Q926)/R926</f>
        <v>25</v>
      </c>
      <c r="P926" s="35" t="n">
        <f aca="false">$AB$17</f>
        <v>1.5</v>
      </c>
      <c r="Q926" s="35" t="n">
        <f aca="false">$AC$17</f>
        <v>25</v>
      </c>
      <c r="R926" s="16" t="n">
        <v>1.5</v>
      </c>
      <c r="S926" s="35" t="n">
        <v>60</v>
      </c>
      <c r="T926" s="35" t="n">
        <v>50</v>
      </c>
      <c r="U926" s="35" t="n">
        <v>75</v>
      </c>
      <c r="V926" s="35" t="n">
        <v>0.22</v>
      </c>
      <c r="W926" s="45" t="n">
        <f aca="false">SUM(F926,E926,V926,)</f>
        <v>0.92</v>
      </c>
    </row>
    <row r="927" customFormat="false" ht="15" hidden="false" customHeight="false" outlineLevel="0" collapsed="false">
      <c r="A927" s="39" t="n">
        <v>925</v>
      </c>
      <c r="B927" s="40" t="n">
        <v>1.2</v>
      </c>
      <c r="C927" s="41" t="n">
        <v>10</v>
      </c>
      <c r="D927" s="42" t="n">
        <v>0.1</v>
      </c>
      <c r="E927" s="40" t="n">
        <v>0.4</v>
      </c>
      <c r="F927" s="40" t="n">
        <f aca="false">(U927-S927)/T927</f>
        <v>0.36</v>
      </c>
      <c r="G927" s="45" t="n">
        <v>0.96</v>
      </c>
      <c r="H927" s="43" t="n">
        <v>2.2</v>
      </c>
      <c r="I927" s="40" t="n">
        <v>2.2</v>
      </c>
      <c r="J927" s="40" t="n">
        <f aca="false">(H927-I927)*B927*C927*D927*3.67</f>
        <v>0</v>
      </c>
      <c r="K927" s="40" t="n">
        <v>3.67</v>
      </c>
      <c r="L927" s="44" t="n">
        <f aca="false">$AB$8*M927*N927*J927</f>
        <v>0</v>
      </c>
      <c r="M927" s="45" t="n">
        <v>0.853333333333333</v>
      </c>
      <c r="N927" s="35" t="n">
        <v>0.9</v>
      </c>
      <c r="O927" s="44" t="n">
        <f aca="false">(P927*Q927)/R927</f>
        <v>6.69642857142857</v>
      </c>
      <c r="P927" s="35" t="n">
        <f aca="false">$AB$17</f>
        <v>1.5</v>
      </c>
      <c r="Q927" s="35" t="n">
        <f aca="false">$AC$17</f>
        <v>25</v>
      </c>
      <c r="R927" s="16" t="n">
        <v>5.6</v>
      </c>
      <c r="S927" s="35" t="n">
        <v>57</v>
      </c>
      <c r="T927" s="35" t="n">
        <v>50</v>
      </c>
      <c r="U927" s="35" t="n">
        <v>75</v>
      </c>
      <c r="V927" s="35" t="n">
        <v>0.1</v>
      </c>
      <c r="W927" s="45" t="n">
        <f aca="false">SUM(F927,E927,V927,)</f>
        <v>0.86</v>
      </c>
    </row>
    <row r="928" customFormat="false" ht="15" hidden="false" customHeight="false" outlineLevel="0" collapsed="false">
      <c r="A928" s="39" t="n">
        <v>926</v>
      </c>
      <c r="B928" s="40" t="n">
        <v>1.2</v>
      </c>
      <c r="C928" s="41" t="n">
        <v>10</v>
      </c>
      <c r="D928" s="42" t="n">
        <v>0.1</v>
      </c>
      <c r="E928" s="40" t="n">
        <v>0.2</v>
      </c>
      <c r="F928" s="40" t="n">
        <f aca="false">(U928-S928)/T928</f>
        <v>0.2</v>
      </c>
      <c r="G928" s="45" t="n">
        <v>0.98</v>
      </c>
      <c r="H928" s="43" t="n">
        <v>2.2</v>
      </c>
      <c r="I928" s="40" t="n">
        <v>2.5</v>
      </c>
      <c r="J928" s="40" t="n">
        <f aca="false">(H928-I928)*B928*C928*D928*3.67</f>
        <v>-1.3212</v>
      </c>
      <c r="K928" s="40" t="n">
        <v>3.67</v>
      </c>
      <c r="L928" s="44" t="n">
        <f aca="false">$AB$8*M928*N928*J928</f>
        <v>-399.53088</v>
      </c>
      <c r="M928" s="45" t="n">
        <v>0.84</v>
      </c>
      <c r="N928" s="35" t="n">
        <v>0.9</v>
      </c>
      <c r="O928" s="44" t="n">
        <f aca="false">(P928*Q928)/R928</f>
        <v>5.43478260869565</v>
      </c>
      <c r="P928" s="35" t="n">
        <f aca="false">$AB$17</f>
        <v>1.5</v>
      </c>
      <c r="Q928" s="35" t="n">
        <f aca="false">$AC$17</f>
        <v>25</v>
      </c>
      <c r="R928" s="16" t="n">
        <v>6.9</v>
      </c>
      <c r="S928" s="35" t="n">
        <v>65</v>
      </c>
      <c r="T928" s="35" t="n">
        <v>50</v>
      </c>
      <c r="U928" s="35" t="n">
        <v>75</v>
      </c>
      <c r="V928" s="35" t="n">
        <v>0.19</v>
      </c>
      <c r="W928" s="45" t="n">
        <f aca="false">SUM(F928,E928,V928,)</f>
        <v>0.59</v>
      </c>
    </row>
    <row r="929" customFormat="false" ht="15" hidden="false" customHeight="false" outlineLevel="0" collapsed="false">
      <c r="A929" s="39" t="n">
        <v>927</v>
      </c>
      <c r="B929" s="40" t="n">
        <v>1.2</v>
      </c>
      <c r="C929" s="41" t="n">
        <v>10</v>
      </c>
      <c r="D929" s="42" t="n">
        <v>0.1</v>
      </c>
      <c r="E929" s="40" t="n">
        <v>0.3</v>
      </c>
      <c r="F929" s="40" t="n">
        <f aca="false">(U929-S929)/T929</f>
        <v>0.24</v>
      </c>
      <c r="G929" s="45" t="n">
        <v>0.91</v>
      </c>
      <c r="H929" s="43" t="n">
        <v>2.2</v>
      </c>
      <c r="I929" s="40" t="n">
        <v>2</v>
      </c>
      <c r="J929" s="40" t="n">
        <f aca="false">(H929-I929)*B929*C929*D929*3.67</f>
        <v>0.880800000000001</v>
      </c>
      <c r="K929" s="40" t="n">
        <v>3.67</v>
      </c>
      <c r="L929" s="44" t="n">
        <f aca="false">$AB$8*M929*N929*J929</f>
        <v>232.5312</v>
      </c>
      <c r="M929" s="45" t="n">
        <v>0.733333333333333</v>
      </c>
      <c r="N929" s="35" t="n">
        <v>0.9</v>
      </c>
      <c r="O929" s="44" t="n">
        <f aca="false">(P929*Q929)/R929</f>
        <v>9.86842105263158</v>
      </c>
      <c r="P929" s="35" t="n">
        <f aca="false">$AB$17</f>
        <v>1.5</v>
      </c>
      <c r="Q929" s="35" t="n">
        <f aca="false">$AC$17</f>
        <v>25</v>
      </c>
      <c r="R929" s="16" t="n">
        <v>3.8</v>
      </c>
      <c r="S929" s="35" t="n">
        <v>63</v>
      </c>
      <c r="T929" s="35" t="n">
        <v>50</v>
      </c>
      <c r="U929" s="35" t="n">
        <v>75</v>
      </c>
      <c r="V929" s="35" t="n">
        <v>0.17</v>
      </c>
      <c r="W929" s="45" t="n">
        <f aca="false">SUM(F929,E929,V929,)</f>
        <v>0.71</v>
      </c>
    </row>
    <row r="930" customFormat="false" ht="15" hidden="false" customHeight="false" outlineLevel="0" collapsed="false">
      <c r="A930" s="39" t="n">
        <v>928</v>
      </c>
      <c r="B930" s="40" t="n">
        <v>1.2</v>
      </c>
      <c r="C930" s="41" t="n">
        <v>10</v>
      </c>
      <c r="D930" s="42" t="n">
        <v>0.1</v>
      </c>
      <c r="E930" s="40" t="n">
        <v>0.2</v>
      </c>
      <c r="F930" s="40" t="n">
        <f aca="false">(U930-S930)/T930</f>
        <v>0.24</v>
      </c>
      <c r="G930" s="45" t="n">
        <v>0.96</v>
      </c>
      <c r="H930" s="43" t="n">
        <v>2.2</v>
      </c>
      <c r="I930" s="40" t="n">
        <v>2.3</v>
      </c>
      <c r="J930" s="40" t="n">
        <f aca="false">(H930-I930)*B930*C930*D930*3.67</f>
        <v>-0.440399999999998</v>
      </c>
      <c r="K930" s="40" t="n">
        <v>3.67</v>
      </c>
      <c r="L930" s="44" t="n">
        <f aca="false">$AB$8*M930*N930*J930</f>
        <v>-116.2656</v>
      </c>
      <c r="M930" s="45" t="n">
        <v>0.733333333333333</v>
      </c>
      <c r="N930" s="35" t="n">
        <v>0.9</v>
      </c>
      <c r="O930" s="44" t="n">
        <f aca="false">(P930*Q930)/R930</f>
        <v>8.52272727272727</v>
      </c>
      <c r="P930" s="35" t="n">
        <f aca="false">$AB$17</f>
        <v>1.5</v>
      </c>
      <c r="Q930" s="35" t="n">
        <f aca="false">$AC$17</f>
        <v>25</v>
      </c>
      <c r="R930" s="16" t="n">
        <v>4.4</v>
      </c>
      <c r="S930" s="35" t="n">
        <v>63</v>
      </c>
      <c r="T930" s="35" t="n">
        <v>50</v>
      </c>
      <c r="U930" s="35" t="n">
        <v>75</v>
      </c>
      <c r="V930" s="35" t="n">
        <v>0.16</v>
      </c>
      <c r="W930" s="45" t="n">
        <f aca="false">SUM(F930,E930,V930,)</f>
        <v>0.6</v>
      </c>
    </row>
    <row r="931" customFormat="false" ht="15" hidden="false" customHeight="false" outlineLevel="0" collapsed="false">
      <c r="A931" s="39" t="n">
        <v>929</v>
      </c>
      <c r="B931" s="40" t="n">
        <v>1.2</v>
      </c>
      <c r="C931" s="41" t="n">
        <v>10</v>
      </c>
      <c r="D931" s="42" t="n">
        <v>0.1</v>
      </c>
      <c r="E931" s="40" t="n">
        <v>0.3</v>
      </c>
      <c r="F931" s="40" t="n">
        <f aca="false">(U931-S931)/T931</f>
        <v>0.4</v>
      </c>
      <c r="G931" s="45" t="n">
        <v>0.98</v>
      </c>
      <c r="H931" s="43" t="n">
        <v>2.2</v>
      </c>
      <c r="I931" s="40" t="n">
        <v>2.1</v>
      </c>
      <c r="J931" s="40" t="n">
        <f aca="false">(H931-I931)*B931*C931*D931*3.67</f>
        <v>0.4404</v>
      </c>
      <c r="K931" s="40" t="n">
        <v>3.67</v>
      </c>
      <c r="L931" s="44" t="n">
        <f aca="false">$AB$8*M931*N931*J931</f>
        <v>122.60736</v>
      </c>
      <c r="M931" s="45" t="n">
        <v>0.773333333333333</v>
      </c>
      <c r="N931" s="35" t="n">
        <v>0.9</v>
      </c>
      <c r="O931" s="44" t="n">
        <f aca="false">(P931*Q931)/R931</f>
        <v>34.0909090909091</v>
      </c>
      <c r="P931" s="35" t="n">
        <f aca="false">$AB$17</f>
        <v>1.5</v>
      </c>
      <c r="Q931" s="35" t="n">
        <f aca="false">$AC$17</f>
        <v>25</v>
      </c>
      <c r="R931" s="16" t="n">
        <v>1.1</v>
      </c>
      <c r="S931" s="35" t="n">
        <v>55</v>
      </c>
      <c r="T931" s="35" t="n">
        <v>50</v>
      </c>
      <c r="U931" s="35" t="n">
        <v>75</v>
      </c>
      <c r="V931" s="35" t="n">
        <v>0.16</v>
      </c>
      <c r="W931" s="45" t="n">
        <f aca="false">SUM(F931,E931,V931,)</f>
        <v>0.86</v>
      </c>
    </row>
    <row r="932" customFormat="false" ht="15" hidden="false" customHeight="false" outlineLevel="0" collapsed="false">
      <c r="A932" s="39" t="n">
        <v>930</v>
      </c>
      <c r="B932" s="40" t="n">
        <v>1.2</v>
      </c>
      <c r="C932" s="41" t="n">
        <v>10</v>
      </c>
      <c r="D932" s="42" t="n">
        <v>0.1</v>
      </c>
      <c r="E932" s="40" t="n">
        <v>0.4</v>
      </c>
      <c r="F932" s="40" t="n">
        <f aca="false">(U932-S932)/T932</f>
        <v>0.28</v>
      </c>
      <c r="G932" s="45" t="n">
        <v>0.97</v>
      </c>
      <c r="H932" s="43" t="n">
        <v>2.2</v>
      </c>
      <c r="I932" s="40" t="n">
        <v>2</v>
      </c>
      <c r="J932" s="40" t="n">
        <f aca="false">(H932-I932)*B932*C932*D932*3.67</f>
        <v>0.880800000000001</v>
      </c>
      <c r="K932" s="40" t="n">
        <v>3.67</v>
      </c>
      <c r="L932" s="44" t="n">
        <f aca="false">$AB$8*M932*N932*J932</f>
        <v>253.6704</v>
      </c>
      <c r="M932" s="45" t="n">
        <v>0.8</v>
      </c>
      <c r="N932" s="35" t="n">
        <v>0.9</v>
      </c>
      <c r="O932" s="44" t="n">
        <f aca="false">(P932*Q932)/R932</f>
        <v>12.9310344827586</v>
      </c>
      <c r="P932" s="35" t="n">
        <f aca="false">$AB$17</f>
        <v>1.5</v>
      </c>
      <c r="Q932" s="35" t="n">
        <f aca="false">$AC$17</f>
        <v>25</v>
      </c>
      <c r="R932" s="16" t="n">
        <v>2.9</v>
      </c>
      <c r="S932" s="35" t="n">
        <v>61</v>
      </c>
      <c r="T932" s="35" t="n">
        <v>50</v>
      </c>
      <c r="U932" s="35" t="n">
        <v>75</v>
      </c>
      <c r="V932" s="35" t="n">
        <v>0.22</v>
      </c>
      <c r="W932" s="45" t="n">
        <f aca="false">SUM(F932,E932,V932,)</f>
        <v>0.9</v>
      </c>
    </row>
    <row r="933" customFormat="false" ht="15" hidden="false" customHeight="false" outlineLevel="0" collapsed="false">
      <c r="A933" s="39" t="n">
        <v>931</v>
      </c>
      <c r="B933" s="40" t="n">
        <v>1.2</v>
      </c>
      <c r="C933" s="41" t="n">
        <v>10</v>
      </c>
      <c r="D933" s="42" t="n">
        <v>0.1</v>
      </c>
      <c r="E933" s="40" t="n">
        <v>0.3</v>
      </c>
      <c r="F933" s="40" t="n">
        <f aca="false">(U933-S933)/T933</f>
        <v>0.3</v>
      </c>
      <c r="G933" s="45" t="n">
        <v>0.99</v>
      </c>
      <c r="H933" s="43" t="n">
        <v>2.2</v>
      </c>
      <c r="I933" s="40" t="n">
        <v>2.4</v>
      </c>
      <c r="J933" s="40" t="n">
        <f aca="false">(H933-I933)*B933*C933*D933*3.67</f>
        <v>-0.880799999999999</v>
      </c>
      <c r="K933" s="40" t="n">
        <v>3.67</v>
      </c>
      <c r="L933" s="44" t="n">
        <f aca="false">$AB$8*M933*N933*J933</f>
        <v>-262.12608</v>
      </c>
      <c r="M933" s="45" t="n">
        <v>0.826666666666667</v>
      </c>
      <c r="N933" s="35" t="n">
        <v>0.9</v>
      </c>
      <c r="O933" s="44" t="n">
        <f aca="false">(P933*Q933)/R933</f>
        <v>31.25</v>
      </c>
      <c r="P933" s="35" t="n">
        <f aca="false">$AB$17</f>
        <v>1.5</v>
      </c>
      <c r="Q933" s="35" t="n">
        <f aca="false">$AC$17</f>
        <v>25</v>
      </c>
      <c r="R933" s="16" t="n">
        <v>1.2</v>
      </c>
      <c r="S933" s="35" t="n">
        <v>60</v>
      </c>
      <c r="T933" s="35" t="n">
        <v>50</v>
      </c>
      <c r="U933" s="35" t="n">
        <v>75</v>
      </c>
      <c r="V933" s="35" t="n">
        <v>0.13</v>
      </c>
      <c r="W933" s="45" t="n">
        <f aca="false">SUM(F933,E933,V933,)</f>
        <v>0.73</v>
      </c>
    </row>
    <row r="934" customFormat="false" ht="15" hidden="false" customHeight="false" outlineLevel="0" collapsed="false">
      <c r="A934" s="39" t="n">
        <v>932</v>
      </c>
      <c r="B934" s="40" t="n">
        <v>1.2</v>
      </c>
      <c r="C934" s="41" t="n">
        <v>10</v>
      </c>
      <c r="D934" s="42" t="n">
        <v>0.1</v>
      </c>
      <c r="E934" s="40" t="n">
        <v>0.3</v>
      </c>
      <c r="F934" s="40" t="n">
        <f aca="false">(U934-S934)/T934</f>
        <v>0.28</v>
      </c>
      <c r="G934" s="45" t="n">
        <v>1</v>
      </c>
      <c r="H934" s="43" t="n">
        <v>2.2</v>
      </c>
      <c r="I934" s="40" t="n">
        <v>2.3</v>
      </c>
      <c r="J934" s="40" t="n">
        <f aca="false">(H934-I934)*B934*C934*D934*3.67</f>
        <v>-0.440399999999998</v>
      </c>
      <c r="K934" s="40" t="n">
        <v>3.67</v>
      </c>
      <c r="L934" s="44" t="n">
        <f aca="false">$AB$8*M934*N934*J934</f>
        <v>-116.2656</v>
      </c>
      <c r="M934" s="45" t="n">
        <v>0.733333333333333</v>
      </c>
      <c r="N934" s="35" t="n">
        <v>0.9</v>
      </c>
      <c r="O934" s="44" t="n">
        <f aca="false">(P934*Q934)/R934</f>
        <v>31.25</v>
      </c>
      <c r="P934" s="35" t="n">
        <f aca="false">$AB$17</f>
        <v>1.5</v>
      </c>
      <c r="Q934" s="35" t="n">
        <f aca="false">$AC$17</f>
        <v>25</v>
      </c>
      <c r="R934" s="16" t="n">
        <v>1.2</v>
      </c>
      <c r="S934" s="35" t="n">
        <v>61</v>
      </c>
      <c r="T934" s="35" t="n">
        <v>50</v>
      </c>
      <c r="U934" s="35" t="n">
        <v>75</v>
      </c>
      <c r="V934" s="35" t="n">
        <v>0.18</v>
      </c>
      <c r="W934" s="45" t="n">
        <f aca="false">SUM(F934,E934,V934,)</f>
        <v>0.76</v>
      </c>
    </row>
    <row r="935" customFormat="false" ht="15" hidden="false" customHeight="false" outlineLevel="0" collapsed="false">
      <c r="A935" s="39" t="n">
        <v>933</v>
      </c>
      <c r="B935" s="40" t="n">
        <v>1.2</v>
      </c>
      <c r="C935" s="41" t="n">
        <v>10</v>
      </c>
      <c r="D935" s="42" t="n">
        <v>0.1</v>
      </c>
      <c r="E935" s="40" t="n">
        <v>0.3</v>
      </c>
      <c r="F935" s="40" t="n">
        <f aca="false">(U935-S935)/T935</f>
        <v>0.4</v>
      </c>
      <c r="G935" s="45" t="n">
        <v>0.92</v>
      </c>
      <c r="H935" s="43" t="n">
        <v>2.2</v>
      </c>
      <c r="I935" s="40" t="n">
        <v>2.3</v>
      </c>
      <c r="J935" s="40" t="n">
        <f aca="false">(H935-I935)*B935*C935*D935*3.67</f>
        <v>-0.440399999999998</v>
      </c>
      <c r="K935" s="40" t="n">
        <v>3.67</v>
      </c>
      <c r="L935" s="44" t="n">
        <f aca="false">$AB$8*M935*N935*J935</f>
        <v>-137.4048</v>
      </c>
      <c r="M935" s="45" t="n">
        <v>0.866666666666667</v>
      </c>
      <c r="N935" s="35" t="n">
        <v>0.9</v>
      </c>
      <c r="O935" s="44" t="n">
        <f aca="false">(P935*Q935)/R935</f>
        <v>28.8461538461538</v>
      </c>
      <c r="P935" s="35" t="n">
        <f aca="false">$AB$17</f>
        <v>1.5</v>
      </c>
      <c r="Q935" s="35" t="n">
        <f aca="false">$AC$17</f>
        <v>25</v>
      </c>
      <c r="R935" s="16" t="n">
        <v>1.3</v>
      </c>
      <c r="S935" s="35" t="n">
        <v>55</v>
      </c>
      <c r="T935" s="35" t="n">
        <v>50</v>
      </c>
      <c r="U935" s="35" t="n">
        <v>75</v>
      </c>
      <c r="V935" s="35" t="n">
        <v>0.15</v>
      </c>
      <c r="W935" s="45" t="n">
        <f aca="false">SUM(F935,E935,V935,)</f>
        <v>0.85</v>
      </c>
    </row>
    <row r="936" customFormat="false" ht="15" hidden="false" customHeight="false" outlineLevel="0" collapsed="false">
      <c r="A936" s="39" t="n">
        <v>934</v>
      </c>
      <c r="B936" s="40" t="n">
        <v>1.2</v>
      </c>
      <c r="C936" s="41" t="n">
        <v>10</v>
      </c>
      <c r="D936" s="42" t="n">
        <v>0.1</v>
      </c>
      <c r="E936" s="40" t="n">
        <v>0.4</v>
      </c>
      <c r="F936" s="40" t="n">
        <f aca="false">(U936-S936)/T936</f>
        <v>0.4</v>
      </c>
      <c r="G936" s="45" t="n">
        <v>0.95</v>
      </c>
      <c r="H936" s="43" t="n">
        <v>2.2</v>
      </c>
      <c r="I936" s="40" t="n">
        <v>2.6</v>
      </c>
      <c r="J936" s="40" t="n">
        <f aca="false">(H936-I936)*B936*C936*D936*3.67</f>
        <v>-1.7616</v>
      </c>
      <c r="K936" s="40" t="n">
        <v>3.67</v>
      </c>
      <c r="L936" s="44" t="n">
        <f aca="false">$AB$8*M936*N936*J936</f>
        <v>-549.6192</v>
      </c>
      <c r="M936" s="45" t="n">
        <v>0.866666666666667</v>
      </c>
      <c r="N936" s="35" t="n">
        <v>0.9</v>
      </c>
      <c r="O936" s="44" t="n">
        <f aca="false">(P936*Q936)/R936</f>
        <v>11.0294117647059</v>
      </c>
      <c r="P936" s="35" t="n">
        <f aca="false">$AB$17</f>
        <v>1.5</v>
      </c>
      <c r="Q936" s="35" t="n">
        <f aca="false">$AC$17</f>
        <v>25</v>
      </c>
      <c r="R936" s="16" t="n">
        <v>3.4</v>
      </c>
      <c r="S936" s="35" t="n">
        <v>55</v>
      </c>
      <c r="T936" s="35" t="n">
        <v>50</v>
      </c>
      <c r="U936" s="35" t="n">
        <v>75</v>
      </c>
      <c r="V936" s="35" t="n">
        <v>0.2</v>
      </c>
      <c r="W936" s="45" t="n">
        <f aca="false">SUM(F936,E936,V936,)</f>
        <v>1</v>
      </c>
    </row>
    <row r="937" customFormat="false" ht="15" hidden="false" customHeight="false" outlineLevel="0" collapsed="false">
      <c r="A937" s="39" t="n">
        <v>935</v>
      </c>
      <c r="B937" s="40" t="n">
        <v>1.2</v>
      </c>
      <c r="C937" s="41" t="n">
        <v>10</v>
      </c>
      <c r="D937" s="42" t="n">
        <v>0.1</v>
      </c>
      <c r="E937" s="40" t="n">
        <v>0.4</v>
      </c>
      <c r="F937" s="40" t="n">
        <f aca="false">(U937-S937)/T937</f>
        <v>0.34</v>
      </c>
      <c r="G937" s="45" t="n">
        <v>0.97</v>
      </c>
      <c r="H937" s="43" t="n">
        <v>2.2</v>
      </c>
      <c r="I937" s="40" t="n">
        <v>2.6</v>
      </c>
      <c r="J937" s="40" t="n">
        <f aca="false">(H937-I937)*B937*C937*D937*3.67</f>
        <v>-1.7616</v>
      </c>
      <c r="K937" s="40" t="n">
        <v>3.67</v>
      </c>
      <c r="L937" s="44" t="n">
        <f aca="false">$AB$8*M937*N937*J937</f>
        <v>-465.0624</v>
      </c>
      <c r="M937" s="45" t="n">
        <v>0.733333333333333</v>
      </c>
      <c r="N937" s="35" t="n">
        <v>0.9</v>
      </c>
      <c r="O937" s="44" t="n">
        <f aca="false">(P937*Q937)/R937</f>
        <v>23.4375</v>
      </c>
      <c r="P937" s="35" t="n">
        <f aca="false">$AB$17</f>
        <v>1.5</v>
      </c>
      <c r="Q937" s="35" t="n">
        <f aca="false">$AC$17</f>
        <v>25</v>
      </c>
      <c r="R937" s="16" t="n">
        <v>1.6</v>
      </c>
      <c r="S937" s="35" t="n">
        <v>58</v>
      </c>
      <c r="T937" s="35" t="n">
        <v>50</v>
      </c>
      <c r="U937" s="35" t="n">
        <v>75</v>
      </c>
      <c r="V937" s="35" t="n">
        <v>0.15</v>
      </c>
      <c r="W937" s="45" t="n">
        <f aca="false">SUM(F937,E937,V937,)</f>
        <v>0.89</v>
      </c>
    </row>
    <row r="938" customFormat="false" ht="15" hidden="false" customHeight="false" outlineLevel="0" collapsed="false">
      <c r="A938" s="39" t="n">
        <v>936</v>
      </c>
      <c r="B938" s="40" t="n">
        <v>1.2</v>
      </c>
      <c r="C938" s="41" t="n">
        <v>10</v>
      </c>
      <c r="D938" s="42" t="n">
        <v>0.1</v>
      </c>
      <c r="E938" s="40" t="n">
        <v>0.2</v>
      </c>
      <c r="F938" s="40" t="n">
        <f aca="false">(U938-S938)/T938</f>
        <v>0.32</v>
      </c>
      <c r="G938" s="45" t="n">
        <v>0.99</v>
      </c>
      <c r="H938" s="43" t="n">
        <v>2.2</v>
      </c>
      <c r="I938" s="40" t="n">
        <v>2.5</v>
      </c>
      <c r="J938" s="40" t="n">
        <f aca="false">(H938-I938)*B938*C938*D938*3.67</f>
        <v>-1.3212</v>
      </c>
      <c r="K938" s="40" t="n">
        <v>3.67</v>
      </c>
      <c r="L938" s="44" t="n">
        <f aca="false">$AB$8*M938*N938*J938</f>
        <v>-412.2144</v>
      </c>
      <c r="M938" s="45" t="n">
        <v>0.866666666666667</v>
      </c>
      <c r="N938" s="35" t="n">
        <v>0.9</v>
      </c>
      <c r="O938" s="44" t="n">
        <f aca="false">(P938*Q938)/R938</f>
        <v>8.33333333333333</v>
      </c>
      <c r="P938" s="35" t="n">
        <f aca="false">$AB$17</f>
        <v>1.5</v>
      </c>
      <c r="Q938" s="35" t="n">
        <f aca="false">$AC$17</f>
        <v>25</v>
      </c>
      <c r="R938" s="16" t="n">
        <v>4.5</v>
      </c>
      <c r="S938" s="35" t="n">
        <v>59</v>
      </c>
      <c r="T938" s="35" t="n">
        <v>50</v>
      </c>
      <c r="U938" s="35" t="n">
        <v>75</v>
      </c>
      <c r="V938" s="35" t="n">
        <v>0.1</v>
      </c>
      <c r="W938" s="45" t="n">
        <f aca="false">SUM(F938,E938,V938,)</f>
        <v>0.62</v>
      </c>
    </row>
    <row r="939" customFormat="false" ht="15" hidden="false" customHeight="false" outlineLevel="0" collapsed="false">
      <c r="A939" s="39" t="n">
        <v>937</v>
      </c>
      <c r="B939" s="40" t="n">
        <v>1.2</v>
      </c>
      <c r="C939" s="41" t="n">
        <v>10</v>
      </c>
      <c r="D939" s="42" t="n">
        <v>0.1</v>
      </c>
      <c r="E939" s="40" t="n">
        <v>0.2</v>
      </c>
      <c r="F939" s="40" t="n">
        <f aca="false">(U939-S939)/T939</f>
        <v>0.26</v>
      </c>
      <c r="G939" s="45" t="n">
        <v>0.93</v>
      </c>
      <c r="H939" s="43" t="n">
        <v>2.2</v>
      </c>
      <c r="I939" s="40" t="n">
        <v>1.8</v>
      </c>
      <c r="J939" s="40" t="n">
        <f aca="false">(H939-I939)*B939*C939*D939*3.67</f>
        <v>1.7616</v>
      </c>
      <c r="K939" s="40" t="n">
        <v>3.67</v>
      </c>
      <c r="L939" s="44" t="n">
        <f aca="false">$AB$8*M939*N939*J939</f>
        <v>515.79648</v>
      </c>
      <c r="M939" s="45" t="n">
        <v>0.813333333333333</v>
      </c>
      <c r="N939" s="35" t="n">
        <v>0.9</v>
      </c>
      <c r="O939" s="44" t="n">
        <f aca="false">(P939*Q939)/R939</f>
        <v>16.304347826087</v>
      </c>
      <c r="P939" s="35" t="n">
        <f aca="false">$AB$17</f>
        <v>1.5</v>
      </c>
      <c r="Q939" s="35" t="n">
        <f aca="false">$AC$17</f>
        <v>25</v>
      </c>
      <c r="R939" s="16" t="n">
        <v>2.3</v>
      </c>
      <c r="S939" s="35" t="n">
        <v>62</v>
      </c>
      <c r="T939" s="35" t="n">
        <v>50</v>
      </c>
      <c r="U939" s="35" t="n">
        <v>75</v>
      </c>
      <c r="V939" s="35" t="n">
        <v>0.19</v>
      </c>
      <c r="W939" s="45" t="n">
        <f aca="false">SUM(F939,E939,V939,)</f>
        <v>0.65</v>
      </c>
    </row>
    <row r="940" customFormat="false" ht="15" hidden="false" customHeight="false" outlineLevel="0" collapsed="false">
      <c r="A940" s="39" t="n">
        <v>938</v>
      </c>
      <c r="B940" s="40" t="n">
        <v>1.2</v>
      </c>
      <c r="C940" s="41" t="n">
        <v>10</v>
      </c>
      <c r="D940" s="42" t="n">
        <v>0.1</v>
      </c>
      <c r="E940" s="40" t="n">
        <v>0.2</v>
      </c>
      <c r="F940" s="40" t="n">
        <f aca="false">(U940-S940)/T940</f>
        <v>0.34</v>
      </c>
      <c r="G940" s="45" t="n">
        <v>0.9</v>
      </c>
      <c r="H940" s="43" t="n">
        <v>2.2</v>
      </c>
      <c r="I940" s="40" t="n">
        <v>2</v>
      </c>
      <c r="J940" s="40" t="n">
        <f aca="false">(H940-I940)*B940*C940*D940*3.67</f>
        <v>0.880800000000001</v>
      </c>
      <c r="K940" s="40" t="n">
        <v>3.67</v>
      </c>
      <c r="L940" s="44" t="n">
        <f aca="false">$AB$8*M940*N940*J940</f>
        <v>262.12608</v>
      </c>
      <c r="M940" s="45" t="n">
        <v>0.826666666666667</v>
      </c>
      <c r="N940" s="35" t="n">
        <v>0.9</v>
      </c>
      <c r="O940" s="44" t="n">
        <f aca="false">(P940*Q940)/R940</f>
        <v>10.7142857142857</v>
      </c>
      <c r="P940" s="35" t="n">
        <f aca="false">$AB$17</f>
        <v>1.5</v>
      </c>
      <c r="Q940" s="35" t="n">
        <f aca="false">$AC$17</f>
        <v>25</v>
      </c>
      <c r="R940" s="16" t="n">
        <v>3.5</v>
      </c>
      <c r="S940" s="35" t="n">
        <v>58</v>
      </c>
      <c r="T940" s="35" t="n">
        <v>50</v>
      </c>
      <c r="U940" s="35" t="n">
        <v>75</v>
      </c>
      <c r="V940" s="35" t="n">
        <v>0.1</v>
      </c>
      <c r="W940" s="45" t="n">
        <f aca="false">SUM(F940,E940,V940,)</f>
        <v>0.64</v>
      </c>
    </row>
    <row r="941" customFormat="false" ht="15" hidden="false" customHeight="false" outlineLevel="0" collapsed="false">
      <c r="A941" s="39" t="n">
        <v>939</v>
      </c>
      <c r="B941" s="40" t="n">
        <v>1.2</v>
      </c>
      <c r="C941" s="41" t="n">
        <v>10</v>
      </c>
      <c r="D941" s="42" t="n">
        <v>0.1</v>
      </c>
      <c r="E941" s="40" t="n">
        <v>0.4</v>
      </c>
      <c r="F941" s="40" t="n">
        <f aca="false">(U941-S941)/T941</f>
        <v>0.24</v>
      </c>
      <c r="G941" s="45" t="n">
        <v>0.91</v>
      </c>
      <c r="H941" s="43" t="n">
        <v>2.2</v>
      </c>
      <c r="I941" s="40" t="n">
        <v>2.1</v>
      </c>
      <c r="J941" s="40" t="n">
        <f aca="false">(H941-I941)*B941*C941*D941*3.67</f>
        <v>0.4404</v>
      </c>
      <c r="K941" s="40" t="n">
        <v>3.67</v>
      </c>
      <c r="L941" s="44" t="n">
        <f aca="false">$AB$8*M941*N941*J941</f>
        <v>135.29088</v>
      </c>
      <c r="M941" s="45" t="n">
        <v>0.853333333333333</v>
      </c>
      <c r="N941" s="35" t="n">
        <v>0.9</v>
      </c>
      <c r="O941" s="44" t="n">
        <f aca="false">(P941*Q941)/R941</f>
        <v>31.25</v>
      </c>
      <c r="P941" s="35" t="n">
        <f aca="false">$AB$17</f>
        <v>1.5</v>
      </c>
      <c r="Q941" s="35" t="n">
        <f aca="false">$AC$17</f>
        <v>25</v>
      </c>
      <c r="R941" s="16" t="n">
        <v>1.2</v>
      </c>
      <c r="S941" s="35" t="n">
        <v>63</v>
      </c>
      <c r="T941" s="35" t="n">
        <v>50</v>
      </c>
      <c r="U941" s="35" t="n">
        <v>75</v>
      </c>
      <c r="V941" s="35" t="n">
        <v>0.21</v>
      </c>
      <c r="W941" s="45" t="n">
        <f aca="false">SUM(F941,E941,V941,)</f>
        <v>0.85</v>
      </c>
    </row>
    <row r="942" customFormat="false" ht="15" hidden="false" customHeight="false" outlineLevel="0" collapsed="false">
      <c r="A942" s="39" t="n">
        <v>940</v>
      </c>
      <c r="B942" s="40" t="n">
        <v>1.2</v>
      </c>
      <c r="C942" s="41" t="n">
        <v>10</v>
      </c>
      <c r="D942" s="42" t="n">
        <v>0.1</v>
      </c>
      <c r="E942" s="40" t="n">
        <v>0.3</v>
      </c>
      <c r="F942" s="40" t="n">
        <f aca="false">(U942-S942)/T942</f>
        <v>0.4</v>
      </c>
      <c r="G942" s="45" t="n">
        <v>0.92</v>
      </c>
      <c r="H942" s="43" t="n">
        <v>2.2</v>
      </c>
      <c r="I942" s="40" t="n">
        <v>2.6</v>
      </c>
      <c r="J942" s="40" t="n">
        <f aca="false">(H942-I942)*B942*C942*D942*3.67</f>
        <v>-1.7616</v>
      </c>
      <c r="K942" s="40" t="n">
        <v>3.67</v>
      </c>
      <c r="L942" s="44" t="n">
        <f aca="false">$AB$8*M942*N942*J942</f>
        <v>-490.42944</v>
      </c>
      <c r="M942" s="45" t="n">
        <v>0.773333333333333</v>
      </c>
      <c r="N942" s="35" t="n">
        <v>0.9</v>
      </c>
      <c r="O942" s="44" t="n">
        <f aca="false">(P942*Q942)/R942</f>
        <v>10.1351351351351</v>
      </c>
      <c r="P942" s="35" t="n">
        <f aca="false">$AB$17</f>
        <v>1.5</v>
      </c>
      <c r="Q942" s="35" t="n">
        <f aca="false">$AC$17</f>
        <v>25</v>
      </c>
      <c r="R942" s="16" t="n">
        <v>3.7</v>
      </c>
      <c r="S942" s="35" t="n">
        <v>55</v>
      </c>
      <c r="T942" s="35" t="n">
        <v>50</v>
      </c>
      <c r="U942" s="35" t="n">
        <v>75</v>
      </c>
      <c r="V942" s="35" t="n">
        <v>0.17</v>
      </c>
      <c r="W942" s="45" t="n">
        <f aca="false">SUM(F942,E942,V942,)</f>
        <v>0.87</v>
      </c>
    </row>
    <row r="943" customFormat="false" ht="15" hidden="false" customHeight="false" outlineLevel="0" collapsed="false">
      <c r="A943" s="39" t="n">
        <v>941</v>
      </c>
      <c r="B943" s="40" t="n">
        <v>1.2</v>
      </c>
      <c r="C943" s="41" t="n">
        <v>10</v>
      </c>
      <c r="D943" s="42" t="n">
        <v>0.1</v>
      </c>
      <c r="E943" s="40" t="n">
        <v>0.2</v>
      </c>
      <c r="F943" s="40" t="n">
        <f aca="false">(U943-S943)/T943</f>
        <v>0.34</v>
      </c>
      <c r="G943" s="45" t="n">
        <v>0.9</v>
      </c>
      <c r="H943" s="43" t="n">
        <v>2.2</v>
      </c>
      <c r="I943" s="40" t="n">
        <v>2.6</v>
      </c>
      <c r="J943" s="40" t="n">
        <f aca="false">(H943-I943)*B943*C943*D943*3.67</f>
        <v>-1.7616</v>
      </c>
      <c r="K943" s="40" t="n">
        <v>3.67</v>
      </c>
      <c r="L943" s="44" t="n">
        <f aca="false">$AB$8*M943*N943*J943</f>
        <v>-498.88512</v>
      </c>
      <c r="M943" s="45" t="n">
        <v>0.786666666666667</v>
      </c>
      <c r="N943" s="35" t="n">
        <v>0.9</v>
      </c>
      <c r="O943" s="44" t="n">
        <f aca="false">(P943*Q943)/R943</f>
        <v>16.304347826087</v>
      </c>
      <c r="P943" s="35" t="n">
        <f aca="false">$AB$17</f>
        <v>1.5</v>
      </c>
      <c r="Q943" s="35" t="n">
        <f aca="false">$AC$17</f>
        <v>25</v>
      </c>
      <c r="R943" s="16" t="n">
        <v>2.3</v>
      </c>
      <c r="S943" s="35" t="n">
        <v>58</v>
      </c>
      <c r="T943" s="35" t="n">
        <v>50</v>
      </c>
      <c r="U943" s="35" t="n">
        <v>75</v>
      </c>
      <c r="V943" s="35" t="n">
        <v>0.21</v>
      </c>
      <c r="W943" s="45" t="n">
        <f aca="false">SUM(F943,E943,V943,)</f>
        <v>0.75</v>
      </c>
    </row>
    <row r="944" customFormat="false" ht="15" hidden="false" customHeight="false" outlineLevel="0" collapsed="false">
      <c r="A944" s="39" t="n">
        <v>942</v>
      </c>
      <c r="B944" s="40" t="n">
        <v>1.2</v>
      </c>
      <c r="C944" s="41" t="n">
        <v>10</v>
      </c>
      <c r="D944" s="42" t="n">
        <v>0.1</v>
      </c>
      <c r="E944" s="40" t="n">
        <v>0.3</v>
      </c>
      <c r="F944" s="40" t="n">
        <f aca="false">(U944-S944)/T944</f>
        <v>0.22</v>
      </c>
      <c r="G944" s="45" t="n">
        <v>0.9</v>
      </c>
      <c r="H944" s="43" t="n">
        <v>2.2</v>
      </c>
      <c r="I944" s="40" t="n">
        <v>2.2</v>
      </c>
      <c r="J944" s="40" t="n">
        <f aca="false">(H944-I944)*B944*C944*D944*3.67</f>
        <v>0</v>
      </c>
      <c r="K944" s="40" t="n">
        <v>3.67</v>
      </c>
      <c r="L944" s="44" t="n">
        <f aca="false">$AB$8*M944*N944*J944</f>
        <v>0</v>
      </c>
      <c r="M944" s="45" t="n">
        <v>0.826666666666667</v>
      </c>
      <c r="N944" s="35" t="n">
        <v>0.9</v>
      </c>
      <c r="O944" s="44" t="n">
        <f aca="false">(P944*Q944)/R944</f>
        <v>8.33333333333333</v>
      </c>
      <c r="P944" s="35" t="n">
        <f aca="false">$AB$17</f>
        <v>1.5</v>
      </c>
      <c r="Q944" s="35" t="n">
        <f aca="false">$AC$17</f>
        <v>25</v>
      </c>
      <c r="R944" s="16" t="n">
        <v>4.5</v>
      </c>
      <c r="S944" s="35" t="n">
        <v>64</v>
      </c>
      <c r="T944" s="35" t="n">
        <v>50</v>
      </c>
      <c r="U944" s="35" t="n">
        <v>75</v>
      </c>
      <c r="V944" s="35" t="n">
        <v>0.23</v>
      </c>
      <c r="W944" s="45" t="n">
        <f aca="false">SUM(F944,E944,V944,)</f>
        <v>0.75</v>
      </c>
    </row>
    <row r="945" customFormat="false" ht="15" hidden="false" customHeight="false" outlineLevel="0" collapsed="false">
      <c r="A945" s="39" t="n">
        <v>943</v>
      </c>
      <c r="B945" s="40" t="n">
        <v>1.2</v>
      </c>
      <c r="C945" s="41" t="n">
        <v>10</v>
      </c>
      <c r="D945" s="42" t="n">
        <v>0.1</v>
      </c>
      <c r="E945" s="40" t="n">
        <v>0.4</v>
      </c>
      <c r="F945" s="40" t="n">
        <f aca="false">(U945-S945)/T945</f>
        <v>0.3</v>
      </c>
      <c r="G945" s="45" t="n">
        <v>0.94</v>
      </c>
      <c r="H945" s="43" t="n">
        <v>2.2</v>
      </c>
      <c r="I945" s="40" t="n">
        <v>2</v>
      </c>
      <c r="J945" s="40" t="n">
        <f aca="false">(H945-I945)*B945*C945*D945*3.67</f>
        <v>0.880800000000001</v>
      </c>
      <c r="K945" s="40" t="n">
        <v>3.67</v>
      </c>
      <c r="L945" s="44" t="n">
        <f aca="false">$AB$8*M945*N945*J945</f>
        <v>245.21472</v>
      </c>
      <c r="M945" s="45" t="n">
        <v>0.773333333333333</v>
      </c>
      <c r="N945" s="35" t="n">
        <v>0.9</v>
      </c>
      <c r="O945" s="44" t="n">
        <f aca="false">(P945*Q945)/R945</f>
        <v>19.7368421052632</v>
      </c>
      <c r="P945" s="35" t="n">
        <f aca="false">$AB$17</f>
        <v>1.5</v>
      </c>
      <c r="Q945" s="35" t="n">
        <f aca="false">$AC$17</f>
        <v>25</v>
      </c>
      <c r="R945" s="16" t="n">
        <v>1.9</v>
      </c>
      <c r="S945" s="35" t="n">
        <v>60</v>
      </c>
      <c r="T945" s="35" t="n">
        <v>50</v>
      </c>
      <c r="U945" s="35" t="n">
        <v>75</v>
      </c>
      <c r="V945" s="35" t="n">
        <v>0.13</v>
      </c>
      <c r="W945" s="45" t="n">
        <f aca="false">SUM(F945,E945,V945,)</f>
        <v>0.83</v>
      </c>
    </row>
    <row r="946" customFormat="false" ht="15" hidden="false" customHeight="false" outlineLevel="0" collapsed="false">
      <c r="A946" s="39" t="n">
        <v>944</v>
      </c>
      <c r="B946" s="40" t="n">
        <v>1.2</v>
      </c>
      <c r="C946" s="41" t="n">
        <v>10</v>
      </c>
      <c r="D946" s="42" t="n">
        <v>0.1</v>
      </c>
      <c r="E946" s="40" t="n">
        <v>0.2</v>
      </c>
      <c r="F946" s="40" t="n">
        <f aca="false">(U946-S946)/T946</f>
        <v>0.32</v>
      </c>
      <c r="G946" s="45" t="n">
        <v>0.92</v>
      </c>
      <c r="H946" s="43" t="n">
        <v>2.2</v>
      </c>
      <c r="I946" s="40" t="n">
        <v>1.9</v>
      </c>
      <c r="J946" s="40" t="n">
        <f aca="false">(H946-I946)*B946*C946*D946*3.67</f>
        <v>1.3212</v>
      </c>
      <c r="K946" s="40" t="n">
        <v>3.67</v>
      </c>
      <c r="L946" s="44" t="n">
        <f aca="false">$AB$8*M946*N946*J946</f>
        <v>374.16384</v>
      </c>
      <c r="M946" s="45" t="n">
        <v>0.786666666666667</v>
      </c>
      <c r="N946" s="35" t="n">
        <v>0.9</v>
      </c>
      <c r="O946" s="44" t="n">
        <f aca="false">(P946*Q946)/R946</f>
        <v>15.625</v>
      </c>
      <c r="P946" s="35" t="n">
        <f aca="false">$AB$17</f>
        <v>1.5</v>
      </c>
      <c r="Q946" s="35" t="n">
        <f aca="false">$AC$17</f>
        <v>25</v>
      </c>
      <c r="R946" s="16" t="n">
        <v>2.4</v>
      </c>
      <c r="S946" s="35" t="n">
        <v>59</v>
      </c>
      <c r="T946" s="35" t="n">
        <v>50</v>
      </c>
      <c r="U946" s="35" t="n">
        <v>75</v>
      </c>
      <c r="V946" s="35" t="n">
        <v>0.14</v>
      </c>
      <c r="W946" s="45" t="n">
        <f aca="false">SUM(F946,E946,V946,)</f>
        <v>0.66</v>
      </c>
    </row>
    <row r="947" customFormat="false" ht="15" hidden="false" customHeight="false" outlineLevel="0" collapsed="false">
      <c r="A947" s="39" t="n">
        <v>945</v>
      </c>
      <c r="B947" s="40" t="n">
        <v>1.2</v>
      </c>
      <c r="C947" s="41" t="n">
        <v>10</v>
      </c>
      <c r="D947" s="42" t="n">
        <v>0.1</v>
      </c>
      <c r="E947" s="40" t="n">
        <v>0.2</v>
      </c>
      <c r="F947" s="40" t="n">
        <f aca="false">(U947-S947)/T947</f>
        <v>0.32</v>
      </c>
      <c r="G947" s="45" t="n">
        <v>0.97</v>
      </c>
      <c r="H947" s="43" t="n">
        <v>2.2</v>
      </c>
      <c r="I947" s="40" t="n">
        <v>2</v>
      </c>
      <c r="J947" s="40" t="n">
        <f aca="false">(H947-I947)*B947*C947*D947*3.67</f>
        <v>0.880800000000001</v>
      </c>
      <c r="K947" s="40" t="n">
        <v>3.67</v>
      </c>
      <c r="L947" s="44" t="n">
        <f aca="false">$AB$8*M947*N947*J947</f>
        <v>262.12608</v>
      </c>
      <c r="M947" s="45" t="n">
        <v>0.826666666666667</v>
      </c>
      <c r="N947" s="35" t="n">
        <v>0.9</v>
      </c>
      <c r="O947" s="44" t="n">
        <f aca="false">(P947*Q947)/R947</f>
        <v>34.0909090909091</v>
      </c>
      <c r="P947" s="35" t="n">
        <f aca="false">$AB$17</f>
        <v>1.5</v>
      </c>
      <c r="Q947" s="35" t="n">
        <f aca="false">$AC$17</f>
        <v>25</v>
      </c>
      <c r="R947" s="16" t="n">
        <v>1.1</v>
      </c>
      <c r="S947" s="35" t="n">
        <v>59</v>
      </c>
      <c r="T947" s="35" t="n">
        <v>50</v>
      </c>
      <c r="U947" s="35" t="n">
        <v>75</v>
      </c>
      <c r="V947" s="35" t="n">
        <v>0.16</v>
      </c>
      <c r="W947" s="45" t="n">
        <f aca="false">SUM(F947,E947,V947,)</f>
        <v>0.68</v>
      </c>
    </row>
    <row r="948" customFormat="false" ht="15" hidden="false" customHeight="false" outlineLevel="0" collapsed="false">
      <c r="A948" s="39" t="n">
        <v>946</v>
      </c>
      <c r="B948" s="40" t="n">
        <v>1.2</v>
      </c>
      <c r="C948" s="41" t="n">
        <v>10</v>
      </c>
      <c r="D948" s="42" t="n">
        <v>0.1</v>
      </c>
      <c r="E948" s="40" t="n">
        <v>0.3</v>
      </c>
      <c r="F948" s="40" t="n">
        <f aca="false">(U948-S948)/T948</f>
        <v>0.4</v>
      </c>
      <c r="G948" s="45" t="n">
        <v>0.99</v>
      </c>
      <c r="H948" s="43" t="n">
        <v>2.2</v>
      </c>
      <c r="I948" s="40" t="n">
        <v>2.2</v>
      </c>
      <c r="J948" s="40" t="n">
        <f aca="false">(H948-I948)*B948*C948*D948*3.67</f>
        <v>0</v>
      </c>
      <c r="K948" s="40" t="n">
        <v>3.67</v>
      </c>
      <c r="L948" s="44" t="n">
        <f aca="false">$AB$8*M948*N948*J948</f>
        <v>0</v>
      </c>
      <c r="M948" s="45" t="n">
        <v>0.786666666666667</v>
      </c>
      <c r="N948" s="35" t="n">
        <v>0.9</v>
      </c>
      <c r="O948" s="44" t="n">
        <f aca="false">(P948*Q948)/R948</f>
        <v>18.75</v>
      </c>
      <c r="P948" s="35" t="n">
        <f aca="false">$AB$17</f>
        <v>1.5</v>
      </c>
      <c r="Q948" s="35" t="n">
        <f aca="false">$AC$17</f>
        <v>25</v>
      </c>
      <c r="R948" s="16" t="n">
        <v>2</v>
      </c>
      <c r="S948" s="35" t="n">
        <v>55</v>
      </c>
      <c r="T948" s="35" t="n">
        <v>50</v>
      </c>
      <c r="U948" s="35" t="n">
        <v>75</v>
      </c>
      <c r="V948" s="35" t="n">
        <v>0.17</v>
      </c>
      <c r="W948" s="45" t="n">
        <f aca="false">SUM(F948,E948,V948,)</f>
        <v>0.87</v>
      </c>
    </row>
    <row r="949" customFormat="false" ht="15" hidden="false" customHeight="false" outlineLevel="0" collapsed="false">
      <c r="A949" s="39" t="n">
        <v>947</v>
      </c>
      <c r="B949" s="40" t="n">
        <v>1.2</v>
      </c>
      <c r="C949" s="41" t="n">
        <v>10</v>
      </c>
      <c r="D949" s="42" t="n">
        <v>0.1</v>
      </c>
      <c r="E949" s="40" t="n">
        <v>0.4</v>
      </c>
      <c r="F949" s="40" t="n">
        <f aca="false">(U949-S949)/T949</f>
        <v>0.2</v>
      </c>
      <c r="G949" s="45" t="n">
        <v>0.96</v>
      </c>
      <c r="H949" s="43" t="n">
        <v>2.2</v>
      </c>
      <c r="I949" s="40" t="n">
        <v>2.2</v>
      </c>
      <c r="J949" s="40" t="n">
        <f aca="false">(H949-I949)*B949*C949*D949*3.67</f>
        <v>0</v>
      </c>
      <c r="K949" s="40" t="n">
        <v>3.67</v>
      </c>
      <c r="L949" s="44" t="n">
        <f aca="false">$AB$8*M949*N949*J949</f>
        <v>0</v>
      </c>
      <c r="M949" s="45" t="n">
        <v>0.786666666666667</v>
      </c>
      <c r="N949" s="35" t="n">
        <v>0.9</v>
      </c>
      <c r="O949" s="44" t="n">
        <f aca="false">(P949*Q949)/R949</f>
        <v>37.5</v>
      </c>
      <c r="P949" s="35" t="n">
        <f aca="false">$AB$17</f>
        <v>1.5</v>
      </c>
      <c r="Q949" s="35" t="n">
        <f aca="false">$AC$17</f>
        <v>25</v>
      </c>
      <c r="R949" s="16" t="n">
        <v>1</v>
      </c>
      <c r="S949" s="35" t="n">
        <v>65</v>
      </c>
      <c r="T949" s="35" t="n">
        <v>50</v>
      </c>
      <c r="U949" s="35" t="n">
        <v>75</v>
      </c>
      <c r="V949" s="35" t="n">
        <v>0.15</v>
      </c>
      <c r="W949" s="45" t="n">
        <f aca="false">SUM(F949,E949,V949,)</f>
        <v>0.75</v>
      </c>
    </row>
    <row r="950" customFormat="false" ht="15" hidden="false" customHeight="false" outlineLevel="0" collapsed="false">
      <c r="A950" s="39" t="n">
        <v>948</v>
      </c>
      <c r="B950" s="40" t="n">
        <v>1.2</v>
      </c>
      <c r="C950" s="41" t="n">
        <v>10</v>
      </c>
      <c r="D950" s="42" t="n">
        <v>0.1</v>
      </c>
      <c r="E950" s="40" t="n">
        <v>0.2</v>
      </c>
      <c r="F950" s="40" t="n">
        <f aca="false">(U950-S950)/T950</f>
        <v>0.36</v>
      </c>
      <c r="G950" s="45" t="n">
        <v>0.95</v>
      </c>
      <c r="H950" s="43" t="n">
        <v>2.2</v>
      </c>
      <c r="I950" s="40" t="n">
        <v>2.1</v>
      </c>
      <c r="J950" s="40" t="n">
        <f aca="false">(H950-I950)*B950*C950*D950*3.67</f>
        <v>0.4404</v>
      </c>
      <c r="K950" s="40" t="n">
        <v>3.67</v>
      </c>
      <c r="L950" s="44" t="n">
        <f aca="false">$AB$8*M950*N950*J950</f>
        <v>133.17696</v>
      </c>
      <c r="M950" s="45" t="n">
        <v>0.84</v>
      </c>
      <c r="N950" s="35" t="n">
        <v>0.9</v>
      </c>
      <c r="O950" s="44" t="n">
        <f aca="false">(P950*Q950)/R950</f>
        <v>28.8461538461538</v>
      </c>
      <c r="P950" s="35" t="n">
        <f aca="false">$AB$17</f>
        <v>1.5</v>
      </c>
      <c r="Q950" s="35" t="n">
        <f aca="false">$AC$17</f>
        <v>25</v>
      </c>
      <c r="R950" s="16" t="n">
        <v>1.3</v>
      </c>
      <c r="S950" s="35" t="n">
        <v>57</v>
      </c>
      <c r="T950" s="35" t="n">
        <v>50</v>
      </c>
      <c r="U950" s="35" t="n">
        <v>75</v>
      </c>
      <c r="V950" s="35" t="n">
        <v>0.24</v>
      </c>
      <c r="W950" s="45" t="n">
        <f aca="false">SUM(F950,E950,V950,)</f>
        <v>0.8</v>
      </c>
    </row>
    <row r="951" customFormat="false" ht="15" hidden="false" customHeight="false" outlineLevel="0" collapsed="false">
      <c r="A951" s="39" t="n">
        <v>949</v>
      </c>
      <c r="B951" s="40" t="n">
        <v>1.2</v>
      </c>
      <c r="C951" s="41" t="n">
        <v>10</v>
      </c>
      <c r="D951" s="42" t="n">
        <v>0.1</v>
      </c>
      <c r="E951" s="40" t="n">
        <v>0.3</v>
      </c>
      <c r="F951" s="40" t="n">
        <f aca="false">(U951-S951)/T951</f>
        <v>0.28</v>
      </c>
      <c r="G951" s="45" t="n">
        <v>0.96</v>
      </c>
      <c r="H951" s="43" t="n">
        <v>2.2</v>
      </c>
      <c r="I951" s="40" t="n">
        <v>1.9</v>
      </c>
      <c r="J951" s="40" t="n">
        <f aca="false">(H951-I951)*B951*C951*D951*3.67</f>
        <v>1.3212</v>
      </c>
      <c r="K951" s="40" t="n">
        <v>3.67</v>
      </c>
      <c r="L951" s="44" t="n">
        <f aca="false">$AB$8*M951*N951*J951</f>
        <v>405.87264</v>
      </c>
      <c r="M951" s="45" t="n">
        <v>0.853333333333333</v>
      </c>
      <c r="N951" s="35" t="n">
        <v>0.9</v>
      </c>
      <c r="O951" s="44" t="n">
        <f aca="false">(P951*Q951)/R951</f>
        <v>23.4375</v>
      </c>
      <c r="P951" s="35" t="n">
        <f aca="false">$AB$17</f>
        <v>1.5</v>
      </c>
      <c r="Q951" s="35" t="n">
        <f aca="false">$AC$17</f>
        <v>25</v>
      </c>
      <c r="R951" s="16" t="n">
        <v>1.6</v>
      </c>
      <c r="S951" s="35" t="n">
        <v>61</v>
      </c>
      <c r="T951" s="35" t="n">
        <v>50</v>
      </c>
      <c r="U951" s="35" t="n">
        <v>75</v>
      </c>
      <c r="V951" s="35" t="n">
        <v>0.12</v>
      </c>
      <c r="W951" s="45" t="n">
        <f aca="false">SUM(F951,E951,V951,)</f>
        <v>0.7</v>
      </c>
    </row>
    <row r="952" customFormat="false" ht="15" hidden="false" customHeight="false" outlineLevel="0" collapsed="false">
      <c r="A952" s="39" t="n">
        <v>950</v>
      </c>
      <c r="B952" s="40" t="n">
        <v>1.2</v>
      </c>
      <c r="C952" s="41" t="n">
        <v>10</v>
      </c>
      <c r="D952" s="42" t="n">
        <v>0.1</v>
      </c>
      <c r="E952" s="40" t="n">
        <v>0.2</v>
      </c>
      <c r="F952" s="40" t="n">
        <f aca="false">(U952-S952)/T952</f>
        <v>0.4</v>
      </c>
      <c r="G952" s="45" t="n">
        <v>0.97</v>
      </c>
      <c r="H952" s="43" t="n">
        <v>2.2</v>
      </c>
      <c r="I952" s="40" t="n">
        <v>2.4</v>
      </c>
      <c r="J952" s="40" t="n">
        <f aca="false">(H952-I952)*B952*C952*D952*3.67</f>
        <v>-0.880799999999999</v>
      </c>
      <c r="K952" s="40" t="n">
        <v>3.67</v>
      </c>
      <c r="L952" s="44" t="n">
        <f aca="false">$AB$8*M952*N952*J952</f>
        <v>-232.5312</v>
      </c>
      <c r="M952" s="45" t="n">
        <v>0.733333333333333</v>
      </c>
      <c r="N952" s="35" t="n">
        <v>0.9</v>
      </c>
      <c r="O952" s="44" t="n">
        <f aca="false">(P952*Q952)/R952</f>
        <v>22.0588235294118</v>
      </c>
      <c r="P952" s="35" t="n">
        <f aca="false">$AB$17</f>
        <v>1.5</v>
      </c>
      <c r="Q952" s="35" t="n">
        <f aca="false">$AC$17</f>
        <v>25</v>
      </c>
      <c r="R952" s="16" t="n">
        <v>1.7</v>
      </c>
      <c r="S952" s="35" t="n">
        <v>55</v>
      </c>
      <c r="T952" s="35" t="n">
        <v>50</v>
      </c>
      <c r="U952" s="35" t="n">
        <v>75</v>
      </c>
      <c r="V952" s="35" t="n">
        <v>0.25</v>
      </c>
      <c r="W952" s="45" t="n">
        <f aca="false">SUM(F952,E952,V952,)</f>
        <v>0.85</v>
      </c>
    </row>
    <row r="953" customFormat="false" ht="15" hidden="false" customHeight="false" outlineLevel="0" collapsed="false">
      <c r="A953" s="39" t="n">
        <v>951</v>
      </c>
      <c r="B953" s="40" t="n">
        <v>1.2</v>
      </c>
      <c r="C953" s="41" t="n">
        <v>10</v>
      </c>
      <c r="D953" s="42" t="n">
        <v>0.1</v>
      </c>
      <c r="E953" s="40" t="n">
        <v>0.3</v>
      </c>
      <c r="F953" s="40" t="n">
        <f aca="false">(U953-S953)/T953</f>
        <v>0.34</v>
      </c>
      <c r="G953" s="45" t="n">
        <v>0.99</v>
      </c>
      <c r="H953" s="43" t="n">
        <v>2.2</v>
      </c>
      <c r="I953" s="40" t="n">
        <v>2.4</v>
      </c>
      <c r="J953" s="40" t="n">
        <f aca="false">(H953-I953)*B953*C953*D953*3.67</f>
        <v>-0.880799999999999</v>
      </c>
      <c r="K953" s="40" t="n">
        <v>3.67</v>
      </c>
      <c r="L953" s="44" t="n">
        <f aca="false">$AB$8*M953*N953*J953</f>
        <v>-270.58176</v>
      </c>
      <c r="M953" s="45" t="n">
        <v>0.853333333333333</v>
      </c>
      <c r="N953" s="35" t="n">
        <v>0.9</v>
      </c>
      <c r="O953" s="44" t="n">
        <f aca="false">(P953*Q953)/R953</f>
        <v>11.71875</v>
      </c>
      <c r="P953" s="35" t="n">
        <f aca="false">$AB$17</f>
        <v>1.5</v>
      </c>
      <c r="Q953" s="35" t="n">
        <f aca="false">$AC$17</f>
        <v>25</v>
      </c>
      <c r="R953" s="16" t="n">
        <v>3.2</v>
      </c>
      <c r="S953" s="35" t="n">
        <v>58</v>
      </c>
      <c r="T953" s="35" t="n">
        <v>50</v>
      </c>
      <c r="U953" s="35" t="n">
        <v>75</v>
      </c>
      <c r="V953" s="35" t="n">
        <v>0.22</v>
      </c>
      <c r="W953" s="45" t="n">
        <f aca="false">SUM(F953,E953,V953,)</f>
        <v>0.86</v>
      </c>
    </row>
    <row r="954" customFormat="false" ht="15" hidden="false" customHeight="false" outlineLevel="0" collapsed="false">
      <c r="A954" s="39" t="n">
        <v>952</v>
      </c>
      <c r="B954" s="40" t="n">
        <v>1.2</v>
      </c>
      <c r="C954" s="41" t="n">
        <v>10</v>
      </c>
      <c r="D954" s="42" t="n">
        <v>0.1</v>
      </c>
      <c r="E954" s="40" t="n">
        <v>0.2</v>
      </c>
      <c r="F954" s="40" t="n">
        <f aca="false">(U954-S954)/T954</f>
        <v>0.22</v>
      </c>
      <c r="G954" s="45" t="n">
        <v>0.93</v>
      </c>
      <c r="H954" s="43" t="n">
        <v>2.2</v>
      </c>
      <c r="I954" s="40" t="n">
        <v>2.6</v>
      </c>
      <c r="J954" s="40" t="n">
        <f aca="false">(H954-I954)*B954*C954*D954*3.67</f>
        <v>-1.7616</v>
      </c>
      <c r="K954" s="40" t="n">
        <v>3.67</v>
      </c>
      <c r="L954" s="44" t="n">
        <f aca="false">$AB$8*M954*N954*J954</f>
        <v>-465.0624</v>
      </c>
      <c r="M954" s="45" t="n">
        <v>0.733333333333333</v>
      </c>
      <c r="N954" s="35" t="n">
        <v>0.9</v>
      </c>
      <c r="O954" s="44" t="n">
        <f aca="false">(P954*Q954)/R954</f>
        <v>22.0588235294118</v>
      </c>
      <c r="P954" s="35" t="n">
        <f aca="false">$AB$17</f>
        <v>1.5</v>
      </c>
      <c r="Q954" s="35" t="n">
        <f aca="false">$AC$17</f>
        <v>25</v>
      </c>
      <c r="R954" s="16" t="n">
        <v>1.7</v>
      </c>
      <c r="S954" s="35" t="n">
        <v>64</v>
      </c>
      <c r="T954" s="35" t="n">
        <v>50</v>
      </c>
      <c r="U954" s="35" t="n">
        <v>75</v>
      </c>
      <c r="V954" s="35" t="n">
        <v>0.11</v>
      </c>
      <c r="W954" s="45" t="n">
        <f aca="false">SUM(F954,E954,V954,)</f>
        <v>0.53</v>
      </c>
    </row>
    <row r="955" customFormat="false" ht="15" hidden="false" customHeight="false" outlineLevel="0" collapsed="false">
      <c r="A955" s="39" t="n">
        <v>953</v>
      </c>
      <c r="B955" s="40" t="n">
        <v>1.2</v>
      </c>
      <c r="C955" s="41" t="n">
        <v>10</v>
      </c>
      <c r="D955" s="42" t="n">
        <v>0.1</v>
      </c>
      <c r="E955" s="40" t="n">
        <v>0.4</v>
      </c>
      <c r="F955" s="40" t="n">
        <f aca="false">(U955-S955)/T955</f>
        <v>0.34</v>
      </c>
      <c r="G955" s="45" t="n">
        <v>0.94</v>
      </c>
      <c r="H955" s="43" t="n">
        <v>2.2</v>
      </c>
      <c r="I955" s="40" t="n">
        <v>2.6</v>
      </c>
      <c r="J955" s="40" t="n">
        <f aca="false">(H955-I955)*B955*C955*D955*3.67</f>
        <v>-1.7616</v>
      </c>
      <c r="K955" s="40" t="n">
        <v>3.67</v>
      </c>
      <c r="L955" s="44" t="n">
        <f aca="false">$AB$8*M955*N955*J955</f>
        <v>-541.16352</v>
      </c>
      <c r="M955" s="45" t="n">
        <v>0.853333333333333</v>
      </c>
      <c r="N955" s="35" t="n">
        <v>0.9</v>
      </c>
      <c r="O955" s="44" t="n">
        <f aca="false">(P955*Q955)/R955</f>
        <v>28.8461538461538</v>
      </c>
      <c r="P955" s="35" t="n">
        <f aca="false">$AB$17</f>
        <v>1.5</v>
      </c>
      <c r="Q955" s="35" t="n">
        <f aca="false">$AC$17</f>
        <v>25</v>
      </c>
      <c r="R955" s="16" t="n">
        <v>1.3</v>
      </c>
      <c r="S955" s="35" t="n">
        <v>58</v>
      </c>
      <c r="T955" s="35" t="n">
        <v>50</v>
      </c>
      <c r="U955" s="35" t="n">
        <v>75</v>
      </c>
      <c r="V955" s="35" t="n">
        <v>0.14</v>
      </c>
      <c r="W955" s="45" t="n">
        <f aca="false">SUM(F955,E955,V955,)</f>
        <v>0.88</v>
      </c>
    </row>
    <row r="956" customFormat="false" ht="15" hidden="false" customHeight="false" outlineLevel="0" collapsed="false">
      <c r="A956" s="39" t="n">
        <v>954</v>
      </c>
      <c r="B956" s="40" t="n">
        <v>1.2</v>
      </c>
      <c r="C956" s="41" t="n">
        <v>10</v>
      </c>
      <c r="D956" s="42" t="n">
        <v>0.1</v>
      </c>
      <c r="E956" s="40" t="n">
        <v>0.2</v>
      </c>
      <c r="F956" s="40" t="n">
        <f aca="false">(U956-S956)/T956</f>
        <v>0.4</v>
      </c>
      <c r="G956" s="45" t="n">
        <v>0.99</v>
      </c>
      <c r="H956" s="43" t="n">
        <v>2.2</v>
      </c>
      <c r="I956" s="40" t="n">
        <v>2.2</v>
      </c>
      <c r="J956" s="40" t="n">
        <f aca="false">(H956-I956)*B956*C956*D956*3.67</f>
        <v>0</v>
      </c>
      <c r="K956" s="40" t="n">
        <v>3.67</v>
      </c>
      <c r="L956" s="44" t="n">
        <f aca="false">$AB$8*M956*N956*J956</f>
        <v>0</v>
      </c>
      <c r="M956" s="45" t="n">
        <v>0.746666666666667</v>
      </c>
      <c r="N956" s="35" t="n">
        <v>0.9</v>
      </c>
      <c r="O956" s="44" t="n">
        <f aca="false">(P956*Q956)/R956</f>
        <v>17.0454545454545</v>
      </c>
      <c r="P956" s="35" t="n">
        <f aca="false">$AB$17</f>
        <v>1.5</v>
      </c>
      <c r="Q956" s="35" t="n">
        <f aca="false">$AC$17</f>
        <v>25</v>
      </c>
      <c r="R956" s="16" t="n">
        <v>2.2</v>
      </c>
      <c r="S956" s="35" t="n">
        <v>55</v>
      </c>
      <c r="T956" s="35" t="n">
        <v>50</v>
      </c>
      <c r="U956" s="35" t="n">
        <v>75</v>
      </c>
      <c r="V956" s="35" t="n">
        <v>0.21</v>
      </c>
      <c r="W956" s="45" t="n">
        <f aca="false">SUM(F956,E956,V956,)</f>
        <v>0.81</v>
      </c>
    </row>
    <row r="957" customFormat="false" ht="15" hidden="false" customHeight="false" outlineLevel="0" collapsed="false">
      <c r="A957" s="39" t="n">
        <v>955</v>
      </c>
      <c r="B957" s="40" t="n">
        <v>1.2</v>
      </c>
      <c r="C957" s="41" t="n">
        <v>10</v>
      </c>
      <c r="D957" s="42" t="n">
        <v>0.1</v>
      </c>
      <c r="E957" s="40" t="n">
        <v>0.4</v>
      </c>
      <c r="F957" s="40" t="n">
        <f aca="false">(U957-S957)/T957</f>
        <v>0.32</v>
      </c>
      <c r="G957" s="45" t="n">
        <v>0.91</v>
      </c>
      <c r="H957" s="43" t="n">
        <v>2.2</v>
      </c>
      <c r="I957" s="40" t="n">
        <v>2.5</v>
      </c>
      <c r="J957" s="40" t="n">
        <f aca="false">(H957-I957)*B957*C957*D957*3.67</f>
        <v>-1.3212</v>
      </c>
      <c r="K957" s="40" t="n">
        <v>3.67</v>
      </c>
      <c r="L957" s="44" t="n">
        <f aca="false">$AB$8*M957*N957*J957</f>
        <v>-386.84736</v>
      </c>
      <c r="M957" s="45" t="n">
        <v>0.813333333333333</v>
      </c>
      <c r="N957" s="35" t="n">
        <v>0.9</v>
      </c>
      <c r="O957" s="44" t="n">
        <f aca="false">(P957*Q957)/R957</f>
        <v>22.0588235294118</v>
      </c>
      <c r="P957" s="35" t="n">
        <f aca="false">$AB$17</f>
        <v>1.5</v>
      </c>
      <c r="Q957" s="35" t="n">
        <f aca="false">$AC$17</f>
        <v>25</v>
      </c>
      <c r="R957" s="16" t="n">
        <v>1.7</v>
      </c>
      <c r="S957" s="35" t="n">
        <v>59</v>
      </c>
      <c r="T957" s="35" t="n">
        <v>50</v>
      </c>
      <c r="U957" s="35" t="n">
        <v>75</v>
      </c>
      <c r="V957" s="35" t="n">
        <v>0.21</v>
      </c>
      <c r="W957" s="45" t="n">
        <f aca="false">SUM(F957,E957,V957,)</f>
        <v>0.93</v>
      </c>
    </row>
    <row r="958" customFormat="false" ht="15" hidden="false" customHeight="false" outlineLevel="0" collapsed="false">
      <c r="A958" s="39" t="n">
        <v>956</v>
      </c>
      <c r="B958" s="40" t="n">
        <v>1.2</v>
      </c>
      <c r="C958" s="41" t="n">
        <v>10</v>
      </c>
      <c r="D958" s="42" t="n">
        <v>0.1</v>
      </c>
      <c r="E958" s="40" t="n">
        <v>0.4</v>
      </c>
      <c r="F958" s="40" t="n">
        <f aca="false">(U958-S958)/T958</f>
        <v>0.26</v>
      </c>
      <c r="G958" s="45" t="n">
        <v>0.93</v>
      </c>
      <c r="H958" s="43" t="n">
        <v>2.2</v>
      </c>
      <c r="I958" s="40" t="n">
        <v>2.3</v>
      </c>
      <c r="J958" s="40" t="n">
        <f aca="false">(H958-I958)*B958*C958*D958*3.67</f>
        <v>-0.440399999999998</v>
      </c>
      <c r="K958" s="40" t="n">
        <v>3.67</v>
      </c>
      <c r="L958" s="44" t="n">
        <f aca="false">$AB$8*M958*N958*J958</f>
        <v>-120.49344</v>
      </c>
      <c r="M958" s="45" t="n">
        <v>0.76</v>
      </c>
      <c r="N958" s="35" t="n">
        <v>0.9</v>
      </c>
      <c r="O958" s="44" t="n">
        <f aca="false">(P958*Q958)/R958</f>
        <v>31.25</v>
      </c>
      <c r="P958" s="35" t="n">
        <f aca="false">$AB$17</f>
        <v>1.5</v>
      </c>
      <c r="Q958" s="35" t="n">
        <f aca="false">$AC$17</f>
        <v>25</v>
      </c>
      <c r="R958" s="16" t="n">
        <v>1.2</v>
      </c>
      <c r="S958" s="35" t="n">
        <v>62</v>
      </c>
      <c r="T958" s="35" t="n">
        <v>50</v>
      </c>
      <c r="U958" s="35" t="n">
        <v>75</v>
      </c>
      <c r="V958" s="35" t="n">
        <v>0.16</v>
      </c>
      <c r="W958" s="45" t="n">
        <f aca="false">SUM(F958,E958,V958,)</f>
        <v>0.82</v>
      </c>
    </row>
    <row r="959" customFormat="false" ht="15" hidden="false" customHeight="false" outlineLevel="0" collapsed="false">
      <c r="A959" s="39" t="n">
        <v>957</v>
      </c>
      <c r="B959" s="40" t="n">
        <v>1.2</v>
      </c>
      <c r="C959" s="41" t="n">
        <v>10</v>
      </c>
      <c r="D959" s="42" t="n">
        <v>0.1</v>
      </c>
      <c r="E959" s="40" t="n">
        <v>0.3</v>
      </c>
      <c r="F959" s="40" t="n">
        <f aca="false">(U959-S959)/T959</f>
        <v>0.38</v>
      </c>
      <c r="G959" s="45" t="n">
        <v>0.96</v>
      </c>
      <c r="H959" s="43" t="n">
        <v>2.2</v>
      </c>
      <c r="I959" s="40" t="n">
        <v>2</v>
      </c>
      <c r="J959" s="40" t="n">
        <f aca="false">(H959-I959)*B959*C959*D959*3.67</f>
        <v>0.880800000000001</v>
      </c>
      <c r="K959" s="40" t="n">
        <v>3.67</v>
      </c>
      <c r="L959" s="44" t="n">
        <f aca="false">$AB$8*M959*N959*J959</f>
        <v>270.58176</v>
      </c>
      <c r="M959" s="45" t="n">
        <v>0.853333333333333</v>
      </c>
      <c r="N959" s="35" t="n">
        <v>0.9</v>
      </c>
      <c r="O959" s="44" t="n">
        <f aca="false">(P959*Q959)/R959</f>
        <v>19.7368421052632</v>
      </c>
      <c r="P959" s="35" t="n">
        <f aca="false">$AB$17</f>
        <v>1.5</v>
      </c>
      <c r="Q959" s="35" t="n">
        <f aca="false">$AC$17</f>
        <v>25</v>
      </c>
      <c r="R959" s="16" t="n">
        <v>1.9</v>
      </c>
      <c r="S959" s="35" t="n">
        <v>56</v>
      </c>
      <c r="T959" s="35" t="n">
        <v>50</v>
      </c>
      <c r="U959" s="35" t="n">
        <v>75</v>
      </c>
      <c r="V959" s="35" t="n">
        <v>0.11</v>
      </c>
      <c r="W959" s="45" t="n">
        <f aca="false">SUM(F959,E959,V959,)</f>
        <v>0.79</v>
      </c>
    </row>
    <row r="960" customFormat="false" ht="15" hidden="false" customHeight="false" outlineLevel="0" collapsed="false">
      <c r="A960" s="39" t="n">
        <v>958</v>
      </c>
      <c r="B960" s="40" t="n">
        <v>1.2</v>
      </c>
      <c r="C960" s="41" t="n">
        <v>10</v>
      </c>
      <c r="D960" s="42" t="n">
        <v>0.1</v>
      </c>
      <c r="E960" s="40" t="n">
        <v>0.4</v>
      </c>
      <c r="F960" s="40" t="n">
        <f aca="false">(U960-S960)/T960</f>
        <v>0.4</v>
      </c>
      <c r="G960" s="45" t="n">
        <v>0.94</v>
      </c>
      <c r="H960" s="43" t="n">
        <v>2.2</v>
      </c>
      <c r="I960" s="40" t="n">
        <v>2.2</v>
      </c>
      <c r="J960" s="40" t="n">
        <f aca="false">(H960-I960)*B960*C960*D960*3.67</f>
        <v>0</v>
      </c>
      <c r="K960" s="40" t="n">
        <v>3.67</v>
      </c>
      <c r="L960" s="44" t="n">
        <f aca="false">$AB$8*M960*N960*J960</f>
        <v>0</v>
      </c>
      <c r="M960" s="45" t="n">
        <v>0.773333333333333</v>
      </c>
      <c r="N960" s="35" t="n">
        <v>0.9</v>
      </c>
      <c r="O960" s="44" t="n">
        <f aca="false">(P960*Q960)/R960</f>
        <v>22.0588235294118</v>
      </c>
      <c r="P960" s="35" t="n">
        <f aca="false">$AB$17</f>
        <v>1.5</v>
      </c>
      <c r="Q960" s="35" t="n">
        <f aca="false">$AC$17</f>
        <v>25</v>
      </c>
      <c r="R960" s="16" t="n">
        <v>1.7</v>
      </c>
      <c r="S960" s="35" t="n">
        <v>55</v>
      </c>
      <c r="T960" s="35" t="n">
        <v>50</v>
      </c>
      <c r="U960" s="35" t="n">
        <v>75</v>
      </c>
      <c r="V960" s="35" t="n">
        <v>0.11</v>
      </c>
      <c r="W960" s="45" t="n">
        <f aca="false">SUM(F960,E960,V960,)</f>
        <v>0.91</v>
      </c>
    </row>
    <row r="961" customFormat="false" ht="15" hidden="false" customHeight="false" outlineLevel="0" collapsed="false">
      <c r="A961" s="39" t="n">
        <v>959</v>
      </c>
      <c r="B961" s="40" t="n">
        <v>1.2</v>
      </c>
      <c r="C961" s="41" t="n">
        <v>10</v>
      </c>
      <c r="D961" s="42" t="n">
        <v>0.1</v>
      </c>
      <c r="E961" s="40" t="n">
        <v>0.3</v>
      </c>
      <c r="F961" s="40" t="n">
        <f aca="false">(U961-S961)/T961</f>
        <v>0.36</v>
      </c>
      <c r="G961" s="45" t="n">
        <v>0.94</v>
      </c>
      <c r="H961" s="43" t="n">
        <v>2.2</v>
      </c>
      <c r="I961" s="40" t="n">
        <v>1.9</v>
      </c>
      <c r="J961" s="40" t="n">
        <f aca="false">(H961-I961)*B961*C961*D961*3.67</f>
        <v>1.3212</v>
      </c>
      <c r="K961" s="40" t="n">
        <v>3.67</v>
      </c>
      <c r="L961" s="44" t="n">
        <f aca="false">$AB$8*M961*N961*J961</f>
        <v>374.16384</v>
      </c>
      <c r="M961" s="45" t="n">
        <v>0.786666666666667</v>
      </c>
      <c r="N961" s="35" t="n">
        <v>0.9</v>
      </c>
      <c r="O961" s="44" t="n">
        <f aca="false">(P961*Q961)/R961</f>
        <v>8.33333333333333</v>
      </c>
      <c r="P961" s="35" t="n">
        <f aca="false">$AB$17</f>
        <v>1.5</v>
      </c>
      <c r="Q961" s="35" t="n">
        <f aca="false">$AC$17</f>
        <v>25</v>
      </c>
      <c r="R961" s="16" t="n">
        <v>4.5</v>
      </c>
      <c r="S961" s="35" t="n">
        <v>57</v>
      </c>
      <c r="T961" s="35" t="n">
        <v>50</v>
      </c>
      <c r="U961" s="35" t="n">
        <v>75</v>
      </c>
      <c r="V961" s="35" t="n">
        <v>0.24</v>
      </c>
      <c r="W961" s="45" t="n">
        <f aca="false">SUM(F961,E961,V961,)</f>
        <v>0.9</v>
      </c>
    </row>
    <row r="962" customFormat="false" ht="15" hidden="false" customHeight="false" outlineLevel="0" collapsed="false">
      <c r="A962" s="39" t="n">
        <v>960</v>
      </c>
      <c r="B962" s="40" t="n">
        <v>1.2</v>
      </c>
      <c r="C962" s="41" t="n">
        <v>10</v>
      </c>
      <c r="D962" s="42" t="n">
        <v>0.1</v>
      </c>
      <c r="E962" s="40" t="n">
        <v>0.3</v>
      </c>
      <c r="F962" s="40" t="n">
        <f aca="false">(U962-S962)/T962</f>
        <v>0.26</v>
      </c>
      <c r="G962" s="45" t="n">
        <v>0.91</v>
      </c>
      <c r="H962" s="43" t="n">
        <v>2.2</v>
      </c>
      <c r="I962" s="40" t="n">
        <v>2.6</v>
      </c>
      <c r="J962" s="40" t="n">
        <f aca="false">(H962-I962)*B962*C962*D962*3.67</f>
        <v>-1.7616</v>
      </c>
      <c r="K962" s="40" t="n">
        <v>3.67</v>
      </c>
      <c r="L962" s="44" t="n">
        <f aca="false">$AB$8*M962*N962*J962</f>
        <v>-515.79648</v>
      </c>
      <c r="M962" s="45" t="n">
        <v>0.813333333333333</v>
      </c>
      <c r="N962" s="35" t="n">
        <v>0.9</v>
      </c>
      <c r="O962" s="44" t="n">
        <f aca="false">(P962*Q962)/R962</f>
        <v>31.25</v>
      </c>
      <c r="P962" s="35" t="n">
        <f aca="false">$AB$17</f>
        <v>1.5</v>
      </c>
      <c r="Q962" s="35" t="n">
        <f aca="false">$AC$17</f>
        <v>25</v>
      </c>
      <c r="R962" s="16" t="n">
        <v>1.2</v>
      </c>
      <c r="S962" s="35" t="n">
        <v>62</v>
      </c>
      <c r="T962" s="35" t="n">
        <v>50</v>
      </c>
      <c r="U962" s="35" t="n">
        <v>75</v>
      </c>
      <c r="V962" s="35" t="n">
        <v>0.23</v>
      </c>
      <c r="W962" s="45" t="n">
        <f aca="false">SUM(F962,E962,V962,)</f>
        <v>0.79</v>
      </c>
    </row>
    <row r="963" customFormat="false" ht="15" hidden="false" customHeight="false" outlineLevel="0" collapsed="false">
      <c r="A963" s="39" t="n">
        <v>961</v>
      </c>
      <c r="B963" s="40" t="n">
        <v>1.2</v>
      </c>
      <c r="C963" s="41" t="n">
        <v>10</v>
      </c>
      <c r="D963" s="42" t="n">
        <v>0.1</v>
      </c>
      <c r="E963" s="40" t="n">
        <v>0.4</v>
      </c>
      <c r="F963" s="40" t="n">
        <f aca="false">(U963-S963)/T963</f>
        <v>0.3</v>
      </c>
      <c r="G963" s="45" t="n">
        <v>0.98</v>
      </c>
      <c r="H963" s="43" t="n">
        <v>2.2</v>
      </c>
      <c r="I963" s="40" t="n">
        <v>2</v>
      </c>
      <c r="J963" s="40" t="n">
        <f aca="false">(H963-I963)*B963*C963*D963*3.67</f>
        <v>0.880800000000001</v>
      </c>
      <c r="K963" s="40" t="n">
        <v>3.67</v>
      </c>
      <c r="L963" s="44" t="n">
        <f aca="false">$AB$8*M963*N963*J963</f>
        <v>257.89824</v>
      </c>
      <c r="M963" s="45" t="n">
        <v>0.813333333333333</v>
      </c>
      <c r="N963" s="35" t="n">
        <v>0.9</v>
      </c>
      <c r="O963" s="44" t="n">
        <f aca="false">(P963*Q963)/R963</f>
        <v>28.8461538461538</v>
      </c>
      <c r="P963" s="35" t="n">
        <f aca="false">$AB$17</f>
        <v>1.5</v>
      </c>
      <c r="Q963" s="35" t="n">
        <f aca="false">$AC$17</f>
        <v>25</v>
      </c>
      <c r="R963" s="16" t="n">
        <v>1.3</v>
      </c>
      <c r="S963" s="35" t="n">
        <v>60</v>
      </c>
      <c r="T963" s="35" t="n">
        <v>50</v>
      </c>
      <c r="U963" s="35" t="n">
        <v>75</v>
      </c>
      <c r="V963" s="35" t="n">
        <v>0.1</v>
      </c>
      <c r="W963" s="45" t="n">
        <f aca="false">SUM(F963,E963,V963,)</f>
        <v>0.8</v>
      </c>
    </row>
    <row r="964" customFormat="false" ht="15" hidden="false" customHeight="false" outlineLevel="0" collapsed="false">
      <c r="A964" s="39" t="n">
        <v>962</v>
      </c>
      <c r="B964" s="40" t="n">
        <v>1.2</v>
      </c>
      <c r="C964" s="41" t="n">
        <v>10</v>
      </c>
      <c r="D964" s="42" t="n">
        <v>0.1</v>
      </c>
      <c r="E964" s="40" t="n">
        <v>0.2</v>
      </c>
      <c r="F964" s="40" t="n">
        <f aca="false">(U964-S964)/T964</f>
        <v>0.34</v>
      </c>
      <c r="G964" s="45" t="n">
        <v>0.96</v>
      </c>
      <c r="H964" s="43" t="n">
        <v>2.2</v>
      </c>
      <c r="I964" s="40" t="n">
        <v>2</v>
      </c>
      <c r="J964" s="40" t="n">
        <f aca="false">(H964-I964)*B964*C964*D964*3.67</f>
        <v>0.880800000000001</v>
      </c>
      <c r="K964" s="40" t="n">
        <v>3.67</v>
      </c>
      <c r="L964" s="44" t="n">
        <f aca="false">$AB$8*M964*N964*J964</f>
        <v>253.6704</v>
      </c>
      <c r="M964" s="45" t="n">
        <v>0.8</v>
      </c>
      <c r="N964" s="35" t="n">
        <v>0.9</v>
      </c>
      <c r="O964" s="44" t="n">
        <f aca="false">(P964*Q964)/R964</f>
        <v>17.0454545454545</v>
      </c>
      <c r="P964" s="35" t="n">
        <f aca="false">$AB$17</f>
        <v>1.5</v>
      </c>
      <c r="Q964" s="35" t="n">
        <f aca="false">$AC$17</f>
        <v>25</v>
      </c>
      <c r="R964" s="16" t="n">
        <v>2.2</v>
      </c>
      <c r="S964" s="35" t="n">
        <v>58</v>
      </c>
      <c r="T964" s="35" t="n">
        <v>50</v>
      </c>
      <c r="U964" s="35" t="n">
        <v>75</v>
      </c>
      <c r="V964" s="35" t="n">
        <v>0.11</v>
      </c>
      <c r="W964" s="45" t="n">
        <f aca="false">SUM(F964,E964,V964,)</f>
        <v>0.65</v>
      </c>
    </row>
    <row r="965" customFormat="false" ht="15" hidden="false" customHeight="false" outlineLevel="0" collapsed="false">
      <c r="A965" s="39" t="n">
        <v>963</v>
      </c>
      <c r="B965" s="40" t="n">
        <v>1.2</v>
      </c>
      <c r="C965" s="41" t="n">
        <v>10</v>
      </c>
      <c r="D965" s="42" t="n">
        <v>0.1</v>
      </c>
      <c r="E965" s="40" t="n">
        <v>0.2</v>
      </c>
      <c r="F965" s="40" t="n">
        <f aca="false">(U965-S965)/T965</f>
        <v>0.26</v>
      </c>
      <c r="G965" s="45" t="n">
        <v>0.99</v>
      </c>
      <c r="H965" s="43" t="n">
        <v>2.2</v>
      </c>
      <c r="I965" s="40" t="n">
        <v>1.9</v>
      </c>
      <c r="J965" s="40" t="n">
        <f aca="false">(H965-I965)*B965*C965*D965*3.67</f>
        <v>1.3212</v>
      </c>
      <c r="K965" s="40" t="n">
        <v>3.67</v>
      </c>
      <c r="L965" s="44" t="n">
        <f aca="false">$AB$8*M965*N965*J965</f>
        <v>405.87264</v>
      </c>
      <c r="M965" s="45" t="n">
        <v>0.853333333333333</v>
      </c>
      <c r="N965" s="35" t="n">
        <v>0.9</v>
      </c>
      <c r="O965" s="44" t="n">
        <f aca="false">(P965*Q965)/R965</f>
        <v>20.8333333333333</v>
      </c>
      <c r="P965" s="35" t="n">
        <f aca="false">$AB$17</f>
        <v>1.5</v>
      </c>
      <c r="Q965" s="35" t="n">
        <f aca="false">$AC$17</f>
        <v>25</v>
      </c>
      <c r="R965" s="16" t="n">
        <v>1.8</v>
      </c>
      <c r="S965" s="35" t="n">
        <v>62</v>
      </c>
      <c r="T965" s="35" t="n">
        <v>50</v>
      </c>
      <c r="U965" s="35" t="n">
        <v>75</v>
      </c>
      <c r="V965" s="35" t="n">
        <v>0.11</v>
      </c>
      <c r="W965" s="45" t="n">
        <f aca="false">SUM(F965,E965,V965,)</f>
        <v>0.57</v>
      </c>
    </row>
    <row r="966" customFormat="false" ht="15" hidden="false" customHeight="false" outlineLevel="0" collapsed="false">
      <c r="A966" s="39" t="n">
        <v>964</v>
      </c>
      <c r="B966" s="40" t="n">
        <v>1.2</v>
      </c>
      <c r="C966" s="41" t="n">
        <v>10</v>
      </c>
      <c r="D966" s="42" t="n">
        <v>0.1</v>
      </c>
      <c r="E966" s="40" t="n">
        <v>0.3</v>
      </c>
      <c r="F966" s="40" t="n">
        <f aca="false">(U966-S966)/T966</f>
        <v>0.22</v>
      </c>
      <c r="G966" s="45" t="n">
        <v>0.96</v>
      </c>
      <c r="H966" s="43" t="n">
        <v>2.2</v>
      </c>
      <c r="I966" s="40" t="n">
        <v>2.4</v>
      </c>
      <c r="J966" s="40" t="n">
        <f aca="false">(H966-I966)*B966*C966*D966*3.67</f>
        <v>-0.880799999999999</v>
      </c>
      <c r="K966" s="40" t="n">
        <v>3.67</v>
      </c>
      <c r="L966" s="44" t="n">
        <f aca="false">$AB$8*M966*N966*J966</f>
        <v>-236.75904</v>
      </c>
      <c r="M966" s="45" t="n">
        <v>0.746666666666667</v>
      </c>
      <c r="N966" s="35" t="n">
        <v>0.9</v>
      </c>
      <c r="O966" s="44" t="n">
        <f aca="false">(P966*Q966)/R966</f>
        <v>8.72093023255814</v>
      </c>
      <c r="P966" s="35" t="n">
        <f aca="false">$AB$17</f>
        <v>1.5</v>
      </c>
      <c r="Q966" s="35" t="n">
        <f aca="false">$AC$17</f>
        <v>25</v>
      </c>
      <c r="R966" s="16" t="n">
        <v>4.3</v>
      </c>
      <c r="S966" s="35" t="n">
        <v>64</v>
      </c>
      <c r="T966" s="35" t="n">
        <v>50</v>
      </c>
      <c r="U966" s="35" t="n">
        <v>75</v>
      </c>
      <c r="V966" s="35" t="n">
        <v>0.13</v>
      </c>
      <c r="W966" s="45" t="n">
        <f aca="false">SUM(F966,E966,V966,)</f>
        <v>0.65</v>
      </c>
    </row>
    <row r="967" customFormat="false" ht="15" hidden="false" customHeight="false" outlineLevel="0" collapsed="false">
      <c r="A967" s="39" t="n">
        <v>965</v>
      </c>
      <c r="B967" s="40" t="n">
        <v>1.2</v>
      </c>
      <c r="C967" s="41" t="n">
        <v>10</v>
      </c>
      <c r="D967" s="42" t="n">
        <v>0.1</v>
      </c>
      <c r="E967" s="40" t="n">
        <v>0.3</v>
      </c>
      <c r="F967" s="40" t="n">
        <f aca="false">(U967-S967)/T967</f>
        <v>0.34</v>
      </c>
      <c r="G967" s="45" t="n">
        <v>0.97</v>
      </c>
      <c r="H967" s="43" t="n">
        <v>2.2</v>
      </c>
      <c r="I967" s="40" t="n">
        <v>2</v>
      </c>
      <c r="J967" s="40" t="n">
        <f aca="false">(H967-I967)*B967*C967*D967*3.67</f>
        <v>0.880800000000001</v>
      </c>
      <c r="K967" s="40" t="n">
        <v>3.67</v>
      </c>
      <c r="L967" s="44" t="n">
        <f aca="false">$AB$8*M967*N967*J967</f>
        <v>240.98688</v>
      </c>
      <c r="M967" s="45" t="n">
        <v>0.76</v>
      </c>
      <c r="N967" s="35" t="n">
        <v>0.9</v>
      </c>
      <c r="O967" s="44" t="n">
        <f aca="false">(P967*Q967)/R967</f>
        <v>7.97872340425532</v>
      </c>
      <c r="P967" s="35" t="n">
        <f aca="false">$AB$17</f>
        <v>1.5</v>
      </c>
      <c r="Q967" s="35" t="n">
        <f aca="false">$AC$17</f>
        <v>25</v>
      </c>
      <c r="R967" s="16" t="n">
        <v>4.7</v>
      </c>
      <c r="S967" s="35" t="n">
        <v>58</v>
      </c>
      <c r="T967" s="35" t="n">
        <v>50</v>
      </c>
      <c r="U967" s="35" t="n">
        <v>75</v>
      </c>
      <c r="V967" s="35" t="n">
        <v>0.13</v>
      </c>
      <c r="W967" s="45" t="n">
        <f aca="false">SUM(F967,E967,V967,)</f>
        <v>0.77</v>
      </c>
    </row>
    <row r="968" customFormat="false" ht="15" hidden="false" customHeight="false" outlineLevel="0" collapsed="false">
      <c r="A968" s="39" t="n">
        <v>966</v>
      </c>
      <c r="B968" s="40" t="n">
        <v>1.2</v>
      </c>
      <c r="C968" s="41" t="n">
        <v>10</v>
      </c>
      <c r="D968" s="42" t="n">
        <v>0.1</v>
      </c>
      <c r="E968" s="40" t="n">
        <v>0.2</v>
      </c>
      <c r="F968" s="40" t="n">
        <f aca="false">(U968-S968)/T968</f>
        <v>0.3</v>
      </c>
      <c r="G968" s="45" t="n">
        <v>0.93</v>
      </c>
      <c r="H968" s="43" t="n">
        <v>2.2</v>
      </c>
      <c r="I968" s="40" t="n">
        <v>1.9</v>
      </c>
      <c r="J968" s="40" t="n">
        <f aca="false">(H968-I968)*B968*C968*D968*3.67</f>
        <v>1.3212</v>
      </c>
      <c r="K968" s="40" t="n">
        <v>3.67</v>
      </c>
      <c r="L968" s="44" t="n">
        <f aca="false">$AB$8*M968*N968*J968</f>
        <v>393.18912</v>
      </c>
      <c r="M968" s="45" t="n">
        <v>0.826666666666667</v>
      </c>
      <c r="N968" s="35" t="n">
        <v>0.9</v>
      </c>
      <c r="O968" s="44" t="n">
        <f aca="false">(P968*Q968)/R968</f>
        <v>8.52272727272727</v>
      </c>
      <c r="P968" s="35" t="n">
        <f aca="false">$AB$17</f>
        <v>1.5</v>
      </c>
      <c r="Q968" s="35" t="n">
        <f aca="false">$AC$17</f>
        <v>25</v>
      </c>
      <c r="R968" s="16" t="n">
        <v>4.4</v>
      </c>
      <c r="S968" s="35" t="n">
        <v>60</v>
      </c>
      <c r="T968" s="35" t="n">
        <v>50</v>
      </c>
      <c r="U968" s="35" t="n">
        <v>75</v>
      </c>
      <c r="V968" s="35" t="n">
        <v>0.19</v>
      </c>
      <c r="W968" s="45" t="n">
        <f aca="false">SUM(F968,E968,V968,)</f>
        <v>0.69</v>
      </c>
    </row>
    <row r="969" customFormat="false" ht="15" hidden="false" customHeight="false" outlineLevel="0" collapsed="false">
      <c r="A969" s="39" t="n">
        <v>967</v>
      </c>
      <c r="B969" s="40" t="n">
        <v>1.2</v>
      </c>
      <c r="C969" s="41" t="n">
        <v>10</v>
      </c>
      <c r="D969" s="42" t="n">
        <v>0.1</v>
      </c>
      <c r="E969" s="40" t="n">
        <v>0.4</v>
      </c>
      <c r="F969" s="40" t="n">
        <f aca="false">(U969-S969)/T969</f>
        <v>0.38</v>
      </c>
      <c r="G969" s="45" t="n">
        <v>0.91</v>
      </c>
      <c r="H969" s="43" t="n">
        <v>2.2</v>
      </c>
      <c r="I969" s="40" t="n">
        <v>2.2</v>
      </c>
      <c r="J969" s="40" t="n">
        <f aca="false">(H969-I969)*B969*C969*D969*3.67</f>
        <v>0</v>
      </c>
      <c r="K969" s="40" t="n">
        <v>3.67</v>
      </c>
      <c r="L969" s="44" t="n">
        <f aca="false">$AB$8*M969*N969*J969</f>
        <v>0</v>
      </c>
      <c r="M969" s="45" t="n">
        <v>0.826666666666667</v>
      </c>
      <c r="N969" s="35" t="n">
        <v>0.9</v>
      </c>
      <c r="O969" s="44" t="n">
        <f aca="false">(P969*Q969)/R969</f>
        <v>15.625</v>
      </c>
      <c r="P969" s="35" t="n">
        <f aca="false">$AB$17</f>
        <v>1.5</v>
      </c>
      <c r="Q969" s="35" t="n">
        <f aca="false">$AC$17</f>
        <v>25</v>
      </c>
      <c r="R969" s="16" t="n">
        <v>2.4</v>
      </c>
      <c r="S969" s="35" t="n">
        <v>56</v>
      </c>
      <c r="T969" s="35" t="n">
        <v>50</v>
      </c>
      <c r="U969" s="35" t="n">
        <v>75</v>
      </c>
      <c r="V969" s="35" t="n">
        <v>0.18</v>
      </c>
      <c r="W969" s="45" t="n">
        <f aca="false">SUM(F969,E969,V969,)</f>
        <v>0.96</v>
      </c>
    </row>
    <row r="970" customFormat="false" ht="15" hidden="false" customHeight="false" outlineLevel="0" collapsed="false">
      <c r="A970" s="39" t="n">
        <v>968</v>
      </c>
      <c r="B970" s="40" t="n">
        <v>1.2</v>
      </c>
      <c r="C970" s="41" t="n">
        <v>10</v>
      </c>
      <c r="D970" s="42" t="n">
        <v>0.1</v>
      </c>
      <c r="E970" s="40" t="n">
        <v>0.2</v>
      </c>
      <c r="F970" s="40" t="n">
        <f aca="false">(U970-S970)/T970</f>
        <v>0.34</v>
      </c>
      <c r="G970" s="45" t="n">
        <v>0.98</v>
      </c>
      <c r="H970" s="43" t="n">
        <v>2.2</v>
      </c>
      <c r="I970" s="40" t="n">
        <v>1.8</v>
      </c>
      <c r="J970" s="40" t="n">
        <f aca="false">(H970-I970)*B970*C970*D970*3.67</f>
        <v>1.7616</v>
      </c>
      <c r="K970" s="40" t="n">
        <v>3.67</v>
      </c>
      <c r="L970" s="44" t="n">
        <f aca="false">$AB$8*M970*N970*J970</f>
        <v>541.16352</v>
      </c>
      <c r="M970" s="45" t="n">
        <v>0.853333333333333</v>
      </c>
      <c r="N970" s="35" t="n">
        <v>0.9</v>
      </c>
      <c r="O970" s="44" t="n">
        <f aca="false">(P970*Q970)/R970</f>
        <v>34.0909090909091</v>
      </c>
      <c r="P970" s="35" t="n">
        <f aca="false">$AB$17</f>
        <v>1.5</v>
      </c>
      <c r="Q970" s="35" t="n">
        <f aca="false">$AC$17</f>
        <v>25</v>
      </c>
      <c r="R970" s="16" t="n">
        <v>1.1</v>
      </c>
      <c r="S970" s="35" t="n">
        <v>58</v>
      </c>
      <c r="T970" s="35" t="n">
        <v>50</v>
      </c>
      <c r="U970" s="35" t="n">
        <v>75</v>
      </c>
      <c r="V970" s="35" t="n">
        <v>0.11</v>
      </c>
      <c r="W970" s="45" t="n">
        <f aca="false">SUM(F970,E970,V970,)</f>
        <v>0.65</v>
      </c>
    </row>
    <row r="971" customFormat="false" ht="15" hidden="false" customHeight="false" outlineLevel="0" collapsed="false">
      <c r="A971" s="39" t="n">
        <v>969</v>
      </c>
      <c r="B971" s="40" t="n">
        <v>1.2</v>
      </c>
      <c r="C971" s="41" t="n">
        <v>10</v>
      </c>
      <c r="D971" s="42" t="n">
        <v>0.1</v>
      </c>
      <c r="E971" s="40" t="n">
        <v>0.2</v>
      </c>
      <c r="F971" s="40" t="n">
        <f aca="false">(U971-S971)/T971</f>
        <v>0.26</v>
      </c>
      <c r="G971" s="45" t="n">
        <v>0.97</v>
      </c>
      <c r="H971" s="43" t="n">
        <v>2.2</v>
      </c>
      <c r="I971" s="40" t="n">
        <v>2.3</v>
      </c>
      <c r="J971" s="40" t="n">
        <f aca="false">(H971-I971)*B971*C971*D971*3.67</f>
        <v>-0.440399999999998</v>
      </c>
      <c r="K971" s="40" t="n">
        <v>3.67</v>
      </c>
      <c r="L971" s="44" t="n">
        <f aca="false">$AB$8*M971*N971*J971</f>
        <v>-128.94912</v>
      </c>
      <c r="M971" s="45" t="n">
        <v>0.813333333333333</v>
      </c>
      <c r="N971" s="35" t="n">
        <v>0.9</v>
      </c>
      <c r="O971" s="44" t="n">
        <f aca="false">(P971*Q971)/R971</f>
        <v>41.6666666666667</v>
      </c>
      <c r="P971" s="35" t="n">
        <f aca="false">$AB$17</f>
        <v>1.5</v>
      </c>
      <c r="Q971" s="35" t="n">
        <f aca="false">$AC$17</f>
        <v>25</v>
      </c>
      <c r="R971" s="16" t="n">
        <v>0.9</v>
      </c>
      <c r="S971" s="35" t="n">
        <v>62</v>
      </c>
      <c r="T971" s="35" t="n">
        <v>50</v>
      </c>
      <c r="U971" s="35" t="n">
        <v>75</v>
      </c>
      <c r="V971" s="35" t="n">
        <v>0.1</v>
      </c>
      <c r="W971" s="45" t="n">
        <f aca="false">SUM(F971,E971,V971,)</f>
        <v>0.56</v>
      </c>
    </row>
    <row r="972" customFormat="false" ht="15" hidden="false" customHeight="false" outlineLevel="0" collapsed="false">
      <c r="A972" s="39" t="n">
        <v>970</v>
      </c>
      <c r="B972" s="40" t="n">
        <v>1.2</v>
      </c>
      <c r="C972" s="41" t="n">
        <v>10</v>
      </c>
      <c r="D972" s="42" t="n">
        <v>0.1</v>
      </c>
      <c r="E972" s="40" t="n">
        <v>0.2</v>
      </c>
      <c r="F972" s="40" t="n">
        <f aca="false">(U972-S972)/T972</f>
        <v>0.28</v>
      </c>
      <c r="G972" s="45" t="n">
        <v>0.99</v>
      </c>
      <c r="H972" s="43" t="n">
        <v>2.2</v>
      </c>
      <c r="I972" s="40" t="n">
        <v>2.4</v>
      </c>
      <c r="J972" s="40" t="n">
        <f aca="false">(H972-I972)*B972*C972*D972*3.67</f>
        <v>-0.880799999999999</v>
      </c>
      <c r="K972" s="40" t="n">
        <v>3.67</v>
      </c>
      <c r="L972" s="44" t="n">
        <f aca="false">$AB$8*M972*N972*J972</f>
        <v>-262.12608</v>
      </c>
      <c r="M972" s="45" t="n">
        <v>0.826666666666667</v>
      </c>
      <c r="N972" s="35" t="n">
        <v>0.9</v>
      </c>
      <c r="O972" s="44" t="n">
        <f aca="false">(P972*Q972)/R972</f>
        <v>8.72093023255814</v>
      </c>
      <c r="P972" s="35" t="n">
        <f aca="false">$AB$17</f>
        <v>1.5</v>
      </c>
      <c r="Q972" s="35" t="n">
        <f aca="false">$AC$17</f>
        <v>25</v>
      </c>
      <c r="R972" s="16" t="n">
        <v>4.3</v>
      </c>
      <c r="S972" s="35" t="n">
        <v>61</v>
      </c>
      <c r="T972" s="35" t="n">
        <v>50</v>
      </c>
      <c r="U972" s="35" t="n">
        <v>75</v>
      </c>
      <c r="V972" s="35" t="n">
        <v>0.17</v>
      </c>
      <c r="W972" s="45" t="n">
        <f aca="false">SUM(F972,E972,V972,)</f>
        <v>0.65</v>
      </c>
    </row>
    <row r="973" customFormat="false" ht="15" hidden="false" customHeight="false" outlineLevel="0" collapsed="false">
      <c r="A973" s="39" t="n">
        <v>971</v>
      </c>
      <c r="B973" s="40" t="n">
        <v>1.2</v>
      </c>
      <c r="C973" s="41" t="n">
        <v>10</v>
      </c>
      <c r="D973" s="42" t="n">
        <v>0.1</v>
      </c>
      <c r="E973" s="40" t="n">
        <v>0.3</v>
      </c>
      <c r="F973" s="40" t="n">
        <f aca="false">(U973-S973)/T973</f>
        <v>0.28</v>
      </c>
      <c r="G973" s="45" t="n">
        <v>0.92</v>
      </c>
      <c r="H973" s="43" t="n">
        <v>2.2</v>
      </c>
      <c r="I973" s="40" t="n">
        <v>1.8</v>
      </c>
      <c r="J973" s="40" t="n">
        <f aca="false">(H973-I973)*B973*C973*D973*3.67</f>
        <v>1.7616</v>
      </c>
      <c r="K973" s="40" t="n">
        <v>3.67</v>
      </c>
      <c r="L973" s="44" t="n">
        <f aca="false">$AB$8*M973*N973*J973</f>
        <v>481.97376</v>
      </c>
      <c r="M973" s="45" t="n">
        <v>0.76</v>
      </c>
      <c r="N973" s="35" t="n">
        <v>0.9</v>
      </c>
      <c r="O973" s="44" t="n">
        <f aca="false">(P973*Q973)/R973</f>
        <v>34.0909090909091</v>
      </c>
      <c r="P973" s="35" t="n">
        <f aca="false">$AB$17</f>
        <v>1.5</v>
      </c>
      <c r="Q973" s="35" t="n">
        <f aca="false">$AC$17</f>
        <v>25</v>
      </c>
      <c r="R973" s="16" t="n">
        <v>1.1</v>
      </c>
      <c r="S973" s="35" t="n">
        <v>61</v>
      </c>
      <c r="T973" s="35" t="n">
        <v>50</v>
      </c>
      <c r="U973" s="35" t="n">
        <v>75</v>
      </c>
      <c r="V973" s="35" t="n">
        <v>0.14</v>
      </c>
      <c r="W973" s="45" t="n">
        <f aca="false">SUM(F973,E973,V973,)</f>
        <v>0.72</v>
      </c>
    </row>
    <row r="974" customFormat="false" ht="15" hidden="false" customHeight="false" outlineLevel="0" collapsed="false">
      <c r="A974" s="39" t="n">
        <v>972</v>
      </c>
      <c r="B974" s="40" t="n">
        <v>1.2</v>
      </c>
      <c r="C974" s="41" t="n">
        <v>10</v>
      </c>
      <c r="D974" s="42" t="n">
        <v>0.1</v>
      </c>
      <c r="E974" s="40" t="n">
        <v>0.2</v>
      </c>
      <c r="F974" s="40" t="n">
        <f aca="false">(U974-S974)/T974</f>
        <v>0.32</v>
      </c>
      <c r="G974" s="45" t="n">
        <v>0.91</v>
      </c>
      <c r="H974" s="43" t="n">
        <v>2.2</v>
      </c>
      <c r="I974" s="40" t="n">
        <v>2</v>
      </c>
      <c r="J974" s="40" t="n">
        <f aca="false">(H974-I974)*B974*C974*D974*3.67</f>
        <v>0.880800000000001</v>
      </c>
      <c r="K974" s="40" t="n">
        <v>3.67</v>
      </c>
      <c r="L974" s="44" t="n">
        <f aca="false">$AB$8*M974*N974*J974</f>
        <v>236.75904</v>
      </c>
      <c r="M974" s="45" t="n">
        <v>0.746666666666667</v>
      </c>
      <c r="N974" s="35" t="n">
        <v>0.9</v>
      </c>
      <c r="O974" s="44" t="n">
        <f aca="false">(P974*Q974)/R974</f>
        <v>10.4166666666667</v>
      </c>
      <c r="P974" s="35" t="n">
        <f aca="false">$AB$17</f>
        <v>1.5</v>
      </c>
      <c r="Q974" s="35" t="n">
        <f aca="false">$AC$17</f>
        <v>25</v>
      </c>
      <c r="R974" s="16" t="n">
        <v>3.6</v>
      </c>
      <c r="S974" s="35" t="n">
        <v>59</v>
      </c>
      <c r="T974" s="35" t="n">
        <v>50</v>
      </c>
      <c r="U974" s="35" t="n">
        <v>75</v>
      </c>
      <c r="V974" s="35" t="n">
        <v>0.11</v>
      </c>
      <c r="W974" s="45" t="n">
        <f aca="false">SUM(F974,E974,V974,)</f>
        <v>0.63</v>
      </c>
    </row>
    <row r="975" customFormat="false" ht="15" hidden="false" customHeight="false" outlineLevel="0" collapsed="false">
      <c r="A975" s="39" t="n">
        <v>973</v>
      </c>
      <c r="B975" s="40" t="n">
        <v>1.2</v>
      </c>
      <c r="C975" s="41" t="n">
        <v>10</v>
      </c>
      <c r="D975" s="42" t="n">
        <v>0.1</v>
      </c>
      <c r="E975" s="40" t="n">
        <v>0.2</v>
      </c>
      <c r="F975" s="40" t="n">
        <f aca="false">(U975-S975)/T975</f>
        <v>0.24</v>
      </c>
      <c r="G975" s="45" t="n">
        <v>0.9</v>
      </c>
      <c r="H975" s="43" t="n">
        <v>2.2</v>
      </c>
      <c r="I975" s="40" t="n">
        <v>2.1</v>
      </c>
      <c r="J975" s="40" t="n">
        <f aca="false">(H975-I975)*B975*C975*D975*3.67</f>
        <v>0.4404</v>
      </c>
      <c r="K975" s="40" t="n">
        <v>3.67</v>
      </c>
      <c r="L975" s="44" t="n">
        <f aca="false">$AB$8*M975*N975*J975</f>
        <v>124.72128</v>
      </c>
      <c r="M975" s="45" t="n">
        <v>0.786666666666667</v>
      </c>
      <c r="N975" s="35" t="n">
        <v>0.9</v>
      </c>
      <c r="O975" s="44" t="n">
        <f aca="false">(P975*Q975)/R975</f>
        <v>8.15217391304348</v>
      </c>
      <c r="P975" s="35" t="n">
        <f aca="false">$AB$17</f>
        <v>1.5</v>
      </c>
      <c r="Q975" s="35" t="n">
        <f aca="false">$AC$17</f>
        <v>25</v>
      </c>
      <c r="R975" s="16" t="n">
        <v>4.6</v>
      </c>
      <c r="S975" s="35" t="n">
        <v>63</v>
      </c>
      <c r="T975" s="35" t="n">
        <v>50</v>
      </c>
      <c r="U975" s="35" t="n">
        <v>75</v>
      </c>
      <c r="V975" s="35" t="n">
        <v>0.15</v>
      </c>
      <c r="W975" s="45" t="n">
        <f aca="false">SUM(F975,E975,V975,)</f>
        <v>0.59</v>
      </c>
    </row>
    <row r="976" customFormat="false" ht="15" hidden="false" customHeight="false" outlineLevel="0" collapsed="false">
      <c r="A976" s="39" t="n">
        <v>974</v>
      </c>
      <c r="B976" s="40" t="n">
        <v>1.2</v>
      </c>
      <c r="C976" s="41" t="n">
        <v>10</v>
      </c>
      <c r="D976" s="42" t="n">
        <v>0.1</v>
      </c>
      <c r="E976" s="40" t="n">
        <v>0.3</v>
      </c>
      <c r="F976" s="40" t="n">
        <f aca="false">(U976-S976)/T976</f>
        <v>0.32</v>
      </c>
      <c r="G976" s="45" t="n">
        <v>0.96</v>
      </c>
      <c r="H976" s="43" t="n">
        <v>2.2</v>
      </c>
      <c r="I976" s="40" t="n">
        <v>1.9</v>
      </c>
      <c r="J976" s="40" t="n">
        <f aca="false">(H976-I976)*B976*C976*D976*3.67</f>
        <v>1.3212</v>
      </c>
      <c r="K976" s="40" t="n">
        <v>3.67</v>
      </c>
      <c r="L976" s="44" t="n">
        <f aca="false">$AB$8*M976*N976*J976</f>
        <v>348.7968</v>
      </c>
      <c r="M976" s="45" t="n">
        <v>0.733333333333333</v>
      </c>
      <c r="N976" s="35" t="n">
        <v>0.9</v>
      </c>
      <c r="O976" s="44" t="n">
        <f aca="false">(P976*Q976)/R976</f>
        <v>9.61538461538462</v>
      </c>
      <c r="P976" s="35" t="n">
        <f aca="false">$AB$17</f>
        <v>1.5</v>
      </c>
      <c r="Q976" s="35" t="n">
        <f aca="false">$AC$17</f>
        <v>25</v>
      </c>
      <c r="R976" s="16" t="n">
        <v>3.9</v>
      </c>
      <c r="S976" s="35" t="n">
        <v>59</v>
      </c>
      <c r="T976" s="35" t="n">
        <v>50</v>
      </c>
      <c r="U976" s="35" t="n">
        <v>75</v>
      </c>
      <c r="V976" s="35" t="n">
        <v>0.13</v>
      </c>
      <c r="W976" s="45" t="n">
        <f aca="false">SUM(F976,E976,V976,)</f>
        <v>0.75</v>
      </c>
    </row>
    <row r="977" customFormat="false" ht="15" hidden="false" customHeight="false" outlineLevel="0" collapsed="false">
      <c r="A977" s="39" t="n">
        <v>975</v>
      </c>
      <c r="B977" s="40" t="n">
        <v>1.2</v>
      </c>
      <c r="C977" s="41" t="n">
        <v>10</v>
      </c>
      <c r="D977" s="42" t="n">
        <v>0.1</v>
      </c>
      <c r="E977" s="40" t="n">
        <v>0.3</v>
      </c>
      <c r="F977" s="40" t="n">
        <f aca="false">(U977-S977)/T977</f>
        <v>0.3</v>
      </c>
      <c r="G977" s="45" t="n">
        <v>1</v>
      </c>
      <c r="H977" s="43" t="n">
        <v>2.2</v>
      </c>
      <c r="I977" s="40" t="n">
        <v>2.3</v>
      </c>
      <c r="J977" s="40" t="n">
        <f aca="false">(H977-I977)*B977*C977*D977*3.67</f>
        <v>-0.440399999999998</v>
      </c>
      <c r="K977" s="40" t="n">
        <v>3.67</v>
      </c>
      <c r="L977" s="44" t="n">
        <f aca="false">$AB$8*M977*N977*J977</f>
        <v>-137.4048</v>
      </c>
      <c r="M977" s="45" t="n">
        <v>0.866666666666667</v>
      </c>
      <c r="N977" s="35" t="n">
        <v>0.9</v>
      </c>
      <c r="O977" s="44" t="n">
        <f aca="false">(P977*Q977)/R977</f>
        <v>6.35593220338983</v>
      </c>
      <c r="P977" s="35" t="n">
        <f aca="false">$AB$17</f>
        <v>1.5</v>
      </c>
      <c r="Q977" s="35" t="n">
        <f aca="false">$AC$17</f>
        <v>25</v>
      </c>
      <c r="R977" s="16" t="n">
        <v>5.9</v>
      </c>
      <c r="S977" s="35" t="n">
        <v>60</v>
      </c>
      <c r="T977" s="35" t="n">
        <v>50</v>
      </c>
      <c r="U977" s="35" t="n">
        <v>75</v>
      </c>
      <c r="V977" s="35" t="n">
        <v>0.17</v>
      </c>
      <c r="W977" s="45" t="n">
        <f aca="false">SUM(F977,E977,V977,)</f>
        <v>0.77</v>
      </c>
    </row>
    <row r="978" customFormat="false" ht="15" hidden="false" customHeight="false" outlineLevel="0" collapsed="false">
      <c r="A978" s="39" t="n">
        <v>976</v>
      </c>
      <c r="B978" s="40" t="n">
        <v>1.2</v>
      </c>
      <c r="C978" s="41" t="n">
        <v>10</v>
      </c>
      <c r="D978" s="42" t="n">
        <v>0.1</v>
      </c>
      <c r="E978" s="40" t="n">
        <v>0.4</v>
      </c>
      <c r="F978" s="40" t="n">
        <f aca="false">(U978-S978)/T978</f>
        <v>0.32</v>
      </c>
      <c r="G978" s="45" t="n">
        <v>0.95</v>
      </c>
      <c r="H978" s="43" t="n">
        <v>2.2</v>
      </c>
      <c r="I978" s="40" t="n">
        <v>2.3</v>
      </c>
      <c r="J978" s="40" t="n">
        <f aca="false">(H978-I978)*B978*C978*D978*3.67</f>
        <v>-0.440399999999998</v>
      </c>
      <c r="K978" s="40" t="n">
        <v>3.67</v>
      </c>
      <c r="L978" s="44" t="n">
        <f aca="false">$AB$8*M978*N978*J978</f>
        <v>-135.29088</v>
      </c>
      <c r="M978" s="45" t="n">
        <v>0.853333333333333</v>
      </c>
      <c r="N978" s="35" t="n">
        <v>0.9</v>
      </c>
      <c r="O978" s="44" t="n">
        <f aca="false">(P978*Q978)/R978</f>
        <v>46.875</v>
      </c>
      <c r="P978" s="35" t="n">
        <f aca="false">$AB$17</f>
        <v>1.5</v>
      </c>
      <c r="Q978" s="35" t="n">
        <f aca="false">$AC$17</f>
        <v>25</v>
      </c>
      <c r="R978" s="16" t="n">
        <v>0.8</v>
      </c>
      <c r="S978" s="35" t="n">
        <v>59</v>
      </c>
      <c r="T978" s="35" t="n">
        <v>50</v>
      </c>
      <c r="U978" s="35" t="n">
        <v>75</v>
      </c>
      <c r="V978" s="35" t="n">
        <v>0.14</v>
      </c>
      <c r="W978" s="45" t="n">
        <f aca="false">SUM(F978,E978,V978,)</f>
        <v>0.86</v>
      </c>
    </row>
    <row r="979" customFormat="false" ht="15" hidden="false" customHeight="false" outlineLevel="0" collapsed="false">
      <c r="A979" s="39" t="n">
        <v>977</v>
      </c>
      <c r="B979" s="40" t="n">
        <v>1.2</v>
      </c>
      <c r="C979" s="41" t="n">
        <v>10</v>
      </c>
      <c r="D979" s="42" t="n">
        <v>0.1</v>
      </c>
      <c r="E979" s="40" t="n">
        <v>0.4</v>
      </c>
      <c r="F979" s="40" t="n">
        <f aca="false">(U979-S979)/T979</f>
        <v>0.36</v>
      </c>
      <c r="G979" s="45" t="n">
        <v>0.98</v>
      </c>
      <c r="H979" s="43" t="n">
        <v>2.2</v>
      </c>
      <c r="I979" s="40" t="n">
        <v>2</v>
      </c>
      <c r="J979" s="40" t="n">
        <f aca="false">(H979-I979)*B979*C979*D979*3.67</f>
        <v>0.880800000000001</v>
      </c>
      <c r="K979" s="40" t="n">
        <v>3.67</v>
      </c>
      <c r="L979" s="44" t="n">
        <f aca="false">$AB$8*M979*N979*J979</f>
        <v>257.89824</v>
      </c>
      <c r="M979" s="45" t="n">
        <v>0.813333333333333</v>
      </c>
      <c r="N979" s="35" t="n">
        <v>0.9</v>
      </c>
      <c r="O979" s="44" t="n">
        <f aca="false">(P979*Q979)/R979</f>
        <v>17.8571428571429</v>
      </c>
      <c r="P979" s="35" t="n">
        <f aca="false">$AB$17</f>
        <v>1.5</v>
      </c>
      <c r="Q979" s="35" t="n">
        <f aca="false">$AC$17</f>
        <v>25</v>
      </c>
      <c r="R979" s="16" t="n">
        <v>2.1</v>
      </c>
      <c r="S979" s="35" t="n">
        <v>57</v>
      </c>
      <c r="T979" s="35" t="n">
        <v>50</v>
      </c>
      <c r="U979" s="35" t="n">
        <v>75</v>
      </c>
      <c r="V979" s="35" t="n">
        <v>0.24</v>
      </c>
      <c r="W979" s="45" t="n">
        <f aca="false">SUM(F979,E979,V979,)</f>
        <v>1</v>
      </c>
    </row>
    <row r="980" customFormat="false" ht="15" hidden="false" customHeight="false" outlineLevel="0" collapsed="false">
      <c r="A980" s="39" t="n">
        <v>978</v>
      </c>
      <c r="B980" s="40" t="n">
        <v>1.2</v>
      </c>
      <c r="C980" s="41" t="n">
        <v>10</v>
      </c>
      <c r="D980" s="42" t="n">
        <v>0.1</v>
      </c>
      <c r="E980" s="40" t="n">
        <v>0.2</v>
      </c>
      <c r="F980" s="40" t="n">
        <f aca="false">(U980-S980)/T980</f>
        <v>0.36</v>
      </c>
      <c r="G980" s="45" t="n">
        <v>0.98</v>
      </c>
      <c r="H980" s="43" t="n">
        <v>2.2</v>
      </c>
      <c r="I980" s="40" t="n">
        <v>2.5</v>
      </c>
      <c r="J980" s="40" t="n">
        <f aca="false">(H980-I980)*B980*C980*D980*3.67</f>
        <v>-1.3212</v>
      </c>
      <c r="K980" s="40" t="n">
        <v>3.67</v>
      </c>
      <c r="L980" s="44" t="n">
        <f aca="false">$AB$8*M980*N980*J980</f>
        <v>-361.48032</v>
      </c>
      <c r="M980" s="45" t="n">
        <v>0.76</v>
      </c>
      <c r="N980" s="35" t="n">
        <v>0.9</v>
      </c>
      <c r="O980" s="44" t="n">
        <f aca="false">(P980*Q980)/R980</f>
        <v>37.5</v>
      </c>
      <c r="P980" s="35" t="n">
        <f aca="false">$AB$17</f>
        <v>1.5</v>
      </c>
      <c r="Q980" s="35" t="n">
        <f aca="false">$AC$17</f>
        <v>25</v>
      </c>
      <c r="R980" s="16" t="n">
        <v>1</v>
      </c>
      <c r="S980" s="35" t="n">
        <v>57</v>
      </c>
      <c r="T980" s="35" t="n">
        <v>50</v>
      </c>
      <c r="U980" s="35" t="n">
        <v>75</v>
      </c>
      <c r="V980" s="35" t="n">
        <v>0.2</v>
      </c>
      <c r="W980" s="45" t="n">
        <f aca="false">SUM(F980,E980,V980,)</f>
        <v>0.76</v>
      </c>
    </row>
    <row r="981" customFormat="false" ht="15" hidden="false" customHeight="false" outlineLevel="0" collapsed="false">
      <c r="A981" s="39" t="n">
        <v>979</v>
      </c>
      <c r="B981" s="40" t="n">
        <v>1.2</v>
      </c>
      <c r="C981" s="41" t="n">
        <v>10</v>
      </c>
      <c r="D981" s="42" t="n">
        <v>0.1</v>
      </c>
      <c r="E981" s="40" t="n">
        <v>0.4</v>
      </c>
      <c r="F981" s="40" t="n">
        <f aca="false">(U981-S981)/T981</f>
        <v>0.22</v>
      </c>
      <c r="G981" s="45" t="n">
        <v>0.94</v>
      </c>
      <c r="H981" s="43" t="n">
        <v>2.2</v>
      </c>
      <c r="I981" s="40" t="n">
        <v>1.8</v>
      </c>
      <c r="J981" s="40" t="n">
        <f aca="false">(H981-I981)*B981*C981*D981*3.67</f>
        <v>1.7616</v>
      </c>
      <c r="K981" s="40" t="n">
        <v>3.67</v>
      </c>
      <c r="L981" s="44" t="n">
        <f aca="false">$AB$8*M981*N981*J981</f>
        <v>515.79648</v>
      </c>
      <c r="M981" s="45" t="n">
        <v>0.813333333333333</v>
      </c>
      <c r="N981" s="35" t="n">
        <v>0.9</v>
      </c>
      <c r="O981" s="44" t="n">
        <f aca="false">(P981*Q981)/R981</f>
        <v>5.35714285714286</v>
      </c>
      <c r="P981" s="35" t="n">
        <f aca="false">$AB$17</f>
        <v>1.5</v>
      </c>
      <c r="Q981" s="35" t="n">
        <f aca="false">$AC$17</f>
        <v>25</v>
      </c>
      <c r="R981" s="16" t="n">
        <v>7</v>
      </c>
      <c r="S981" s="35" t="n">
        <v>64</v>
      </c>
      <c r="T981" s="35" t="n">
        <v>50</v>
      </c>
      <c r="U981" s="35" t="n">
        <v>75</v>
      </c>
      <c r="V981" s="35" t="n">
        <v>0.12</v>
      </c>
      <c r="W981" s="45" t="n">
        <f aca="false">SUM(F981,E981,V981,)</f>
        <v>0.74</v>
      </c>
    </row>
    <row r="982" customFormat="false" ht="15" hidden="false" customHeight="false" outlineLevel="0" collapsed="false">
      <c r="A982" s="39" t="n">
        <v>980</v>
      </c>
      <c r="B982" s="40" t="n">
        <v>1.2</v>
      </c>
      <c r="C982" s="41" t="n">
        <v>10</v>
      </c>
      <c r="D982" s="42" t="n">
        <v>0.1</v>
      </c>
      <c r="E982" s="40" t="n">
        <v>0.2</v>
      </c>
      <c r="F982" s="40" t="n">
        <f aca="false">(U982-S982)/T982</f>
        <v>0.2</v>
      </c>
      <c r="G982" s="45" t="n">
        <v>0.94</v>
      </c>
      <c r="H982" s="43" t="n">
        <v>2.2</v>
      </c>
      <c r="I982" s="40" t="n">
        <v>2.1</v>
      </c>
      <c r="J982" s="40" t="n">
        <f aca="false">(H982-I982)*B982*C982*D982*3.67</f>
        <v>0.4404</v>
      </c>
      <c r="K982" s="40" t="n">
        <v>3.67</v>
      </c>
      <c r="L982" s="44" t="n">
        <f aca="false">$AB$8*M982*N982*J982</f>
        <v>122.60736</v>
      </c>
      <c r="M982" s="45" t="n">
        <v>0.773333333333333</v>
      </c>
      <c r="N982" s="35" t="n">
        <v>0.9</v>
      </c>
      <c r="O982" s="44" t="n">
        <f aca="false">(P982*Q982)/R982</f>
        <v>34.0909090909091</v>
      </c>
      <c r="P982" s="35" t="n">
        <f aca="false">$AB$17</f>
        <v>1.5</v>
      </c>
      <c r="Q982" s="35" t="n">
        <f aca="false">$AC$17</f>
        <v>25</v>
      </c>
      <c r="R982" s="16" t="n">
        <v>1.1</v>
      </c>
      <c r="S982" s="35" t="n">
        <v>65</v>
      </c>
      <c r="T982" s="35" t="n">
        <v>50</v>
      </c>
      <c r="U982" s="35" t="n">
        <v>75</v>
      </c>
      <c r="V982" s="35" t="n">
        <v>0.1</v>
      </c>
      <c r="W982" s="45" t="n">
        <f aca="false">SUM(F982,E982,V982,)</f>
        <v>0.5</v>
      </c>
    </row>
    <row r="983" customFormat="false" ht="15" hidden="false" customHeight="false" outlineLevel="0" collapsed="false">
      <c r="A983" s="39" t="n">
        <v>981</v>
      </c>
      <c r="B983" s="40" t="n">
        <v>1.2</v>
      </c>
      <c r="C983" s="41" t="n">
        <v>10</v>
      </c>
      <c r="D983" s="42" t="n">
        <v>0.1</v>
      </c>
      <c r="E983" s="40" t="n">
        <v>0.3</v>
      </c>
      <c r="F983" s="40" t="n">
        <f aca="false">(U983-S983)/T983</f>
        <v>0.36</v>
      </c>
      <c r="G983" s="45" t="n">
        <v>0.98</v>
      </c>
      <c r="H983" s="43" t="n">
        <v>2.2</v>
      </c>
      <c r="I983" s="40" t="n">
        <v>2</v>
      </c>
      <c r="J983" s="40" t="n">
        <f aca="false">(H983-I983)*B983*C983*D983*3.67</f>
        <v>0.880800000000001</v>
      </c>
      <c r="K983" s="40" t="n">
        <v>3.67</v>
      </c>
      <c r="L983" s="44" t="n">
        <f aca="false">$AB$8*M983*N983*J983</f>
        <v>262.12608</v>
      </c>
      <c r="M983" s="45" t="n">
        <v>0.826666666666667</v>
      </c>
      <c r="N983" s="35" t="n">
        <v>0.9</v>
      </c>
      <c r="O983" s="44" t="n">
        <f aca="false">(P983*Q983)/R983</f>
        <v>8.15217391304348</v>
      </c>
      <c r="P983" s="35" t="n">
        <f aca="false">$AB$17</f>
        <v>1.5</v>
      </c>
      <c r="Q983" s="35" t="n">
        <f aca="false">$AC$17</f>
        <v>25</v>
      </c>
      <c r="R983" s="16" t="n">
        <v>4.6</v>
      </c>
      <c r="S983" s="35" t="n">
        <v>57</v>
      </c>
      <c r="T983" s="35" t="n">
        <v>50</v>
      </c>
      <c r="U983" s="35" t="n">
        <v>75</v>
      </c>
      <c r="V983" s="35" t="n">
        <v>0.12</v>
      </c>
      <c r="W983" s="45" t="n">
        <f aca="false">SUM(F983,E983,V983,)</f>
        <v>0.78</v>
      </c>
    </row>
    <row r="984" customFormat="false" ht="15" hidden="false" customHeight="false" outlineLevel="0" collapsed="false">
      <c r="A984" s="39" t="n">
        <v>982</v>
      </c>
      <c r="B984" s="40" t="n">
        <v>1.2</v>
      </c>
      <c r="C984" s="41" t="n">
        <v>10</v>
      </c>
      <c r="D984" s="42" t="n">
        <v>0.1</v>
      </c>
      <c r="E984" s="40" t="n">
        <v>0.2</v>
      </c>
      <c r="F984" s="40" t="n">
        <f aca="false">(U984-S984)/T984</f>
        <v>0.28</v>
      </c>
      <c r="G984" s="45" t="n">
        <v>0.98</v>
      </c>
      <c r="H984" s="43" t="n">
        <v>2.2</v>
      </c>
      <c r="I984" s="40" t="n">
        <v>2.3</v>
      </c>
      <c r="J984" s="40" t="n">
        <f aca="false">(H984-I984)*B984*C984*D984*3.67</f>
        <v>-0.440399999999998</v>
      </c>
      <c r="K984" s="40" t="n">
        <v>3.67</v>
      </c>
      <c r="L984" s="44" t="n">
        <f aca="false">$AB$8*M984*N984*J984</f>
        <v>-120.49344</v>
      </c>
      <c r="M984" s="45" t="n">
        <v>0.76</v>
      </c>
      <c r="N984" s="35" t="n">
        <v>0.9</v>
      </c>
      <c r="O984" s="44" t="n">
        <f aca="false">(P984*Q984)/R984</f>
        <v>28.8461538461538</v>
      </c>
      <c r="P984" s="35" t="n">
        <f aca="false">$AB$17</f>
        <v>1.5</v>
      </c>
      <c r="Q984" s="35" t="n">
        <f aca="false">$AC$17</f>
        <v>25</v>
      </c>
      <c r="R984" s="16" t="n">
        <v>1.3</v>
      </c>
      <c r="S984" s="35" t="n">
        <v>61</v>
      </c>
      <c r="T984" s="35" t="n">
        <v>50</v>
      </c>
      <c r="U984" s="35" t="n">
        <v>75</v>
      </c>
      <c r="V984" s="35" t="n">
        <v>0.19</v>
      </c>
      <c r="W984" s="45" t="n">
        <f aca="false">SUM(F984,E984,V984,)</f>
        <v>0.67</v>
      </c>
    </row>
    <row r="985" customFormat="false" ht="15" hidden="false" customHeight="false" outlineLevel="0" collapsed="false">
      <c r="A985" s="39" t="n">
        <v>983</v>
      </c>
      <c r="B985" s="40" t="n">
        <v>1.2</v>
      </c>
      <c r="C985" s="41" t="n">
        <v>10</v>
      </c>
      <c r="D985" s="42" t="n">
        <v>0.1</v>
      </c>
      <c r="E985" s="40" t="n">
        <v>0.4</v>
      </c>
      <c r="F985" s="40" t="n">
        <f aca="false">(U985-S985)/T985</f>
        <v>0.2</v>
      </c>
      <c r="G985" s="45" t="n">
        <v>0.98</v>
      </c>
      <c r="H985" s="43" t="n">
        <v>2.2</v>
      </c>
      <c r="I985" s="40" t="n">
        <v>2.6</v>
      </c>
      <c r="J985" s="40" t="n">
        <f aca="false">(H985-I985)*B985*C985*D985*3.67</f>
        <v>-1.7616</v>
      </c>
      <c r="K985" s="40" t="n">
        <v>3.67</v>
      </c>
      <c r="L985" s="44" t="n">
        <f aca="false">$AB$8*M985*N985*J985</f>
        <v>-532.70784</v>
      </c>
      <c r="M985" s="45" t="n">
        <v>0.84</v>
      </c>
      <c r="N985" s="35" t="n">
        <v>0.9</v>
      </c>
      <c r="O985" s="44" t="n">
        <f aca="false">(P985*Q985)/R985</f>
        <v>22.0588235294118</v>
      </c>
      <c r="P985" s="35" t="n">
        <f aca="false">$AB$17</f>
        <v>1.5</v>
      </c>
      <c r="Q985" s="35" t="n">
        <f aca="false">$AC$17</f>
        <v>25</v>
      </c>
      <c r="R985" s="16" t="n">
        <v>1.7</v>
      </c>
      <c r="S985" s="35" t="n">
        <v>65</v>
      </c>
      <c r="T985" s="35" t="n">
        <v>50</v>
      </c>
      <c r="U985" s="35" t="n">
        <v>75</v>
      </c>
      <c r="V985" s="35" t="n">
        <v>0.19</v>
      </c>
      <c r="W985" s="45" t="n">
        <f aca="false">SUM(F985,E985,V985,)</f>
        <v>0.79</v>
      </c>
    </row>
    <row r="986" customFormat="false" ht="15" hidden="false" customHeight="false" outlineLevel="0" collapsed="false">
      <c r="A986" s="39" t="n">
        <v>984</v>
      </c>
      <c r="B986" s="40" t="n">
        <v>1.2</v>
      </c>
      <c r="C986" s="41" t="n">
        <v>10</v>
      </c>
      <c r="D986" s="42" t="n">
        <v>0.1</v>
      </c>
      <c r="E986" s="40" t="n">
        <v>0.3</v>
      </c>
      <c r="F986" s="40" t="n">
        <f aca="false">(U986-S986)/T986</f>
        <v>0.22</v>
      </c>
      <c r="G986" s="45" t="n">
        <v>0.9</v>
      </c>
      <c r="H986" s="43" t="n">
        <v>2.2</v>
      </c>
      <c r="I986" s="40" t="n">
        <v>2.2</v>
      </c>
      <c r="J986" s="40" t="n">
        <f aca="false">(H986-I986)*B986*C986*D986*3.67</f>
        <v>0</v>
      </c>
      <c r="K986" s="40" t="n">
        <v>3.67</v>
      </c>
      <c r="L986" s="44" t="n">
        <f aca="false">$AB$8*M986*N986*J986</f>
        <v>0</v>
      </c>
      <c r="M986" s="45" t="n">
        <v>0.866666666666667</v>
      </c>
      <c r="N986" s="35" t="n">
        <v>0.9</v>
      </c>
      <c r="O986" s="44" t="n">
        <f aca="false">(P986*Q986)/R986</f>
        <v>7.8125</v>
      </c>
      <c r="P986" s="35" t="n">
        <f aca="false">$AB$17</f>
        <v>1.5</v>
      </c>
      <c r="Q986" s="35" t="n">
        <f aca="false">$AC$17</f>
        <v>25</v>
      </c>
      <c r="R986" s="16" t="n">
        <v>4.8</v>
      </c>
      <c r="S986" s="35" t="n">
        <v>64</v>
      </c>
      <c r="T986" s="35" t="n">
        <v>50</v>
      </c>
      <c r="U986" s="35" t="n">
        <v>75</v>
      </c>
      <c r="V986" s="35" t="n">
        <v>0.11</v>
      </c>
      <c r="W986" s="45" t="n">
        <f aca="false">SUM(F986,E986,V986,)</f>
        <v>0.63</v>
      </c>
    </row>
    <row r="987" customFormat="false" ht="15" hidden="false" customHeight="false" outlineLevel="0" collapsed="false">
      <c r="A987" s="39" t="n">
        <v>985</v>
      </c>
      <c r="B987" s="40" t="n">
        <v>1.2</v>
      </c>
      <c r="C987" s="41" t="n">
        <v>10</v>
      </c>
      <c r="D987" s="42" t="n">
        <v>0.1</v>
      </c>
      <c r="E987" s="40" t="n">
        <v>0.3</v>
      </c>
      <c r="F987" s="40" t="n">
        <f aca="false">(U987-S987)/T987</f>
        <v>0.38</v>
      </c>
      <c r="G987" s="45" t="n">
        <v>0.91</v>
      </c>
      <c r="H987" s="43" t="n">
        <v>2.2</v>
      </c>
      <c r="I987" s="40" t="n">
        <v>2.4</v>
      </c>
      <c r="J987" s="40" t="n">
        <f aca="false">(H987-I987)*B987*C987*D987*3.67</f>
        <v>-0.880799999999999</v>
      </c>
      <c r="K987" s="40" t="n">
        <v>3.67</v>
      </c>
      <c r="L987" s="44" t="n">
        <f aca="false">$AB$8*M987*N987*J987</f>
        <v>-249.44256</v>
      </c>
      <c r="M987" s="45" t="n">
        <v>0.786666666666667</v>
      </c>
      <c r="N987" s="35" t="n">
        <v>0.9</v>
      </c>
      <c r="O987" s="44" t="n">
        <f aca="false">(P987*Q987)/R987</f>
        <v>19.7368421052632</v>
      </c>
      <c r="P987" s="35" t="n">
        <f aca="false">$AB$17</f>
        <v>1.5</v>
      </c>
      <c r="Q987" s="35" t="n">
        <f aca="false">$AC$17</f>
        <v>25</v>
      </c>
      <c r="R987" s="16" t="n">
        <v>1.9</v>
      </c>
      <c r="S987" s="35" t="n">
        <v>56</v>
      </c>
      <c r="T987" s="35" t="n">
        <v>50</v>
      </c>
      <c r="U987" s="35" t="n">
        <v>75</v>
      </c>
      <c r="V987" s="35" t="n">
        <v>0.23</v>
      </c>
      <c r="W987" s="45" t="n">
        <f aca="false">SUM(F987,E987,V987,)</f>
        <v>0.91</v>
      </c>
    </row>
    <row r="988" customFormat="false" ht="15" hidden="false" customHeight="false" outlineLevel="0" collapsed="false">
      <c r="A988" s="39" t="n">
        <v>986</v>
      </c>
      <c r="B988" s="40" t="n">
        <v>1.2</v>
      </c>
      <c r="C988" s="41" t="n">
        <v>10</v>
      </c>
      <c r="D988" s="42" t="n">
        <v>0.1</v>
      </c>
      <c r="E988" s="40" t="n">
        <v>0.2</v>
      </c>
      <c r="F988" s="40" t="n">
        <f aca="false">(U988-S988)/T988</f>
        <v>0.4</v>
      </c>
      <c r="G988" s="45" t="n">
        <v>0.91</v>
      </c>
      <c r="H988" s="43" t="n">
        <v>2.2</v>
      </c>
      <c r="I988" s="40" t="n">
        <v>2.1</v>
      </c>
      <c r="J988" s="40" t="n">
        <f aca="false">(H988-I988)*B988*C988*D988*3.67</f>
        <v>0.4404</v>
      </c>
      <c r="K988" s="40" t="n">
        <v>3.67</v>
      </c>
      <c r="L988" s="44" t="n">
        <f aca="false">$AB$8*M988*N988*J988</f>
        <v>135.29088</v>
      </c>
      <c r="M988" s="45" t="n">
        <v>0.853333333333333</v>
      </c>
      <c r="N988" s="35" t="n">
        <v>0.9</v>
      </c>
      <c r="O988" s="44" t="n">
        <f aca="false">(P988*Q988)/R988</f>
        <v>37.5</v>
      </c>
      <c r="P988" s="35" t="n">
        <f aca="false">$AB$17</f>
        <v>1.5</v>
      </c>
      <c r="Q988" s="35" t="n">
        <f aca="false">$AC$17</f>
        <v>25</v>
      </c>
      <c r="R988" s="16" t="n">
        <v>1</v>
      </c>
      <c r="S988" s="35" t="n">
        <v>55</v>
      </c>
      <c r="T988" s="35" t="n">
        <v>50</v>
      </c>
      <c r="U988" s="35" t="n">
        <v>75</v>
      </c>
      <c r="V988" s="35" t="n">
        <v>0.23</v>
      </c>
      <c r="W988" s="45" t="n">
        <f aca="false">SUM(F988,E988,V988,)</f>
        <v>0.83</v>
      </c>
    </row>
    <row r="989" customFormat="false" ht="15" hidden="false" customHeight="false" outlineLevel="0" collapsed="false">
      <c r="A989" s="39" t="n">
        <v>987</v>
      </c>
      <c r="B989" s="40" t="n">
        <v>1.2</v>
      </c>
      <c r="C989" s="41" t="n">
        <v>10</v>
      </c>
      <c r="D989" s="42" t="n">
        <v>0.1</v>
      </c>
      <c r="E989" s="40" t="n">
        <v>0.3</v>
      </c>
      <c r="F989" s="40" t="n">
        <f aca="false">(U989-S989)/T989</f>
        <v>0.28</v>
      </c>
      <c r="G989" s="45" t="n">
        <v>0.9</v>
      </c>
      <c r="H989" s="43" t="n">
        <v>2.2</v>
      </c>
      <c r="I989" s="40" t="n">
        <v>2.3</v>
      </c>
      <c r="J989" s="40" t="n">
        <f aca="false">(H989-I989)*B989*C989*D989*3.67</f>
        <v>-0.440399999999998</v>
      </c>
      <c r="K989" s="40" t="n">
        <v>3.67</v>
      </c>
      <c r="L989" s="44" t="n">
        <f aca="false">$AB$8*M989*N989*J989</f>
        <v>-131.06304</v>
      </c>
      <c r="M989" s="45" t="n">
        <v>0.826666666666667</v>
      </c>
      <c r="N989" s="35" t="n">
        <v>0.9</v>
      </c>
      <c r="O989" s="44" t="n">
        <f aca="false">(P989*Q989)/R989</f>
        <v>17.0454545454545</v>
      </c>
      <c r="P989" s="35" t="n">
        <f aca="false">$AB$17</f>
        <v>1.5</v>
      </c>
      <c r="Q989" s="35" t="n">
        <f aca="false">$AC$17</f>
        <v>25</v>
      </c>
      <c r="R989" s="16" t="n">
        <v>2.2</v>
      </c>
      <c r="S989" s="35" t="n">
        <v>61</v>
      </c>
      <c r="T989" s="35" t="n">
        <v>50</v>
      </c>
      <c r="U989" s="35" t="n">
        <v>75</v>
      </c>
      <c r="V989" s="35" t="n">
        <v>0.16</v>
      </c>
      <c r="W989" s="45" t="n">
        <f aca="false">SUM(F989,E989,V989,)</f>
        <v>0.74</v>
      </c>
    </row>
    <row r="990" customFormat="false" ht="15" hidden="false" customHeight="false" outlineLevel="0" collapsed="false">
      <c r="A990" s="39" t="n">
        <v>988</v>
      </c>
      <c r="B990" s="40" t="n">
        <v>1.2</v>
      </c>
      <c r="C990" s="41" t="n">
        <v>10</v>
      </c>
      <c r="D990" s="42" t="n">
        <v>0.1</v>
      </c>
      <c r="E990" s="40" t="n">
        <v>0.3</v>
      </c>
      <c r="F990" s="40" t="n">
        <f aca="false">(U990-S990)/T990</f>
        <v>0.2</v>
      </c>
      <c r="G990" s="45" t="n">
        <v>0.94</v>
      </c>
      <c r="H990" s="43" t="n">
        <v>2.2</v>
      </c>
      <c r="I990" s="40" t="n">
        <v>2.3</v>
      </c>
      <c r="J990" s="40" t="n">
        <f aca="false">(H990-I990)*B990*C990*D990*3.67</f>
        <v>-0.440399999999998</v>
      </c>
      <c r="K990" s="40" t="n">
        <v>3.67</v>
      </c>
      <c r="L990" s="44" t="n">
        <f aca="false">$AB$8*M990*N990*J990</f>
        <v>-118.37952</v>
      </c>
      <c r="M990" s="45" t="n">
        <v>0.746666666666667</v>
      </c>
      <c r="N990" s="35" t="n">
        <v>0.9</v>
      </c>
      <c r="O990" s="44" t="n">
        <f aca="false">(P990*Q990)/R990</f>
        <v>37.5</v>
      </c>
      <c r="P990" s="35" t="n">
        <f aca="false">$AB$17</f>
        <v>1.5</v>
      </c>
      <c r="Q990" s="35" t="n">
        <f aca="false">$AC$17</f>
        <v>25</v>
      </c>
      <c r="R990" s="16" t="n">
        <v>1</v>
      </c>
      <c r="S990" s="35" t="n">
        <v>65</v>
      </c>
      <c r="T990" s="35" t="n">
        <v>50</v>
      </c>
      <c r="U990" s="35" t="n">
        <v>75</v>
      </c>
      <c r="V990" s="35" t="n">
        <v>0.15</v>
      </c>
      <c r="W990" s="45" t="n">
        <f aca="false">SUM(F990,E990,V990,)</f>
        <v>0.65</v>
      </c>
    </row>
    <row r="991" customFormat="false" ht="15" hidden="false" customHeight="false" outlineLevel="0" collapsed="false">
      <c r="A991" s="39" t="n">
        <v>989</v>
      </c>
      <c r="B991" s="40" t="n">
        <v>1.2</v>
      </c>
      <c r="C991" s="41" t="n">
        <v>10</v>
      </c>
      <c r="D991" s="42" t="n">
        <v>0.1</v>
      </c>
      <c r="E991" s="40" t="n">
        <v>0.2</v>
      </c>
      <c r="F991" s="40" t="n">
        <f aca="false">(U991-S991)/T991</f>
        <v>0.36</v>
      </c>
      <c r="G991" s="45" t="n">
        <v>0.92</v>
      </c>
      <c r="H991" s="43" t="n">
        <v>2.2</v>
      </c>
      <c r="I991" s="40" t="n">
        <v>1.8</v>
      </c>
      <c r="J991" s="40" t="n">
        <f aca="false">(H991-I991)*B991*C991*D991*3.67</f>
        <v>1.7616</v>
      </c>
      <c r="K991" s="40" t="n">
        <v>3.67</v>
      </c>
      <c r="L991" s="44" t="n">
        <f aca="false">$AB$8*M991*N991*J991</f>
        <v>473.51808</v>
      </c>
      <c r="M991" s="45" t="n">
        <v>0.746666666666667</v>
      </c>
      <c r="N991" s="35" t="n">
        <v>0.9</v>
      </c>
      <c r="O991" s="44" t="n">
        <f aca="false">(P991*Q991)/R991</f>
        <v>8.92857142857143</v>
      </c>
      <c r="P991" s="35" t="n">
        <f aca="false">$AB$17</f>
        <v>1.5</v>
      </c>
      <c r="Q991" s="35" t="n">
        <f aca="false">$AC$17</f>
        <v>25</v>
      </c>
      <c r="R991" s="16" t="n">
        <v>4.2</v>
      </c>
      <c r="S991" s="35" t="n">
        <v>57</v>
      </c>
      <c r="T991" s="35" t="n">
        <v>50</v>
      </c>
      <c r="U991" s="35" t="n">
        <v>75</v>
      </c>
      <c r="V991" s="35" t="n">
        <v>0.22</v>
      </c>
      <c r="W991" s="45" t="n">
        <f aca="false">SUM(F991,E991,V991,)</f>
        <v>0.78</v>
      </c>
    </row>
    <row r="992" customFormat="false" ht="15" hidden="false" customHeight="false" outlineLevel="0" collapsed="false">
      <c r="A992" s="39" t="n">
        <v>990</v>
      </c>
      <c r="B992" s="40" t="n">
        <v>1.2</v>
      </c>
      <c r="C992" s="41" t="n">
        <v>10</v>
      </c>
      <c r="D992" s="42" t="n">
        <v>0.1</v>
      </c>
      <c r="E992" s="40" t="n">
        <v>0.4</v>
      </c>
      <c r="F992" s="40" t="n">
        <f aca="false">(U992-S992)/T992</f>
        <v>0.38</v>
      </c>
      <c r="G992" s="45" t="n">
        <v>0.97</v>
      </c>
      <c r="H992" s="43" t="n">
        <v>2.2</v>
      </c>
      <c r="I992" s="40" t="n">
        <v>2.3</v>
      </c>
      <c r="J992" s="40" t="n">
        <f aca="false">(H992-I992)*B992*C992*D992*3.67</f>
        <v>-0.440399999999998</v>
      </c>
      <c r="K992" s="40" t="n">
        <v>3.67</v>
      </c>
      <c r="L992" s="44" t="n">
        <f aca="false">$AB$8*M992*N992*J992</f>
        <v>-128.94912</v>
      </c>
      <c r="M992" s="45" t="n">
        <v>0.813333333333333</v>
      </c>
      <c r="N992" s="35" t="n">
        <v>0.9</v>
      </c>
      <c r="O992" s="44" t="n">
        <f aca="false">(P992*Q992)/R992</f>
        <v>8.92857142857143</v>
      </c>
      <c r="P992" s="35" t="n">
        <f aca="false">$AB$17</f>
        <v>1.5</v>
      </c>
      <c r="Q992" s="35" t="n">
        <f aca="false">$AC$17</f>
        <v>25</v>
      </c>
      <c r="R992" s="16" t="n">
        <v>4.2</v>
      </c>
      <c r="S992" s="35" t="n">
        <v>56</v>
      </c>
      <c r="T992" s="35" t="n">
        <v>50</v>
      </c>
      <c r="U992" s="35" t="n">
        <v>75</v>
      </c>
      <c r="V992" s="35" t="n">
        <v>0.12</v>
      </c>
      <c r="W992" s="45" t="n">
        <f aca="false">SUM(F992,E992,V992,)</f>
        <v>0.9</v>
      </c>
    </row>
    <row r="993" customFormat="false" ht="15" hidden="false" customHeight="false" outlineLevel="0" collapsed="false">
      <c r="A993" s="39" t="n">
        <v>991</v>
      </c>
      <c r="B993" s="40" t="n">
        <v>1.2</v>
      </c>
      <c r="C993" s="41" t="n">
        <v>10</v>
      </c>
      <c r="D993" s="42" t="n">
        <v>0.1</v>
      </c>
      <c r="E993" s="40" t="n">
        <v>0.4</v>
      </c>
      <c r="F993" s="40" t="n">
        <f aca="false">(U993-S993)/T993</f>
        <v>0.32</v>
      </c>
      <c r="G993" s="45" t="n">
        <v>0.91</v>
      </c>
      <c r="H993" s="43" t="n">
        <v>2.2</v>
      </c>
      <c r="I993" s="40" t="n">
        <v>2</v>
      </c>
      <c r="J993" s="40" t="n">
        <f aca="false">(H993-I993)*B993*C993*D993*3.67</f>
        <v>0.880800000000001</v>
      </c>
      <c r="K993" s="40" t="n">
        <v>3.67</v>
      </c>
      <c r="L993" s="44" t="n">
        <f aca="false">$AB$8*M993*N993*J993</f>
        <v>253.6704</v>
      </c>
      <c r="M993" s="45" t="n">
        <v>0.8</v>
      </c>
      <c r="N993" s="35" t="n">
        <v>0.9</v>
      </c>
      <c r="O993" s="44" t="n">
        <f aca="false">(P993*Q993)/R993</f>
        <v>10.7142857142857</v>
      </c>
      <c r="P993" s="35" t="n">
        <f aca="false">$AB$17</f>
        <v>1.5</v>
      </c>
      <c r="Q993" s="35" t="n">
        <f aca="false">$AC$17</f>
        <v>25</v>
      </c>
      <c r="R993" s="16" t="n">
        <v>3.5</v>
      </c>
      <c r="S993" s="35" t="n">
        <v>59</v>
      </c>
      <c r="T993" s="35" t="n">
        <v>50</v>
      </c>
      <c r="U993" s="35" t="n">
        <v>75</v>
      </c>
      <c r="V993" s="35" t="n">
        <v>0.18</v>
      </c>
      <c r="W993" s="45" t="n">
        <f aca="false">SUM(F993,E993,V993,)</f>
        <v>0.9</v>
      </c>
    </row>
    <row r="994" customFormat="false" ht="15" hidden="false" customHeight="false" outlineLevel="0" collapsed="false">
      <c r="A994" s="39" t="n">
        <v>992</v>
      </c>
      <c r="B994" s="40" t="n">
        <v>1.2</v>
      </c>
      <c r="C994" s="41" t="n">
        <v>10</v>
      </c>
      <c r="D994" s="42" t="n">
        <v>0.1</v>
      </c>
      <c r="E994" s="40" t="n">
        <v>0.3</v>
      </c>
      <c r="F994" s="40" t="n">
        <f aca="false">(U994-S994)/T994</f>
        <v>0.2</v>
      </c>
      <c r="G994" s="45" t="n">
        <v>0.95</v>
      </c>
      <c r="H994" s="43" t="n">
        <v>2.2</v>
      </c>
      <c r="I994" s="40" t="n">
        <v>2.5</v>
      </c>
      <c r="J994" s="40" t="n">
        <f aca="false">(H994-I994)*B994*C994*D994*3.67</f>
        <v>-1.3212</v>
      </c>
      <c r="K994" s="40" t="n">
        <v>3.67</v>
      </c>
      <c r="L994" s="44" t="n">
        <f aca="false">$AB$8*M994*N994*J994</f>
        <v>-405.87264</v>
      </c>
      <c r="M994" s="45" t="n">
        <v>0.853333333333333</v>
      </c>
      <c r="N994" s="35" t="n">
        <v>0.9</v>
      </c>
      <c r="O994" s="44" t="n">
        <f aca="false">(P994*Q994)/R994</f>
        <v>7.6530612244898</v>
      </c>
      <c r="P994" s="35" t="n">
        <f aca="false">$AB$17</f>
        <v>1.5</v>
      </c>
      <c r="Q994" s="35" t="n">
        <f aca="false">$AC$17</f>
        <v>25</v>
      </c>
      <c r="R994" s="16" t="n">
        <v>4.9</v>
      </c>
      <c r="S994" s="35" t="n">
        <v>65</v>
      </c>
      <c r="T994" s="35" t="n">
        <v>50</v>
      </c>
      <c r="U994" s="35" t="n">
        <v>75</v>
      </c>
      <c r="V994" s="35" t="n">
        <v>0.17</v>
      </c>
      <c r="W994" s="45" t="n">
        <f aca="false">SUM(F994,E994,V994,)</f>
        <v>0.67</v>
      </c>
    </row>
    <row r="995" customFormat="false" ht="15" hidden="false" customHeight="false" outlineLevel="0" collapsed="false">
      <c r="A995" s="39" t="n">
        <v>993</v>
      </c>
      <c r="B995" s="40" t="n">
        <v>1.2</v>
      </c>
      <c r="C995" s="41" t="n">
        <v>10</v>
      </c>
      <c r="D995" s="42" t="n">
        <v>0.1</v>
      </c>
      <c r="E995" s="40" t="n">
        <v>0.2</v>
      </c>
      <c r="F995" s="40" t="n">
        <f aca="false">(U995-S995)/T995</f>
        <v>0.4</v>
      </c>
      <c r="G995" s="45" t="n">
        <v>0.92</v>
      </c>
      <c r="H995" s="43" t="n">
        <v>2.2</v>
      </c>
      <c r="I995" s="40" t="n">
        <v>1.8</v>
      </c>
      <c r="J995" s="40" t="n">
        <f aca="false">(H995-I995)*B995*C995*D995*3.67</f>
        <v>1.7616</v>
      </c>
      <c r="K995" s="40" t="n">
        <v>3.67</v>
      </c>
      <c r="L995" s="44" t="n">
        <f aca="false">$AB$8*M995*N995*J995</f>
        <v>541.16352</v>
      </c>
      <c r="M995" s="45" t="n">
        <v>0.853333333333333</v>
      </c>
      <c r="N995" s="35" t="n">
        <v>0.9</v>
      </c>
      <c r="O995" s="44" t="n">
        <f aca="false">(P995*Q995)/R995</f>
        <v>17.0454545454545</v>
      </c>
      <c r="P995" s="35" t="n">
        <f aca="false">$AB$17</f>
        <v>1.5</v>
      </c>
      <c r="Q995" s="35" t="n">
        <f aca="false">$AC$17</f>
        <v>25</v>
      </c>
      <c r="R995" s="16" t="n">
        <v>2.2</v>
      </c>
      <c r="S995" s="35" t="n">
        <v>55</v>
      </c>
      <c r="T995" s="35" t="n">
        <v>50</v>
      </c>
      <c r="U995" s="35" t="n">
        <v>75</v>
      </c>
      <c r="V995" s="35" t="n">
        <v>0.15</v>
      </c>
      <c r="W995" s="45" t="n">
        <f aca="false">SUM(F995,E995,V995,)</f>
        <v>0.75</v>
      </c>
    </row>
    <row r="996" customFormat="false" ht="15" hidden="false" customHeight="false" outlineLevel="0" collapsed="false">
      <c r="A996" s="39" t="n">
        <v>994</v>
      </c>
      <c r="B996" s="40" t="n">
        <v>1.2</v>
      </c>
      <c r="C996" s="41" t="n">
        <v>10</v>
      </c>
      <c r="D996" s="42" t="n">
        <v>0.1</v>
      </c>
      <c r="E996" s="40" t="n">
        <v>0.2</v>
      </c>
      <c r="F996" s="40" t="n">
        <f aca="false">(U996-S996)/T996</f>
        <v>0.24</v>
      </c>
      <c r="G996" s="45" t="n">
        <v>0.93</v>
      </c>
      <c r="H996" s="43" t="n">
        <v>2.2</v>
      </c>
      <c r="I996" s="40" t="n">
        <v>1.9</v>
      </c>
      <c r="J996" s="40" t="n">
        <f aca="false">(H996-I996)*B996*C996*D996*3.67</f>
        <v>1.3212</v>
      </c>
      <c r="K996" s="40" t="n">
        <v>3.67</v>
      </c>
      <c r="L996" s="44" t="n">
        <f aca="false">$AB$8*M996*N996*J996</f>
        <v>412.2144</v>
      </c>
      <c r="M996" s="45" t="n">
        <v>0.866666666666667</v>
      </c>
      <c r="N996" s="35" t="n">
        <v>0.9</v>
      </c>
      <c r="O996" s="44" t="n">
        <f aca="false">(P996*Q996)/R996</f>
        <v>34.0909090909091</v>
      </c>
      <c r="P996" s="35" t="n">
        <f aca="false">$AB$17</f>
        <v>1.5</v>
      </c>
      <c r="Q996" s="35" t="n">
        <f aca="false">$AC$17</f>
        <v>25</v>
      </c>
      <c r="R996" s="16" t="n">
        <v>1.1</v>
      </c>
      <c r="S996" s="35" t="n">
        <v>63</v>
      </c>
      <c r="T996" s="35" t="n">
        <v>50</v>
      </c>
      <c r="U996" s="35" t="n">
        <v>75</v>
      </c>
      <c r="V996" s="35" t="n">
        <v>0.15</v>
      </c>
      <c r="W996" s="45" t="n">
        <f aca="false">SUM(F996,E996,V996,)</f>
        <v>0.59</v>
      </c>
    </row>
    <row r="997" customFormat="false" ht="15" hidden="false" customHeight="false" outlineLevel="0" collapsed="false">
      <c r="A997" s="39" t="n">
        <v>995</v>
      </c>
      <c r="B997" s="40" t="n">
        <v>1.2</v>
      </c>
      <c r="C997" s="41" t="n">
        <v>10</v>
      </c>
      <c r="D997" s="42" t="n">
        <v>0.1</v>
      </c>
      <c r="E997" s="40" t="n">
        <v>0.3</v>
      </c>
      <c r="F997" s="40" t="n">
        <f aca="false">(U997-S997)/T997</f>
        <v>0.24</v>
      </c>
      <c r="G997" s="45" t="n">
        <v>0.94</v>
      </c>
      <c r="H997" s="43" t="n">
        <v>2.2</v>
      </c>
      <c r="I997" s="40" t="n">
        <v>2.3</v>
      </c>
      <c r="J997" s="40" t="n">
        <f aca="false">(H997-I997)*B997*C997*D997*3.67</f>
        <v>-0.440399999999998</v>
      </c>
      <c r="K997" s="40" t="n">
        <v>3.67</v>
      </c>
      <c r="L997" s="44" t="n">
        <f aca="false">$AB$8*M997*N997*J997</f>
        <v>-128.94912</v>
      </c>
      <c r="M997" s="45" t="n">
        <v>0.813333333333333</v>
      </c>
      <c r="N997" s="35" t="n">
        <v>0.9</v>
      </c>
      <c r="O997" s="44" t="n">
        <f aca="false">(P997*Q997)/R997</f>
        <v>8.92857142857143</v>
      </c>
      <c r="P997" s="35" t="n">
        <f aca="false">$AB$17</f>
        <v>1.5</v>
      </c>
      <c r="Q997" s="35" t="n">
        <f aca="false">$AC$17</f>
        <v>25</v>
      </c>
      <c r="R997" s="16" t="n">
        <v>4.2</v>
      </c>
      <c r="S997" s="35" t="n">
        <v>63</v>
      </c>
      <c r="T997" s="35" t="n">
        <v>50</v>
      </c>
      <c r="U997" s="35" t="n">
        <v>75</v>
      </c>
      <c r="V997" s="35" t="n">
        <v>0.1</v>
      </c>
      <c r="W997" s="45" t="n">
        <f aca="false">SUM(F997,E997,V997,)</f>
        <v>0.64</v>
      </c>
    </row>
    <row r="998" customFormat="false" ht="15" hidden="false" customHeight="false" outlineLevel="0" collapsed="false">
      <c r="A998" s="39" t="n">
        <v>996</v>
      </c>
      <c r="B998" s="40" t="n">
        <v>1.2</v>
      </c>
      <c r="C998" s="41" t="n">
        <v>10</v>
      </c>
      <c r="D998" s="42" t="n">
        <v>0.1</v>
      </c>
      <c r="E998" s="40" t="n">
        <v>0.4</v>
      </c>
      <c r="F998" s="40" t="n">
        <f aca="false">(U998-S998)/T998</f>
        <v>0.34</v>
      </c>
      <c r="G998" s="45" t="n">
        <v>0.95</v>
      </c>
      <c r="H998" s="43" t="n">
        <v>2.2</v>
      </c>
      <c r="I998" s="40" t="n">
        <v>2</v>
      </c>
      <c r="J998" s="40" t="n">
        <f aca="false">(H998-I998)*B998*C998*D998*3.67</f>
        <v>0.880800000000001</v>
      </c>
      <c r="K998" s="40" t="n">
        <v>3.67</v>
      </c>
      <c r="L998" s="44" t="n">
        <f aca="false">$AB$8*M998*N998*J998</f>
        <v>236.75904</v>
      </c>
      <c r="M998" s="45" t="n">
        <v>0.746666666666667</v>
      </c>
      <c r="N998" s="35" t="n">
        <v>0.9</v>
      </c>
      <c r="O998" s="44" t="n">
        <f aca="false">(P998*Q998)/R998</f>
        <v>15.625</v>
      </c>
      <c r="P998" s="35" t="n">
        <f aca="false">$AB$17</f>
        <v>1.5</v>
      </c>
      <c r="Q998" s="35" t="n">
        <f aca="false">$AC$17</f>
        <v>25</v>
      </c>
      <c r="R998" s="16" t="n">
        <v>2.4</v>
      </c>
      <c r="S998" s="35" t="n">
        <v>58</v>
      </c>
      <c r="T998" s="35" t="n">
        <v>50</v>
      </c>
      <c r="U998" s="35" t="n">
        <v>75</v>
      </c>
      <c r="V998" s="35" t="n">
        <v>0.14</v>
      </c>
      <c r="W998" s="45" t="n">
        <f aca="false">SUM(F998,E998,V998,)</f>
        <v>0.88</v>
      </c>
    </row>
    <row r="999" customFormat="false" ht="15" hidden="false" customHeight="false" outlineLevel="0" collapsed="false">
      <c r="A999" s="39" t="n">
        <v>997</v>
      </c>
      <c r="B999" s="40" t="n">
        <v>1.2</v>
      </c>
      <c r="C999" s="41" t="n">
        <v>10</v>
      </c>
      <c r="D999" s="42" t="n">
        <v>0.1</v>
      </c>
      <c r="E999" s="40" t="n">
        <v>0.2</v>
      </c>
      <c r="F999" s="40" t="n">
        <f aca="false">(U999-S999)/T999</f>
        <v>0.4</v>
      </c>
      <c r="G999" s="45" t="n">
        <v>0.96</v>
      </c>
      <c r="H999" s="43" t="n">
        <v>2.2</v>
      </c>
      <c r="I999" s="40" t="n">
        <v>1.8</v>
      </c>
      <c r="J999" s="40" t="n">
        <f aca="false">(H999-I999)*B999*C999*D999*3.67</f>
        <v>1.7616</v>
      </c>
      <c r="K999" s="40" t="n">
        <v>3.67</v>
      </c>
      <c r="L999" s="44" t="n">
        <f aca="false">$AB$8*M999*N999*J999</f>
        <v>490.42944</v>
      </c>
      <c r="M999" s="45" t="n">
        <v>0.773333333333333</v>
      </c>
      <c r="N999" s="35" t="n">
        <v>0.9</v>
      </c>
      <c r="O999" s="44" t="n">
        <f aca="false">(P999*Q999)/R999</f>
        <v>18.75</v>
      </c>
      <c r="P999" s="35" t="n">
        <f aca="false">$AB$17</f>
        <v>1.5</v>
      </c>
      <c r="Q999" s="35" t="n">
        <f aca="false">$AC$17</f>
        <v>25</v>
      </c>
      <c r="R999" s="16" t="n">
        <v>2</v>
      </c>
      <c r="S999" s="35" t="n">
        <v>55</v>
      </c>
      <c r="T999" s="35" t="n">
        <v>50</v>
      </c>
      <c r="U999" s="35" t="n">
        <v>75</v>
      </c>
      <c r="V999" s="35" t="n">
        <v>0.13</v>
      </c>
      <c r="W999" s="45" t="n">
        <f aca="false">SUM(F999,E999,V999,)</f>
        <v>0.73</v>
      </c>
    </row>
    <row r="1000" customFormat="false" ht="15" hidden="false" customHeight="false" outlineLevel="0" collapsed="false">
      <c r="A1000" s="39" t="n">
        <v>998</v>
      </c>
      <c r="B1000" s="40" t="n">
        <v>1.2</v>
      </c>
      <c r="C1000" s="41" t="n">
        <v>10</v>
      </c>
      <c r="D1000" s="42" t="n">
        <v>0.1</v>
      </c>
      <c r="E1000" s="40" t="n">
        <v>0.2</v>
      </c>
      <c r="F1000" s="40" t="n">
        <f aca="false">(U1000-S1000)/T1000</f>
        <v>0.22</v>
      </c>
      <c r="G1000" s="45" t="n">
        <v>0.91</v>
      </c>
      <c r="H1000" s="43" t="n">
        <v>2.2</v>
      </c>
      <c r="I1000" s="40" t="n">
        <v>2.2</v>
      </c>
      <c r="J1000" s="40" t="n">
        <f aca="false">(H1000-I1000)*B1000*C1000*D1000*3.67</f>
        <v>0</v>
      </c>
      <c r="K1000" s="40" t="n">
        <v>3.67</v>
      </c>
      <c r="L1000" s="44" t="n">
        <f aca="false">$AB$8*M1000*N1000*J1000</f>
        <v>0</v>
      </c>
      <c r="M1000" s="45" t="n">
        <v>0.84</v>
      </c>
      <c r="N1000" s="35" t="n">
        <v>0.9</v>
      </c>
      <c r="O1000" s="44" t="n">
        <f aca="false">(P1000*Q1000)/R1000</f>
        <v>7.6530612244898</v>
      </c>
      <c r="P1000" s="35" t="n">
        <f aca="false">$AB$17</f>
        <v>1.5</v>
      </c>
      <c r="Q1000" s="35" t="n">
        <f aca="false">$AC$17</f>
        <v>25</v>
      </c>
      <c r="R1000" s="16" t="n">
        <v>4.9</v>
      </c>
      <c r="S1000" s="35" t="n">
        <v>64</v>
      </c>
      <c r="T1000" s="35" t="n">
        <v>50</v>
      </c>
      <c r="U1000" s="35" t="n">
        <v>75</v>
      </c>
      <c r="V1000" s="35" t="n">
        <v>0.11</v>
      </c>
      <c r="W1000" s="45" t="n">
        <f aca="false">SUM(F1000,E1000,V1000,)</f>
        <v>0.53</v>
      </c>
    </row>
    <row r="1001" customFormat="false" ht="15" hidden="false" customHeight="false" outlineLevel="0" collapsed="false">
      <c r="A1001" s="39" t="n">
        <v>999</v>
      </c>
      <c r="B1001" s="40" t="n">
        <v>1.2</v>
      </c>
      <c r="C1001" s="41" t="n">
        <v>10</v>
      </c>
      <c r="D1001" s="42" t="n">
        <v>0.1</v>
      </c>
      <c r="E1001" s="40" t="n">
        <v>0.2</v>
      </c>
      <c r="F1001" s="40" t="n">
        <f aca="false">(U1001-S1001)/T1001</f>
        <v>0.32</v>
      </c>
      <c r="G1001" s="45" t="n">
        <v>0.96</v>
      </c>
      <c r="H1001" s="43" t="n">
        <v>2.2</v>
      </c>
      <c r="I1001" s="40" t="n">
        <v>1.9</v>
      </c>
      <c r="J1001" s="40" t="n">
        <f aca="false">(H1001-I1001)*B1001*C1001*D1001*3.67</f>
        <v>1.3212</v>
      </c>
      <c r="K1001" s="40" t="n">
        <v>3.67</v>
      </c>
      <c r="L1001" s="44" t="n">
        <f aca="false">$AB$8*M1001*N1001*J1001</f>
        <v>355.13856</v>
      </c>
      <c r="M1001" s="45" t="n">
        <v>0.746666666666667</v>
      </c>
      <c r="N1001" s="35" t="n">
        <v>0.9</v>
      </c>
      <c r="O1001" s="44" t="n">
        <f aca="false">(P1001*Q1001)/R1001</f>
        <v>22.0588235294118</v>
      </c>
      <c r="P1001" s="35" t="n">
        <f aca="false">$AB$17</f>
        <v>1.5</v>
      </c>
      <c r="Q1001" s="35" t="n">
        <f aca="false">$AC$17</f>
        <v>25</v>
      </c>
      <c r="R1001" s="16" t="n">
        <v>1.7</v>
      </c>
      <c r="S1001" s="35" t="n">
        <v>59</v>
      </c>
      <c r="T1001" s="35" t="n">
        <v>50</v>
      </c>
      <c r="U1001" s="35" t="n">
        <v>75</v>
      </c>
      <c r="V1001" s="35" t="n">
        <v>0.19</v>
      </c>
      <c r="W1001" s="45" t="n">
        <f aca="false">SUM(F1001,E1001,V1001,)</f>
        <v>0.71</v>
      </c>
    </row>
    <row r="1002" customFormat="false" ht="15" hidden="false" customHeight="false" outlineLevel="0" collapsed="false">
      <c r="A1002" s="39" t="n">
        <v>1000</v>
      </c>
      <c r="B1002" s="40" t="n">
        <v>1.2</v>
      </c>
      <c r="C1002" s="41" t="n">
        <v>10</v>
      </c>
      <c r="D1002" s="42" t="n">
        <v>0.1</v>
      </c>
      <c r="E1002" s="40" t="n">
        <v>0.3</v>
      </c>
      <c r="F1002" s="40" t="n">
        <f aca="false">(U1002-S1002)/T1002</f>
        <v>0.32</v>
      </c>
      <c r="G1002" s="45" t="n">
        <v>0.91</v>
      </c>
      <c r="H1002" s="43" t="n">
        <v>2.2</v>
      </c>
      <c r="I1002" s="40" t="n">
        <v>2.3</v>
      </c>
      <c r="J1002" s="40" t="n">
        <f aca="false">(H1002-I1002)*B1002*C1002*D1002*3.67</f>
        <v>-0.440399999999998</v>
      </c>
      <c r="K1002" s="40" t="n">
        <v>3.67</v>
      </c>
      <c r="L1002" s="44" t="n">
        <f aca="false">$AB$8*M1002*N1002*J1002</f>
        <v>-122.60736</v>
      </c>
      <c r="M1002" s="45" t="n">
        <v>0.773333333333333</v>
      </c>
      <c r="N1002" s="35" t="n">
        <v>0.9</v>
      </c>
      <c r="O1002" s="44" t="n">
        <f aca="false">(P1002*Q1002)/R1002</f>
        <v>8.72093023255814</v>
      </c>
      <c r="P1002" s="35" t="n">
        <f aca="false">$AB$17</f>
        <v>1.5</v>
      </c>
      <c r="Q1002" s="35" t="n">
        <f aca="false">$AC$17</f>
        <v>25</v>
      </c>
      <c r="R1002" s="16" t="n">
        <v>4.3</v>
      </c>
      <c r="S1002" s="35" t="n">
        <v>59</v>
      </c>
      <c r="T1002" s="35" t="n">
        <v>50</v>
      </c>
      <c r="U1002" s="35" t="n">
        <v>75</v>
      </c>
      <c r="V1002" s="35" t="n">
        <v>0.17</v>
      </c>
      <c r="W1002" s="45" t="n">
        <f aca="false">SUM(F1002,E1002,V1002,)</f>
        <v>0.79</v>
      </c>
    </row>
    <row r="1003" customFormat="false" ht="15.75" hidden="false" customHeight="true" outlineLevel="0" collapsed="false">
      <c r="A1003" s="47" t="s">
        <v>12</v>
      </c>
      <c r="B1003" s="48" t="s">
        <v>53</v>
      </c>
      <c r="C1003" s="48" t="s">
        <v>53</v>
      </c>
      <c r="D1003" s="48" t="s">
        <v>53</v>
      </c>
      <c r="E1003" s="49" t="n">
        <f aca="false">AVERAGE(E3:E1002)</f>
        <v>0.3004</v>
      </c>
      <c r="F1003" s="49" t="n">
        <f aca="false">AVERAGE(F3:F1002)</f>
        <v>0.3004</v>
      </c>
      <c r="G1003" s="49" t="n">
        <f aca="false">AVERAGE(G3:G1002)</f>
        <v>0.94978</v>
      </c>
      <c r="H1003" s="48" t="s">
        <v>53</v>
      </c>
      <c r="I1003" s="49" t="n">
        <f aca="false">AVERAGE(I3:I1002)</f>
        <v>2.1947</v>
      </c>
      <c r="J1003" s="49" t="n">
        <f aca="false">AVERAGE(J3:J1002)</f>
        <v>0.0233412000000008</v>
      </c>
      <c r="K1003" s="48" t="s">
        <v>53</v>
      </c>
      <c r="L1003" s="49" t="n">
        <f aca="false">AVERAGE(L3:L1002)</f>
        <v>6.59965824000023</v>
      </c>
      <c r="M1003" s="49" t="n">
        <f aca="false">AVERAGE(M3:M1002)</f>
        <v>0.8012</v>
      </c>
      <c r="N1003" s="48" t="s">
        <v>53</v>
      </c>
      <c r="O1003" s="49" t="n">
        <f aca="false">AVERAGE(O3:O1002)</f>
        <v>18.1358336487247</v>
      </c>
      <c r="P1003" s="48" t="s">
        <v>53</v>
      </c>
      <c r="Q1003" s="48" t="s">
        <v>53</v>
      </c>
      <c r="R1003" s="50" t="n">
        <f aca="false">AVERAGE(R3:R1002)</f>
        <v>3.0069</v>
      </c>
    </row>
    <row r="1004" customFormat="false" ht="12.75" hidden="false" customHeight="true" outlineLevel="0" collapsed="false">
      <c r="A1004" s="51" t="s">
        <v>13</v>
      </c>
      <c r="B1004" s="48" t="s">
        <v>53</v>
      </c>
      <c r="C1004" s="48" t="s">
        <v>53</v>
      </c>
      <c r="D1004" s="48" t="s">
        <v>53</v>
      </c>
      <c r="E1004" s="48" t="n">
        <f aca="false">_xlfn.STDEV.S(E3:E1002)</f>
        <v>0.0820156483030319</v>
      </c>
      <c r="F1004" s="48" t="n">
        <f aca="false">_xlfn.STDEV.S(F3:F1002)</f>
        <v>0.0636293068380342</v>
      </c>
      <c r="G1004" s="48" t="n">
        <f aca="false">_xlfn.STDEV.S(G3:G1002)</f>
        <v>0.0311724770161648</v>
      </c>
      <c r="H1004" s="48" t="s">
        <v>53</v>
      </c>
      <c r="I1004" s="48" t="n">
        <f aca="false">_xlfn.STDEV.S(I3:I1002)</f>
        <v>0.2615153920906</v>
      </c>
      <c r="J1004" s="48" t="n">
        <f aca="false">_xlfn.STDEV.S(J3:J1002)</f>
        <v>1.15171378676701</v>
      </c>
      <c r="K1004" s="48" t="s">
        <v>53</v>
      </c>
      <c r="L1004" s="48" t="n">
        <f aca="false">_xlfn.STDEV.S(L3:L1002)</f>
        <v>332.679702108529</v>
      </c>
      <c r="M1004" s="48" t="n">
        <f aca="false">_xlfn.STDEV.S(M3:M1002)</f>
        <v>0.0414612420236744</v>
      </c>
      <c r="N1004" s="48" t="s">
        <v>53</v>
      </c>
      <c r="O1004" s="48" t="n">
        <f aca="false">_xlfn.STDEV.S(O3:O1002)</f>
        <v>11.3008325647994</v>
      </c>
      <c r="P1004" s="48" t="s">
        <v>53</v>
      </c>
      <c r="Q1004" s="48" t="s">
        <v>53</v>
      </c>
      <c r="R1004" s="48" t="n">
        <f aca="false">_xlfn.STDEV.S(R3:R1002)</f>
        <v>1.71197349373267</v>
      </c>
    </row>
    <row r="1005" customFormat="false" ht="12.75" hidden="false" customHeight="true" outlineLevel="0" collapsed="false">
      <c r="A1005" s="52" t="s">
        <v>15</v>
      </c>
      <c r="B1005" s="48" t="s">
        <v>53</v>
      </c>
      <c r="C1005" s="48" t="s">
        <v>53</v>
      </c>
      <c r="D1005" s="48" t="s">
        <v>53</v>
      </c>
      <c r="E1005" s="48" t="n">
        <f aca="false">_xlfn.VAR.S(E3:E1002)</f>
        <v>0.00672656656656662</v>
      </c>
      <c r="F1005" s="48" t="n">
        <f aca="false">_xlfn.VAR.S(F3:F1002)</f>
        <v>0.00404868868868871</v>
      </c>
      <c r="G1005" s="48" t="n">
        <f aca="false">_xlfn.VAR.S(G3:G1002)</f>
        <v>0.000971723323323321</v>
      </c>
      <c r="H1005" s="48" t="s">
        <v>53</v>
      </c>
      <c r="I1005" s="48" t="n">
        <f aca="false">_xlfn.VAR.S(I3:I1002)</f>
        <v>0.0683903003003005</v>
      </c>
      <c r="J1005" s="48" t="n">
        <f aca="false">_xlfn.VAR.S(J3:J1002)</f>
        <v>1.3264446466292</v>
      </c>
      <c r="K1005" s="48" t="s">
        <v>53</v>
      </c>
      <c r="L1005" s="48" t="n">
        <f aca="false">_xlfn.VAR.S(L3:L1002)</f>
        <v>110675.78419502</v>
      </c>
      <c r="M1005" s="48" t="n">
        <f aca="false">_xlfn.VAR.S(M3:M1002)</f>
        <v>0.0017190345901457</v>
      </c>
      <c r="N1005" s="48" t="s">
        <v>53</v>
      </c>
      <c r="O1005" s="48" t="n">
        <f aca="false">_xlfn.VAR.S(O3:O1002)</f>
        <v>127.708816657632</v>
      </c>
      <c r="P1005" s="48" t="s">
        <v>53</v>
      </c>
      <c r="Q1005" s="48" t="s">
        <v>53</v>
      </c>
      <c r="R1005" s="48" t="n">
        <f aca="false">_xlfn.VAR.S(R3:R1002)</f>
        <v>2.93085324324324</v>
      </c>
    </row>
    <row r="1006" customFormat="false" ht="12.75" hidden="false" customHeight="true" outlineLevel="0" collapsed="false">
      <c r="A1006" s="53" t="s">
        <v>17</v>
      </c>
      <c r="B1006" s="48" t="s">
        <v>53</v>
      </c>
      <c r="C1006" s="48" t="s">
        <v>53</v>
      </c>
      <c r="D1006" s="48" t="s">
        <v>53</v>
      </c>
      <c r="E1006" s="49" t="n">
        <f aca="false">E1004/SQRT(COUNT(E3:E1002))</f>
        <v>0.00259356252412904</v>
      </c>
      <c r="F1006" s="49" t="n">
        <f aca="false">F1004/SQRT(COUNT(F3:F1002))</f>
        <v>0.00201213535545915</v>
      </c>
      <c r="G1006" s="49" t="n">
        <f aca="false">G1004/SQRT(COUNT(G3:G1002))</f>
        <v>0.000985760276803301</v>
      </c>
      <c r="H1006" s="48" t="s">
        <v>53</v>
      </c>
      <c r="I1006" s="49" t="n">
        <f aca="false">I1004/SQRT(COUNT(I3:I1002))</f>
        <v>0.0082698428219828</v>
      </c>
      <c r="J1006" s="49" t="n">
        <f aca="false">J1004/SQRT(COUNT(J3:J1002))</f>
        <v>0.0364203877880123</v>
      </c>
      <c r="K1006" s="48" t="s">
        <v>53</v>
      </c>
      <c r="L1006" s="49" t="n">
        <f aca="false">L1004/SQRT(COUNT(L3:L1002))</f>
        <v>10.5202558996927</v>
      </c>
      <c r="M1006" s="49" t="n">
        <f aca="false">M1004/SQRT(COUNT(M3:M1002))</f>
        <v>0.001311119594143</v>
      </c>
      <c r="N1006" s="48" t="s">
        <v>53</v>
      </c>
      <c r="O1006" s="49" t="n">
        <f aca="false">O1004/SQRT(COUNT(O3:O1002))</f>
        <v>0.357363703609686</v>
      </c>
      <c r="P1006" s="48" t="s">
        <v>53</v>
      </c>
      <c r="Q1006" s="48" t="s">
        <v>53</v>
      </c>
      <c r="R1006" s="49" t="n">
        <f aca="false">R1004/SQRT(COUNT(R3:R1002))</f>
        <v>0.0541373553403123</v>
      </c>
    </row>
    <row r="1007" customFormat="false" ht="12.75" hidden="false" customHeight="true" outlineLevel="0" collapsed="false">
      <c r="A1007" s="54" t="s">
        <v>18</v>
      </c>
      <c r="B1007" s="48" t="s">
        <v>53</v>
      </c>
      <c r="C1007" s="48" t="s">
        <v>53</v>
      </c>
      <c r="D1007" s="48" t="s">
        <v>53</v>
      </c>
      <c r="E1007" s="48" t="n">
        <f aca="false">ABS(E1006/E1003)*100</f>
        <v>0.863369681800614</v>
      </c>
      <c r="F1007" s="48" t="n">
        <f aca="false">ABS(F1006/F1003)*100</f>
        <v>0.669818693561634</v>
      </c>
      <c r="G1007" s="48" t="n">
        <f aca="false">ABS(G1006/G1003)*100</f>
        <v>0.103788274842943</v>
      </c>
      <c r="H1007" s="48" t="s">
        <v>53</v>
      </c>
      <c r="I1007" s="48" t="n">
        <f aca="false">ABS(I1006/I1003)*100</f>
        <v>0.376809715313382</v>
      </c>
      <c r="J1007" s="48" t="n">
        <f aca="false">ABS(J1006/J1003)*100</f>
        <v>156.034770226086</v>
      </c>
      <c r="K1007" s="48" t="s">
        <v>53</v>
      </c>
      <c r="L1007" s="48" t="n">
        <f aca="false">ABS(L1006/L1003)*100</f>
        <v>159.406070998191</v>
      </c>
      <c r="M1007" s="48" t="n">
        <f aca="false">ABS(M1006/M1003)*100</f>
        <v>0.163644482544059</v>
      </c>
      <c r="N1007" s="48" t="s">
        <v>53</v>
      </c>
      <c r="O1007" s="48" t="n">
        <f aca="false">ABS(O1006/O1003)*100</f>
        <v>1.97048401816817</v>
      </c>
      <c r="P1007" s="48" t="s">
        <v>53</v>
      </c>
      <c r="Q1007" s="48" t="s">
        <v>53</v>
      </c>
      <c r="R1007" s="48" t="n">
        <f aca="false">ABS(R1006/R1003)*100</f>
        <v>1.80043750508206</v>
      </c>
    </row>
    <row r="1008" customFormat="false" ht="12.75" hidden="false" customHeight="true" outlineLevel="0" collapsed="false">
      <c r="A1008" s="55" t="s">
        <v>19</v>
      </c>
      <c r="B1008" s="48" t="s">
        <v>53</v>
      </c>
      <c r="C1008" s="48" t="s">
        <v>53</v>
      </c>
      <c r="D1008" s="48" t="s">
        <v>53</v>
      </c>
      <c r="E1008" s="49" t="n">
        <f aca="false">1.96*E1006</f>
        <v>0.00508338254729292</v>
      </c>
      <c r="F1008" s="49" t="n">
        <f aca="false">1.96*F1006</f>
        <v>0.00394378529669993</v>
      </c>
      <c r="G1008" s="49" t="n">
        <f aca="false">1.96*G1006</f>
        <v>0.00193209014253447</v>
      </c>
      <c r="H1008" s="48" t="s">
        <v>53</v>
      </c>
      <c r="I1008" s="49" t="n">
        <f aca="false">1.96*I1006</f>
        <v>0.0162088919310863</v>
      </c>
      <c r="J1008" s="49" t="n">
        <f aca="false">1.96*J1006</f>
        <v>0.0713839600645042</v>
      </c>
      <c r="K1008" s="48" t="s">
        <v>53</v>
      </c>
      <c r="L1008" s="49" t="n">
        <f aca="false">1.96*L1006</f>
        <v>20.6197015633978</v>
      </c>
      <c r="M1008" s="49" t="n">
        <f aca="false">1.96*M1006</f>
        <v>0.00256979440452028</v>
      </c>
      <c r="N1008" s="48" t="s">
        <v>53</v>
      </c>
      <c r="O1008" s="49" t="n">
        <f aca="false">1.96*O1006</f>
        <v>0.700432859074985</v>
      </c>
      <c r="P1008" s="48" t="s">
        <v>53</v>
      </c>
      <c r="Q1008" s="48" t="s">
        <v>53</v>
      </c>
      <c r="R1008" s="49" t="n">
        <f aca="false">1.96*R1006</f>
        <v>0.106109216467012</v>
      </c>
    </row>
    <row r="1009" customFormat="false" ht="12.75" hidden="false" customHeight="true" outlineLevel="0" collapsed="false">
      <c r="A1009" s="56" t="s">
        <v>20</v>
      </c>
      <c r="B1009" s="48" t="s">
        <v>53</v>
      </c>
      <c r="C1009" s="48" t="s">
        <v>53</v>
      </c>
      <c r="D1009" s="48" t="s">
        <v>53</v>
      </c>
      <c r="E1009" s="49" t="n">
        <f aca="false">E1003+E1008</f>
        <v>0.305483382547293</v>
      </c>
      <c r="F1009" s="49" t="n">
        <f aca="false">F1003+F1008</f>
        <v>0.3043437852967</v>
      </c>
      <c r="G1009" s="49" t="n">
        <f aca="false">G1003+G1008</f>
        <v>0.951712090142534</v>
      </c>
      <c r="H1009" s="48" t="s">
        <v>53</v>
      </c>
      <c r="I1009" s="49" t="n">
        <f aca="false">I1003+I1008</f>
        <v>2.21090889193109</v>
      </c>
      <c r="J1009" s="49" t="n">
        <f aca="false">J1003+J1008</f>
        <v>0.094725160064505</v>
      </c>
      <c r="K1009" s="48" t="s">
        <v>53</v>
      </c>
      <c r="L1009" s="49" t="n">
        <f aca="false">L1003+L1008</f>
        <v>27.219359803398</v>
      </c>
      <c r="M1009" s="49" t="n">
        <f aca="false">M1003+M1008</f>
        <v>0.80376979440452</v>
      </c>
      <c r="N1009" s="48" t="s">
        <v>53</v>
      </c>
      <c r="O1009" s="49" t="n">
        <f aca="false">O1003+O1008</f>
        <v>18.8362665077997</v>
      </c>
      <c r="P1009" s="48" t="s">
        <v>53</v>
      </c>
      <c r="Q1009" s="48" t="s">
        <v>53</v>
      </c>
      <c r="R1009" s="49" t="n">
        <f aca="false">R1003+R1008</f>
        <v>3.11300921646701</v>
      </c>
    </row>
    <row r="1010" customFormat="false" ht="12.75" hidden="false" customHeight="true" outlineLevel="0" collapsed="false">
      <c r="A1010" s="47" t="s">
        <v>21</v>
      </c>
      <c r="B1010" s="48" t="s">
        <v>53</v>
      </c>
      <c r="C1010" s="48" t="s">
        <v>53</v>
      </c>
      <c r="D1010" s="48" t="s">
        <v>53</v>
      </c>
      <c r="E1010" s="49" t="n">
        <f aca="false">E1003-E1008</f>
        <v>0.295316617452707</v>
      </c>
      <c r="F1010" s="49" t="n">
        <f aca="false">F1003-F1008</f>
        <v>0.2964562147033</v>
      </c>
      <c r="G1010" s="49" t="n">
        <f aca="false">G1003-G1008</f>
        <v>0.947847909857466</v>
      </c>
      <c r="H1010" s="48" t="s">
        <v>53</v>
      </c>
      <c r="I1010" s="49" t="n">
        <f aca="false">I1003-I1008</f>
        <v>2.17849110806891</v>
      </c>
      <c r="J1010" s="49" t="n">
        <f aca="false">J1003-J1008</f>
        <v>-0.0480427600645034</v>
      </c>
      <c r="K1010" s="48" t="s">
        <v>53</v>
      </c>
      <c r="L1010" s="49" t="n">
        <f aca="false">L1003-L1008</f>
        <v>-14.0200433233975</v>
      </c>
      <c r="M1010" s="49" t="n">
        <f aca="false">M1003-M1008</f>
        <v>0.79863020559548</v>
      </c>
      <c r="N1010" s="48" t="s">
        <v>53</v>
      </c>
      <c r="O1010" s="49" t="n">
        <f aca="false">O1003-O1008</f>
        <v>17.4354007896497</v>
      </c>
      <c r="P1010" s="48" t="s">
        <v>53</v>
      </c>
      <c r="Q1010" s="48" t="s">
        <v>53</v>
      </c>
      <c r="R1010" s="49" t="n">
        <f aca="false">R1003-R1008</f>
        <v>2.90079078353299</v>
      </c>
    </row>
  </sheetData>
  <mergeCells count="2">
    <mergeCell ref="Z8:Z11"/>
    <mergeCell ref="Z13:Z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484375" defaultRowHeight="12.75" customHeight="true" zeroHeight="false" outlineLevelRow="0" outlineLevelCol="0"/>
  <cols>
    <col collapsed="false" customWidth="false" hidden="false" outlineLevel="0" max="13" min="1" style="1" width="9.14"/>
    <col collapsed="false" customWidth="true" hidden="false" outlineLevel="0" max="14" min="14" style="1" width="12.42"/>
    <col collapsed="false" customWidth="false" hidden="false" outlineLevel="0" max="16384" min="15" style="1" width="9.14"/>
  </cols>
  <sheetData>
    <row r="1" customFormat="false" ht="14.9" hidden="false" customHeight="false" outlineLevel="0" collapsed="false">
      <c r="A1" s="35" t="n">
        <v>1</v>
      </c>
      <c r="B1" s="35" t="n">
        <v>2</v>
      </c>
      <c r="C1" s="35" t="n">
        <v>3</v>
      </c>
      <c r="D1" s="35" t="n">
        <v>4</v>
      </c>
      <c r="E1" s="35" t="n">
        <v>5</v>
      </c>
      <c r="F1" s="35" t="n">
        <v>6</v>
      </c>
      <c r="G1" s="35" t="n">
        <v>7</v>
      </c>
      <c r="H1" s="35" t="n">
        <v>8</v>
      </c>
      <c r="I1" s="35" t="n">
        <v>9</v>
      </c>
      <c r="J1" s="35" t="n">
        <v>10</v>
      </c>
      <c r="K1" s="35" t="n">
        <v>11</v>
      </c>
      <c r="L1" s="35" t="n">
        <v>12</v>
      </c>
      <c r="M1" s="35" t="n">
        <v>13</v>
      </c>
      <c r="N1" s="35" t="n">
        <v>14</v>
      </c>
      <c r="O1" s="35" t="n">
        <v>15</v>
      </c>
      <c r="P1" s="35" t="n">
        <v>16</v>
      </c>
      <c r="Q1" s="35" t="n">
        <v>17</v>
      </c>
      <c r="R1" s="35" t="n">
        <v>18</v>
      </c>
      <c r="S1" s="35" t="n">
        <v>19</v>
      </c>
      <c r="T1" s="35" t="n">
        <v>20</v>
      </c>
      <c r="U1" s="35" t="n">
        <v>21</v>
      </c>
      <c r="V1" s="35" t="n">
        <v>22</v>
      </c>
      <c r="W1" s="35" t="n">
        <v>23</v>
      </c>
      <c r="X1" s="35" t="n">
        <v>26</v>
      </c>
    </row>
    <row r="2" customFormat="false" ht="237" hidden="false" customHeight="true" outlineLevel="0" collapsed="false">
      <c r="A2" s="35" t="s">
        <v>8</v>
      </c>
      <c r="B2" s="28" t="s">
        <v>54</v>
      </c>
      <c r="C2" s="28" t="s">
        <v>55</v>
      </c>
      <c r="D2" s="31" t="s">
        <v>56</v>
      </c>
      <c r="E2" s="28" t="s">
        <v>57</v>
      </c>
      <c r="F2" s="28" t="s">
        <v>58</v>
      </c>
      <c r="G2" s="31" t="s">
        <v>59</v>
      </c>
      <c r="H2" s="28" t="s">
        <v>60</v>
      </c>
      <c r="I2" s="28" t="s">
        <v>61</v>
      </c>
      <c r="J2" s="31" t="s">
        <v>62</v>
      </c>
      <c r="K2" s="28" t="s">
        <v>63</v>
      </c>
      <c r="L2" s="28" t="s">
        <v>64</v>
      </c>
      <c r="M2" s="28" t="s">
        <v>65</v>
      </c>
      <c r="N2" s="57" t="s">
        <v>66</v>
      </c>
      <c r="O2" s="28" t="s">
        <v>67</v>
      </c>
      <c r="P2" s="28" t="s">
        <v>68</v>
      </c>
      <c r="Q2" s="31" t="s">
        <v>69</v>
      </c>
      <c r="R2" s="28" t="s">
        <v>70</v>
      </c>
      <c r="S2" s="28" t="s">
        <v>71</v>
      </c>
      <c r="T2" s="28" t="s">
        <v>72</v>
      </c>
      <c r="U2" s="31" t="s">
        <v>73</v>
      </c>
      <c r="V2" s="58" t="s">
        <v>74</v>
      </c>
      <c r="W2" s="28" t="s">
        <v>75</v>
      </c>
      <c r="X2" s="31" t="s">
        <v>76</v>
      </c>
    </row>
    <row r="3" customFormat="false" ht="14.9" hidden="false" customHeight="false" outlineLevel="0" collapsed="false">
      <c r="A3" s="59" t="n">
        <v>1</v>
      </c>
      <c r="B3" s="60" t="n">
        <v>7</v>
      </c>
      <c r="C3" s="60" t="n">
        <v>24</v>
      </c>
      <c r="D3" s="61" t="n">
        <f aca="false">(B3/C3)*100</f>
        <v>29.1666666666667</v>
      </c>
      <c r="E3" s="60" t="n">
        <v>12</v>
      </c>
      <c r="F3" s="60" t="n">
        <v>110</v>
      </c>
      <c r="G3" s="61" t="n">
        <f aca="false">(E3/F3)*100</f>
        <v>10.9090909090909</v>
      </c>
      <c r="H3" s="60" t="n">
        <v>6</v>
      </c>
      <c r="I3" s="60" t="n">
        <v>2</v>
      </c>
      <c r="J3" s="61" t="n">
        <f aca="false">(H6*I6)/100</f>
        <v>0.6</v>
      </c>
      <c r="K3" s="60" t="n">
        <v>88</v>
      </c>
      <c r="L3" s="60" t="n">
        <v>12</v>
      </c>
      <c r="M3" s="60" t="n">
        <v>12</v>
      </c>
      <c r="N3" s="61" t="n">
        <f aca="false">K3*L3*(1-(L3/M3))</f>
        <v>0</v>
      </c>
      <c r="O3" s="60" t="n">
        <v>6</v>
      </c>
      <c r="P3" s="60" t="n">
        <v>37</v>
      </c>
      <c r="Q3" s="61" t="n">
        <f aca="false">P3/O3</f>
        <v>6.16666666666667</v>
      </c>
      <c r="R3" s="60" t="n">
        <v>487</v>
      </c>
      <c r="S3" s="60" t="n">
        <v>28</v>
      </c>
      <c r="T3" s="40" t="n">
        <v>0.37</v>
      </c>
      <c r="U3" s="61" t="n">
        <f aca="false">(R3*S3*T3)/1000</f>
        <v>5.04532</v>
      </c>
      <c r="V3" s="40" t="n">
        <v>5.55</v>
      </c>
      <c r="W3" s="40" t="n">
        <v>32.4</v>
      </c>
      <c r="X3" s="61" t="n">
        <f aca="false">V3+W3</f>
        <v>37.95</v>
      </c>
    </row>
    <row r="4" customFormat="false" ht="14.9" hidden="false" customHeight="false" outlineLevel="0" collapsed="false">
      <c r="A4" s="59" t="n">
        <v>2</v>
      </c>
      <c r="B4" s="62" t="n">
        <v>5</v>
      </c>
      <c r="C4" s="62" t="n">
        <v>12</v>
      </c>
      <c r="D4" s="61" t="n">
        <f aca="false">(B4/C4)*100</f>
        <v>41.6666666666667</v>
      </c>
      <c r="E4" s="62" t="n">
        <v>17</v>
      </c>
      <c r="F4" s="62" t="n">
        <v>123</v>
      </c>
      <c r="G4" s="61" t="n">
        <f aca="false">(E4/F4)*100</f>
        <v>13.8211382113821</v>
      </c>
      <c r="H4" s="62" t="n">
        <v>12</v>
      </c>
      <c r="I4" s="62" t="n">
        <v>2</v>
      </c>
      <c r="J4" s="61" t="n">
        <f aca="false">(H7*I7)/100</f>
        <v>0.2</v>
      </c>
      <c r="K4" s="62" t="n">
        <v>76</v>
      </c>
      <c r="L4" s="62" t="n">
        <v>17</v>
      </c>
      <c r="M4" s="62" t="n">
        <v>12</v>
      </c>
      <c r="N4" s="61" t="n">
        <f aca="false">K4*L4*(1-(L4/M4))</f>
        <v>-538.333333333334</v>
      </c>
      <c r="O4" s="62" t="n">
        <v>3</v>
      </c>
      <c r="P4" s="62" t="n">
        <v>43</v>
      </c>
      <c r="Q4" s="61" t="n">
        <f aca="false">P4/O4</f>
        <v>14.3333333333333</v>
      </c>
      <c r="R4" s="62" t="n">
        <v>148</v>
      </c>
      <c r="S4" s="62" t="n">
        <v>30</v>
      </c>
      <c r="T4" s="45" t="n">
        <v>0.32</v>
      </c>
      <c r="U4" s="61" t="n">
        <f aca="false">(R4*S4*T4)/1000</f>
        <v>1.4208</v>
      </c>
      <c r="V4" s="45" t="n">
        <v>6.65</v>
      </c>
      <c r="W4" s="45" t="n">
        <v>10.8</v>
      </c>
      <c r="X4" s="61" t="n">
        <f aca="false">V4+W4</f>
        <v>17.45</v>
      </c>
    </row>
    <row r="5" customFormat="false" ht="14.9" hidden="false" customHeight="false" outlineLevel="0" collapsed="false">
      <c r="A5" s="59" t="n">
        <v>3</v>
      </c>
      <c r="B5" s="62" t="n">
        <v>8</v>
      </c>
      <c r="C5" s="62" t="n">
        <v>14</v>
      </c>
      <c r="D5" s="61" t="n">
        <f aca="false">(B5/C5)*100</f>
        <v>57.1428571428571</v>
      </c>
      <c r="E5" s="62" t="n">
        <v>33</v>
      </c>
      <c r="F5" s="62" t="n">
        <v>114</v>
      </c>
      <c r="G5" s="61" t="n">
        <f aca="false">(E5/F5)*100</f>
        <v>28.9473684210526</v>
      </c>
      <c r="H5" s="62" t="n">
        <v>12</v>
      </c>
      <c r="I5" s="62" t="n">
        <v>3</v>
      </c>
      <c r="J5" s="61" t="n">
        <f aca="false">(H8*I8)/100</f>
        <v>0.12</v>
      </c>
      <c r="K5" s="62" t="n">
        <v>85</v>
      </c>
      <c r="L5" s="62" t="n">
        <v>37</v>
      </c>
      <c r="M5" s="62" t="n">
        <v>10</v>
      </c>
      <c r="N5" s="61" t="n">
        <f aca="false">K5*L5*(1-(L5/M5))</f>
        <v>-8491.5</v>
      </c>
      <c r="O5" s="62" t="n">
        <v>10</v>
      </c>
      <c r="P5" s="62" t="n">
        <v>37</v>
      </c>
      <c r="Q5" s="61" t="n">
        <f aca="false">P5/O5</f>
        <v>3.7</v>
      </c>
      <c r="R5" s="62" t="n">
        <v>369</v>
      </c>
      <c r="S5" s="62" t="n">
        <v>17</v>
      </c>
      <c r="T5" s="45" t="n">
        <v>0.3</v>
      </c>
      <c r="U5" s="61" t="n">
        <f aca="false">(R5*S5*T5)/1000</f>
        <v>1.8819</v>
      </c>
      <c r="V5" s="45" t="n">
        <v>2.58</v>
      </c>
      <c r="W5" s="45" t="n">
        <v>13.12</v>
      </c>
      <c r="X5" s="61" t="n">
        <f aca="false">V5+W5</f>
        <v>15.7</v>
      </c>
    </row>
    <row r="6" customFormat="false" ht="14.9" hidden="false" customHeight="false" outlineLevel="0" collapsed="false">
      <c r="A6" s="59" t="n">
        <v>4</v>
      </c>
      <c r="B6" s="62" t="n">
        <v>1</v>
      </c>
      <c r="C6" s="62" t="n">
        <v>22</v>
      </c>
      <c r="D6" s="61" t="n">
        <f aca="false">(B6/C6)*100</f>
        <v>4.54545454545455</v>
      </c>
      <c r="E6" s="62" t="n">
        <v>23</v>
      </c>
      <c r="F6" s="62" t="n">
        <v>119</v>
      </c>
      <c r="G6" s="61" t="n">
        <f aca="false">(E6/F6)*100</f>
        <v>19.327731092437</v>
      </c>
      <c r="H6" s="62" t="n">
        <v>20</v>
      </c>
      <c r="I6" s="62" t="n">
        <v>3</v>
      </c>
      <c r="J6" s="61" t="n">
        <f aca="false">(H9*I9)/100</f>
        <v>0.17</v>
      </c>
      <c r="K6" s="62" t="n">
        <v>84</v>
      </c>
      <c r="L6" s="62" t="n">
        <v>11</v>
      </c>
      <c r="M6" s="62" t="n">
        <v>11</v>
      </c>
      <c r="N6" s="61" t="n">
        <f aca="false">K6*L6*(1-(L6/M6))</f>
        <v>0</v>
      </c>
      <c r="O6" s="62" t="n">
        <v>10</v>
      </c>
      <c r="P6" s="62" t="n">
        <v>34</v>
      </c>
      <c r="Q6" s="61" t="n">
        <f aca="false">P6/O6</f>
        <v>3.4</v>
      </c>
      <c r="R6" s="62" t="n">
        <v>929</v>
      </c>
      <c r="S6" s="62" t="n">
        <v>28</v>
      </c>
      <c r="T6" s="45" t="n">
        <v>0.32</v>
      </c>
      <c r="U6" s="61" t="n">
        <f aca="false">(R6*S6*T6)/1000</f>
        <v>8.32384</v>
      </c>
      <c r="V6" s="45" t="n">
        <v>2.63</v>
      </c>
      <c r="W6" s="45" t="n">
        <v>17.92</v>
      </c>
      <c r="X6" s="61" t="n">
        <f aca="false">V6+W6</f>
        <v>20.55</v>
      </c>
    </row>
    <row r="7" customFormat="false" ht="14.9" hidden="false" customHeight="false" outlineLevel="0" collapsed="false">
      <c r="A7" s="59" t="n">
        <v>5</v>
      </c>
      <c r="B7" s="62" t="n">
        <v>10</v>
      </c>
      <c r="C7" s="62" t="n">
        <v>19</v>
      </c>
      <c r="D7" s="61" t="n">
        <f aca="false">(B7/C7)*100</f>
        <v>52.6315789473684</v>
      </c>
      <c r="E7" s="62" t="n">
        <v>32</v>
      </c>
      <c r="F7" s="62" t="n">
        <v>113</v>
      </c>
      <c r="G7" s="61" t="n">
        <f aca="false">(E7/F7)*100</f>
        <v>28.3185840707965</v>
      </c>
      <c r="H7" s="62" t="n">
        <v>10</v>
      </c>
      <c r="I7" s="62" t="n">
        <v>2</v>
      </c>
      <c r="J7" s="61" t="n">
        <f aca="false">(H10*I10)/100</f>
        <v>0.1</v>
      </c>
      <c r="K7" s="62" t="n">
        <v>85</v>
      </c>
      <c r="L7" s="62" t="n">
        <v>29</v>
      </c>
      <c r="M7" s="62" t="n">
        <v>10</v>
      </c>
      <c r="N7" s="61" t="n">
        <f aca="false">K7*L7*(1-(L7/M7))</f>
        <v>-4683.5</v>
      </c>
      <c r="O7" s="62" t="n">
        <v>7</v>
      </c>
      <c r="P7" s="62" t="n">
        <v>47</v>
      </c>
      <c r="Q7" s="61" t="n">
        <f aca="false">P7/O7</f>
        <v>6.71428571428571</v>
      </c>
      <c r="R7" s="62" t="n">
        <v>528</v>
      </c>
      <c r="S7" s="62" t="n">
        <v>22</v>
      </c>
      <c r="T7" s="45" t="n">
        <v>0.37</v>
      </c>
      <c r="U7" s="61" t="n">
        <f aca="false">(R7*S7*T7)/1000</f>
        <v>4.29792</v>
      </c>
      <c r="V7" s="45" t="n">
        <v>6.62</v>
      </c>
      <c r="W7" s="45" t="n">
        <v>15.36</v>
      </c>
      <c r="X7" s="61" t="n">
        <f aca="false">V7+W7</f>
        <v>21.98</v>
      </c>
    </row>
    <row r="8" customFormat="false" ht="14.9" hidden="false" customHeight="false" outlineLevel="0" collapsed="false">
      <c r="A8" s="59" t="n">
        <v>6</v>
      </c>
      <c r="B8" s="62" t="n">
        <v>10</v>
      </c>
      <c r="C8" s="62" t="n">
        <v>15</v>
      </c>
      <c r="D8" s="61" t="n">
        <f aca="false">(B8/C8)*100</f>
        <v>66.6666666666667</v>
      </c>
      <c r="E8" s="62" t="n">
        <v>15</v>
      </c>
      <c r="F8" s="62" t="n">
        <v>118</v>
      </c>
      <c r="G8" s="61" t="n">
        <f aca="false">(E8/F8)*100</f>
        <v>12.7118644067797</v>
      </c>
      <c r="H8" s="62" t="n">
        <v>12</v>
      </c>
      <c r="I8" s="62" t="n">
        <v>1</v>
      </c>
      <c r="J8" s="61" t="n">
        <f aca="false">(H11*I11)/100</f>
        <v>0.34</v>
      </c>
      <c r="K8" s="62" t="n">
        <v>77</v>
      </c>
      <c r="L8" s="62" t="n">
        <v>42</v>
      </c>
      <c r="M8" s="62" t="n">
        <v>12</v>
      </c>
      <c r="N8" s="61" t="n">
        <f aca="false">K8*L8*(1-(L8/M8))</f>
        <v>-8085</v>
      </c>
      <c r="O8" s="62" t="n">
        <v>9</v>
      </c>
      <c r="P8" s="62" t="n">
        <v>49</v>
      </c>
      <c r="Q8" s="61" t="n">
        <f aca="false">P8/O8</f>
        <v>5.44444444444445</v>
      </c>
      <c r="R8" s="62" t="n">
        <v>757</v>
      </c>
      <c r="S8" s="62" t="n">
        <v>17</v>
      </c>
      <c r="T8" s="45" t="n">
        <v>0.45</v>
      </c>
      <c r="U8" s="61" t="n">
        <f aca="false">(R8*S8*T8)/1000</f>
        <v>5.79105</v>
      </c>
      <c r="V8" s="45" t="n">
        <v>7.08</v>
      </c>
      <c r="W8" s="45" t="n">
        <v>24.32</v>
      </c>
      <c r="X8" s="61" t="n">
        <f aca="false">V8+W8</f>
        <v>31.4</v>
      </c>
    </row>
    <row r="9" customFormat="false" ht="14.9" hidden="false" customHeight="false" outlineLevel="0" collapsed="false">
      <c r="A9" s="59" t="n">
        <v>7</v>
      </c>
      <c r="B9" s="62" t="n">
        <v>7</v>
      </c>
      <c r="C9" s="62" t="n">
        <v>14</v>
      </c>
      <c r="D9" s="61" t="n">
        <f aca="false">(B9/C9)*100</f>
        <v>50</v>
      </c>
      <c r="E9" s="62" t="n">
        <v>11</v>
      </c>
      <c r="F9" s="62" t="n">
        <v>115</v>
      </c>
      <c r="G9" s="61" t="n">
        <f aca="false">(E9/F9)*100</f>
        <v>9.56521739130435</v>
      </c>
      <c r="H9" s="62" t="n">
        <v>17</v>
      </c>
      <c r="I9" s="62" t="n">
        <v>1</v>
      </c>
      <c r="J9" s="61" t="n">
        <f aca="false">(H12*I12)/100</f>
        <v>0.27</v>
      </c>
      <c r="K9" s="62" t="n">
        <v>84</v>
      </c>
      <c r="L9" s="62" t="n">
        <v>44</v>
      </c>
      <c r="M9" s="62" t="n">
        <v>11</v>
      </c>
      <c r="N9" s="61" t="n">
        <f aca="false">K9*L9*(1-(L9/M9))</f>
        <v>-11088</v>
      </c>
      <c r="O9" s="62" t="n">
        <v>5</v>
      </c>
      <c r="P9" s="62" t="n">
        <v>47</v>
      </c>
      <c r="Q9" s="61" t="n">
        <f aca="false">P9/O9</f>
        <v>9.4</v>
      </c>
      <c r="R9" s="62" t="n">
        <v>312</v>
      </c>
      <c r="S9" s="62" t="n">
        <v>28</v>
      </c>
      <c r="T9" s="45" t="n">
        <v>0.35</v>
      </c>
      <c r="U9" s="61" t="n">
        <f aca="false">(R9*S9*T9)/1000</f>
        <v>3.0576</v>
      </c>
      <c r="V9" s="45" t="n">
        <v>7.61</v>
      </c>
      <c r="W9" s="45" t="n">
        <v>5.6</v>
      </c>
      <c r="X9" s="61" t="n">
        <f aca="false">V9+W9</f>
        <v>13.21</v>
      </c>
    </row>
    <row r="10" customFormat="false" ht="14.9" hidden="false" customHeight="false" outlineLevel="0" collapsed="false">
      <c r="A10" s="59" t="n">
        <v>8</v>
      </c>
      <c r="B10" s="62" t="n">
        <v>1</v>
      </c>
      <c r="C10" s="62" t="n">
        <v>15</v>
      </c>
      <c r="D10" s="61" t="n">
        <f aca="false">(B10/C10)*100</f>
        <v>6.66666666666667</v>
      </c>
      <c r="E10" s="62" t="n">
        <v>12</v>
      </c>
      <c r="F10" s="62" t="n">
        <v>112</v>
      </c>
      <c r="G10" s="61" t="n">
        <f aca="false">(E10/F10)*100</f>
        <v>10.7142857142857</v>
      </c>
      <c r="H10" s="62" t="n">
        <v>10</v>
      </c>
      <c r="I10" s="62" t="n">
        <v>1</v>
      </c>
      <c r="J10" s="61" t="n">
        <f aca="false">(H13*I13)/100</f>
        <v>0.09</v>
      </c>
      <c r="K10" s="62" t="n">
        <v>81</v>
      </c>
      <c r="L10" s="62" t="n">
        <v>43</v>
      </c>
      <c r="M10" s="62" t="n">
        <v>10</v>
      </c>
      <c r="N10" s="61" t="n">
        <f aca="false">K10*L10*(1-(L10/M10))</f>
        <v>-11493.9</v>
      </c>
      <c r="O10" s="62" t="n">
        <v>4</v>
      </c>
      <c r="P10" s="62" t="n">
        <v>41</v>
      </c>
      <c r="Q10" s="61" t="n">
        <f aca="false">P10/O10</f>
        <v>10.25</v>
      </c>
      <c r="R10" s="62" t="n">
        <v>387</v>
      </c>
      <c r="S10" s="62" t="n">
        <v>16</v>
      </c>
      <c r="T10" s="45" t="n">
        <v>0.44</v>
      </c>
      <c r="U10" s="61" t="n">
        <f aca="false">(R10*S10*T10)/1000</f>
        <v>2.72448</v>
      </c>
      <c r="V10" s="45" t="n">
        <v>6.58</v>
      </c>
      <c r="W10" s="45" t="n">
        <v>18</v>
      </c>
      <c r="X10" s="61" t="n">
        <f aca="false">V10+W10</f>
        <v>24.58</v>
      </c>
    </row>
    <row r="11" customFormat="false" ht="14.9" hidden="false" customHeight="false" outlineLevel="0" collapsed="false">
      <c r="A11" s="59" t="n">
        <v>9</v>
      </c>
      <c r="B11" s="62" t="n">
        <v>1</v>
      </c>
      <c r="C11" s="62" t="n">
        <v>11</v>
      </c>
      <c r="D11" s="61" t="n">
        <f aca="false">(B11/C11)*100</f>
        <v>9.09090909090909</v>
      </c>
      <c r="E11" s="62" t="n">
        <v>11</v>
      </c>
      <c r="F11" s="62" t="n">
        <v>115</v>
      </c>
      <c r="G11" s="61" t="n">
        <f aca="false">(E11/F11)*100</f>
        <v>9.56521739130435</v>
      </c>
      <c r="H11" s="62" t="n">
        <v>17</v>
      </c>
      <c r="I11" s="62" t="n">
        <v>2</v>
      </c>
      <c r="J11" s="61" t="n">
        <f aca="false">(H14*I14)/100</f>
        <v>0.1</v>
      </c>
      <c r="K11" s="62" t="n">
        <v>86</v>
      </c>
      <c r="L11" s="62" t="n">
        <v>25</v>
      </c>
      <c r="M11" s="62" t="n">
        <v>10</v>
      </c>
      <c r="N11" s="61" t="n">
        <f aca="false">K11*L11*(1-(L11/M11))</f>
        <v>-3225</v>
      </c>
      <c r="O11" s="62" t="n">
        <v>7</v>
      </c>
      <c r="P11" s="62" t="n">
        <v>50</v>
      </c>
      <c r="Q11" s="61" t="n">
        <f aca="false">P11/O11</f>
        <v>7.14285714285714</v>
      </c>
      <c r="R11" s="62" t="n">
        <v>199</v>
      </c>
      <c r="S11" s="62" t="n">
        <v>16</v>
      </c>
      <c r="T11" s="45" t="n">
        <v>0.4</v>
      </c>
      <c r="U11" s="61" t="n">
        <f aca="false">(R11*S11*T11)/1000</f>
        <v>1.2736</v>
      </c>
      <c r="V11" s="45" t="n">
        <v>3.15</v>
      </c>
      <c r="W11" s="45" t="n">
        <v>14.8</v>
      </c>
      <c r="X11" s="61" t="n">
        <f aca="false">V11+W11</f>
        <v>17.95</v>
      </c>
    </row>
    <row r="12" customFormat="false" ht="14.9" hidden="false" customHeight="false" outlineLevel="0" collapsed="false">
      <c r="A12" s="59" t="n">
        <v>10</v>
      </c>
      <c r="B12" s="62" t="n">
        <v>0</v>
      </c>
      <c r="C12" s="62" t="n">
        <v>10</v>
      </c>
      <c r="D12" s="61" t="n">
        <f aca="false">(B12/C12)*100</f>
        <v>0</v>
      </c>
      <c r="E12" s="62" t="n">
        <v>12</v>
      </c>
      <c r="F12" s="62" t="n">
        <v>125</v>
      </c>
      <c r="G12" s="61" t="n">
        <f aca="false">(E12/F12)*100</f>
        <v>9.6</v>
      </c>
      <c r="H12" s="62" t="n">
        <v>9</v>
      </c>
      <c r="I12" s="62" t="n">
        <v>3</v>
      </c>
      <c r="J12" s="61" t="n">
        <f aca="false">(H15*I15)/100</f>
        <v>0.36</v>
      </c>
      <c r="K12" s="62" t="n">
        <v>75</v>
      </c>
      <c r="L12" s="62" t="n">
        <v>26</v>
      </c>
      <c r="M12" s="62" t="n">
        <v>11</v>
      </c>
      <c r="N12" s="61" t="n">
        <f aca="false">K12*L12*(1-(L12/M12))</f>
        <v>-2659.09090909091</v>
      </c>
      <c r="O12" s="62" t="n">
        <v>10</v>
      </c>
      <c r="P12" s="62" t="n">
        <v>45</v>
      </c>
      <c r="Q12" s="61" t="n">
        <f aca="false">P12/O12</f>
        <v>4.5</v>
      </c>
      <c r="R12" s="62" t="n">
        <v>541</v>
      </c>
      <c r="S12" s="62" t="n">
        <v>19</v>
      </c>
      <c r="T12" s="45" t="n">
        <v>0.33</v>
      </c>
      <c r="U12" s="61" t="n">
        <f aca="false">(R12*S12*T12)/1000</f>
        <v>3.39207</v>
      </c>
      <c r="V12" s="45" t="n">
        <v>3.64</v>
      </c>
      <c r="W12" s="45" t="n">
        <v>12</v>
      </c>
      <c r="X12" s="61" t="n">
        <f aca="false">V12+W12</f>
        <v>15.64</v>
      </c>
    </row>
    <row r="13" customFormat="false" ht="14.9" hidden="false" customHeight="false" outlineLevel="0" collapsed="false">
      <c r="A13" s="59" t="n">
        <v>11</v>
      </c>
      <c r="B13" s="62" t="n">
        <v>4</v>
      </c>
      <c r="C13" s="62" t="n">
        <v>10</v>
      </c>
      <c r="D13" s="61" t="n">
        <f aca="false">(B13/C13)*100</f>
        <v>40</v>
      </c>
      <c r="E13" s="62" t="n">
        <v>41</v>
      </c>
      <c r="F13" s="62" t="n">
        <v>118</v>
      </c>
      <c r="G13" s="61" t="n">
        <f aca="false">(E13/F13)*100</f>
        <v>34.7457627118644</v>
      </c>
      <c r="H13" s="62" t="n">
        <v>3</v>
      </c>
      <c r="I13" s="62" t="n">
        <v>3</v>
      </c>
      <c r="J13" s="61" t="n">
        <f aca="false">(H16*I16)/100</f>
        <v>0.12</v>
      </c>
      <c r="K13" s="62" t="n">
        <v>74</v>
      </c>
      <c r="L13" s="62" t="n">
        <v>31</v>
      </c>
      <c r="M13" s="62" t="n">
        <v>11</v>
      </c>
      <c r="N13" s="61" t="n">
        <f aca="false">K13*L13*(1-(L13/M13))</f>
        <v>-4170.90909090909</v>
      </c>
      <c r="O13" s="62" t="n">
        <v>10</v>
      </c>
      <c r="P13" s="62" t="n">
        <v>32</v>
      </c>
      <c r="Q13" s="61" t="n">
        <f aca="false">P13/O13</f>
        <v>3.2</v>
      </c>
      <c r="R13" s="62" t="n">
        <v>853</v>
      </c>
      <c r="S13" s="62" t="n">
        <v>20</v>
      </c>
      <c r="T13" s="45" t="n">
        <v>0.39</v>
      </c>
      <c r="U13" s="61" t="n">
        <f aca="false">(R13*S13*T13)/1000</f>
        <v>6.6534</v>
      </c>
      <c r="V13" s="45" t="n">
        <v>4.11</v>
      </c>
      <c r="W13" s="45" t="n">
        <v>32</v>
      </c>
      <c r="X13" s="61" t="n">
        <f aca="false">V13+W13</f>
        <v>36.11</v>
      </c>
    </row>
    <row r="14" customFormat="false" ht="14.9" hidden="false" customHeight="false" outlineLevel="0" collapsed="false">
      <c r="A14" s="59" t="n">
        <v>12</v>
      </c>
      <c r="B14" s="62" t="n">
        <v>2</v>
      </c>
      <c r="C14" s="62" t="n">
        <v>25</v>
      </c>
      <c r="D14" s="61" t="n">
        <f aca="false">(B14/C14)*100</f>
        <v>8</v>
      </c>
      <c r="E14" s="62" t="n">
        <v>16</v>
      </c>
      <c r="F14" s="62" t="n">
        <v>122</v>
      </c>
      <c r="G14" s="61" t="n">
        <f aca="false">(E14/F14)*100</f>
        <v>13.1147540983607</v>
      </c>
      <c r="H14" s="62" t="n">
        <v>5</v>
      </c>
      <c r="I14" s="62" t="n">
        <v>2</v>
      </c>
      <c r="J14" s="61" t="n">
        <f aca="false">(H17*I17)/100</f>
        <v>0.26</v>
      </c>
      <c r="K14" s="62" t="n">
        <v>84</v>
      </c>
      <c r="L14" s="62" t="n">
        <v>15</v>
      </c>
      <c r="M14" s="62" t="n">
        <v>12</v>
      </c>
      <c r="N14" s="61" t="n">
        <f aca="false">K14*L14*(1-(L14/M14))</f>
        <v>-315</v>
      </c>
      <c r="O14" s="62" t="n">
        <v>5</v>
      </c>
      <c r="P14" s="62" t="n">
        <v>49</v>
      </c>
      <c r="Q14" s="61" t="n">
        <f aca="false">P14/O14</f>
        <v>9.8</v>
      </c>
      <c r="R14" s="62" t="n">
        <v>357</v>
      </c>
      <c r="S14" s="62" t="n">
        <v>17</v>
      </c>
      <c r="T14" s="45" t="n">
        <v>0.35</v>
      </c>
      <c r="U14" s="61" t="n">
        <f aca="false">(R14*S14*T14)/1000</f>
        <v>2.12415</v>
      </c>
      <c r="V14" s="45" t="n">
        <v>5.57</v>
      </c>
      <c r="W14" s="45" t="n">
        <v>5.76</v>
      </c>
      <c r="X14" s="61" t="n">
        <f aca="false">V14+W14</f>
        <v>11.33</v>
      </c>
    </row>
    <row r="15" customFormat="false" ht="14.9" hidden="false" customHeight="false" outlineLevel="0" collapsed="false">
      <c r="A15" s="59" t="n">
        <v>13</v>
      </c>
      <c r="B15" s="62" t="n">
        <v>3</v>
      </c>
      <c r="C15" s="62" t="n">
        <v>22</v>
      </c>
      <c r="D15" s="61" t="n">
        <f aca="false">(B15/C15)*100</f>
        <v>13.6363636363636</v>
      </c>
      <c r="E15" s="62" t="n">
        <v>42</v>
      </c>
      <c r="F15" s="62" t="n">
        <v>119</v>
      </c>
      <c r="G15" s="61" t="n">
        <f aca="false">(E15/F15)*100</f>
        <v>35.2941176470588</v>
      </c>
      <c r="H15" s="62" t="n">
        <v>18</v>
      </c>
      <c r="I15" s="62" t="n">
        <v>2</v>
      </c>
      <c r="J15" s="61" t="n">
        <f aca="false">(H18*I18)/100</f>
        <v>0.6</v>
      </c>
      <c r="K15" s="62" t="n">
        <v>81</v>
      </c>
      <c r="L15" s="62" t="n">
        <v>42</v>
      </c>
      <c r="M15" s="62" t="n">
        <v>10</v>
      </c>
      <c r="N15" s="61" t="n">
        <f aca="false">K15*L15*(1-(L15/M15))</f>
        <v>-10886.4</v>
      </c>
      <c r="O15" s="62" t="n">
        <v>8</v>
      </c>
      <c r="P15" s="62" t="n">
        <v>41</v>
      </c>
      <c r="Q15" s="61" t="n">
        <f aca="false">P15/O15</f>
        <v>5.125</v>
      </c>
      <c r="R15" s="62" t="n">
        <v>868</v>
      </c>
      <c r="S15" s="62" t="n">
        <v>22</v>
      </c>
      <c r="T15" s="45" t="n">
        <v>0.34</v>
      </c>
      <c r="U15" s="61" t="n">
        <f aca="false">(R15*S15*T15)/1000</f>
        <v>6.49264</v>
      </c>
      <c r="V15" s="45" t="n">
        <v>1.65</v>
      </c>
      <c r="W15" s="45" t="n">
        <v>16</v>
      </c>
      <c r="X15" s="61" t="n">
        <f aca="false">V15+W15</f>
        <v>17.65</v>
      </c>
    </row>
    <row r="16" customFormat="false" ht="14.9" hidden="false" customHeight="false" outlineLevel="0" collapsed="false">
      <c r="A16" s="59" t="n">
        <v>14</v>
      </c>
      <c r="B16" s="62" t="n">
        <v>6</v>
      </c>
      <c r="C16" s="62" t="n">
        <v>14</v>
      </c>
      <c r="D16" s="61" t="n">
        <f aca="false">(B16/C16)*100</f>
        <v>42.8571428571429</v>
      </c>
      <c r="E16" s="62" t="n">
        <v>33</v>
      </c>
      <c r="F16" s="62" t="n">
        <v>113</v>
      </c>
      <c r="G16" s="61" t="n">
        <f aca="false">(E16/F16)*100</f>
        <v>29.2035398230089</v>
      </c>
      <c r="H16" s="62" t="n">
        <v>4</v>
      </c>
      <c r="I16" s="62" t="n">
        <v>3</v>
      </c>
      <c r="J16" s="61" t="n">
        <f aca="false">(H19*I19)/100</f>
        <v>0.12</v>
      </c>
      <c r="K16" s="62" t="n">
        <v>78</v>
      </c>
      <c r="L16" s="62" t="n">
        <v>14</v>
      </c>
      <c r="M16" s="62" t="n">
        <v>11</v>
      </c>
      <c r="N16" s="61" t="n">
        <f aca="false">K16*L16*(1-(L16/M16))</f>
        <v>-297.818181818182</v>
      </c>
      <c r="O16" s="62" t="n">
        <v>9</v>
      </c>
      <c r="P16" s="62" t="n">
        <v>30</v>
      </c>
      <c r="Q16" s="61" t="n">
        <f aca="false">P16/O16</f>
        <v>3.33333333333333</v>
      </c>
      <c r="R16" s="62" t="n">
        <v>498</v>
      </c>
      <c r="S16" s="62" t="n">
        <v>22</v>
      </c>
      <c r="T16" s="45" t="n">
        <v>0.31</v>
      </c>
      <c r="U16" s="61" t="n">
        <f aca="false">(R16*S16*T16)/1000</f>
        <v>3.39636</v>
      </c>
      <c r="V16" s="45" t="n">
        <v>3.64</v>
      </c>
      <c r="W16" s="45" t="n">
        <v>22.4</v>
      </c>
      <c r="X16" s="61" t="n">
        <f aca="false">V16+W16</f>
        <v>26.04</v>
      </c>
    </row>
    <row r="17" customFormat="false" ht="14.9" hidden="false" customHeight="false" outlineLevel="0" collapsed="false">
      <c r="A17" s="59" t="n">
        <v>15</v>
      </c>
      <c r="B17" s="62" t="n">
        <v>3</v>
      </c>
      <c r="C17" s="62" t="n">
        <v>13</v>
      </c>
      <c r="D17" s="61" t="n">
        <f aca="false">(B17/C17)*100</f>
        <v>23.0769230769231</v>
      </c>
      <c r="E17" s="62" t="n">
        <v>16</v>
      </c>
      <c r="F17" s="62" t="n">
        <v>125</v>
      </c>
      <c r="G17" s="61" t="n">
        <f aca="false">(E17/F17)*100</f>
        <v>12.8</v>
      </c>
      <c r="H17" s="62" t="n">
        <v>13</v>
      </c>
      <c r="I17" s="62" t="n">
        <v>2</v>
      </c>
      <c r="J17" s="61" t="n">
        <f aca="false">(H20*I20)/100</f>
        <v>0.16</v>
      </c>
      <c r="K17" s="62" t="n">
        <v>88</v>
      </c>
      <c r="L17" s="62" t="n">
        <v>48</v>
      </c>
      <c r="M17" s="62" t="n">
        <v>10</v>
      </c>
      <c r="N17" s="61" t="n">
        <f aca="false">K17*L17*(1-(L17/M17))</f>
        <v>-16051.2</v>
      </c>
      <c r="O17" s="62" t="n">
        <v>6</v>
      </c>
      <c r="P17" s="62" t="n">
        <v>32</v>
      </c>
      <c r="Q17" s="61" t="n">
        <f aca="false">P17/O17</f>
        <v>5.33333333333333</v>
      </c>
      <c r="R17" s="62" t="n">
        <v>852</v>
      </c>
      <c r="S17" s="62" t="n">
        <v>24</v>
      </c>
      <c r="T17" s="45" t="n">
        <v>0.3</v>
      </c>
      <c r="U17" s="61" t="n">
        <f aca="false">(R17*S17*T17)/1000</f>
        <v>6.1344</v>
      </c>
      <c r="V17" s="45" t="n">
        <v>7.57</v>
      </c>
      <c r="W17" s="45" t="n">
        <v>9.12</v>
      </c>
      <c r="X17" s="61" t="n">
        <f aca="false">V17+W17</f>
        <v>16.69</v>
      </c>
    </row>
    <row r="18" customFormat="false" ht="14.9" hidden="false" customHeight="false" outlineLevel="0" collapsed="false">
      <c r="A18" s="59" t="n">
        <v>16</v>
      </c>
      <c r="B18" s="62" t="n">
        <v>2</v>
      </c>
      <c r="C18" s="62" t="n">
        <v>10</v>
      </c>
      <c r="D18" s="61" t="n">
        <f aca="false">(B18/C18)*100</f>
        <v>20</v>
      </c>
      <c r="E18" s="62" t="n">
        <v>35</v>
      </c>
      <c r="F18" s="62" t="n">
        <v>112</v>
      </c>
      <c r="G18" s="61" t="n">
        <f aca="false">(E18/F18)*100</f>
        <v>31.25</v>
      </c>
      <c r="H18" s="62" t="n">
        <v>20</v>
      </c>
      <c r="I18" s="62" t="n">
        <v>3</v>
      </c>
      <c r="J18" s="61" t="n">
        <f aca="false">(H21*I21)/100</f>
        <v>0.28</v>
      </c>
      <c r="K18" s="62" t="n">
        <v>88</v>
      </c>
      <c r="L18" s="62" t="n">
        <v>47</v>
      </c>
      <c r="M18" s="62" t="n">
        <v>12</v>
      </c>
      <c r="N18" s="61" t="n">
        <f aca="false">K18*L18*(1-(L18/M18))</f>
        <v>-12063.3333333333</v>
      </c>
      <c r="O18" s="62" t="n">
        <v>9</v>
      </c>
      <c r="P18" s="62" t="n">
        <v>37</v>
      </c>
      <c r="Q18" s="61" t="n">
        <f aca="false">P18/O18</f>
        <v>4.11111111111111</v>
      </c>
      <c r="R18" s="62" t="n">
        <v>561</v>
      </c>
      <c r="S18" s="62" t="n">
        <v>29</v>
      </c>
      <c r="T18" s="45" t="n">
        <v>0.43</v>
      </c>
      <c r="U18" s="61" t="n">
        <f aca="false">(R18*S18*T18)/1000</f>
        <v>6.99567</v>
      </c>
      <c r="V18" s="45" t="n">
        <v>3.1</v>
      </c>
      <c r="W18" s="45" t="n">
        <v>10.24</v>
      </c>
      <c r="X18" s="61" t="n">
        <f aca="false">V18+W18</f>
        <v>13.34</v>
      </c>
    </row>
    <row r="19" customFormat="false" ht="14.9" hidden="false" customHeight="false" outlineLevel="0" collapsed="false">
      <c r="A19" s="59" t="n">
        <v>17</v>
      </c>
      <c r="B19" s="62" t="n">
        <v>0</v>
      </c>
      <c r="C19" s="62" t="n">
        <v>20</v>
      </c>
      <c r="D19" s="61" t="n">
        <f aca="false">(B19/C19)*100</f>
        <v>0</v>
      </c>
      <c r="E19" s="62" t="n">
        <v>14</v>
      </c>
      <c r="F19" s="62" t="n">
        <v>121</v>
      </c>
      <c r="G19" s="61" t="n">
        <f aca="false">(E19/F19)*100</f>
        <v>11.5702479338843</v>
      </c>
      <c r="H19" s="62" t="n">
        <v>4</v>
      </c>
      <c r="I19" s="62" t="n">
        <v>3</v>
      </c>
      <c r="J19" s="61" t="n">
        <f aca="false">(H22*I22)/100</f>
        <v>0.32</v>
      </c>
      <c r="K19" s="62" t="n">
        <v>70</v>
      </c>
      <c r="L19" s="62" t="n">
        <v>32</v>
      </c>
      <c r="M19" s="62" t="n">
        <v>11</v>
      </c>
      <c r="N19" s="61" t="n">
        <f aca="false">K19*L19*(1-(L19/M19))</f>
        <v>-4276.36363636364</v>
      </c>
      <c r="O19" s="62" t="n">
        <v>4</v>
      </c>
      <c r="P19" s="62" t="n">
        <v>47</v>
      </c>
      <c r="Q19" s="61" t="n">
        <f aca="false">P19/O19</f>
        <v>11.75</v>
      </c>
      <c r="R19" s="62" t="n">
        <v>765</v>
      </c>
      <c r="S19" s="62" t="n">
        <v>29</v>
      </c>
      <c r="T19" s="45" t="n">
        <v>0.25</v>
      </c>
      <c r="U19" s="61" t="n">
        <f aca="false">(R19*S19*T19)/1000</f>
        <v>5.54625</v>
      </c>
      <c r="V19" s="45" t="n">
        <v>3.08</v>
      </c>
      <c r="W19" s="45" t="n">
        <v>32</v>
      </c>
      <c r="X19" s="61" t="n">
        <f aca="false">V19+W19</f>
        <v>35.08</v>
      </c>
    </row>
    <row r="20" customFormat="false" ht="14.9" hidden="false" customHeight="false" outlineLevel="0" collapsed="false">
      <c r="A20" s="59" t="n">
        <v>18</v>
      </c>
      <c r="B20" s="62" t="n">
        <v>1</v>
      </c>
      <c r="C20" s="62" t="n">
        <v>18</v>
      </c>
      <c r="D20" s="61" t="n">
        <f aca="false">(B20/C20)*100</f>
        <v>5.55555555555556</v>
      </c>
      <c r="E20" s="62" t="n">
        <v>42</v>
      </c>
      <c r="F20" s="62" t="n">
        <v>122</v>
      </c>
      <c r="G20" s="61" t="n">
        <f aca="false">(E20/F20)*100</f>
        <v>34.4262295081967</v>
      </c>
      <c r="H20" s="62" t="n">
        <v>16</v>
      </c>
      <c r="I20" s="62" t="n">
        <v>1</v>
      </c>
      <c r="J20" s="61" t="n">
        <f aca="false">(H23*I23)/100</f>
        <v>0.36</v>
      </c>
      <c r="K20" s="62" t="n">
        <v>74</v>
      </c>
      <c r="L20" s="62" t="n">
        <v>15</v>
      </c>
      <c r="M20" s="62" t="n">
        <v>10</v>
      </c>
      <c r="N20" s="61" t="n">
        <f aca="false">K20*L20*(1-(L20/M20))</f>
        <v>-555</v>
      </c>
      <c r="O20" s="62" t="n">
        <v>3</v>
      </c>
      <c r="P20" s="62" t="n">
        <v>34</v>
      </c>
      <c r="Q20" s="61" t="n">
        <f aca="false">P20/O20</f>
        <v>11.3333333333333</v>
      </c>
      <c r="R20" s="62" t="n">
        <v>137</v>
      </c>
      <c r="S20" s="62" t="n">
        <v>26</v>
      </c>
      <c r="T20" s="45" t="n">
        <v>0.4</v>
      </c>
      <c r="U20" s="61" t="n">
        <f aca="false">(R20*S20*T20)/1000</f>
        <v>1.4248</v>
      </c>
      <c r="V20" s="45" t="n">
        <v>4.09</v>
      </c>
      <c r="W20" s="45" t="n">
        <v>11.52</v>
      </c>
      <c r="X20" s="61" t="n">
        <f aca="false">V20+W20</f>
        <v>15.61</v>
      </c>
    </row>
    <row r="21" customFormat="false" ht="14.9" hidden="false" customHeight="false" outlineLevel="0" collapsed="false">
      <c r="A21" s="59" t="n">
        <v>19</v>
      </c>
      <c r="B21" s="62" t="n">
        <v>1</v>
      </c>
      <c r="C21" s="62" t="n">
        <v>11</v>
      </c>
      <c r="D21" s="61" t="n">
        <f aca="false">(B21/C21)*100</f>
        <v>9.09090909090909</v>
      </c>
      <c r="E21" s="62" t="n">
        <v>37</v>
      </c>
      <c r="F21" s="62" t="n">
        <v>112</v>
      </c>
      <c r="G21" s="61" t="n">
        <f aca="false">(E21/F21)*100</f>
        <v>33.0357142857143</v>
      </c>
      <c r="H21" s="62" t="n">
        <v>14</v>
      </c>
      <c r="I21" s="62" t="n">
        <v>2</v>
      </c>
      <c r="J21" s="61" t="n">
        <f aca="false">(H24*I24)/100</f>
        <v>0.1</v>
      </c>
      <c r="K21" s="62" t="n">
        <v>73</v>
      </c>
      <c r="L21" s="62" t="n">
        <v>38</v>
      </c>
      <c r="M21" s="62" t="n">
        <v>11</v>
      </c>
      <c r="N21" s="61" t="n">
        <f aca="false">K21*L21*(1-(L21/M21))</f>
        <v>-6808.90909090909</v>
      </c>
      <c r="O21" s="62" t="n">
        <v>7</v>
      </c>
      <c r="P21" s="62" t="n">
        <v>44</v>
      </c>
      <c r="Q21" s="61" t="n">
        <f aca="false">P21/O21</f>
        <v>6.28571428571429</v>
      </c>
      <c r="R21" s="62" t="n">
        <v>596</v>
      </c>
      <c r="S21" s="62" t="n">
        <v>25</v>
      </c>
      <c r="T21" s="45" t="n">
        <v>0.26</v>
      </c>
      <c r="U21" s="61" t="n">
        <f aca="false">(R21*S21*T21)/1000</f>
        <v>3.874</v>
      </c>
      <c r="V21" s="45" t="n">
        <v>5.08</v>
      </c>
      <c r="W21" s="45" t="n">
        <v>16.8</v>
      </c>
      <c r="X21" s="61" t="n">
        <f aca="false">V21+W21</f>
        <v>21.88</v>
      </c>
    </row>
    <row r="22" customFormat="false" ht="14.9" hidden="false" customHeight="false" outlineLevel="0" collapsed="false">
      <c r="A22" s="59" t="n">
        <v>20</v>
      </c>
      <c r="B22" s="62" t="n">
        <v>1</v>
      </c>
      <c r="C22" s="62" t="n">
        <v>22</v>
      </c>
      <c r="D22" s="61" t="n">
        <f aca="false">(B22/C22)*100</f>
        <v>4.54545454545455</v>
      </c>
      <c r="E22" s="62" t="n">
        <v>20</v>
      </c>
      <c r="F22" s="62" t="n">
        <v>111</v>
      </c>
      <c r="G22" s="61" t="n">
        <f aca="false">(E22/F22)*100</f>
        <v>18.018018018018</v>
      </c>
      <c r="H22" s="62" t="n">
        <v>16</v>
      </c>
      <c r="I22" s="62" t="n">
        <v>2</v>
      </c>
      <c r="J22" s="61" t="n">
        <f aca="false">(H25*I25)/100</f>
        <v>0.32</v>
      </c>
      <c r="K22" s="62" t="n">
        <v>78</v>
      </c>
      <c r="L22" s="62" t="n">
        <v>36</v>
      </c>
      <c r="M22" s="62" t="n">
        <v>10</v>
      </c>
      <c r="N22" s="61" t="n">
        <f aca="false">K22*L22*(1-(L22/M22))</f>
        <v>-7300.8</v>
      </c>
      <c r="O22" s="62" t="n">
        <v>9</v>
      </c>
      <c r="P22" s="62" t="n">
        <v>37</v>
      </c>
      <c r="Q22" s="61" t="n">
        <f aca="false">P22/O22</f>
        <v>4.11111111111111</v>
      </c>
      <c r="R22" s="62" t="n">
        <v>561</v>
      </c>
      <c r="S22" s="62" t="n">
        <v>24</v>
      </c>
      <c r="T22" s="45" t="n">
        <v>0.28</v>
      </c>
      <c r="U22" s="61" t="n">
        <f aca="false">(R22*S22*T22)/1000</f>
        <v>3.76992</v>
      </c>
      <c r="V22" s="45" t="n">
        <v>3.56</v>
      </c>
      <c r="W22" s="45" t="n">
        <v>28.08</v>
      </c>
      <c r="X22" s="61" t="n">
        <f aca="false">V22+W22</f>
        <v>31.64</v>
      </c>
    </row>
    <row r="23" customFormat="false" ht="14.9" hidden="false" customHeight="false" outlineLevel="0" collapsed="false">
      <c r="A23" s="59" t="n">
        <v>21</v>
      </c>
      <c r="B23" s="62" t="n">
        <v>6</v>
      </c>
      <c r="C23" s="62" t="n">
        <v>19</v>
      </c>
      <c r="D23" s="61" t="n">
        <f aca="false">(B23/C23)*100</f>
        <v>31.5789473684211</v>
      </c>
      <c r="E23" s="62" t="n">
        <v>32</v>
      </c>
      <c r="F23" s="62" t="n">
        <v>113</v>
      </c>
      <c r="G23" s="61" t="n">
        <f aca="false">(E23/F23)*100</f>
        <v>28.3185840707965</v>
      </c>
      <c r="H23" s="62" t="n">
        <v>12</v>
      </c>
      <c r="I23" s="62" t="n">
        <v>3</v>
      </c>
      <c r="J23" s="61" t="n">
        <f aca="false">(H26*I26)/100</f>
        <v>0.16</v>
      </c>
      <c r="K23" s="62" t="n">
        <v>79</v>
      </c>
      <c r="L23" s="62" t="n">
        <v>20</v>
      </c>
      <c r="M23" s="62" t="n">
        <v>11</v>
      </c>
      <c r="N23" s="61" t="n">
        <f aca="false">K23*L23*(1-(L23/M23))</f>
        <v>-1292.72727272727</v>
      </c>
      <c r="O23" s="62" t="n">
        <v>6</v>
      </c>
      <c r="P23" s="62" t="n">
        <v>34</v>
      </c>
      <c r="Q23" s="61" t="n">
        <f aca="false">P23/O23</f>
        <v>5.66666666666667</v>
      </c>
      <c r="R23" s="62" t="n">
        <v>773</v>
      </c>
      <c r="S23" s="62" t="n">
        <v>28</v>
      </c>
      <c r="T23" s="45" t="n">
        <v>0.37</v>
      </c>
      <c r="U23" s="61" t="n">
        <f aca="false">(R23*S23*T23)/1000</f>
        <v>8.00828</v>
      </c>
      <c r="V23" s="45" t="n">
        <v>7.05</v>
      </c>
      <c r="W23" s="45" t="n">
        <v>25.6</v>
      </c>
      <c r="X23" s="61" t="n">
        <f aca="false">V23+W23</f>
        <v>32.65</v>
      </c>
    </row>
    <row r="24" customFormat="false" ht="14.9" hidden="false" customHeight="false" outlineLevel="0" collapsed="false">
      <c r="A24" s="59" t="n">
        <v>22</v>
      </c>
      <c r="B24" s="62" t="n">
        <v>10</v>
      </c>
      <c r="C24" s="62" t="n">
        <v>24</v>
      </c>
      <c r="D24" s="61" t="n">
        <f aca="false">(B24/C24)*100</f>
        <v>41.6666666666667</v>
      </c>
      <c r="E24" s="62" t="n">
        <v>24</v>
      </c>
      <c r="F24" s="62" t="n">
        <v>122</v>
      </c>
      <c r="G24" s="61" t="n">
        <f aca="false">(E24/F24)*100</f>
        <v>19.672131147541</v>
      </c>
      <c r="H24" s="62" t="n">
        <v>10</v>
      </c>
      <c r="I24" s="62" t="n">
        <v>1</v>
      </c>
      <c r="J24" s="61" t="n">
        <f aca="false">(H27*I27)/100</f>
        <v>0.22</v>
      </c>
      <c r="K24" s="62" t="n">
        <v>76</v>
      </c>
      <c r="L24" s="62" t="n">
        <v>23</v>
      </c>
      <c r="M24" s="62" t="n">
        <v>12</v>
      </c>
      <c r="N24" s="61" t="n">
        <f aca="false">K24*L24*(1-(L24/M24))</f>
        <v>-1602.33333333333</v>
      </c>
      <c r="O24" s="62" t="n">
        <v>10</v>
      </c>
      <c r="P24" s="62" t="n">
        <v>50</v>
      </c>
      <c r="Q24" s="61" t="n">
        <f aca="false">P24/O24</f>
        <v>5</v>
      </c>
      <c r="R24" s="62" t="n">
        <v>751</v>
      </c>
      <c r="S24" s="62" t="n">
        <v>17</v>
      </c>
      <c r="T24" s="45" t="n">
        <v>0.45</v>
      </c>
      <c r="U24" s="61" t="n">
        <f aca="false">(R24*S24*T24)/1000</f>
        <v>5.74515</v>
      </c>
      <c r="V24" s="45" t="n">
        <v>3.09</v>
      </c>
      <c r="W24" s="45" t="n">
        <v>4.96</v>
      </c>
      <c r="X24" s="61" t="n">
        <f aca="false">V24+W24</f>
        <v>8.05</v>
      </c>
    </row>
    <row r="25" customFormat="false" ht="14.9" hidden="false" customHeight="false" outlineLevel="0" collapsed="false">
      <c r="A25" s="59" t="n">
        <v>23</v>
      </c>
      <c r="B25" s="62" t="n">
        <v>1</v>
      </c>
      <c r="C25" s="62" t="n">
        <v>12</v>
      </c>
      <c r="D25" s="61" t="n">
        <f aca="false">(B25/C25)*100</f>
        <v>8.33333333333333</v>
      </c>
      <c r="E25" s="62" t="n">
        <v>14</v>
      </c>
      <c r="F25" s="62" t="n">
        <v>112</v>
      </c>
      <c r="G25" s="61" t="n">
        <f aca="false">(E25/F25)*100</f>
        <v>12.5</v>
      </c>
      <c r="H25" s="62" t="n">
        <v>16</v>
      </c>
      <c r="I25" s="62" t="n">
        <v>2</v>
      </c>
      <c r="J25" s="61" t="n">
        <f aca="false">(H28*I28)/100</f>
        <v>0.54</v>
      </c>
      <c r="K25" s="62" t="n">
        <v>87</v>
      </c>
      <c r="L25" s="62" t="n">
        <v>24</v>
      </c>
      <c r="M25" s="62" t="n">
        <v>12</v>
      </c>
      <c r="N25" s="61" t="n">
        <f aca="false">K25*L25*(1-(L25/M25))</f>
        <v>-2088</v>
      </c>
      <c r="O25" s="62" t="n">
        <v>5</v>
      </c>
      <c r="P25" s="62" t="n">
        <v>31</v>
      </c>
      <c r="Q25" s="61" t="n">
        <f aca="false">P25/O25</f>
        <v>6.2</v>
      </c>
      <c r="R25" s="62" t="n">
        <v>336</v>
      </c>
      <c r="S25" s="62" t="n">
        <v>17</v>
      </c>
      <c r="T25" s="45" t="n">
        <v>0.44</v>
      </c>
      <c r="U25" s="61" t="n">
        <f aca="false">(R25*S25*T25)/1000</f>
        <v>2.51328</v>
      </c>
      <c r="V25" s="45" t="n">
        <v>7.12</v>
      </c>
      <c r="W25" s="45" t="n">
        <v>22.32</v>
      </c>
      <c r="X25" s="61" t="n">
        <f aca="false">V25+W25</f>
        <v>29.44</v>
      </c>
    </row>
    <row r="26" customFormat="false" ht="14.9" hidden="false" customHeight="false" outlineLevel="0" collapsed="false">
      <c r="A26" s="59" t="n">
        <v>24</v>
      </c>
      <c r="B26" s="62" t="n">
        <v>9</v>
      </c>
      <c r="C26" s="62" t="n">
        <v>11</v>
      </c>
      <c r="D26" s="61" t="n">
        <f aca="false">(B26/C26)*100</f>
        <v>81.8181818181818</v>
      </c>
      <c r="E26" s="62" t="n">
        <v>26</v>
      </c>
      <c r="F26" s="62" t="n">
        <v>114</v>
      </c>
      <c r="G26" s="61" t="n">
        <f aca="false">(E26/F26)*100</f>
        <v>22.8070175438596</v>
      </c>
      <c r="H26" s="62" t="n">
        <v>16</v>
      </c>
      <c r="I26" s="62" t="n">
        <v>1</v>
      </c>
      <c r="J26" s="61" t="n">
        <f aca="false">(H29*I29)/100</f>
        <v>0.21</v>
      </c>
      <c r="K26" s="62" t="n">
        <v>90</v>
      </c>
      <c r="L26" s="62" t="n">
        <v>14</v>
      </c>
      <c r="M26" s="62" t="n">
        <v>10</v>
      </c>
      <c r="N26" s="61" t="n">
        <f aca="false">K26*L26*(1-(L26/M26))</f>
        <v>-504</v>
      </c>
      <c r="O26" s="62" t="n">
        <v>8</v>
      </c>
      <c r="P26" s="62" t="n">
        <v>35</v>
      </c>
      <c r="Q26" s="61" t="n">
        <f aca="false">P26/O26</f>
        <v>4.375</v>
      </c>
      <c r="R26" s="62" t="n">
        <v>802</v>
      </c>
      <c r="S26" s="62" t="n">
        <v>16</v>
      </c>
      <c r="T26" s="45" t="n">
        <v>0.28</v>
      </c>
      <c r="U26" s="61" t="n">
        <f aca="false">(R26*S26*T26)/1000</f>
        <v>3.59296</v>
      </c>
      <c r="V26" s="45" t="n">
        <v>4.07</v>
      </c>
      <c r="W26" s="45" t="n">
        <v>18</v>
      </c>
      <c r="X26" s="61" t="n">
        <f aca="false">V26+W26</f>
        <v>22.07</v>
      </c>
    </row>
    <row r="27" customFormat="false" ht="14.9" hidden="false" customHeight="false" outlineLevel="0" collapsed="false">
      <c r="A27" s="59" t="n">
        <v>25</v>
      </c>
      <c r="B27" s="62" t="n">
        <v>3</v>
      </c>
      <c r="C27" s="62" t="n">
        <v>21</v>
      </c>
      <c r="D27" s="61" t="n">
        <f aca="false">(B27/C27)*100</f>
        <v>14.2857142857143</v>
      </c>
      <c r="E27" s="62" t="n">
        <v>17</v>
      </c>
      <c r="F27" s="62" t="n">
        <v>119</v>
      </c>
      <c r="G27" s="61" t="n">
        <f aca="false">(E27/F27)*100</f>
        <v>14.2857142857143</v>
      </c>
      <c r="H27" s="62" t="n">
        <v>11</v>
      </c>
      <c r="I27" s="62" t="n">
        <v>2</v>
      </c>
      <c r="J27" s="61" t="n">
        <f aca="false">(H30*I30)/100</f>
        <v>0.19</v>
      </c>
      <c r="K27" s="62" t="n">
        <v>74</v>
      </c>
      <c r="L27" s="62" t="n">
        <v>34</v>
      </c>
      <c r="M27" s="62" t="n">
        <v>12</v>
      </c>
      <c r="N27" s="61" t="n">
        <f aca="false">K27*L27*(1-(L27/M27))</f>
        <v>-4612.66666666667</v>
      </c>
      <c r="O27" s="62" t="n">
        <v>7</v>
      </c>
      <c r="P27" s="62" t="n">
        <v>34</v>
      </c>
      <c r="Q27" s="61" t="n">
        <f aca="false">P27/O27</f>
        <v>4.85714285714286</v>
      </c>
      <c r="R27" s="62" t="n">
        <v>901</v>
      </c>
      <c r="S27" s="62" t="n">
        <v>18</v>
      </c>
      <c r="T27" s="45" t="n">
        <v>0.4</v>
      </c>
      <c r="U27" s="61" t="n">
        <f aca="false">(R27*S27*T27)/1000</f>
        <v>6.4872</v>
      </c>
      <c r="V27" s="45" t="n">
        <v>4.05</v>
      </c>
      <c r="W27" s="45" t="n">
        <v>15.36</v>
      </c>
      <c r="X27" s="61" t="n">
        <f aca="false">V27+W27</f>
        <v>19.41</v>
      </c>
    </row>
    <row r="28" customFormat="false" ht="14.9" hidden="false" customHeight="false" outlineLevel="0" collapsed="false">
      <c r="A28" s="59" t="n">
        <v>26</v>
      </c>
      <c r="B28" s="62" t="n">
        <v>5</v>
      </c>
      <c r="C28" s="62" t="n">
        <v>10</v>
      </c>
      <c r="D28" s="61" t="n">
        <f aca="false">(B28/C28)*100</f>
        <v>50</v>
      </c>
      <c r="E28" s="62" t="n">
        <v>31</v>
      </c>
      <c r="F28" s="62" t="n">
        <v>115</v>
      </c>
      <c r="G28" s="61" t="n">
        <f aca="false">(E28/F28)*100</f>
        <v>26.9565217391304</v>
      </c>
      <c r="H28" s="62" t="n">
        <v>18</v>
      </c>
      <c r="I28" s="62" t="n">
        <v>3</v>
      </c>
      <c r="J28" s="61" t="n">
        <f aca="false">(H31*I31)/100</f>
        <v>0.12</v>
      </c>
      <c r="K28" s="62" t="n">
        <v>88</v>
      </c>
      <c r="L28" s="62" t="n">
        <v>10</v>
      </c>
      <c r="M28" s="62" t="n">
        <v>10</v>
      </c>
      <c r="N28" s="61" t="n">
        <f aca="false">K28*L28*(1-(L28/M28))</f>
        <v>0</v>
      </c>
      <c r="O28" s="62" t="n">
        <v>10</v>
      </c>
      <c r="P28" s="62" t="n">
        <v>47</v>
      </c>
      <c r="Q28" s="61" t="n">
        <f aca="false">P28/O28</f>
        <v>4.7</v>
      </c>
      <c r="R28" s="62" t="n">
        <v>591</v>
      </c>
      <c r="S28" s="62" t="n">
        <v>30</v>
      </c>
      <c r="T28" s="45" t="n">
        <v>0.34</v>
      </c>
      <c r="U28" s="61" t="n">
        <f aca="false">(R28*S28*T28)/1000</f>
        <v>6.0282</v>
      </c>
      <c r="V28" s="45" t="n">
        <v>2.58</v>
      </c>
      <c r="W28" s="45" t="n">
        <v>22.08</v>
      </c>
      <c r="X28" s="61" t="n">
        <f aca="false">V28+W28</f>
        <v>24.66</v>
      </c>
    </row>
    <row r="29" customFormat="false" ht="14.9" hidden="false" customHeight="false" outlineLevel="0" collapsed="false">
      <c r="A29" s="59" t="n">
        <v>27</v>
      </c>
      <c r="B29" s="62" t="n">
        <v>1</v>
      </c>
      <c r="C29" s="62" t="n">
        <v>14</v>
      </c>
      <c r="D29" s="61" t="n">
        <f aca="false">(B29/C29)*100</f>
        <v>7.14285714285714</v>
      </c>
      <c r="E29" s="62" t="n">
        <v>32</v>
      </c>
      <c r="F29" s="62" t="n">
        <v>120</v>
      </c>
      <c r="G29" s="61" t="n">
        <f aca="false">(E29/F29)*100</f>
        <v>26.6666666666667</v>
      </c>
      <c r="H29" s="62" t="n">
        <v>7</v>
      </c>
      <c r="I29" s="62" t="n">
        <v>3</v>
      </c>
      <c r="J29" s="61" t="n">
        <f aca="false">(H32*I32)/100</f>
        <v>0.34</v>
      </c>
      <c r="K29" s="62" t="n">
        <v>77</v>
      </c>
      <c r="L29" s="62" t="n">
        <v>39</v>
      </c>
      <c r="M29" s="62" t="n">
        <v>12</v>
      </c>
      <c r="N29" s="61" t="n">
        <f aca="false">K29*L29*(1-(L29/M29))</f>
        <v>-6756.75</v>
      </c>
      <c r="O29" s="62" t="n">
        <v>4</v>
      </c>
      <c r="P29" s="62" t="n">
        <v>31</v>
      </c>
      <c r="Q29" s="61" t="n">
        <f aca="false">P29/O29</f>
        <v>7.75</v>
      </c>
      <c r="R29" s="62" t="n">
        <v>424</v>
      </c>
      <c r="S29" s="62" t="n">
        <v>25</v>
      </c>
      <c r="T29" s="45" t="n">
        <v>0.28</v>
      </c>
      <c r="U29" s="61" t="n">
        <f aca="false">(R29*S29*T29)/1000</f>
        <v>2.968</v>
      </c>
      <c r="V29" s="45" t="n">
        <v>3.6</v>
      </c>
      <c r="W29" s="45" t="n">
        <v>32</v>
      </c>
      <c r="X29" s="61" t="n">
        <f aca="false">V29+W29</f>
        <v>35.6</v>
      </c>
    </row>
    <row r="30" customFormat="false" ht="14.9" hidden="false" customHeight="false" outlineLevel="0" collapsed="false">
      <c r="A30" s="59" t="n">
        <v>28</v>
      </c>
      <c r="B30" s="62" t="n">
        <v>2</v>
      </c>
      <c r="C30" s="62" t="n">
        <v>17</v>
      </c>
      <c r="D30" s="61" t="n">
        <f aca="false">(B30/C30)*100</f>
        <v>11.7647058823529</v>
      </c>
      <c r="E30" s="62" t="n">
        <v>25</v>
      </c>
      <c r="F30" s="62" t="n">
        <v>114</v>
      </c>
      <c r="G30" s="61" t="n">
        <f aca="false">(E30/F30)*100</f>
        <v>21.9298245614035</v>
      </c>
      <c r="H30" s="62" t="n">
        <v>19</v>
      </c>
      <c r="I30" s="62" t="n">
        <v>1</v>
      </c>
      <c r="J30" s="61" t="n">
        <f aca="false">(H33*I33)/100</f>
        <v>0.32</v>
      </c>
      <c r="K30" s="62" t="n">
        <v>81</v>
      </c>
      <c r="L30" s="62" t="n">
        <v>11</v>
      </c>
      <c r="M30" s="62" t="n">
        <v>12</v>
      </c>
      <c r="N30" s="61" t="n">
        <f aca="false">K30*L30*(1-(L30/M30))</f>
        <v>74.25</v>
      </c>
      <c r="O30" s="62" t="n">
        <v>9</v>
      </c>
      <c r="P30" s="62" t="n">
        <v>33</v>
      </c>
      <c r="Q30" s="61" t="n">
        <f aca="false">P30/O30</f>
        <v>3.66666666666667</v>
      </c>
      <c r="R30" s="62" t="n">
        <v>619</v>
      </c>
      <c r="S30" s="62" t="n">
        <v>20</v>
      </c>
      <c r="T30" s="45" t="n">
        <v>0.28</v>
      </c>
      <c r="U30" s="61" t="n">
        <f aca="false">(R30*S30*T30)/1000</f>
        <v>3.4664</v>
      </c>
      <c r="V30" s="45" t="n">
        <v>4.07</v>
      </c>
      <c r="W30" s="45" t="n">
        <v>40</v>
      </c>
      <c r="X30" s="61" t="n">
        <f aca="false">V30+W30</f>
        <v>44.07</v>
      </c>
    </row>
    <row r="31" customFormat="false" ht="14.9" hidden="false" customHeight="false" outlineLevel="0" collapsed="false">
      <c r="A31" s="59" t="n">
        <v>29</v>
      </c>
      <c r="B31" s="62" t="n">
        <v>6</v>
      </c>
      <c r="C31" s="62" t="n">
        <v>25</v>
      </c>
      <c r="D31" s="61" t="n">
        <f aca="false">(B31/C31)*100</f>
        <v>24</v>
      </c>
      <c r="E31" s="62" t="n">
        <v>40</v>
      </c>
      <c r="F31" s="62" t="n">
        <v>115</v>
      </c>
      <c r="G31" s="61" t="n">
        <f aca="false">(E31/F31)*100</f>
        <v>34.7826086956522</v>
      </c>
      <c r="H31" s="62" t="n">
        <v>4</v>
      </c>
      <c r="I31" s="62" t="n">
        <v>3</v>
      </c>
      <c r="J31" s="61" t="n">
        <f aca="false">(H34*I34)/100</f>
        <v>0.03</v>
      </c>
      <c r="K31" s="62" t="n">
        <v>78</v>
      </c>
      <c r="L31" s="62" t="n">
        <v>42</v>
      </c>
      <c r="M31" s="62" t="n">
        <v>12</v>
      </c>
      <c r="N31" s="61" t="n">
        <f aca="false">K31*L31*(1-(L31/M31))</f>
        <v>-8190</v>
      </c>
      <c r="O31" s="62" t="n">
        <v>6</v>
      </c>
      <c r="P31" s="62" t="n">
        <v>31</v>
      </c>
      <c r="Q31" s="61" t="n">
        <f aca="false">P31/O31</f>
        <v>5.16666666666667</v>
      </c>
      <c r="R31" s="62" t="n">
        <v>982</v>
      </c>
      <c r="S31" s="62" t="n">
        <v>16</v>
      </c>
      <c r="T31" s="45" t="n">
        <v>0.29</v>
      </c>
      <c r="U31" s="61" t="n">
        <f aca="false">(R31*S31*T31)/1000</f>
        <v>4.55648</v>
      </c>
      <c r="V31" s="45" t="n">
        <v>2.59</v>
      </c>
      <c r="W31" s="45" t="n">
        <v>8.16</v>
      </c>
      <c r="X31" s="61" t="n">
        <f aca="false">V31+W31</f>
        <v>10.75</v>
      </c>
    </row>
    <row r="32" customFormat="false" ht="14.9" hidden="false" customHeight="false" outlineLevel="0" collapsed="false">
      <c r="A32" s="59" t="n">
        <v>30</v>
      </c>
      <c r="B32" s="62" t="n">
        <v>9</v>
      </c>
      <c r="C32" s="62" t="n">
        <v>10</v>
      </c>
      <c r="D32" s="61" t="n">
        <f aca="false">(B32/C32)*100</f>
        <v>90</v>
      </c>
      <c r="E32" s="62" t="n">
        <v>41</v>
      </c>
      <c r="F32" s="62" t="n">
        <v>125</v>
      </c>
      <c r="G32" s="61" t="n">
        <f aca="false">(E32/F32)*100</f>
        <v>32.8</v>
      </c>
      <c r="H32" s="62" t="n">
        <v>17</v>
      </c>
      <c r="I32" s="62" t="n">
        <v>2</v>
      </c>
      <c r="J32" s="61" t="n">
        <f aca="false">(H35*I35)/100</f>
        <v>0.2</v>
      </c>
      <c r="K32" s="62" t="n">
        <v>81</v>
      </c>
      <c r="L32" s="62" t="n">
        <v>25</v>
      </c>
      <c r="M32" s="62" t="n">
        <v>11</v>
      </c>
      <c r="N32" s="61" t="n">
        <f aca="false">K32*L32*(1-(L32/M32))</f>
        <v>-2577.27272727273</v>
      </c>
      <c r="O32" s="62" t="n">
        <v>9</v>
      </c>
      <c r="P32" s="62" t="n">
        <v>44</v>
      </c>
      <c r="Q32" s="61" t="n">
        <f aca="false">P32/O32</f>
        <v>4.88888888888889</v>
      </c>
      <c r="R32" s="62" t="n">
        <v>186</v>
      </c>
      <c r="S32" s="62" t="n">
        <v>20</v>
      </c>
      <c r="T32" s="45" t="n">
        <v>0.44</v>
      </c>
      <c r="U32" s="61" t="n">
        <f aca="false">(R32*S32*T32)/1000</f>
        <v>1.6368</v>
      </c>
      <c r="V32" s="45" t="n">
        <v>5.07</v>
      </c>
      <c r="W32" s="45" t="n">
        <v>16</v>
      </c>
      <c r="X32" s="61" t="n">
        <f aca="false">V32+W32</f>
        <v>21.07</v>
      </c>
    </row>
    <row r="33" customFormat="false" ht="14.9" hidden="false" customHeight="false" outlineLevel="0" collapsed="false">
      <c r="A33" s="59" t="n">
        <v>31</v>
      </c>
      <c r="B33" s="62" t="n">
        <v>10</v>
      </c>
      <c r="C33" s="62" t="n">
        <v>24</v>
      </c>
      <c r="D33" s="61" t="n">
        <f aca="false">(B33/C33)*100</f>
        <v>41.6666666666667</v>
      </c>
      <c r="E33" s="62" t="n">
        <v>30</v>
      </c>
      <c r="F33" s="62" t="n">
        <v>125</v>
      </c>
      <c r="G33" s="61" t="n">
        <f aca="false">(E33/F33)*100</f>
        <v>24</v>
      </c>
      <c r="H33" s="62" t="n">
        <v>16</v>
      </c>
      <c r="I33" s="62" t="n">
        <v>2</v>
      </c>
      <c r="J33" s="61" t="n">
        <f aca="false">(H36*I36)/100</f>
        <v>0.21</v>
      </c>
      <c r="K33" s="62" t="n">
        <v>90</v>
      </c>
      <c r="L33" s="62" t="n">
        <v>42</v>
      </c>
      <c r="M33" s="62" t="n">
        <v>10</v>
      </c>
      <c r="N33" s="61" t="n">
        <f aca="false">K33*L33*(1-(L33/M33))</f>
        <v>-12096</v>
      </c>
      <c r="O33" s="62" t="n">
        <v>4</v>
      </c>
      <c r="P33" s="62" t="n">
        <v>32</v>
      </c>
      <c r="Q33" s="61" t="n">
        <f aca="false">P33/O33</f>
        <v>8</v>
      </c>
      <c r="R33" s="62" t="n">
        <v>610</v>
      </c>
      <c r="S33" s="62" t="n">
        <v>26</v>
      </c>
      <c r="T33" s="45" t="n">
        <v>0.29</v>
      </c>
      <c r="U33" s="61" t="n">
        <f aca="false">(R33*S33*T33)/1000</f>
        <v>4.5994</v>
      </c>
      <c r="V33" s="45" t="n">
        <v>6.1</v>
      </c>
      <c r="W33" s="45" t="n">
        <v>34.56</v>
      </c>
      <c r="X33" s="61" t="n">
        <f aca="false">V33+W33</f>
        <v>40.66</v>
      </c>
    </row>
    <row r="34" customFormat="false" ht="14.9" hidden="false" customHeight="false" outlineLevel="0" collapsed="false">
      <c r="A34" s="59" t="n">
        <v>32</v>
      </c>
      <c r="B34" s="62" t="n">
        <v>4</v>
      </c>
      <c r="C34" s="62" t="n">
        <v>13</v>
      </c>
      <c r="D34" s="61" t="n">
        <f aca="false">(B34/C34)*100</f>
        <v>30.7692307692308</v>
      </c>
      <c r="E34" s="62" t="n">
        <v>31</v>
      </c>
      <c r="F34" s="62" t="n">
        <v>115</v>
      </c>
      <c r="G34" s="61" t="n">
        <f aca="false">(E34/F34)*100</f>
        <v>26.9565217391304</v>
      </c>
      <c r="H34" s="62" t="n">
        <v>1</v>
      </c>
      <c r="I34" s="62" t="n">
        <v>3</v>
      </c>
      <c r="J34" s="61" t="n">
        <f aca="false">(H37*I37)/100</f>
        <v>0.21</v>
      </c>
      <c r="K34" s="62" t="n">
        <v>80</v>
      </c>
      <c r="L34" s="62" t="n">
        <v>48</v>
      </c>
      <c r="M34" s="62" t="n">
        <v>12</v>
      </c>
      <c r="N34" s="61" t="n">
        <f aca="false">K34*L34*(1-(L34/M34))</f>
        <v>-11520</v>
      </c>
      <c r="O34" s="62" t="n">
        <v>4</v>
      </c>
      <c r="P34" s="62" t="n">
        <v>49</v>
      </c>
      <c r="Q34" s="61" t="n">
        <f aca="false">P34/O34</f>
        <v>12.25</v>
      </c>
      <c r="R34" s="62" t="n">
        <v>555</v>
      </c>
      <c r="S34" s="62" t="n">
        <v>15</v>
      </c>
      <c r="T34" s="45" t="n">
        <v>0.38</v>
      </c>
      <c r="U34" s="61" t="n">
        <f aca="false">(R34*S34*T34)/1000</f>
        <v>3.1635</v>
      </c>
      <c r="V34" s="45" t="n">
        <v>5.57</v>
      </c>
      <c r="W34" s="45" t="n">
        <v>26.88</v>
      </c>
      <c r="X34" s="61" t="n">
        <f aca="false">V34+W34</f>
        <v>32.45</v>
      </c>
    </row>
    <row r="35" customFormat="false" ht="14.9" hidden="false" customHeight="false" outlineLevel="0" collapsed="false">
      <c r="A35" s="59" t="n">
        <v>33</v>
      </c>
      <c r="B35" s="62" t="n">
        <v>8</v>
      </c>
      <c r="C35" s="62" t="n">
        <v>13</v>
      </c>
      <c r="D35" s="61" t="n">
        <f aca="false">(B35/C35)*100</f>
        <v>61.5384615384615</v>
      </c>
      <c r="E35" s="62" t="n">
        <v>37</v>
      </c>
      <c r="F35" s="62" t="n">
        <v>116</v>
      </c>
      <c r="G35" s="61" t="n">
        <f aca="false">(E35/F35)*100</f>
        <v>31.8965517241379</v>
      </c>
      <c r="H35" s="62" t="n">
        <v>10</v>
      </c>
      <c r="I35" s="62" t="n">
        <v>2</v>
      </c>
      <c r="J35" s="61" t="n">
        <f aca="false">(H38*I38)/100</f>
        <v>0.07</v>
      </c>
      <c r="K35" s="62" t="n">
        <v>88</v>
      </c>
      <c r="L35" s="62" t="n">
        <v>27</v>
      </c>
      <c r="M35" s="62" t="n">
        <v>11</v>
      </c>
      <c r="N35" s="61" t="n">
        <f aca="false">K35*L35*(1-(L35/M35))</f>
        <v>-3456</v>
      </c>
      <c r="O35" s="62" t="n">
        <v>5</v>
      </c>
      <c r="P35" s="62" t="n">
        <v>31</v>
      </c>
      <c r="Q35" s="61" t="n">
        <f aca="false">P35/O35</f>
        <v>6.2</v>
      </c>
      <c r="R35" s="62" t="n">
        <v>808</v>
      </c>
      <c r="S35" s="62" t="n">
        <v>26</v>
      </c>
      <c r="T35" s="45" t="n">
        <v>0.43</v>
      </c>
      <c r="U35" s="61" t="n">
        <f aca="false">(R35*S35*T35)/1000</f>
        <v>9.03344</v>
      </c>
      <c r="V35" s="45" t="n">
        <v>5.56</v>
      </c>
      <c r="W35" s="45" t="n">
        <v>18.48</v>
      </c>
      <c r="X35" s="61" t="n">
        <f aca="false">V35+W35</f>
        <v>24.04</v>
      </c>
    </row>
    <row r="36" customFormat="false" ht="14.9" hidden="false" customHeight="false" outlineLevel="0" collapsed="false">
      <c r="A36" s="59" t="n">
        <v>34</v>
      </c>
      <c r="B36" s="62" t="n">
        <v>7</v>
      </c>
      <c r="C36" s="62" t="n">
        <v>15</v>
      </c>
      <c r="D36" s="61" t="n">
        <f aca="false">(B36/C36)*100</f>
        <v>46.6666666666667</v>
      </c>
      <c r="E36" s="62" t="n">
        <v>32</v>
      </c>
      <c r="F36" s="62" t="n">
        <v>121</v>
      </c>
      <c r="G36" s="61" t="n">
        <f aca="false">(E36/F36)*100</f>
        <v>26.4462809917355</v>
      </c>
      <c r="H36" s="62" t="n">
        <v>7</v>
      </c>
      <c r="I36" s="62" t="n">
        <v>3</v>
      </c>
      <c r="J36" s="61" t="n">
        <f aca="false">(H39*I39)/100</f>
        <v>0.12</v>
      </c>
      <c r="K36" s="62" t="n">
        <v>72</v>
      </c>
      <c r="L36" s="62" t="n">
        <v>11</v>
      </c>
      <c r="M36" s="62" t="n">
        <v>10</v>
      </c>
      <c r="N36" s="61" t="n">
        <f aca="false">K36*L36*(1-(L36/M36))</f>
        <v>-79.2000000000001</v>
      </c>
      <c r="O36" s="62" t="n">
        <v>3</v>
      </c>
      <c r="P36" s="62" t="n">
        <v>43</v>
      </c>
      <c r="Q36" s="61" t="n">
        <f aca="false">P36/O36</f>
        <v>14.3333333333333</v>
      </c>
      <c r="R36" s="62" t="n">
        <v>147</v>
      </c>
      <c r="S36" s="62" t="n">
        <v>20</v>
      </c>
      <c r="T36" s="45" t="n">
        <v>0.42</v>
      </c>
      <c r="U36" s="61" t="n">
        <f aca="false">(R36*S36*T36)/1000</f>
        <v>1.2348</v>
      </c>
      <c r="V36" s="45" t="n">
        <v>6.14</v>
      </c>
      <c r="W36" s="45" t="n">
        <v>23.04</v>
      </c>
      <c r="X36" s="61" t="n">
        <f aca="false">V36+W36</f>
        <v>29.18</v>
      </c>
    </row>
    <row r="37" customFormat="false" ht="14.9" hidden="false" customHeight="false" outlineLevel="0" collapsed="false">
      <c r="A37" s="59" t="n">
        <v>35</v>
      </c>
      <c r="B37" s="62" t="n">
        <v>2</v>
      </c>
      <c r="C37" s="62" t="n">
        <v>20</v>
      </c>
      <c r="D37" s="61" t="n">
        <f aca="false">(B37/C37)*100</f>
        <v>10</v>
      </c>
      <c r="E37" s="62" t="n">
        <v>30</v>
      </c>
      <c r="F37" s="62" t="n">
        <v>111</v>
      </c>
      <c r="G37" s="61" t="n">
        <f aca="false">(E37/F37)*100</f>
        <v>27.027027027027</v>
      </c>
      <c r="H37" s="62" t="n">
        <v>7</v>
      </c>
      <c r="I37" s="62" t="n">
        <v>3</v>
      </c>
      <c r="J37" s="61" t="n">
        <f aca="false">(H40*I40)/100</f>
        <v>0.3</v>
      </c>
      <c r="K37" s="62" t="n">
        <v>80</v>
      </c>
      <c r="L37" s="62" t="n">
        <v>41</v>
      </c>
      <c r="M37" s="62" t="n">
        <v>12</v>
      </c>
      <c r="N37" s="61" t="n">
        <f aca="false">K37*L37*(1-(L37/M37))</f>
        <v>-7926.66666666667</v>
      </c>
      <c r="O37" s="62" t="n">
        <v>7</v>
      </c>
      <c r="P37" s="62" t="n">
        <v>40</v>
      </c>
      <c r="Q37" s="61" t="n">
        <f aca="false">P37/O37</f>
        <v>5.71428571428571</v>
      </c>
      <c r="R37" s="62" t="n">
        <v>490</v>
      </c>
      <c r="S37" s="62" t="n">
        <v>23</v>
      </c>
      <c r="T37" s="45" t="n">
        <v>0.33</v>
      </c>
      <c r="U37" s="61" t="n">
        <f aca="false">(R37*S37*T37)/1000</f>
        <v>3.7191</v>
      </c>
      <c r="V37" s="45" t="n">
        <v>7.56</v>
      </c>
      <c r="W37" s="45" t="n">
        <v>14.72</v>
      </c>
      <c r="X37" s="61" t="n">
        <f aca="false">V37+W37</f>
        <v>22.28</v>
      </c>
    </row>
    <row r="38" customFormat="false" ht="14.9" hidden="false" customHeight="false" outlineLevel="0" collapsed="false">
      <c r="A38" s="59" t="n">
        <v>36</v>
      </c>
      <c r="B38" s="62" t="n">
        <v>8</v>
      </c>
      <c r="C38" s="62" t="n">
        <v>21</v>
      </c>
      <c r="D38" s="61" t="n">
        <f aca="false">(B38/C38)*100</f>
        <v>38.0952380952381</v>
      </c>
      <c r="E38" s="62" t="n">
        <v>12</v>
      </c>
      <c r="F38" s="62" t="n">
        <v>111</v>
      </c>
      <c r="G38" s="61" t="n">
        <f aca="false">(E38/F38)*100</f>
        <v>10.8108108108108</v>
      </c>
      <c r="H38" s="62" t="n">
        <v>7</v>
      </c>
      <c r="I38" s="62" t="n">
        <v>1</v>
      </c>
      <c r="J38" s="61" t="n">
        <f aca="false">(H41*I41)/100</f>
        <v>0.13</v>
      </c>
      <c r="K38" s="62" t="n">
        <v>87</v>
      </c>
      <c r="L38" s="62" t="n">
        <v>47</v>
      </c>
      <c r="M38" s="62" t="n">
        <v>12</v>
      </c>
      <c r="N38" s="61" t="n">
        <f aca="false">K38*L38*(1-(L38/M38))</f>
        <v>-11926.25</v>
      </c>
      <c r="O38" s="62" t="n">
        <v>10</v>
      </c>
      <c r="P38" s="62" t="n">
        <v>34</v>
      </c>
      <c r="Q38" s="61" t="n">
        <f aca="false">P38/O38</f>
        <v>3.4</v>
      </c>
      <c r="R38" s="62" t="n">
        <v>245</v>
      </c>
      <c r="S38" s="62" t="n">
        <v>20</v>
      </c>
      <c r="T38" s="45" t="n">
        <v>0.25</v>
      </c>
      <c r="U38" s="61" t="n">
        <f aca="false">(R38*S38*T38)/1000</f>
        <v>1.225</v>
      </c>
      <c r="V38" s="45" t="n">
        <v>6.07</v>
      </c>
      <c r="W38" s="45" t="n">
        <v>26.32</v>
      </c>
      <c r="X38" s="61" t="n">
        <f aca="false">V38+W38</f>
        <v>32.39</v>
      </c>
    </row>
    <row r="39" customFormat="false" ht="14.9" hidden="false" customHeight="false" outlineLevel="0" collapsed="false">
      <c r="A39" s="59" t="n">
        <v>37</v>
      </c>
      <c r="B39" s="62" t="n">
        <v>8</v>
      </c>
      <c r="C39" s="62" t="n">
        <v>20</v>
      </c>
      <c r="D39" s="61" t="n">
        <f aca="false">(B39/C39)*100</f>
        <v>40</v>
      </c>
      <c r="E39" s="62" t="n">
        <v>25</v>
      </c>
      <c r="F39" s="62" t="n">
        <v>111</v>
      </c>
      <c r="G39" s="61" t="n">
        <f aca="false">(E39/F39)*100</f>
        <v>22.5225225225225</v>
      </c>
      <c r="H39" s="62" t="n">
        <v>6</v>
      </c>
      <c r="I39" s="62" t="n">
        <v>2</v>
      </c>
      <c r="J39" s="61" t="n">
        <f aca="false">(H42*I42)/100</f>
        <v>0.36</v>
      </c>
      <c r="K39" s="62" t="n">
        <v>75</v>
      </c>
      <c r="L39" s="62" t="n">
        <v>35</v>
      </c>
      <c r="M39" s="62" t="n">
        <v>11</v>
      </c>
      <c r="N39" s="61" t="n">
        <f aca="false">K39*L39*(1-(L39/M39))</f>
        <v>-5727.27272727273</v>
      </c>
      <c r="O39" s="62" t="n">
        <v>4</v>
      </c>
      <c r="P39" s="62" t="n">
        <v>47</v>
      </c>
      <c r="Q39" s="61" t="n">
        <f aca="false">P39/O39</f>
        <v>11.75</v>
      </c>
      <c r="R39" s="62" t="n">
        <v>494</v>
      </c>
      <c r="S39" s="62" t="n">
        <v>24</v>
      </c>
      <c r="T39" s="45" t="n">
        <v>0.27</v>
      </c>
      <c r="U39" s="61" t="n">
        <f aca="false">(R39*S39*T39)/1000</f>
        <v>3.20112</v>
      </c>
      <c r="V39" s="45" t="n">
        <v>2.61</v>
      </c>
      <c r="W39" s="45" t="n">
        <v>19.2</v>
      </c>
      <c r="X39" s="61" t="n">
        <f aca="false">V39+W39</f>
        <v>21.81</v>
      </c>
    </row>
    <row r="40" customFormat="false" ht="14.9" hidden="false" customHeight="false" outlineLevel="0" collapsed="false">
      <c r="A40" s="59" t="n">
        <v>38</v>
      </c>
      <c r="B40" s="62" t="n">
        <v>4</v>
      </c>
      <c r="C40" s="62" t="n">
        <v>14</v>
      </c>
      <c r="D40" s="61" t="n">
        <f aca="false">(B40/C40)*100</f>
        <v>28.5714285714286</v>
      </c>
      <c r="E40" s="62" t="n">
        <v>32</v>
      </c>
      <c r="F40" s="62" t="n">
        <v>111</v>
      </c>
      <c r="G40" s="61" t="n">
        <f aca="false">(E40/F40)*100</f>
        <v>28.8288288288288</v>
      </c>
      <c r="H40" s="62" t="n">
        <v>15</v>
      </c>
      <c r="I40" s="62" t="n">
        <v>2</v>
      </c>
      <c r="J40" s="61" t="n">
        <f aca="false">(H43*I43)/100</f>
        <v>0.15</v>
      </c>
      <c r="K40" s="62" t="n">
        <v>79</v>
      </c>
      <c r="L40" s="62" t="n">
        <v>49</v>
      </c>
      <c r="M40" s="62" t="n">
        <v>12</v>
      </c>
      <c r="N40" s="61" t="n">
        <f aca="false">K40*L40*(1-(L40/M40))</f>
        <v>-11935.5833333333</v>
      </c>
      <c r="O40" s="62" t="n">
        <v>9</v>
      </c>
      <c r="P40" s="62" t="n">
        <v>40</v>
      </c>
      <c r="Q40" s="61" t="n">
        <f aca="false">P40/O40</f>
        <v>4.44444444444445</v>
      </c>
      <c r="R40" s="62" t="n">
        <v>733</v>
      </c>
      <c r="S40" s="62" t="n">
        <v>26</v>
      </c>
      <c r="T40" s="45" t="n">
        <v>0.45</v>
      </c>
      <c r="U40" s="61" t="n">
        <f aca="false">(R40*S40*T40)/1000</f>
        <v>8.5761</v>
      </c>
      <c r="V40" s="45" t="n">
        <v>5.6</v>
      </c>
      <c r="W40" s="45" t="n">
        <v>6.08</v>
      </c>
      <c r="X40" s="61" t="n">
        <f aca="false">V40+W40</f>
        <v>11.68</v>
      </c>
    </row>
    <row r="41" customFormat="false" ht="14.9" hidden="false" customHeight="false" outlineLevel="0" collapsed="false">
      <c r="A41" s="59" t="n">
        <v>39</v>
      </c>
      <c r="B41" s="62" t="n">
        <v>1</v>
      </c>
      <c r="C41" s="62" t="n">
        <v>13</v>
      </c>
      <c r="D41" s="61" t="n">
        <f aca="false">(B41/C41)*100</f>
        <v>7.69230769230769</v>
      </c>
      <c r="E41" s="62" t="n">
        <v>20</v>
      </c>
      <c r="F41" s="62" t="n">
        <v>118</v>
      </c>
      <c r="G41" s="61" t="n">
        <f aca="false">(E41/F41)*100</f>
        <v>16.9491525423729</v>
      </c>
      <c r="H41" s="62" t="n">
        <v>13</v>
      </c>
      <c r="I41" s="62" t="n">
        <v>1</v>
      </c>
      <c r="J41" s="61" t="n">
        <f aca="false">(H44*I44)/100</f>
        <v>0.26</v>
      </c>
      <c r="K41" s="62" t="n">
        <v>86</v>
      </c>
      <c r="L41" s="62" t="n">
        <v>47</v>
      </c>
      <c r="M41" s="62" t="n">
        <v>11</v>
      </c>
      <c r="N41" s="61" t="n">
        <f aca="false">K41*L41*(1-(L41/M41))</f>
        <v>-13228.3636363636</v>
      </c>
      <c r="O41" s="62" t="n">
        <v>8</v>
      </c>
      <c r="P41" s="62" t="n">
        <v>36</v>
      </c>
      <c r="Q41" s="61" t="n">
        <f aca="false">P41/O41</f>
        <v>4.5</v>
      </c>
      <c r="R41" s="62" t="n">
        <v>339</v>
      </c>
      <c r="S41" s="62" t="n">
        <v>26</v>
      </c>
      <c r="T41" s="45" t="n">
        <v>0.36</v>
      </c>
      <c r="U41" s="61" t="n">
        <f aca="false">(R41*S41*T41)/1000</f>
        <v>3.17304</v>
      </c>
      <c r="V41" s="45" t="n">
        <v>3.13</v>
      </c>
      <c r="W41" s="45" t="n">
        <v>14.72</v>
      </c>
      <c r="X41" s="61" t="n">
        <f aca="false">V41+W41</f>
        <v>17.85</v>
      </c>
    </row>
    <row r="42" customFormat="false" ht="14.9" hidden="false" customHeight="false" outlineLevel="0" collapsed="false">
      <c r="A42" s="59" t="n">
        <v>40</v>
      </c>
      <c r="B42" s="62" t="n">
        <v>3</v>
      </c>
      <c r="C42" s="62" t="n">
        <v>18</v>
      </c>
      <c r="D42" s="61" t="n">
        <f aca="false">(B42/C42)*100</f>
        <v>16.6666666666667</v>
      </c>
      <c r="E42" s="62" t="n">
        <v>35</v>
      </c>
      <c r="F42" s="62" t="n">
        <v>116</v>
      </c>
      <c r="G42" s="61" t="n">
        <f aca="false">(E42/F42)*100</f>
        <v>30.1724137931035</v>
      </c>
      <c r="H42" s="62" t="n">
        <v>18</v>
      </c>
      <c r="I42" s="62" t="n">
        <v>2</v>
      </c>
      <c r="J42" s="61" t="n">
        <f aca="false">(H45*I45)/100</f>
        <v>0.32</v>
      </c>
      <c r="K42" s="62" t="n">
        <v>78</v>
      </c>
      <c r="L42" s="62" t="n">
        <v>48</v>
      </c>
      <c r="M42" s="62" t="n">
        <v>11</v>
      </c>
      <c r="N42" s="61" t="n">
        <f aca="false">K42*L42*(1-(L42/M42))</f>
        <v>-12593.4545454545</v>
      </c>
      <c r="O42" s="62" t="n">
        <v>8</v>
      </c>
      <c r="P42" s="62" t="n">
        <v>45</v>
      </c>
      <c r="Q42" s="61" t="n">
        <f aca="false">P42/O42</f>
        <v>5.625</v>
      </c>
      <c r="R42" s="62" t="n">
        <v>511</v>
      </c>
      <c r="S42" s="62" t="n">
        <v>18</v>
      </c>
      <c r="T42" s="45" t="n">
        <v>0.31</v>
      </c>
      <c r="U42" s="61" t="n">
        <f aca="false">(R42*S42*T42)/1000</f>
        <v>2.85138</v>
      </c>
      <c r="V42" s="45" t="n">
        <v>4.1</v>
      </c>
      <c r="W42" s="45" t="n">
        <v>15.2</v>
      </c>
      <c r="X42" s="61" t="n">
        <f aca="false">V42+W42</f>
        <v>19.3</v>
      </c>
    </row>
    <row r="43" customFormat="false" ht="14.9" hidden="false" customHeight="false" outlineLevel="0" collapsed="false">
      <c r="A43" s="59" t="n">
        <v>41</v>
      </c>
      <c r="B43" s="62" t="n">
        <v>7</v>
      </c>
      <c r="C43" s="62" t="n">
        <v>15</v>
      </c>
      <c r="D43" s="61" t="n">
        <f aca="false">(B43/C43)*100</f>
        <v>46.6666666666667</v>
      </c>
      <c r="E43" s="62" t="n">
        <v>39</v>
      </c>
      <c r="F43" s="62" t="n">
        <v>122</v>
      </c>
      <c r="G43" s="61" t="n">
        <f aca="false">(E43/F43)*100</f>
        <v>31.9672131147541</v>
      </c>
      <c r="H43" s="62" t="n">
        <v>15</v>
      </c>
      <c r="I43" s="62" t="n">
        <v>1</v>
      </c>
      <c r="J43" s="61" t="n">
        <f aca="false">(H46*I46)/100</f>
        <v>0.45</v>
      </c>
      <c r="K43" s="62" t="n">
        <v>88</v>
      </c>
      <c r="L43" s="62" t="n">
        <v>46</v>
      </c>
      <c r="M43" s="62" t="n">
        <v>10</v>
      </c>
      <c r="N43" s="61" t="n">
        <f aca="false">K43*L43*(1-(L43/M43))</f>
        <v>-14572.8</v>
      </c>
      <c r="O43" s="62" t="n">
        <v>3</v>
      </c>
      <c r="P43" s="62" t="n">
        <v>41</v>
      </c>
      <c r="Q43" s="61" t="n">
        <f aca="false">P43/O43</f>
        <v>13.6666666666667</v>
      </c>
      <c r="R43" s="62" t="n">
        <v>167</v>
      </c>
      <c r="S43" s="62" t="n">
        <v>26</v>
      </c>
      <c r="T43" s="45" t="n">
        <v>0.44</v>
      </c>
      <c r="U43" s="61" t="n">
        <f aca="false">(R43*S43*T43)/1000</f>
        <v>1.91048</v>
      </c>
      <c r="V43" s="45" t="n">
        <v>4.64</v>
      </c>
      <c r="W43" s="45" t="n">
        <v>21.84</v>
      </c>
      <c r="X43" s="61" t="n">
        <f aca="false">V43+W43</f>
        <v>26.48</v>
      </c>
    </row>
    <row r="44" customFormat="false" ht="14.9" hidden="false" customHeight="false" outlineLevel="0" collapsed="false">
      <c r="A44" s="59" t="n">
        <v>42</v>
      </c>
      <c r="B44" s="62" t="n">
        <v>9</v>
      </c>
      <c r="C44" s="62" t="n">
        <v>19</v>
      </c>
      <c r="D44" s="61" t="n">
        <f aca="false">(B44/C44)*100</f>
        <v>47.3684210526316</v>
      </c>
      <c r="E44" s="62" t="n">
        <v>26</v>
      </c>
      <c r="F44" s="62" t="n">
        <v>111</v>
      </c>
      <c r="G44" s="61" t="n">
        <f aca="false">(E44/F44)*100</f>
        <v>23.4234234234234</v>
      </c>
      <c r="H44" s="62" t="n">
        <v>13</v>
      </c>
      <c r="I44" s="62" t="n">
        <v>2</v>
      </c>
      <c r="J44" s="61" t="n">
        <f aca="false">(H47*I47)/100</f>
        <v>0.12</v>
      </c>
      <c r="K44" s="62" t="n">
        <v>88</v>
      </c>
      <c r="L44" s="62" t="n">
        <v>50</v>
      </c>
      <c r="M44" s="62" t="n">
        <v>11</v>
      </c>
      <c r="N44" s="61" t="n">
        <f aca="false">K44*L44*(1-(L44/M44))</f>
        <v>-15600</v>
      </c>
      <c r="O44" s="62" t="n">
        <v>8</v>
      </c>
      <c r="P44" s="62" t="n">
        <v>37</v>
      </c>
      <c r="Q44" s="61" t="n">
        <f aca="false">P44/O44</f>
        <v>4.625</v>
      </c>
      <c r="R44" s="62" t="n">
        <v>550</v>
      </c>
      <c r="S44" s="62" t="n">
        <v>29</v>
      </c>
      <c r="T44" s="45" t="n">
        <v>0.37</v>
      </c>
      <c r="U44" s="61" t="n">
        <f aca="false">(R44*S44*T44)/1000</f>
        <v>5.9015</v>
      </c>
      <c r="V44" s="45" t="n">
        <v>3.06</v>
      </c>
      <c r="W44" s="45" t="n">
        <v>7.84</v>
      </c>
      <c r="X44" s="61" t="n">
        <f aca="false">V44+W44</f>
        <v>10.9</v>
      </c>
    </row>
    <row r="45" customFormat="false" ht="14.9" hidden="false" customHeight="false" outlineLevel="0" collapsed="false">
      <c r="A45" s="59" t="n">
        <v>43</v>
      </c>
      <c r="B45" s="62" t="n">
        <v>1</v>
      </c>
      <c r="C45" s="62" t="n">
        <v>22</v>
      </c>
      <c r="D45" s="61" t="n">
        <f aca="false">(B45/C45)*100</f>
        <v>4.54545454545455</v>
      </c>
      <c r="E45" s="62" t="n">
        <v>28</v>
      </c>
      <c r="F45" s="62" t="n">
        <v>125</v>
      </c>
      <c r="G45" s="61" t="n">
        <f aca="false">(E45/F45)*100</f>
        <v>22.4</v>
      </c>
      <c r="H45" s="62" t="n">
        <v>16</v>
      </c>
      <c r="I45" s="62" t="n">
        <v>2</v>
      </c>
      <c r="J45" s="61" t="n">
        <f aca="false">(H48*I48)/100</f>
        <v>0.16</v>
      </c>
      <c r="K45" s="62" t="n">
        <v>72</v>
      </c>
      <c r="L45" s="62" t="n">
        <v>21</v>
      </c>
      <c r="M45" s="62" t="n">
        <v>11</v>
      </c>
      <c r="N45" s="61" t="n">
        <f aca="false">K45*L45*(1-(L45/M45))</f>
        <v>-1374.54545454545</v>
      </c>
      <c r="O45" s="62" t="n">
        <v>10</v>
      </c>
      <c r="P45" s="62" t="n">
        <v>43</v>
      </c>
      <c r="Q45" s="61" t="n">
        <f aca="false">P45/O45</f>
        <v>4.3</v>
      </c>
      <c r="R45" s="62" t="n">
        <v>946</v>
      </c>
      <c r="S45" s="62" t="n">
        <v>25</v>
      </c>
      <c r="T45" s="45" t="n">
        <v>0.35</v>
      </c>
      <c r="U45" s="61" t="n">
        <f aca="false">(R45*S45*T45)/1000</f>
        <v>8.2775</v>
      </c>
      <c r="V45" s="45" t="n">
        <v>3.58</v>
      </c>
      <c r="W45" s="45" t="n">
        <v>11.84</v>
      </c>
      <c r="X45" s="61" t="n">
        <f aca="false">V45+W45</f>
        <v>15.42</v>
      </c>
    </row>
    <row r="46" customFormat="false" ht="14.9" hidden="false" customHeight="false" outlineLevel="0" collapsed="false">
      <c r="A46" s="59" t="n">
        <v>44</v>
      </c>
      <c r="B46" s="62" t="n">
        <v>7</v>
      </c>
      <c r="C46" s="62" t="n">
        <v>11</v>
      </c>
      <c r="D46" s="61" t="n">
        <f aca="false">(B46/C46)*100</f>
        <v>63.6363636363636</v>
      </c>
      <c r="E46" s="62" t="n">
        <v>20</v>
      </c>
      <c r="F46" s="62" t="n">
        <v>124</v>
      </c>
      <c r="G46" s="61" t="n">
        <f aca="false">(E46/F46)*100</f>
        <v>16.1290322580645</v>
      </c>
      <c r="H46" s="62" t="n">
        <v>15</v>
      </c>
      <c r="I46" s="62" t="n">
        <v>3</v>
      </c>
      <c r="J46" s="61" t="n">
        <f aca="false">(H49*I49)/100</f>
        <v>0.03</v>
      </c>
      <c r="K46" s="62" t="n">
        <v>85</v>
      </c>
      <c r="L46" s="62" t="n">
        <v>32</v>
      </c>
      <c r="M46" s="62" t="n">
        <v>11</v>
      </c>
      <c r="N46" s="61" t="n">
        <f aca="false">K46*L46*(1-(L46/M46))</f>
        <v>-5192.72727272727</v>
      </c>
      <c r="O46" s="62" t="n">
        <v>9</v>
      </c>
      <c r="P46" s="62" t="n">
        <v>49</v>
      </c>
      <c r="Q46" s="61" t="n">
        <f aca="false">P46/O46</f>
        <v>5.44444444444445</v>
      </c>
      <c r="R46" s="62" t="n">
        <v>813</v>
      </c>
      <c r="S46" s="62" t="n">
        <v>30</v>
      </c>
      <c r="T46" s="45" t="n">
        <v>0.33</v>
      </c>
      <c r="U46" s="61" t="n">
        <f aca="false">(R46*S46*T46)/1000</f>
        <v>8.0487</v>
      </c>
      <c r="V46" s="45" t="n">
        <v>4.64</v>
      </c>
      <c r="W46" s="45" t="n">
        <v>34.4</v>
      </c>
      <c r="X46" s="61" t="n">
        <f aca="false">V46+W46</f>
        <v>39.04</v>
      </c>
    </row>
    <row r="47" customFormat="false" ht="14.9" hidden="false" customHeight="false" outlineLevel="0" collapsed="false">
      <c r="A47" s="59" t="n">
        <v>45</v>
      </c>
      <c r="B47" s="62" t="n">
        <v>0</v>
      </c>
      <c r="C47" s="62" t="n">
        <v>10</v>
      </c>
      <c r="D47" s="61" t="n">
        <f aca="false">(B47/C47)*100</f>
        <v>0</v>
      </c>
      <c r="E47" s="62" t="n">
        <v>30</v>
      </c>
      <c r="F47" s="62" t="n">
        <v>110</v>
      </c>
      <c r="G47" s="61" t="n">
        <f aca="false">(E47/F47)*100</f>
        <v>27.2727272727273</v>
      </c>
      <c r="H47" s="62" t="n">
        <v>6</v>
      </c>
      <c r="I47" s="62" t="n">
        <v>2</v>
      </c>
      <c r="J47" s="61" t="n">
        <f aca="false">(H50*I50)/100</f>
        <v>0.06</v>
      </c>
      <c r="K47" s="62" t="n">
        <v>78</v>
      </c>
      <c r="L47" s="62" t="n">
        <v>17</v>
      </c>
      <c r="M47" s="62" t="n">
        <v>10</v>
      </c>
      <c r="N47" s="61" t="n">
        <f aca="false">K47*L47*(1-(L47/M47))</f>
        <v>-928.2</v>
      </c>
      <c r="O47" s="62" t="n">
        <v>8</v>
      </c>
      <c r="P47" s="62" t="n">
        <v>49</v>
      </c>
      <c r="Q47" s="61" t="n">
        <f aca="false">P47/O47</f>
        <v>6.125</v>
      </c>
      <c r="R47" s="62" t="n">
        <v>469</v>
      </c>
      <c r="S47" s="62" t="n">
        <v>17</v>
      </c>
      <c r="T47" s="45" t="n">
        <v>0.38</v>
      </c>
      <c r="U47" s="61" t="n">
        <f aca="false">(R47*S47*T47)/1000</f>
        <v>3.02974</v>
      </c>
      <c r="V47" s="45" t="n">
        <v>2.11</v>
      </c>
      <c r="W47" s="45" t="n">
        <v>15.6</v>
      </c>
      <c r="X47" s="61" t="n">
        <f aca="false">V47+W47</f>
        <v>17.71</v>
      </c>
    </row>
    <row r="48" customFormat="false" ht="14.9" hidden="false" customHeight="false" outlineLevel="0" collapsed="false">
      <c r="A48" s="59" t="n">
        <v>46</v>
      </c>
      <c r="B48" s="62" t="n">
        <v>3</v>
      </c>
      <c r="C48" s="62" t="n">
        <v>25</v>
      </c>
      <c r="D48" s="61" t="n">
        <f aca="false">(B48/C48)*100</f>
        <v>12</v>
      </c>
      <c r="E48" s="62" t="n">
        <v>38</v>
      </c>
      <c r="F48" s="62" t="n">
        <v>123</v>
      </c>
      <c r="G48" s="61" t="n">
        <f aca="false">(E48/F48)*100</f>
        <v>30.8943089430894</v>
      </c>
      <c r="H48" s="62" t="n">
        <v>8</v>
      </c>
      <c r="I48" s="62" t="n">
        <v>2</v>
      </c>
      <c r="J48" s="61" t="n">
        <f aca="false">(H51*I51)/100</f>
        <v>0.18</v>
      </c>
      <c r="K48" s="62" t="n">
        <v>83</v>
      </c>
      <c r="L48" s="62" t="n">
        <v>16</v>
      </c>
      <c r="M48" s="62" t="n">
        <v>12</v>
      </c>
      <c r="N48" s="61" t="n">
        <f aca="false">K48*L48*(1-(L48/M48))</f>
        <v>-442.666666666667</v>
      </c>
      <c r="O48" s="62" t="n">
        <v>6</v>
      </c>
      <c r="P48" s="62" t="n">
        <v>44</v>
      </c>
      <c r="Q48" s="61" t="n">
        <f aca="false">P48/O48</f>
        <v>7.33333333333333</v>
      </c>
      <c r="R48" s="62" t="n">
        <v>571</v>
      </c>
      <c r="S48" s="62" t="n">
        <v>28</v>
      </c>
      <c r="T48" s="45" t="n">
        <v>0.31</v>
      </c>
      <c r="U48" s="61" t="n">
        <f aca="false">(R48*S48*T48)/1000</f>
        <v>4.95628</v>
      </c>
      <c r="V48" s="45" t="n">
        <v>7.12</v>
      </c>
      <c r="W48" s="45" t="n">
        <v>30.08</v>
      </c>
      <c r="X48" s="61" t="n">
        <f aca="false">V48+W48</f>
        <v>37.2</v>
      </c>
    </row>
    <row r="49" customFormat="false" ht="14.9" hidden="false" customHeight="false" outlineLevel="0" collapsed="false">
      <c r="A49" s="59" t="n">
        <v>47</v>
      </c>
      <c r="B49" s="62" t="n">
        <v>9</v>
      </c>
      <c r="C49" s="62" t="n">
        <v>16</v>
      </c>
      <c r="D49" s="61" t="n">
        <f aca="false">(B49/C49)*100</f>
        <v>56.25</v>
      </c>
      <c r="E49" s="62" t="n">
        <v>35</v>
      </c>
      <c r="F49" s="62" t="n">
        <v>117</v>
      </c>
      <c r="G49" s="61" t="n">
        <f aca="false">(E49/F49)*100</f>
        <v>29.9145299145299</v>
      </c>
      <c r="H49" s="62" t="n">
        <v>1</v>
      </c>
      <c r="I49" s="62" t="n">
        <v>3</v>
      </c>
      <c r="J49" s="61" t="n">
        <f aca="false">(H52*I52)/100</f>
        <v>0.08</v>
      </c>
      <c r="K49" s="62" t="n">
        <v>73</v>
      </c>
      <c r="L49" s="62" t="n">
        <v>12</v>
      </c>
      <c r="M49" s="62" t="n">
        <v>11</v>
      </c>
      <c r="N49" s="61" t="n">
        <f aca="false">K49*L49*(1-(L49/M49))</f>
        <v>-79.6363636363636</v>
      </c>
      <c r="O49" s="62" t="n">
        <v>9</v>
      </c>
      <c r="P49" s="62" t="n">
        <v>31</v>
      </c>
      <c r="Q49" s="61" t="n">
        <f aca="false">P49/O49</f>
        <v>3.44444444444444</v>
      </c>
      <c r="R49" s="62" t="n">
        <v>267</v>
      </c>
      <c r="S49" s="62" t="n">
        <v>23</v>
      </c>
      <c r="T49" s="45" t="n">
        <v>0.35</v>
      </c>
      <c r="U49" s="61" t="n">
        <f aca="false">(R49*S49*T49)/1000</f>
        <v>2.14935</v>
      </c>
      <c r="V49" s="45" t="n">
        <v>3.57</v>
      </c>
      <c r="W49" s="45" t="n">
        <v>29.44</v>
      </c>
      <c r="X49" s="61" t="n">
        <f aca="false">V49+W49</f>
        <v>33.01</v>
      </c>
    </row>
    <row r="50" customFormat="false" ht="14.9" hidden="false" customHeight="false" outlineLevel="0" collapsed="false">
      <c r="A50" s="59" t="n">
        <v>48</v>
      </c>
      <c r="B50" s="62" t="n">
        <v>8</v>
      </c>
      <c r="C50" s="62" t="n">
        <v>22</v>
      </c>
      <c r="D50" s="61" t="n">
        <f aca="false">(B50/C50)*100</f>
        <v>36.3636363636364</v>
      </c>
      <c r="E50" s="62" t="n">
        <v>13</v>
      </c>
      <c r="F50" s="62" t="n">
        <v>113</v>
      </c>
      <c r="G50" s="61" t="n">
        <f aca="false">(E50/F50)*100</f>
        <v>11.5044247787611</v>
      </c>
      <c r="H50" s="62" t="n">
        <v>3</v>
      </c>
      <c r="I50" s="62" t="n">
        <v>2</v>
      </c>
      <c r="J50" s="61" t="n">
        <f aca="false">(H53*I53)/100</f>
        <v>0.16</v>
      </c>
      <c r="K50" s="62" t="n">
        <v>74</v>
      </c>
      <c r="L50" s="62" t="n">
        <v>49</v>
      </c>
      <c r="M50" s="62" t="n">
        <v>11</v>
      </c>
      <c r="N50" s="61" t="n">
        <f aca="false">K50*L50*(1-(L50/M50))</f>
        <v>-12526.1818181818</v>
      </c>
      <c r="O50" s="62" t="n">
        <v>9</v>
      </c>
      <c r="P50" s="62" t="n">
        <v>37</v>
      </c>
      <c r="Q50" s="61" t="n">
        <f aca="false">P50/O50</f>
        <v>4.11111111111111</v>
      </c>
      <c r="R50" s="62" t="n">
        <v>896</v>
      </c>
      <c r="S50" s="62" t="n">
        <v>16</v>
      </c>
      <c r="T50" s="45" t="n">
        <v>0.27</v>
      </c>
      <c r="U50" s="61" t="n">
        <f aca="false">(R50*S50*T50)/1000</f>
        <v>3.87072</v>
      </c>
      <c r="V50" s="45" t="n">
        <v>3.06</v>
      </c>
      <c r="W50" s="45" t="n">
        <v>24.8</v>
      </c>
      <c r="X50" s="61" t="n">
        <f aca="false">V50+W50</f>
        <v>27.86</v>
      </c>
    </row>
    <row r="51" customFormat="false" ht="14.9" hidden="false" customHeight="false" outlineLevel="0" collapsed="false">
      <c r="A51" s="59" t="n">
        <v>49</v>
      </c>
      <c r="B51" s="62" t="n">
        <v>5</v>
      </c>
      <c r="C51" s="62" t="n">
        <v>23</v>
      </c>
      <c r="D51" s="61" t="n">
        <f aca="false">(B51/C51)*100</f>
        <v>21.7391304347826</v>
      </c>
      <c r="E51" s="62" t="n">
        <v>26</v>
      </c>
      <c r="F51" s="62" t="n">
        <v>113</v>
      </c>
      <c r="G51" s="61" t="n">
        <f aca="false">(E51/F51)*100</f>
        <v>23.0088495575221</v>
      </c>
      <c r="H51" s="62" t="n">
        <v>18</v>
      </c>
      <c r="I51" s="62" t="n">
        <v>1</v>
      </c>
      <c r="J51" s="61" t="n">
        <f aca="false">(H54*I54)/100</f>
        <v>0.03</v>
      </c>
      <c r="K51" s="62" t="n">
        <v>83</v>
      </c>
      <c r="L51" s="62" t="n">
        <v>43</v>
      </c>
      <c r="M51" s="62" t="n">
        <v>10</v>
      </c>
      <c r="N51" s="61" t="n">
        <f aca="false">K51*L51*(1-(L51/M51))</f>
        <v>-11777.7</v>
      </c>
      <c r="O51" s="62" t="n">
        <v>6</v>
      </c>
      <c r="P51" s="62" t="n">
        <v>41</v>
      </c>
      <c r="Q51" s="61" t="n">
        <f aca="false">P51/O51</f>
        <v>6.83333333333333</v>
      </c>
      <c r="R51" s="62" t="n">
        <v>263</v>
      </c>
      <c r="S51" s="62" t="n">
        <v>15</v>
      </c>
      <c r="T51" s="45" t="n">
        <v>0.35</v>
      </c>
      <c r="U51" s="61" t="n">
        <f aca="false">(R51*S51*T51)/1000</f>
        <v>1.38075</v>
      </c>
      <c r="V51" s="45" t="n">
        <v>2.57</v>
      </c>
      <c r="W51" s="45" t="n">
        <v>12.4</v>
      </c>
      <c r="X51" s="61" t="n">
        <f aca="false">V51+W51</f>
        <v>14.97</v>
      </c>
    </row>
    <row r="52" customFormat="false" ht="14.9" hidden="false" customHeight="false" outlineLevel="0" collapsed="false">
      <c r="A52" s="59" t="n">
        <v>50</v>
      </c>
      <c r="B52" s="62" t="n">
        <v>4</v>
      </c>
      <c r="C52" s="62" t="n">
        <v>25</v>
      </c>
      <c r="D52" s="61" t="n">
        <f aca="false">(B52/C52)*100</f>
        <v>16</v>
      </c>
      <c r="E52" s="62" t="n">
        <v>22</v>
      </c>
      <c r="F52" s="62" t="n">
        <v>110</v>
      </c>
      <c r="G52" s="61" t="n">
        <f aca="false">(E52/F52)*100</f>
        <v>20</v>
      </c>
      <c r="H52" s="62" t="n">
        <v>8</v>
      </c>
      <c r="I52" s="62" t="n">
        <v>1</v>
      </c>
      <c r="J52" s="61" t="n">
        <f aca="false">(H55*I55)/100</f>
        <v>0.36</v>
      </c>
      <c r="K52" s="62" t="n">
        <v>75</v>
      </c>
      <c r="L52" s="62" t="n">
        <v>31</v>
      </c>
      <c r="M52" s="62" t="n">
        <v>10</v>
      </c>
      <c r="N52" s="61" t="n">
        <f aca="false">K52*L52*(1-(L52/M52))</f>
        <v>-4882.5</v>
      </c>
      <c r="O52" s="62" t="n">
        <v>10</v>
      </c>
      <c r="P52" s="62" t="n">
        <v>46</v>
      </c>
      <c r="Q52" s="61" t="n">
        <f aca="false">P52/O52</f>
        <v>4.6</v>
      </c>
      <c r="R52" s="62" t="n">
        <v>222</v>
      </c>
      <c r="S52" s="62" t="n">
        <v>29</v>
      </c>
      <c r="T52" s="45" t="n">
        <v>0.45</v>
      </c>
      <c r="U52" s="61" t="n">
        <f aca="false">(R52*S52*T52)/1000</f>
        <v>2.8971</v>
      </c>
      <c r="V52" s="45" t="n">
        <v>2.06</v>
      </c>
      <c r="W52" s="45" t="n">
        <v>25.76</v>
      </c>
      <c r="X52" s="61" t="n">
        <f aca="false">V52+W52</f>
        <v>27.82</v>
      </c>
    </row>
    <row r="53" customFormat="false" ht="14.9" hidden="false" customHeight="false" outlineLevel="0" collapsed="false">
      <c r="A53" s="59" t="n">
        <v>51</v>
      </c>
      <c r="B53" s="62" t="n">
        <v>3</v>
      </c>
      <c r="C53" s="62" t="n">
        <v>14</v>
      </c>
      <c r="D53" s="61" t="n">
        <f aca="false">(B53/C53)*100</f>
        <v>21.4285714285714</v>
      </c>
      <c r="E53" s="62" t="n">
        <v>13</v>
      </c>
      <c r="F53" s="62" t="n">
        <v>111</v>
      </c>
      <c r="G53" s="61" t="n">
        <f aca="false">(E53/F53)*100</f>
        <v>11.7117117117117</v>
      </c>
      <c r="H53" s="62" t="n">
        <v>8</v>
      </c>
      <c r="I53" s="62" t="n">
        <v>2</v>
      </c>
      <c r="J53" s="61" t="n">
        <f aca="false">(H56*I56)/100</f>
        <v>0.05</v>
      </c>
      <c r="K53" s="62" t="n">
        <v>77</v>
      </c>
      <c r="L53" s="62" t="n">
        <v>18</v>
      </c>
      <c r="M53" s="62" t="n">
        <v>11</v>
      </c>
      <c r="N53" s="61" t="n">
        <f aca="false">K53*L53*(1-(L53/M53))</f>
        <v>-882</v>
      </c>
      <c r="O53" s="62" t="n">
        <v>6</v>
      </c>
      <c r="P53" s="62" t="n">
        <v>43</v>
      </c>
      <c r="Q53" s="61" t="n">
        <f aca="false">P53/O53</f>
        <v>7.16666666666667</v>
      </c>
      <c r="R53" s="62" t="n">
        <v>886</v>
      </c>
      <c r="S53" s="62" t="n">
        <v>24</v>
      </c>
      <c r="T53" s="45" t="n">
        <v>0.25</v>
      </c>
      <c r="U53" s="61" t="n">
        <f aca="false">(R53*S53*T53)/1000</f>
        <v>5.316</v>
      </c>
      <c r="V53" s="45" t="n">
        <v>6.57</v>
      </c>
      <c r="W53" s="45" t="n">
        <v>6.4</v>
      </c>
      <c r="X53" s="61" t="n">
        <f aca="false">V53+W53</f>
        <v>12.97</v>
      </c>
    </row>
    <row r="54" customFormat="false" ht="14.9" hidden="false" customHeight="false" outlineLevel="0" collapsed="false">
      <c r="A54" s="59" t="n">
        <v>52</v>
      </c>
      <c r="B54" s="62" t="n">
        <v>10</v>
      </c>
      <c r="C54" s="62" t="n">
        <v>25</v>
      </c>
      <c r="D54" s="61" t="n">
        <f aca="false">(B54/C54)*100</f>
        <v>40</v>
      </c>
      <c r="E54" s="62" t="n">
        <v>11</v>
      </c>
      <c r="F54" s="62" t="n">
        <v>125</v>
      </c>
      <c r="G54" s="61" t="n">
        <f aca="false">(E54/F54)*100</f>
        <v>8.8</v>
      </c>
      <c r="H54" s="62" t="n">
        <v>1</v>
      </c>
      <c r="I54" s="62" t="n">
        <v>3</v>
      </c>
      <c r="J54" s="61" t="n">
        <f aca="false">(H57*I57)/100</f>
        <v>0.48</v>
      </c>
      <c r="K54" s="62" t="n">
        <v>86</v>
      </c>
      <c r="L54" s="62" t="n">
        <v>47</v>
      </c>
      <c r="M54" s="62" t="n">
        <v>12</v>
      </c>
      <c r="N54" s="61" t="n">
        <f aca="false">K54*L54*(1-(L54/M54))</f>
        <v>-11789.1666666667</v>
      </c>
      <c r="O54" s="62" t="n">
        <v>3</v>
      </c>
      <c r="P54" s="62" t="n">
        <v>45</v>
      </c>
      <c r="Q54" s="61" t="n">
        <f aca="false">P54/O54</f>
        <v>15</v>
      </c>
      <c r="R54" s="62" t="n">
        <v>373</v>
      </c>
      <c r="S54" s="62" t="n">
        <v>23</v>
      </c>
      <c r="T54" s="45" t="n">
        <v>0.39</v>
      </c>
      <c r="U54" s="61" t="n">
        <f aca="false">(R54*S54*T54)/1000</f>
        <v>3.34581</v>
      </c>
      <c r="V54" s="45" t="n">
        <v>4.08</v>
      </c>
      <c r="W54" s="45" t="n">
        <v>22.4</v>
      </c>
      <c r="X54" s="61" t="n">
        <f aca="false">V54+W54</f>
        <v>26.48</v>
      </c>
    </row>
    <row r="55" customFormat="false" ht="14.9" hidden="false" customHeight="false" outlineLevel="0" collapsed="false">
      <c r="A55" s="59" t="n">
        <v>53</v>
      </c>
      <c r="B55" s="62" t="n">
        <v>2</v>
      </c>
      <c r="C55" s="62" t="n">
        <v>11</v>
      </c>
      <c r="D55" s="61" t="n">
        <f aca="false">(B55/C55)*100</f>
        <v>18.1818181818182</v>
      </c>
      <c r="E55" s="62" t="n">
        <v>24</v>
      </c>
      <c r="F55" s="62" t="n">
        <v>121</v>
      </c>
      <c r="G55" s="61" t="n">
        <f aca="false">(E55/F55)*100</f>
        <v>19.8347107438017</v>
      </c>
      <c r="H55" s="62" t="n">
        <v>18</v>
      </c>
      <c r="I55" s="62" t="n">
        <v>2</v>
      </c>
      <c r="J55" s="61" t="n">
        <f aca="false">(H58*I58)/100</f>
        <v>0.04</v>
      </c>
      <c r="K55" s="62" t="n">
        <v>89</v>
      </c>
      <c r="L55" s="62" t="n">
        <v>39</v>
      </c>
      <c r="M55" s="62" t="n">
        <v>11</v>
      </c>
      <c r="N55" s="61" t="n">
        <f aca="false">K55*L55*(1-(L55/M55))</f>
        <v>-8835.27272727273</v>
      </c>
      <c r="O55" s="62" t="n">
        <v>9</v>
      </c>
      <c r="P55" s="62" t="n">
        <v>47</v>
      </c>
      <c r="Q55" s="61" t="n">
        <f aca="false">P55/O55</f>
        <v>5.22222222222222</v>
      </c>
      <c r="R55" s="62" t="n">
        <v>534</v>
      </c>
      <c r="S55" s="62" t="n">
        <v>21</v>
      </c>
      <c r="T55" s="45" t="n">
        <v>0.41</v>
      </c>
      <c r="U55" s="61" t="n">
        <f aca="false">(R55*S55*T55)/1000</f>
        <v>4.59774</v>
      </c>
      <c r="V55" s="45" t="n">
        <v>2.15</v>
      </c>
      <c r="W55" s="45" t="n">
        <v>23.04</v>
      </c>
      <c r="X55" s="61" t="n">
        <f aca="false">V55+W55</f>
        <v>25.19</v>
      </c>
    </row>
    <row r="56" customFormat="false" ht="14.9" hidden="false" customHeight="false" outlineLevel="0" collapsed="false">
      <c r="A56" s="59" t="n">
        <v>54</v>
      </c>
      <c r="B56" s="62" t="n">
        <v>7</v>
      </c>
      <c r="C56" s="62" t="n">
        <v>19</v>
      </c>
      <c r="D56" s="61" t="n">
        <f aca="false">(B56/C56)*100</f>
        <v>36.8421052631579</v>
      </c>
      <c r="E56" s="62" t="n">
        <v>42</v>
      </c>
      <c r="F56" s="62" t="n">
        <v>120</v>
      </c>
      <c r="G56" s="61" t="n">
        <f aca="false">(E56/F56)*100</f>
        <v>35</v>
      </c>
      <c r="H56" s="62" t="n">
        <v>5</v>
      </c>
      <c r="I56" s="62" t="n">
        <v>1</v>
      </c>
      <c r="J56" s="61" t="n">
        <f aca="false">(H59*I59)/100</f>
        <v>0.14</v>
      </c>
      <c r="K56" s="62" t="n">
        <v>71</v>
      </c>
      <c r="L56" s="62" t="n">
        <v>39</v>
      </c>
      <c r="M56" s="62" t="n">
        <v>12</v>
      </c>
      <c r="N56" s="61" t="n">
        <f aca="false">K56*L56*(1-(L56/M56))</f>
        <v>-6230.25</v>
      </c>
      <c r="O56" s="62" t="n">
        <v>10</v>
      </c>
      <c r="P56" s="62" t="n">
        <v>36</v>
      </c>
      <c r="Q56" s="61" t="n">
        <f aca="false">P56/O56</f>
        <v>3.6</v>
      </c>
      <c r="R56" s="62" t="n">
        <v>682</v>
      </c>
      <c r="S56" s="62" t="n">
        <v>16</v>
      </c>
      <c r="T56" s="45" t="n">
        <v>0.31</v>
      </c>
      <c r="U56" s="61" t="n">
        <f aca="false">(R56*S56*T56)/1000</f>
        <v>3.38272</v>
      </c>
      <c r="V56" s="45" t="n">
        <v>3.08</v>
      </c>
      <c r="W56" s="45" t="n">
        <v>24.08</v>
      </c>
      <c r="X56" s="61" t="n">
        <f aca="false">V56+W56</f>
        <v>27.16</v>
      </c>
    </row>
    <row r="57" customFormat="false" ht="14.9" hidden="false" customHeight="false" outlineLevel="0" collapsed="false">
      <c r="A57" s="59" t="n">
        <v>55</v>
      </c>
      <c r="B57" s="62" t="n">
        <v>8</v>
      </c>
      <c r="C57" s="62" t="n">
        <v>11</v>
      </c>
      <c r="D57" s="61" t="n">
        <f aca="false">(B57/C57)*100</f>
        <v>72.7272727272727</v>
      </c>
      <c r="E57" s="62" t="n">
        <v>36</v>
      </c>
      <c r="F57" s="62" t="n">
        <v>115</v>
      </c>
      <c r="G57" s="61" t="n">
        <f aca="false">(E57/F57)*100</f>
        <v>31.304347826087</v>
      </c>
      <c r="H57" s="62" t="n">
        <v>16</v>
      </c>
      <c r="I57" s="62" t="n">
        <v>3</v>
      </c>
      <c r="J57" s="61" t="n">
        <f aca="false">(H60*I60)/100</f>
        <v>0.12</v>
      </c>
      <c r="K57" s="62" t="n">
        <v>77</v>
      </c>
      <c r="L57" s="62" t="n">
        <v>23</v>
      </c>
      <c r="M57" s="62" t="n">
        <v>12</v>
      </c>
      <c r="N57" s="61" t="n">
        <f aca="false">K57*L57*(1-(L57/M57))</f>
        <v>-1623.41666666667</v>
      </c>
      <c r="O57" s="62" t="n">
        <v>3</v>
      </c>
      <c r="P57" s="62" t="n">
        <v>39</v>
      </c>
      <c r="Q57" s="61" t="n">
        <f aca="false">P57/O57</f>
        <v>13</v>
      </c>
      <c r="R57" s="62" t="n">
        <v>198</v>
      </c>
      <c r="S57" s="62" t="n">
        <v>25</v>
      </c>
      <c r="T57" s="45" t="n">
        <v>0.4</v>
      </c>
      <c r="U57" s="61" t="n">
        <f aca="false">(R57*S57*T57)/1000</f>
        <v>1.98</v>
      </c>
      <c r="V57" s="45" t="n">
        <v>6.05</v>
      </c>
      <c r="W57" s="45" t="n">
        <v>7.84</v>
      </c>
      <c r="X57" s="61" t="n">
        <f aca="false">V57+W57</f>
        <v>13.89</v>
      </c>
    </row>
    <row r="58" customFormat="false" ht="14.9" hidden="false" customHeight="false" outlineLevel="0" collapsed="false">
      <c r="A58" s="59" t="n">
        <v>56</v>
      </c>
      <c r="B58" s="62" t="n">
        <v>10</v>
      </c>
      <c r="C58" s="62" t="n">
        <v>25</v>
      </c>
      <c r="D58" s="61" t="n">
        <f aca="false">(B58/C58)*100</f>
        <v>40</v>
      </c>
      <c r="E58" s="62" t="n">
        <v>16</v>
      </c>
      <c r="F58" s="62" t="n">
        <v>122</v>
      </c>
      <c r="G58" s="61" t="n">
        <f aca="false">(E58/F58)*100</f>
        <v>13.1147540983607</v>
      </c>
      <c r="H58" s="62" t="n">
        <v>4</v>
      </c>
      <c r="I58" s="62" t="n">
        <v>1</v>
      </c>
      <c r="J58" s="61" t="n">
        <f aca="false">(H61*I61)/100</f>
        <v>0.1</v>
      </c>
      <c r="K58" s="62" t="n">
        <v>77</v>
      </c>
      <c r="L58" s="62" t="n">
        <v>24</v>
      </c>
      <c r="M58" s="62" t="n">
        <v>12</v>
      </c>
      <c r="N58" s="61" t="n">
        <f aca="false">K58*L58*(1-(L58/M58))</f>
        <v>-1848</v>
      </c>
      <c r="O58" s="62" t="n">
        <v>8</v>
      </c>
      <c r="P58" s="62" t="n">
        <v>34</v>
      </c>
      <c r="Q58" s="61" t="n">
        <f aca="false">P58/O58</f>
        <v>4.25</v>
      </c>
      <c r="R58" s="62" t="n">
        <v>111</v>
      </c>
      <c r="S58" s="62" t="n">
        <v>28</v>
      </c>
      <c r="T58" s="45" t="n">
        <v>0.38</v>
      </c>
      <c r="U58" s="61" t="n">
        <f aca="false">(R58*S58*T58)/1000</f>
        <v>1.18104</v>
      </c>
      <c r="V58" s="45" t="n">
        <v>7.65</v>
      </c>
      <c r="W58" s="45" t="n">
        <v>21.12</v>
      </c>
      <c r="X58" s="61" t="n">
        <f aca="false">V58+W58</f>
        <v>28.77</v>
      </c>
    </row>
    <row r="59" customFormat="false" ht="14.9" hidden="false" customHeight="false" outlineLevel="0" collapsed="false">
      <c r="A59" s="59" t="n">
        <v>57</v>
      </c>
      <c r="B59" s="62" t="n">
        <v>9</v>
      </c>
      <c r="C59" s="62" t="n">
        <v>14</v>
      </c>
      <c r="D59" s="61" t="n">
        <f aca="false">(B59/C59)*100</f>
        <v>64.2857142857143</v>
      </c>
      <c r="E59" s="62" t="n">
        <v>18</v>
      </c>
      <c r="F59" s="62" t="n">
        <v>110</v>
      </c>
      <c r="G59" s="61" t="n">
        <f aca="false">(E59/F59)*100</f>
        <v>16.3636363636364</v>
      </c>
      <c r="H59" s="62" t="n">
        <v>7</v>
      </c>
      <c r="I59" s="62" t="n">
        <v>2</v>
      </c>
      <c r="J59" s="61" t="n">
        <f aca="false">(H62*I62)/100</f>
        <v>0.02</v>
      </c>
      <c r="K59" s="62" t="n">
        <v>71</v>
      </c>
      <c r="L59" s="62" t="n">
        <v>10</v>
      </c>
      <c r="M59" s="62" t="n">
        <v>10</v>
      </c>
      <c r="N59" s="61" t="n">
        <f aca="false">K59*L59*(1-(L59/M59))</f>
        <v>0</v>
      </c>
      <c r="O59" s="62" t="n">
        <v>9</v>
      </c>
      <c r="P59" s="62" t="n">
        <v>31</v>
      </c>
      <c r="Q59" s="61" t="n">
        <f aca="false">P59/O59</f>
        <v>3.44444444444444</v>
      </c>
      <c r="R59" s="62" t="n">
        <v>617</v>
      </c>
      <c r="S59" s="62" t="n">
        <v>27</v>
      </c>
      <c r="T59" s="45" t="n">
        <v>0.28</v>
      </c>
      <c r="U59" s="61" t="n">
        <f aca="false">(R59*S59*T59)/1000</f>
        <v>4.66452</v>
      </c>
      <c r="V59" s="45" t="n">
        <v>3.62</v>
      </c>
      <c r="W59" s="45" t="n">
        <v>5.76</v>
      </c>
      <c r="X59" s="61" t="n">
        <f aca="false">V59+W59</f>
        <v>9.38</v>
      </c>
    </row>
    <row r="60" customFormat="false" ht="14.9" hidden="false" customHeight="false" outlineLevel="0" collapsed="false">
      <c r="A60" s="59" t="n">
        <v>58</v>
      </c>
      <c r="B60" s="62" t="n">
        <v>2</v>
      </c>
      <c r="C60" s="62" t="n">
        <v>16</v>
      </c>
      <c r="D60" s="61" t="n">
        <f aca="false">(B60/C60)*100</f>
        <v>12.5</v>
      </c>
      <c r="E60" s="62" t="n">
        <v>12</v>
      </c>
      <c r="F60" s="62" t="n">
        <v>113</v>
      </c>
      <c r="G60" s="61" t="n">
        <f aca="false">(E60/F60)*100</f>
        <v>10.6194690265487</v>
      </c>
      <c r="H60" s="62" t="n">
        <v>4</v>
      </c>
      <c r="I60" s="62" t="n">
        <v>3</v>
      </c>
      <c r="J60" s="61" t="n">
        <f aca="false">(H63*I63)/100</f>
        <v>0.15</v>
      </c>
      <c r="K60" s="62" t="n">
        <v>78</v>
      </c>
      <c r="L60" s="62" t="n">
        <v>39</v>
      </c>
      <c r="M60" s="62" t="n">
        <v>11</v>
      </c>
      <c r="N60" s="61" t="n">
        <f aca="false">K60*L60*(1-(L60/M60))</f>
        <v>-7743.27272727273</v>
      </c>
      <c r="O60" s="62" t="n">
        <v>7</v>
      </c>
      <c r="P60" s="62" t="n">
        <v>33</v>
      </c>
      <c r="Q60" s="61" t="n">
        <f aca="false">P60/O60</f>
        <v>4.71428571428571</v>
      </c>
      <c r="R60" s="62" t="n">
        <v>225</v>
      </c>
      <c r="S60" s="62" t="n">
        <v>19</v>
      </c>
      <c r="T60" s="45" t="n">
        <v>0.25</v>
      </c>
      <c r="U60" s="61" t="n">
        <f aca="false">(R60*S60*T60)/1000</f>
        <v>1.06875</v>
      </c>
      <c r="V60" s="45" t="n">
        <v>4.15</v>
      </c>
      <c r="W60" s="45" t="n">
        <v>10.88</v>
      </c>
      <c r="X60" s="61" t="n">
        <f aca="false">V60+W60</f>
        <v>15.03</v>
      </c>
    </row>
    <row r="61" customFormat="false" ht="14.9" hidden="false" customHeight="false" outlineLevel="0" collapsed="false">
      <c r="A61" s="59" t="n">
        <v>59</v>
      </c>
      <c r="B61" s="62" t="n">
        <v>10</v>
      </c>
      <c r="C61" s="62" t="n">
        <v>16</v>
      </c>
      <c r="D61" s="61" t="n">
        <f aca="false">(B61/C61)*100</f>
        <v>62.5</v>
      </c>
      <c r="E61" s="62" t="n">
        <v>26</v>
      </c>
      <c r="F61" s="62" t="n">
        <v>123</v>
      </c>
      <c r="G61" s="61" t="n">
        <f aca="false">(E61/F61)*100</f>
        <v>21.1382113821138</v>
      </c>
      <c r="H61" s="62" t="n">
        <v>5</v>
      </c>
      <c r="I61" s="62" t="n">
        <v>2</v>
      </c>
      <c r="J61" s="61" t="n">
        <f aca="false">(H64*I64)/100</f>
        <v>0.39</v>
      </c>
      <c r="K61" s="62" t="n">
        <v>90</v>
      </c>
      <c r="L61" s="62" t="n">
        <v>44</v>
      </c>
      <c r="M61" s="62" t="n">
        <v>11</v>
      </c>
      <c r="N61" s="61" t="n">
        <f aca="false">K61*L61*(1-(L61/M61))</f>
        <v>-11880</v>
      </c>
      <c r="O61" s="62" t="n">
        <v>5</v>
      </c>
      <c r="P61" s="62" t="n">
        <v>45</v>
      </c>
      <c r="Q61" s="61" t="n">
        <f aca="false">P61/O61</f>
        <v>9</v>
      </c>
      <c r="R61" s="62" t="n">
        <v>704</v>
      </c>
      <c r="S61" s="62" t="n">
        <v>24</v>
      </c>
      <c r="T61" s="45" t="n">
        <v>0.4</v>
      </c>
      <c r="U61" s="61" t="n">
        <f aca="false">(R61*S61*T61)/1000</f>
        <v>6.7584</v>
      </c>
      <c r="V61" s="45" t="n">
        <v>5.58</v>
      </c>
      <c r="W61" s="45" t="n">
        <v>11.52</v>
      </c>
      <c r="X61" s="61" t="n">
        <f aca="false">V61+W61</f>
        <v>17.1</v>
      </c>
    </row>
    <row r="62" customFormat="false" ht="14.9" hidden="false" customHeight="false" outlineLevel="0" collapsed="false">
      <c r="A62" s="59" t="n">
        <v>60</v>
      </c>
      <c r="B62" s="62" t="n">
        <v>8</v>
      </c>
      <c r="C62" s="62" t="n">
        <v>17</v>
      </c>
      <c r="D62" s="61" t="n">
        <f aca="false">(B62/C62)*100</f>
        <v>47.0588235294118</v>
      </c>
      <c r="E62" s="62" t="n">
        <v>19</v>
      </c>
      <c r="F62" s="62" t="n">
        <v>119</v>
      </c>
      <c r="G62" s="61" t="n">
        <f aca="false">(E62/F62)*100</f>
        <v>15.9663865546218</v>
      </c>
      <c r="H62" s="62" t="n">
        <v>2</v>
      </c>
      <c r="I62" s="62" t="n">
        <v>1</v>
      </c>
      <c r="J62" s="61" t="n">
        <f aca="false">(H65*I65)/100</f>
        <v>0.1</v>
      </c>
      <c r="K62" s="62" t="n">
        <v>90</v>
      </c>
      <c r="L62" s="62" t="n">
        <v>31</v>
      </c>
      <c r="M62" s="62" t="n">
        <v>12</v>
      </c>
      <c r="N62" s="61" t="n">
        <f aca="false">K62*L62*(1-(L62/M62))</f>
        <v>-4417.5</v>
      </c>
      <c r="O62" s="62" t="n">
        <v>6</v>
      </c>
      <c r="P62" s="62" t="n">
        <v>35</v>
      </c>
      <c r="Q62" s="61" t="n">
        <f aca="false">P62/O62</f>
        <v>5.83333333333333</v>
      </c>
      <c r="R62" s="62" t="n">
        <v>873</v>
      </c>
      <c r="S62" s="62" t="n">
        <v>30</v>
      </c>
      <c r="T62" s="45" t="n">
        <v>0.34</v>
      </c>
      <c r="U62" s="61" t="n">
        <f aca="false">(R62*S62*T62)/1000</f>
        <v>8.9046</v>
      </c>
      <c r="V62" s="45" t="n">
        <v>4.58</v>
      </c>
      <c r="W62" s="45" t="n">
        <v>22.96</v>
      </c>
      <c r="X62" s="61" t="n">
        <f aca="false">V62+W62</f>
        <v>27.54</v>
      </c>
    </row>
    <row r="63" customFormat="false" ht="14.9" hidden="false" customHeight="false" outlineLevel="0" collapsed="false">
      <c r="A63" s="59" t="n">
        <v>61</v>
      </c>
      <c r="B63" s="62" t="n">
        <v>10</v>
      </c>
      <c r="C63" s="62" t="n">
        <v>25</v>
      </c>
      <c r="D63" s="61" t="n">
        <f aca="false">(B63/C63)*100</f>
        <v>40</v>
      </c>
      <c r="E63" s="62" t="n">
        <v>13</v>
      </c>
      <c r="F63" s="62" t="n">
        <v>116</v>
      </c>
      <c r="G63" s="61" t="n">
        <f aca="false">(E63/F63)*100</f>
        <v>11.2068965517241</v>
      </c>
      <c r="H63" s="62" t="n">
        <v>15</v>
      </c>
      <c r="I63" s="62" t="n">
        <v>1</v>
      </c>
      <c r="J63" s="61" t="n">
        <f aca="false">(H66*I66)/100</f>
        <v>0.14</v>
      </c>
      <c r="K63" s="62" t="n">
        <v>78</v>
      </c>
      <c r="L63" s="62" t="n">
        <v>10</v>
      </c>
      <c r="M63" s="62" t="n">
        <v>10</v>
      </c>
      <c r="N63" s="61" t="n">
        <f aca="false">K63*L63*(1-(L63/M63))</f>
        <v>0</v>
      </c>
      <c r="O63" s="62" t="n">
        <v>7</v>
      </c>
      <c r="P63" s="62" t="n">
        <v>41</v>
      </c>
      <c r="Q63" s="61" t="n">
        <f aca="false">P63/O63</f>
        <v>5.85714285714286</v>
      </c>
      <c r="R63" s="62" t="n">
        <v>269</v>
      </c>
      <c r="S63" s="62" t="n">
        <v>19</v>
      </c>
      <c r="T63" s="45" t="n">
        <v>0.25</v>
      </c>
      <c r="U63" s="61" t="n">
        <f aca="false">(R63*S63*T63)/1000</f>
        <v>1.27775</v>
      </c>
      <c r="V63" s="45" t="n">
        <v>7.11</v>
      </c>
      <c r="W63" s="45" t="n">
        <v>14.88</v>
      </c>
      <c r="X63" s="61" t="n">
        <f aca="false">V63+W63</f>
        <v>21.99</v>
      </c>
    </row>
    <row r="64" customFormat="false" ht="14.9" hidden="false" customHeight="false" outlineLevel="0" collapsed="false">
      <c r="A64" s="59" t="n">
        <v>62</v>
      </c>
      <c r="B64" s="62" t="n">
        <v>0</v>
      </c>
      <c r="C64" s="62" t="n">
        <v>12</v>
      </c>
      <c r="D64" s="61" t="n">
        <f aca="false">(B64/C64)*100</f>
        <v>0</v>
      </c>
      <c r="E64" s="62" t="n">
        <v>45</v>
      </c>
      <c r="F64" s="62" t="n">
        <v>111</v>
      </c>
      <c r="G64" s="61" t="n">
        <f aca="false">(E64/F64)*100</f>
        <v>40.5405405405405</v>
      </c>
      <c r="H64" s="62" t="n">
        <v>13</v>
      </c>
      <c r="I64" s="62" t="n">
        <v>3</v>
      </c>
      <c r="J64" s="61" t="n">
        <f aca="false">(H67*I67)/100</f>
        <v>0.22</v>
      </c>
      <c r="K64" s="62" t="n">
        <v>72</v>
      </c>
      <c r="L64" s="62" t="n">
        <v>42</v>
      </c>
      <c r="M64" s="62" t="n">
        <v>10</v>
      </c>
      <c r="N64" s="61" t="n">
        <f aca="false">K64*L64*(1-(L64/M64))</f>
        <v>-9676.8</v>
      </c>
      <c r="O64" s="62" t="n">
        <v>8</v>
      </c>
      <c r="P64" s="62" t="n">
        <v>43</v>
      </c>
      <c r="Q64" s="61" t="n">
        <f aca="false">P64/O64</f>
        <v>5.375</v>
      </c>
      <c r="R64" s="62" t="n">
        <v>552</v>
      </c>
      <c r="S64" s="62" t="n">
        <v>26</v>
      </c>
      <c r="T64" s="45" t="n">
        <v>0.28</v>
      </c>
      <c r="U64" s="61" t="n">
        <f aca="false">(R64*S64*T64)/1000</f>
        <v>4.01856</v>
      </c>
      <c r="V64" s="45" t="n">
        <v>6.56</v>
      </c>
      <c r="W64" s="45" t="n">
        <v>36</v>
      </c>
      <c r="X64" s="61" t="n">
        <f aca="false">V64+W64</f>
        <v>42.56</v>
      </c>
    </row>
    <row r="65" customFormat="false" ht="14.9" hidden="false" customHeight="false" outlineLevel="0" collapsed="false">
      <c r="A65" s="59" t="n">
        <v>63</v>
      </c>
      <c r="B65" s="62" t="n">
        <v>1</v>
      </c>
      <c r="C65" s="62" t="n">
        <v>20</v>
      </c>
      <c r="D65" s="61" t="n">
        <f aca="false">(B65/C65)*100</f>
        <v>5</v>
      </c>
      <c r="E65" s="62" t="n">
        <v>40</v>
      </c>
      <c r="F65" s="62" t="n">
        <v>111</v>
      </c>
      <c r="G65" s="61" t="n">
        <f aca="false">(E65/F65)*100</f>
        <v>36.036036036036</v>
      </c>
      <c r="H65" s="62" t="n">
        <v>5</v>
      </c>
      <c r="I65" s="62" t="n">
        <v>2</v>
      </c>
      <c r="J65" s="61" t="n">
        <f aca="false">(H68*I68)/100</f>
        <v>0.03</v>
      </c>
      <c r="K65" s="62" t="n">
        <v>73</v>
      </c>
      <c r="L65" s="62" t="n">
        <v>45</v>
      </c>
      <c r="M65" s="62" t="n">
        <v>11</v>
      </c>
      <c r="N65" s="61" t="n">
        <f aca="false">K65*L65*(1-(L65/M65))</f>
        <v>-10153.6363636364</v>
      </c>
      <c r="O65" s="62" t="n">
        <v>8</v>
      </c>
      <c r="P65" s="62" t="n">
        <v>37</v>
      </c>
      <c r="Q65" s="61" t="n">
        <f aca="false">P65/O65</f>
        <v>4.625</v>
      </c>
      <c r="R65" s="62" t="n">
        <v>267</v>
      </c>
      <c r="S65" s="62" t="n">
        <v>24</v>
      </c>
      <c r="T65" s="45" t="n">
        <v>0.3</v>
      </c>
      <c r="U65" s="61" t="n">
        <f aca="false">(R65*S65*T65)/1000</f>
        <v>1.9224</v>
      </c>
      <c r="V65" s="45" t="n">
        <v>2.11</v>
      </c>
      <c r="W65" s="45" t="n">
        <v>36.8</v>
      </c>
      <c r="X65" s="61" t="n">
        <f aca="false">V65+W65</f>
        <v>38.91</v>
      </c>
    </row>
    <row r="66" customFormat="false" ht="14.9" hidden="false" customHeight="false" outlineLevel="0" collapsed="false">
      <c r="A66" s="59" t="n">
        <v>64</v>
      </c>
      <c r="B66" s="62" t="n">
        <v>9</v>
      </c>
      <c r="C66" s="62" t="n">
        <v>18</v>
      </c>
      <c r="D66" s="61" t="n">
        <f aca="false">(B66/C66)*100</f>
        <v>50</v>
      </c>
      <c r="E66" s="62" t="n">
        <v>43</v>
      </c>
      <c r="F66" s="62" t="n">
        <v>120</v>
      </c>
      <c r="G66" s="61" t="n">
        <f aca="false">(E66/F66)*100</f>
        <v>35.8333333333333</v>
      </c>
      <c r="H66" s="62" t="n">
        <v>14</v>
      </c>
      <c r="I66" s="62" t="n">
        <v>1</v>
      </c>
      <c r="J66" s="61" t="n">
        <f aca="false">(H69*I69)/100</f>
        <v>0.32</v>
      </c>
      <c r="K66" s="62" t="n">
        <v>82</v>
      </c>
      <c r="L66" s="62" t="n">
        <v>43</v>
      </c>
      <c r="M66" s="62" t="n">
        <v>11</v>
      </c>
      <c r="N66" s="61" t="n">
        <f aca="false">K66*L66*(1-(L66/M66))</f>
        <v>-10257.4545454545</v>
      </c>
      <c r="O66" s="62" t="n">
        <v>9</v>
      </c>
      <c r="P66" s="62" t="n">
        <v>30</v>
      </c>
      <c r="Q66" s="61" t="n">
        <f aca="false">P66/O66</f>
        <v>3.33333333333333</v>
      </c>
      <c r="R66" s="62" t="n">
        <v>207</v>
      </c>
      <c r="S66" s="62" t="n">
        <v>28</v>
      </c>
      <c r="T66" s="45" t="n">
        <v>0.39</v>
      </c>
      <c r="U66" s="61" t="n">
        <f aca="false">(R66*S66*T66)/1000</f>
        <v>2.26044</v>
      </c>
      <c r="V66" s="45" t="n">
        <v>7.13</v>
      </c>
      <c r="W66" s="45" t="n">
        <v>14.88</v>
      </c>
      <c r="X66" s="61" t="n">
        <f aca="false">V66+W66</f>
        <v>22.01</v>
      </c>
    </row>
    <row r="67" customFormat="false" ht="14.9" hidden="false" customHeight="false" outlineLevel="0" collapsed="false">
      <c r="A67" s="59" t="n">
        <v>65</v>
      </c>
      <c r="B67" s="62" t="n">
        <v>2</v>
      </c>
      <c r="C67" s="62" t="n">
        <v>11</v>
      </c>
      <c r="D67" s="61" t="n">
        <f aca="false">(B67/C67)*100</f>
        <v>18.1818181818182</v>
      </c>
      <c r="E67" s="62" t="n">
        <v>24</v>
      </c>
      <c r="F67" s="62" t="n">
        <v>122</v>
      </c>
      <c r="G67" s="61" t="n">
        <f aca="false">(E67/F67)*100</f>
        <v>19.672131147541</v>
      </c>
      <c r="H67" s="62" t="n">
        <v>11</v>
      </c>
      <c r="I67" s="62" t="n">
        <v>2</v>
      </c>
      <c r="J67" s="61" t="n">
        <f aca="false">(H70*I70)/100</f>
        <v>0.26</v>
      </c>
      <c r="K67" s="62" t="n">
        <v>87</v>
      </c>
      <c r="L67" s="62" t="n">
        <v>37</v>
      </c>
      <c r="M67" s="62" t="n">
        <v>11</v>
      </c>
      <c r="N67" s="61" t="n">
        <f aca="false">K67*L67*(1-(L67/M67))</f>
        <v>-7608.54545454546</v>
      </c>
      <c r="O67" s="62" t="n">
        <v>4</v>
      </c>
      <c r="P67" s="62" t="n">
        <v>50</v>
      </c>
      <c r="Q67" s="61" t="n">
        <f aca="false">P67/O67</f>
        <v>12.5</v>
      </c>
      <c r="R67" s="62" t="n">
        <v>669</v>
      </c>
      <c r="S67" s="62" t="n">
        <v>23</v>
      </c>
      <c r="T67" s="45" t="n">
        <v>0.35</v>
      </c>
      <c r="U67" s="61" t="n">
        <f aca="false">(R67*S67*T67)/1000</f>
        <v>5.38545</v>
      </c>
      <c r="V67" s="45" t="n">
        <v>6.08</v>
      </c>
      <c r="W67" s="45" t="n">
        <v>21.6</v>
      </c>
      <c r="X67" s="61" t="n">
        <f aca="false">V67+W67</f>
        <v>27.68</v>
      </c>
    </row>
    <row r="68" customFormat="false" ht="14.9" hidden="false" customHeight="false" outlineLevel="0" collapsed="false">
      <c r="A68" s="59" t="n">
        <v>66</v>
      </c>
      <c r="B68" s="62" t="n">
        <v>9</v>
      </c>
      <c r="C68" s="62" t="n">
        <v>19</v>
      </c>
      <c r="D68" s="61" t="n">
        <f aca="false">(B68/C68)*100</f>
        <v>47.3684210526316</v>
      </c>
      <c r="E68" s="62" t="n">
        <v>25</v>
      </c>
      <c r="F68" s="62" t="n">
        <v>118</v>
      </c>
      <c r="G68" s="61" t="n">
        <f aca="false">(E68/F68)*100</f>
        <v>21.1864406779661</v>
      </c>
      <c r="H68" s="62" t="n">
        <v>3</v>
      </c>
      <c r="I68" s="62" t="n">
        <v>1</v>
      </c>
      <c r="J68" s="61" t="n">
        <f aca="false">(H71*I71)/100</f>
        <v>0.36</v>
      </c>
      <c r="K68" s="62" t="n">
        <v>81</v>
      </c>
      <c r="L68" s="62" t="n">
        <v>20</v>
      </c>
      <c r="M68" s="62" t="n">
        <v>12</v>
      </c>
      <c r="N68" s="61" t="n">
        <f aca="false">K68*L68*(1-(L68/M68))</f>
        <v>-1080</v>
      </c>
      <c r="O68" s="62" t="n">
        <v>5</v>
      </c>
      <c r="P68" s="62" t="n">
        <v>38</v>
      </c>
      <c r="Q68" s="61" t="n">
        <f aca="false">P68/O68</f>
        <v>7.6</v>
      </c>
      <c r="R68" s="62" t="n">
        <v>227</v>
      </c>
      <c r="S68" s="62" t="n">
        <v>30</v>
      </c>
      <c r="T68" s="45" t="n">
        <v>0.33</v>
      </c>
      <c r="U68" s="61" t="n">
        <f aca="false">(R68*S68*T68)/1000</f>
        <v>2.2473</v>
      </c>
      <c r="V68" s="45" t="n">
        <v>4.62</v>
      </c>
      <c r="W68" s="45" t="n">
        <v>13.6</v>
      </c>
      <c r="X68" s="61" t="n">
        <f aca="false">V68+W68</f>
        <v>18.22</v>
      </c>
    </row>
    <row r="69" customFormat="false" ht="14.9" hidden="false" customHeight="false" outlineLevel="0" collapsed="false">
      <c r="A69" s="59" t="n">
        <v>67</v>
      </c>
      <c r="B69" s="62" t="n">
        <v>10</v>
      </c>
      <c r="C69" s="62" t="n">
        <v>13</v>
      </c>
      <c r="D69" s="61" t="n">
        <f aca="false">(B69/C69)*100</f>
        <v>76.9230769230769</v>
      </c>
      <c r="E69" s="62" t="n">
        <v>44</v>
      </c>
      <c r="F69" s="62" t="n">
        <v>122</v>
      </c>
      <c r="G69" s="61" t="n">
        <f aca="false">(E69/F69)*100</f>
        <v>36.0655737704918</v>
      </c>
      <c r="H69" s="62" t="n">
        <v>16</v>
      </c>
      <c r="I69" s="62" t="n">
        <v>2</v>
      </c>
      <c r="J69" s="61" t="n">
        <f aca="false">(H72*I72)/100</f>
        <v>0.4</v>
      </c>
      <c r="K69" s="62" t="n">
        <v>77</v>
      </c>
      <c r="L69" s="62" t="n">
        <v>50</v>
      </c>
      <c r="M69" s="62" t="n">
        <v>10</v>
      </c>
      <c r="N69" s="61" t="n">
        <f aca="false">K69*L69*(1-(L69/M69))</f>
        <v>-15400</v>
      </c>
      <c r="O69" s="62" t="n">
        <v>7</v>
      </c>
      <c r="P69" s="62" t="n">
        <v>48</v>
      </c>
      <c r="Q69" s="61" t="n">
        <f aca="false">P69/O69</f>
        <v>6.85714285714286</v>
      </c>
      <c r="R69" s="62" t="n">
        <v>682</v>
      </c>
      <c r="S69" s="62" t="n">
        <v>30</v>
      </c>
      <c r="T69" s="45" t="n">
        <v>0.29</v>
      </c>
      <c r="U69" s="61" t="n">
        <f aca="false">(R69*S69*T69)/1000</f>
        <v>5.9334</v>
      </c>
      <c r="V69" s="45" t="n">
        <v>5.09</v>
      </c>
      <c r="W69" s="45" t="n">
        <v>10.24</v>
      </c>
      <c r="X69" s="61" t="n">
        <f aca="false">V69+W69</f>
        <v>15.33</v>
      </c>
    </row>
    <row r="70" customFormat="false" ht="14.9" hidden="false" customHeight="false" outlineLevel="0" collapsed="false">
      <c r="A70" s="59" t="n">
        <v>68</v>
      </c>
      <c r="B70" s="62" t="n">
        <v>1</v>
      </c>
      <c r="C70" s="62" t="n">
        <v>16</v>
      </c>
      <c r="D70" s="61" t="n">
        <f aca="false">(B70/C70)*100</f>
        <v>6.25</v>
      </c>
      <c r="E70" s="62" t="n">
        <v>16</v>
      </c>
      <c r="F70" s="62" t="n">
        <v>112</v>
      </c>
      <c r="G70" s="61" t="n">
        <f aca="false">(E70/F70)*100</f>
        <v>14.2857142857143</v>
      </c>
      <c r="H70" s="62" t="n">
        <v>13</v>
      </c>
      <c r="I70" s="62" t="n">
        <v>2</v>
      </c>
      <c r="J70" s="61" t="n">
        <f aca="false">(H73*I73)/100</f>
        <v>0.57</v>
      </c>
      <c r="K70" s="62" t="n">
        <v>83</v>
      </c>
      <c r="L70" s="62" t="n">
        <v>32</v>
      </c>
      <c r="M70" s="62" t="n">
        <v>12</v>
      </c>
      <c r="N70" s="61" t="n">
        <f aca="false">K70*L70*(1-(L70/M70))</f>
        <v>-4426.66666666667</v>
      </c>
      <c r="O70" s="62" t="n">
        <v>8</v>
      </c>
      <c r="P70" s="62" t="n">
        <v>30</v>
      </c>
      <c r="Q70" s="61" t="n">
        <f aca="false">P70/O70</f>
        <v>3.75</v>
      </c>
      <c r="R70" s="62" t="n">
        <v>934</v>
      </c>
      <c r="S70" s="62" t="n">
        <v>25</v>
      </c>
      <c r="T70" s="45" t="n">
        <v>0.27</v>
      </c>
      <c r="U70" s="61" t="n">
        <f aca="false">(R70*S70*T70)/1000</f>
        <v>6.3045</v>
      </c>
      <c r="V70" s="45" t="n">
        <v>1.57</v>
      </c>
      <c r="W70" s="45" t="n">
        <v>5.28</v>
      </c>
      <c r="X70" s="61" t="n">
        <f aca="false">V70+W70</f>
        <v>6.85</v>
      </c>
    </row>
    <row r="71" customFormat="false" ht="14.9" hidden="false" customHeight="false" outlineLevel="0" collapsed="false">
      <c r="A71" s="59" t="n">
        <v>69</v>
      </c>
      <c r="B71" s="62" t="n">
        <v>0</v>
      </c>
      <c r="C71" s="62" t="n">
        <v>12</v>
      </c>
      <c r="D71" s="61" t="n">
        <f aca="false">(B71/C71)*100</f>
        <v>0</v>
      </c>
      <c r="E71" s="62" t="n">
        <v>23</v>
      </c>
      <c r="F71" s="62" t="n">
        <v>123</v>
      </c>
      <c r="G71" s="61" t="n">
        <f aca="false">(E71/F71)*100</f>
        <v>18.6991869918699</v>
      </c>
      <c r="H71" s="62" t="n">
        <v>12</v>
      </c>
      <c r="I71" s="62" t="n">
        <v>3</v>
      </c>
      <c r="J71" s="61" t="n">
        <f aca="false">(H74*I74)/100</f>
        <v>0.16</v>
      </c>
      <c r="K71" s="62" t="n">
        <v>73</v>
      </c>
      <c r="L71" s="62" t="n">
        <v>46</v>
      </c>
      <c r="M71" s="62" t="n">
        <v>10</v>
      </c>
      <c r="N71" s="61" t="n">
        <f aca="false">K71*L71*(1-(L71/M71))</f>
        <v>-12088.8</v>
      </c>
      <c r="O71" s="62" t="n">
        <v>5</v>
      </c>
      <c r="P71" s="62" t="n">
        <v>43</v>
      </c>
      <c r="Q71" s="61" t="n">
        <f aca="false">P71/O71</f>
        <v>8.6</v>
      </c>
      <c r="R71" s="62" t="n">
        <v>674</v>
      </c>
      <c r="S71" s="62" t="n">
        <v>17</v>
      </c>
      <c r="T71" s="45" t="n">
        <v>0.34</v>
      </c>
      <c r="U71" s="61" t="n">
        <f aca="false">(R71*S71*T71)/1000</f>
        <v>3.89572</v>
      </c>
      <c r="V71" s="45" t="n">
        <v>3.09</v>
      </c>
      <c r="W71" s="45" t="n">
        <v>10.56</v>
      </c>
      <c r="X71" s="61" t="n">
        <f aca="false">V71+W71</f>
        <v>13.65</v>
      </c>
    </row>
    <row r="72" customFormat="false" ht="14.9" hidden="false" customHeight="false" outlineLevel="0" collapsed="false">
      <c r="A72" s="59" t="n">
        <v>70</v>
      </c>
      <c r="B72" s="62" t="n">
        <v>6</v>
      </c>
      <c r="C72" s="62" t="n">
        <v>14</v>
      </c>
      <c r="D72" s="61" t="n">
        <f aca="false">(B72/C72)*100</f>
        <v>42.8571428571429</v>
      </c>
      <c r="E72" s="62" t="n">
        <v>39</v>
      </c>
      <c r="F72" s="62" t="n">
        <v>124</v>
      </c>
      <c r="G72" s="61" t="n">
        <f aca="false">(E72/F72)*100</f>
        <v>31.4516129032258</v>
      </c>
      <c r="H72" s="62" t="n">
        <v>20</v>
      </c>
      <c r="I72" s="62" t="n">
        <v>2</v>
      </c>
      <c r="J72" s="61" t="n">
        <f aca="false">(H75*I75)/100</f>
        <v>0.2</v>
      </c>
      <c r="K72" s="62" t="n">
        <v>82</v>
      </c>
      <c r="L72" s="62" t="n">
        <v>36</v>
      </c>
      <c r="M72" s="62" t="n">
        <v>10</v>
      </c>
      <c r="N72" s="61" t="n">
        <f aca="false">K72*L72*(1-(L72/M72))</f>
        <v>-7675.2</v>
      </c>
      <c r="O72" s="62" t="n">
        <v>7</v>
      </c>
      <c r="P72" s="62" t="n">
        <v>43</v>
      </c>
      <c r="Q72" s="61" t="n">
        <f aca="false">P72/O72</f>
        <v>6.14285714285714</v>
      </c>
      <c r="R72" s="62" t="n">
        <v>962</v>
      </c>
      <c r="S72" s="62" t="n">
        <v>16</v>
      </c>
      <c r="T72" s="45" t="n">
        <v>0.25</v>
      </c>
      <c r="U72" s="61" t="n">
        <f aca="false">(R72*S72*T72)/1000</f>
        <v>3.848</v>
      </c>
      <c r="V72" s="45" t="n">
        <v>2.14</v>
      </c>
      <c r="W72" s="45" t="n">
        <v>12.16</v>
      </c>
      <c r="X72" s="61" t="n">
        <f aca="false">V72+W72</f>
        <v>14.3</v>
      </c>
    </row>
    <row r="73" customFormat="false" ht="14.9" hidden="false" customHeight="false" outlineLevel="0" collapsed="false">
      <c r="A73" s="59" t="n">
        <v>71</v>
      </c>
      <c r="B73" s="62" t="n">
        <v>6</v>
      </c>
      <c r="C73" s="62" t="n">
        <v>16</v>
      </c>
      <c r="D73" s="61" t="n">
        <f aca="false">(B73/C73)*100</f>
        <v>37.5</v>
      </c>
      <c r="E73" s="62" t="n">
        <v>20</v>
      </c>
      <c r="F73" s="62" t="n">
        <v>120</v>
      </c>
      <c r="G73" s="61" t="n">
        <f aca="false">(E73/F73)*100</f>
        <v>16.6666666666667</v>
      </c>
      <c r="H73" s="62" t="n">
        <v>19</v>
      </c>
      <c r="I73" s="62" t="n">
        <v>3</v>
      </c>
      <c r="J73" s="61" t="n">
        <f aca="false">(H76*I76)/100</f>
        <v>0.07</v>
      </c>
      <c r="K73" s="62" t="n">
        <v>90</v>
      </c>
      <c r="L73" s="62" t="n">
        <v>21</v>
      </c>
      <c r="M73" s="62" t="n">
        <v>12</v>
      </c>
      <c r="N73" s="61" t="n">
        <f aca="false">K73*L73*(1-(L73/M73))</f>
        <v>-1417.5</v>
      </c>
      <c r="O73" s="62" t="n">
        <v>4</v>
      </c>
      <c r="P73" s="62" t="n">
        <v>42</v>
      </c>
      <c r="Q73" s="61" t="n">
        <f aca="false">P73/O73</f>
        <v>10.5</v>
      </c>
      <c r="R73" s="62" t="n">
        <v>297</v>
      </c>
      <c r="S73" s="62" t="n">
        <v>30</v>
      </c>
      <c r="T73" s="45" t="n">
        <v>0.27</v>
      </c>
      <c r="U73" s="61" t="n">
        <f aca="false">(R73*S73*T73)/1000</f>
        <v>2.4057</v>
      </c>
      <c r="V73" s="45" t="n">
        <v>1.59</v>
      </c>
      <c r="W73" s="45" t="n">
        <v>28</v>
      </c>
      <c r="X73" s="61" t="n">
        <f aca="false">V73+W73</f>
        <v>29.59</v>
      </c>
    </row>
    <row r="74" customFormat="false" ht="14.9" hidden="false" customHeight="false" outlineLevel="0" collapsed="false">
      <c r="A74" s="59" t="n">
        <v>72</v>
      </c>
      <c r="B74" s="62" t="n">
        <v>0</v>
      </c>
      <c r="C74" s="62" t="n">
        <v>20</v>
      </c>
      <c r="D74" s="61" t="n">
        <f aca="false">(B74/C74)*100</f>
        <v>0</v>
      </c>
      <c r="E74" s="62" t="n">
        <v>21</v>
      </c>
      <c r="F74" s="62" t="n">
        <v>114</v>
      </c>
      <c r="G74" s="61" t="n">
        <f aca="false">(E74/F74)*100</f>
        <v>18.4210526315789</v>
      </c>
      <c r="H74" s="62" t="n">
        <v>8</v>
      </c>
      <c r="I74" s="62" t="n">
        <v>2</v>
      </c>
      <c r="J74" s="61" t="n">
        <f aca="false">(H77*I77)/100</f>
        <v>0.17</v>
      </c>
      <c r="K74" s="62" t="n">
        <v>74</v>
      </c>
      <c r="L74" s="62" t="n">
        <v>24</v>
      </c>
      <c r="M74" s="62" t="n">
        <v>11</v>
      </c>
      <c r="N74" s="61" t="n">
        <f aca="false">K74*L74*(1-(L74/M74))</f>
        <v>-2098.90909090909</v>
      </c>
      <c r="O74" s="62" t="n">
        <v>3</v>
      </c>
      <c r="P74" s="62" t="n">
        <v>46</v>
      </c>
      <c r="Q74" s="61" t="n">
        <f aca="false">P74/O74</f>
        <v>15.3333333333333</v>
      </c>
      <c r="R74" s="62" t="n">
        <v>158</v>
      </c>
      <c r="S74" s="62" t="n">
        <v>21</v>
      </c>
      <c r="T74" s="45" t="n">
        <v>0.42</v>
      </c>
      <c r="U74" s="61" t="n">
        <f aca="false">(R74*S74*T74)/1000</f>
        <v>1.39356</v>
      </c>
      <c r="V74" s="45" t="n">
        <v>7.13</v>
      </c>
      <c r="W74" s="45" t="n">
        <v>21.12</v>
      </c>
      <c r="X74" s="61" t="n">
        <f aca="false">V74+W74</f>
        <v>28.25</v>
      </c>
    </row>
    <row r="75" customFormat="false" ht="14.9" hidden="false" customHeight="false" outlineLevel="0" collapsed="false">
      <c r="A75" s="59" t="n">
        <v>73</v>
      </c>
      <c r="B75" s="62" t="n">
        <v>5</v>
      </c>
      <c r="C75" s="62" t="n">
        <v>15</v>
      </c>
      <c r="D75" s="61" t="n">
        <f aca="false">(B75/C75)*100</f>
        <v>33.3333333333333</v>
      </c>
      <c r="E75" s="62" t="n">
        <v>41</v>
      </c>
      <c r="F75" s="62" t="n">
        <v>122</v>
      </c>
      <c r="G75" s="61" t="n">
        <f aca="false">(E75/F75)*100</f>
        <v>33.6065573770492</v>
      </c>
      <c r="H75" s="62" t="n">
        <v>20</v>
      </c>
      <c r="I75" s="62" t="n">
        <v>1</v>
      </c>
      <c r="J75" s="61" t="n">
        <f aca="false">(H78*I78)/100</f>
        <v>0.17</v>
      </c>
      <c r="K75" s="62" t="n">
        <v>86</v>
      </c>
      <c r="L75" s="62" t="n">
        <v>41</v>
      </c>
      <c r="M75" s="62" t="n">
        <v>10</v>
      </c>
      <c r="N75" s="61" t="n">
        <f aca="false">K75*L75*(1-(L75/M75))</f>
        <v>-10930.6</v>
      </c>
      <c r="O75" s="62" t="n">
        <v>8</v>
      </c>
      <c r="P75" s="62" t="n">
        <v>40</v>
      </c>
      <c r="Q75" s="61" t="n">
        <f aca="false">P75/O75</f>
        <v>5</v>
      </c>
      <c r="R75" s="62" t="n">
        <v>339</v>
      </c>
      <c r="S75" s="62" t="n">
        <v>29</v>
      </c>
      <c r="T75" s="45" t="n">
        <v>0.41</v>
      </c>
      <c r="U75" s="61" t="n">
        <f aca="false">(R75*S75*T75)/1000</f>
        <v>4.03071</v>
      </c>
      <c r="V75" s="45" t="n">
        <v>3.62</v>
      </c>
      <c r="W75" s="45" t="n">
        <v>6.4</v>
      </c>
      <c r="X75" s="61" t="n">
        <f aca="false">V75+W75</f>
        <v>10.02</v>
      </c>
    </row>
    <row r="76" customFormat="false" ht="14.9" hidden="false" customHeight="false" outlineLevel="0" collapsed="false">
      <c r="A76" s="59" t="n">
        <v>74</v>
      </c>
      <c r="B76" s="62" t="n">
        <v>2</v>
      </c>
      <c r="C76" s="62" t="n">
        <v>25</v>
      </c>
      <c r="D76" s="61" t="n">
        <f aca="false">(B76/C76)*100</f>
        <v>8</v>
      </c>
      <c r="E76" s="62" t="n">
        <v>26</v>
      </c>
      <c r="F76" s="62" t="n">
        <v>115</v>
      </c>
      <c r="G76" s="61" t="n">
        <f aca="false">(E76/F76)*100</f>
        <v>22.6086956521739</v>
      </c>
      <c r="H76" s="62" t="n">
        <v>7</v>
      </c>
      <c r="I76" s="62" t="n">
        <v>1</v>
      </c>
      <c r="J76" s="61" t="n">
        <f aca="false">(H79*I79)/100</f>
        <v>0.38</v>
      </c>
      <c r="K76" s="62" t="n">
        <v>77</v>
      </c>
      <c r="L76" s="62" t="n">
        <v>29</v>
      </c>
      <c r="M76" s="62" t="n">
        <v>11</v>
      </c>
      <c r="N76" s="61" t="n">
        <f aca="false">K76*L76*(1-(L76/M76))</f>
        <v>-3654</v>
      </c>
      <c r="O76" s="62" t="n">
        <v>3</v>
      </c>
      <c r="P76" s="62" t="n">
        <v>33</v>
      </c>
      <c r="Q76" s="61" t="n">
        <f aca="false">P76/O76</f>
        <v>11</v>
      </c>
      <c r="R76" s="62" t="n">
        <v>840</v>
      </c>
      <c r="S76" s="62" t="n">
        <v>23</v>
      </c>
      <c r="T76" s="45" t="n">
        <v>0.25</v>
      </c>
      <c r="U76" s="61" t="n">
        <f aca="false">(R76*S76*T76)/1000</f>
        <v>4.83</v>
      </c>
      <c r="V76" s="45" t="n">
        <v>5.58</v>
      </c>
      <c r="W76" s="45" t="n">
        <v>19.2</v>
      </c>
      <c r="X76" s="61" t="n">
        <f aca="false">V76+W76</f>
        <v>24.78</v>
      </c>
    </row>
    <row r="77" customFormat="false" ht="14.9" hidden="false" customHeight="false" outlineLevel="0" collapsed="false">
      <c r="A77" s="59" t="n">
        <v>75</v>
      </c>
      <c r="B77" s="62" t="n">
        <v>6</v>
      </c>
      <c r="C77" s="62" t="n">
        <v>12</v>
      </c>
      <c r="D77" s="61" t="n">
        <f aca="false">(B77/C77)*100</f>
        <v>50</v>
      </c>
      <c r="E77" s="62" t="n">
        <v>25</v>
      </c>
      <c r="F77" s="62" t="n">
        <v>121</v>
      </c>
      <c r="G77" s="61" t="n">
        <f aca="false">(E77/F77)*100</f>
        <v>20.6611570247934</v>
      </c>
      <c r="H77" s="62" t="n">
        <v>17</v>
      </c>
      <c r="I77" s="62" t="n">
        <v>1</v>
      </c>
      <c r="J77" s="61" t="n">
        <f aca="false">(H80*I80)/100</f>
        <v>0.06</v>
      </c>
      <c r="K77" s="62" t="n">
        <v>82</v>
      </c>
      <c r="L77" s="62" t="n">
        <v>11</v>
      </c>
      <c r="M77" s="62" t="n">
        <v>11</v>
      </c>
      <c r="N77" s="61" t="n">
        <f aca="false">K77*L77*(1-(L77/M77))</f>
        <v>0</v>
      </c>
      <c r="O77" s="62" t="n">
        <v>10</v>
      </c>
      <c r="P77" s="62" t="n">
        <v>38</v>
      </c>
      <c r="Q77" s="61" t="n">
        <f aca="false">P77/O77</f>
        <v>3.8</v>
      </c>
      <c r="R77" s="62" t="n">
        <v>478</v>
      </c>
      <c r="S77" s="62" t="n">
        <v>30</v>
      </c>
      <c r="T77" s="45" t="n">
        <v>0.33</v>
      </c>
      <c r="U77" s="61" t="n">
        <f aca="false">(R77*S77*T77)/1000</f>
        <v>4.7322</v>
      </c>
      <c r="V77" s="45" t="n">
        <v>2.55</v>
      </c>
      <c r="W77" s="45" t="n">
        <v>21.12</v>
      </c>
      <c r="X77" s="61" t="n">
        <f aca="false">V77+W77</f>
        <v>23.67</v>
      </c>
    </row>
    <row r="78" customFormat="false" ht="14.9" hidden="false" customHeight="false" outlineLevel="0" collapsed="false">
      <c r="A78" s="59" t="n">
        <v>76</v>
      </c>
      <c r="B78" s="62" t="n">
        <v>8</v>
      </c>
      <c r="C78" s="62" t="n">
        <v>20</v>
      </c>
      <c r="D78" s="61" t="n">
        <f aca="false">(B78/C78)*100</f>
        <v>40</v>
      </c>
      <c r="E78" s="62" t="n">
        <v>44</v>
      </c>
      <c r="F78" s="62" t="n">
        <v>124</v>
      </c>
      <c r="G78" s="61" t="n">
        <f aca="false">(E78/F78)*100</f>
        <v>35.4838709677419</v>
      </c>
      <c r="H78" s="62" t="n">
        <v>17</v>
      </c>
      <c r="I78" s="62" t="n">
        <v>1</v>
      </c>
      <c r="J78" s="61" t="n">
        <f aca="false">(H81*I81)/100</f>
        <v>0.02</v>
      </c>
      <c r="K78" s="62" t="n">
        <v>76</v>
      </c>
      <c r="L78" s="62" t="n">
        <v>25</v>
      </c>
      <c r="M78" s="62" t="n">
        <v>10</v>
      </c>
      <c r="N78" s="61" t="n">
        <f aca="false">K78*L78*(1-(L78/M78))</f>
        <v>-2850</v>
      </c>
      <c r="O78" s="62" t="n">
        <v>9</v>
      </c>
      <c r="P78" s="62" t="n">
        <v>31</v>
      </c>
      <c r="Q78" s="61" t="n">
        <f aca="false">P78/O78</f>
        <v>3.44444444444444</v>
      </c>
      <c r="R78" s="62" t="n">
        <v>312</v>
      </c>
      <c r="S78" s="62" t="n">
        <v>18</v>
      </c>
      <c r="T78" s="45" t="n">
        <v>0.39</v>
      </c>
      <c r="U78" s="61" t="n">
        <f aca="false">(R78*S78*T78)/1000</f>
        <v>2.19024</v>
      </c>
      <c r="V78" s="45" t="n">
        <v>6.11</v>
      </c>
      <c r="W78" s="45" t="n">
        <v>20</v>
      </c>
      <c r="X78" s="61" t="n">
        <f aca="false">V78+W78</f>
        <v>26.11</v>
      </c>
    </row>
    <row r="79" customFormat="false" ht="14.9" hidden="false" customHeight="false" outlineLevel="0" collapsed="false">
      <c r="A79" s="59" t="n">
        <v>77</v>
      </c>
      <c r="B79" s="62" t="n">
        <v>6</v>
      </c>
      <c r="C79" s="62" t="n">
        <v>10</v>
      </c>
      <c r="D79" s="61" t="n">
        <f aca="false">(B79/C79)*100</f>
        <v>60</v>
      </c>
      <c r="E79" s="62" t="n">
        <v>27</v>
      </c>
      <c r="F79" s="62" t="n">
        <v>119</v>
      </c>
      <c r="G79" s="61" t="n">
        <f aca="false">(E79/F79)*100</f>
        <v>22.6890756302521</v>
      </c>
      <c r="H79" s="62" t="n">
        <v>19</v>
      </c>
      <c r="I79" s="62" t="n">
        <v>2</v>
      </c>
      <c r="J79" s="61" t="n">
        <f aca="false">(H82*I82)/100</f>
        <v>0.48</v>
      </c>
      <c r="K79" s="62" t="n">
        <v>80</v>
      </c>
      <c r="L79" s="62" t="n">
        <v>24</v>
      </c>
      <c r="M79" s="62" t="n">
        <v>10</v>
      </c>
      <c r="N79" s="61" t="n">
        <f aca="false">K79*L79*(1-(L79/M79))</f>
        <v>-2688</v>
      </c>
      <c r="O79" s="62" t="n">
        <v>10</v>
      </c>
      <c r="P79" s="62" t="n">
        <v>38</v>
      </c>
      <c r="Q79" s="61" t="n">
        <f aca="false">P79/O79</f>
        <v>3.8</v>
      </c>
      <c r="R79" s="62" t="n">
        <v>355</v>
      </c>
      <c r="S79" s="62" t="n">
        <v>19</v>
      </c>
      <c r="T79" s="45" t="n">
        <v>0.35</v>
      </c>
      <c r="U79" s="61" t="n">
        <f aca="false">(R79*S79*T79)/1000</f>
        <v>2.36075</v>
      </c>
      <c r="V79" s="45" t="n">
        <v>5.06</v>
      </c>
      <c r="W79" s="45" t="n">
        <v>24.64</v>
      </c>
      <c r="X79" s="61" t="n">
        <f aca="false">V79+W79</f>
        <v>29.7</v>
      </c>
    </row>
    <row r="80" customFormat="false" ht="14.9" hidden="false" customHeight="false" outlineLevel="0" collapsed="false">
      <c r="A80" s="59" t="n">
        <v>78</v>
      </c>
      <c r="B80" s="62" t="n">
        <v>10</v>
      </c>
      <c r="C80" s="62" t="n">
        <v>20</v>
      </c>
      <c r="D80" s="61" t="n">
        <f aca="false">(B80/C80)*100</f>
        <v>50</v>
      </c>
      <c r="E80" s="62" t="n">
        <v>21</v>
      </c>
      <c r="F80" s="62" t="n">
        <v>117</v>
      </c>
      <c r="G80" s="61" t="n">
        <f aca="false">(E80/F80)*100</f>
        <v>17.948717948718</v>
      </c>
      <c r="H80" s="62" t="n">
        <v>2</v>
      </c>
      <c r="I80" s="62" t="n">
        <v>3</v>
      </c>
      <c r="J80" s="61" t="n">
        <f aca="false">(H83*I83)/100</f>
        <v>0.12</v>
      </c>
      <c r="K80" s="62" t="n">
        <v>75</v>
      </c>
      <c r="L80" s="62" t="n">
        <v>16</v>
      </c>
      <c r="M80" s="62" t="n">
        <v>11</v>
      </c>
      <c r="N80" s="61" t="n">
        <f aca="false">K80*L80*(1-(L80/M80))</f>
        <v>-545.454545454546</v>
      </c>
      <c r="O80" s="62" t="n">
        <v>3</v>
      </c>
      <c r="P80" s="62" t="n">
        <v>34</v>
      </c>
      <c r="Q80" s="61" t="n">
        <f aca="false">P80/O80</f>
        <v>11.3333333333333</v>
      </c>
      <c r="R80" s="62" t="n">
        <v>638</v>
      </c>
      <c r="S80" s="62" t="n">
        <v>17</v>
      </c>
      <c r="T80" s="45" t="n">
        <v>0.42</v>
      </c>
      <c r="U80" s="61" t="n">
        <f aca="false">(R80*S80*T80)/1000</f>
        <v>4.55532</v>
      </c>
      <c r="V80" s="45" t="n">
        <v>5.58</v>
      </c>
      <c r="W80" s="45" t="n">
        <v>19.84</v>
      </c>
      <c r="X80" s="61" t="n">
        <f aca="false">V80+W80</f>
        <v>25.42</v>
      </c>
    </row>
    <row r="81" customFormat="false" ht="14.9" hidden="false" customHeight="false" outlineLevel="0" collapsed="false">
      <c r="A81" s="59" t="n">
        <v>79</v>
      </c>
      <c r="B81" s="62" t="n">
        <v>4</v>
      </c>
      <c r="C81" s="62" t="n">
        <v>25</v>
      </c>
      <c r="D81" s="61" t="n">
        <f aca="false">(B81/C81)*100</f>
        <v>16</v>
      </c>
      <c r="E81" s="62" t="n">
        <v>21</v>
      </c>
      <c r="F81" s="62" t="n">
        <v>113</v>
      </c>
      <c r="G81" s="61" t="n">
        <f aca="false">(E81/F81)*100</f>
        <v>18.5840707964602</v>
      </c>
      <c r="H81" s="62" t="n">
        <v>2</v>
      </c>
      <c r="I81" s="62" t="n">
        <v>1</v>
      </c>
      <c r="J81" s="61" t="n">
        <f aca="false">(H84*I84)/100</f>
        <v>0.14</v>
      </c>
      <c r="K81" s="62" t="n">
        <v>82</v>
      </c>
      <c r="L81" s="62" t="n">
        <v>46</v>
      </c>
      <c r="M81" s="62" t="n">
        <v>10</v>
      </c>
      <c r="N81" s="61" t="n">
        <f aca="false">K81*L81*(1-(L81/M81))</f>
        <v>-13579.2</v>
      </c>
      <c r="O81" s="62" t="n">
        <v>9</v>
      </c>
      <c r="P81" s="62" t="n">
        <v>33</v>
      </c>
      <c r="Q81" s="61" t="n">
        <f aca="false">P81/O81</f>
        <v>3.66666666666667</v>
      </c>
      <c r="R81" s="62" t="n">
        <v>562</v>
      </c>
      <c r="S81" s="62" t="n">
        <v>17</v>
      </c>
      <c r="T81" s="45" t="n">
        <v>0.35</v>
      </c>
      <c r="U81" s="61" t="n">
        <f aca="false">(R81*S81*T81)/1000</f>
        <v>3.3439</v>
      </c>
      <c r="V81" s="45" t="n">
        <v>7.6</v>
      </c>
      <c r="W81" s="45" t="n">
        <v>20</v>
      </c>
      <c r="X81" s="61" t="n">
        <f aca="false">V81+W81</f>
        <v>27.6</v>
      </c>
    </row>
    <row r="82" customFormat="false" ht="14.9" hidden="false" customHeight="false" outlineLevel="0" collapsed="false">
      <c r="A82" s="59" t="n">
        <v>80</v>
      </c>
      <c r="B82" s="62" t="n">
        <v>3</v>
      </c>
      <c r="C82" s="62" t="n">
        <v>24</v>
      </c>
      <c r="D82" s="61" t="n">
        <f aca="false">(B82/C82)*100</f>
        <v>12.5</v>
      </c>
      <c r="E82" s="62" t="n">
        <v>23</v>
      </c>
      <c r="F82" s="62" t="n">
        <v>111</v>
      </c>
      <c r="G82" s="61" t="n">
        <f aca="false">(E82/F82)*100</f>
        <v>20.7207207207207</v>
      </c>
      <c r="H82" s="62" t="n">
        <v>16</v>
      </c>
      <c r="I82" s="62" t="n">
        <v>3</v>
      </c>
      <c r="J82" s="61" t="n">
        <f aca="false">(H85*I85)/100</f>
        <v>0.14</v>
      </c>
      <c r="K82" s="62" t="n">
        <v>83</v>
      </c>
      <c r="L82" s="62" t="n">
        <v>46</v>
      </c>
      <c r="M82" s="62" t="n">
        <v>10</v>
      </c>
      <c r="N82" s="61" t="n">
        <f aca="false">K82*L82*(1-(L82/M82))</f>
        <v>-13744.8</v>
      </c>
      <c r="O82" s="62" t="n">
        <v>5</v>
      </c>
      <c r="P82" s="62" t="n">
        <v>46</v>
      </c>
      <c r="Q82" s="61" t="n">
        <f aca="false">P82/O82</f>
        <v>9.2</v>
      </c>
      <c r="R82" s="62" t="n">
        <v>192</v>
      </c>
      <c r="S82" s="62" t="n">
        <v>21</v>
      </c>
      <c r="T82" s="45" t="n">
        <v>0.36</v>
      </c>
      <c r="U82" s="61" t="n">
        <f aca="false">(R82*S82*T82)/1000</f>
        <v>1.45152</v>
      </c>
      <c r="V82" s="45" t="n">
        <v>6.6</v>
      </c>
      <c r="W82" s="45" t="n">
        <v>6.08</v>
      </c>
      <c r="X82" s="61" t="n">
        <f aca="false">V82+W82</f>
        <v>12.68</v>
      </c>
    </row>
    <row r="83" customFormat="false" ht="14.9" hidden="false" customHeight="false" outlineLevel="0" collapsed="false">
      <c r="A83" s="59" t="n">
        <v>81</v>
      </c>
      <c r="B83" s="62" t="n">
        <v>2</v>
      </c>
      <c r="C83" s="62" t="n">
        <v>22</v>
      </c>
      <c r="D83" s="61" t="n">
        <f aca="false">(B83/C83)*100</f>
        <v>9.09090909090909</v>
      </c>
      <c r="E83" s="62" t="n">
        <v>25</v>
      </c>
      <c r="F83" s="62" t="n">
        <v>115</v>
      </c>
      <c r="G83" s="61" t="n">
        <f aca="false">(E83/F83)*100</f>
        <v>21.7391304347826</v>
      </c>
      <c r="H83" s="62" t="n">
        <v>12</v>
      </c>
      <c r="I83" s="62" t="n">
        <v>1</v>
      </c>
      <c r="J83" s="61" t="n">
        <f aca="false">(H86*I86)/100</f>
        <v>0.18</v>
      </c>
      <c r="K83" s="62" t="n">
        <v>83</v>
      </c>
      <c r="L83" s="62" t="n">
        <v>13</v>
      </c>
      <c r="M83" s="62" t="n">
        <v>11</v>
      </c>
      <c r="N83" s="61" t="n">
        <f aca="false">K83*L83*(1-(L83/M83))</f>
        <v>-196.181818181818</v>
      </c>
      <c r="O83" s="62" t="n">
        <v>3</v>
      </c>
      <c r="P83" s="62" t="n">
        <v>45</v>
      </c>
      <c r="Q83" s="61" t="n">
        <f aca="false">P83/O83</f>
        <v>15</v>
      </c>
      <c r="R83" s="62" t="n">
        <v>171</v>
      </c>
      <c r="S83" s="62" t="n">
        <v>25</v>
      </c>
      <c r="T83" s="45" t="n">
        <v>0.32</v>
      </c>
      <c r="U83" s="61" t="n">
        <f aca="false">(R83*S83*T83)/1000</f>
        <v>1.368</v>
      </c>
      <c r="V83" s="45" t="n">
        <v>3.11</v>
      </c>
      <c r="W83" s="45" t="n">
        <v>9.12</v>
      </c>
      <c r="X83" s="61" t="n">
        <f aca="false">V83+W83</f>
        <v>12.23</v>
      </c>
    </row>
    <row r="84" customFormat="false" ht="14.9" hidden="false" customHeight="false" outlineLevel="0" collapsed="false">
      <c r="A84" s="59" t="n">
        <v>82</v>
      </c>
      <c r="B84" s="62" t="n">
        <v>10</v>
      </c>
      <c r="C84" s="62" t="n">
        <v>24</v>
      </c>
      <c r="D84" s="61" t="n">
        <f aca="false">(B84/C84)*100</f>
        <v>41.6666666666667</v>
      </c>
      <c r="E84" s="62" t="n">
        <v>32</v>
      </c>
      <c r="F84" s="62" t="n">
        <v>122</v>
      </c>
      <c r="G84" s="61" t="n">
        <f aca="false">(E84/F84)*100</f>
        <v>26.2295081967213</v>
      </c>
      <c r="H84" s="62" t="n">
        <v>14</v>
      </c>
      <c r="I84" s="62" t="n">
        <v>1</v>
      </c>
      <c r="J84" s="61" t="n">
        <f aca="false">(H87*I87)/100</f>
        <v>0.07</v>
      </c>
      <c r="K84" s="62" t="n">
        <v>86</v>
      </c>
      <c r="L84" s="62" t="n">
        <v>41</v>
      </c>
      <c r="M84" s="62" t="n">
        <v>10</v>
      </c>
      <c r="N84" s="61" t="n">
        <f aca="false">K84*L84*(1-(L84/M84))</f>
        <v>-10930.6</v>
      </c>
      <c r="O84" s="62" t="n">
        <v>9</v>
      </c>
      <c r="P84" s="62" t="n">
        <v>34</v>
      </c>
      <c r="Q84" s="61" t="n">
        <f aca="false">P84/O84</f>
        <v>3.77777777777778</v>
      </c>
      <c r="R84" s="62" t="n">
        <v>844</v>
      </c>
      <c r="S84" s="62" t="n">
        <v>30</v>
      </c>
      <c r="T84" s="45" t="n">
        <v>0.4</v>
      </c>
      <c r="U84" s="61" t="n">
        <f aca="false">(R84*S84*T84)/1000</f>
        <v>10.128</v>
      </c>
      <c r="V84" s="45" t="n">
        <v>2.58</v>
      </c>
      <c r="W84" s="45" t="n">
        <v>24</v>
      </c>
      <c r="X84" s="61" t="n">
        <f aca="false">V84+W84</f>
        <v>26.58</v>
      </c>
    </row>
    <row r="85" customFormat="false" ht="14.9" hidden="false" customHeight="false" outlineLevel="0" collapsed="false">
      <c r="A85" s="59" t="n">
        <v>83</v>
      </c>
      <c r="B85" s="62" t="n">
        <v>7</v>
      </c>
      <c r="C85" s="62" t="n">
        <v>18</v>
      </c>
      <c r="D85" s="61" t="n">
        <f aca="false">(B85/C85)*100</f>
        <v>38.8888888888889</v>
      </c>
      <c r="E85" s="62" t="n">
        <v>42</v>
      </c>
      <c r="F85" s="62" t="n">
        <v>121</v>
      </c>
      <c r="G85" s="61" t="n">
        <f aca="false">(E85/F85)*100</f>
        <v>34.7107438016529</v>
      </c>
      <c r="H85" s="62" t="n">
        <v>7</v>
      </c>
      <c r="I85" s="62" t="n">
        <v>2</v>
      </c>
      <c r="J85" s="61" t="n">
        <f aca="false">(H88*I88)/100</f>
        <v>0.27</v>
      </c>
      <c r="K85" s="62" t="n">
        <v>74</v>
      </c>
      <c r="L85" s="62" t="n">
        <v>28</v>
      </c>
      <c r="M85" s="62" t="n">
        <v>12</v>
      </c>
      <c r="N85" s="61" t="n">
        <f aca="false">K85*L85*(1-(L85/M85))</f>
        <v>-2762.66666666667</v>
      </c>
      <c r="O85" s="62" t="n">
        <v>5</v>
      </c>
      <c r="P85" s="62" t="n">
        <v>45</v>
      </c>
      <c r="Q85" s="61" t="n">
        <f aca="false">P85/O85</f>
        <v>9</v>
      </c>
      <c r="R85" s="62" t="n">
        <v>406</v>
      </c>
      <c r="S85" s="62" t="n">
        <v>17</v>
      </c>
      <c r="T85" s="45" t="n">
        <v>0.35</v>
      </c>
      <c r="U85" s="61" t="n">
        <f aca="false">(R85*S85*T85)/1000</f>
        <v>2.4157</v>
      </c>
      <c r="V85" s="45" t="n">
        <v>1.62</v>
      </c>
      <c r="W85" s="45" t="n">
        <v>8.16</v>
      </c>
      <c r="X85" s="61" t="n">
        <f aca="false">V85+W85</f>
        <v>9.78</v>
      </c>
    </row>
    <row r="86" customFormat="false" ht="14.9" hidden="false" customHeight="false" outlineLevel="0" collapsed="false">
      <c r="A86" s="59" t="n">
        <v>84</v>
      </c>
      <c r="B86" s="62" t="n">
        <v>9</v>
      </c>
      <c r="C86" s="62" t="n">
        <v>18</v>
      </c>
      <c r="D86" s="61" t="n">
        <f aca="false">(B86/C86)*100</f>
        <v>50</v>
      </c>
      <c r="E86" s="62" t="n">
        <v>24</v>
      </c>
      <c r="F86" s="62" t="n">
        <v>125</v>
      </c>
      <c r="G86" s="61" t="n">
        <f aca="false">(E86/F86)*100</f>
        <v>19.2</v>
      </c>
      <c r="H86" s="62" t="n">
        <v>9</v>
      </c>
      <c r="I86" s="62" t="n">
        <v>2</v>
      </c>
      <c r="J86" s="61" t="n">
        <f aca="false">(H89*I89)/100</f>
        <v>0.12</v>
      </c>
      <c r="K86" s="62" t="n">
        <v>72</v>
      </c>
      <c r="L86" s="62" t="n">
        <v>39</v>
      </c>
      <c r="M86" s="62" t="n">
        <v>12</v>
      </c>
      <c r="N86" s="61" t="n">
        <f aca="false">K86*L86*(1-(L86/M86))</f>
        <v>-6318</v>
      </c>
      <c r="O86" s="62" t="n">
        <v>9</v>
      </c>
      <c r="P86" s="62" t="n">
        <v>34</v>
      </c>
      <c r="Q86" s="61" t="n">
        <f aca="false">P86/O86</f>
        <v>3.77777777777778</v>
      </c>
      <c r="R86" s="62" t="n">
        <v>303</v>
      </c>
      <c r="S86" s="62" t="n">
        <v>25</v>
      </c>
      <c r="T86" s="45" t="n">
        <v>0.34</v>
      </c>
      <c r="U86" s="61" t="n">
        <f aca="false">(R86*S86*T86)/1000</f>
        <v>2.5755</v>
      </c>
      <c r="V86" s="45" t="n">
        <v>3.63</v>
      </c>
      <c r="W86" s="45" t="n">
        <v>28.16</v>
      </c>
      <c r="X86" s="61" t="n">
        <f aca="false">V86+W86</f>
        <v>31.79</v>
      </c>
    </row>
    <row r="87" customFormat="false" ht="14.9" hidden="false" customHeight="false" outlineLevel="0" collapsed="false">
      <c r="A87" s="59" t="n">
        <v>85</v>
      </c>
      <c r="B87" s="62" t="n">
        <v>4</v>
      </c>
      <c r="C87" s="62" t="n">
        <v>21</v>
      </c>
      <c r="D87" s="61" t="n">
        <f aca="false">(B87/C87)*100</f>
        <v>19.047619047619</v>
      </c>
      <c r="E87" s="62" t="n">
        <v>20</v>
      </c>
      <c r="F87" s="62" t="n">
        <v>115</v>
      </c>
      <c r="G87" s="61" t="n">
        <f aca="false">(E87/F87)*100</f>
        <v>17.3913043478261</v>
      </c>
      <c r="H87" s="62" t="n">
        <v>7</v>
      </c>
      <c r="I87" s="62" t="n">
        <v>1</v>
      </c>
      <c r="J87" s="61" t="n">
        <f aca="false">(H90*I90)/100</f>
        <v>0.33</v>
      </c>
      <c r="K87" s="62" t="n">
        <v>85</v>
      </c>
      <c r="L87" s="62" t="n">
        <v>27</v>
      </c>
      <c r="M87" s="62" t="n">
        <v>12</v>
      </c>
      <c r="N87" s="61" t="n">
        <f aca="false">K87*L87*(1-(L87/M87))</f>
        <v>-2868.75</v>
      </c>
      <c r="O87" s="62" t="n">
        <v>5</v>
      </c>
      <c r="P87" s="62" t="n">
        <v>30</v>
      </c>
      <c r="Q87" s="61" t="n">
        <f aca="false">P87/O87</f>
        <v>6</v>
      </c>
      <c r="R87" s="62" t="n">
        <v>755</v>
      </c>
      <c r="S87" s="62" t="n">
        <v>28</v>
      </c>
      <c r="T87" s="45" t="n">
        <v>0.36</v>
      </c>
      <c r="U87" s="61" t="n">
        <f aca="false">(R87*S87*T87)/1000</f>
        <v>7.6104</v>
      </c>
      <c r="V87" s="45" t="n">
        <v>5.64</v>
      </c>
      <c r="W87" s="45" t="n">
        <v>16</v>
      </c>
      <c r="X87" s="61" t="n">
        <f aca="false">V87+W87</f>
        <v>21.64</v>
      </c>
    </row>
    <row r="88" customFormat="false" ht="14.9" hidden="false" customHeight="false" outlineLevel="0" collapsed="false">
      <c r="A88" s="59" t="n">
        <v>86</v>
      </c>
      <c r="B88" s="62" t="n">
        <v>1</v>
      </c>
      <c r="C88" s="62" t="n">
        <v>11</v>
      </c>
      <c r="D88" s="61" t="n">
        <f aca="false">(B88/C88)*100</f>
        <v>9.09090909090909</v>
      </c>
      <c r="E88" s="62" t="n">
        <v>39</v>
      </c>
      <c r="F88" s="62" t="n">
        <v>112</v>
      </c>
      <c r="G88" s="61" t="n">
        <f aca="false">(E88/F88)*100</f>
        <v>34.8214285714286</v>
      </c>
      <c r="H88" s="62" t="n">
        <v>9</v>
      </c>
      <c r="I88" s="62" t="n">
        <v>3</v>
      </c>
      <c r="J88" s="61" t="n">
        <f aca="false">(H91*I91)/100</f>
        <v>0.51</v>
      </c>
      <c r="K88" s="62" t="n">
        <v>77</v>
      </c>
      <c r="L88" s="62" t="n">
        <v>38</v>
      </c>
      <c r="M88" s="62" t="n">
        <v>12</v>
      </c>
      <c r="N88" s="61" t="n">
        <f aca="false">K88*L88*(1-(L88/M88))</f>
        <v>-6339.66666666667</v>
      </c>
      <c r="O88" s="62" t="n">
        <v>8</v>
      </c>
      <c r="P88" s="62" t="n">
        <v>41</v>
      </c>
      <c r="Q88" s="61" t="n">
        <f aca="false">P88/O88</f>
        <v>5.125</v>
      </c>
      <c r="R88" s="62" t="n">
        <v>140</v>
      </c>
      <c r="S88" s="62" t="n">
        <v>17</v>
      </c>
      <c r="T88" s="45" t="n">
        <v>0.37</v>
      </c>
      <c r="U88" s="61" t="n">
        <f aca="false">(R88*S88*T88)/1000</f>
        <v>0.8806</v>
      </c>
      <c r="V88" s="45" t="n">
        <v>2.61</v>
      </c>
      <c r="W88" s="45" t="n">
        <v>24.8</v>
      </c>
      <c r="X88" s="61" t="n">
        <f aca="false">V88+W88</f>
        <v>27.41</v>
      </c>
    </row>
    <row r="89" customFormat="false" ht="14.9" hidden="false" customHeight="false" outlineLevel="0" collapsed="false">
      <c r="A89" s="59" t="n">
        <v>87</v>
      </c>
      <c r="B89" s="62" t="n">
        <v>2</v>
      </c>
      <c r="C89" s="62" t="n">
        <v>18</v>
      </c>
      <c r="D89" s="61" t="n">
        <f aca="false">(B89/C89)*100</f>
        <v>11.1111111111111</v>
      </c>
      <c r="E89" s="62" t="n">
        <v>15</v>
      </c>
      <c r="F89" s="62" t="n">
        <v>120</v>
      </c>
      <c r="G89" s="61" t="n">
        <f aca="false">(E89/F89)*100</f>
        <v>12.5</v>
      </c>
      <c r="H89" s="62" t="n">
        <v>6</v>
      </c>
      <c r="I89" s="62" t="n">
        <v>2</v>
      </c>
      <c r="J89" s="61" t="n">
        <f aca="false">(H92*I92)/100</f>
        <v>0.2</v>
      </c>
      <c r="K89" s="62" t="n">
        <v>86</v>
      </c>
      <c r="L89" s="62" t="n">
        <v>29</v>
      </c>
      <c r="M89" s="62" t="n">
        <v>10</v>
      </c>
      <c r="N89" s="61" t="n">
        <f aca="false">K89*L89*(1-(L89/M89))</f>
        <v>-4738.6</v>
      </c>
      <c r="O89" s="62" t="n">
        <v>9</v>
      </c>
      <c r="P89" s="62" t="n">
        <v>39</v>
      </c>
      <c r="Q89" s="61" t="n">
        <f aca="false">P89/O89</f>
        <v>4.33333333333333</v>
      </c>
      <c r="R89" s="62" t="n">
        <v>874</v>
      </c>
      <c r="S89" s="62" t="n">
        <v>27</v>
      </c>
      <c r="T89" s="45" t="n">
        <v>0.33</v>
      </c>
      <c r="U89" s="61" t="n">
        <f aca="false">(R89*S89*T89)/1000</f>
        <v>7.78734</v>
      </c>
      <c r="V89" s="45" t="n">
        <v>6.57</v>
      </c>
      <c r="W89" s="45" t="n">
        <v>22.56</v>
      </c>
      <c r="X89" s="61" t="n">
        <f aca="false">V89+W89</f>
        <v>29.13</v>
      </c>
    </row>
    <row r="90" customFormat="false" ht="14.9" hidden="false" customHeight="false" outlineLevel="0" collapsed="false">
      <c r="A90" s="59" t="n">
        <v>88</v>
      </c>
      <c r="B90" s="62" t="n">
        <v>0</v>
      </c>
      <c r="C90" s="62" t="n">
        <v>25</v>
      </c>
      <c r="D90" s="61" t="n">
        <f aca="false">(B90/C90)*100</f>
        <v>0</v>
      </c>
      <c r="E90" s="62" t="n">
        <v>28</v>
      </c>
      <c r="F90" s="62" t="n">
        <v>124</v>
      </c>
      <c r="G90" s="61" t="n">
        <f aca="false">(E90/F90)*100</f>
        <v>22.5806451612903</v>
      </c>
      <c r="H90" s="62" t="n">
        <v>11</v>
      </c>
      <c r="I90" s="62" t="n">
        <v>3</v>
      </c>
      <c r="J90" s="61" t="n">
        <f aca="false">(H93*I93)/100</f>
        <v>0.08</v>
      </c>
      <c r="K90" s="62" t="n">
        <v>90</v>
      </c>
      <c r="L90" s="62" t="n">
        <v>26</v>
      </c>
      <c r="M90" s="62" t="n">
        <v>10</v>
      </c>
      <c r="N90" s="61" t="n">
        <f aca="false">K90*L90*(1-(L90/M90))</f>
        <v>-3744</v>
      </c>
      <c r="O90" s="62" t="n">
        <v>10</v>
      </c>
      <c r="P90" s="62" t="n">
        <v>31</v>
      </c>
      <c r="Q90" s="61" t="n">
        <f aca="false">P90/O90</f>
        <v>3.1</v>
      </c>
      <c r="R90" s="62" t="n">
        <v>521</v>
      </c>
      <c r="S90" s="62" t="n">
        <v>21</v>
      </c>
      <c r="T90" s="45" t="n">
        <v>0.3</v>
      </c>
      <c r="U90" s="61" t="n">
        <f aca="false">(R90*S90*T90)/1000</f>
        <v>3.2823</v>
      </c>
      <c r="V90" s="45" t="n">
        <v>3.65</v>
      </c>
      <c r="W90" s="45" t="n">
        <v>18.48</v>
      </c>
      <c r="X90" s="61" t="n">
        <f aca="false">V90+W90</f>
        <v>22.13</v>
      </c>
    </row>
    <row r="91" customFormat="false" ht="14.9" hidden="false" customHeight="false" outlineLevel="0" collapsed="false">
      <c r="A91" s="59" t="n">
        <v>89</v>
      </c>
      <c r="B91" s="62" t="n">
        <v>8</v>
      </c>
      <c r="C91" s="62" t="n">
        <v>17</v>
      </c>
      <c r="D91" s="61" t="n">
        <f aca="false">(B91/C91)*100</f>
        <v>47.0588235294118</v>
      </c>
      <c r="E91" s="62" t="n">
        <v>30</v>
      </c>
      <c r="F91" s="62" t="n">
        <v>116</v>
      </c>
      <c r="G91" s="61" t="n">
        <f aca="false">(E91/F91)*100</f>
        <v>25.8620689655172</v>
      </c>
      <c r="H91" s="62" t="n">
        <v>17</v>
      </c>
      <c r="I91" s="62" t="n">
        <v>3</v>
      </c>
      <c r="J91" s="61" t="n">
        <f aca="false">(H94*I94)/100</f>
        <v>0.16</v>
      </c>
      <c r="K91" s="62" t="n">
        <v>89</v>
      </c>
      <c r="L91" s="62" t="n">
        <v>18</v>
      </c>
      <c r="M91" s="62" t="n">
        <v>12</v>
      </c>
      <c r="N91" s="61" t="n">
        <f aca="false">K91*L91*(1-(L91/M91))</f>
        <v>-801</v>
      </c>
      <c r="O91" s="62" t="n">
        <v>10</v>
      </c>
      <c r="P91" s="62" t="n">
        <v>34</v>
      </c>
      <c r="Q91" s="61" t="n">
        <f aca="false">P91/O91</f>
        <v>3.4</v>
      </c>
      <c r="R91" s="62" t="n">
        <v>860</v>
      </c>
      <c r="S91" s="62" t="n">
        <v>23</v>
      </c>
      <c r="T91" s="45" t="n">
        <v>0.31</v>
      </c>
      <c r="U91" s="61" t="n">
        <f aca="false">(R91*S91*T91)/1000</f>
        <v>6.1318</v>
      </c>
      <c r="V91" s="45" t="n">
        <v>3.63</v>
      </c>
      <c r="W91" s="45" t="n">
        <v>15.36</v>
      </c>
      <c r="X91" s="61" t="n">
        <f aca="false">V91+W91</f>
        <v>18.99</v>
      </c>
    </row>
    <row r="92" customFormat="false" ht="14.9" hidden="false" customHeight="false" outlineLevel="0" collapsed="false">
      <c r="A92" s="59" t="n">
        <v>90</v>
      </c>
      <c r="B92" s="62" t="n">
        <v>5</v>
      </c>
      <c r="C92" s="62" t="n">
        <v>10</v>
      </c>
      <c r="D92" s="61" t="n">
        <f aca="false">(B92/C92)*100</f>
        <v>50</v>
      </c>
      <c r="E92" s="62" t="n">
        <v>43</v>
      </c>
      <c r="F92" s="62" t="n">
        <v>121</v>
      </c>
      <c r="G92" s="61" t="n">
        <f aca="false">(E92/F92)*100</f>
        <v>35.5371900826446</v>
      </c>
      <c r="H92" s="62" t="n">
        <v>10</v>
      </c>
      <c r="I92" s="62" t="n">
        <v>2</v>
      </c>
      <c r="J92" s="61" t="n">
        <f aca="false">(H95*I95)/100</f>
        <v>0.15</v>
      </c>
      <c r="K92" s="62" t="n">
        <v>85</v>
      </c>
      <c r="L92" s="62" t="n">
        <v>38</v>
      </c>
      <c r="M92" s="62" t="n">
        <v>10</v>
      </c>
      <c r="N92" s="61" t="n">
        <f aca="false">K92*L92*(1-(L92/M92))</f>
        <v>-9044</v>
      </c>
      <c r="O92" s="62" t="n">
        <v>5</v>
      </c>
      <c r="P92" s="62" t="n">
        <v>44</v>
      </c>
      <c r="Q92" s="61" t="n">
        <f aca="false">P92/O92</f>
        <v>8.8</v>
      </c>
      <c r="R92" s="62" t="n">
        <v>490</v>
      </c>
      <c r="S92" s="62" t="n">
        <v>26</v>
      </c>
      <c r="T92" s="45" t="n">
        <v>0.41</v>
      </c>
      <c r="U92" s="61" t="n">
        <f aca="false">(R92*S92*T92)/1000</f>
        <v>5.2234</v>
      </c>
      <c r="V92" s="45" t="n">
        <v>6.61</v>
      </c>
      <c r="W92" s="45" t="n">
        <v>10.88</v>
      </c>
      <c r="X92" s="61" t="n">
        <f aca="false">V92+W92</f>
        <v>17.49</v>
      </c>
    </row>
    <row r="93" customFormat="false" ht="14.9" hidden="false" customHeight="false" outlineLevel="0" collapsed="false">
      <c r="A93" s="59" t="n">
        <v>91</v>
      </c>
      <c r="B93" s="62" t="n">
        <v>4</v>
      </c>
      <c r="C93" s="62" t="n">
        <v>10</v>
      </c>
      <c r="D93" s="61" t="n">
        <f aca="false">(B93/C93)*100</f>
        <v>40</v>
      </c>
      <c r="E93" s="62" t="n">
        <v>36</v>
      </c>
      <c r="F93" s="62" t="n">
        <v>124</v>
      </c>
      <c r="G93" s="61" t="n">
        <f aca="false">(E93/F93)*100</f>
        <v>29.0322580645161</v>
      </c>
      <c r="H93" s="62" t="n">
        <v>4</v>
      </c>
      <c r="I93" s="62" t="n">
        <v>2</v>
      </c>
      <c r="J93" s="61" t="n">
        <f aca="false">(H96*I96)/100</f>
        <v>0.51</v>
      </c>
      <c r="K93" s="62" t="n">
        <v>78</v>
      </c>
      <c r="L93" s="62" t="n">
        <v>14</v>
      </c>
      <c r="M93" s="62" t="n">
        <v>10</v>
      </c>
      <c r="N93" s="61" t="n">
        <f aca="false">K93*L93*(1-(L93/M93))</f>
        <v>-436.8</v>
      </c>
      <c r="O93" s="62" t="n">
        <v>4</v>
      </c>
      <c r="P93" s="62" t="n">
        <v>35</v>
      </c>
      <c r="Q93" s="61" t="n">
        <f aca="false">P93/O93</f>
        <v>8.75</v>
      </c>
      <c r="R93" s="62" t="n">
        <v>117</v>
      </c>
      <c r="S93" s="62" t="n">
        <v>22</v>
      </c>
      <c r="T93" s="45" t="n">
        <v>0.42</v>
      </c>
      <c r="U93" s="61" t="n">
        <f aca="false">(R93*S93*T93)/1000</f>
        <v>1.08108</v>
      </c>
      <c r="V93" s="45" t="n">
        <v>4.61</v>
      </c>
      <c r="W93" s="45" t="n">
        <v>32</v>
      </c>
      <c r="X93" s="61" t="n">
        <f aca="false">V93+W93</f>
        <v>36.61</v>
      </c>
    </row>
    <row r="94" customFormat="false" ht="14.9" hidden="false" customHeight="false" outlineLevel="0" collapsed="false">
      <c r="A94" s="59" t="n">
        <v>92</v>
      </c>
      <c r="B94" s="62" t="n">
        <v>9</v>
      </c>
      <c r="C94" s="62" t="n">
        <v>24</v>
      </c>
      <c r="D94" s="61" t="n">
        <f aca="false">(B94/C94)*100</f>
        <v>37.5</v>
      </c>
      <c r="E94" s="62" t="n">
        <v>17</v>
      </c>
      <c r="F94" s="62" t="n">
        <v>124</v>
      </c>
      <c r="G94" s="61" t="n">
        <f aca="false">(E94/F94)*100</f>
        <v>13.7096774193548</v>
      </c>
      <c r="H94" s="62" t="n">
        <v>16</v>
      </c>
      <c r="I94" s="62" t="n">
        <v>1</v>
      </c>
      <c r="J94" s="61" t="n">
        <f aca="false">(H97*I97)/100</f>
        <v>0.14</v>
      </c>
      <c r="K94" s="62" t="n">
        <v>84</v>
      </c>
      <c r="L94" s="62" t="n">
        <v>49</v>
      </c>
      <c r="M94" s="62" t="n">
        <v>12</v>
      </c>
      <c r="N94" s="61" t="n">
        <f aca="false">K94*L94*(1-(L94/M94))</f>
        <v>-12691</v>
      </c>
      <c r="O94" s="62" t="n">
        <v>4</v>
      </c>
      <c r="P94" s="62" t="n">
        <v>50</v>
      </c>
      <c r="Q94" s="61" t="n">
        <f aca="false">P94/O94</f>
        <v>12.5</v>
      </c>
      <c r="R94" s="62" t="n">
        <v>458</v>
      </c>
      <c r="S94" s="62" t="n">
        <v>27</v>
      </c>
      <c r="T94" s="45" t="n">
        <v>0.26</v>
      </c>
      <c r="U94" s="61" t="n">
        <f aca="false">(R94*S94*T94)/1000</f>
        <v>3.21516</v>
      </c>
      <c r="V94" s="45" t="n">
        <v>3.11</v>
      </c>
      <c r="W94" s="45" t="n">
        <v>18.24</v>
      </c>
      <c r="X94" s="61" t="n">
        <f aca="false">V94+W94</f>
        <v>21.35</v>
      </c>
    </row>
    <row r="95" customFormat="false" ht="14.9" hidden="false" customHeight="false" outlineLevel="0" collapsed="false">
      <c r="A95" s="59" t="n">
        <v>93</v>
      </c>
      <c r="B95" s="62" t="n">
        <v>9</v>
      </c>
      <c r="C95" s="62" t="n">
        <v>18</v>
      </c>
      <c r="D95" s="61" t="n">
        <f aca="false">(B95/C95)*100</f>
        <v>50</v>
      </c>
      <c r="E95" s="62" t="n">
        <v>33</v>
      </c>
      <c r="F95" s="62" t="n">
        <v>115</v>
      </c>
      <c r="G95" s="61" t="n">
        <f aca="false">(E95/F95)*100</f>
        <v>28.695652173913</v>
      </c>
      <c r="H95" s="62" t="n">
        <v>15</v>
      </c>
      <c r="I95" s="62" t="n">
        <v>1</v>
      </c>
      <c r="J95" s="61" t="n">
        <f aca="false">(H98*I98)/100</f>
        <v>0.24</v>
      </c>
      <c r="K95" s="62" t="n">
        <v>75</v>
      </c>
      <c r="L95" s="62" t="n">
        <v>47</v>
      </c>
      <c r="M95" s="62" t="n">
        <v>10</v>
      </c>
      <c r="N95" s="61" t="n">
        <f aca="false">K95*L95*(1-(L95/M95))</f>
        <v>-13042.5</v>
      </c>
      <c r="O95" s="62" t="n">
        <v>4</v>
      </c>
      <c r="P95" s="62" t="n">
        <v>33</v>
      </c>
      <c r="Q95" s="61" t="n">
        <f aca="false">P95/O95</f>
        <v>8.25</v>
      </c>
      <c r="R95" s="62" t="n">
        <v>415</v>
      </c>
      <c r="S95" s="62" t="n">
        <v>29</v>
      </c>
      <c r="T95" s="45" t="n">
        <v>0.31</v>
      </c>
      <c r="U95" s="61" t="n">
        <f aca="false">(R95*S95*T95)/1000</f>
        <v>3.73085</v>
      </c>
      <c r="V95" s="45" t="n">
        <v>4.55</v>
      </c>
      <c r="W95" s="45" t="n">
        <v>36.8</v>
      </c>
      <c r="X95" s="61" t="n">
        <f aca="false">V95+W95</f>
        <v>41.35</v>
      </c>
    </row>
    <row r="96" customFormat="false" ht="14.9" hidden="false" customHeight="false" outlineLevel="0" collapsed="false">
      <c r="A96" s="59" t="n">
        <v>94</v>
      </c>
      <c r="B96" s="62" t="n">
        <v>4</v>
      </c>
      <c r="C96" s="62" t="n">
        <v>12</v>
      </c>
      <c r="D96" s="61" t="n">
        <f aca="false">(B96/C96)*100</f>
        <v>33.3333333333333</v>
      </c>
      <c r="E96" s="62" t="n">
        <v>30</v>
      </c>
      <c r="F96" s="62" t="n">
        <v>122</v>
      </c>
      <c r="G96" s="61" t="n">
        <f aca="false">(E96/F96)*100</f>
        <v>24.5901639344262</v>
      </c>
      <c r="H96" s="62" t="n">
        <v>17</v>
      </c>
      <c r="I96" s="62" t="n">
        <v>3</v>
      </c>
      <c r="J96" s="61" t="n">
        <f aca="false">(H99*I99)/100</f>
        <v>0.39</v>
      </c>
      <c r="K96" s="62" t="n">
        <v>80</v>
      </c>
      <c r="L96" s="62" t="n">
        <v>31</v>
      </c>
      <c r="M96" s="62" t="n">
        <v>10</v>
      </c>
      <c r="N96" s="61" t="n">
        <f aca="false">K96*L96*(1-(L96/M96))</f>
        <v>-5208</v>
      </c>
      <c r="O96" s="62" t="n">
        <v>10</v>
      </c>
      <c r="P96" s="62" t="n">
        <v>38</v>
      </c>
      <c r="Q96" s="61" t="n">
        <f aca="false">P96/O96</f>
        <v>3.8</v>
      </c>
      <c r="R96" s="62" t="n">
        <v>665</v>
      </c>
      <c r="S96" s="62" t="n">
        <v>22</v>
      </c>
      <c r="T96" s="45" t="n">
        <v>0.43</v>
      </c>
      <c r="U96" s="61" t="n">
        <f aca="false">(R96*S96*T96)/1000</f>
        <v>6.2909</v>
      </c>
      <c r="V96" s="45" t="n">
        <v>3.13</v>
      </c>
      <c r="W96" s="45" t="n">
        <v>12.4</v>
      </c>
      <c r="X96" s="61" t="n">
        <f aca="false">V96+W96</f>
        <v>15.53</v>
      </c>
    </row>
    <row r="97" customFormat="false" ht="14.9" hidden="false" customHeight="false" outlineLevel="0" collapsed="false">
      <c r="A97" s="59" t="n">
        <v>95</v>
      </c>
      <c r="B97" s="62" t="n">
        <v>8</v>
      </c>
      <c r="C97" s="62" t="n">
        <v>23</v>
      </c>
      <c r="D97" s="61" t="n">
        <f aca="false">(B97/C97)*100</f>
        <v>34.7826086956522</v>
      </c>
      <c r="E97" s="62" t="n">
        <v>18</v>
      </c>
      <c r="F97" s="62" t="n">
        <v>123</v>
      </c>
      <c r="G97" s="61" t="n">
        <f aca="false">(E97/F97)*100</f>
        <v>14.6341463414634</v>
      </c>
      <c r="H97" s="62" t="n">
        <v>14</v>
      </c>
      <c r="I97" s="62" t="n">
        <v>1</v>
      </c>
      <c r="J97" s="61" t="n">
        <f aca="false">(H100*I100)/100</f>
        <v>0.03</v>
      </c>
      <c r="K97" s="62" t="n">
        <v>72</v>
      </c>
      <c r="L97" s="62" t="n">
        <v>12</v>
      </c>
      <c r="M97" s="62" t="n">
        <v>10</v>
      </c>
      <c r="N97" s="61" t="n">
        <f aca="false">K97*L97*(1-(L97/M97))</f>
        <v>-172.8</v>
      </c>
      <c r="O97" s="62" t="n">
        <v>5</v>
      </c>
      <c r="P97" s="62" t="n">
        <v>37</v>
      </c>
      <c r="Q97" s="61" t="n">
        <f aca="false">P97/O97</f>
        <v>7.4</v>
      </c>
      <c r="R97" s="62" t="n">
        <v>522</v>
      </c>
      <c r="S97" s="62" t="n">
        <v>20</v>
      </c>
      <c r="T97" s="45" t="n">
        <v>0.37</v>
      </c>
      <c r="U97" s="61" t="n">
        <f aca="false">(R97*S97*T97)/1000</f>
        <v>3.8628</v>
      </c>
      <c r="V97" s="45" t="n">
        <v>6.15</v>
      </c>
      <c r="W97" s="45" t="n">
        <v>7.2</v>
      </c>
      <c r="X97" s="61" t="n">
        <f aca="false">V97+W97</f>
        <v>13.35</v>
      </c>
    </row>
    <row r="98" customFormat="false" ht="14.9" hidden="false" customHeight="false" outlineLevel="0" collapsed="false">
      <c r="A98" s="59" t="n">
        <v>96</v>
      </c>
      <c r="B98" s="62" t="n">
        <v>1</v>
      </c>
      <c r="C98" s="62" t="n">
        <v>20</v>
      </c>
      <c r="D98" s="61" t="n">
        <f aca="false">(B98/C98)*100</f>
        <v>5</v>
      </c>
      <c r="E98" s="62" t="n">
        <v>44</v>
      </c>
      <c r="F98" s="62" t="n">
        <v>122</v>
      </c>
      <c r="G98" s="61" t="n">
        <f aca="false">(E98/F98)*100</f>
        <v>36.0655737704918</v>
      </c>
      <c r="H98" s="62" t="n">
        <v>8</v>
      </c>
      <c r="I98" s="62" t="n">
        <v>3</v>
      </c>
      <c r="J98" s="61" t="n">
        <f aca="false">(H101*I101)/100</f>
        <v>0.02</v>
      </c>
      <c r="K98" s="62" t="n">
        <v>79</v>
      </c>
      <c r="L98" s="62" t="n">
        <v>40</v>
      </c>
      <c r="M98" s="62" t="n">
        <v>12</v>
      </c>
      <c r="N98" s="61" t="n">
        <f aca="false">K98*L98*(1-(L98/M98))</f>
        <v>-7373.33333333333</v>
      </c>
      <c r="O98" s="62" t="n">
        <v>9</v>
      </c>
      <c r="P98" s="62" t="n">
        <v>40</v>
      </c>
      <c r="Q98" s="61" t="n">
        <f aca="false">P98/O98</f>
        <v>4.44444444444445</v>
      </c>
      <c r="R98" s="62" t="n">
        <v>288</v>
      </c>
      <c r="S98" s="62" t="n">
        <v>19</v>
      </c>
      <c r="T98" s="45" t="n">
        <v>0.26</v>
      </c>
      <c r="U98" s="61" t="n">
        <f aca="false">(R98*S98*T98)/1000</f>
        <v>1.42272</v>
      </c>
      <c r="V98" s="45" t="n">
        <v>5.09</v>
      </c>
      <c r="W98" s="45" t="n">
        <v>33.6</v>
      </c>
      <c r="X98" s="61" t="n">
        <f aca="false">V98+W98</f>
        <v>38.69</v>
      </c>
    </row>
    <row r="99" customFormat="false" ht="14.9" hidden="false" customHeight="false" outlineLevel="0" collapsed="false">
      <c r="A99" s="59" t="n">
        <v>97</v>
      </c>
      <c r="B99" s="62" t="n">
        <v>7</v>
      </c>
      <c r="C99" s="62" t="n">
        <v>17</v>
      </c>
      <c r="D99" s="61" t="n">
        <f aca="false">(B99/C99)*100</f>
        <v>41.1764705882353</v>
      </c>
      <c r="E99" s="62" t="n">
        <v>30</v>
      </c>
      <c r="F99" s="62" t="n">
        <v>125</v>
      </c>
      <c r="G99" s="61" t="n">
        <f aca="false">(E99/F99)*100</f>
        <v>24</v>
      </c>
      <c r="H99" s="62" t="n">
        <v>13</v>
      </c>
      <c r="I99" s="62" t="n">
        <v>3</v>
      </c>
      <c r="J99" s="61" t="n">
        <f aca="false">(H102*I102)/100</f>
        <v>0.45</v>
      </c>
      <c r="K99" s="62" t="n">
        <v>70</v>
      </c>
      <c r="L99" s="62" t="n">
        <v>45</v>
      </c>
      <c r="M99" s="62" t="n">
        <v>11</v>
      </c>
      <c r="N99" s="61" t="n">
        <f aca="false">K99*L99*(1-(L99/M99))</f>
        <v>-9736.36363636364</v>
      </c>
      <c r="O99" s="62" t="n">
        <v>3</v>
      </c>
      <c r="P99" s="62" t="n">
        <v>42</v>
      </c>
      <c r="Q99" s="61" t="n">
        <f aca="false">P99/O99</f>
        <v>14</v>
      </c>
      <c r="R99" s="62" t="n">
        <v>764</v>
      </c>
      <c r="S99" s="62" t="n">
        <v>24</v>
      </c>
      <c r="T99" s="45" t="n">
        <v>0.33</v>
      </c>
      <c r="U99" s="61" t="n">
        <f aca="false">(R99*S99*T99)/1000</f>
        <v>6.05088</v>
      </c>
      <c r="V99" s="45" t="n">
        <v>5.12</v>
      </c>
      <c r="W99" s="45" t="n">
        <v>14</v>
      </c>
      <c r="X99" s="61" t="n">
        <f aca="false">V99+W99</f>
        <v>19.12</v>
      </c>
    </row>
    <row r="100" customFormat="false" ht="14.9" hidden="false" customHeight="false" outlineLevel="0" collapsed="false">
      <c r="A100" s="59" t="n">
        <v>98</v>
      </c>
      <c r="B100" s="62" t="n">
        <v>0</v>
      </c>
      <c r="C100" s="62" t="n">
        <v>13</v>
      </c>
      <c r="D100" s="61" t="n">
        <f aca="false">(B100/C100)*100</f>
        <v>0</v>
      </c>
      <c r="E100" s="62" t="n">
        <v>40</v>
      </c>
      <c r="F100" s="62" t="n">
        <v>123</v>
      </c>
      <c r="G100" s="61" t="n">
        <f aca="false">(E100/F100)*100</f>
        <v>32.520325203252</v>
      </c>
      <c r="H100" s="62" t="n">
        <v>3</v>
      </c>
      <c r="I100" s="62" t="n">
        <v>1</v>
      </c>
      <c r="J100" s="61" t="n">
        <f aca="false">(H103*I103)/100</f>
        <v>0.34</v>
      </c>
      <c r="K100" s="62" t="n">
        <v>78</v>
      </c>
      <c r="L100" s="62" t="n">
        <v>14</v>
      </c>
      <c r="M100" s="62" t="n">
        <v>11</v>
      </c>
      <c r="N100" s="61" t="n">
        <f aca="false">K100*L100*(1-(L100/M100))</f>
        <v>-297.818181818182</v>
      </c>
      <c r="O100" s="62" t="n">
        <v>4</v>
      </c>
      <c r="P100" s="62" t="n">
        <v>50</v>
      </c>
      <c r="Q100" s="61" t="n">
        <f aca="false">P100/O100</f>
        <v>12.5</v>
      </c>
      <c r="R100" s="62" t="n">
        <v>151</v>
      </c>
      <c r="S100" s="62" t="n">
        <v>21</v>
      </c>
      <c r="T100" s="45" t="n">
        <v>0.26</v>
      </c>
      <c r="U100" s="61" t="n">
        <f aca="false">(R100*S100*T100)/1000</f>
        <v>0.82446</v>
      </c>
      <c r="V100" s="45" t="n">
        <v>5.64</v>
      </c>
      <c r="W100" s="45" t="n">
        <v>9.36</v>
      </c>
      <c r="X100" s="61" t="n">
        <f aca="false">V100+W100</f>
        <v>15</v>
      </c>
    </row>
    <row r="101" customFormat="false" ht="14.9" hidden="false" customHeight="false" outlineLevel="0" collapsed="false">
      <c r="A101" s="59" t="n">
        <v>99</v>
      </c>
      <c r="B101" s="62" t="n">
        <v>7</v>
      </c>
      <c r="C101" s="62" t="n">
        <v>16</v>
      </c>
      <c r="D101" s="61" t="n">
        <f aca="false">(B101/C101)*100</f>
        <v>43.75</v>
      </c>
      <c r="E101" s="62" t="n">
        <v>26</v>
      </c>
      <c r="F101" s="62" t="n">
        <v>115</v>
      </c>
      <c r="G101" s="61" t="n">
        <f aca="false">(E101/F101)*100</f>
        <v>22.6086956521739</v>
      </c>
      <c r="H101" s="62" t="n">
        <v>1</v>
      </c>
      <c r="I101" s="62" t="n">
        <v>2</v>
      </c>
      <c r="J101" s="61" t="n">
        <f aca="false">(H104*I104)/100</f>
        <v>0.07</v>
      </c>
      <c r="K101" s="62" t="n">
        <v>88</v>
      </c>
      <c r="L101" s="62" t="n">
        <v>34</v>
      </c>
      <c r="M101" s="62" t="n">
        <v>10</v>
      </c>
      <c r="N101" s="61" t="n">
        <f aca="false">K101*L101*(1-(L101/M101))</f>
        <v>-7180.8</v>
      </c>
      <c r="O101" s="62" t="n">
        <v>10</v>
      </c>
      <c r="P101" s="62" t="n">
        <v>34</v>
      </c>
      <c r="Q101" s="61" t="n">
        <f aca="false">P101/O101</f>
        <v>3.4</v>
      </c>
      <c r="R101" s="62" t="n">
        <v>244</v>
      </c>
      <c r="S101" s="62" t="n">
        <v>19</v>
      </c>
      <c r="T101" s="45" t="n">
        <v>0.39</v>
      </c>
      <c r="U101" s="61" t="n">
        <f aca="false">(R101*S101*T101)/1000</f>
        <v>1.80804</v>
      </c>
      <c r="V101" s="45" t="n">
        <v>7.55</v>
      </c>
      <c r="W101" s="45" t="n">
        <v>25.2</v>
      </c>
      <c r="X101" s="61" t="n">
        <f aca="false">V101+W101</f>
        <v>32.75</v>
      </c>
    </row>
    <row r="102" customFormat="false" ht="14.9" hidden="false" customHeight="false" outlineLevel="0" collapsed="false">
      <c r="A102" s="59" t="n">
        <v>100</v>
      </c>
      <c r="B102" s="62" t="n">
        <v>4</v>
      </c>
      <c r="C102" s="62" t="n">
        <v>17</v>
      </c>
      <c r="D102" s="61" t="n">
        <f aca="false">(B102/C102)*100</f>
        <v>23.5294117647059</v>
      </c>
      <c r="E102" s="62" t="n">
        <v>18</v>
      </c>
      <c r="F102" s="62" t="n">
        <v>123</v>
      </c>
      <c r="G102" s="61" t="n">
        <f aca="false">(E102/F102)*100</f>
        <v>14.6341463414634</v>
      </c>
      <c r="H102" s="62" t="n">
        <v>15</v>
      </c>
      <c r="I102" s="62" t="n">
        <v>3</v>
      </c>
      <c r="J102" s="61" t="n">
        <f aca="false">(H105*I105)/100</f>
        <v>0.34</v>
      </c>
      <c r="K102" s="62" t="n">
        <v>90</v>
      </c>
      <c r="L102" s="62" t="n">
        <v>10</v>
      </c>
      <c r="M102" s="62" t="n">
        <v>11</v>
      </c>
      <c r="N102" s="61" t="n">
        <f aca="false">K102*L102*(1-(L102/M102))</f>
        <v>81.8181818181818</v>
      </c>
      <c r="O102" s="62" t="n">
        <v>6</v>
      </c>
      <c r="P102" s="62" t="n">
        <v>33</v>
      </c>
      <c r="Q102" s="61" t="n">
        <f aca="false">P102/O102</f>
        <v>5.5</v>
      </c>
      <c r="R102" s="62" t="n">
        <v>942</v>
      </c>
      <c r="S102" s="62" t="n">
        <v>29</v>
      </c>
      <c r="T102" s="45" t="n">
        <v>0.44</v>
      </c>
      <c r="U102" s="61" t="n">
        <f aca="false">(R102*S102*T102)/1000</f>
        <v>12.01992</v>
      </c>
      <c r="V102" s="45" t="n">
        <v>5.15</v>
      </c>
      <c r="W102" s="45" t="n">
        <v>22.56</v>
      </c>
      <c r="X102" s="61" t="n">
        <f aca="false">V102+W102</f>
        <v>27.71</v>
      </c>
    </row>
    <row r="103" customFormat="false" ht="14.9" hidden="false" customHeight="false" outlineLevel="0" collapsed="false">
      <c r="A103" s="59" t="n">
        <v>101</v>
      </c>
      <c r="B103" s="62" t="n">
        <v>10</v>
      </c>
      <c r="C103" s="62" t="n">
        <v>21</v>
      </c>
      <c r="D103" s="61" t="n">
        <f aca="false">(B103/C103)*100</f>
        <v>47.6190476190476</v>
      </c>
      <c r="E103" s="62" t="n">
        <v>15</v>
      </c>
      <c r="F103" s="62" t="n">
        <v>112</v>
      </c>
      <c r="G103" s="61" t="n">
        <f aca="false">(E103/F103)*100</f>
        <v>13.3928571428571</v>
      </c>
      <c r="H103" s="62" t="n">
        <v>17</v>
      </c>
      <c r="I103" s="62" t="n">
        <v>2</v>
      </c>
      <c r="J103" s="61" t="n">
        <f aca="false">(H106*I106)/100</f>
        <v>0.04</v>
      </c>
      <c r="K103" s="62" t="n">
        <v>78</v>
      </c>
      <c r="L103" s="62" t="n">
        <v>30</v>
      </c>
      <c r="M103" s="62" t="n">
        <v>10</v>
      </c>
      <c r="N103" s="61" t="n">
        <f aca="false">K103*L103*(1-(L103/M103))</f>
        <v>-4680</v>
      </c>
      <c r="O103" s="62" t="n">
        <v>4</v>
      </c>
      <c r="P103" s="62" t="n">
        <v>36</v>
      </c>
      <c r="Q103" s="61" t="n">
        <f aca="false">P103/O103</f>
        <v>9</v>
      </c>
      <c r="R103" s="62" t="n">
        <v>891</v>
      </c>
      <c r="S103" s="62" t="n">
        <v>18</v>
      </c>
      <c r="T103" s="45" t="n">
        <v>0.39</v>
      </c>
      <c r="U103" s="61" t="n">
        <f aca="false">(R103*S103*T103)/1000</f>
        <v>6.25482</v>
      </c>
      <c r="V103" s="45" t="n">
        <v>6.11</v>
      </c>
      <c r="W103" s="45" t="n">
        <v>17.28</v>
      </c>
      <c r="X103" s="61" t="n">
        <f aca="false">V103+W103</f>
        <v>23.39</v>
      </c>
    </row>
    <row r="104" customFormat="false" ht="14.9" hidden="false" customHeight="false" outlineLevel="0" collapsed="false">
      <c r="A104" s="59" t="n">
        <v>102</v>
      </c>
      <c r="B104" s="62" t="n">
        <v>9</v>
      </c>
      <c r="C104" s="62" t="n">
        <v>23</v>
      </c>
      <c r="D104" s="61" t="n">
        <f aca="false">(B104/C104)*100</f>
        <v>39.1304347826087</v>
      </c>
      <c r="E104" s="62" t="n">
        <v>41</v>
      </c>
      <c r="F104" s="62" t="n">
        <v>112</v>
      </c>
      <c r="G104" s="61" t="n">
        <f aca="false">(E104/F104)*100</f>
        <v>36.6071428571429</v>
      </c>
      <c r="H104" s="62" t="n">
        <v>7</v>
      </c>
      <c r="I104" s="62" t="n">
        <v>1</v>
      </c>
      <c r="J104" s="61" t="n">
        <f aca="false">(H107*I107)/100</f>
        <v>0.24</v>
      </c>
      <c r="K104" s="62" t="n">
        <v>71</v>
      </c>
      <c r="L104" s="62" t="n">
        <v>19</v>
      </c>
      <c r="M104" s="62" t="n">
        <v>12</v>
      </c>
      <c r="N104" s="61" t="n">
        <f aca="false">K104*L104*(1-(L104/M104))</f>
        <v>-786.916666666667</v>
      </c>
      <c r="O104" s="62" t="n">
        <v>3</v>
      </c>
      <c r="P104" s="62" t="n">
        <v>32</v>
      </c>
      <c r="Q104" s="61" t="n">
        <f aca="false">P104/O104</f>
        <v>10.6666666666667</v>
      </c>
      <c r="R104" s="62" t="n">
        <v>914</v>
      </c>
      <c r="S104" s="62" t="n">
        <v>23</v>
      </c>
      <c r="T104" s="45" t="n">
        <v>0.32</v>
      </c>
      <c r="U104" s="61" t="n">
        <f aca="false">(R104*S104*T104)/1000</f>
        <v>6.72704</v>
      </c>
      <c r="V104" s="45" t="n">
        <v>4.65</v>
      </c>
      <c r="W104" s="45" t="n">
        <v>36</v>
      </c>
      <c r="X104" s="61" t="n">
        <f aca="false">V104+W104</f>
        <v>40.65</v>
      </c>
    </row>
    <row r="105" customFormat="false" ht="14.9" hidden="false" customHeight="false" outlineLevel="0" collapsed="false">
      <c r="A105" s="59" t="n">
        <v>103</v>
      </c>
      <c r="B105" s="62" t="n">
        <v>8</v>
      </c>
      <c r="C105" s="62" t="n">
        <v>16</v>
      </c>
      <c r="D105" s="61" t="n">
        <f aca="false">(B105/C105)*100</f>
        <v>50</v>
      </c>
      <c r="E105" s="62" t="n">
        <v>28</v>
      </c>
      <c r="F105" s="62" t="n">
        <v>120</v>
      </c>
      <c r="G105" s="61" t="n">
        <f aca="false">(E105/F105)*100</f>
        <v>23.3333333333333</v>
      </c>
      <c r="H105" s="62" t="n">
        <v>17</v>
      </c>
      <c r="I105" s="62" t="n">
        <v>2</v>
      </c>
      <c r="J105" s="61" t="n">
        <f aca="false">(H108*I108)/100</f>
        <v>0.12</v>
      </c>
      <c r="K105" s="62" t="n">
        <v>72</v>
      </c>
      <c r="L105" s="62" t="n">
        <v>22</v>
      </c>
      <c r="M105" s="62" t="n">
        <v>12</v>
      </c>
      <c r="N105" s="61" t="n">
        <f aca="false">K105*L105*(1-(L105/M105))</f>
        <v>-1320</v>
      </c>
      <c r="O105" s="62" t="n">
        <v>4</v>
      </c>
      <c r="P105" s="62" t="n">
        <v>34</v>
      </c>
      <c r="Q105" s="61" t="n">
        <f aca="false">P105/O105</f>
        <v>8.5</v>
      </c>
      <c r="R105" s="62" t="n">
        <v>460</v>
      </c>
      <c r="S105" s="62" t="n">
        <v>26</v>
      </c>
      <c r="T105" s="45" t="n">
        <v>0.28</v>
      </c>
      <c r="U105" s="61" t="n">
        <f aca="false">(R105*S105*T105)/1000</f>
        <v>3.3488</v>
      </c>
      <c r="V105" s="45" t="n">
        <v>2.55</v>
      </c>
      <c r="W105" s="45" t="n">
        <v>15.2</v>
      </c>
      <c r="X105" s="61" t="n">
        <f aca="false">V105+W105</f>
        <v>17.75</v>
      </c>
    </row>
    <row r="106" customFormat="false" ht="14.9" hidden="false" customHeight="false" outlineLevel="0" collapsed="false">
      <c r="A106" s="59" t="n">
        <v>104</v>
      </c>
      <c r="B106" s="62" t="n">
        <v>7</v>
      </c>
      <c r="C106" s="62" t="n">
        <v>16</v>
      </c>
      <c r="D106" s="61" t="n">
        <f aca="false">(B106/C106)*100</f>
        <v>43.75</v>
      </c>
      <c r="E106" s="62" t="n">
        <v>41</v>
      </c>
      <c r="F106" s="62" t="n">
        <v>122</v>
      </c>
      <c r="G106" s="61" t="n">
        <f aca="false">(E106/F106)*100</f>
        <v>33.6065573770492</v>
      </c>
      <c r="H106" s="62" t="n">
        <v>4</v>
      </c>
      <c r="I106" s="62" t="n">
        <v>1</v>
      </c>
      <c r="J106" s="61" t="n">
        <f aca="false">(H109*I109)/100</f>
        <v>0.33</v>
      </c>
      <c r="K106" s="62" t="n">
        <v>83</v>
      </c>
      <c r="L106" s="62" t="n">
        <v>15</v>
      </c>
      <c r="M106" s="62" t="n">
        <v>10</v>
      </c>
      <c r="N106" s="61" t="n">
        <f aca="false">K106*L106*(1-(L106/M106))</f>
        <v>-622.5</v>
      </c>
      <c r="O106" s="62" t="n">
        <v>8</v>
      </c>
      <c r="P106" s="62" t="n">
        <v>35</v>
      </c>
      <c r="Q106" s="61" t="n">
        <f aca="false">P106/O106</f>
        <v>4.375</v>
      </c>
      <c r="R106" s="62" t="n">
        <v>913</v>
      </c>
      <c r="S106" s="62" t="n">
        <v>23</v>
      </c>
      <c r="T106" s="45" t="n">
        <v>0.43</v>
      </c>
      <c r="U106" s="61" t="n">
        <f aca="false">(R106*S106*T106)/1000</f>
        <v>9.02957</v>
      </c>
      <c r="V106" s="45" t="n">
        <v>2.56</v>
      </c>
      <c r="W106" s="45" t="n">
        <v>25.6</v>
      </c>
      <c r="X106" s="61" t="n">
        <f aca="false">V106+W106</f>
        <v>28.16</v>
      </c>
    </row>
    <row r="107" customFormat="false" ht="14.9" hidden="false" customHeight="false" outlineLevel="0" collapsed="false">
      <c r="A107" s="59" t="n">
        <v>105</v>
      </c>
      <c r="B107" s="62" t="n">
        <v>8</v>
      </c>
      <c r="C107" s="62" t="n">
        <v>23</v>
      </c>
      <c r="D107" s="61" t="n">
        <f aca="false">(B107/C107)*100</f>
        <v>34.7826086956522</v>
      </c>
      <c r="E107" s="62" t="n">
        <v>25</v>
      </c>
      <c r="F107" s="62" t="n">
        <v>116</v>
      </c>
      <c r="G107" s="61" t="n">
        <f aca="false">(E107/F107)*100</f>
        <v>21.551724137931</v>
      </c>
      <c r="H107" s="62" t="n">
        <v>8</v>
      </c>
      <c r="I107" s="62" t="n">
        <v>3</v>
      </c>
      <c r="J107" s="61" t="n">
        <f aca="false">(H110*I110)/100</f>
        <v>0.2</v>
      </c>
      <c r="K107" s="62" t="n">
        <v>87</v>
      </c>
      <c r="L107" s="62" t="n">
        <v>46</v>
      </c>
      <c r="M107" s="62" t="n">
        <v>12</v>
      </c>
      <c r="N107" s="61" t="n">
        <f aca="false">K107*L107*(1-(L107/M107))</f>
        <v>-11339</v>
      </c>
      <c r="O107" s="62" t="n">
        <v>8</v>
      </c>
      <c r="P107" s="62" t="n">
        <v>47</v>
      </c>
      <c r="Q107" s="61" t="n">
        <f aca="false">P107/O107</f>
        <v>5.875</v>
      </c>
      <c r="R107" s="62" t="n">
        <v>286</v>
      </c>
      <c r="S107" s="62" t="n">
        <v>17</v>
      </c>
      <c r="T107" s="45" t="n">
        <v>0.43</v>
      </c>
      <c r="U107" s="61" t="n">
        <f aca="false">(R107*S107*T107)/1000</f>
        <v>2.09066</v>
      </c>
      <c r="V107" s="45" t="n">
        <v>6.09</v>
      </c>
      <c r="W107" s="45" t="n">
        <v>6.08</v>
      </c>
      <c r="X107" s="61" t="n">
        <f aca="false">V107+W107</f>
        <v>12.17</v>
      </c>
    </row>
    <row r="108" customFormat="false" ht="14.9" hidden="false" customHeight="false" outlineLevel="0" collapsed="false">
      <c r="A108" s="59" t="n">
        <v>106</v>
      </c>
      <c r="B108" s="62" t="n">
        <v>9</v>
      </c>
      <c r="C108" s="62" t="n">
        <v>15</v>
      </c>
      <c r="D108" s="61" t="n">
        <f aca="false">(B108/C108)*100</f>
        <v>60</v>
      </c>
      <c r="E108" s="62" t="n">
        <v>22</v>
      </c>
      <c r="F108" s="62" t="n">
        <v>120</v>
      </c>
      <c r="G108" s="61" t="n">
        <f aca="false">(E108/F108)*100</f>
        <v>18.3333333333333</v>
      </c>
      <c r="H108" s="62" t="n">
        <v>6</v>
      </c>
      <c r="I108" s="62" t="n">
        <v>2</v>
      </c>
      <c r="J108" s="61" t="n">
        <f aca="false">(H111*I111)/100</f>
        <v>0.42</v>
      </c>
      <c r="K108" s="62" t="n">
        <v>89</v>
      </c>
      <c r="L108" s="62" t="n">
        <v>43</v>
      </c>
      <c r="M108" s="62" t="n">
        <v>12</v>
      </c>
      <c r="N108" s="61" t="n">
        <f aca="false">K108*L108*(1-(L108/M108))</f>
        <v>-9886.41666666667</v>
      </c>
      <c r="O108" s="62" t="n">
        <v>4</v>
      </c>
      <c r="P108" s="62" t="n">
        <v>32</v>
      </c>
      <c r="Q108" s="61" t="n">
        <f aca="false">P108/O108</f>
        <v>8</v>
      </c>
      <c r="R108" s="62" t="n">
        <v>586</v>
      </c>
      <c r="S108" s="62" t="n">
        <v>22</v>
      </c>
      <c r="T108" s="45" t="n">
        <v>0.27</v>
      </c>
      <c r="U108" s="61" t="n">
        <f aca="false">(R108*S108*T108)/1000</f>
        <v>3.48084</v>
      </c>
      <c r="V108" s="45" t="n">
        <v>1.59</v>
      </c>
      <c r="W108" s="45" t="n">
        <v>24.8</v>
      </c>
      <c r="X108" s="61" t="n">
        <f aca="false">V108+W108</f>
        <v>26.39</v>
      </c>
    </row>
    <row r="109" customFormat="false" ht="14.9" hidden="false" customHeight="false" outlineLevel="0" collapsed="false">
      <c r="A109" s="59" t="n">
        <v>107</v>
      </c>
      <c r="B109" s="62" t="n">
        <v>2</v>
      </c>
      <c r="C109" s="62" t="n">
        <v>24</v>
      </c>
      <c r="D109" s="61" t="n">
        <f aca="false">(B109/C109)*100</f>
        <v>8.33333333333333</v>
      </c>
      <c r="E109" s="62" t="n">
        <v>11</v>
      </c>
      <c r="F109" s="62" t="n">
        <v>121</v>
      </c>
      <c r="G109" s="61" t="n">
        <f aca="false">(E109/F109)*100</f>
        <v>9.09090909090909</v>
      </c>
      <c r="H109" s="62" t="n">
        <v>11</v>
      </c>
      <c r="I109" s="62" t="n">
        <v>3</v>
      </c>
      <c r="J109" s="61" t="n">
        <f aca="false">(H112*I112)/100</f>
        <v>0.16</v>
      </c>
      <c r="K109" s="62" t="n">
        <v>72</v>
      </c>
      <c r="L109" s="62" t="n">
        <v>12</v>
      </c>
      <c r="M109" s="62" t="n">
        <v>12</v>
      </c>
      <c r="N109" s="61" t="n">
        <f aca="false">K109*L109*(1-(L109/M109))</f>
        <v>0</v>
      </c>
      <c r="O109" s="62" t="n">
        <v>8</v>
      </c>
      <c r="P109" s="62" t="n">
        <v>45</v>
      </c>
      <c r="Q109" s="61" t="n">
        <f aca="false">P109/O109</f>
        <v>5.625</v>
      </c>
      <c r="R109" s="62" t="n">
        <v>645</v>
      </c>
      <c r="S109" s="62" t="n">
        <v>22</v>
      </c>
      <c r="T109" s="45" t="n">
        <v>0.35</v>
      </c>
      <c r="U109" s="61" t="n">
        <f aca="false">(R109*S109*T109)/1000</f>
        <v>4.9665</v>
      </c>
      <c r="V109" s="45" t="n">
        <v>2.59</v>
      </c>
      <c r="W109" s="45" t="n">
        <v>27.36</v>
      </c>
      <c r="X109" s="61" t="n">
        <f aca="false">V109+W109</f>
        <v>29.95</v>
      </c>
    </row>
    <row r="110" customFormat="false" ht="14.9" hidden="false" customHeight="false" outlineLevel="0" collapsed="false">
      <c r="A110" s="59" t="n">
        <v>108</v>
      </c>
      <c r="B110" s="62" t="n">
        <v>0</v>
      </c>
      <c r="C110" s="62" t="n">
        <v>16</v>
      </c>
      <c r="D110" s="61" t="n">
        <f aca="false">(B110/C110)*100</f>
        <v>0</v>
      </c>
      <c r="E110" s="62" t="n">
        <v>21</v>
      </c>
      <c r="F110" s="62" t="n">
        <v>124</v>
      </c>
      <c r="G110" s="61" t="n">
        <f aca="false">(E110/F110)*100</f>
        <v>16.9354838709677</v>
      </c>
      <c r="H110" s="62" t="n">
        <v>10</v>
      </c>
      <c r="I110" s="62" t="n">
        <v>2</v>
      </c>
      <c r="J110" s="61" t="n">
        <f aca="false">(H113*I113)/100</f>
        <v>0.32</v>
      </c>
      <c r="K110" s="62" t="n">
        <v>70</v>
      </c>
      <c r="L110" s="62" t="n">
        <v>25</v>
      </c>
      <c r="M110" s="62" t="n">
        <v>11</v>
      </c>
      <c r="N110" s="61" t="n">
        <f aca="false">K110*L110*(1-(L110/M110))</f>
        <v>-2227.27272727273</v>
      </c>
      <c r="O110" s="62" t="n">
        <v>3</v>
      </c>
      <c r="P110" s="62" t="n">
        <v>40</v>
      </c>
      <c r="Q110" s="61" t="n">
        <f aca="false">P110/O110</f>
        <v>13.3333333333333</v>
      </c>
      <c r="R110" s="62" t="n">
        <v>218</v>
      </c>
      <c r="S110" s="62" t="n">
        <v>29</v>
      </c>
      <c r="T110" s="45" t="n">
        <v>0.43</v>
      </c>
      <c r="U110" s="61" t="n">
        <f aca="false">(R110*S110*T110)/1000</f>
        <v>2.71846</v>
      </c>
      <c r="V110" s="45" t="n">
        <v>5.06</v>
      </c>
      <c r="W110" s="45" t="n">
        <v>17.76</v>
      </c>
      <c r="X110" s="61" t="n">
        <f aca="false">V110+W110</f>
        <v>22.82</v>
      </c>
    </row>
    <row r="111" customFormat="false" ht="14.9" hidden="false" customHeight="false" outlineLevel="0" collapsed="false">
      <c r="A111" s="59" t="n">
        <v>109</v>
      </c>
      <c r="B111" s="62" t="n">
        <v>1</v>
      </c>
      <c r="C111" s="62" t="n">
        <v>23</v>
      </c>
      <c r="D111" s="61" t="n">
        <f aca="false">(B111/C111)*100</f>
        <v>4.34782608695652</v>
      </c>
      <c r="E111" s="62" t="n">
        <v>26</v>
      </c>
      <c r="F111" s="62" t="n">
        <v>124</v>
      </c>
      <c r="G111" s="61" t="n">
        <f aca="false">(E111/F111)*100</f>
        <v>20.9677419354839</v>
      </c>
      <c r="H111" s="62" t="n">
        <v>14</v>
      </c>
      <c r="I111" s="62" t="n">
        <v>3</v>
      </c>
      <c r="J111" s="61" t="n">
        <f aca="false">(H114*I114)/100</f>
        <v>0.04</v>
      </c>
      <c r="K111" s="62" t="n">
        <v>84</v>
      </c>
      <c r="L111" s="62" t="n">
        <v>43</v>
      </c>
      <c r="M111" s="62" t="n">
        <v>11</v>
      </c>
      <c r="N111" s="61" t="n">
        <f aca="false">K111*L111*(1-(L111/M111))</f>
        <v>-10507.6363636364</v>
      </c>
      <c r="O111" s="62" t="n">
        <v>10</v>
      </c>
      <c r="P111" s="62" t="n">
        <v>32</v>
      </c>
      <c r="Q111" s="61" t="n">
        <f aca="false">P111/O111</f>
        <v>3.2</v>
      </c>
      <c r="R111" s="62" t="n">
        <v>133</v>
      </c>
      <c r="S111" s="62" t="n">
        <v>19</v>
      </c>
      <c r="T111" s="45" t="n">
        <v>0.25</v>
      </c>
      <c r="U111" s="61" t="n">
        <f aca="false">(R111*S111*T111)/1000</f>
        <v>0.63175</v>
      </c>
      <c r="V111" s="45" t="n">
        <v>2.11</v>
      </c>
      <c r="W111" s="45" t="n">
        <v>20</v>
      </c>
      <c r="X111" s="61" t="n">
        <f aca="false">V111+W111</f>
        <v>22.11</v>
      </c>
    </row>
    <row r="112" customFormat="false" ht="14.9" hidden="false" customHeight="false" outlineLevel="0" collapsed="false">
      <c r="A112" s="59" t="n">
        <v>110</v>
      </c>
      <c r="B112" s="62" t="n">
        <v>1</v>
      </c>
      <c r="C112" s="62" t="n">
        <v>14</v>
      </c>
      <c r="D112" s="61" t="n">
        <f aca="false">(B112/C112)*100</f>
        <v>7.14285714285714</v>
      </c>
      <c r="E112" s="62" t="n">
        <v>31</v>
      </c>
      <c r="F112" s="62" t="n">
        <v>118</v>
      </c>
      <c r="G112" s="61" t="n">
        <f aca="false">(E112/F112)*100</f>
        <v>26.271186440678</v>
      </c>
      <c r="H112" s="62" t="n">
        <v>8</v>
      </c>
      <c r="I112" s="62" t="n">
        <v>2</v>
      </c>
      <c r="J112" s="61" t="n">
        <f aca="false">(H115*I115)/100</f>
        <v>0.24</v>
      </c>
      <c r="K112" s="62" t="n">
        <v>88</v>
      </c>
      <c r="L112" s="62" t="n">
        <v>35</v>
      </c>
      <c r="M112" s="62" t="n">
        <v>11</v>
      </c>
      <c r="N112" s="61" t="n">
        <f aca="false">K112*L112*(1-(L112/M112))</f>
        <v>-6720</v>
      </c>
      <c r="O112" s="62" t="n">
        <v>6</v>
      </c>
      <c r="P112" s="62" t="n">
        <v>36</v>
      </c>
      <c r="Q112" s="61" t="n">
        <f aca="false">P112/O112</f>
        <v>6</v>
      </c>
      <c r="R112" s="62" t="n">
        <v>464</v>
      </c>
      <c r="S112" s="62" t="n">
        <v>18</v>
      </c>
      <c r="T112" s="45" t="n">
        <v>0.45</v>
      </c>
      <c r="U112" s="61" t="n">
        <f aca="false">(R112*S112*T112)/1000</f>
        <v>3.7584</v>
      </c>
      <c r="V112" s="45" t="n">
        <v>6.12</v>
      </c>
      <c r="W112" s="45" t="n">
        <v>12.48</v>
      </c>
      <c r="X112" s="61" t="n">
        <f aca="false">V112+W112</f>
        <v>18.6</v>
      </c>
    </row>
    <row r="113" customFormat="false" ht="14.9" hidden="false" customHeight="false" outlineLevel="0" collapsed="false">
      <c r="A113" s="59" t="n">
        <v>111</v>
      </c>
      <c r="B113" s="62" t="n">
        <v>4</v>
      </c>
      <c r="C113" s="62" t="n">
        <v>12</v>
      </c>
      <c r="D113" s="61" t="n">
        <f aca="false">(B113/C113)*100</f>
        <v>33.3333333333333</v>
      </c>
      <c r="E113" s="62" t="n">
        <v>36</v>
      </c>
      <c r="F113" s="62" t="n">
        <v>117</v>
      </c>
      <c r="G113" s="61" t="n">
        <f aca="false">(E113/F113)*100</f>
        <v>30.7692307692308</v>
      </c>
      <c r="H113" s="62" t="n">
        <v>16</v>
      </c>
      <c r="I113" s="62" t="n">
        <v>2</v>
      </c>
      <c r="J113" s="61" t="n">
        <f aca="false">(H116*I116)/100</f>
        <v>0.03</v>
      </c>
      <c r="K113" s="62" t="n">
        <v>87</v>
      </c>
      <c r="L113" s="62" t="n">
        <v>30</v>
      </c>
      <c r="M113" s="62" t="n">
        <v>12</v>
      </c>
      <c r="N113" s="61" t="n">
        <f aca="false">K113*L113*(1-(L113/M113))</f>
        <v>-3915</v>
      </c>
      <c r="O113" s="62" t="n">
        <v>4</v>
      </c>
      <c r="P113" s="62" t="n">
        <v>32</v>
      </c>
      <c r="Q113" s="61" t="n">
        <f aca="false">P113/O113</f>
        <v>8</v>
      </c>
      <c r="R113" s="62" t="n">
        <v>905</v>
      </c>
      <c r="S113" s="62" t="n">
        <v>19</v>
      </c>
      <c r="T113" s="45" t="n">
        <v>0.33</v>
      </c>
      <c r="U113" s="61" t="n">
        <f aca="false">(R113*S113*T113)/1000</f>
        <v>5.67435</v>
      </c>
      <c r="V113" s="45" t="n">
        <v>4.13</v>
      </c>
      <c r="W113" s="45" t="n">
        <v>22.08</v>
      </c>
      <c r="X113" s="61" t="n">
        <f aca="false">V113+W113</f>
        <v>26.21</v>
      </c>
    </row>
    <row r="114" customFormat="false" ht="14.9" hidden="false" customHeight="false" outlineLevel="0" collapsed="false">
      <c r="A114" s="59" t="n">
        <v>112</v>
      </c>
      <c r="B114" s="62" t="n">
        <v>7</v>
      </c>
      <c r="C114" s="62" t="n">
        <v>14</v>
      </c>
      <c r="D114" s="61" t="n">
        <f aca="false">(B114/C114)*100</f>
        <v>50</v>
      </c>
      <c r="E114" s="62" t="n">
        <v>35</v>
      </c>
      <c r="F114" s="62" t="n">
        <v>120</v>
      </c>
      <c r="G114" s="61" t="n">
        <f aca="false">(E114/F114)*100</f>
        <v>29.1666666666667</v>
      </c>
      <c r="H114" s="62" t="n">
        <v>2</v>
      </c>
      <c r="I114" s="62" t="n">
        <v>2</v>
      </c>
      <c r="J114" s="61" t="n">
        <f aca="false">(H117*I117)/100</f>
        <v>0.04</v>
      </c>
      <c r="K114" s="62" t="n">
        <v>87</v>
      </c>
      <c r="L114" s="62" t="n">
        <v>10</v>
      </c>
      <c r="M114" s="62" t="n">
        <v>11</v>
      </c>
      <c r="N114" s="61" t="n">
        <f aca="false">K114*L114*(1-(L114/M114))</f>
        <v>79.0909090909091</v>
      </c>
      <c r="O114" s="62" t="n">
        <v>5</v>
      </c>
      <c r="P114" s="62" t="n">
        <v>45</v>
      </c>
      <c r="Q114" s="61" t="n">
        <f aca="false">P114/O114</f>
        <v>9</v>
      </c>
      <c r="R114" s="62" t="n">
        <v>376</v>
      </c>
      <c r="S114" s="62" t="n">
        <v>16</v>
      </c>
      <c r="T114" s="45" t="n">
        <v>0.27</v>
      </c>
      <c r="U114" s="61" t="n">
        <f aca="false">(R114*S114*T114)/1000</f>
        <v>1.62432</v>
      </c>
      <c r="V114" s="45" t="n">
        <v>7.59</v>
      </c>
      <c r="W114" s="45" t="n">
        <v>26.88</v>
      </c>
      <c r="X114" s="61" t="n">
        <f aca="false">V114+W114</f>
        <v>34.47</v>
      </c>
    </row>
    <row r="115" customFormat="false" ht="14.9" hidden="false" customHeight="false" outlineLevel="0" collapsed="false">
      <c r="A115" s="59" t="n">
        <v>113</v>
      </c>
      <c r="B115" s="62" t="n">
        <v>8</v>
      </c>
      <c r="C115" s="62" t="n">
        <v>18</v>
      </c>
      <c r="D115" s="61" t="n">
        <f aca="false">(B115/C115)*100</f>
        <v>44.4444444444444</v>
      </c>
      <c r="E115" s="62" t="n">
        <v>32</v>
      </c>
      <c r="F115" s="62" t="n">
        <v>122</v>
      </c>
      <c r="G115" s="61" t="n">
        <f aca="false">(E115/F115)*100</f>
        <v>26.2295081967213</v>
      </c>
      <c r="H115" s="62" t="n">
        <v>12</v>
      </c>
      <c r="I115" s="62" t="n">
        <v>2</v>
      </c>
      <c r="J115" s="61" t="n">
        <f aca="false">(H118*I118)/100</f>
        <v>0.34</v>
      </c>
      <c r="K115" s="62" t="n">
        <v>90</v>
      </c>
      <c r="L115" s="62" t="n">
        <v>46</v>
      </c>
      <c r="M115" s="62" t="n">
        <v>12</v>
      </c>
      <c r="N115" s="61" t="n">
        <f aca="false">K115*L115*(1-(L115/M115))</f>
        <v>-11730</v>
      </c>
      <c r="O115" s="62" t="n">
        <v>5</v>
      </c>
      <c r="P115" s="62" t="n">
        <v>40</v>
      </c>
      <c r="Q115" s="61" t="n">
        <f aca="false">P115/O115</f>
        <v>8</v>
      </c>
      <c r="R115" s="62" t="n">
        <v>644</v>
      </c>
      <c r="S115" s="62" t="n">
        <v>22</v>
      </c>
      <c r="T115" s="45" t="n">
        <v>0.42</v>
      </c>
      <c r="U115" s="61" t="n">
        <f aca="false">(R115*S115*T115)/1000</f>
        <v>5.95056</v>
      </c>
      <c r="V115" s="45" t="n">
        <v>1.55</v>
      </c>
      <c r="W115" s="45" t="n">
        <v>25.6</v>
      </c>
      <c r="X115" s="61" t="n">
        <f aca="false">V115+W115</f>
        <v>27.15</v>
      </c>
    </row>
    <row r="116" customFormat="false" ht="14.9" hidden="false" customHeight="false" outlineLevel="0" collapsed="false">
      <c r="A116" s="59" t="n">
        <v>114</v>
      </c>
      <c r="B116" s="62" t="n">
        <v>5</v>
      </c>
      <c r="C116" s="62" t="n">
        <v>23</v>
      </c>
      <c r="D116" s="61" t="n">
        <f aca="false">(B116/C116)*100</f>
        <v>21.7391304347826</v>
      </c>
      <c r="E116" s="62" t="n">
        <v>35</v>
      </c>
      <c r="F116" s="62" t="n">
        <v>123</v>
      </c>
      <c r="G116" s="61" t="n">
        <f aca="false">(E116/F116)*100</f>
        <v>28.4552845528455</v>
      </c>
      <c r="H116" s="62" t="n">
        <v>3</v>
      </c>
      <c r="I116" s="62" t="n">
        <v>1</v>
      </c>
      <c r="J116" s="61" t="n">
        <f aca="false">(H119*I119)/100</f>
        <v>0.09</v>
      </c>
      <c r="K116" s="62" t="n">
        <v>75</v>
      </c>
      <c r="L116" s="62" t="n">
        <v>10</v>
      </c>
      <c r="M116" s="62" t="n">
        <v>11</v>
      </c>
      <c r="N116" s="61" t="n">
        <f aca="false">K116*L116*(1-(L116/M116))</f>
        <v>68.1818181818182</v>
      </c>
      <c r="O116" s="62" t="n">
        <v>4</v>
      </c>
      <c r="P116" s="62" t="n">
        <v>49</v>
      </c>
      <c r="Q116" s="61" t="n">
        <f aca="false">P116/O116</f>
        <v>12.25</v>
      </c>
      <c r="R116" s="62" t="n">
        <v>704</v>
      </c>
      <c r="S116" s="62" t="n">
        <v>15</v>
      </c>
      <c r="T116" s="45" t="n">
        <v>0.38</v>
      </c>
      <c r="U116" s="61" t="n">
        <f aca="false">(R116*S116*T116)/1000</f>
        <v>4.0128</v>
      </c>
      <c r="V116" s="45" t="n">
        <v>2.11</v>
      </c>
      <c r="W116" s="45" t="n">
        <v>30.08</v>
      </c>
      <c r="X116" s="61" t="n">
        <f aca="false">V116+W116</f>
        <v>32.19</v>
      </c>
    </row>
    <row r="117" customFormat="false" ht="14.9" hidden="false" customHeight="false" outlineLevel="0" collapsed="false">
      <c r="A117" s="59" t="n">
        <v>115</v>
      </c>
      <c r="B117" s="62" t="n">
        <v>7</v>
      </c>
      <c r="C117" s="62" t="n">
        <v>19</v>
      </c>
      <c r="D117" s="61" t="n">
        <f aca="false">(B117/C117)*100</f>
        <v>36.8421052631579</v>
      </c>
      <c r="E117" s="62" t="n">
        <v>22</v>
      </c>
      <c r="F117" s="62" t="n">
        <v>112</v>
      </c>
      <c r="G117" s="61" t="n">
        <f aca="false">(E117/F117)*100</f>
        <v>19.6428571428571</v>
      </c>
      <c r="H117" s="62" t="n">
        <v>2</v>
      </c>
      <c r="I117" s="62" t="n">
        <v>2</v>
      </c>
      <c r="J117" s="61" t="n">
        <f aca="false">(H120*I120)/100</f>
        <v>0.12</v>
      </c>
      <c r="K117" s="62" t="n">
        <v>73</v>
      </c>
      <c r="L117" s="62" t="n">
        <v>22</v>
      </c>
      <c r="M117" s="62" t="n">
        <v>10</v>
      </c>
      <c r="N117" s="61" t="n">
        <f aca="false">K117*L117*(1-(L117/M117))</f>
        <v>-1927.2</v>
      </c>
      <c r="O117" s="62" t="n">
        <v>6</v>
      </c>
      <c r="P117" s="62" t="n">
        <v>50</v>
      </c>
      <c r="Q117" s="61" t="n">
        <f aca="false">P117/O117</f>
        <v>8.33333333333333</v>
      </c>
      <c r="R117" s="62" t="n">
        <v>482</v>
      </c>
      <c r="S117" s="62" t="n">
        <v>18</v>
      </c>
      <c r="T117" s="45" t="n">
        <v>0.27</v>
      </c>
      <c r="U117" s="61" t="n">
        <f aca="false">(R117*S117*T117)/1000</f>
        <v>2.34252</v>
      </c>
      <c r="V117" s="45" t="n">
        <v>2.07</v>
      </c>
      <c r="W117" s="45" t="n">
        <v>15.36</v>
      </c>
      <c r="X117" s="61" t="n">
        <f aca="false">V117+W117</f>
        <v>17.43</v>
      </c>
    </row>
    <row r="118" customFormat="false" ht="14.9" hidden="false" customHeight="false" outlineLevel="0" collapsed="false">
      <c r="A118" s="59" t="n">
        <v>116</v>
      </c>
      <c r="B118" s="62" t="n">
        <v>2</v>
      </c>
      <c r="C118" s="62" t="n">
        <v>10</v>
      </c>
      <c r="D118" s="61" t="n">
        <f aca="false">(B118/C118)*100</f>
        <v>20</v>
      </c>
      <c r="E118" s="62" t="n">
        <v>24</v>
      </c>
      <c r="F118" s="62" t="n">
        <v>120</v>
      </c>
      <c r="G118" s="61" t="n">
        <f aca="false">(E118/F118)*100</f>
        <v>20</v>
      </c>
      <c r="H118" s="62" t="n">
        <v>17</v>
      </c>
      <c r="I118" s="62" t="n">
        <v>2</v>
      </c>
      <c r="J118" s="61" t="n">
        <f aca="false">(H121*I121)/100</f>
        <v>0.12</v>
      </c>
      <c r="K118" s="62" t="n">
        <v>80</v>
      </c>
      <c r="L118" s="62" t="n">
        <v>35</v>
      </c>
      <c r="M118" s="62" t="n">
        <v>11</v>
      </c>
      <c r="N118" s="61" t="n">
        <f aca="false">K118*L118*(1-(L118/M118))</f>
        <v>-6109.09090909091</v>
      </c>
      <c r="O118" s="62" t="n">
        <v>4</v>
      </c>
      <c r="P118" s="62" t="n">
        <v>31</v>
      </c>
      <c r="Q118" s="61" t="n">
        <f aca="false">P118/O118</f>
        <v>7.75</v>
      </c>
      <c r="R118" s="62" t="n">
        <v>291</v>
      </c>
      <c r="S118" s="62" t="n">
        <v>15</v>
      </c>
      <c r="T118" s="45" t="n">
        <v>0.31</v>
      </c>
      <c r="U118" s="61" t="n">
        <f aca="false">(R118*S118*T118)/1000</f>
        <v>1.35315</v>
      </c>
      <c r="V118" s="45" t="n">
        <v>5.65</v>
      </c>
      <c r="W118" s="45" t="n">
        <v>17.28</v>
      </c>
      <c r="X118" s="61" t="n">
        <f aca="false">V118+W118</f>
        <v>22.93</v>
      </c>
    </row>
    <row r="119" customFormat="false" ht="14.9" hidden="false" customHeight="false" outlineLevel="0" collapsed="false">
      <c r="A119" s="59" t="n">
        <v>117</v>
      </c>
      <c r="B119" s="62" t="n">
        <v>2</v>
      </c>
      <c r="C119" s="62" t="n">
        <v>14</v>
      </c>
      <c r="D119" s="61" t="n">
        <f aca="false">(B119/C119)*100</f>
        <v>14.2857142857143</v>
      </c>
      <c r="E119" s="62" t="n">
        <v>42</v>
      </c>
      <c r="F119" s="62" t="n">
        <v>114</v>
      </c>
      <c r="G119" s="61" t="n">
        <f aca="false">(E119/F119)*100</f>
        <v>36.8421052631579</v>
      </c>
      <c r="H119" s="62" t="n">
        <v>3</v>
      </c>
      <c r="I119" s="62" t="n">
        <v>3</v>
      </c>
      <c r="J119" s="61" t="n">
        <f aca="false">(H122*I122)/100</f>
        <v>0.13</v>
      </c>
      <c r="K119" s="62" t="n">
        <v>81</v>
      </c>
      <c r="L119" s="62" t="n">
        <v>38</v>
      </c>
      <c r="M119" s="62" t="n">
        <v>12</v>
      </c>
      <c r="N119" s="61" t="n">
        <f aca="false">K119*L119*(1-(L119/M119))</f>
        <v>-6669</v>
      </c>
      <c r="O119" s="62" t="n">
        <v>5</v>
      </c>
      <c r="P119" s="62" t="n">
        <v>39</v>
      </c>
      <c r="Q119" s="61" t="n">
        <f aca="false">P119/O119</f>
        <v>7.8</v>
      </c>
      <c r="R119" s="62" t="n">
        <v>465</v>
      </c>
      <c r="S119" s="62" t="n">
        <v>27</v>
      </c>
      <c r="T119" s="45" t="n">
        <v>0.33</v>
      </c>
      <c r="U119" s="61" t="n">
        <f aca="false">(R119*S119*T119)/1000</f>
        <v>4.14315</v>
      </c>
      <c r="V119" s="45" t="n">
        <v>3.13</v>
      </c>
      <c r="W119" s="45" t="n">
        <v>12.16</v>
      </c>
      <c r="X119" s="61" t="n">
        <f aca="false">V119+W119</f>
        <v>15.29</v>
      </c>
    </row>
    <row r="120" customFormat="false" ht="14.9" hidden="false" customHeight="false" outlineLevel="0" collapsed="false">
      <c r="A120" s="59" t="n">
        <v>118</v>
      </c>
      <c r="B120" s="62" t="n">
        <v>2</v>
      </c>
      <c r="C120" s="62" t="n">
        <v>16</v>
      </c>
      <c r="D120" s="61" t="n">
        <f aca="false">(B120/C120)*100</f>
        <v>12.5</v>
      </c>
      <c r="E120" s="62" t="n">
        <v>44</v>
      </c>
      <c r="F120" s="62" t="n">
        <v>123</v>
      </c>
      <c r="G120" s="61" t="n">
        <f aca="false">(E120/F120)*100</f>
        <v>35.7723577235772</v>
      </c>
      <c r="H120" s="62" t="n">
        <v>4</v>
      </c>
      <c r="I120" s="62" t="n">
        <v>3</v>
      </c>
      <c r="J120" s="61" t="n">
        <f aca="false">(H123*I123)/100</f>
        <v>0.12</v>
      </c>
      <c r="K120" s="62" t="n">
        <v>80</v>
      </c>
      <c r="L120" s="62" t="n">
        <v>45</v>
      </c>
      <c r="M120" s="62" t="n">
        <v>10</v>
      </c>
      <c r="N120" s="61" t="n">
        <f aca="false">K120*L120*(1-(L120/M120))</f>
        <v>-12600</v>
      </c>
      <c r="O120" s="62" t="n">
        <v>4</v>
      </c>
      <c r="P120" s="62" t="n">
        <v>50</v>
      </c>
      <c r="Q120" s="61" t="n">
        <f aca="false">P120/O120</f>
        <v>12.5</v>
      </c>
      <c r="R120" s="62" t="n">
        <v>354</v>
      </c>
      <c r="S120" s="62" t="n">
        <v>26</v>
      </c>
      <c r="T120" s="45" t="n">
        <v>0.41</v>
      </c>
      <c r="U120" s="61" t="n">
        <f aca="false">(R120*S120*T120)/1000</f>
        <v>3.77364</v>
      </c>
      <c r="V120" s="45" t="n">
        <v>4.12</v>
      </c>
      <c r="W120" s="45" t="n">
        <v>29.6</v>
      </c>
      <c r="X120" s="61" t="n">
        <f aca="false">V120+W120</f>
        <v>33.72</v>
      </c>
    </row>
    <row r="121" customFormat="false" ht="14.9" hidden="false" customHeight="false" outlineLevel="0" collapsed="false">
      <c r="A121" s="59" t="n">
        <v>119</v>
      </c>
      <c r="B121" s="62" t="n">
        <v>1</v>
      </c>
      <c r="C121" s="62" t="n">
        <v>17</v>
      </c>
      <c r="D121" s="61" t="n">
        <f aca="false">(B121/C121)*100</f>
        <v>5.88235294117647</v>
      </c>
      <c r="E121" s="62" t="n">
        <v>11</v>
      </c>
      <c r="F121" s="62" t="n">
        <v>112</v>
      </c>
      <c r="G121" s="61" t="n">
        <f aca="false">(E121/F121)*100</f>
        <v>9.82142857142857</v>
      </c>
      <c r="H121" s="62" t="n">
        <v>12</v>
      </c>
      <c r="I121" s="62" t="n">
        <v>1</v>
      </c>
      <c r="J121" s="61" t="n">
        <f aca="false">(H124*I124)/100</f>
        <v>0.2</v>
      </c>
      <c r="K121" s="62" t="n">
        <v>90</v>
      </c>
      <c r="L121" s="62" t="n">
        <v>14</v>
      </c>
      <c r="M121" s="62" t="n">
        <v>10</v>
      </c>
      <c r="N121" s="61" t="n">
        <f aca="false">K121*L121*(1-(L121/M121))</f>
        <v>-504</v>
      </c>
      <c r="O121" s="62" t="n">
        <v>7</v>
      </c>
      <c r="P121" s="62" t="n">
        <v>32</v>
      </c>
      <c r="Q121" s="61" t="n">
        <f aca="false">P121/O121</f>
        <v>4.57142857142857</v>
      </c>
      <c r="R121" s="62" t="n">
        <v>841</v>
      </c>
      <c r="S121" s="62" t="n">
        <v>17</v>
      </c>
      <c r="T121" s="45" t="n">
        <v>0.39</v>
      </c>
      <c r="U121" s="61" t="n">
        <f aca="false">(R121*S121*T121)/1000</f>
        <v>5.57583</v>
      </c>
      <c r="V121" s="45" t="n">
        <v>2.63</v>
      </c>
      <c r="W121" s="45" t="n">
        <v>25.6</v>
      </c>
      <c r="X121" s="61" t="n">
        <f aca="false">V121+W121</f>
        <v>28.23</v>
      </c>
    </row>
    <row r="122" customFormat="false" ht="14.9" hidden="false" customHeight="false" outlineLevel="0" collapsed="false">
      <c r="A122" s="59" t="n">
        <v>120</v>
      </c>
      <c r="B122" s="62" t="n">
        <v>0</v>
      </c>
      <c r="C122" s="62" t="n">
        <v>17</v>
      </c>
      <c r="D122" s="61" t="n">
        <f aca="false">(B122/C122)*100</f>
        <v>0</v>
      </c>
      <c r="E122" s="62" t="n">
        <v>26</v>
      </c>
      <c r="F122" s="62" t="n">
        <v>110</v>
      </c>
      <c r="G122" s="61" t="n">
        <f aca="false">(E122/F122)*100</f>
        <v>23.6363636363636</v>
      </c>
      <c r="H122" s="62" t="n">
        <v>13</v>
      </c>
      <c r="I122" s="62" t="n">
        <v>1</v>
      </c>
      <c r="J122" s="61" t="n">
        <f aca="false">(H125*I125)/100</f>
        <v>0.28</v>
      </c>
      <c r="K122" s="62" t="n">
        <v>79</v>
      </c>
      <c r="L122" s="62" t="n">
        <v>25</v>
      </c>
      <c r="M122" s="62" t="n">
        <v>11</v>
      </c>
      <c r="N122" s="61" t="n">
        <f aca="false">K122*L122*(1-(L122/M122))</f>
        <v>-2513.63636363636</v>
      </c>
      <c r="O122" s="62" t="n">
        <v>5</v>
      </c>
      <c r="P122" s="62" t="n">
        <v>39</v>
      </c>
      <c r="Q122" s="61" t="n">
        <f aca="false">P122/O122</f>
        <v>7.8</v>
      </c>
      <c r="R122" s="62" t="n">
        <v>823</v>
      </c>
      <c r="S122" s="62" t="n">
        <v>28</v>
      </c>
      <c r="T122" s="45" t="n">
        <v>0.45</v>
      </c>
      <c r="U122" s="61" t="n">
        <f aca="false">(R122*S122*T122)/1000</f>
        <v>10.3698</v>
      </c>
      <c r="V122" s="45" t="n">
        <v>1.59</v>
      </c>
      <c r="W122" s="45" t="n">
        <v>33.6</v>
      </c>
      <c r="X122" s="61" t="n">
        <f aca="false">V122+W122</f>
        <v>35.19</v>
      </c>
    </row>
    <row r="123" customFormat="false" ht="14.9" hidden="false" customHeight="false" outlineLevel="0" collapsed="false">
      <c r="A123" s="59" t="n">
        <v>121</v>
      </c>
      <c r="B123" s="62" t="n">
        <v>10</v>
      </c>
      <c r="C123" s="62" t="n">
        <v>23</v>
      </c>
      <c r="D123" s="61" t="n">
        <f aca="false">(B123/C123)*100</f>
        <v>43.4782608695652</v>
      </c>
      <c r="E123" s="62" t="n">
        <v>28</v>
      </c>
      <c r="F123" s="62" t="n">
        <v>121</v>
      </c>
      <c r="G123" s="61" t="n">
        <f aca="false">(E123/F123)*100</f>
        <v>23.1404958677686</v>
      </c>
      <c r="H123" s="62" t="n">
        <v>12</v>
      </c>
      <c r="I123" s="62" t="n">
        <v>1</v>
      </c>
      <c r="J123" s="61" t="n">
        <f aca="false">(H126*I126)/100</f>
        <v>0.16</v>
      </c>
      <c r="K123" s="62" t="n">
        <v>83</v>
      </c>
      <c r="L123" s="62" t="n">
        <v>47</v>
      </c>
      <c r="M123" s="62" t="n">
        <v>12</v>
      </c>
      <c r="N123" s="61" t="n">
        <f aca="false">K123*L123*(1-(L123/M123))</f>
        <v>-11377.9166666667</v>
      </c>
      <c r="O123" s="62" t="n">
        <v>4</v>
      </c>
      <c r="P123" s="62" t="n">
        <v>38</v>
      </c>
      <c r="Q123" s="61" t="n">
        <f aca="false">P123/O123</f>
        <v>9.5</v>
      </c>
      <c r="R123" s="62" t="n">
        <v>788</v>
      </c>
      <c r="S123" s="62" t="n">
        <v>26</v>
      </c>
      <c r="T123" s="45" t="n">
        <v>0.29</v>
      </c>
      <c r="U123" s="61" t="n">
        <f aca="false">(R123*S123*T123)/1000</f>
        <v>5.94152</v>
      </c>
      <c r="V123" s="45" t="n">
        <v>2.65</v>
      </c>
      <c r="W123" s="45" t="n">
        <v>13.44</v>
      </c>
      <c r="X123" s="61" t="n">
        <f aca="false">V123+W123</f>
        <v>16.09</v>
      </c>
    </row>
    <row r="124" customFormat="false" ht="14.9" hidden="false" customHeight="false" outlineLevel="0" collapsed="false">
      <c r="A124" s="59" t="n">
        <v>122</v>
      </c>
      <c r="B124" s="62" t="n">
        <v>8</v>
      </c>
      <c r="C124" s="62" t="n">
        <v>17</v>
      </c>
      <c r="D124" s="61" t="n">
        <f aca="false">(B124/C124)*100</f>
        <v>47.0588235294118</v>
      </c>
      <c r="E124" s="62" t="n">
        <v>29</v>
      </c>
      <c r="F124" s="62" t="n">
        <v>125</v>
      </c>
      <c r="G124" s="61" t="n">
        <f aca="false">(E124/F124)*100</f>
        <v>23.2</v>
      </c>
      <c r="H124" s="62" t="n">
        <v>20</v>
      </c>
      <c r="I124" s="62" t="n">
        <v>1</v>
      </c>
      <c r="J124" s="61" t="n">
        <f aca="false">(H127*I127)/100</f>
        <v>0.57</v>
      </c>
      <c r="K124" s="62" t="n">
        <v>77</v>
      </c>
      <c r="L124" s="62" t="n">
        <v>37</v>
      </c>
      <c r="M124" s="62" t="n">
        <v>12</v>
      </c>
      <c r="N124" s="61" t="n">
        <f aca="false">K124*L124*(1-(L124/M124))</f>
        <v>-5935.41666666667</v>
      </c>
      <c r="O124" s="62" t="n">
        <v>3</v>
      </c>
      <c r="P124" s="62" t="n">
        <v>37</v>
      </c>
      <c r="Q124" s="61" t="n">
        <f aca="false">P124/O124</f>
        <v>12.3333333333333</v>
      </c>
      <c r="R124" s="62" t="n">
        <v>384</v>
      </c>
      <c r="S124" s="62" t="n">
        <v>16</v>
      </c>
      <c r="T124" s="45" t="n">
        <v>0.3</v>
      </c>
      <c r="U124" s="61" t="n">
        <f aca="false">(R124*S124*T124)/1000</f>
        <v>1.8432</v>
      </c>
      <c r="V124" s="45" t="n">
        <v>7.08</v>
      </c>
      <c r="W124" s="45" t="n">
        <v>34.56</v>
      </c>
      <c r="X124" s="61" t="n">
        <f aca="false">V124+W124</f>
        <v>41.64</v>
      </c>
    </row>
    <row r="125" customFormat="false" ht="14.9" hidden="false" customHeight="false" outlineLevel="0" collapsed="false">
      <c r="A125" s="59" t="n">
        <v>123</v>
      </c>
      <c r="B125" s="62" t="n">
        <v>6</v>
      </c>
      <c r="C125" s="62" t="n">
        <v>20</v>
      </c>
      <c r="D125" s="61" t="n">
        <f aca="false">(B125/C125)*100</f>
        <v>30</v>
      </c>
      <c r="E125" s="62" t="n">
        <v>17</v>
      </c>
      <c r="F125" s="62" t="n">
        <v>118</v>
      </c>
      <c r="G125" s="61" t="n">
        <f aca="false">(E125/F125)*100</f>
        <v>14.406779661017</v>
      </c>
      <c r="H125" s="62" t="n">
        <v>14</v>
      </c>
      <c r="I125" s="62" t="n">
        <v>2</v>
      </c>
      <c r="J125" s="61" t="n">
        <f aca="false">(H128*I128)/100</f>
        <v>0.34</v>
      </c>
      <c r="K125" s="62" t="n">
        <v>76</v>
      </c>
      <c r="L125" s="62" t="n">
        <v>35</v>
      </c>
      <c r="M125" s="62" t="n">
        <v>11</v>
      </c>
      <c r="N125" s="61" t="n">
        <f aca="false">K125*L125*(1-(L125/M125))</f>
        <v>-5803.63636363636</v>
      </c>
      <c r="O125" s="62" t="n">
        <v>8</v>
      </c>
      <c r="P125" s="62" t="n">
        <v>44</v>
      </c>
      <c r="Q125" s="61" t="n">
        <f aca="false">P125/O125</f>
        <v>5.5</v>
      </c>
      <c r="R125" s="62" t="n">
        <v>272</v>
      </c>
      <c r="S125" s="62" t="n">
        <v>24</v>
      </c>
      <c r="T125" s="45" t="n">
        <v>0.39</v>
      </c>
      <c r="U125" s="61" t="n">
        <f aca="false">(R125*S125*T125)/1000</f>
        <v>2.54592</v>
      </c>
      <c r="V125" s="45" t="n">
        <v>3.61</v>
      </c>
      <c r="W125" s="45" t="n">
        <v>11.76</v>
      </c>
      <c r="X125" s="61" t="n">
        <f aca="false">V125+W125</f>
        <v>15.37</v>
      </c>
    </row>
    <row r="126" customFormat="false" ht="14.9" hidden="false" customHeight="false" outlineLevel="0" collapsed="false">
      <c r="A126" s="59" t="n">
        <v>124</v>
      </c>
      <c r="B126" s="62" t="n">
        <v>4</v>
      </c>
      <c r="C126" s="62" t="n">
        <v>14</v>
      </c>
      <c r="D126" s="61" t="n">
        <f aca="false">(B126/C126)*100</f>
        <v>28.5714285714286</v>
      </c>
      <c r="E126" s="62" t="n">
        <v>45</v>
      </c>
      <c r="F126" s="62" t="n">
        <v>120</v>
      </c>
      <c r="G126" s="61" t="n">
        <f aca="false">(E126/F126)*100</f>
        <v>37.5</v>
      </c>
      <c r="H126" s="62" t="n">
        <v>16</v>
      </c>
      <c r="I126" s="62" t="n">
        <v>1</v>
      </c>
      <c r="J126" s="61" t="n">
        <f aca="false">(H129*I129)/100</f>
        <v>0.18</v>
      </c>
      <c r="K126" s="62" t="n">
        <v>77</v>
      </c>
      <c r="L126" s="62" t="n">
        <v>28</v>
      </c>
      <c r="M126" s="62" t="n">
        <v>12</v>
      </c>
      <c r="N126" s="61" t="n">
        <f aca="false">K126*L126*(1-(L126/M126))</f>
        <v>-2874.66666666667</v>
      </c>
      <c r="O126" s="62" t="n">
        <v>5</v>
      </c>
      <c r="P126" s="62" t="n">
        <v>41</v>
      </c>
      <c r="Q126" s="61" t="n">
        <f aca="false">P126/O126</f>
        <v>8.2</v>
      </c>
      <c r="R126" s="62" t="n">
        <v>244</v>
      </c>
      <c r="S126" s="62" t="n">
        <v>15</v>
      </c>
      <c r="T126" s="45" t="n">
        <v>0.29</v>
      </c>
      <c r="U126" s="61" t="n">
        <f aca="false">(R126*S126*T126)/1000</f>
        <v>1.0614</v>
      </c>
      <c r="V126" s="45" t="n">
        <v>6.56</v>
      </c>
      <c r="W126" s="45" t="n">
        <v>25.92</v>
      </c>
      <c r="X126" s="61" t="n">
        <f aca="false">V126+W126</f>
        <v>32.48</v>
      </c>
    </row>
    <row r="127" customFormat="false" ht="14.9" hidden="false" customHeight="false" outlineLevel="0" collapsed="false">
      <c r="A127" s="59" t="n">
        <v>125</v>
      </c>
      <c r="B127" s="62" t="n">
        <v>2</v>
      </c>
      <c r="C127" s="62" t="n">
        <v>17</v>
      </c>
      <c r="D127" s="61" t="n">
        <f aca="false">(B127/C127)*100</f>
        <v>11.7647058823529</v>
      </c>
      <c r="E127" s="62" t="n">
        <v>12</v>
      </c>
      <c r="F127" s="62" t="n">
        <v>111</v>
      </c>
      <c r="G127" s="61" t="n">
        <f aca="false">(E127/F127)*100</f>
        <v>10.8108108108108</v>
      </c>
      <c r="H127" s="62" t="n">
        <v>19</v>
      </c>
      <c r="I127" s="62" t="n">
        <v>3</v>
      </c>
      <c r="J127" s="61" t="n">
        <f aca="false">(H130*I130)/100</f>
        <v>0.09</v>
      </c>
      <c r="K127" s="62" t="n">
        <v>71</v>
      </c>
      <c r="L127" s="62" t="n">
        <v>21</v>
      </c>
      <c r="M127" s="62" t="n">
        <v>10</v>
      </c>
      <c r="N127" s="61" t="n">
        <f aca="false">K127*L127*(1-(L127/M127))</f>
        <v>-1640.1</v>
      </c>
      <c r="O127" s="62" t="n">
        <v>7</v>
      </c>
      <c r="P127" s="62" t="n">
        <v>30</v>
      </c>
      <c r="Q127" s="61" t="n">
        <f aca="false">P127/O127</f>
        <v>4.28571428571429</v>
      </c>
      <c r="R127" s="62" t="n">
        <v>257</v>
      </c>
      <c r="S127" s="62" t="n">
        <v>15</v>
      </c>
      <c r="T127" s="45" t="n">
        <v>0.29</v>
      </c>
      <c r="U127" s="61" t="n">
        <f aca="false">(R127*S127*T127)/1000</f>
        <v>1.11795</v>
      </c>
      <c r="V127" s="45" t="n">
        <v>2.05</v>
      </c>
      <c r="W127" s="45" t="n">
        <v>22.56</v>
      </c>
      <c r="X127" s="61" t="n">
        <f aca="false">V127+W127</f>
        <v>24.61</v>
      </c>
    </row>
    <row r="128" customFormat="false" ht="14.9" hidden="false" customHeight="false" outlineLevel="0" collapsed="false">
      <c r="A128" s="59" t="n">
        <v>126</v>
      </c>
      <c r="B128" s="62" t="n">
        <v>2</v>
      </c>
      <c r="C128" s="62" t="n">
        <v>24</v>
      </c>
      <c r="D128" s="61" t="n">
        <f aca="false">(B128/C128)*100</f>
        <v>8.33333333333333</v>
      </c>
      <c r="E128" s="62" t="n">
        <v>34</v>
      </c>
      <c r="F128" s="62" t="n">
        <v>112</v>
      </c>
      <c r="G128" s="61" t="n">
        <f aca="false">(E128/F128)*100</f>
        <v>30.3571428571429</v>
      </c>
      <c r="H128" s="62" t="n">
        <v>17</v>
      </c>
      <c r="I128" s="62" t="n">
        <v>2</v>
      </c>
      <c r="J128" s="61" t="n">
        <f aca="false">(H131*I131)/100</f>
        <v>0.15</v>
      </c>
      <c r="K128" s="62" t="n">
        <v>88</v>
      </c>
      <c r="L128" s="62" t="n">
        <v>36</v>
      </c>
      <c r="M128" s="62" t="n">
        <v>11</v>
      </c>
      <c r="N128" s="61" t="n">
        <f aca="false">K128*L128*(1-(L128/M128))</f>
        <v>-7200</v>
      </c>
      <c r="O128" s="62" t="n">
        <v>9</v>
      </c>
      <c r="P128" s="62" t="n">
        <v>33</v>
      </c>
      <c r="Q128" s="61" t="n">
        <f aca="false">P128/O128</f>
        <v>3.66666666666667</v>
      </c>
      <c r="R128" s="62" t="n">
        <v>934</v>
      </c>
      <c r="S128" s="62" t="n">
        <v>19</v>
      </c>
      <c r="T128" s="45" t="n">
        <v>0.34</v>
      </c>
      <c r="U128" s="61" t="n">
        <f aca="false">(R128*S128*T128)/1000</f>
        <v>6.03364</v>
      </c>
      <c r="V128" s="45" t="n">
        <v>6.08</v>
      </c>
      <c r="W128" s="45" t="n">
        <v>25.6</v>
      </c>
      <c r="X128" s="61" t="n">
        <f aca="false">V128+W128</f>
        <v>31.68</v>
      </c>
    </row>
    <row r="129" customFormat="false" ht="14.9" hidden="false" customHeight="false" outlineLevel="0" collapsed="false">
      <c r="A129" s="59" t="n">
        <v>127</v>
      </c>
      <c r="B129" s="62" t="n">
        <v>9</v>
      </c>
      <c r="C129" s="62" t="n">
        <v>21</v>
      </c>
      <c r="D129" s="61" t="n">
        <f aca="false">(B129/C129)*100</f>
        <v>42.8571428571429</v>
      </c>
      <c r="E129" s="62" t="n">
        <v>37</v>
      </c>
      <c r="F129" s="62" t="n">
        <v>115</v>
      </c>
      <c r="G129" s="61" t="n">
        <f aca="false">(E129/F129)*100</f>
        <v>32.1739130434783</v>
      </c>
      <c r="H129" s="62" t="n">
        <v>9</v>
      </c>
      <c r="I129" s="62" t="n">
        <v>2</v>
      </c>
      <c r="J129" s="61" t="n">
        <f aca="false">(H132*I132)/100</f>
        <v>0.32</v>
      </c>
      <c r="K129" s="62" t="n">
        <v>82</v>
      </c>
      <c r="L129" s="62" t="n">
        <v>35</v>
      </c>
      <c r="M129" s="62" t="n">
        <v>12</v>
      </c>
      <c r="N129" s="61" t="n">
        <f aca="false">K129*L129*(1-(L129/M129))</f>
        <v>-5500.83333333333</v>
      </c>
      <c r="O129" s="62" t="n">
        <v>4</v>
      </c>
      <c r="P129" s="62" t="n">
        <v>45</v>
      </c>
      <c r="Q129" s="61" t="n">
        <f aca="false">P129/O129</f>
        <v>11.25</v>
      </c>
      <c r="R129" s="62" t="n">
        <v>293</v>
      </c>
      <c r="S129" s="62" t="n">
        <v>26</v>
      </c>
      <c r="T129" s="45" t="n">
        <v>0.34</v>
      </c>
      <c r="U129" s="61" t="n">
        <f aca="false">(R129*S129*T129)/1000</f>
        <v>2.59012</v>
      </c>
      <c r="V129" s="45" t="n">
        <v>6.07</v>
      </c>
      <c r="W129" s="45" t="n">
        <v>12</v>
      </c>
      <c r="X129" s="61" t="n">
        <f aca="false">V129+W129</f>
        <v>18.07</v>
      </c>
    </row>
    <row r="130" customFormat="false" ht="14.9" hidden="false" customHeight="false" outlineLevel="0" collapsed="false">
      <c r="A130" s="59" t="n">
        <v>128</v>
      </c>
      <c r="B130" s="62" t="n">
        <v>4</v>
      </c>
      <c r="C130" s="62" t="n">
        <v>13</v>
      </c>
      <c r="D130" s="61" t="n">
        <f aca="false">(B130/C130)*100</f>
        <v>30.7692307692308</v>
      </c>
      <c r="E130" s="62" t="n">
        <v>12</v>
      </c>
      <c r="F130" s="62" t="n">
        <v>110</v>
      </c>
      <c r="G130" s="61" t="n">
        <f aca="false">(E130/F130)*100</f>
        <v>10.9090909090909</v>
      </c>
      <c r="H130" s="62" t="n">
        <v>3</v>
      </c>
      <c r="I130" s="62" t="n">
        <v>3</v>
      </c>
      <c r="J130" s="61" t="n">
        <f aca="false">(H133*I133)/100</f>
        <v>0.3</v>
      </c>
      <c r="K130" s="62" t="n">
        <v>75</v>
      </c>
      <c r="L130" s="62" t="n">
        <v>13</v>
      </c>
      <c r="M130" s="62" t="n">
        <v>11</v>
      </c>
      <c r="N130" s="61" t="n">
        <f aca="false">K130*L130*(1-(L130/M130))</f>
        <v>-177.272727272727</v>
      </c>
      <c r="O130" s="62" t="n">
        <v>6</v>
      </c>
      <c r="P130" s="62" t="n">
        <v>42</v>
      </c>
      <c r="Q130" s="61" t="n">
        <f aca="false">P130/O130</f>
        <v>7</v>
      </c>
      <c r="R130" s="62" t="n">
        <v>808</v>
      </c>
      <c r="S130" s="62" t="n">
        <v>30</v>
      </c>
      <c r="T130" s="45" t="n">
        <v>0.32</v>
      </c>
      <c r="U130" s="61" t="n">
        <f aca="false">(R130*S130*T130)/1000</f>
        <v>7.7568</v>
      </c>
      <c r="V130" s="45" t="n">
        <v>2.07</v>
      </c>
      <c r="W130" s="45" t="n">
        <v>25.76</v>
      </c>
      <c r="X130" s="61" t="n">
        <f aca="false">V130+W130</f>
        <v>27.83</v>
      </c>
    </row>
    <row r="131" customFormat="false" ht="14.9" hidden="false" customHeight="false" outlineLevel="0" collapsed="false">
      <c r="A131" s="59" t="n">
        <v>129</v>
      </c>
      <c r="B131" s="62" t="n">
        <v>1</v>
      </c>
      <c r="C131" s="62" t="n">
        <v>21</v>
      </c>
      <c r="D131" s="61" t="n">
        <f aca="false">(B131/C131)*100</f>
        <v>4.76190476190476</v>
      </c>
      <c r="E131" s="62" t="n">
        <v>23</v>
      </c>
      <c r="F131" s="62" t="n">
        <v>115</v>
      </c>
      <c r="G131" s="61" t="n">
        <f aca="false">(E131/F131)*100</f>
        <v>20</v>
      </c>
      <c r="H131" s="62" t="n">
        <v>5</v>
      </c>
      <c r="I131" s="62" t="n">
        <v>3</v>
      </c>
      <c r="J131" s="61" t="n">
        <f aca="false">(H134*I134)/100</f>
        <v>0.26</v>
      </c>
      <c r="K131" s="62" t="n">
        <v>72</v>
      </c>
      <c r="L131" s="62" t="n">
        <v>22</v>
      </c>
      <c r="M131" s="62" t="n">
        <v>10</v>
      </c>
      <c r="N131" s="61" t="n">
        <f aca="false">K131*L131*(1-(L131/M131))</f>
        <v>-1900.8</v>
      </c>
      <c r="O131" s="62" t="n">
        <v>9</v>
      </c>
      <c r="P131" s="62" t="n">
        <v>32</v>
      </c>
      <c r="Q131" s="61" t="n">
        <f aca="false">P131/O131</f>
        <v>3.55555555555556</v>
      </c>
      <c r="R131" s="62" t="n">
        <v>358</v>
      </c>
      <c r="S131" s="62" t="n">
        <v>29</v>
      </c>
      <c r="T131" s="45" t="n">
        <v>0.34</v>
      </c>
      <c r="U131" s="61" t="n">
        <f aca="false">(R131*S131*T131)/1000</f>
        <v>3.52988</v>
      </c>
      <c r="V131" s="45" t="n">
        <v>3.61</v>
      </c>
      <c r="W131" s="45" t="n">
        <v>16.8</v>
      </c>
      <c r="X131" s="61" t="n">
        <f aca="false">V131+W131</f>
        <v>20.41</v>
      </c>
    </row>
    <row r="132" customFormat="false" ht="14.9" hidden="false" customHeight="false" outlineLevel="0" collapsed="false">
      <c r="A132" s="59" t="n">
        <v>130</v>
      </c>
      <c r="B132" s="62" t="n">
        <v>0</v>
      </c>
      <c r="C132" s="62" t="n">
        <v>24</v>
      </c>
      <c r="D132" s="61" t="n">
        <f aca="false">(B132/C132)*100</f>
        <v>0</v>
      </c>
      <c r="E132" s="62" t="n">
        <v>28</v>
      </c>
      <c r="F132" s="62" t="n">
        <v>112</v>
      </c>
      <c r="G132" s="61" t="n">
        <f aca="false">(E132/F132)*100</f>
        <v>25</v>
      </c>
      <c r="H132" s="62" t="n">
        <v>16</v>
      </c>
      <c r="I132" s="62" t="n">
        <v>2</v>
      </c>
      <c r="J132" s="61" t="n">
        <f aca="false">(H135*I135)/100</f>
        <v>0.34</v>
      </c>
      <c r="K132" s="62" t="n">
        <v>85</v>
      </c>
      <c r="L132" s="62" t="n">
        <v>29</v>
      </c>
      <c r="M132" s="62" t="n">
        <v>10</v>
      </c>
      <c r="N132" s="61" t="n">
        <f aca="false">K132*L132*(1-(L132/M132))</f>
        <v>-4683.5</v>
      </c>
      <c r="O132" s="62" t="n">
        <v>5</v>
      </c>
      <c r="P132" s="62" t="n">
        <v>46</v>
      </c>
      <c r="Q132" s="61" t="n">
        <f aca="false">P132/O132</f>
        <v>9.2</v>
      </c>
      <c r="R132" s="62" t="n">
        <v>562</v>
      </c>
      <c r="S132" s="62" t="n">
        <v>21</v>
      </c>
      <c r="T132" s="45" t="n">
        <v>0.38</v>
      </c>
      <c r="U132" s="61" t="n">
        <f aca="false">(R132*S132*T132)/1000</f>
        <v>4.48476</v>
      </c>
      <c r="V132" s="45" t="n">
        <v>7.58</v>
      </c>
      <c r="W132" s="45" t="n">
        <v>23.04</v>
      </c>
      <c r="X132" s="61" t="n">
        <f aca="false">V132+W132</f>
        <v>30.62</v>
      </c>
    </row>
    <row r="133" customFormat="false" ht="14.9" hidden="false" customHeight="false" outlineLevel="0" collapsed="false">
      <c r="A133" s="59" t="n">
        <v>131</v>
      </c>
      <c r="B133" s="62" t="n">
        <v>6</v>
      </c>
      <c r="C133" s="62" t="n">
        <v>21</v>
      </c>
      <c r="D133" s="61" t="n">
        <f aca="false">(B133/C133)*100</f>
        <v>28.5714285714286</v>
      </c>
      <c r="E133" s="62" t="n">
        <v>31</v>
      </c>
      <c r="F133" s="62" t="n">
        <v>121</v>
      </c>
      <c r="G133" s="61" t="n">
        <f aca="false">(E133/F133)*100</f>
        <v>25.6198347107438</v>
      </c>
      <c r="H133" s="62" t="n">
        <v>15</v>
      </c>
      <c r="I133" s="62" t="n">
        <v>2</v>
      </c>
      <c r="J133" s="61" t="n">
        <f aca="false">(H136*I136)/100</f>
        <v>0.17</v>
      </c>
      <c r="K133" s="62" t="n">
        <v>82</v>
      </c>
      <c r="L133" s="62" t="n">
        <v>42</v>
      </c>
      <c r="M133" s="62" t="n">
        <v>10</v>
      </c>
      <c r="N133" s="61" t="n">
        <f aca="false">K133*L133*(1-(L133/M133))</f>
        <v>-11020.8</v>
      </c>
      <c r="O133" s="62" t="n">
        <v>7</v>
      </c>
      <c r="P133" s="62" t="n">
        <v>47</v>
      </c>
      <c r="Q133" s="61" t="n">
        <f aca="false">P133/O133</f>
        <v>6.71428571428571</v>
      </c>
      <c r="R133" s="62" t="n">
        <v>755</v>
      </c>
      <c r="S133" s="62" t="n">
        <v>19</v>
      </c>
      <c r="T133" s="45" t="n">
        <v>0.32</v>
      </c>
      <c r="U133" s="61" t="n">
        <f aca="false">(R133*S133*T133)/1000</f>
        <v>4.5904</v>
      </c>
      <c r="V133" s="45" t="n">
        <v>2.62</v>
      </c>
      <c r="W133" s="45" t="n">
        <v>6.72</v>
      </c>
      <c r="X133" s="61" t="n">
        <f aca="false">V133+W133</f>
        <v>9.34</v>
      </c>
    </row>
    <row r="134" customFormat="false" ht="14.9" hidden="false" customHeight="false" outlineLevel="0" collapsed="false">
      <c r="A134" s="59" t="n">
        <v>132</v>
      </c>
      <c r="B134" s="62" t="n">
        <v>9</v>
      </c>
      <c r="C134" s="62" t="n">
        <v>19</v>
      </c>
      <c r="D134" s="61" t="n">
        <f aca="false">(B134/C134)*100</f>
        <v>47.3684210526316</v>
      </c>
      <c r="E134" s="62" t="n">
        <v>44</v>
      </c>
      <c r="F134" s="62" t="n">
        <v>118</v>
      </c>
      <c r="G134" s="61" t="n">
        <f aca="false">(E134/F134)*100</f>
        <v>37.2881355932203</v>
      </c>
      <c r="H134" s="62" t="n">
        <v>13</v>
      </c>
      <c r="I134" s="62" t="n">
        <v>2</v>
      </c>
      <c r="J134" s="61" t="n">
        <f aca="false">(H137*I137)/100</f>
        <v>0.2</v>
      </c>
      <c r="K134" s="62" t="n">
        <v>87</v>
      </c>
      <c r="L134" s="62" t="n">
        <v>34</v>
      </c>
      <c r="M134" s="62" t="n">
        <v>11</v>
      </c>
      <c r="N134" s="61" t="n">
        <f aca="false">K134*L134*(1-(L134/M134))</f>
        <v>-6184.90909090909</v>
      </c>
      <c r="O134" s="62" t="n">
        <v>7</v>
      </c>
      <c r="P134" s="62" t="n">
        <v>34</v>
      </c>
      <c r="Q134" s="61" t="n">
        <f aca="false">P134/O134</f>
        <v>4.85714285714286</v>
      </c>
      <c r="R134" s="62" t="n">
        <v>498</v>
      </c>
      <c r="S134" s="62" t="n">
        <v>16</v>
      </c>
      <c r="T134" s="45" t="n">
        <v>0.41</v>
      </c>
      <c r="U134" s="61" t="n">
        <f aca="false">(R134*S134*T134)/1000</f>
        <v>3.26688</v>
      </c>
      <c r="V134" s="45" t="n">
        <v>7.63</v>
      </c>
      <c r="W134" s="45" t="n">
        <v>33.12</v>
      </c>
      <c r="X134" s="61" t="n">
        <f aca="false">V134+W134</f>
        <v>40.75</v>
      </c>
    </row>
    <row r="135" customFormat="false" ht="14.9" hidden="false" customHeight="false" outlineLevel="0" collapsed="false">
      <c r="A135" s="59" t="n">
        <v>133</v>
      </c>
      <c r="B135" s="62" t="n">
        <v>5</v>
      </c>
      <c r="C135" s="62" t="n">
        <v>11</v>
      </c>
      <c r="D135" s="61" t="n">
        <f aca="false">(B135/C135)*100</f>
        <v>45.4545454545455</v>
      </c>
      <c r="E135" s="62" t="n">
        <v>22</v>
      </c>
      <c r="F135" s="62" t="n">
        <v>119</v>
      </c>
      <c r="G135" s="61" t="n">
        <f aca="false">(E135/F135)*100</f>
        <v>18.4873949579832</v>
      </c>
      <c r="H135" s="62" t="n">
        <v>17</v>
      </c>
      <c r="I135" s="62" t="n">
        <v>2</v>
      </c>
      <c r="J135" s="61" t="n">
        <f aca="false">(H138*I138)/100</f>
        <v>0.15</v>
      </c>
      <c r="K135" s="62" t="n">
        <v>81</v>
      </c>
      <c r="L135" s="62" t="n">
        <v>46</v>
      </c>
      <c r="M135" s="62" t="n">
        <v>10</v>
      </c>
      <c r="N135" s="61" t="n">
        <f aca="false">K135*L135*(1-(L135/M135))</f>
        <v>-13413.6</v>
      </c>
      <c r="O135" s="62" t="n">
        <v>3</v>
      </c>
      <c r="P135" s="62" t="n">
        <v>31</v>
      </c>
      <c r="Q135" s="61" t="n">
        <f aca="false">P135/O135</f>
        <v>10.3333333333333</v>
      </c>
      <c r="R135" s="62" t="n">
        <v>564</v>
      </c>
      <c r="S135" s="62" t="n">
        <v>23</v>
      </c>
      <c r="T135" s="45" t="n">
        <v>0.45</v>
      </c>
      <c r="U135" s="61" t="n">
        <f aca="false">(R135*S135*T135)/1000</f>
        <v>5.8374</v>
      </c>
      <c r="V135" s="45" t="n">
        <v>3.08</v>
      </c>
      <c r="W135" s="45" t="n">
        <v>21.12</v>
      </c>
      <c r="X135" s="61" t="n">
        <f aca="false">V135+W135</f>
        <v>24.2</v>
      </c>
    </row>
    <row r="136" customFormat="false" ht="14.9" hidden="false" customHeight="false" outlineLevel="0" collapsed="false">
      <c r="A136" s="59" t="n">
        <v>134</v>
      </c>
      <c r="B136" s="62" t="n">
        <v>3</v>
      </c>
      <c r="C136" s="62" t="n">
        <v>21</v>
      </c>
      <c r="D136" s="61" t="n">
        <f aca="false">(B136/C136)*100</f>
        <v>14.2857142857143</v>
      </c>
      <c r="E136" s="62" t="n">
        <v>14</v>
      </c>
      <c r="F136" s="62" t="n">
        <v>113</v>
      </c>
      <c r="G136" s="61" t="n">
        <f aca="false">(E136/F136)*100</f>
        <v>12.3893805309735</v>
      </c>
      <c r="H136" s="62" t="n">
        <v>17</v>
      </c>
      <c r="I136" s="62" t="n">
        <v>1</v>
      </c>
      <c r="J136" s="61" t="n">
        <f aca="false">(H139*I139)/100</f>
        <v>0.36</v>
      </c>
      <c r="K136" s="62" t="n">
        <v>81</v>
      </c>
      <c r="L136" s="62" t="n">
        <v>27</v>
      </c>
      <c r="M136" s="62" t="n">
        <v>10</v>
      </c>
      <c r="N136" s="61" t="n">
        <f aca="false">K136*L136*(1-(L136/M136))</f>
        <v>-3717.9</v>
      </c>
      <c r="O136" s="62" t="n">
        <v>8</v>
      </c>
      <c r="P136" s="62" t="n">
        <v>47</v>
      </c>
      <c r="Q136" s="61" t="n">
        <f aca="false">P136/O136</f>
        <v>5.875</v>
      </c>
      <c r="R136" s="62" t="n">
        <v>546</v>
      </c>
      <c r="S136" s="62" t="n">
        <v>24</v>
      </c>
      <c r="T136" s="45" t="n">
        <v>0.43</v>
      </c>
      <c r="U136" s="61" t="n">
        <f aca="false">(R136*S136*T136)/1000</f>
        <v>5.63472</v>
      </c>
      <c r="V136" s="45" t="n">
        <v>5.65</v>
      </c>
      <c r="W136" s="45" t="n">
        <v>8.64</v>
      </c>
      <c r="X136" s="61" t="n">
        <f aca="false">V136+W136</f>
        <v>14.29</v>
      </c>
    </row>
    <row r="137" customFormat="false" ht="14.9" hidden="false" customHeight="false" outlineLevel="0" collapsed="false">
      <c r="A137" s="59" t="n">
        <v>135</v>
      </c>
      <c r="B137" s="62" t="n">
        <v>1</v>
      </c>
      <c r="C137" s="62" t="n">
        <v>16</v>
      </c>
      <c r="D137" s="61" t="n">
        <f aca="false">(B137/C137)*100</f>
        <v>6.25</v>
      </c>
      <c r="E137" s="62" t="n">
        <v>42</v>
      </c>
      <c r="F137" s="62" t="n">
        <v>125</v>
      </c>
      <c r="G137" s="61" t="n">
        <f aca="false">(E137/F137)*100</f>
        <v>33.6</v>
      </c>
      <c r="H137" s="62" t="n">
        <v>10</v>
      </c>
      <c r="I137" s="62" t="n">
        <v>2</v>
      </c>
      <c r="J137" s="61" t="n">
        <f aca="false">(H140*I140)/100</f>
        <v>0.36</v>
      </c>
      <c r="K137" s="62" t="n">
        <v>86</v>
      </c>
      <c r="L137" s="62" t="n">
        <v>26</v>
      </c>
      <c r="M137" s="62" t="n">
        <v>11</v>
      </c>
      <c r="N137" s="61" t="n">
        <f aca="false">K137*L137*(1-(L137/M137))</f>
        <v>-3049.09090909091</v>
      </c>
      <c r="O137" s="62" t="n">
        <v>7</v>
      </c>
      <c r="P137" s="62" t="n">
        <v>34</v>
      </c>
      <c r="Q137" s="61" t="n">
        <f aca="false">P137/O137</f>
        <v>4.85714285714286</v>
      </c>
      <c r="R137" s="62" t="n">
        <v>308</v>
      </c>
      <c r="S137" s="62" t="n">
        <v>18</v>
      </c>
      <c r="T137" s="45" t="n">
        <v>0.29</v>
      </c>
      <c r="U137" s="61" t="n">
        <f aca="false">(R137*S137*T137)/1000</f>
        <v>1.60776</v>
      </c>
      <c r="V137" s="45" t="n">
        <v>2.64</v>
      </c>
      <c r="W137" s="45" t="n">
        <v>15.36</v>
      </c>
      <c r="X137" s="61" t="n">
        <f aca="false">V137+W137</f>
        <v>18</v>
      </c>
    </row>
    <row r="138" customFormat="false" ht="14.9" hidden="false" customHeight="false" outlineLevel="0" collapsed="false">
      <c r="A138" s="59" t="n">
        <v>136</v>
      </c>
      <c r="B138" s="62" t="n">
        <v>3</v>
      </c>
      <c r="C138" s="62" t="n">
        <v>24</v>
      </c>
      <c r="D138" s="61" t="n">
        <f aca="false">(B138/C138)*100</f>
        <v>12.5</v>
      </c>
      <c r="E138" s="62" t="n">
        <v>15</v>
      </c>
      <c r="F138" s="62" t="n">
        <v>115</v>
      </c>
      <c r="G138" s="61" t="n">
        <f aca="false">(E138/F138)*100</f>
        <v>13.0434782608696</v>
      </c>
      <c r="H138" s="62" t="n">
        <v>15</v>
      </c>
      <c r="I138" s="62" t="n">
        <v>1</v>
      </c>
      <c r="J138" s="61" t="n">
        <f aca="false">(H141*I141)/100</f>
        <v>0.13</v>
      </c>
      <c r="K138" s="62" t="n">
        <v>83</v>
      </c>
      <c r="L138" s="62" t="n">
        <v>33</v>
      </c>
      <c r="M138" s="62" t="n">
        <v>11</v>
      </c>
      <c r="N138" s="61" t="n">
        <f aca="false">K138*L138*(1-(L138/M138))</f>
        <v>-5478</v>
      </c>
      <c r="O138" s="62" t="n">
        <v>10</v>
      </c>
      <c r="P138" s="62" t="n">
        <v>37</v>
      </c>
      <c r="Q138" s="61" t="n">
        <f aca="false">P138/O138</f>
        <v>3.7</v>
      </c>
      <c r="R138" s="62" t="n">
        <v>824</v>
      </c>
      <c r="S138" s="62" t="n">
        <v>28</v>
      </c>
      <c r="T138" s="45" t="n">
        <v>0.44</v>
      </c>
      <c r="U138" s="61" t="n">
        <f aca="false">(R138*S138*T138)/1000</f>
        <v>10.15168</v>
      </c>
      <c r="V138" s="45" t="n">
        <v>3.07</v>
      </c>
      <c r="W138" s="45" t="n">
        <v>15.36</v>
      </c>
      <c r="X138" s="61" t="n">
        <f aca="false">V138+W138</f>
        <v>18.43</v>
      </c>
    </row>
    <row r="139" customFormat="false" ht="14.9" hidden="false" customHeight="false" outlineLevel="0" collapsed="false">
      <c r="A139" s="59" t="n">
        <v>137</v>
      </c>
      <c r="B139" s="62" t="n">
        <v>4</v>
      </c>
      <c r="C139" s="62" t="n">
        <v>11</v>
      </c>
      <c r="D139" s="61" t="n">
        <f aca="false">(B139/C139)*100</f>
        <v>36.3636363636364</v>
      </c>
      <c r="E139" s="62" t="n">
        <v>11</v>
      </c>
      <c r="F139" s="62" t="n">
        <v>114</v>
      </c>
      <c r="G139" s="61" t="n">
        <f aca="false">(E139/F139)*100</f>
        <v>9.64912280701754</v>
      </c>
      <c r="H139" s="62" t="n">
        <v>18</v>
      </c>
      <c r="I139" s="62" t="n">
        <v>2</v>
      </c>
      <c r="J139" s="61" t="n">
        <f aca="false">(H142*I142)/100</f>
        <v>0.51</v>
      </c>
      <c r="K139" s="62" t="n">
        <v>90</v>
      </c>
      <c r="L139" s="62" t="n">
        <v>10</v>
      </c>
      <c r="M139" s="62" t="n">
        <v>11</v>
      </c>
      <c r="N139" s="61" t="n">
        <f aca="false">K139*L139*(1-(L139/M139))</f>
        <v>81.8181818181818</v>
      </c>
      <c r="O139" s="62" t="n">
        <v>3</v>
      </c>
      <c r="P139" s="62" t="n">
        <v>32</v>
      </c>
      <c r="Q139" s="61" t="n">
        <f aca="false">P139/O139</f>
        <v>10.6666666666667</v>
      </c>
      <c r="R139" s="62" t="n">
        <v>201</v>
      </c>
      <c r="S139" s="62" t="n">
        <v>21</v>
      </c>
      <c r="T139" s="45" t="n">
        <v>0.31</v>
      </c>
      <c r="U139" s="61" t="n">
        <f aca="false">(R139*S139*T139)/1000</f>
        <v>1.30851</v>
      </c>
      <c r="V139" s="45" t="n">
        <v>5.13</v>
      </c>
      <c r="W139" s="45" t="n">
        <v>31.36</v>
      </c>
      <c r="X139" s="61" t="n">
        <f aca="false">V139+W139</f>
        <v>36.49</v>
      </c>
    </row>
    <row r="140" customFormat="false" ht="14.9" hidden="false" customHeight="false" outlineLevel="0" collapsed="false">
      <c r="A140" s="59" t="n">
        <v>138</v>
      </c>
      <c r="B140" s="62" t="n">
        <v>1</v>
      </c>
      <c r="C140" s="62" t="n">
        <v>23</v>
      </c>
      <c r="D140" s="61" t="n">
        <f aca="false">(B140/C140)*100</f>
        <v>4.34782608695652</v>
      </c>
      <c r="E140" s="62" t="n">
        <v>21</v>
      </c>
      <c r="F140" s="62" t="n">
        <v>117</v>
      </c>
      <c r="G140" s="61" t="n">
        <f aca="false">(E140/F140)*100</f>
        <v>17.948717948718</v>
      </c>
      <c r="H140" s="62" t="n">
        <v>18</v>
      </c>
      <c r="I140" s="62" t="n">
        <v>2</v>
      </c>
      <c r="J140" s="61" t="n">
        <f aca="false">(H143*I143)/100</f>
        <v>0.08</v>
      </c>
      <c r="K140" s="62" t="n">
        <v>86</v>
      </c>
      <c r="L140" s="62" t="n">
        <v>16</v>
      </c>
      <c r="M140" s="62" t="n">
        <v>12</v>
      </c>
      <c r="N140" s="61" t="n">
        <f aca="false">K140*L140*(1-(L140/M140))</f>
        <v>-458.666666666667</v>
      </c>
      <c r="O140" s="62" t="n">
        <v>10</v>
      </c>
      <c r="P140" s="62" t="n">
        <v>39</v>
      </c>
      <c r="Q140" s="61" t="n">
        <f aca="false">P140/O140</f>
        <v>3.9</v>
      </c>
      <c r="R140" s="62" t="n">
        <v>506</v>
      </c>
      <c r="S140" s="62" t="n">
        <v>23</v>
      </c>
      <c r="T140" s="45" t="n">
        <v>0.37</v>
      </c>
      <c r="U140" s="61" t="n">
        <f aca="false">(R140*S140*T140)/1000</f>
        <v>4.30606</v>
      </c>
      <c r="V140" s="45" t="n">
        <v>6.58</v>
      </c>
      <c r="W140" s="45" t="n">
        <v>14</v>
      </c>
      <c r="X140" s="61" t="n">
        <f aca="false">V140+W140</f>
        <v>20.58</v>
      </c>
    </row>
    <row r="141" customFormat="false" ht="14.9" hidden="false" customHeight="false" outlineLevel="0" collapsed="false">
      <c r="A141" s="59" t="n">
        <v>139</v>
      </c>
      <c r="B141" s="62" t="n">
        <v>4</v>
      </c>
      <c r="C141" s="62" t="n">
        <v>21</v>
      </c>
      <c r="D141" s="61" t="n">
        <f aca="false">(B141/C141)*100</f>
        <v>19.047619047619</v>
      </c>
      <c r="E141" s="62" t="n">
        <v>15</v>
      </c>
      <c r="F141" s="62" t="n">
        <v>115</v>
      </c>
      <c r="G141" s="61" t="n">
        <f aca="false">(E141/F141)*100</f>
        <v>13.0434782608696</v>
      </c>
      <c r="H141" s="62" t="n">
        <v>13</v>
      </c>
      <c r="I141" s="62" t="n">
        <v>1</v>
      </c>
      <c r="J141" s="61" t="n">
        <f aca="false">(H144*I144)/100</f>
        <v>0.4</v>
      </c>
      <c r="K141" s="62" t="n">
        <v>72</v>
      </c>
      <c r="L141" s="62" t="n">
        <v>35</v>
      </c>
      <c r="M141" s="62" t="n">
        <v>11</v>
      </c>
      <c r="N141" s="61" t="n">
        <f aca="false">K141*L141*(1-(L141/M141))</f>
        <v>-5498.18181818182</v>
      </c>
      <c r="O141" s="62" t="n">
        <v>8</v>
      </c>
      <c r="P141" s="62" t="n">
        <v>50</v>
      </c>
      <c r="Q141" s="61" t="n">
        <f aca="false">P141/O141</f>
        <v>6.25</v>
      </c>
      <c r="R141" s="62" t="n">
        <v>174</v>
      </c>
      <c r="S141" s="62" t="n">
        <v>15</v>
      </c>
      <c r="T141" s="45" t="n">
        <v>0.26</v>
      </c>
      <c r="U141" s="61" t="n">
        <f aca="false">(R141*S141*T141)/1000</f>
        <v>0.6786</v>
      </c>
      <c r="V141" s="45" t="n">
        <v>6.08</v>
      </c>
      <c r="W141" s="45" t="n">
        <v>22.32</v>
      </c>
      <c r="X141" s="61" t="n">
        <f aca="false">V141+W141</f>
        <v>28.4</v>
      </c>
    </row>
    <row r="142" customFormat="false" ht="14.9" hidden="false" customHeight="false" outlineLevel="0" collapsed="false">
      <c r="A142" s="59" t="n">
        <v>140</v>
      </c>
      <c r="B142" s="62" t="n">
        <v>3</v>
      </c>
      <c r="C142" s="62" t="n">
        <v>12</v>
      </c>
      <c r="D142" s="61" t="n">
        <f aca="false">(B142/C142)*100</f>
        <v>25</v>
      </c>
      <c r="E142" s="62" t="n">
        <v>42</v>
      </c>
      <c r="F142" s="62" t="n">
        <v>116</v>
      </c>
      <c r="G142" s="61" t="n">
        <f aca="false">(E142/F142)*100</f>
        <v>36.2068965517241</v>
      </c>
      <c r="H142" s="62" t="n">
        <v>17</v>
      </c>
      <c r="I142" s="62" t="n">
        <v>3</v>
      </c>
      <c r="J142" s="61" t="n">
        <f aca="false">(H145*I145)/100</f>
        <v>0.17</v>
      </c>
      <c r="K142" s="62" t="n">
        <v>85</v>
      </c>
      <c r="L142" s="62" t="n">
        <v>19</v>
      </c>
      <c r="M142" s="62" t="n">
        <v>12</v>
      </c>
      <c r="N142" s="61" t="n">
        <f aca="false">K142*L142*(1-(L142/M142))</f>
        <v>-942.083333333333</v>
      </c>
      <c r="O142" s="62" t="n">
        <v>3</v>
      </c>
      <c r="P142" s="62" t="n">
        <v>37</v>
      </c>
      <c r="Q142" s="61" t="n">
        <f aca="false">P142/O142</f>
        <v>12.3333333333333</v>
      </c>
      <c r="R142" s="62" t="n">
        <v>669</v>
      </c>
      <c r="S142" s="62" t="n">
        <v>19</v>
      </c>
      <c r="T142" s="45" t="n">
        <v>0.27</v>
      </c>
      <c r="U142" s="61" t="n">
        <f aca="false">(R142*S142*T142)/1000</f>
        <v>3.43197</v>
      </c>
      <c r="V142" s="45" t="n">
        <v>2.12</v>
      </c>
      <c r="W142" s="45" t="n">
        <v>21.28</v>
      </c>
      <c r="X142" s="61" t="n">
        <f aca="false">V142+W142</f>
        <v>23.4</v>
      </c>
    </row>
    <row r="143" customFormat="false" ht="14.9" hidden="false" customHeight="false" outlineLevel="0" collapsed="false">
      <c r="A143" s="59" t="n">
        <v>141</v>
      </c>
      <c r="B143" s="62" t="n">
        <v>4</v>
      </c>
      <c r="C143" s="62" t="n">
        <v>11</v>
      </c>
      <c r="D143" s="61" t="n">
        <f aca="false">(B143/C143)*100</f>
        <v>36.3636363636364</v>
      </c>
      <c r="E143" s="62" t="n">
        <v>19</v>
      </c>
      <c r="F143" s="62" t="n">
        <v>112</v>
      </c>
      <c r="G143" s="61" t="n">
        <f aca="false">(E143/F143)*100</f>
        <v>16.9642857142857</v>
      </c>
      <c r="H143" s="62" t="n">
        <v>4</v>
      </c>
      <c r="I143" s="62" t="n">
        <v>2</v>
      </c>
      <c r="J143" s="61" t="n">
        <f aca="false">(H146*I146)/100</f>
        <v>0.27</v>
      </c>
      <c r="K143" s="62" t="n">
        <v>77</v>
      </c>
      <c r="L143" s="62" t="n">
        <v>32</v>
      </c>
      <c r="M143" s="62" t="n">
        <v>11</v>
      </c>
      <c r="N143" s="61" t="n">
        <f aca="false">K143*L143*(1-(L143/M143))</f>
        <v>-4704</v>
      </c>
      <c r="O143" s="62" t="n">
        <v>4</v>
      </c>
      <c r="P143" s="62" t="n">
        <v>41</v>
      </c>
      <c r="Q143" s="61" t="n">
        <f aca="false">P143/O143</f>
        <v>10.25</v>
      </c>
      <c r="R143" s="62" t="n">
        <v>198</v>
      </c>
      <c r="S143" s="62" t="n">
        <v>22</v>
      </c>
      <c r="T143" s="45" t="n">
        <v>0.27</v>
      </c>
      <c r="U143" s="61" t="n">
        <f aca="false">(R143*S143*T143)/1000</f>
        <v>1.17612</v>
      </c>
      <c r="V143" s="45" t="n">
        <v>1.63</v>
      </c>
      <c r="W143" s="45" t="n">
        <v>28</v>
      </c>
      <c r="X143" s="61" t="n">
        <f aca="false">V143+W143</f>
        <v>29.63</v>
      </c>
    </row>
    <row r="144" customFormat="false" ht="14.9" hidden="false" customHeight="false" outlineLevel="0" collapsed="false">
      <c r="A144" s="59" t="n">
        <v>142</v>
      </c>
      <c r="B144" s="62" t="n">
        <v>10</v>
      </c>
      <c r="C144" s="62" t="n">
        <v>10</v>
      </c>
      <c r="D144" s="61" t="n">
        <f aca="false">(B144/C144)*100</f>
        <v>100</v>
      </c>
      <c r="E144" s="62" t="n">
        <v>22</v>
      </c>
      <c r="F144" s="62" t="n">
        <v>124</v>
      </c>
      <c r="G144" s="61" t="n">
        <f aca="false">(E144/F144)*100</f>
        <v>17.741935483871</v>
      </c>
      <c r="H144" s="62" t="n">
        <v>20</v>
      </c>
      <c r="I144" s="62" t="n">
        <v>2</v>
      </c>
      <c r="J144" s="61" t="n">
        <f aca="false">(H147*I147)/100</f>
        <v>0.32</v>
      </c>
      <c r="K144" s="62" t="n">
        <v>90</v>
      </c>
      <c r="L144" s="62" t="n">
        <v>18</v>
      </c>
      <c r="M144" s="62" t="n">
        <v>12</v>
      </c>
      <c r="N144" s="61" t="n">
        <f aca="false">K144*L144*(1-(L144/M144))</f>
        <v>-810</v>
      </c>
      <c r="O144" s="62" t="n">
        <v>4</v>
      </c>
      <c r="P144" s="62" t="n">
        <v>35</v>
      </c>
      <c r="Q144" s="61" t="n">
        <f aca="false">P144/O144</f>
        <v>8.75</v>
      </c>
      <c r="R144" s="62" t="n">
        <v>453</v>
      </c>
      <c r="S144" s="62" t="n">
        <v>18</v>
      </c>
      <c r="T144" s="45" t="n">
        <v>0.3</v>
      </c>
      <c r="U144" s="61" t="n">
        <f aca="false">(R144*S144*T144)/1000</f>
        <v>2.4462</v>
      </c>
      <c r="V144" s="45" t="n">
        <v>3.55</v>
      </c>
      <c r="W144" s="45" t="n">
        <v>29.44</v>
      </c>
      <c r="X144" s="61" t="n">
        <f aca="false">V144+W144</f>
        <v>32.99</v>
      </c>
    </row>
    <row r="145" customFormat="false" ht="14.9" hidden="false" customHeight="false" outlineLevel="0" collapsed="false">
      <c r="A145" s="59" t="n">
        <v>143</v>
      </c>
      <c r="B145" s="62" t="n">
        <v>6</v>
      </c>
      <c r="C145" s="62" t="n">
        <v>19</v>
      </c>
      <c r="D145" s="61" t="n">
        <f aca="false">(B145/C145)*100</f>
        <v>31.5789473684211</v>
      </c>
      <c r="E145" s="62" t="n">
        <v>29</v>
      </c>
      <c r="F145" s="62" t="n">
        <v>114</v>
      </c>
      <c r="G145" s="61" t="n">
        <f aca="false">(E145/F145)*100</f>
        <v>25.4385964912281</v>
      </c>
      <c r="H145" s="62" t="n">
        <v>17</v>
      </c>
      <c r="I145" s="62" t="n">
        <v>1</v>
      </c>
      <c r="J145" s="61" t="n">
        <f aca="false">(H148*I148)/100</f>
        <v>0.26</v>
      </c>
      <c r="K145" s="62" t="n">
        <v>75</v>
      </c>
      <c r="L145" s="62" t="n">
        <v>28</v>
      </c>
      <c r="M145" s="62" t="n">
        <v>11</v>
      </c>
      <c r="N145" s="61" t="n">
        <f aca="false">K145*L145*(1-(L145/M145))</f>
        <v>-3245.45454545455</v>
      </c>
      <c r="O145" s="62" t="n">
        <v>8</v>
      </c>
      <c r="P145" s="62" t="n">
        <v>30</v>
      </c>
      <c r="Q145" s="61" t="n">
        <f aca="false">P145/O145</f>
        <v>3.75</v>
      </c>
      <c r="R145" s="62" t="n">
        <v>912</v>
      </c>
      <c r="S145" s="62" t="n">
        <v>17</v>
      </c>
      <c r="T145" s="45" t="n">
        <v>0.3</v>
      </c>
      <c r="U145" s="61" t="n">
        <f aca="false">(R145*S145*T145)/1000</f>
        <v>4.6512</v>
      </c>
      <c r="V145" s="45" t="n">
        <v>5.59</v>
      </c>
      <c r="W145" s="45" t="n">
        <v>24</v>
      </c>
      <c r="X145" s="61" t="n">
        <f aca="false">V145+W145</f>
        <v>29.59</v>
      </c>
    </row>
    <row r="146" customFormat="false" ht="14.9" hidden="false" customHeight="false" outlineLevel="0" collapsed="false">
      <c r="A146" s="59" t="n">
        <v>144</v>
      </c>
      <c r="B146" s="62" t="n">
        <v>5</v>
      </c>
      <c r="C146" s="62" t="n">
        <v>21</v>
      </c>
      <c r="D146" s="61" t="n">
        <f aca="false">(B146/C146)*100</f>
        <v>23.8095238095238</v>
      </c>
      <c r="E146" s="62" t="n">
        <v>25</v>
      </c>
      <c r="F146" s="62" t="n">
        <v>118</v>
      </c>
      <c r="G146" s="61" t="n">
        <f aca="false">(E146/F146)*100</f>
        <v>21.1864406779661</v>
      </c>
      <c r="H146" s="62" t="n">
        <v>9</v>
      </c>
      <c r="I146" s="62" t="n">
        <v>3</v>
      </c>
      <c r="J146" s="61" t="n">
        <f aca="false">(H149*I149)/100</f>
        <v>0.38</v>
      </c>
      <c r="K146" s="62" t="n">
        <v>79</v>
      </c>
      <c r="L146" s="62" t="n">
        <v>22</v>
      </c>
      <c r="M146" s="62" t="n">
        <v>10</v>
      </c>
      <c r="N146" s="61" t="n">
        <f aca="false">K146*L146*(1-(L146/M146))</f>
        <v>-2085.6</v>
      </c>
      <c r="O146" s="62" t="n">
        <v>3</v>
      </c>
      <c r="P146" s="62" t="n">
        <v>35</v>
      </c>
      <c r="Q146" s="61" t="n">
        <f aca="false">P146/O146</f>
        <v>11.6666666666667</v>
      </c>
      <c r="R146" s="62" t="n">
        <v>337</v>
      </c>
      <c r="S146" s="62" t="n">
        <v>15</v>
      </c>
      <c r="T146" s="45" t="n">
        <v>0.25</v>
      </c>
      <c r="U146" s="61" t="n">
        <f aca="false">(R146*S146*T146)/1000</f>
        <v>1.26375</v>
      </c>
      <c r="V146" s="45" t="n">
        <v>5.07</v>
      </c>
      <c r="W146" s="45" t="n">
        <v>23.04</v>
      </c>
      <c r="X146" s="61" t="n">
        <f aca="false">V146+W146</f>
        <v>28.11</v>
      </c>
    </row>
    <row r="147" customFormat="false" ht="14.9" hidden="false" customHeight="false" outlineLevel="0" collapsed="false">
      <c r="A147" s="59" t="n">
        <v>145</v>
      </c>
      <c r="B147" s="62" t="n">
        <v>3</v>
      </c>
      <c r="C147" s="62" t="n">
        <v>10</v>
      </c>
      <c r="D147" s="61" t="n">
        <f aca="false">(B147/C147)*100</f>
        <v>30</v>
      </c>
      <c r="E147" s="62" t="n">
        <v>37</v>
      </c>
      <c r="F147" s="62" t="n">
        <v>114</v>
      </c>
      <c r="G147" s="61" t="n">
        <f aca="false">(E147/F147)*100</f>
        <v>32.4561403508772</v>
      </c>
      <c r="H147" s="62" t="n">
        <v>16</v>
      </c>
      <c r="I147" s="62" t="n">
        <v>2</v>
      </c>
      <c r="J147" s="61" t="n">
        <f aca="false">(H150*I150)/100</f>
        <v>0.6</v>
      </c>
      <c r="K147" s="62" t="n">
        <v>74</v>
      </c>
      <c r="L147" s="62" t="n">
        <v>47</v>
      </c>
      <c r="M147" s="62" t="n">
        <v>11</v>
      </c>
      <c r="N147" s="61" t="n">
        <f aca="false">K147*L147*(1-(L147/M147))</f>
        <v>-11382.5454545455</v>
      </c>
      <c r="O147" s="62" t="n">
        <v>10</v>
      </c>
      <c r="P147" s="62" t="n">
        <v>32</v>
      </c>
      <c r="Q147" s="61" t="n">
        <f aca="false">P147/O147</f>
        <v>3.2</v>
      </c>
      <c r="R147" s="62" t="n">
        <v>974</v>
      </c>
      <c r="S147" s="62" t="n">
        <v>26</v>
      </c>
      <c r="T147" s="45" t="n">
        <v>0.35</v>
      </c>
      <c r="U147" s="61" t="n">
        <f aca="false">(R147*S147*T147)/1000</f>
        <v>8.8634</v>
      </c>
      <c r="V147" s="45" t="n">
        <v>7.08</v>
      </c>
      <c r="W147" s="45" t="n">
        <v>12.4</v>
      </c>
      <c r="X147" s="61" t="n">
        <f aca="false">V147+W147</f>
        <v>19.48</v>
      </c>
    </row>
    <row r="148" customFormat="false" ht="14.9" hidden="false" customHeight="false" outlineLevel="0" collapsed="false">
      <c r="A148" s="59" t="n">
        <v>146</v>
      </c>
      <c r="B148" s="62" t="n">
        <v>2</v>
      </c>
      <c r="C148" s="62" t="n">
        <v>19</v>
      </c>
      <c r="D148" s="61" t="n">
        <f aca="false">(B148/C148)*100</f>
        <v>10.5263157894737</v>
      </c>
      <c r="E148" s="62" t="n">
        <v>33</v>
      </c>
      <c r="F148" s="62" t="n">
        <v>125</v>
      </c>
      <c r="G148" s="61" t="n">
        <f aca="false">(E148/F148)*100</f>
        <v>26.4</v>
      </c>
      <c r="H148" s="62" t="n">
        <v>13</v>
      </c>
      <c r="I148" s="62" t="n">
        <v>2</v>
      </c>
      <c r="J148" s="61" t="n">
        <f aca="false">(H151*I151)/100</f>
        <v>0.36</v>
      </c>
      <c r="K148" s="62" t="n">
        <v>90</v>
      </c>
      <c r="L148" s="62" t="n">
        <v>40</v>
      </c>
      <c r="M148" s="62" t="n">
        <v>12</v>
      </c>
      <c r="N148" s="61" t="n">
        <f aca="false">K148*L148*(1-(L148/M148))</f>
        <v>-8400</v>
      </c>
      <c r="O148" s="62" t="n">
        <v>3</v>
      </c>
      <c r="P148" s="62" t="n">
        <v>38</v>
      </c>
      <c r="Q148" s="61" t="n">
        <f aca="false">P148/O148</f>
        <v>12.6666666666667</v>
      </c>
      <c r="R148" s="62" t="n">
        <v>465</v>
      </c>
      <c r="S148" s="62" t="n">
        <v>24</v>
      </c>
      <c r="T148" s="45" t="n">
        <v>0.31</v>
      </c>
      <c r="U148" s="61" t="n">
        <f aca="false">(R148*S148*T148)/1000</f>
        <v>3.4596</v>
      </c>
      <c r="V148" s="45" t="n">
        <v>6.61</v>
      </c>
      <c r="W148" s="45" t="n">
        <v>34.56</v>
      </c>
      <c r="X148" s="61" t="n">
        <f aca="false">V148+W148</f>
        <v>41.17</v>
      </c>
    </row>
    <row r="149" customFormat="false" ht="14.9" hidden="false" customHeight="false" outlineLevel="0" collapsed="false">
      <c r="A149" s="59" t="n">
        <v>147</v>
      </c>
      <c r="B149" s="62" t="n">
        <v>8</v>
      </c>
      <c r="C149" s="62" t="n">
        <v>13</v>
      </c>
      <c r="D149" s="61" t="n">
        <f aca="false">(B149/C149)*100</f>
        <v>61.5384615384615</v>
      </c>
      <c r="E149" s="62" t="n">
        <v>19</v>
      </c>
      <c r="F149" s="62" t="n">
        <v>111</v>
      </c>
      <c r="G149" s="61" t="n">
        <f aca="false">(E149/F149)*100</f>
        <v>17.1171171171171</v>
      </c>
      <c r="H149" s="62" t="n">
        <v>19</v>
      </c>
      <c r="I149" s="62" t="n">
        <v>2</v>
      </c>
      <c r="J149" s="61" t="n">
        <f aca="false">(H152*I152)/100</f>
        <v>0.18</v>
      </c>
      <c r="K149" s="62" t="n">
        <v>72</v>
      </c>
      <c r="L149" s="62" t="n">
        <v>48</v>
      </c>
      <c r="M149" s="62" t="n">
        <v>11</v>
      </c>
      <c r="N149" s="61" t="n">
        <f aca="false">K149*L149*(1-(L149/M149))</f>
        <v>-11624.7272727273</v>
      </c>
      <c r="O149" s="62" t="n">
        <v>7</v>
      </c>
      <c r="P149" s="62" t="n">
        <v>43</v>
      </c>
      <c r="Q149" s="61" t="n">
        <f aca="false">P149/O149</f>
        <v>6.14285714285714</v>
      </c>
      <c r="R149" s="62" t="n">
        <v>404</v>
      </c>
      <c r="S149" s="62" t="n">
        <v>29</v>
      </c>
      <c r="T149" s="45" t="n">
        <v>0.31</v>
      </c>
      <c r="U149" s="61" t="n">
        <f aca="false">(R149*S149*T149)/1000</f>
        <v>3.63196</v>
      </c>
      <c r="V149" s="45" t="n">
        <v>6.05</v>
      </c>
      <c r="W149" s="45" t="n">
        <v>25.6</v>
      </c>
      <c r="X149" s="61" t="n">
        <f aca="false">V149+W149</f>
        <v>31.65</v>
      </c>
    </row>
    <row r="150" customFormat="false" ht="14.9" hidden="false" customHeight="false" outlineLevel="0" collapsed="false">
      <c r="A150" s="59" t="n">
        <v>148</v>
      </c>
      <c r="B150" s="62" t="n">
        <v>5</v>
      </c>
      <c r="C150" s="62" t="n">
        <v>22</v>
      </c>
      <c r="D150" s="61" t="n">
        <f aca="false">(B150/C150)*100</f>
        <v>22.7272727272727</v>
      </c>
      <c r="E150" s="62" t="n">
        <v>29</v>
      </c>
      <c r="F150" s="62" t="n">
        <v>112</v>
      </c>
      <c r="G150" s="61" t="n">
        <f aca="false">(E150/F150)*100</f>
        <v>25.8928571428571</v>
      </c>
      <c r="H150" s="62" t="n">
        <v>20</v>
      </c>
      <c r="I150" s="62" t="n">
        <v>3</v>
      </c>
      <c r="J150" s="61" t="n">
        <f aca="false">(H153*I153)/100</f>
        <v>0.22</v>
      </c>
      <c r="K150" s="62" t="n">
        <v>84</v>
      </c>
      <c r="L150" s="62" t="n">
        <v>21</v>
      </c>
      <c r="M150" s="62" t="n">
        <v>12</v>
      </c>
      <c r="N150" s="61" t="n">
        <f aca="false">K150*L150*(1-(L150/M150))</f>
        <v>-1323</v>
      </c>
      <c r="O150" s="62" t="n">
        <v>5</v>
      </c>
      <c r="P150" s="62" t="n">
        <v>50</v>
      </c>
      <c r="Q150" s="61" t="n">
        <f aca="false">P150/O150</f>
        <v>10</v>
      </c>
      <c r="R150" s="62" t="n">
        <v>319</v>
      </c>
      <c r="S150" s="62" t="n">
        <v>19</v>
      </c>
      <c r="T150" s="45" t="n">
        <v>0.35</v>
      </c>
      <c r="U150" s="61" t="n">
        <f aca="false">(R150*S150*T150)/1000</f>
        <v>2.12135</v>
      </c>
      <c r="V150" s="45" t="n">
        <v>5.56</v>
      </c>
      <c r="W150" s="45" t="n">
        <v>23.52</v>
      </c>
      <c r="X150" s="61" t="n">
        <f aca="false">V150+W150</f>
        <v>29.08</v>
      </c>
    </row>
    <row r="151" customFormat="false" ht="14.9" hidden="false" customHeight="false" outlineLevel="0" collapsed="false">
      <c r="A151" s="59" t="n">
        <v>149</v>
      </c>
      <c r="B151" s="62" t="n">
        <v>10</v>
      </c>
      <c r="C151" s="62" t="n">
        <v>24</v>
      </c>
      <c r="D151" s="61" t="n">
        <f aca="false">(B151/C151)*100</f>
        <v>41.6666666666667</v>
      </c>
      <c r="E151" s="62" t="n">
        <v>12</v>
      </c>
      <c r="F151" s="62" t="n">
        <v>125</v>
      </c>
      <c r="G151" s="61" t="n">
        <f aca="false">(E151/F151)*100</f>
        <v>9.6</v>
      </c>
      <c r="H151" s="62" t="n">
        <v>18</v>
      </c>
      <c r="I151" s="62" t="n">
        <v>2</v>
      </c>
      <c r="J151" s="61" t="n">
        <f aca="false">(H154*I154)/100</f>
        <v>0.12</v>
      </c>
      <c r="K151" s="62" t="n">
        <v>88</v>
      </c>
      <c r="L151" s="62" t="n">
        <v>19</v>
      </c>
      <c r="M151" s="62" t="n">
        <v>11</v>
      </c>
      <c r="N151" s="61" t="n">
        <f aca="false">K151*L151*(1-(L151/M151))</f>
        <v>-1216</v>
      </c>
      <c r="O151" s="62" t="n">
        <v>9</v>
      </c>
      <c r="P151" s="62" t="n">
        <v>44</v>
      </c>
      <c r="Q151" s="61" t="n">
        <f aca="false">P151/O151</f>
        <v>4.88888888888889</v>
      </c>
      <c r="R151" s="62" t="n">
        <v>587</v>
      </c>
      <c r="S151" s="62" t="n">
        <v>27</v>
      </c>
      <c r="T151" s="45" t="n">
        <v>0.3</v>
      </c>
      <c r="U151" s="61" t="n">
        <f aca="false">(R151*S151*T151)/1000</f>
        <v>4.7547</v>
      </c>
      <c r="V151" s="45" t="n">
        <v>5.12</v>
      </c>
      <c r="W151" s="45" t="n">
        <v>12.4</v>
      </c>
      <c r="X151" s="61" t="n">
        <f aca="false">V151+W151</f>
        <v>17.52</v>
      </c>
    </row>
    <row r="152" customFormat="false" ht="14.9" hidden="false" customHeight="false" outlineLevel="0" collapsed="false">
      <c r="A152" s="59" t="n">
        <v>150</v>
      </c>
      <c r="B152" s="62" t="n">
        <v>1</v>
      </c>
      <c r="C152" s="62" t="n">
        <v>25</v>
      </c>
      <c r="D152" s="61" t="n">
        <f aca="false">(B152/C152)*100</f>
        <v>4</v>
      </c>
      <c r="E152" s="62" t="n">
        <v>26</v>
      </c>
      <c r="F152" s="62" t="n">
        <v>114</v>
      </c>
      <c r="G152" s="61" t="n">
        <f aca="false">(E152/F152)*100</f>
        <v>22.8070175438596</v>
      </c>
      <c r="H152" s="62" t="n">
        <v>6</v>
      </c>
      <c r="I152" s="62" t="n">
        <v>3</v>
      </c>
      <c r="J152" s="61" t="n">
        <f aca="false">(H155*I155)/100</f>
        <v>0.21</v>
      </c>
      <c r="K152" s="62" t="n">
        <v>73</v>
      </c>
      <c r="L152" s="62" t="n">
        <v>18</v>
      </c>
      <c r="M152" s="62" t="n">
        <v>11</v>
      </c>
      <c r="N152" s="61" t="n">
        <f aca="false">K152*L152*(1-(L152/M152))</f>
        <v>-836.181818181818</v>
      </c>
      <c r="O152" s="62" t="n">
        <v>7</v>
      </c>
      <c r="P152" s="62" t="n">
        <v>31</v>
      </c>
      <c r="Q152" s="61" t="n">
        <f aca="false">P152/O152</f>
        <v>4.42857142857143</v>
      </c>
      <c r="R152" s="62" t="n">
        <v>592</v>
      </c>
      <c r="S152" s="62" t="n">
        <v>16</v>
      </c>
      <c r="T152" s="45" t="n">
        <v>0.42</v>
      </c>
      <c r="U152" s="61" t="n">
        <f aca="false">(R152*S152*T152)/1000</f>
        <v>3.97824</v>
      </c>
      <c r="V152" s="45" t="n">
        <v>3.6</v>
      </c>
      <c r="W152" s="45" t="n">
        <v>9.92</v>
      </c>
      <c r="X152" s="61" t="n">
        <f aca="false">V152+W152</f>
        <v>13.52</v>
      </c>
    </row>
    <row r="153" customFormat="false" ht="14.9" hidden="false" customHeight="false" outlineLevel="0" collapsed="false">
      <c r="A153" s="59" t="n">
        <v>151</v>
      </c>
      <c r="B153" s="62" t="n">
        <v>1</v>
      </c>
      <c r="C153" s="62" t="n">
        <v>25</v>
      </c>
      <c r="D153" s="61" t="n">
        <f aca="false">(B153/C153)*100</f>
        <v>4</v>
      </c>
      <c r="E153" s="62" t="n">
        <v>30</v>
      </c>
      <c r="F153" s="62" t="n">
        <v>110</v>
      </c>
      <c r="G153" s="61" t="n">
        <f aca="false">(E153/F153)*100</f>
        <v>27.2727272727273</v>
      </c>
      <c r="H153" s="62" t="n">
        <v>11</v>
      </c>
      <c r="I153" s="62" t="n">
        <v>2</v>
      </c>
      <c r="J153" s="61" t="n">
        <f aca="false">(H156*I156)/100</f>
        <v>0.12</v>
      </c>
      <c r="K153" s="62" t="n">
        <v>75</v>
      </c>
      <c r="L153" s="62" t="n">
        <v>39</v>
      </c>
      <c r="M153" s="62" t="n">
        <v>10</v>
      </c>
      <c r="N153" s="61" t="n">
        <f aca="false">K153*L153*(1-(L153/M153))</f>
        <v>-8482.5</v>
      </c>
      <c r="O153" s="62" t="n">
        <v>10</v>
      </c>
      <c r="P153" s="62" t="n">
        <v>37</v>
      </c>
      <c r="Q153" s="61" t="n">
        <f aca="false">P153/O153</f>
        <v>3.7</v>
      </c>
      <c r="R153" s="62" t="n">
        <v>304</v>
      </c>
      <c r="S153" s="62" t="n">
        <v>17</v>
      </c>
      <c r="T153" s="45" t="n">
        <v>0.29</v>
      </c>
      <c r="U153" s="61" t="n">
        <f aca="false">(R153*S153*T153)/1000</f>
        <v>1.49872</v>
      </c>
      <c r="V153" s="45" t="n">
        <v>5.05</v>
      </c>
      <c r="W153" s="45" t="n">
        <v>30.24</v>
      </c>
      <c r="X153" s="61" t="n">
        <f aca="false">V153+W153</f>
        <v>35.29</v>
      </c>
    </row>
    <row r="154" customFormat="false" ht="14.9" hidden="false" customHeight="false" outlineLevel="0" collapsed="false">
      <c r="A154" s="59" t="n">
        <v>152</v>
      </c>
      <c r="B154" s="62" t="n">
        <v>1</v>
      </c>
      <c r="C154" s="62" t="n">
        <v>12</v>
      </c>
      <c r="D154" s="61" t="n">
        <f aca="false">(B154/C154)*100</f>
        <v>8.33333333333333</v>
      </c>
      <c r="E154" s="62" t="n">
        <v>21</v>
      </c>
      <c r="F154" s="62" t="n">
        <v>112</v>
      </c>
      <c r="G154" s="61" t="n">
        <f aca="false">(E154/F154)*100</f>
        <v>18.75</v>
      </c>
      <c r="H154" s="62" t="n">
        <v>12</v>
      </c>
      <c r="I154" s="62" t="n">
        <v>1</v>
      </c>
      <c r="J154" s="61" t="n">
        <f aca="false">(H157*I157)/100</f>
        <v>0.04</v>
      </c>
      <c r="K154" s="62" t="n">
        <v>85</v>
      </c>
      <c r="L154" s="62" t="n">
        <v>28</v>
      </c>
      <c r="M154" s="62" t="n">
        <v>10</v>
      </c>
      <c r="N154" s="61" t="n">
        <f aca="false">K154*L154*(1-(L154/M154))</f>
        <v>-4284</v>
      </c>
      <c r="O154" s="62" t="n">
        <v>8</v>
      </c>
      <c r="P154" s="62" t="n">
        <v>42</v>
      </c>
      <c r="Q154" s="61" t="n">
        <f aca="false">P154/O154</f>
        <v>5.25</v>
      </c>
      <c r="R154" s="62" t="n">
        <v>867</v>
      </c>
      <c r="S154" s="62" t="n">
        <v>18</v>
      </c>
      <c r="T154" s="45" t="n">
        <v>0.45</v>
      </c>
      <c r="U154" s="61" t="n">
        <f aca="false">(R154*S154*T154)/1000</f>
        <v>7.0227</v>
      </c>
      <c r="V154" s="45" t="n">
        <v>2.06</v>
      </c>
      <c r="W154" s="45" t="n">
        <v>7.2</v>
      </c>
      <c r="X154" s="61" t="n">
        <f aca="false">V154+W154</f>
        <v>9.26</v>
      </c>
    </row>
    <row r="155" customFormat="false" ht="14.9" hidden="false" customHeight="false" outlineLevel="0" collapsed="false">
      <c r="A155" s="59" t="n">
        <v>153</v>
      </c>
      <c r="B155" s="62" t="n">
        <v>1</v>
      </c>
      <c r="C155" s="62" t="n">
        <v>20</v>
      </c>
      <c r="D155" s="61" t="n">
        <f aca="false">(B155/C155)*100</f>
        <v>5</v>
      </c>
      <c r="E155" s="62" t="n">
        <v>27</v>
      </c>
      <c r="F155" s="62" t="n">
        <v>116</v>
      </c>
      <c r="G155" s="61" t="n">
        <f aca="false">(E155/F155)*100</f>
        <v>23.2758620689655</v>
      </c>
      <c r="H155" s="62" t="n">
        <v>7</v>
      </c>
      <c r="I155" s="62" t="n">
        <v>3</v>
      </c>
      <c r="J155" s="61" t="n">
        <f aca="false">(H158*I158)/100</f>
        <v>0.14</v>
      </c>
      <c r="K155" s="62" t="n">
        <v>75</v>
      </c>
      <c r="L155" s="62" t="n">
        <v>29</v>
      </c>
      <c r="M155" s="62" t="n">
        <v>10</v>
      </c>
      <c r="N155" s="61" t="n">
        <f aca="false">K155*L155*(1-(L155/M155))</f>
        <v>-4132.5</v>
      </c>
      <c r="O155" s="62" t="n">
        <v>3</v>
      </c>
      <c r="P155" s="62" t="n">
        <v>41</v>
      </c>
      <c r="Q155" s="61" t="n">
        <f aca="false">P155/O155</f>
        <v>13.6666666666667</v>
      </c>
      <c r="R155" s="62" t="n">
        <v>928</v>
      </c>
      <c r="S155" s="62" t="n">
        <v>21</v>
      </c>
      <c r="T155" s="45" t="n">
        <v>0.45</v>
      </c>
      <c r="U155" s="61" t="n">
        <f aca="false">(R155*S155*T155)/1000</f>
        <v>8.7696</v>
      </c>
      <c r="V155" s="45" t="n">
        <v>7.57</v>
      </c>
      <c r="W155" s="45" t="n">
        <v>33.84</v>
      </c>
      <c r="X155" s="61" t="n">
        <f aca="false">V155+W155</f>
        <v>41.41</v>
      </c>
    </row>
    <row r="156" customFormat="false" ht="14.9" hidden="false" customHeight="false" outlineLevel="0" collapsed="false">
      <c r="A156" s="59" t="n">
        <v>154</v>
      </c>
      <c r="B156" s="62" t="n">
        <v>9</v>
      </c>
      <c r="C156" s="62" t="n">
        <v>17</v>
      </c>
      <c r="D156" s="61" t="n">
        <f aca="false">(B156/C156)*100</f>
        <v>52.9411764705882</v>
      </c>
      <c r="E156" s="62" t="n">
        <v>26</v>
      </c>
      <c r="F156" s="62" t="n">
        <v>114</v>
      </c>
      <c r="G156" s="61" t="n">
        <f aca="false">(E156/F156)*100</f>
        <v>22.8070175438596</v>
      </c>
      <c r="H156" s="62" t="n">
        <v>4</v>
      </c>
      <c r="I156" s="62" t="n">
        <v>3</v>
      </c>
      <c r="J156" s="61" t="n">
        <f aca="false">(H159*I159)/100</f>
        <v>0.36</v>
      </c>
      <c r="K156" s="62" t="n">
        <v>86</v>
      </c>
      <c r="L156" s="62" t="n">
        <v>38</v>
      </c>
      <c r="M156" s="62" t="n">
        <v>12</v>
      </c>
      <c r="N156" s="61" t="n">
        <f aca="false">K156*L156*(1-(L156/M156))</f>
        <v>-7080.66666666667</v>
      </c>
      <c r="O156" s="62" t="n">
        <v>10</v>
      </c>
      <c r="P156" s="62" t="n">
        <v>30</v>
      </c>
      <c r="Q156" s="61" t="n">
        <f aca="false">P156/O156</f>
        <v>3</v>
      </c>
      <c r="R156" s="62" t="n">
        <v>369</v>
      </c>
      <c r="S156" s="62" t="n">
        <v>15</v>
      </c>
      <c r="T156" s="45" t="n">
        <v>0.33</v>
      </c>
      <c r="U156" s="61" t="n">
        <f aca="false">(R156*S156*T156)/1000</f>
        <v>1.82655</v>
      </c>
      <c r="V156" s="45" t="n">
        <v>5.56</v>
      </c>
      <c r="W156" s="45" t="n">
        <v>40</v>
      </c>
      <c r="X156" s="61" t="n">
        <f aca="false">V156+W156</f>
        <v>45.56</v>
      </c>
    </row>
    <row r="157" customFormat="false" ht="14.9" hidden="false" customHeight="false" outlineLevel="0" collapsed="false">
      <c r="A157" s="59" t="n">
        <v>155</v>
      </c>
      <c r="B157" s="62" t="n">
        <v>0</v>
      </c>
      <c r="C157" s="62" t="n">
        <v>12</v>
      </c>
      <c r="D157" s="61" t="n">
        <f aca="false">(B157/C157)*100</f>
        <v>0</v>
      </c>
      <c r="E157" s="62" t="n">
        <v>13</v>
      </c>
      <c r="F157" s="62" t="n">
        <v>120</v>
      </c>
      <c r="G157" s="61" t="n">
        <f aca="false">(E157/F157)*100</f>
        <v>10.8333333333333</v>
      </c>
      <c r="H157" s="62" t="n">
        <v>2</v>
      </c>
      <c r="I157" s="62" t="n">
        <v>2</v>
      </c>
      <c r="J157" s="61" t="n">
        <f aca="false">(H160*I160)/100</f>
        <v>0.06</v>
      </c>
      <c r="K157" s="62" t="n">
        <v>70</v>
      </c>
      <c r="L157" s="62" t="n">
        <v>11</v>
      </c>
      <c r="M157" s="62" t="n">
        <v>10</v>
      </c>
      <c r="N157" s="61" t="n">
        <f aca="false">K157*L157*(1-(L157/M157))</f>
        <v>-77.0000000000001</v>
      </c>
      <c r="O157" s="62" t="n">
        <v>7</v>
      </c>
      <c r="P157" s="62" t="n">
        <v>35</v>
      </c>
      <c r="Q157" s="61" t="n">
        <f aca="false">P157/O157</f>
        <v>5</v>
      </c>
      <c r="R157" s="62" t="n">
        <v>221</v>
      </c>
      <c r="S157" s="62" t="n">
        <v>18</v>
      </c>
      <c r="T157" s="45" t="n">
        <v>0.36</v>
      </c>
      <c r="U157" s="61" t="n">
        <f aca="false">(R157*S157*T157)/1000</f>
        <v>1.43208</v>
      </c>
      <c r="V157" s="45" t="n">
        <v>2.12</v>
      </c>
      <c r="W157" s="45" t="n">
        <v>23.04</v>
      </c>
      <c r="X157" s="61" t="n">
        <f aca="false">V157+W157</f>
        <v>25.16</v>
      </c>
    </row>
    <row r="158" customFormat="false" ht="14.9" hidden="false" customHeight="false" outlineLevel="0" collapsed="false">
      <c r="A158" s="59" t="n">
        <v>156</v>
      </c>
      <c r="B158" s="62" t="n">
        <v>8</v>
      </c>
      <c r="C158" s="62" t="n">
        <v>21</v>
      </c>
      <c r="D158" s="61" t="n">
        <f aca="false">(B158/C158)*100</f>
        <v>38.0952380952381</v>
      </c>
      <c r="E158" s="62" t="n">
        <v>22</v>
      </c>
      <c r="F158" s="62" t="n">
        <v>110</v>
      </c>
      <c r="G158" s="61" t="n">
        <f aca="false">(E158/F158)*100</f>
        <v>20</v>
      </c>
      <c r="H158" s="62" t="n">
        <v>14</v>
      </c>
      <c r="I158" s="62" t="n">
        <v>1</v>
      </c>
      <c r="J158" s="61" t="n">
        <f aca="false">(H161*I161)/100</f>
        <v>0.06</v>
      </c>
      <c r="K158" s="62" t="n">
        <v>79</v>
      </c>
      <c r="L158" s="62" t="n">
        <v>45</v>
      </c>
      <c r="M158" s="62" t="n">
        <v>10</v>
      </c>
      <c r="N158" s="61" t="n">
        <f aca="false">K158*L158*(1-(L158/M158))</f>
        <v>-12442.5</v>
      </c>
      <c r="O158" s="62" t="n">
        <v>5</v>
      </c>
      <c r="P158" s="62" t="n">
        <v>36</v>
      </c>
      <c r="Q158" s="61" t="n">
        <f aca="false">P158/O158</f>
        <v>7.2</v>
      </c>
      <c r="R158" s="62" t="n">
        <v>874</v>
      </c>
      <c r="S158" s="62" t="n">
        <v>25</v>
      </c>
      <c r="T158" s="45" t="n">
        <v>0.39</v>
      </c>
      <c r="U158" s="61" t="n">
        <f aca="false">(R158*S158*T158)/1000</f>
        <v>8.5215</v>
      </c>
      <c r="V158" s="45" t="n">
        <v>7.56</v>
      </c>
      <c r="W158" s="45" t="n">
        <v>14.4</v>
      </c>
      <c r="X158" s="61" t="n">
        <f aca="false">V158+W158</f>
        <v>21.96</v>
      </c>
    </row>
    <row r="159" customFormat="false" ht="14.9" hidden="false" customHeight="false" outlineLevel="0" collapsed="false">
      <c r="A159" s="59" t="n">
        <v>157</v>
      </c>
      <c r="B159" s="62" t="n">
        <v>8</v>
      </c>
      <c r="C159" s="62" t="n">
        <v>24</v>
      </c>
      <c r="D159" s="61" t="n">
        <f aca="false">(B159/C159)*100</f>
        <v>33.3333333333333</v>
      </c>
      <c r="E159" s="62" t="n">
        <v>35</v>
      </c>
      <c r="F159" s="62" t="n">
        <v>112</v>
      </c>
      <c r="G159" s="61" t="n">
        <f aca="false">(E159/F159)*100</f>
        <v>31.25</v>
      </c>
      <c r="H159" s="62" t="n">
        <v>18</v>
      </c>
      <c r="I159" s="62" t="n">
        <v>2</v>
      </c>
      <c r="J159" s="61" t="n">
        <f aca="false">(H162*I162)/100</f>
        <v>0.14</v>
      </c>
      <c r="K159" s="62" t="n">
        <v>76</v>
      </c>
      <c r="L159" s="62" t="n">
        <v>10</v>
      </c>
      <c r="M159" s="62" t="n">
        <v>11</v>
      </c>
      <c r="N159" s="61" t="n">
        <f aca="false">K159*L159*(1-(L159/M159))</f>
        <v>69.0909090909091</v>
      </c>
      <c r="O159" s="62" t="n">
        <v>8</v>
      </c>
      <c r="P159" s="62" t="n">
        <v>42</v>
      </c>
      <c r="Q159" s="61" t="n">
        <f aca="false">P159/O159</f>
        <v>5.25</v>
      </c>
      <c r="R159" s="62" t="n">
        <v>219</v>
      </c>
      <c r="S159" s="62" t="n">
        <v>26</v>
      </c>
      <c r="T159" s="45" t="n">
        <v>0.34</v>
      </c>
      <c r="U159" s="61" t="n">
        <f aca="false">(R159*S159*T159)/1000</f>
        <v>1.93596</v>
      </c>
      <c r="V159" s="45" t="n">
        <v>6.06</v>
      </c>
      <c r="W159" s="45" t="n">
        <v>38.4</v>
      </c>
      <c r="X159" s="61" t="n">
        <f aca="false">V159+W159</f>
        <v>44.46</v>
      </c>
    </row>
    <row r="160" customFormat="false" ht="14.9" hidden="false" customHeight="false" outlineLevel="0" collapsed="false">
      <c r="A160" s="59" t="n">
        <v>158</v>
      </c>
      <c r="B160" s="62" t="n">
        <v>8</v>
      </c>
      <c r="C160" s="62" t="n">
        <v>11</v>
      </c>
      <c r="D160" s="61" t="n">
        <f aca="false">(B160/C160)*100</f>
        <v>72.7272727272727</v>
      </c>
      <c r="E160" s="62" t="n">
        <v>21</v>
      </c>
      <c r="F160" s="62" t="n">
        <v>123</v>
      </c>
      <c r="G160" s="61" t="n">
        <f aca="false">(E160/F160)*100</f>
        <v>17.0731707317073</v>
      </c>
      <c r="H160" s="62" t="n">
        <v>2</v>
      </c>
      <c r="I160" s="62" t="n">
        <v>3</v>
      </c>
      <c r="J160" s="61" t="n">
        <f aca="false">(H163*I163)/100</f>
        <v>0.54</v>
      </c>
      <c r="K160" s="62" t="n">
        <v>74</v>
      </c>
      <c r="L160" s="62" t="n">
        <v>26</v>
      </c>
      <c r="M160" s="62" t="n">
        <v>10</v>
      </c>
      <c r="N160" s="61" t="n">
        <f aca="false">K160*L160*(1-(L160/M160))</f>
        <v>-3078.4</v>
      </c>
      <c r="O160" s="62" t="n">
        <v>9</v>
      </c>
      <c r="P160" s="62" t="n">
        <v>33</v>
      </c>
      <c r="Q160" s="61" t="n">
        <f aca="false">P160/O160</f>
        <v>3.66666666666667</v>
      </c>
      <c r="R160" s="62" t="n">
        <v>734</v>
      </c>
      <c r="S160" s="62" t="n">
        <v>22</v>
      </c>
      <c r="T160" s="45" t="n">
        <v>0.31</v>
      </c>
      <c r="U160" s="61" t="n">
        <f aca="false">(R160*S160*T160)/1000</f>
        <v>5.00588</v>
      </c>
      <c r="V160" s="45" t="n">
        <v>1.62</v>
      </c>
      <c r="W160" s="45" t="n">
        <v>6.72</v>
      </c>
      <c r="X160" s="61" t="n">
        <f aca="false">V160+W160</f>
        <v>8.34</v>
      </c>
    </row>
    <row r="161" customFormat="false" ht="14.9" hidden="false" customHeight="false" outlineLevel="0" collapsed="false">
      <c r="A161" s="59" t="n">
        <v>159</v>
      </c>
      <c r="B161" s="62" t="n">
        <v>1</v>
      </c>
      <c r="C161" s="62" t="n">
        <v>24</v>
      </c>
      <c r="D161" s="61" t="n">
        <f aca="false">(B161/C161)*100</f>
        <v>4.16666666666667</v>
      </c>
      <c r="E161" s="62" t="n">
        <v>21</v>
      </c>
      <c r="F161" s="62" t="n">
        <v>124</v>
      </c>
      <c r="G161" s="61" t="n">
        <f aca="false">(E161/F161)*100</f>
        <v>16.9354838709677</v>
      </c>
      <c r="H161" s="62" t="n">
        <v>3</v>
      </c>
      <c r="I161" s="62" t="n">
        <v>2</v>
      </c>
      <c r="J161" s="61" t="n">
        <f aca="false">(H164*I164)/100</f>
        <v>0.28</v>
      </c>
      <c r="K161" s="62" t="n">
        <v>83</v>
      </c>
      <c r="L161" s="62" t="n">
        <v>18</v>
      </c>
      <c r="M161" s="62" t="n">
        <v>11</v>
      </c>
      <c r="N161" s="61" t="n">
        <f aca="false">K161*L161*(1-(L161/M161))</f>
        <v>-950.727272727273</v>
      </c>
      <c r="O161" s="62" t="n">
        <v>7</v>
      </c>
      <c r="P161" s="62" t="n">
        <v>44</v>
      </c>
      <c r="Q161" s="61" t="n">
        <f aca="false">P161/O161</f>
        <v>6.28571428571429</v>
      </c>
      <c r="R161" s="62" t="n">
        <v>137</v>
      </c>
      <c r="S161" s="62" t="n">
        <v>15</v>
      </c>
      <c r="T161" s="45" t="n">
        <v>0.31</v>
      </c>
      <c r="U161" s="61" t="n">
        <f aca="false">(R161*S161*T161)/1000</f>
        <v>0.63705</v>
      </c>
      <c r="V161" s="45" t="n">
        <v>1.57</v>
      </c>
      <c r="W161" s="45" t="n">
        <v>36.8</v>
      </c>
      <c r="X161" s="61" t="n">
        <f aca="false">V161+W161</f>
        <v>38.37</v>
      </c>
    </row>
    <row r="162" customFormat="false" ht="14.9" hidden="false" customHeight="false" outlineLevel="0" collapsed="false">
      <c r="A162" s="59" t="n">
        <v>160</v>
      </c>
      <c r="B162" s="62" t="n">
        <v>5</v>
      </c>
      <c r="C162" s="62" t="n">
        <v>20</v>
      </c>
      <c r="D162" s="61" t="n">
        <f aca="false">(B162/C162)*100</f>
        <v>25</v>
      </c>
      <c r="E162" s="62" t="n">
        <v>20</v>
      </c>
      <c r="F162" s="62" t="n">
        <v>116</v>
      </c>
      <c r="G162" s="61" t="n">
        <f aca="false">(E162/F162)*100</f>
        <v>17.2413793103448</v>
      </c>
      <c r="H162" s="62" t="n">
        <v>14</v>
      </c>
      <c r="I162" s="62" t="n">
        <v>1</v>
      </c>
      <c r="J162" s="61" t="n">
        <f aca="false">(H165*I165)/100</f>
        <v>0.13</v>
      </c>
      <c r="K162" s="62" t="n">
        <v>86</v>
      </c>
      <c r="L162" s="62" t="n">
        <v>42</v>
      </c>
      <c r="M162" s="62" t="n">
        <v>11</v>
      </c>
      <c r="N162" s="61" t="n">
        <f aca="false">K162*L162*(1-(L162/M162))</f>
        <v>-10179.2727272727</v>
      </c>
      <c r="O162" s="62" t="n">
        <v>3</v>
      </c>
      <c r="P162" s="62" t="n">
        <v>41</v>
      </c>
      <c r="Q162" s="61" t="n">
        <f aca="false">P162/O162</f>
        <v>13.6666666666667</v>
      </c>
      <c r="R162" s="62" t="n">
        <v>915</v>
      </c>
      <c r="S162" s="62" t="n">
        <v>29</v>
      </c>
      <c r="T162" s="45" t="n">
        <v>0.42</v>
      </c>
      <c r="U162" s="61" t="n">
        <f aca="false">(R162*S162*T162)/1000</f>
        <v>11.1447</v>
      </c>
      <c r="V162" s="45" t="n">
        <v>5.14</v>
      </c>
      <c r="W162" s="45" t="n">
        <v>26.64</v>
      </c>
      <c r="X162" s="61" t="n">
        <f aca="false">V162+W162</f>
        <v>31.78</v>
      </c>
    </row>
    <row r="163" customFormat="false" ht="14.9" hidden="false" customHeight="false" outlineLevel="0" collapsed="false">
      <c r="A163" s="59" t="n">
        <v>161</v>
      </c>
      <c r="B163" s="62" t="n">
        <v>10</v>
      </c>
      <c r="C163" s="62" t="n">
        <v>11</v>
      </c>
      <c r="D163" s="61" t="n">
        <f aca="false">(B163/C163)*100</f>
        <v>90.9090909090909</v>
      </c>
      <c r="E163" s="62" t="n">
        <v>11</v>
      </c>
      <c r="F163" s="62" t="n">
        <v>115</v>
      </c>
      <c r="G163" s="61" t="n">
        <f aca="false">(E163/F163)*100</f>
        <v>9.56521739130435</v>
      </c>
      <c r="H163" s="62" t="n">
        <v>18</v>
      </c>
      <c r="I163" s="62" t="n">
        <v>3</v>
      </c>
      <c r="J163" s="61" t="n">
        <f aca="false">(H166*I166)/100</f>
        <v>0.36</v>
      </c>
      <c r="K163" s="62" t="n">
        <v>72</v>
      </c>
      <c r="L163" s="62" t="n">
        <v>29</v>
      </c>
      <c r="M163" s="62" t="n">
        <v>10</v>
      </c>
      <c r="N163" s="61" t="n">
        <f aca="false">K163*L163*(1-(L163/M163))</f>
        <v>-3967.2</v>
      </c>
      <c r="O163" s="62" t="n">
        <v>5</v>
      </c>
      <c r="P163" s="62" t="n">
        <v>33</v>
      </c>
      <c r="Q163" s="61" t="n">
        <f aca="false">P163/O163</f>
        <v>6.6</v>
      </c>
      <c r="R163" s="62" t="n">
        <v>475</v>
      </c>
      <c r="S163" s="62" t="n">
        <v>19</v>
      </c>
      <c r="T163" s="45" t="n">
        <v>0.39</v>
      </c>
      <c r="U163" s="61" t="n">
        <f aca="false">(R163*S163*T163)/1000</f>
        <v>3.51975</v>
      </c>
      <c r="V163" s="45" t="n">
        <v>7.09</v>
      </c>
      <c r="W163" s="45" t="n">
        <v>38.4</v>
      </c>
      <c r="X163" s="61" t="n">
        <f aca="false">V163+W163</f>
        <v>45.49</v>
      </c>
    </row>
    <row r="164" customFormat="false" ht="14.9" hidden="false" customHeight="false" outlineLevel="0" collapsed="false">
      <c r="A164" s="59" t="n">
        <v>162</v>
      </c>
      <c r="B164" s="62" t="n">
        <v>0</v>
      </c>
      <c r="C164" s="62" t="n">
        <v>13</v>
      </c>
      <c r="D164" s="61" t="n">
        <f aca="false">(B164/C164)*100</f>
        <v>0</v>
      </c>
      <c r="E164" s="62" t="n">
        <v>23</v>
      </c>
      <c r="F164" s="62" t="n">
        <v>115</v>
      </c>
      <c r="G164" s="61" t="n">
        <f aca="false">(E164/F164)*100</f>
        <v>20</v>
      </c>
      <c r="H164" s="62" t="n">
        <v>14</v>
      </c>
      <c r="I164" s="62" t="n">
        <v>2</v>
      </c>
      <c r="J164" s="61" t="n">
        <f aca="false">(H167*I167)/100</f>
        <v>0.36</v>
      </c>
      <c r="K164" s="62" t="n">
        <v>82</v>
      </c>
      <c r="L164" s="62" t="n">
        <v>17</v>
      </c>
      <c r="M164" s="62" t="n">
        <v>11</v>
      </c>
      <c r="N164" s="61" t="n">
        <f aca="false">K164*L164*(1-(L164/M164))</f>
        <v>-760.363636363636</v>
      </c>
      <c r="O164" s="62" t="n">
        <v>5</v>
      </c>
      <c r="P164" s="62" t="n">
        <v>32</v>
      </c>
      <c r="Q164" s="61" t="n">
        <f aca="false">P164/O164</f>
        <v>6.4</v>
      </c>
      <c r="R164" s="62" t="n">
        <v>744</v>
      </c>
      <c r="S164" s="62" t="n">
        <v>15</v>
      </c>
      <c r="T164" s="45" t="n">
        <v>0.35</v>
      </c>
      <c r="U164" s="61" t="n">
        <f aca="false">(R164*S164*T164)/1000</f>
        <v>3.906</v>
      </c>
      <c r="V164" s="45" t="n">
        <v>3.64</v>
      </c>
      <c r="W164" s="45" t="n">
        <v>7.92</v>
      </c>
      <c r="X164" s="61" t="n">
        <f aca="false">V164+W164</f>
        <v>11.56</v>
      </c>
    </row>
    <row r="165" customFormat="false" ht="14.9" hidden="false" customHeight="false" outlineLevel="0" collapsed="false">
      <c r="A165" s="59" t="n">
        <v>163</v>
      </c>
      <c r="B165" s="62" t="n">
        <v>4</v>
      </c>
      <c r="C165" s="62" t="n">
        <v>15</v>
      </c>
      <c r="D165" s="61" t="n">
        <f aca="false">(B165/C165)*100</f>
        <v>26.6666666666667</v>
      </c>
      <c r="E165" s="62" t="n">
        <v>32</v>
      </c>
      <c r="F165" s="62" t="n">
        <v>112</v>
      </c>
      <c r="G165" s="61" t="n">
        <f aca="false">(E165/F165)*100</f>
        <v>28.5714285714286</v>
      </c>
      <c r="H165" s="62" t="n">
        <v>13</v>
      </c>
      <c r="I165" s="62" t="n">
        <v>1</v>
      </c>
      <c r="J165" s="61" t="n">
        <f aca="false">(H168*I168)/100</f>
        <v>0.34</v>
      </c>
      <c r="K165" s="62" t="n">
        <v>74</v>
      </c>
      <c r="L165" s="62" t="n">
        <v>17</v>
      </c>
      <c r="M165" s="62" t="n">
        <v>11</v>
      </c>
      <c r="N165" s="61" t="n">
        <f aca="false">K165*L165*(1-(L165/M165))</f>
        <v>-686.181818181818</v>
      </c>
      <c r="O165" s="62" t="n">
        <v>8</v>
      </c>
      <c r="P165" s="62" t="n">
        <v>36</v>
      </c>
      <c r="Q165" s="61" t="n">
        <f aca="false">P165/O165</f>
        <v>4.5</v>
      </c>
      <c r="R165" s="62" t="n">
        <v>535</v>
      </c>
      <c r="S165" s="62" t="n">
        <v>26</v>
      </c>
      <c r="T165" s="45" t="n">
        <v>0.44</v>
      </c>
      <c r="U165" s="61" t="n">
        <f aca="false">(R165*S165*T165)/1000</f>
        <v>6.1204</v>
      </c>
      <c r="V165" s="45" t="n">
        <v>3.12</v>
      </c>
      <c r="W165" s="45" t="n">
        <v>9.36</v>
      </c>
      <c r="X165" s="61" t="n">
        <f aca="false">V165+W165</f>
        <v>12.48</v>
      </c>
    </row>
    <row r="166" customFormat="false" ht="14.9" hidden="false" customHeight="false" outlineLevel="0" collapsed="false">
      <c r="A166" s="59" t="n">
        <v>164</v>
      </c>
      <c r="B166" s="62" t="n">
        <v>1</v>
      </c>
      <c r="C166" s="62" t="n">
        <v>21</v>
      </c>
      <c r="D166" s="61" t="n">
        <f aca="false">(B166/C166)*100</f>
        <v>4.76190476190476</v>
      </c>
      <c r="E166" s="62" t="n">
        <v>29</v>
      </c>
      <c r="F166" s="62" t="n">
        <v>112</v>
      </c>
      <c r="G166" s="61" t="n">
        <f aca="false">(E166/F166)*100</f>
        <v>25.8928571428571</v>
      </c>
      <c r="H166" s="62" t="n">
        <v>12</v>
      </c>
      <c r="I166" s="62" t="n">
        <v>3</v>
      </c>
      <c r="J166" s="61" t="n">
        <f aca="false">(H169*I169)/100</f>
        <v>0.08</v>
      </c>
      <c r="K166" s="62" t="n">
        <v>87</v>
      </c>
      <c r="L166" s="62" t="n">
        <v>20</v>
      </c>
      <c r="M166" s="62" t="n">
        <v>12</v>
      </c>
      <c r="N166" s="61" t="n">
        <f aca="false">K166*L166*(1-(L166/M166))</f>
        <v>-1160</v>
      </c>
      <c r="O166" s="62" t="n">
        <v>8</v>
      </c>
      <c r="P166" s="62" t="n">
        <v>35</v>
      </c>
      <c r="Q166" s="61" t="n">
        <f aca="false">P166/O166</f>
        <v>4.375</v>
      </c>
      <c r="R166" s="62" t="n">
        <v>551</v>
      </c>
      <c r="S166" s="62" t="n">
        <v>26</v>
      </c>
      <c r="T166" s="45" t="n">
        <v>0.31</v>
      </c>
      <c r="U166" s="61" t="n">
        <f aca="false">(R166*S166*T166)/1000</f>
        <v>4.44106</v>
      </c>
      <c r="V166" s="45" t="n">
        <v>6.1</v>
      </c>
      <c r="W166" s="45" t="n">
        <v>27.44</v>
      </c>
      <c r="X166" s="61" t="n">
        <f aca="false">V166+W166</f>
        <v>33.54</v>
      </c>
    </row>
    <row r="167" customFormat="false" ht="14.9" hidden="false" customHeight="false" outlineLevel="0" collapsed="false">
      <c r="A167" s="59" t="n">
        <v>165</v>
      </c>
      <c r="B167" s="62" t="n">
        <v>2</v>
      </c>
      <c r="C167" s="62" t="n">
        <v>13</v>
      </c>
      <c r="D167" s="61" t="n">
        <f aca="false">(B167/C167)*100</f>
        <v>15.3846153846154</v>
      </c>
      <c r="E167" s="62" t="n">
        <v>43</v>
      </c>
      <c r="F167" s="62" t="n">
        <v>119</v>
      </c>
      <c r="G167" s="61" t="n">
        <f aca="false">(E167/F167)*100</f>
        <v>36.1344537815126</v>
      </c>
      <c r="H167" s="62" t="n">
        <v>18</v>
      </c>
      <c r="I167" s="62" t="n">
        <v>2</v>
      </c>
      <c r="J167" s="61" t="n">
        <f aca="false">(H170*I170)/100</f>
        <v>0.06</v>
      </c>
      <c r="K167" s="62" t="n">
        <v>82</v>
      </c>
      <c r="L167" s="62" t="n">
        <v>30</v>
      </c>
      <c r="M167" s="62" t="n">
        <v>12</v>
      </c>
      <c r="N167" s="61" t="n">
        <f aca="false">K167*L167*(1-(L167/M167))</f>
        <v>-3690</v>
      </c>
      <c r="O167" s="62" t="n">
        <v>4</v>
      </c>
      <c r="P167" s="62" t="n">
        <v>46</v>
      </c>
      <c r="Q167" s="61" t="n">
        <f aca="false">P167/O167</f>
        <v>11.5</v>
      </c>
      <c r="R167" s="62" t="n">
        <v>295</v>
      </c>
      <c r="S167" s="62" t="n">
        <v>16</v>
      </c>
      <c r="T167" s="45" t="n">
        <v>0.38</v>
      </c>
      <c r="U167" s="61" t="n">
        <f aca="false">(R167*S167*T167)/1000</f>
        <v>1.7936</v>
      </c>
      <c r="V167" s="45" t="n">
        <v>3.15</v>
      </c>
      <c r="W167" s="45" t="n">
        <v>16.32</v>
      </c>
      <c r="X167" s="61" t="n">
        <f aca="false">V167+W167</f>
        <v>19.47</v>
      </c>
    </row>
    <row r="168" customFormat="false" ht="14.9" hidden="false" customHeight="false" outlineLevel="0" collapsed="false">
      <c r="A168" s="59" t="n">
        <v>166</v>
      </c>
      <c r="B168" s="62" t="n">
        <v>9</v>
      </c>
      <c r="C168" s="62" t="n">
        <v>24</v>
      </c>
      <c r="D168" s="61" t="n">
        <f aca="false">(B168/C168)*100</f>
        <v>37.5</v>
      </c>
      <c r="E168" s="62" t="n">
        <v>22</v>
      </c>
      <c r="F168" s="62" t="n">
        <v>124</v>
      </c>
      <c r="G168" s="61" t="n">
        <f aca="false">(E168/F168)*100</f>
        <v>17.741935483871</v>
      </c>
      <c r="H168" s="62" t="n">
        <v>17</v>
      </c>
      <c r="I168" s="62" t="n">
        <v>2</v>
      </c>
      <c r="J168" s="61" t="n">
        <f aca="false">(H171*I171)/100</f>
        <v>0.27</v>
      </c>
      <c r="K168" s="62" t="n">
        <v>84</v>
      </c>
      <c r="L168" s="62" t="n">
        <v>36</v>
      </c>
      <c r="M168" s="62" t="n">
        <v>10</v>
      </c>
      <c r="N168" s="61" t="n">
        <f aca="false">K168*L168*(1-(L168/M168))</f>
        <v>-7862.4</v>
      </c>
      <c r="O168" s="62" t="n">
        <v>5</v>
      </c>
      <c r="P168" s="62" t="n">
        <v>47</v>
      </c>
      <c r="Q168" s="61" t="n">
        <f aca="false">P168/O168</f>
        <v>9.4</v>
      </c>
      <c r="R168" s="62" t="n">
        <v>909</v>
      </c>
      <c r="S168" s="62" t="n">
        <v>28</v>
      </c>
      <c r="T168" s="45" t="n">
        <v>0.32</v>
      </c>
      <c r="U168" s="61" t="n">
        <f aca="false">(R168*S168*T168)/1000</f>
        <v>8.14464</v>
      </c>
      <c r="V168" s="45" t="n">
        <v>3.13</v>
      </c>
      <c r="W168" s="45" t="n">
        <v>28.8</v>
      </c>
      <c r="X168" s="61" t="n">
        <f aca="false">V168+W168</f>
        <v>31.93</v>
      </c>
    </row>
    <row r="169" customFormat="false" ht="14.9" hidden="false" customHeight="false" outlineLevel="0" collapsed="false">
      <c r="A169" s="59" t="n">
        <v>167</v>
      </c>
      <c r="B169" s="62" t="n">
        <v>9</v>
      </c>
      <c r="C169" s="62" t="n">
        <v>20</v>
      </c>
      <c r="D169" s="61" t="n">
        <f aca="false">(B169/C169)*100</f>
        <v>45</v>
      </c>
      <c r="E169" s="62" t="n">
        <v>27</v>
      </c>
      <c r="F169" s="62" t="n">
        <v>121</v>
      </c>
      <c r="G169" s="61" t="n">
        <f aca="false">(E169/F169)*100</f>
        <v>22.3140495867769</v>
      </c>
      <c r="H169" s="62" t="n">
        <v>8</v>
      </c>
      <c r="I169" s="62" t="n">
        <v>1</v>
      </c>
      <c r="J169" s="61" t="n">
        <f aca="false">(H172*I172)/100</f>
        <v>0.16</v>
      </c>
      <c r="K169" s="62" t="n">
        <v>88</v>
      </c>
      <c r="L169" s="62" t="n">
        <v>36</v>
      </c>
      <c r="M169" s="62" t="n">
        <v>12</v>
      </c>
      <c r="N169" s="61" t="n">
        <f aca="false">K169*L169*(1-(L169/M169))</f>
        <v>-6336</v>
      </c>
      <c r="O169" s="62" t="n">
        <v>9</v>
      </c>
      <c r="P169" s="62" t="n">
        <v>40</v>
      </c>
      <c r="Q169" s="61" t="n">
        <f aca="false">P169/O169</f>
        <v>4.44444444444445</v>
      </c>
      <c r="R169" s="62" t="n">
        <v>652</v>
      </c>
      <c r="S169" s="62" t="n">
        <v>26</v>
      </c>
      <c r="T169" s="45" t="n">
        <v>0.4</v>
      </c>
      <c r="U169" s="61" t="n">
        <f aca="false">(R169*S169*T169)/1000</f>
        <v>6.7808</v>
      </c>
      <c r="V169" s="45" t="n">
        <v>5.64</v>
      </c>
      <c r="W169" s="45" t="n">
        <v>26.32</v>
      </c>
      <c r="X169" s="61" t="n">
        <f aca="false">V169+W169</f>
        <v>31.96</v>
      </c>
    </row>
    <row r="170" customFormat="false" ht="14.9" hidden="false" customHeight="false" outlineLevel="0" collapsed="false">
      <c r="A170" s="59" t="n">
        <v>168</v>
      </c>
      <c r="B170" s="62" t="n">
        <v>2</v>
      </c>
      <c r="C170" s="62" t="n">
        <v>17</v>
      </c>
      <c r="D170" s="61" t="n">
        <f aca="false">(B170/C170)*100</f>
        <v>11.7647058823529</v>
      </c>
      <c r="E170" s="62" t="n">
        <v>20</v>
      </c>
      <c r="F170" s="62" t="n">
        <v>124</v>
      </c>
      <c r="G170" s="61" t="n">
        <f aca="false">(E170/F170)*100</f>
        <v>16.1290322580645</v>
      </c>
      <c r="H170" s="62" t="n">
        <v>6</v>
      </c>
      <c r="I170" s="62" t="n">
        <v>1</v>
      </c>
      <c r="J170" s="61" t="n">
        <f aca="false">(H173*I173)/100</f>
        <v>0.01</v>
      </c>
      <c r="K170" s="62" t="n">
        <v>75</v>
      </c>
      <c r="L170" s="62" t="n">
        <v>34</v>
      </c>
      <c r="M170" s="62" t="n">
        <v>10</v>
      </c>
      <c r="N170" s="61" t="n">
        <f aca="false">K170*L170*(1-(L170/M170))</f>
        <v>-6120</v>
      </c>
      <c r="O170" s="62" t="n">
        <v>4</v>
      </c>
      <c r="P170" s="62" t="n">
        <v>40</v>
      </c>
      <c r="Q170" s="61" t="n">
        <f aca="false">P170/O170</f>
        <v>10</v>
      </c>
      <c r="R170" s="62" t="n">
        <v>902</v>
      </c>
      <c r="S170" s="62" t="n">
        <v>20</v>
      </c>
      <c r="T170" s="45" t="n">
        <v>0.38</v>
      </c>
      <c r="U170" s="61" t="n">
        <f aca="false">(R170*S170*T170)/1000</f>
        <v>6.8552</v>
      </c>
      <c r="V170" s="45" t="n">
        <v>7.55</v>
      </c>
      <c r="W170" s="45" t="n">
        <v>28.8</v>
      </c>
      <c r="X170" s="61" t="n">
        <f aca="false">V170+W170</f>
        <v>36.35</v>
      </c>
    </row>
    <row r="171" customFormat="false" ht="14.9" hidden="false" customHeight="false" outlineLevel="0" collapsed="false">
      <c r="A171" s="59" t="n">
        <v>169</v>
      </c>
      <c r="B171" s="62" t="n">
        <v>8</v>
      </c>
      <c r="C171" s="62" t="n">
        <v>18</v>
      </c>
      <c r="D171" s="61" t="n">
        <f aca="false">(B171/C171)*100</f>
        <v>44.4444444444444</v>
      </c>
      <c r="E171" s="62" t="n">
        <v>15</v>
      </c>
      <c r="F171" s="62" t="n">
        <v>111</v>
      </c>
      <c r="G171" s="61" t="n">
        <f aca="false">(E171/F171)*100</f>
        <v>13.5135135135135</v>
      </c>
      <c r="H171" s="62" t="n">
        <v>9</v>
      </c>
      <c r="I171" s="62" t="n">
        <v>3</v>
      </c>
      <c r="J171" s="61" t="n">
        <f aca="false">(H174*I174)/100</f>
        <v>0.24</v>
      </c>
      <c r="K171" s="62" t="n">
        <v>86</v>
      </c>
      <c r="L171" s="62" t="n">
        <v>41</v>
      </c>
      <c r="M171" s="62" t="n">
        <v>12</v>
      </c>
      <c r="N171" s="61" t="n">
        <f aca="false">K171*L171*(1-(L171/M171))</f>
        <v>-8521.16666666667</v>
      </c>
      <c r="O171" s="62" t="n">
        <v>8</v>
      </c>
      <c r="P171" s="62" t="n">
        <v>30</v>
      </c>
      <c r="Q171" s="61" t="n">
        <f aca="false">P171/O171</f>
        <v>3.75</v>
      </c>
      <c r="R171" s="62" t="n">
        <v>476</v>
      </c>
      <c r="S171" s="62" t="n">
        <v>20</v>
      </c>
      <c r="T171" s="45" t="n">
        <v>0.26</v>
      </c>
      <c r="U171" s="61" t="n">
        <f aca="false">(R171*S171*T171)/1000</f>
        <v>2.4752</v>
      </c>
      <c r="V171" s="45" t="n">
        <v>4.11</v>
      </c>
      <c r="W171" s="45" t="n">
        <v>5.76</v>
      </c>
      <c r="X171" s="61" t="n">
        <f aca="false">V171+W171</f>
        <v>9.87</v>
      </c>
    </row>
    <row r="172" customFormat="false" ht="14.9" hidden="false" customHeight="false" outlineLevel="0" collapsed="false">
      <c r="A172" s="59" t="n">
        <v>170</v>
      </c>
      <c r="B172" s="62" t="n">
        <v>4</v>
      </c>
      <c r="C172" s="62" t="n">
        <v>24</v>
      </c>
      <c r="D172" s="61" t="n">
        <f aca="false">(B172/C172)*100</f>
        <v>16.6666666666667</v>
      </c>
      <c r="E172" s="62" t="n">
        <v>20</v>
      </c>
      <c r="F172" s="62" t="n">
        <v>111</v>
      </c>
      <c r="G172" s="61" t="n">
        <f aca="false">(E172/F172)*100</f>
        <v>18.018018018018</v>
      </c>
      <c r="H172" s="62" t="n">
        <v>8</v>
      </c>
      <c r="I172" s="62" t="n">
        <v>2</v>
      </c>
      <c r="J172" s="61" t="n">
        <f aca="false">(H175*I175)/100</f>
        <v>0.1</v>
      </c>
      <c r="K172" s="62" t="n">
        <v>85</v>
      </c>
      <c r="L172" s="62" t="n">
        <v>14</v>
      </c>
      <c r="M172" s="62" t="n">
        <v>11</v>
      </c>
      <c r="N172" s="61" t="n">
        <f aca="false">K172*L172*(1-(L172/M172))</f>
        <v>-324.545454545455</v>
      </c>
      <c r="O172" s="62" t="n">
        <v>10</v>
      </c>
      <c r="P172" s="62" t="n">
        <v>46</v>
      </c>
      <c r="Q172" s="61" t="n">
        <f aca="false">P172/O172</f>
        <v>4.6</v>
      </c>
      <c r="R172" s="62" t="n">
        <v>757</v>
      </c>
      <c r="S172" s="62" t="n">
        <v>30</v>
      </c>
      <c r="T172" s="45" t="n">
        <v>0.39</v>
      </c>
      <c r="U172" s="61" t="n">
        <f aca="false">(R172*S172*T172)/1000</f>
        <v>8.8569</v>
      </c>
      <c r="V172" s="45" t="n">
        <v>3.09</v>
      </c>
      <c r="W172" s="45" t="n">
        <v>5.12</v>
      </c>
      <c r="X172" s="61" t="n">
        <f aca="false">V172+W172</f>
        <v>8.21</v>
      </c>
    </row>
    <row r="173" customFormat="false" ht="14.9" hidden="false" customHeight="false" outlineLevel="0" collapsed="false">
      <c r="A173" s="59" t="n">
        <v>171</v>
      </c>
      <c r="B173" s="62" t="n">
        <v>8</v>
      </c>
      <c r="C173" s="62" t="n">
        <v>16</v>
      </c>
      <c r="D173" s="61" t="n">
        <f aca="false">(B173/C173)*100</f>
        <v>50</v>
      </c>
      <c r="E173" s="62" t="n">
        <v>20</v>
      </c>
      <c r="F173" s="62" t="n">
        <v>114</v>
      </c>
      <c r="G173" s="61" t="n">
        <f aca="false">(E173/F173)*100</f>
        <v>17.5438596491228</v>
      </c>
      <c r="H173" s="62" t="n">
        <v>1</v>
      </c>
      <c r="I173" s="62" t="n">
        <v>1</v>
      </c>
      <c r="J173" s="61" t="n">
        <f aca="false">(H176*I176)/100</f>
        <v>0.24</v>
      </c>
      <c r="K173" s="62" t="n">
        <v>78</v>
      </c>
      <c r="L173" s="62" t="n">
        <v>41</v>
      </c>
      <c r="M173" s="62" t="n">
        <v>11</v>
      </c>
      <c r="N173" s="61" t="n">
        <f aca="false">K173*L173*(1-(L173/M173))</f>
        <v>-8721.81818181818</v>
      </c>
      <c r="O173" s="62" t="n">
        <v>4</v>
      </c>
      <c r="P173" s="62" t="n">
        <v>37</v>
      </c>
      <c r="Q173" s="61" t="n">
        <f aca="false">P173/O173</f>
        <v>9.25</v>
      </c>
      <c r="R173" s="62" t="n">
        <v>899</v>
      </c>
      <c r="S173" s="62" t="n">
        <v>17</v>
      </c>
      <c r="T173" s="45" t="n">
        <v>0.43</v>
      </c>
      <c r="U173" s="61" t="n">
        <f aca="false">(R173*S173*T173)/1000</f>
        <v>6.57169</v>
      </c>
      <c r="V173" s="45" t="n">
        <v>4.6</v>
      </c>
      <c r="W173" s="45" t="n">
        <v>7.44</v>
      </c>
      <c r="X173" s="61" t="n">
        <f aca="false">V173+W173</f>
        <v>12.04</v>
      </c>
    </row>
    <row r="174" customFormat="false" ht="14.9" hidden="false" customHeight="false" outlineLevel="0" collapsed="false">
      <c r="A174" s="59" t="n">
        <v>172</v>
      </c>
      <c r="B174" s="62" t="n">
        <v>9</v>
      </c>
      <c r="C174" s="62" t="n">
        <v>25</v>
      </c>
      <c r="D174" s="61" t="n">
        <f aca="false">(B174/C174)*100</f>
        <v>36</v>
      </c>
      <c r="E174" s="62" t="n">
        <v>43</v>
      </c>
      <c r="F174" s="62" t="n">
        <v>119</v>
      </c>
      <c r="G174" s="61" t="n">
        <f aca="false">(E174/F174)*100</f>
        <v>36.1344537815126</v>
      </c>
      <c r="H174" s="62" t="n">
        <v>8</v>
      </c>
      <c r="I174" s="62" t="n">
        <v>3</v>
      </c>
      <c r="J174" s="61" t="n">
        <f aca="false">(H177*I177)/100</f>
        <v>0.12</v>
      </c>
      <c r="K174" s="62" t="n">
        <v>70</v>
      </c>
      <c r="L174" s="62" t="n">
        <v>39</v>
      </c>
      <c r="M174" s="62" t="n">
        <v>10</v>
      </c>
      <c r="N174" s="61" t="n">
        <f aca="false">K174*L174*(1-(L174/M174))</f>
        <v>-7917</v>
      </c>
      <c r="O174" s="62" t="n">
        <v>9</v>
      </c>
      <c r="P174" s="62" t="n">
        <v>40</v>
      </c>
      <c r="Q174" s="61" t="n">
        <f aca="false">P174/O174</f>
        <v>4.44444444444445</v>
      </c>
      <c r="R174" s="62" t="n">
        <v>366</v>
      </c>
      <c r="S174" s="62" t="n">
        <v>21</v>
      </c>
      <c r="T174" s="45" t="n">
        <v>0.43</v>
      </c>
      <c r="U174" s="61" t="n">
        <f aca="false">(R174*S174*T174)/1000</f>
        <v>3.30498</v>
      </c>
      <c r="V174" s="45" t="n">
        <v>1.61</v>
      </c>
      <c r="W174" s="45" t="n">
        <v>12.8</v>
      </c>
      <c r="X174" s="61" t="n">
        <f aca="false">V174+W174</f>
        <v>14.41</v>
      </c>
    </row>
    <row r="175" customFormat="false" ht="14.9" hidden="false" customHeight="false" outlineLevel="0" collapsed="false">
      <c r="A175" s="59" t="n">
        <v>173</v>
      </c>
      <c r="B175" s="62" t="n">
        <v>9</v>
      </c>
      <c r="C175" s="62" t="n">
        <v>18</v>
      </c>
      <c r="D175" s="61" t="n">
        <f aca="false">(B175/C175)*100</f>
        <v>50</v>
      </c>
      <c r="E175" s="62" t="n">
        <v>12</v>
      </c>
      <c r="F175" s="62" t="n">
        <v>124</v>
      </c>
      <c r="G175" s="61" t="n">
        <f aca="false">(E175/F175)*100</f>
        <v>9.67741935483871</v>
      </c>
      <c r="H175" s="62" t="n">
        <v>10</v>
      </c>
      <c r="I175" s="62" t="n">
        <v>1</v>
      </c>
      <c r="J175" s="61" t="n">
        <f aca="false">(H178*I178)/100</f>
        <v>0.45</v>
      </c>
      <c r="K175" s="62" t="n">
        <v>70</v>
      </c>
      <c r="L175" s="62" t="n">
        <v>24</v>
      </c>
      <c r="M175" s="62" t="n">
        <v>11</v>
      </c>
      <c r="N175" s="61" t="n">
        <f aca="false">K175*L175*(1-(L175/M175))</f>
        <v>-1985.45454545455</v>
      </c>
      <c r="O175" s="62" t="n">
        <v>5</v>
      </c>
      <c r="P175" s="62" t="n">
        <v>44</v>
      </c>
      <c r="Q175" s="61" t="n">
        <f aca="false">P175/O175</f>
        <v>8.8</v>
      </c>
      <c r="R175" s="62" t="n">
        <v>601</v>
      </c>
      <c r="S175" s="62" t="n">
        <v>21</v>
      </c>
      <c r="T175" s="45" t="n">
        <v>0.38</v>
      </c>
      <c r="U175" s="61" t="n">
        <f aca="false">(R175*S175*T175)/1000</f>
        <v>4.79598</v>
      </c>
      <c r="V175" s="45" t="n">
        <v>2.6</v>
      </c>
      <c r="W175" s="45" t="n">
        <v>23.04</v>
      </c>
      <c r="X175" s="61" t="n">
        <f aca="false">V175+W175</f>
        <v>25.64</v>
      </c>
    </row>
    <row r="176" customFormat="false" ht="14.9" hidden="false" customHeight="false" outlineLevel="0" collapsed="false">
      <c r="A176" s="59" t="n">
        <v>174</v>
      </c>
      <c r="B176" s="62" t="n">
        <v>3</v>
      </c>
      <c r="C176" s="62" t="n">
        <v>23</v>
      </c>
      <c r="D176" s="61" t="n">
        <f aca="false">(B176/C176)*100</f>
        <v>13.0434782608696</v>
      </c>
      <c r="E176" s="62" t="n">
        <v>24</v>
      </c>
      <c r="F176" s="62" t="n">
        <v>125</v>
      </c>
      <c r="G176" s="61" t="n">
        <f aca="false">(E176/F176)*100</f>
        <v>19.2</v>
      </c>
      <c r="H176" s="62" t="n">
        <v>12</v>
      </c>
      <c r="I176" s="62" t="n">
        <v>2</v>
      </c>
      <c r="J176" s="61" t="n">
        <f aca="false">(H179*I179)/100</f>
        <v>0.01</v>
      </c>
      <c r="K176" s="62" t="n">
        <v>73</v>
      </c>
      <c r="L176" s="62" t="n">
        <v>27</v>
      </c>
      <c r="M176" s="62" t="n">
        <v>11</v>
      </c>
      <c r="N176" s="61" t="n">
        <f aca="false">K176*L176*(1-(L176/M176))</f>
        <v>-2866.90909090909</v>
      </c>
      <c r="O176" s="62" t="n">
        <v>8</v>
      </c>
      <c r="P176" s="62" t="n">
        <v>49</v>
      </c>
      <c r="Q176" s="61" t="n">
        <f aca="false">P176/O176</f>
        <v>6.125</v>
      </c>
      <c r="R176" s="62" t="n">
        <v>819</v>
      </c>
      <c r="S176" s="62" t="n">
        <v>20</v>
      </c>
      <c r="T176" s="45" t="n">
        <v>0.45</v>
      </c>
      <c r="U176" s="61" t="n">
        <f aca="false">(R176*S176*T176)/1000</f>
        <v>7.371</v>
      </c>
      <c r="V176" s="45" t="n">
        <v>7.15</v>
      </c>
      <c r="W176" s="45" t="n">
        <v>18.72</v>
      </c>
      <c r="X176" s="61" t="n">
        <f aca="false">V176+W176</f>
        <v>25.87</v>
      </c>
    </row>
    <row r="177" customFormat="false" ht="14.9" hidden="false" customHeight="false" outlineLevel="0" collapsed="false">
      <c r="A177" s="59" t="n">
        <v>175</v>
      </c>
      <c r="B177" s="62" t="n">
        <v>7</v>
      </c>
      <c r="C177" s="62" t="n">
        <v>11</v>
      </c>
      <c r="D177" s="61" t="n">
        <f aca="false">(B177/C177)*100</f>
        <v>63.6363636363636</v>
      </c>
      <c r="E177" s="62" t="n">
        <v>26</v>
      </c>
      <c r="F177" s="62" t="n">
        <v>110</v>
      </c>
      <c r="G177" s="61" t="n">
        <f aca="false">(E177/F177)*100</f>
        <v>23.6363636363636</v>
      </c>
      <c r="H177" s="62" t="n">
        <v>12</v>
      </c>
      <c r="I177" s="62" t="n">
        <v>1</v>
      </c>
      <c r="J177" s="61" t="n">
        <f aca="false">(H180*I180)/100</f>
        <v>0.06</v>
      </c>
      <c r="K177" s="62" t="n">
        <v>79</v>
      </c>
      <c r="L177" s="62" t="n">
        <v>50</v>
      </c>
      <c r="M177" s="62" t="n">
        <v>11</v>
      </c>
      <c r="N177" s="61" t="n">
        <f aca="false">K177*L177*(1-(L177/M177))</f>
        <v>-14004.5454545455</v>
      </c>
      <c r="O177" s="62" t="n">
        <v>10</v>
      </c>
      <c r="P177" s="62" t="n">
        <v>47</v>
      </c>
      <c r="Q177" s="61" t="n">
        <f aca="false">P177/O177</f>
        <v>4.7</v>
      </c>
      <c r="R177" s="62" t="n">
        <v>982</v>
      </c>
      <c r="S177" s="62" t="n">
        <v>23</v>
      </c>
      <c r="T177" s="45" t="n">
        <v>0.43</v>
      </c>
      <c r="U177" s="61" t="n">
        <f aca="false">(R177*S177*T177)/1000</f>
        <v>9.71198</v>
      </c>
      <c r="V177" s="45" t="n">
        <v>5.65</v>
      </c>
      <c r="W177" s="45" t="n">
        <v>20.64</v>
      </c>
      <c r="X177" s="61" t="n">
        <f aca="false">V177+W177</f>
        <v>26.29</v>
      </c>
    </row>
    <row r="178" customFormat="false" ht="14.9" hidden="false" customHeight="false" outlineLevel="0" collapsed="false">
      <c r="A178" s="59" t="n">
        <v>176</v>
      </c>
      <c r="B178" s="62" t="n">
        <v>7</v>
      </c>
      <c r="C178" s="62" t="n">
        <v>25</v>
      </c>
      <c r="D178" s="61" t="n">
        <f aca="false">(B178/C178)*100</f>
        <v>28</v>
      </c>
      <c r="E178" s="62" t="n">
        <v>31</v>
      </c>
      <c r="F178" s="62" t="n">
        <v>118</v>
      </c>
      <c r="G178" s="61" t="n">
        <f aca="false">(E178/F178)*100</f>
        <v>26.271186440678</v>
      </c>
      <c r="H178" s="62" t="n">
        <v>15</v>
      </c>
      <c r="I178" s="62" t="n">
        <v>3</v>
      </c>
      <c r="J178" s="61" t="n">
        <f aca="false">(H181*I181)/100</f>
        <v>0.27</v>
      </c>
      <c r="K178" s="62" t="n">
        <v>85</v>
      </c>
      <c r="L178" s="62" t="n">
        <v>22</v>
      </c>
      <c r="M178" s="62" t="n">
        <v>12</v>
      </c>
      <c r="N178" s="61" t="n">
        <f aca="false">K178*L178*(1-(L178/M178))</f>
        <v>-1558.33333333333</v>
      </c>
      <c r="O178" s="62" t="n">
        <v>10</v>
      </c>
      <c r="P178" s="62" t="n">
        <v>31</v>
      </c>
      <c r="Q178" s="61" t="n">
        <f aca="false">P178/O178</f>
        <v>3.1</v>
      </c>
      <c r="R178" s="62" t="n">
        <v>697</v>
      </c>
      <c r="S178" s="62" t="n">
        <v>18</v>
      </c>
      <c r="T178" s="45" t="n">
        <v>0.31</v>
      </c>
      <c r="U178" s="61" t="n">
        <f aca="false">(R178*S178*T178)/1000</f>
        <v>3.88926</v>
      </c>
      <c r="V178" s="45" t="n">
        <v>4.07</v>
      </c>
      <c r="W178" s="45" t="n">
        <v>6.72</v>
      </c>
      <c r="X178" s="61" t="n">
        <f aca="false">V178+W178</f>
        <v>10.79</v>
      </c>
    </row>
    <row r="179" customFormat="false" ht="14.9" hidden="false" customHeight="false" outlineLevel="0" collapsed="false">
      <c r="A179" s="59" t="n">
        <v>177</v>
      </c>
      <c r="B179" s="62" t="n">
        <v>4</v>
      </c>
      <c r="C179" s="62" t="n">
        <v>10</v>
      </c>
      <c r="D179" s="61" t="n">
        <f aca="false">(B179/C179)*100</f>
        <v>40</v>
      </c>
      <c r="E179" s="62" t="n">
        <v>13</v>
      </c>
      <c r="F179" s="62" t="n">
        <v>114</v>
      </c>
      <c r="G179" s="61" t="n">
        <f aca="false">(E179/F179)*100</f>
        <v>11.4035087719298</v>
      </c>
      <c r="H179" s="62" t="n">
        <v>1</v>
      </c>
      <c r="I179" s="62" t="n">
        <v>1</v>
      </c>
      <c r="J179" s="61" t="n">
        <f aca="false">(H182*I182)/100</f>
        <v>0.02</v>
      </c>
      <c r="K179" s="62" t="n">
        <v>74</v>
      </c>
      <c r="L179" s="62" t="n">
        <v>29</v>
      </c>
      <c r="M179" s="62" t="n">
        <v>10</v>
      </c>
      <c r="N179" s="61" t="n">
        <f aca="false">K179*L179*(1-(L179/M179))</f>
        <v>-4077.4</v>
      </c>
      <c r="O179" s="62" t="n">
        <v>6</v>
      </c>
      <c r="P179" s="62" t="n">
        <v>40</v>
      </c>
      <c r="Q179" s="61" t="n">
        <f aca="false">P179/O179</f>
        <v>6.66666666666667</v>
      </c>
      <c r="R179" s="62" t="n">
        <v>879</v>
      </c>
      <c r="S179" s="62" t="n">
        <v>18</v>
      </c>
      <c r="T179" s="45" t="n">
        <v>0.3</v>
      </c>
      <c r="U179" s="61" t="n">
        <f aca="false">(R179*S179*T179)/1000</f>
        <v>4.7466</v>
      </c>
      <c r="V179" s="45" t="n">
        <v>2.64</v>
      </c>
      <c r="W179" s="45" t="n">
        <v>21.28</v>
      </c>
      <c r="X179" s="61" t="n">
        <f aca="false">V179+W179</f>
        <v>23.92</v>
      </c>
    </row>
    <row r="180" customFormat="false" ht="14.9" hidden="false" customHeight="false" outlineLevel="0" collapsed="false">
      <c r="A180" s="59" t="n">
        <v>178</v>
      </c>
      <c r="B180" s="62" t="n">
        <v>1</v>
      </c>
      <c r="C180" s="62" t="n">
        <v>14</v>
      </c>
      <c r="D180" s="61" t="n">
        <f aca="false">(B180/C180)*100</f>
        <v>7.14285714285714</v>
      </c>
      <c r="E180" s="62" t="n">
        <v>25</v>
      </c>
      <c r="F180" s="62" t="n">
        <v>120</v>
      </c>
      <c r="G180" s="61" t="n">
        <f aca="false">(E180/F180)*100</f>
        <v>20.8333333333333</v>
      </c>
      <c r="H180" s="62" t="n">
        <v>2</v>
      </c>
      <c r="I180" s="62" t="n">
        <v>3</v>
      </c>
      <c r="J180" s="61" t="n">
        <f aca="false">(H183*I183)/100</f>
        <v>0.21</v>
      </c>
      <c r="K180" s="62" t="n">
        <v>84</v>
      </c>
      <c r="L180" s="62" t="n">
        <v>34</v>
      </c>
      <c r="M180" s="62" t="n">
        <v>10</v>
      </c>
      <c r="N180" s="61" t="n">
        <f aca="false">K180*L180*(1-(L180/M180))</f>
        <v>-6854.4</v>
      </c>
      <c r="O180" s="62" t="n">
        <v>4</v>
      </c>
      <c r="P180" s="62" t="n">
        <v>50</v>
      </c>
      <c r="Q180" s="61" t="n">
        <f aca="false">P180/O180</f>
        <v>12.5</v>
      </c>
      <c r="R180" s="62" t="n">
        <v>463</v>
      </c>
      <c r="S180" s="62" t="n">
        <v>15</v>
      </c>
      <c r="T180" s="45" t="n">
        <v>0.4</v>
      </c>
      <c r="U180" s="61" t="n">
        <f aca="false">(R180*S180*T180)/1000</f>
        <v>2.778</v>
      </c>
      <c r="V180" s="45" t="n">
        <v>1.59</v>
      </c>
      <c r="W180" s="45" t="n">
        <v>10.32</v>
      </c>
      <c r="X180" s="61" t="n">
        <f aca="false">V180+W180</f>
        <v>11.91</v>
      </c>
    </row>
    <row r="181" customFormat="false" ht="14.9" hidden="false" customHeight="false" outlineLevel="0" collapsed="false">
      <c r="A181" s="59" t="n">
        <v>179</v>
      </c>
      <c r="B181" s="62" t="n">
        <v>2</v>
      </c>
      <c r="C181" s="62" t="n">
        <v>11</v>
      </c>
      <c r="D181" s="61" t="n">
        <f aca="false">(B181/C181)*100</f>
        <v>18.1818181818182</v>
      </c>
      <c r="E181" s="62" t="n">
        <v>22</v>
      </c>
      <c r="F181" s="62" t="n">
        <v>123</v>
      </c>
      <c r="G181" s="61" t="n">
        <f aca="false">(E181/F181)*100</f>
        <v>17.8861788617886</v>
      </c>
      <c r="H181" s="62" t="n">
        <v>9</v>
      </c>
      <c r="I181" s="62" t="n">
        <v>3</v>
      </c>
      <c r="J181" s="61" t="n">
        <f aca="false">(H184*I184)/100</f>
        <v>0.06</v>
      </c>
      <c r="K181" s="62" t="n">
        <v>88</v>
      </c>
      <c r="L181" s="62" t="n">
        <v>22</v>
      </c>
      <c r="M181" s="62" t="n">
        <v>10</v>
      </c>
      <c r="N181" s="61" t="n">
        <f aca="false">K181*L181*(1-(L181/M181))</f>
        <v>-2323.2</v>
      </c>
      <c r="O181" s="62" t="n">
        <v>5</v>
      </c>
      <c r="P181" s="62" t="n">
        <v>33</v>
      </c>
      <c r="Q181" s="61" t="n">
        <f aca="false">P181/O181</f>
        <v>6.6</v>
      </c>
      <c r="R181" s="62" t="n">
        <v>553</v>
      </c>
      <c r="S181" s="62" t="n">
        <v>18</v>
      </c>
      <c r="T181" s="45" t="n">
        <v>0.25</v>
      </c>
      <c r="U181" s="61" t="n">
        <f aca="false">(R181*S181*T181)/1000</f>
        <v>2.4885</v>
      </c>
      <c r="V181" s="45" t="n">
        <v>7.57</v>
      </c>
      <c r="W181" s="45" t="n">
        <v>6.24</v>
      </c>
      <c r="X181" s="61" t="n">
        <f aca="false">V181+W181</f>
        <v>13.81</v>
      </c>
    </row>
    <row r="182" customFormat="false" ht="14.9" hidden="false" customHeight="false" outlineLevel="0" collapsed="false">
      <c r="A182" s="59" t="n">
        <v>180</v>
      </c>
      <c r="B182" s="62" t="n">
        <v>8</v>
      </c>
      <c r="C182" s="62" t="n">
        <v>24</v>
      </c>
      <c r="D182" s="61" t="n">
        <f aca="false">(B182/C182)*100</f>
        <v>33.3333333333333</v>
      </c>
      <c r="E182" s="62" t="n">
        <v>11</v>
      </c>
      <c r="F182" s="62" t="n">
        <v>117</v>
      </c>
      <c r="G182" s="61" t="n">
        <f aca="false">(E182/F182)*100</f>
        <v>9.4017094017094</v>
      </c>
      <c r="H182" s="62" t="n">
        <v>1</v>
      </c>
      <c r="I182" s="62" t="n">
        <v>2</v>
      </c>
      <c r="J182" s="61" t="n">
        <f aca="false">(H185*I185)/100</f>
        <v>0.36</v>
      </c>
      <c r="K182" s="62" t="n">
        <v>89</v>
      </c>
      <c r="L182" s="62" t="n">
        <v>45</v>
      </c>
      <c r="M182" s="62" t="n">
        <v>10</v>
      </c>
      <c r="N182" s="61" t="n">
        <f aca="false">K182*L182*(1-(L182/M182))</f>
        <v>-14017.5</v>
      </c>
      <c r="O182" s="62" t="n">
        <v>7</v>
      </c>
      <c r="P182" s="62" t="n">
        <v>35</v>
      </c>
      <c r="Q182" s="61" t="n">
        <f aca="false">P182/O182</f>
        <v>5</v>
      </c>
      <c r="R182" s="62" t="n">
        <v>184</v>
      </c>
      <c r="S182" s="62" t="n">
        <v>18</v>
      </c>
      <c r="T182" s="45" t="n">
        <v>0.37</v>
      </c>
      <c r="U182" s="61" t="n">
        <f aca="false">(R182*S182*T182)/1000</f>
        <v>1.22544</v>
      </c>
      <c r="V182" s="45" t="n">
        <v>6.1</v>
      </c>
      <c r="W182" s="45" t="n">
        <v>17.36</v>
      </c>
      <c r="X182" s="61" t="n">
        <f aca="false">V182+W182</f>
        <v>23.46</v>
      </c>
    </row>
    <row r="183" customFormat="false" ht="14.9" hidden="false" customHeight="false" outlineLevel="0" collapsed="false">
      <c r="A183" s="59" t="n">
        <v>181</v>
      </c>
      <c r="B183" s="62" t="n">
        <v>5</v>
      </c>
      <c r="C183" s="62" t="n">
        <v>19</v>
      </c>
      <c r="D183" s="61" t="n">
        <f aca="false">(B183/C183)*100</f>
        <v>26.3157894736842</v>
      </c>
      <c r="E183" s="62" t="n">
        <v>19</v>
      </c>
      <c r="F183" s="62" t="n">
        <v>119</v>
      </c>
      <c r="G183" s="61" t="n">
        <f aca="false">(E183/F183)*100</f>
        <v>15.9663865546218</v>
      </c>
      <c r="H183" s="62" t="n">
        <v>7</v>
      </c>
      <c r="I183" s="62" t="n">
        <v>3</v>
      </c>
      <c r="J183" s="61" t="n">
        <f aca="false">(H186*I186)/100</f>
        <v>0.17</v>
      </c>
      <c r="K183" s="62" t="n">
        <v>85</v>
      </c>
      <c r="L183" s="62" t="n">
        <v>13</v>
      </c>
      <c r="M183" s="62" t="n">
        <v>12</v>
      </c>
      <c r="N183" s="61" t="n">
        <f aca="false">K183*L183*(1-(L183/M183))</f>
        <v>-92.0833333333333</v>
      </c>
      <c r="O183" s="62" t="n">
        <v>3</v>
      </c>
      <c r="P183" s="62" t="n">
        <v>39</v>
      </c>
      <c r="Q183" s="61" t="n">
        <f aca="false">P183/O183</f>
        <v>13</v>
      </c>
      <c r="R183" s="62" t="n">
        <v>842</v>
      </c>
      <c r="S183" s="62" t="n">
        <v>29</v>
      </c>
      <c r="T183" s="45" t="n">
        <v>0.35</v>
      </c>
      <c r="U183" s="61" t="n">
        <f aca="false">(R183*S183*T183)/1000</f>
        <v>8.5463</v>
      </c>
      <c r="V183" s="45" t="n">
        <v>7.57</v>
      </c>
      <c r="W183" s="45" t="n">
        <v>28.8</v>
      </c>
      <c r="X183" s="61" t="n">
        <f aca="false">V183+W183</f>
        <v>36.37</v>
      </c>
    </row>
    <row r="184" customFormat="false" ht="14.9" hidden="false" customHeight="false" outlineLevel="0" collapsed="false">
      <c r="A184" s="59" t="n">
        <v>182</v>
      </c>
      <c r="B184" s="62" t="n">
        <v>2</v>
      </c>
      <c r="C184" s="62" t="n">
        <v>12</v>
      </c>
      <c r="D184" s="61" t="n">
        <f aca="false">(B184/C184)*100</f>
        <v>16.6666666666667</v>
      </c>
      <c r="E184" s="62" t="n">
        <v>37</v>
      </c>
      <c r="F184" s="62" t="n">
        <v>124</v>
      </c>
      <c r="G184" s="61" t="n">
        <f aca="false">(E184/F184)*100</f>
        <v>29.8387096774194</v>
      </c>
      <c r="H184" s="62" t="n">
        <v>6</v>
      </c>
      <c r="I184" s="62" t="n">
        <v>1</v>
      </c>
      <c r="J184" s="61" t="n">
        <f aca="false">(H187*I187)/100</f>
        <v>0.16</v>
      </c>
      <c r="K184" s="62" t="n">
        <v>73</v>
      </c>
      <c r="L184" s="62" t="n">
        <v>27</v>
      </c>
      <c r="M184" s="62" t="n">
        <v>12</v>
      </c>
      <c r="N184" s="61" t="n">
        <f aca="false">K184*L184*(1-(L184/M184))</f>
        <v>-2463.75</v>
      </c>
      <c r="O184" s="62" t="n">
        <v>4</v>
      </c>
      <c r="P184" s="62" t="n">
        <v>45</v>
      </c>
      <c r="Q184" s="61" t="n">
        <f aca="false">P184/O184</f>
        <v>11.25</v>
      </c>
      <c r="R184" s="62" t="n">
        <v>453</v>
      </c>
      <c r="S184" s="62" t="n">
        <v>25</v>
      </c>
      <c r="T184" s="45" t="n">
        <v>0.35</v>
      </c>
      <c r="U184" s="61" t="n">
        <f aca="false">(R184*S184*T184)/1000</f>
        <v>3.96375</v>
      </c>
      <c r="V184" s="45" t="n">
        <v>4.57</v>
      </c>
      <c r="W184" s="45" t="n">
        <v>11.76</v>
      </c>
      <c r="X184" s="61" t="n">
        <f aca="false">V184+W184</f>
        <v>16.33</v>
      </c>
    </row>
    <row r="185" customFormat="false" ht="14.9" hidden="false" customHeight="false" outlineLevel="0" collapsed="false">
      <c r="A185" s="59" t="n">
        <v>183</v>
      </c>
      <c r="B185" s="62" t="n">
        <v>6</v>
      </c>
      <c r="C185" s="62" t="n">
        <v>22</v>
      </c>
      <c r="D185" s="61" t="n">
        <f aca="false">(B185/C185)*100</f>
        <v>27.2727272727273</v>
      </c>
      <c r="E185" s="62" t="n">
        <v>42</v>
      </c>
      <c r="F185" s="62" t="n">
        <v>110</v>
      </c>
      <c r="G185" s="61" t="n">
        <f aca="false">(E185/F185)*100</f>
        <v>38.1818181818182</v>
      </c>
      <c r="H185" s="62" t="n">
        <v>18</v>
      </c>
      <c r="I185" s="62" t="n">
        <v>2</v>
      </c>
      <c r="J185" s="61" t="n">
        <f aca="false">(H188*I188)/100</f>
        <v>0.17</v>
      </c>
      <c r="K185" s="62" t="n">
        <v>76</v>
      </c>
      <c r="L185" s="62" t="n">
        <v>19</v>
      </c>
      <c r="M185" s="62" t="n">
        <v>11</v>
      </c>
      <c r="N185" s="61" t="n">
        <f aca="false">K185*L185*(1-(L185/M185))</f>
        <v>-1050.18181818182</v>
      </c>
      <c r="O185" s="62" t="n">
        <v>8</v>
      </c>
      <c r="P185" s="62" t="n">
        <v>36</v>
      </c>
      <c r="Q185" s="61" t="n">
        <f aca="false">P185/O185</f>
        <v>4.5</v>
      </c>
      <c r="R185" s="62" t="n">
        <v>668</v>
      </c>
      <c r="S185" s="62" t="n">
        <v>20</v>
      </c>
      <c r="T185" s="45" t="n">
        <v>0.4</v>
      </c>
      <c r="U185" s="61" t="n">
        <f aca="false">(R185*S185*T185)/1000</f>
        <v>5.344</v>
      </c>
      <c r="V185" s="45" t="n">
        <v>6.07</v>
      </c>
      <c r="W185" s="45" t="n">
        <v>19.84</v>
      </c>
      <c r="X185" s="61" t="n">
        <f aca="false">V185+W185</f>
        <v>25.91</v>
      </c>
    </row>
    <row r="186" customFormat="false" ht="14.9" hidden="false" customHeight="false" outlineLevel="0" collapsed="false">
      <c r="A186" s="59" t="n">
        <v>184</v>
      </c>
      <c r="B186" s="62" t="n">
        <v>10</v>
      </c>
      <c r="C186" s="62" t="n">
        <v>19</v>
      </c>
      <c r="D186" s="61" t="n">
        <f aca="false">(B186/C186)*100</f>
        <v>52.6315789473684</v>
      </c>
      <c r="E186" s="62" t="n">
        <v>40</v>
      </c>
      <c r="F186" s="62" t="n">
        <v>120</v>
      </c>
      <c r="G186" s="61" t="n">
        <f aca="false">(E186/F186)*100</f>
        <v>33.3333333333333</v>
      </c>
      <c r="H186" s="62" t="n">
        <v>17</v>
      </c>
      <c r="I186" s="62" t="n">
        <v>1</v>
      </c>
      <c r="J186" s="61" t="n">
        <f aca="false">(H189*I189)/100</f>
        <v>0.36</v>
      </c>
      <c r="K186" s="62" t="n">
        <v>80</v>
      </c>
      <c r="L186" s="62" t="n">
        <v>34</v>
      </c>
      <c r="M186" s="62" t="n">
        <v>10</v>
      </c>
      <c r="N186" s="61" t="n">
        <f aca="false">K186*L186*(1-(L186/M186))</f>
        <v>-6528</v>
      </c>
      <c r="O186" s="62" t="n">
        <v>6</v>
      </c>
      <c r="P186" s="62" t="n">
        <v>38</v>
      </c>
      <c r="Q186" s="61" t="n">
        <f aca="false">P186/O186</f>
        <v>6.33333333333333</v>
      </c>
      <c r="R186" s="62" t="n">
        <v>593</v>
      </c>
      <c r="S186" s="62" t="n">
        <v>18</v>
      </c>
      <c r="T186" s="45" t="n">
        <v>0.37</v>
      </c>
      <c r="U186" s="61" t="n">
        <f aca="false">(R186*S186*T186)/1000</f>
        <v>3.94938</v>
      </c>
      <c r="V186" s="45" t="n">
        <v>2.58</v>
      </c>
      <c r="W186" s="45" t="n">
        <v>35.28</v>
      </c>
      <c r="X186" s="61" t="n">
        <f aca="false">V186+W186</f>
        <v>37.86</v>
      </c>
    </row>
    <row r="187" customFormat="false" ht="14.9" hidden="false" customHeight="false" outlineLevel="0" collapsed="false">
      <c r="A187" s="59" t="n">
        <v>185</v>
      </c>
      <c r="B187" s="62" t="n">
        <v>0</v>
      </c>
      <c r="C187" s="62" t="n">
        <v>25</v>
      </c>
      <c r="D187" s="61" t="n">
        <f aca="false">(B187/C187)*100</f>
        <v>0</v>
      </c>
      <c r="E187" s="62" t="n">
        <v>31</v>
      </c>
      <c r="F187" s="62" t="n">
        <v>112</v>
      </c>
      <c r="G187" s="61" t="n">
        <f aca="false">(E187/F187)*100</f>
        <v>27.6785714285714</v>
      </c>
      <c r="H187" s="62" t="n">
        <v>8</v>
      </c>
      <c r="I187" s="62" t="n">
        <v>2</v>
      </c>
      <c r="J187" s="61" t="n">
        <f aca="false">(H190*I190)/100</f>
        <v>0.36</v>
      </c>
      <c r="K187" s="62" t="n">
        <v>81</v>
      </c>
      <c r="L187" s="62" t="n">
        <v>27</v>
      </c>
      <c r="M187" s="62" t="n">
        <v>10</v>
      </c>
      <c r="N187" s="61" t="n">
        <f aca="false">K187*L187*(1-(L187/M187))</f>
        <v>-3717.9</v>
      </c>
      <c r="O187" s="62" t="n">
        <v>5</v>
      </c>
      <c r="P187" s="62" t="n">
        <v>38</v>
      </c>
      <c r="Q187" s="61" t="n">
        <f aca="false">P187/O187</f>
        <v>7.6</v>
      </c>
      <c r="R187" s="62" t="n">
        <v>476</v>
      </c>
      <c r="S187" s="62" t="n">
        <v>30</v>
      </c>
      <c r="T187" s="45" t="n">
        <v>0.33</v>
      </c>
      <c r="U187" s="61" t="n">
        <f aca="false">(R187*S187*T187)/1000</f>
        <v>4.7124</v>
      </c>
      <c r="V187" s="45" t="n">
        <v>4.13</v>
      </c>
      <c r="W187" s="45" t="n">
        <v>35.28</v>
      </c>
      <c r="X187" s="61" t="n">
        <f aca="false">V187+W187</f>
        <v>39.41</v>
      </c>
    </row>
    <row r="188" customFormat="false" ht="14.9" hidden="false" customHeight="false" outlineLevel="0" collapsed="false">
      <c r="A188" s="59" t="n">
        <v>186</v>
      </c>
      <c r="B188" s="62" t="n">
        <v>5</v>
      </c>
      <c r="C188" s="62" t="n">
        <v>11</v>
      </c>
      <c r="D188" s="61" t="n">
        <f aca="false">(B188/C188)*100</f>
        <v>45.4545454545455</v>
      </c>
      <c r="E188" s="62" t="n">
        <v>37</v>
      </c>
      <c r="F188" s="62" t="n">
        <v>111</v>
      </c>
      <c r="G188" s="61" t="n">
        <f aca="false">(E188/F188)*100</f>
        <v>33.3333333333333</v>
      </c>
      <c r="H188" s="62" t="n">
        <v>17</v>
      </c>
      <c r="I188" s="62" t="n">
        <v>1</v>
      </c>
      <c r="J188" s="61" t="n">
        <f aca="false">(H191*I191)/100</f>
        <v>0.6</v>
      </c>
      <c r="K188" s="62" t="n">
        <v>76</v>
      </c>
      <c r="L188" s="62" t="n">
        <v>39</v>
      </c>
      <c r="M188" s="62" t="n">
        <v>11</v>
      </c>
      <c r="N188" s="61" t="n">
        <f aca="false">K188*L188*(1-(L188/M188))</f>
        <v>-7544.72727272727</v>
      </c>
      <c r="O188" s="62" t="n">
        <v>10</v>
      </c>
      <c r="P188" s="62" t="n">
        <v>48</v>
      </c>
      <c r="Q188" s="61" t="n">
        <f aca="false">P188/O188</f>
        <v>4.8</v>
      </c>
      <c r="R188" s="62" t="n">
        <v>790</v>
      </c>
      <c r="S188" s="62" t="n">
        <v>24</v>
      </c>
      <c r="T188" s="45" t="n">
        <v>0.43</v>
      </c>
      <c r="U188" s="61" t="n">
        <f aca="false">(R188*S188*T188)/1000</f>
        <v>8.1528</v>
      </c>
      <c r="V188" s="45" t="n">
        <v>3.11</v>
      </c>
      <c r="W188" s="45" t="n">
        <v>13.12</v>
      </c>
      <c r="X188" s="61" t="n">
        <f aca="false">V188+W188</f>
        <v>16.23</v>
      </c>
    </row>
    <row r="189" customFormat="false" ht="14.9" hidden="false" customHeight="false" outlineLevel="0" collapsed="false">
      <c r="A189" s="59" t="n">
        <v>187</v>
      </c>
      <c r="B189" s="62" t="n">
        <v>9</v>
      </c>
      <c r="C189" s="62" t="n">
        <v>22</v>
      </c>
      <c r="D189" s="61" t="n">
        <f aca="false">(B189/C189)*100</f>
        <v>40.9090909090909</v>
      </c>
      <c r="E189" s="62" t="n">
        <v>39</v>
      </c>
      <c r="F189" s="62" t="n">
        <v>125</v>
      </c>
      <c r="G189" s="61" t="n">
        <f aca="false">(E189/F189)*100</f>
        <v>31.2</v>
      </c>
      <c r="H189" s="62" t="n">
        <v>18</v>
      </c>
      <c r="I189" s="62" t="n">
        <v>2</v>
      </c>
      <c r="J189" s="61" t="n">
        <f aca="false">(H192*I192)/100</f>
        <v>0.08</v>
      </c>
      <c r="K189" s="62" t="n">
        <v>73</v>
      </c>
      <c r="L189" s="62" t="n">
        <v>32</v>
      </c>
      <c r="M189" s="62" t="n">
        <v>12</v>
      </c>
      <c r="N189" s="61" t="n">
        <f aca="false">K189*L189*(1-(L189/M189))</f>
        <v>-3893.33333333333</v>
      </c>
      <c r="O189" s="62" t="n">
        <v>4</v>
      </c>
      <c r="P189" s="62" t="n">
        <v>34</v>
      </c>
      <c r="Q189" s="61" t="n">
        <f aca="false">P189/O189</f>
        <v>8.5</v>
      </c>
      <c r="R189" s="62" t="n">
        <v>334</v>
      </c>
      <c r="S189" s="62" t="n">
        <v>26</v>
      </c>
      <c r="T189" s="45" t="n">
        <v>0.43</v>
      </c>
      <c r="U189" s="61" t="n">
        <f aca="false">(R189*S189*T189)/1000</f>
        <v>3.73412</v>
      </c>
      <c r="V189" s="45" t="n">
        <v>7.61</v>
      </c>
      <c r="W189" s="45" t="n">
        <v>16</v>
      </c>
      <c r="X189" s="61" t="n">
        <f aca="false">V189+W189</f>
        <v>23.61</v>
      </c>
    </row>
    <row r="190" customFormat="false" ht="14.9" hidden="false" customHeight="false" outlineLevel="0" collapsed="false">
      <c r="A190" s="59" t="n">
        <v>188</v>
      </c>
      <c r="B190" s="62" t="n">
        <v>1</v>
      </c>
      <c r="C190" s="62" t="n">
        <v>15</v>
      </c>
      <c r="D190" s="61" t="n">
        <f aca="false">(B190/C190)*100</f>
        <v>6.66666666666667</v>
      </c>
      <c r="E190" s="62" t="n">
        <v>32</v>
      </c>
      <c r="F190" s="62" t="n">
        <v>124</v>
      </c>
      <c r="G190" s="61" t="n">
        <f aca="false">(E190/F190)*100</f>
        <v>25.8064516129032</v>
      </c>
      <c r="H190" s="62" t="n">
        <v>12</v>
      </c>
      <c r="I190" s="62" t="n">
        <v>3</v>
      </c>
      <c r="J190" s="61" t="n">
        <f aca="false">(H193*I193)/100</f>
        <v>0.28</v>
      </c>
      <c r="K190" s="62" t="n">
        <v>85</v>
      </c>
      <c r="L190" s="62" t="n">
        <v>24</v>
      </c>
      <c r="M190" s="62" t="n">
        <v>10</v>
      </c>
      <c r="N190" s="61" t="n">
        <f aca="false">K190*L190*(1-(L190/M190))</f>
        <v>-2856</v>
      </c>
      <c r="O190" s="62" t="n">
        <v>7</v>
      </c>
      <c r="P190" s="62" t="n">
        <v>30</v>
      </c>
      <c r="Q190" s="61" t="n">
        <f aca="false">P190/O190</f>
        <v>4.28571428571429</v>
      </c>
      <c r="R190" s="62" t="n">
        <v>402</v>
      </c>
      <c r="S190" s="62" t="n">
        <v>30</v>
      </c>
      <c r="T190" s="45" t="n">
        <v>0.27</v>
      </c>
      <c r="U190" s="61" t="n">
        <f aca="false">(R190*S190*T190)/1000</f>
        <v>3.2562</v>
      </c>
      <c r="V190" s="45" t="n">
        <v>1.61</v>
      </c>
      <c r="W190" s="45" t="n">
        <v>37.6</v>
      </c>
      <c r="X190" s="61" t="n">
        <f aca="false">V190+W190</f>
        <v>39.21</v>
      </c>
    </row>
    <row r="191" customFormat="false" ht="14.9" hidden="false" customHeight="false" outlineLevel="0" collapsed="false">
      <c r="A191" s="59" t="n">
        <v>189</v>
      </c>
      <c r="B191" s="62" t="n">
        <v>6</v>
      </c>
      <c r="C191" s="62" t="n">
        <v>22</v>
      </c>
      <c r="D191" s="61" t="n">
        <f aca="false">(B191/C191)*100</f>
        <v>27.2727272727273</v>
      </c>
      <c r="E191" s="62" t="n">
        <v>15</v>
      </c>
      <c r="F191" s="62" t="n">
        <v>112</v>
      </c>
      <c r="G191" s="61" t="n">
        <f aca="false">(E191/F191)*100</f>
        <v>13.3928571428571</v>
      </c>
      <c r="H191" s="62" t="n">
        <v>20</v>
      </c>
      <c r="I191" s="62" t="n">
        <v>3</v>
      </c>
      <c r="J191" s="61" t="n">
        <f aca="false">(H194*I194)/100</f>
        <v>0.17</v>
      </c>
      <c r="K191" s="62" t="n">
        <v>74</v>
      </c>
      <c r="L191" s="62" t="n">
        <v>11</v>
      </c>
      <c r="M191" s="62" t="n">
        <v>10</v>
      </c>
      <c r="N191" s="61" t="n">
        <f aca="false">K191*L191*(1-(L191/M191))</f>
        <v>-81.4000000000001</v>
      </c>
      <c r="O191" s="62" t="n">
        <v>9</v>
      </c>
      <c r="P191" s="62" t="n">
        <v>46</v>
      </c>
      <c r="Q191" s="61" t="n">
        <f aca="false">P191/O191</f>
        <v>5.11111111111111</v>
      </c>
      <c r="R191" s="62" t="n">
        <v>610</v>
      </c>
      <c r="S191" s="62" t="n">
        <v>15</v>
      </c>
      <c r="T191" s="45" t="n">
        <v>0.36</v>
      </c>
      <c r="U191" s="61" t="n">
        <f aca="false">(R191*S191*T191)/1000</f>
        <v>3.294</v>
      </c>
      <c r="V191" s="45" t="n">
        <v>2.14</v>
      </c>
      <c r="W191" s="45" t="n">
        <v>5.6</v>
      </c>
      <c r="X191" s="61" t="n">
        <f aca="false">V191+W191</f>
        <v>7.74</v>
      </c>
    </row>
    <row r="192" customFormat="false" ht="14.9" hidden="false" customHeight="false" outlineLevel="0" collapsed="false">
      <c r="A192" s="59" t="n">
        <v>190</v>
      </c>
      <c r="B192" s="62" t="n">
        <v>5</v>
      </c>
      <c r="C192" s="62" t="n">
        <v>16</v>
      </c>
      <c r="D192" s="61" t="n">
        <f aca="false">(B192/C192)*100</f>
        <v>31.25</v>
      </c>
      <c r="E192" s="62" t="n">
        <v>31</v>
      </c>
      <c r="F192" s="62" t="n">
        <v>110</v>
      </c>
      <c r="G192" s="61" t="n">
        <f aca="false">(E192/F192)*100</f>
        <v>28.1818181818182</v>
      </c>
      <c r="H192" s="62" t="n">
        <v>8</v>
      </c>
      <c r="I192" s="62" t="n">
        <v>1</v>
      </c>
      <c r="J192" s="61" t="n">
        <f aca="false">(H195*I195)/100</f>
        <v>0.09</v>
      </c>
      <c r="K192" s="62" t="n">
        <v>87</v>
      </c>
      <c r="L192" s="62" t="n">
        <v>39</v>
      </c>
      <c r="M192" s="62" t="n">
        <v>12</v>
      </c>
      <c r="N192" s="61" t="n">
        <f aca="false">K192*L192*(1-(L192/M192))</f>
        <v>-7634.25</v>
      </c>
      <c r="O192" s="62" t="n">
        <v>6</v>
      </c>
      <c r="P192" s="62" t="n">
        <v>38</v>
      </c>
      <c r="Q192" s="61" t="n">
        <f aca="false">P192/O192</f>
        <v>6.33333333333333</v>
      </c>
      <c r="R192" s="62" t="n">
        <v>366</v>
      </c>
      <c r="S192" s="62" t="n">
        <v>20</v>
      </c>
      <c r="T192" s="45" t="n">
        <v>0.3</v>
      </c>
      <c r="U192" s="61" t="n">
        <f aca="false">(R192*S192*T192)/1000</f>
        <v>2.196</v>
      </c>
      <c r="V192" s="45" t="n">
        <v>4.63</v>
      </c>
      <c r="W192" s="45" t="n">
        <v>9.36</v>
      </c>
      <c r="X192" s="61" t="n">
        <f aca="false">V192+W192</f>
        <v>13.99</v>
      </c>
    </row>
    <row r="193" customFormat="false" ht="14.9" hidden="false" customHeight="false" outlineLevel="0" collapsed="false">
      <c r="A193" s="59" t="n">
        <v>191</v>
      </c>
      <c r="B193" s="62" t="n">
        <v>2</v>
      </c>
      <c r="C193" s="62" t="n">
        <v>18</v>
      </c>
      <c r="D193" s="61" t="n">
        <f aca="false">(B193/C193)*100</f>
        <v>11.1111111111111</v>
      </c>
      <c r="E193" s="62" t="n">
        <v>45</v>
      </c>
      <c r="F193" s="62" t="n">
        <v>110</v>
      </c>
      <c r="G193" s="61" t="n">
        <f aca="false">(E193/F193)*100</f>
        <v>40.9090909090909</v>
      </c>
      <c r="H193" s="62" t="n">
        <v>14</v>
      </c>
      <c r="I193" s="62" t="n">
        <v>2</v>
      </c>
      <c r="J193" s="61" t="n">
        <f aca="false">(H196*I196)/100</f>
        <v>0.2</v>
      </c>
      <c r="K193" s="62" t="n">
        <v>89</v>
      </c>
      <c r="L193" s="62" t="n">
        <v>21</v>
      </c>
      <c r="M193" s="62" t="n">
        <v>11</v>
      </c>
      <c r="N193" s="61" t="n">
        <f aca="false">K193*L193*(1-(L193/M193))</f>
        <v>-1699.09090909091</v>
      </c>
      <c r="O193" s="62" t="n">
        <v>9</v>
      </c>
      <c r="P193" s="62" t="n">
        <v>38</v>
      </c>
      <c r="Q193" s="61" t="n">
        <f aca="false">P193/O193</f>
        <v>4.22222222222222</v>
      </c>
      <c r="R193" s="62" t="n">
        <v>434</v>
      </c>
      <c r="S193" s="62" t="n">
        <v>20</v>
      </c>
      <c r="T193" s="45" t="n">
        <v>0.41</v>
      </c>
      <c r="U193" s="61" t="n">
        <f aca="false">(R193*S193*T193)/1000</f>
        <v>3.5588</v>
      </c>
      <c r="V193" s="45" t="n">
        <v>7.57</v>
      </c>
      <c r="W193" s="45" t="n">
        <v>13.2</v>
      </c>
      <c r="X193" s="61" t="n">
        <f aca="false">V193+W193</f>
        <v>20.77</v>
      </c>
    </row>
    <row r="194" customFormat="false" ht="14.9" hidden="false" customHeight="false" outlineLevel="0" collapsed="false">
      <c r="A194" s="59" t="n">
        <v>192</v>
      </c>
      <c r="B194" s="62" t="n">
        <v>5</v>
      </c>
      <c r="C194" s="62" t="n">
        <v>23</v>
      </c>
      <c r="D194" s="61" t="n">
        <f aca="false">(B194/C194)*100</f>
        <v>21.7391304347826</v>
      </c>
      <c r="E194" s="62" t="n">
        <v>18</v>
      </c>
      <c r="F194" s="62" t="n">
        <v>121</v>
      </c>
      <c r="G194" s="61" t="n">
        <f aca="false">(E194/F194)*100</f>
        <v>14.8760330578512</v>
      </c>
      <c r="H194" s="62" t="n">
        <v>17</v>
      </c>
      <c r="I194" s="62" t="n">
        <v>1</v>
      </c>
      <c r="J194" s="61" t="n">
        <f aca="false">(H197*I197)/100</f>
        <v>0.06</v>
      </c>
      <c r="K194" s="62" t="n">
        <v>74</v>
      </c>
      <c r="L194" s="62" t="n">
        <v>47</v>
      </c>
      <c r="M194" s="62" t="n">
        <v>11</v>
      </c>
      <c r="N194" s="61" t="n">
        <f aca="false">K194*L194*(1-(L194/M194))</f>
        <v>-11382.5454545455</v>
      </c>
      <c r="O194" s="62" t="n">
        <v>9</v>
      </c>
      <c r="P194" s="62" t="n">
        <v>49</v>
      </c>
      <c r="Q194" s="61" t="n">
        <f aca="false">P194/O194</f>
        <v>5.44444444444445</v>
      </c>
      <c r="R194" s="62" t="n">
        <v>910</v>
      </c>
      <c r="S194" s="62" t="n">
        <v>15</v>
      </c>
      <c r="T194" s="45" t="n">
        <v>0.26</v>
      </c>
      <c r="U194" s="61" t="n">
        <f aca="false">(R194*S194*T194)/1000</f>
        <v>3.549</v>
      </c>
      <c r="V194" s="45" t="n">
        <v>6.15</v>
      </c>
      <c r="W194" s="45" t="n">
        <v>22.08</v>
      </c>
      <c r="X194" s="61" t="n">
        <f aca="false">V194+W194</f>
        <v>28.23</v>
      </c>
    </row>
    <row r="195" customFormat="false" ht="14.9" hidden="false" customHeight="false" outlineLevel="0" collapsed="false">
      <c r="A195" s="59" t="n">
        <v>193</v>
      </c>
      <c r="B195" s="62" t="n">
        <v>2</v>
      </c>
      <c r="C195" s="62" t="n">
        <v>24</v>
      </c>
      <c r="D195" s="61" t="n">
        <f aca="false">(B195/C195)*100</f>
        <v>8.33333333333333</v>
      </c>
      <c r="E195" s="62" t="n">
        <v>34</v>
      </c>
      <c r="F195" s="62" t="n">
        <v>111</v>
      </c>
      <c r="G195" s="61" t="n">
        <f aca="false">(E195/F195)*100</f>
        <v>30.6306306306306</v>
      </c>
      <c r="H195" s="62" t="n">
        <v>3</v>
      </c>
      <c r="I195" s="62" t="n">
        <v>3</v>
      </c>
      <c r="J195" s="61" t="n">
        <f aca="false">(H198*I198)/100</f>
        <v>0.1</v>
      </c>
      <c r="K195" s="62" t="n">
        <v>70</v>
      </c>
      <c r="L195" s="62" t="n">
        <v>39</v>
      </c>
      <c r="M195" s="62" t="n">
        <v>12</v>
      </c>
      <c r="N195" s="61" t="n">
        <f aca="false">K195*L195*(1-(L195/M195))</f>
        <v>-6142.5</v>
      </c>
      <c r="O195" s="62" t="n">
        <v>4</v>
      </c>
      <c r="P195" s="62" t="n">
        <v>39</v>
      </c>
      <c r="Q195" s="61" t="n">
        <f aca="false">P195/O195</f>
        <v>9.75</v>
      </c>
      <c r="R195" s="62" t="n">
        <v>401</v>
      </c>
      <c r="S195" s="62" t="n">
        <v>16</v>
      </c>
      <c r="T195" s="45" t="n">
        <v>0.32</v>
      </c>
      <c r="U195" s="61" t="n">
        <f aca="false">(R195*S195*T195)/1000</f>
        <v>2.05312</v>
      </c>
      <c r="V195" s="45" t="n">
        <v>7.56</v>
      </c>
      <c r="W195" s="45" t="n">
        <v>15.84</v>
      </c>
      <c r="X195" s="61" t="n">
        <f aca="false">V195+W195</f>
        <v>23.4</v>
      </c>
    </row>
    <row r="196" customFormat="false" ht="14.9" hidden="false" customHeight="false" outlineLevel="0" collapsed="false">
      <c r="A196" s="59" t="n">
        <v>194</v>
      </c>
      <c r="B196" s="62" t="n">
        <v>10</v>
      </c>
      <c r="C196" s="62" t="n">
        <v>13</v>
      </c>
      <c r="D196" s="61" t="n">
        <f aca="false">(B196/C196)*100</f>
        <v>76.9230769230769</v>
      </c>
      <c r="E196" s="62" t="n">
        <v>13</v>
      </c>
      <c r="F196" s="62" t="n">
        <v>118</v>
      </c>
      <c r="G196" s="61" t="n">
        <f aca="false">(E196/F196)*100</f>
        <v>11.0169491525424</v>
      </c>
      <c r="H196" s="62" t="n">
        <v>20</v>
      </c>
      <c r="I196" s="62" t="n">
        <v>1</v>
      </c>
      <c r="J196" s="61" t="n">
        <f aca="false">(H199*I199)/100</f>
        <v>0.21</v>
      </c>
      <c r="K196" s="62" t="n">
        <v>78</v>
      </c>
      <c r="L196" s="62" t="n">
        <v>45</v>
      </c>
      <c r="M196" s="62" t="n">
        <v>11</v>
      </c>
      <c r="N196" s="61" t="n">
        <f aca="false">K196*L196*(1-(L196/M196))</f>
        <v>-10849.0909090909</v>
      </c>
      <c r="O196" s="62" t="n">
        <v>9</v>
      </c>
      <c r="P196" s="62" t="n">
        <v>49</v>
      </c>
      <c r="Q196" s="61" t="n">
        <f aca="false">P196/O196</f>
        <v>5.44444444444445</v>
      </c>
      <c r="R196" s="62" t="n">
        <v>395</v>
      </c>
      <c r="S196" s="62" t="n">
        <v>25</v>
      </c>
      <c r="T196" s="45" t="n">
        <v>0.44</v>
      </c>
      <c r="U196" s="61" t="n">
        <f aca="false">(R196*S196*T196)/1000</f>
        <v>4.345</v>
      </c>
      <c r="V196" s="45" t="n">
        <v>3.13</v>
      </c>
      <c r="W196" s="45" t="n">
        <v>25.2</v>
      </c>
      <c r="X196" s="61" t="n">
        <f aca="false">V196+W196</f>
        <v>28.33</v>
      </c>
    </row>
    <row r="197" customFormat="false" ht="14.9" hidden="false" customHeight="false" outlineLevel="0" collapsed="false">
      <c r="A197" s="59" t="n">
        <v>195</v>
      </c>
      <c r="B197" s="62" t="n">
        <v>10</v>
      </c>
      <c r="C197" s="62" t="n">
        <v>17</v>
      </c>
      <c r="D197" s="61" t="n">
        <f aca="false">(B197/C197)*100</f>
        <v>58.8235294117647</v>
      </c>
      <c r="E197" s="62" t="n">
        <v>32</v>
      </c>
      <c r="F197" s="62" t="n">
        <v>117</v>
      </c>
      <c r="G197" s="61" t="n">
        <f aca="false">(E197/F197)*100</f>
        <v>27.3504273504274</v>
      </c>
      <c r="H197" s="62" t="n">
        <v>2</v>
      </c>
      <c r="I197" s="62" t="n">
        <v>3</v>
      </c>
      <c r="J197" s="61" t="n">
        <f aca="false">(H200*I200)/100</f>
        <v>0.12</v>
      </c>
      <c r="K197" s="62" t="n">
        <v>86</v>
      </c>
      <c r="L197" s="62" t="n">
        <v>50</v>
      </c>
      <c r="M197" s="62" t="n">
        <v>10</v>
      </c>
      <c r="N197" s="61" t="n">
        <f aca="false">K197*L197*(1-(L197/M197))</f>
        <v>-17200</v>
      </c>
      <c r="O197" s="62" t="n">
        <v>6</v>
      </c>
      <c r="P197" s="62" t="n">
        <v>41</v>
      </c>
      <c r="Q197" s="61" t="n">
        <f aca="false">P197/O197</f>
        <v>6.83333333333333</v>
      </c>
      <c r="R197" s="62" t="n">
        <v>545</v>
      </c>
      <c r="S197" s="62" t="n">
        <v>27</v>
      </c>
      <c r="T197" s="45" t="n">
        <v>0.39</v>
      </c>
      <c r="U197" s="61" t="n">
        <f aca="false">(R197*S197*T197)/1000</f>
        <v>5.73885</v>
      </c>
      <c r="V197" s="45" t="n">
        <v>2.55</v>
      </c>
      <c r="W197" s="45" t="n">
        <v>23.68</v>
      </c>
      <c r="X197" s="61" t="n">
        <f aca="false">V197+W197</f>
        <v>26.23</v>
      </c>
    </row>
    <row r="198" customFormat="false" ht="14.9" hidden="false" customHeight="false" outlineLevel="0" collapsed="false">
      <c r="A198" s="59" t="n">
        <v>196</v>
      </c>
      <c r="B198" s="62" t="n">
        <v>10</v>
      </c>
      <c r="C198" s="62" t="n">
        <v>22</v>
      </c>
      <c r="D198" s="61" t="n">
        <f aca="false">(B198/C198)*100</f>
        <v>45.4545454545455</v>
      </c>
      <c r="E198" s="62" t="n">
        <v>41</v>
      </c>
      <c r="F198" s="62" t="n">
        <v>125</v>
      </c>
      <c r="G198" s="61" t="n">
        <f aca="false">(E198/F198)*100</f>
        <v>32.8</v>
      </c>
      <c r="H198" s="62" t="n">
        <v>10</v>
      </c>
      <c r="I198" s="62" t="n">
        <v>1</v>
      </c>
      <c r="J198" s="61" t="n">
        <f aca="false">(H201*I201)/100</f>
        <v>0.45</v>
      </c>
      <c r="K198" s="62" t="n">
        <v>86</v>
      </c>
      <c r="L198" s="62" t="n">
        <v>27</v>
      </c>
      <c r="M198" s="62" t="n">
        <v>10</v>
      </c>
      <c r="N198" s="61" t="n">
        <f aca="false">K198*L198*(1-(L198/M198))</f>
        <v>-3947.4</v>
      </c>
      <c r="O198" s="62" t="n">
        <v>10</v>
      </c>
      <c r="P198" s="62" t="n">
        <v>43</v>
      </c>
      <c r="Q198" s="61" t="n">
        <f aca="false">P198/O198</f>
        <v>4.3</v>
      </c>
      <c r="R198" s="62" t="n">
        <v>103</v>
      </c>
      <c r="S198" s="62" t="n">
        <v>17</v>
      </c>
      <c r="T198" s="45" t="n">
        <v>0.38</v>
      </c>
      <c r="U198" s="61" t="n">
        <f aca="false">(R198*S198*T198)/1000</f>
        <v>0.66538</v>
      </c>
      <c r="V198" s="45" t="n">
        <v>7.12</v>
      </c>
      <c r="W198" s="45" t="n">
        <v>13.2</v>
      </c>
      <c r="X198" s="61" t="n">
        <f aca="false">V198+W198</f>
        <v>20.32</v>
      </c>
    </row>
    <row r="199" customFormat="false" ht="14.9" hidden="false" customHeight="false" outlineLevel="0" collapsed="false">
      <c r="A199" s="59" t="n">
        <v>197</v>
      </c>
      <c r="B199" s="62" t="n">
        <v>7</v>
      </c>
      <c r="C199" s="62" t="n">
        <v>19</v>
      </c>
      <c r="D199" s="61" t="n">
        <f aca="false">(B199/C199)*100</f>
        <v>36.8421052631579</v>
      </c>
      <c r="E199" s="62" t="n">
        <v>16</v>
      </c>
      <c r="F199" s="62" t="n">
        <v>117</v>
      </c>
      <c r="G199" s="61" t="n">
        <f aca="false">(E199/F199)*100</f>
        <v>13.6752136752137</v>
      </c>
      <c r="H199" s="62" t="n">
        <v>7</v>
      </c>
      <c r="I199" s="62" t="n">
        <v>3</v>
      </c>
      <c r="J199" s="61" t="n">
        <f aca="false">(H202*I202)/100</f>
        <v>0.11</v>
      </c>
      <c r="K199" s="62" t="n">
        <v>73</v>
      </c>
      <c r="L199" s="62" t="n">
        <v>45</v>
      </c>
      <c r="M199" s="62" t="n">
        <v>12</v>
      </c>
      <c r="N199" s="61" t="n">
        <f aca="false">K199*L199*(1-(L199/M199))</f>
        <v>-9033.75</v>
      </c>
      <c r="O199" s="62" t="n">
        <v>7</v>
      </c>
      <c r="P199" s="62" t="n">
        <v>45</v>
      </c>
      <c r="Q199" s="61" t="n">
        <f aca="false">P199/O199</f>
        <v>6.42857142857143</v>
      </c>
      <c r="R199" s="62" t="n">
        <v>994</v>
      </c>
      <c r="S199" s="62" t="n">
        <v>17</v>
      </c>
      <c r="T199" s="45" t="n">
        <v>0.43</v>
      </c>
      <c r="U199" s="61" t="n">
        <f aca="false">(R199*S199*T199)/1000</f>
        <v>7.26614</v>
      </c>
      <c r="V199" s="45" t="n">
        <v>7.56</v>
      </c>
      <c r="W199" s="45" t="n">
        <v>9.12</v>
      </c>
      <c r="X199" s="61" t="n">
        <f aca="false">V199+W199</f>
        <v>16.68</v>
      </c>
    </row>
    <row r="200" customFormat="false" ht="14.9" hidden="false" customHeight="false" outlineLevel="0" collapsed="false">
      <c r="A200" s="59" t="n">
        <v>198</v>
      </c>
      <c r="B200" s="62" t="n">
        <v>7</v>
      </c>
      <c r="C200" s="62" t="n">
        <v>12</v>
      </c>
      <c r="D200" s="61" t="n">
        <f aca="false">(B200/C200)*100</f>
        <v>58.3333333333333</v>
      </c>
      <c r="E200" s="62" t="n">
        <v>40</v>
      </c>
      <c r="F200" s="62" t="n">
        <v>115</v>
      </c>
      <c r="G200" s="61" t="n">
        <f aca="false">(E200/F200)*100</f>
        <v>34.7826086956522</v>
      </c>
      <c r="H200" s="62" t="n">
        <v>4</v>
      </c>
      <c r="I200" s="62" t="n">
        <v>3</v>
      </c>
      <c r="J200" s="61" t="n">
        <f aca="false">(H203*I203)/100</f>
        <v>0.16</v>
      </c>
      <c r="K200" s="62" t="n">
        <v>76</v>
      </c>
      <c r="L200" s="62" t="n">
        <v>15</v>
      </c>
      <c r="M200" s="62" t="n">
        <v>12</v>
      </c>
      <c r="N200" s="61" t="n">
        <f aca="false">K200*L200*(1-(L200/M200))</f>
        <v>-285</v>
      </c>
      <c r="O200" s="62" t="n">
        <v>9</v>
      </c>
      <c r="P200" s="62" t="n">
        <v>35</v>
      </c>
      <c r="Q200" s="61" t="n">
        <f aca="false">P200/O200</f>
        <v>3.88888888888889</v>
      </c>
      <c r="R200" s="62" t="n">
        <v>621</v>
      </c>
      <c r="S200" s="62" t="n">
        <v>25</v>
      </c>
      <c r="T200" s="45" t="n">
        <v>0.36</v>
      </c>
      <c r="U200" s="61" t="n">
        <f aca="false">(R200*S200*T200)/1000</f>
        <v>5.589</v>
      </c>
      <c r="V200" s="45" t="n">
        <v>3.06</v>
      </c>
      <c r="W200" s="45" t="n">
        <v>14.72</v>
      </c>
      <c r="X200" s="61" t="n">
        <f aca="false">V200+W200</f>
        <v>17.78</v>
      </c>
    </row>
    <row r="201" customFormat="false" ht="14.9" hidden="false" customHeight="false" outlineLevel="0" collapsed="false">
      <c r="A201" s="59" t="n">
        <v>199</v>
      </c>
      <c r="B201" s="62" t="n">
        <v>5</v>
      </c>
      <c r="C201" s="62" t="n">
        <v>23</v>
      </c>
      <c r="D201" s="61" t="n">
        <f aca="false">(B201/C201)*100</f>
        <v>21.7391304347826</v>
      </c>
      <c r="E201" s="62" t="n">
        <v>27</v>
      </c>
      <c r="F201" s="62" t="n">
        <v>123</v>
      </c>
      <c r="G201" s="61" t="n">
        <f aca="false">(E201/F201)*100</f>
        <v>21.9512195121951</v>
      </c>
      <c r="H201" s="62" t="n">
        <v>15</v>
      </c>
      <c r="I201" s="62" t="n">
        <v>3</v>
      </c>
      <c r="J201" s="61" t="n">
        <f aca="false">(H204*I204)/100</f>
        <v>0.22</v>
      </c>
      <c r="K201" s="62" t="n">
        <v>75</v>
      </c>
      <c r="L201" s="62" t="n">
        <v>48</v>
      </c>
      <c r="M201" s="62" t="n">
        <v>12</v>
      </c>
      <c r="N201" s="61" t="n">
        <f aca="false">K201*L201*(1-(L201/M201))</f>
        <v>-10800</v>
      </c>
      <c r="O201" s="62" t="n">
        <v>6</v>
      </c>
      <c r="P201" s="62" t="n">
        <v>35</v>
      </c>
      <c r="Q201" s="61" t="n">
        <f aca="false">P201/O201</f>
        <v>5.83333333333333</v>
      </c>
      <c r="R201" s="62" t="n">
        <v>668</v>
      </c>
      <c r="S201" s="62" t="n">
        <v>26</v>
      </c>
      <c r="T201" s="45" t="n">
        <v>0.36</v>
      </c>
      <c r="U201" s="61" t="n">
        <f aca="false">(R201*S201*T201)/1000</f>
        <v>6.25248</v>
      </c>
      <c r="V201" s="45" t="n">
        <v>5.13</v>
      </c>
      <c r="W201" s="45" t="n">
        <v>15.84</v>
      </c>
      <c r="X201" s="61" t="n">
        <f aca="false">V201+W201</f>
        <v>20.97</v>
      </c>
    </row>
    <row r="202" customFormat="false" ht="14.9" hidden="false" customHeight="false" outlineLevel="0" collapsed="false">
      <c r="A202" s="59" t="n">
        <v>200</v>
      </c>
      <c r="B202" s="62" t="n">
        <v>1</v>
      </c>
      <c r="C202" s="62" t="n">
        <v>10</v>
      </c>
      <c r="D202" s="61" t="n">
        <f aca="false">(B202/C202)*100</f>
        <v>10</v>
      </c>
      <c r="E202" s="62" t="n">
        <v>36</v>
      </c>
      <c r="F202" s="62" t="n">
        <v>125</v>
      </c>
      <c r="G202" s="61" t="n">
        <f aca="false">(E202/F202)*100</f>
        <v>28.8</v>
      </c>
      <c r="H202" s="62" t="n">
        <v>11</v>
      </c>
      <c r="I202" s="62" t="n">
        <v>1</v>
      </c>
      <c r="J202" s="61" t="n">
        <f aca="false">(H205*I205)/100</f>
        <v>0.3</v>
      </c>
      <c r="K202" s="62" t="n">
        <v>83</v>
      </c>
      <c r="L202" s="62" t="n">
        <v>36</v>
      </c>
      <c r="M202" s="62" t="n">
        <v>12</v>
      </c>
      <c r="N202" s="61" t="n">
        <f aca="false">K202*L202*(1-(L202/M202))</f>
        <v>-5976</v>
      </c>
      <c r="O202" s="62" t="n">
        <v>8</v>
      </c>
      <c r="P202" s="62" t="n">
        <v>44</v>
      </c>
      <c r="Q202" s="61" t="n">
        <f aca="false">P202/O202</f>
        <v>5.5</v>
      </c>
      <c r="R202" s="62" t="n">
        <v>382</v>
      </c>
      <c r="S202" s="62" t="n">
        <v>26</v>
      </c>
      <c r="T202" s="45" t="n">
        <v>0.34</v>
      </c>
      <c r="U202" s="61" t="n">
        <f aca="false">(R202*S202*T202)/1000</f>
        <v>3.37688</v>
      </c>
      <c r="V202" s="45" t="n">
        <v>4.56</v>
      </c>
      <c r="W202" s="45" t="n">
        <v>13.2</v>
      </c>
      <c r="X202" s="61" t="n">
        <f aca="false">V202+W202</f>
        <v>17.76</v>
      </c>
    </row>
    <row r="203" customFormat="false" ht="14.9" hidden="false" customHeight="false" outlineLevel="0" collapsed="false">
      <c r="A203" s="59" t="n">
        <v>201</v>
      </c>
      <c r="B203" s="62" t="n">
        <v>3</v>
      </c>
      <c r="C203" s="62" t="n">
        <v>20</v>
      </c>
      <c r="D203" s="61" t="n">
        <f aca="false">(B203/C203)*100</f>
        <v>15</v>
      </c>
      <c r="E203" s="62" t="n">
        <v>37</v>
      </c>
      <c r="F203" s="62" t="n">
        <v>110</v>
      </c>
      <c r="G203" s="61" t="n">
        <f aca="false">(E203/F203)*100</f>
        <v>33.6363636363636</v>
      </c>
      <c r="H203" s="62" t="n">
        <v>16</v>
      </c>
      <c r="I203" s="62" t="n">
        <v>1</v>
      </c>
      <c r="J203" s="61" t="n">
        <f aca="false">(H206*I206)/100</f>
        <v>0.12</v>
      </c>
      <c r="K203" s="62" t="n">
        <v>78</v>
      </c>
      <c r="L203" s="62" t="n">
        <v>11</v>
      </c>
      <c r="M203" s="62" t="n">
        <v>11</v>
      </c>
      <c r="N203" s="61" t="n">
        <f aca="false">K203*L203*(1-(L203/M203))</f>
        <v>0</v>
      </c>
      <c r="O203" s="62" t="n">
        <v>9</v>
      </c>
      <c r="P203" s="62" t="n">
        <v>38</v>
      </c>
      <c r="Q203" s="61" t="n">
        <f aca="false">P203/O203</f>
        <v>4.22222222222222</v>
      </c>
      <c r="R203" s="62" t="n">
        <v>405</v>
      </c>
      <c r="S203" s="62" t="n">
        <v>29</v>
      </c>
      <c r="T203" s="45" t="n">
        <v>0.34</v>
      </c>
      <c r="U203" s="61" t="n">
        <f aca="false">(R203*S203*T203)/1000</f>
        <v>3.9933</v>
      </c>
      <c r="V203" s="45" t="n">
        <v>7.65</v>
      </c>
      <c r="W203" s="45" t="n">
        <v>26.88</v>
      </c>
      <c r="X203" s="61" t="n">
        <f aca="false">V203+W203</f>
        <v>34.53</v>
      </c>
    </row>
    <row r="204" customFormat="false" ht="14.9" hidden="false" customHeight="false" outlineLevel="0" collapsed="false">
      <c r="A204" s="59" t="n">
        <v>202</v>
      </c>
      <c r="B204" s="62" t="n">
        <v>5</v>
      </c>
      <c r="C204" s="62" t="n">
        <v>11</v>
      </c>
      <c r="D204" s="61" t="n">
        <f aca="false">(B204/C204)*100</f>
        <v>45.4545454545455</v>
      </c>
      <c r="E204" s="62" t="n">
        <v>11</v>
      </c>
      <c r="F204" s="62" t="n">
        <v>114</v>
      </c>
      <c r="G204" s="61" t="n">
        <f aca="false">(E204/F204)*100</f>
        <v>9.64912280701754</v>
      </c>
      <c r="H204" s="62" t="n">
        <v>11</v>
      </c>
      <c r="I204" s="62" t="n">
        <v>2</v>
      </c>
      <c r="J204" s="61" t="n">
        <f aca="false">(H207*I207)/100</f>
        <v>0.36</v>
      </c>
      <c r="K204" s="62" t="n">
        <v>75</v>
      </c>
      <c r="L204" s="62" t="n">
        <v>48</v>
      </c>
      <c r="M204" s="62" t="n">
        <v>11</v>
      </c>
      <c r="N204" s="61" t="n">
        <f aca="false">K204*L204*(1-(L204/M204))</f>
        <v>-12109.0909090909</v>
      </c>
      <c r="O204" s="62" t="n">
        <v>7</v>
      </c>
      <c r="P204" s="62" t="n">
        <v>39</v>
      </c>
      <c r="Q204" s="61" t="n">
        <f aca="false">P204/O204</f>
        <v>5.57142857142857</v>
      </c>
      <c r="R204" s="62" t="n">
        <v>429</v>
      </c>
      <c r="S204" s="62" t="n">
        <v>15</v>
      </c>
      <c r="T204" s="45" t="n">
        <v>0.28</v>
      </c>
      <c r="U204" s="61" t="n">
        <f aca="false">(R204*S204*T204)/1000</f>
        <v>1.8018</v>
      </c>
      <c r="V204" s="45" t="n">
        <v>5.07</v>
      </c>
      <c r="W204" s="45" t="n">
        <v>12.4</v>
      </c>
      <c r="X204" s="61" t="n">
        <f aca="false">V204+W204</f>
        <v>17.47</v>
      </c>
    </row>
    <row r="205" customFormat="false" ht="14.9" hidden="false" customHeight="false" outlineLevel="0" collapsed="false">
      <c r="A205" s="59" t="n">
        <v>203</v>
      </c>
      <c r="B205" s="62" t="n">
        <v>0</v>
      </c>
      <c r="C205" s="62" t="n">
        <v>24</v>
      </c>
      <c r="D205" s="61" t="n">
        <f aca="false">(B205/C205)*100</f>
        <v>0</v>
      </c>
      <c r="E205" s="62" t="n">
        <v>13</v>
      </c>
      <c r="F205" s="62" t="n">
        <v>122</v>
      </c>
      <c r="G205" s="61" t="n">
        <f aca="false">(E205/F205)*100</f>
        <v>10.655737704918</v>
      </c>
      <c r="H205" s="62" t="n">
        <v>10</v>
      </c>
      <c r="I205" s="62" t="n">
        <v>3</v>
      </c>
      <c r="J205" s="61" t="n">
        <f aca="false">(H208*I208)/100</f>
        <v>0.18</v>
      </c>
      <c r="K205" s="62" t="n">
        <v>89</v>
      </c>
      <c r="L205" s="62" t="n">
        <v>41</v>
      </c>
      <c r="M205" s="62" t="n">
        <v>11</v>
      </c>
      <c r="N205" s="61" t="n">
        <f aca="false">K205*L205*(1-(L205/M205))</f>
        <v>-9951.81818181818</v>
      </c>
      <c r="O205" s="62" t="n">
        <v>6</v>
      </c>
      <c r="P205" s="62" t="n">
        <v>37</v>
      </c>
      <c r="Q205" s="61" t="n">
        <f aca="false">P205/O205</f>
        <v>6.16666666666667</v>
      </c>
      <c r="R205" s="62" t="n">
        <v>613</v>
      </c>
      <c r="S205" s="62" t="n">
        <v>29</v>
      </c>
      <c r="T205" s="45" t="n">
        <v>0.25</v>
      </c>
      <c r="U205" s="61" t="n">
        <f aca="false">(R205*S205*T205)/1000</f>
        <v>4.44425</v>
      </c>
      <c r="V205" s="45" t="n">
        <v>4.1</v>
      </c>
      <c r="W205" s="45" t="n">
        <v>28.8</v>
      </c>
      <c r="X205" s="61" t="n">
        <f aca="false">V205+W205</f>
        <v>32.9</v>
      </c>
    </row>
    <row r="206" customFormat="false" ht="14.9" hidden="false" customHeight="false" outlineLevel="0" collapsed="false">
      <c r="A206" s="59" t="n">
        <v>204</v>
      </c>
      <c r="B206" s="62" t="n">
        <v>9</v>
      </c>
      <c r="C206" s="62" t="n">
        <v>20</v>
      </c>
      <c r="D206" s="61" t="n">
        <f aca="false">(B206/C206)*100</f>
        <v>45</v>
      </c>
      <c r="E206" s="62" t="n">
        <v>36</v>
      </c>
      <c r="F206" s="62" t="n">
        <v>112</v>
      </c>
      <c r="G206" s="61" t="n">
        <f aca="false">(E206/F206)*100</f>
        <v>32.1428571428571</v>
      </c>
      <c r="H206" s="62" t="n">
        <v>6</v>
      </c>
      <c r="I206" s="62" t="n">
        <v>2</v>
      </c>
      <c r="J206" s="61" t="n">
        <f aca="false">(H209*I209)/100</f>
        <v>0.13</v>
      </c>
      <c r="K206" s="62" t="n">
        <v>87</v>
      </c>
      <c r="L206" s="62" t="n">
        <v>49</v>
      </c>
      <c r="M206" s="62" t="n">
        <v>10</v>
      </c>
      <c r="N206" s="61" t="n">
        <f aca="false">K206*L206*(1-(L206/M206))</f>
        <v>-16625.7</v>
      </c>
      <c r="O206" s="62" t="n">
        <v>3</v>
      </c>
      <c r="P206" s="62" t="n">
        <v>32</v>
      </c>
      <c r="Q206" s="61" t="n">
        <f aca="false">P206/O206</f>
        <v>10.6666666666667</v>
      </c>
      <c r="R206" s="62" t="n">
        <v>352</v>
      </c>
      <c r="S206" s="62" t="n">
        <v>21</v>
      </c>
      <c r="T206" s="45" t="n">
        <v>0.44</v>
      </c>
      <c r="U206" s="61" t="n">
        <f aca="false">(R206*S206*T206)/1000</f>
        <v>3.25248</v>
      </c>
      <c r="V206" s="45" t="n">
        <v>1.56</v>
      </c>
      <c r="W206" s="45" t="n">
        <v>8.4</v>
      </c>
      <c r="X206" s="61" t="n">
        <f aca="false">V206+W206</f>
        <v>9.96</v>
      </c>
    </row>
    <row r="207" customFormat="false" ht="14.9" hidden="false" customHeight="false" outlineLevel="0" collapsed="false">
      <c r="A207" s="59" t="n">
        <v>205</v>
      </c>
      <c r="B207" s="62" t="n">
        <v>3</v>
      </c>
      <c r="C207" s="62" t="n">
        <v>11</v>
      </c>
      <c r="D207" s="61" t="n">
        <f aca="false">(B207/C207)*100</f>
        <v>27.2727272727273</v>
      </c>
      <c r="E207" s="62" t="n">
        <v>31</v>
      </c>
      <c r="F207" s="62" t="n">
        <v>116</v>
      </c>
      <c r="G207" s="61" t="n">
        <f aca="false">(E207/F207)*100</f>
        <v>26.7241379310345</v>
      </c>
      <c r="H207" s="62" t="n">
        <v>18</v>
      </c>
      <c r="I207" s="62" t="n">
        <v>2</v>
      </c>
      <c r="J207" s="61" t="n">
        <f aca="false">(H210*I210)/100</f>
        <v>0.12</v>
      </c>
      <c r="K207" s="62" t="n">
        <v>71</v>
      </c>
      <c r="L207" s="62" t="n">
        <v>10</v>
      </c>
      <c r="M207" s="62" t="n">
        <v>11</v>
      </c>
      <c r="N207" s="61" t="n">
        <f aca="false">K207*L207*(1-(L207/M207))</f>
        <v>64.5454545454546</v>
      </c>
      <c r="O207" s="62" t="n">
        <v>9</v>
      </c>
      <c r="P207" s="62" t="n">
        <v>48</v>
      </c>
      <c r="Q207" s="61" t="n">
        <f aca="false">P207/O207</f>
        <v>5.33333333333333</v>
      </c>
      <c r="R207" s="62" t="n">
        <v>967</v>
      </c>
      <c r="S207" s="62" t="n">
        <v>21</v>
      </c>
      <c r="T207" s="45" t="n">
        <v>0.43</v>
      </c>
      <c r="U207" s="61" t="n">
        <f aca="false">(R207*S207*T207)/1000</f>
        <v>8.73201</v>
      </c>
      <c r="V207" s="45" t="n">
        <v>6.56</v>
      </c>
      <c r="W207" s="45" t="n">
        <v>26.64</v>
      </c>
      <c r="X207" s="61" t="n">
        <f aca="false">V207+W207</f>
        <v>33.2</v>
      </c>
    </row>
    <row r="208" customFormat="false" ht="14.9" hidden="false" customHeight="false" outlineLevel="0" collapsed="false">
      <c r="A208" s="59" t="n">
        <v>206</v>
      </c>
      <c r="B208" s="62" t="n">
        <v>8</v>
      </c>
      <c r="C208" s="62" t="n">
        <v>15</v>
      </c>
      <c r="D208" s="61" t="n">
        <f aca="false">(B208/C208)*100</f>
        <v>53.3333333333333</v>
      </c>
      <c r="E208" s="62" t="n">
        <v>20</v>
      </c>
      <c r="F208" s="62" t="n">
        <v>125</v>
      </c>
      <c r="G208" s="61" t="n">
        <f aca="false">(E208/F208)*100</f>
        <v>16</v>
      </c>
      <c r="H208" s="62" t="n">
        <v>6</v>
      </c>
      <c r="I208" s="62" t="n">
        <v>3</v>
      </c>
      <c r="J208" s="61" t="n">
        <f aca="false">(H211*I211)/100</f>
        <v>0.18</v>
      </c>
      <c r="K208" s="62" t="n">
        <v>88</v>
      </c>
      <c r="L208" s="62" t="n">
        <v>38</v>
      </c>
      <c r="M208" s="62" t="n">
        <v>10</v>
      </c>
      <c r="N208" s="61" t="n">
        <f aca="false">K208*L208*(1-(L208/M208))</f>
        <v>-9363.2</v>
      </c>
      <c r="O208" s="62" t="n">
        <v>8</v>
      </c>
      <c r="P208" s="62" t="n">
        <v>38</v>
      </c>
      <c r="Q208" s="61" t="n">
        <f aca="false">P208/O208</f>
        <v>4.75</v>
      </c>
      <c r="R208" s="62" t="n">
        <v>437</v>
      </c>
      <c r="S208" s="62" t="n">
        <v>21</v>
      </c>
      <c r="T208" s="45" t="n">
        <v>0.25</v>
      </c>
      <c r="U208" s="61" t="n">
        <f aca="false">(R208*S208*T208)/1000</f>
        <v>2.29425</v>
      </c>
      <c r="V208" s="45" t="n">
        <v>6.07</v>
      </c>
      <c r="W208" s="45" t="n">
        <v>22.4</v>
      </c>
      <c r="X208" s="61" t="n">
        <f aca="false">V208+W208</f>
        <v>28.47</v>
      </c>
    </row>
    <row r="209" customFormat="false" ht="14.9" hidden="false" customHeight="false" outlineLevel="0" collapsed="false">
      <c r="A209" s="59" t="n">
        <v>207</v>
      </c>
      <c r="B209" s="62" t="n">
        <v>7</v>
      </c>
      <c r="C209" s="62" t="n">
        <v>11</v>
      </c>
      <c r="D209" s="61" t="n">
        <f aca="false">(B209/C209)*100</f>
        <v>63.6363636363636</v>
      </c>
      <c r="E209" s="62" t="n">
        <v>28</v>
      </c>
      <c r="F209" s="62" t="n">
        <v>118</v>
      </c>
      <c r="G209" s="61" t="n">
        <f aca="false">(E209/F209)*100</f>
        <v>23.728813559322</v>
      </c>
      <c r="H209" s="62" t="n">
        <v>13</v>
      </c>
      <c r="I209" s="62" t="n">
        <v>1</v>
      </c>
      <c r="J209" s="61" t="n">
        <f aca="false">(H212*I212)/100</f>
        <v>0.51</v>
      </c>
      <c r="K209" s="62" t="n">
        <v>86</v>
      </c>
      <c r="L209" s="62" t="n">
        <v>38</v>
      </c>
      <c r="M209" s="62" t="n">
        <v>11</v>
      </c>
      <c r="N209" s="61" t="n">
        <f aca="false">K209*L209*(1-(L209/M209))</f>
        <v>-8021.45454545455</v>
      </c>
      <c r="O209" s="62" t="n">
        <v>7</v>
      </c>
      <c r="P209" s="62" t="n">
        <v>49</v>
      </c>
      <c r="Q209" s="61" t="n">
        <f aca="false">P209/O209</f>
        <v>7</v>
      </c>
      <c r="R209" s="62" t="n">
        <v>338</v>
      </c>
      <c r="S209" s="62" t="n">
        <v>24</v>
      </c>
      <c r="T209" s="45" t="n">
        <v>0.27</v>
      </c>
      <c r="U209" s="61" t="n">
        <f aca="false">(R209*S209*T209)/1000</f>
        <v>2.19024</v>
      </c>
      <c r="V209" s="45" t="n">
        <v>5.09</v>
      </c>
      <c r="W209" s="45" t="n">
        <v>13.12</v>
      </c>
      <c r="X209" s="61" t="n">
        <f aca="false">V209+W209</f>
        <v>18.21</v>
      </c>
    </row>
    <row r="210" customFormat="false" ht="14.9" hidden="false" customHeight="false" outlineLevel="0" collapsed="false">
      <c r="A210" s="59" t="n">
        <v>208</v>
      </c>
      <c r="B210" s="62" t="n">
        <v>2</v>
      </c>
      <c r="C210" s="62" t="n">
        <v>16</v>
      </c>
      <c r="D210" s="61" t="n">
        <f aca="false">(B210/C210)*100</f>
        <v>12.5</v>
      </c>
      <c r="E210" s="62" t="n">
        <v>14</v>
      </c>
      <c r="F210" s="62" t="n">
        <v>119</v>
      </c>
      <c r="G210" s="61" t="n">
        <f aca="false">(E210/F210)*100</f>
        <v>11.7647058823529</v>
      </c>
      <c r="H210" s="62" t="n">
        <v>12</v>
      </c>
      <c r="I210" s="62" t="n">
        <v>1</v>
      </c>
      <c r="J210" s="61" t="n">
        <f aca="false">(H213*I213)/100</f>
        <v>0.07</v>
      </c>
      <c r="K210" s="62" t="n">
        <v>71</v>
      </c>
      <c r="L210" s="62" t="n">
        <v>25</v>
      </c>
      <c r="M210" s="62" t="n">
        <v>12</v>
      </c>
      <c r="N210" s="61" t="n">
        <f aca="false">K210*L210*(1-(L210/M210))</f>
        <v>-1922.91666666667</v>
      </c>
      <c r="O210" s="62" t="n">
        <v>10</v>
      </c>
      <c r="P210" s="62" t="n">
        <v>33</v>
      </c>
      <c r="Q210" s="61" t="n">
        <f aca="false">P210/O210</f>
        <v>3.3</v>
      </c>
      <c r="R210" s="62" t="n">
        <v>166</v>
      </c>
      <c r="S210" s="62" t="n">
        <v>19</v>
      </c>
      <c r="T210" s="45" t="n">
        <v>0.29</v>
      </c>
      <c r="U210" s="61" t="n">
        <f aca="false">(R210*S210*T210)/1000</f>
        <v>0.91466</v>
      </c>
      <c r="V210" s="45" t="n">
        <v>6.11</v>
      </c>
      <c r="W210" s="45" t="n">
        <v>7.68</v>
      </c>
      <c r="X210" s="61" t="n">
        <f aca="false">V210+W210</f>
        <v>13.79</v>
      </c>
    </row>
    <row r="211" customFormat="false" ht="14.9" hidden="false" customHeight="false" outlineLevel="0" collapsed="false">
      <c r="A211" s="59" t="n">
        <v>209</v>
      </c>
      <c r="B211" s="62" t="n">
        <v>5</v>
      </c>
      <c r="C211" s="62" t="n">
        <v>19</v>
      </c>
      <c r="D211" s="61" t="n">
        <f aca="false">(B211/C211)*100</f>
        <v>26.3157894736842</v>
      </c>
      <c r="E211" s="62" t="n">
        <v>16</v>
      </c>
      <c r="F211" s="62" t="n">
        <v>123</v>
      </c>
      <c r="G211" s="61" t="n">
        <f aca="false">(E211/F211)*100</f>
        <v>13.0081300813008</v>
      </c>
      <c r="H211" s="62" t="n">
        <v>9</v>
      </c>
      <c r="I211" s="62" t="n">
        <v>2</v>
      </c>
      <c r="J211" s="61" t="n">
        <f aca="false">(H214*I214)/100</f>
        <v>0.03</v>
      </c>
      <c r="K211" s="62" t="n">
        <v>85</v>
      </c>
      <c r="L211" s="62" t="n">
        <v>30</v>
      </c>
      <c r="M211" s="62" t="n">
        <v>10</v>
      </c>
      <c r="N211" s="61" t="n">
        <f aca="false">K211*L211*(1-(L211/M211))</f>
        <v>-5100</v>
      </c>
      <c r="O211" s="62" t="n">
        <v>10</v>
      </c>
      <c r="P211" s="62" t="n">
        <v>43</v>
      </c>
      <c r="Q211" s="61" t="n">
        <f aca="false">P211/O211</f>
        <v>4.3</v>
      </c>
      <c r="R211" s="62" t="n">
        <v>897</v>
      </c>
      <c r="S211" s="62" t="n">
        <v>22</v>
      </c>
      <c r="T211" s="45" t="n">
        <v>0.33</v>
      </c>
      <c r="U211" s="61" t="n">
        <f aca="false">(R211*S211*T211)/1000</f>
        <v>6.51222</v>
      </c>
      <c r="V211" s="45" t="n">
        <v>4.15</v>
      </c>
      <c r="W211" s="45" t="n">
        <v>21.12</v>
      </c>
      <c r="X211" s="61" t="n">
        <f aca="false">V211+W211</f>
        <v>25.27</v>
      </c>
    </row>
    <row r="212" customFormat="false" ht="14.9" hidden="false" customHeight="false" outlineLevel="0" collapsed="false">
      <c r="A212" s="59" t="n">
        <v>210</v>
      </c>
      <c r="B212" s="62" t="n">
        <v>10</v>
      </c>
      <c r="C212" s="62" t="n">
        <v>13</v>
      </c>
      <c r="D212" s="61" t="n">
        <f aca="false">(B212/C212)*100</f>
        <v>76.9230769230769</v>
      </c>
      <c r="E212" s="62" t="n">
        <v>24</v>
      </c>
      <c r="F212" s="62" t="n">
        <v>118</v>
      </c>
      <c r="G212" s="61" t="n">
        <f aca="false">(E212/F212)*100</f>
        <v>20.3389830508475</v>
      </c>
      <c r="H212" s="62" t="n">
        <v>17</v>
      </c>
      <c r="I212" s="62" t="n">
        <v>3</v>
      </c>
      <c r="J212" s="61" t="n">
        <f aca="false">(H215*I215)/100</f>
        <v>0.16</v>
      </c>
      <c r="K212" s="62" t="n">
        <v>79</v>
      </c>
      <c r="L212" s="62" t="n">
        <v>47</v>
      </c>
      <c r="M212" s="62" t="n">
        <v>11</v>
      </c>
      <c r="N212" s="61" t="n">
        <f aca="false">K212*L212*(1-(L212/M212))</f>
        <v>-12151.6363636364</v>
      </c>
      <c r="O212" s="62" t="n">
        <v>8</v>
      </c>
      <c r="P212" s="62" t="n">
        <v>47</v>
      </c>
      <c r="Q212" s="61" t="n">
        <f aca="false">P212/O212</f>
        <v>5.875</v>
      </c>
      <c r="R212" s="62" t="n">
        <v>941</v>
      </c>
      <c r="S212" s="62" t="n">
        <v>25</v>
      </c>
      <c r="T212" s="45" t="n">
        <v>0.45</v>
      </c>
      <c r="U212" s="61" t="n">
        <f aca="false">(R212*S212*T212)/1000</f>
        <v>10.58625</v>
      </c>
      <c r="V212" s="45" t="n">
        <v>4.62</v>
      </c>
      <c r="W212" s="45" t="n">
        <v>29.44</v>
      </c>
      <c r="X212" s="61" t="n">
        <f aca="false">V212+W212</f>
        <v>34.06</v>
      </c>
    </row>
    <row r="213" customFormat="false" ht="14.9" hidden="false" customHeight="false" outlineLevel="0" collapsed="false">
      <c r="A213" s="59" t="n">
        <v>211</v>
      </c>
      <c r="B213" s="62" t="n">
        <v>8</v>
      </c>
      <c r="C213" s="62" t="n">
        <v>14</v>
      </c>
      <c r="D213" s="61" t="n">
        <f aca="false">(B213/C213)*100</f>
        <v>57.1428571428571</v>
      </c>
      <c r="E213" s="62" t="n">
        <v>45</v>
      </c>
      <c r="F213" s="62" t="n">
        <v>116</v>
      </c>
      <c r="G213" s="61" t="n">
        <f aca="false">(E213/F213)*100</f>
        <v>38.7931034482759</v>
      </c>
      <c r="H213" s="62" t="n">
        <v>7</v>
      </c>
      <c r="I213" s="62" t="n">
        <v>1</v>
      </c>
      <c r="J213" s="61" t="n">
        <f aca="false">(H216*I216)/100</f>
        <v>0.17</v>
      </c>
      <c r="K213" s="62" t="n">
        <v>75</v>
      </c>
      <c r="L213" s="62" t="n">
        <v>24</v>
      </c>
      <c r="M213" s="62" t="n">
        <v>12</v>
      </c>
      <c r="N213" s="61" t="n">
        <f aca="false">K213*L213*(1-(L213/M213))</f>
        <v>-1800</v>
      </c>
      <c r="O213" s="62" t="n">
        <v>10</v>
      </c>
      <c r="P213" s="62" t="n">
        <v>34</v>
      </c>
      <c r="Q213" s="61" t="n">
        <f aca="false">P213/O213</f>
        <v>3.4</v>
      </c>
      <c r="R213" s="62" t="n">
        <v>561</v>
      </c>
      <c r="S213" s="62" t="n">
        <v>28</v>
      </c>
      <c r="T213" s="45" t="n">
        <v>0.33</v>
      </c>
      <c r="U213" s="61" t="n">
        <f aca="false">(R213*S213*T213)/1000</f>
        <v>5.18364</v>
      </c>
      <c r="V213" s="45" t="n">
        <v>1.59</v>
      </c>
      <c r="W213" s="45" t="n">
        <v>39.2</v>
      </c>
      <c r="X213" s="61" t="n">
        <f aca="false">V213+W213</f>
        <v>40.79</v>
      </c>
    </row>
    <row r="214" customFormat="false" ht="14.9" hidden="false" customHeight="false" outlineLevel="0" collapsed="false">
      <c r="A214" s="59" t="n">
        <v>212</v>
      </c>
      <c r="B214" s="62" t="n">
        <v>2</v>
      </c>
      <c r="C214" s="62" t="n">
        <v>12</v>
      </c>
      <c r="D214" s="61" t="n">
        <f aca="false">(B214/C214)*100</f>
        <v>16.6666666666667</v>
      </c>
      <c r="E214" s="62" t="n">
        <v>45</v>
      </c>
      <c r="F214" s="62" t="n">
        <v>119</v>
      </c>
      <c r="G214" s="61" t="n">
        <f aca="false">(E214/F214)*100</f>
        <v>37.8151260504202</v>
      </c>
      <c r="H214" s="62" t="n">
        <v>3</v>
      </c>
      <c r="I214" s="62" t="n">
        <v>1</v>
      </c>
      <c r="J214" s="61" t="n">
        <f aca="false">(H217*I217)/100</f>
        <v>0.08</v>
      </c>
      <c r="K214" s="62" t="n">
        <v>82</v>
      </c>
      <c r="L214" s="62" t="n">
        <v>24</v>
      </c>
      <c r="M214" s="62" t="n">
        <v>11</v>
      </c>
      <c r="N214" s="61" t="n">
        <f aca="false">K214*L214*(1-(L214/M214))</f>
        <v>-2325.81818181818</v>
      </c>
      <c r="O214" s="62" t="n">
        <v>7</v>
      </c>
      <c r="P214" s="62" t="n">
        <v>30</v>
      </c>
      <c r="Q214" s="61" t="n">
        <f aca="false">P214/O214</f>
        <v>4.28571428571429</v>
      </c>
      <c r="R214" s="62" t="n">
        <v>152</v>
      </c>
      <c r="S214" s="62" t="n">
        <v>30</v>
      </c>
      <c r="T214" s="45" t="n">
        <v>0.36</v>
      </c>
      <c r="U214" s="61" t="n">
        <f aca="false">(R214*S214*T214)/1000</f>
        <v>1.6416</v>
      </c>
      <c r="V214" s="45" t="n">
        <v>7.57</v>
      </c>
      <c r="W214" s="45" t="n">
        <v>14.88</v>
      </c>
      <c r="X214" s="61" t="n">
        <f aca="false">V214+W214</f>
        <v>22.45</v>
      </c>
    </row>
    <row r="215" customFormat="false" ht="14.9" hidden="false" customHeight="false" outlineLevel="0" collapsed="false">
      <c r="A215" s="59" t="n">
        <v>213</v>
      </c>
      <c r="B215" s="62" t="n">
        <v>6</v>
      </c>
      <c r="C215" s="62" t="n">
        <v>17</v>
      </c>
      <c r="D215" s="61" t="n">
        <f aca="false">(B215/C215)*100</f>
        <v>35.2941176470588</v>
      </c>
      <c r="E215" s="62" t="n">
        <v>42</v>
      </c>
      <c r="F215" s="62" t="n">
        <v>116</v>
      </c>
      <c r="G215" s="61" t="n">
        <f aca="false">(E215/F215)*100</f>
        <v>36.2068965517241</v>
      </c>
      <c r="H215" s="62" t="n">
        <v>8</v>
      </c>
      <c r="I215" s="62" t="n">
        <v>2</v>
      </c>
      <c r="J215" s="61" t="n">
        <f aca="false">(H218*I218)/100</f>
        <v>0.19</v>
      </c>
      <c r="K215" s="62" t="n">
        <v>74</v>
      </c>
      <c r="L215" s="62" t="n">
        <v>31</v>
      </c>
      <c r="M215" s="62" t="n">
        <v>10</v>
      </c>
      <c r="N215" s="61" t="n">
        <f aca="false">K215*L215*(1-(L215/M215))</f>
        <v>-4817.4</v>
      </c>
      <c r="O215" s="62" t="n">
        <v>6</v>
      </c>
      <c r="P215" s="62" t="n">
        <v>48</v>
      </c>
      <c r="Q215" s="61" t="n">
        <f aca="false">P215/O215</f>
        <v>8</v>
      </c>
      <c r="R215" s="62" t="n">
        <v>446</v>
      </c>
      <c r="S215" s="62" t="n">
        <v>26</v>
      </c>
      <c r="T215" s="45" t="n">
        <v>0.38</v>
      </c>
      <c r="U215" s="61" t="n">
        <f aca="false">(R215*S215*T215)/1000</f>
        <v>4.40648</v>
      </c>
      <c r="V215" s="45" t="n">
        <v>6.57</v>
      </c>
      <c r="W215" s="45" t="n">
        <v>19.04</v>
      </c>
      <c r="X215" s="61" t="n">
        <f aca="false">V215+W215</f>
        <v>25.61</v>
      </c>
    </row>
    <row r="216" customFormat="false" ht="14.9" hidden="false" customHeight="false" outlineLevel="0" collapsed="false">
      <c r="A216" s="59" t="n">
        <v>214</v>
      </c>
      <c r="B216" s="62" t="n">
        <v>10</v>
      </c>
      <c r="C216" s="62" t="n">
        <v>11</v>
      </c>
      <c r="D216" s="61" t="n">
        <f aca="false">(B216/C216)*100</f>
        <v>90.9090909090909</v>
      </c>
      <c r="E216" s="62" t="n">
        <v>13</v>
      </c>
      <c r="F216" s="62" t="n">
        <v>121</v>
      </c>
      <c r="G216" s="61" t="n">
        <f aca="false">(E216/F216)*100</f>
        <v>10.7438016528926</v>
      </c>
      <c r="H216" s="62" t="n">
        <v>17</v>
      </c>
      <c r="I216" s="62" t="n">
        <v>1</v>
      </c>
      <c r="J216" s="61" t="n">
        <f aca="false">(H219*I219)/100</f>
        <v>0.1</v>
      </c>
      <c r="K216" s="62" t="n">
        <v>88</v>
      </c>
      <c r="L216" s="62" t="n">
        <v>44</v>
      </c>
      <c r="M216" s="62" t="n">
        <v>10</v>
      </c>
      <c r="N216" s="61" t="n">
        <f aca="false">K216*L216*(1-(L216/M216))</f>
        <v>-13164.8</v>
      </c>
      <c r="O216" s="62" t="n">
        <v>9</v>
      </c>
      <c r="P216" s="62" t="n">
        <v>43</v>
      </c>
      <c r="Q216" s="61" t="n">
        <f aca="false">P216/O216</f>
        <v>4.77777777777778</v>
      </c>
      <c r="R216" s="62" t="n">
        <v>880</v>
      </c>
      <c r="S216" s="62" t="n">
        <v>28</v>
      </c>
      <c r="T216" s="45" t="n">
        <v>0.3</v>
      </c>
      <c r="U216" s="61" t="n">
        <f aca="false">(R216*S216*T216)/1000</f>
        <v>7.392</v>
      </c>
      <c r="V216" s="45" t="n">
        <v>3.6</v>
      </c>
      <c r="W216" s="45" t="n">
        <v>11.28</v>
      </c>
      <c r="X216" s="61" t="n">
        <f aca="false">V216+W216</f>
        <v>14.88</v>
      </c>
    </row>
    <row r="217" customFormat="false" ht="14.9" hidden="false" customHeight="false" outlineLevel="0" collapsed="false">
      <c r="A217" s="59" t="n">
        <v>215</v>
      </c>
      <c r="B217" s="62" t="n">
        <v>0</v>
      </c>
      <c r="C217" s="62" t="n">
        <v>19</v>
      </c>
      <c r="D217" s="61" t="n">
        <f aca="false">(B217/C217)*100</f>
        <v>0</v>
      </c>
      <c r="E217" s="62" t="n">
        <v>41</v>
      </c>
      <c r="F217" s="62" t="n">
        <v>125</v>
      </c>
      <c r="G217" s="61" t="n">
        <f aca="false">(E217/F217)*100</f>
        <v>32.8</v>
      </c>
      <c r="H217" s="62" t="n">
        <v>4</v>
      </c>
      <c r="I217" s="62" t="n">
        <v>2</v>
      </c>
      <c r="J217" s="61" t="n">
        <f aca="false">(H220*I220)/100</f>
        <v>0.04</v>
      </c>
      <c r="K217" s="62" t="n">
        <v>80</v>
      </c>
      <c r="L217" s="62" t="n">
        <v>41</v>
      </c>
      <c r="M217" s="62" t="n">
        <v>10</v>
      </c>
      <c r="N217" s="61" t="n">
        <f aca="false">K217*L217*(1-(L217/M217))</f>
        <v>-10168</v>
      </c>
      <c r="O217" s="62" t="n">
        <v>5</v>
      </c>
      <c r="P217" s="62" t="n">
        <v>33</v>
      </c>
      <c r="Q217" s="61" t="n">
        <f aca="false">P217/O217</f>
        <v>6.6</v>
      </c>
      <c r="R217" s="62" t="n">
        <v>706</v>
      </c>
      <c r="S217" s="62" t="n">
        <v>24</v>
      </c>
      <c r="T217" s="45" t="n">
        <v>0.28</v>
      </c>
      <c r="U217" s="61" t="n">
        <f aca="false">(R217*S217*T217)/1000</f>
        <v>4.74432</v>
      </c>
      <c r="V217" s="45" t="n">
        <v>2.1</v>
      </c>
      <c r="W217" s="45" t="n">
        <v>7.2</v>
      </c>
      <c r="X217" s="61" t="n">
        <f aca="false">V217+W217</f>
        <v>9.3</v>
      </c>
    </row>
    <row r="218" customFormat="false" ht="14.9" hidden="false" customHeight="false" outlineLevel="0" collapsed="false">
      <c r="A218" s="59" t="n">
        <v>216</v>
      </c>
      <c r="B218" s="62" t="n">
        <v>6</v>
      </c>
      <c r="C218" s="62" t="n">
        <v>18</v>
      </c>
      <c r="D218" s="61" t="n">
        <f aca="false">(B218/C218)*100</f>
        <v>33.3333333333333</v>
      </c>
      <c r="E218" s="62" t="n">
        <v>13</v>
      </c>
      <c r="F218" s="62" t="n">
        <v>114</v>
      </c>
      <c r="G218" s="61" t="n">
        <f aca="false">(E218/F218)*100</f>
        <v>11.4035087719298</v>
      </c>
      <c r="H218" s="62" t="n">
        <v>19</v>
      </c>
      <c r="I218" s="62" t="n">
        <v>1</v>
      </c>
      <c r="J218" s="61" t="n">
        <f aca="false">(H221*I221)/100</f>
        <v>0.1</v>
      </c>
      <c r="K218" s="62" t="n">
        <v>72</v>
      </c>
      <c r="L218" s="62" t="n">
        <v>30</v>
      </c>
      <c r="M218" s="62" t="n">
        <v>11</v>
      </c>
      <c r="N218" s="61" t="n">
        <f aca="false">K218*L218*(1-(L218/M218))</f>
        <v>-3730.90909090909</v>
      </c>
      <c r="O218" s="62" t="n">
        <v>10</v>
      </c>
      <c r="P218" s="62" t="n">
        <v>44</v>
      </c>
      <c r="Q218" s="61" t="n">
        <f aca="false">P218/O218</f>
        <v>4.4</v>
      </c>
      <c r="R218" s="62" t="n">
        <v>476</v>
      </c>
      <c r="S218" s="62" t="n">
        <v>24</v>
      </c>
      <c r="T218" s="45" t="n">
        <v>0.4</v>
      </c>
      <c r="U218" s="61" t="n">
        <f aca="false">(R218*S218*T218)/1000</f>
        <v>4.5696</v>
      </c>
      <c r="V218" s="45" t="n">
        <v>7.56</v>
      </c>
      <c r="W218" s="45" t="n">
        <v>14.4</v>
      </c>
      <c r="X218" s="61" t="n">
        <f aca="false">V218+W218</f>
        <v>21.96</v>
      </c>
    </row>
    <row r="219" customFormat="false" ht="14.9" hidden="false" customHeight="false" outlineLevel="0" collapsed="false">
      <c r="A219" s="59" t="n">
        <v>217</v>
      </c>
      <c r="B219" s="62" t="n">
        <v>1</v>
      </c>
      <c r="C219" s="62" t="n">
        <v>21</v>
      </c>
      <c r="D219" s="61" t="n">
        <f aca="false">(B219/C219)*100</f>
        <v>4.76190476190476</v>
      </c>
      <c r="E219" s="62" t="n">
        <v>29</v>
      </c>
      <c r="F219" s="62" t="n">
        <v>111</v>
      </c>
      <c r="G219" s="61" t="n">
        <f aca="false">(E219/F219)*100</f>
        <v>26.1261261261261</v>
      </c>
      <c r="H219" s="62" t="n">
        <v>5</v>
      </c>
      <c r="I219" s="62" t="n">
        <v>2</v>
      </c>
      <c r="J219" s="61" t="n">
        <f aca="false">(H222*I222)/100</f>
        <v>0.51</v>
      </c>
      <c r="K219" s="62" t="n">
        <v>81</v>
      </c>
      <c r="L219" s="62" t="n">
        <v>38</v>
      </c>
      <c r="M219" s="62" t="n">
        <v>11</v>
      </c>
      <c r="N219" s="61" t="n">
        <f aca="false">K219*L219*(1-(L219/M219))</f>
        <v>-7555.09090909091</v>
      </c>
      <c r="O219" s="62" t="n">
        <v>7</v>
      </c>
      <c r="P219" s="62" t="n">
        <v>34</v>
      </c>
      <c r="Q219" s="61" t="n">
        <f aca="false">P219/O219</f>
        <v>4.85714285714286</v>
      </c>
      <c r="R219" s="62" t="n">
        <v>533</v>
      </c>
      <c r="S219" s="62" t="n">
        <v>28</v>
      </c>
      <c r="T219" s="45" t="n">
        <v>0.36</v>
      </c>
      <c r="U219" s="61" t="n">
        <f aca="false">(R219*S219*T219)/1000</f>
        <v>5.37264</v>
      </c>
      <c r="V219" s="45" t="n">
        <v>5.6</v>
      </c>
      <c r="W219" s="45" t="n">
        <v>26.88</v>
      </c>
      <c r="X219" s="61" t="n">
        <f aca="false">V219+W219</f>
        <v>32.48</v>
      </c>
    </row>
    <row r="220" customFormat="false" ht="14.9" hidden="false" customHeight="false" outlineLevel="0" collapsed="false">
      <c r="A220" s="59" t="n">
        <v>218</v>
      </c>
      <c r="B220" s="62" t="n">
        <v>7</v>
      </c>
      <c r="C220" s="62" t="n">
        <v>15</v>
      </c>
      <c r="D220" s="61" t="n">
        <f aca="false">(B220/C220)*100</f>
        <v>46.6666666666667</v>
      </c>
      <c r="E220" s="62" t="n">
        <v>11</v>
      </c>
      <c r="F220" s="62" t="n">
        <v>117</v>
      </c>
      <c r="G220" s="61" t="n">
        <f aca="false">(E220/F220)*100</f>
        <v>9.4017094017094</v>
      </c>
      <c r="H220" s="62" t="n">
        <v>4</v>
      </c>
      <c r="I220" s="62" t="n">
        <v>1</v>
      </c>
      <c r="J220" s="61" t="n">
        <f aca="false">(H223*I223)/100</f>
        <v>0.09</v>
      </c>
      <c r="K220" s="62" t="n">
        <v>75</v>
      </c>
      <c r="L220" s="62" t="n">
        <v>31</v>
      </c>
      <c r="M220" s="62" t="n">
        <v>12</v>
      </c>
      <c r="N220" s="61" t="n">
        <f aca="false">K220*L220*(1-(L220/M220))</f>
        <v>-3681.25</v>
      </c>
      <c r="O220" s="62" t="n">
        <v>5</v>
      </c>
      <c r="P220" s="62" t="n">
        <v>40</v>
      </c>
      <c r="Q220" s="61" t="n">
        <f aca="false">P220/O220</f>
        <v>8</v>
      </c>
      <c r="R220" s="62" t="n">
        <v>232</v>
      </c>
      <c r="S220" s="62" t="n">
        <v>16</v>
      </c>
      <c r="T220" s="45" t="n">
        <v>0.32</v>
      </c>
      <c r="U220" s="61" t="n">
        <f aca="false">(R220*S220*T220)/1000</f>
        <v>1.18784</v>
      </c>
      <c r="V220" s="45" t="n">
        <v>1.55</v>
      </c>
      <c r="W220" s="45" t="n">
        <v>14.4</v>
      </c>
      <c r="X220" s="61" t="n">
        <f aca="false">V220+W220</f>
        <v>15.95</v>
      </c>
    </row>
    <row r="221" customFormat="false" ht="14.9" hidden="false" customHeight="false" outlineLevel="0" collapsed="false">
      <c r="A221" s="59" t="n">
        <v>219</v>
      </c>
      <c r="B221" s="62" t="n">
        <v>9</v>
      </c>
      <c r="C221" s="62" t="n">
        <v>16</v>
      </c>
      <c r="D221" s="61" t="n">
        <f aca="false">(B221/C221)*100</f>
        <v>56.25</v>
      </c>
      <c r="E221" s="62" t="n">
        <v>27</v>
      </c>
      <c r="F221" s="62" t="n">
        <v>113</v>
      </c>
      <c r="G221" s="61" t="n">
        <f aca="false">(E221/F221)*100</f>
        <v>23.8938053097345</v>
      </c>
      <c r="H221" s="62" t="n">
        <v>5</v>
      </c>
      <c r="I221" s="62" t="n">
        <v>2</v>
      </c>
      <c r="J221" s="61" t="n">
        <f aca="false">(H224*I224)/100</f>
        <v>0.01</v>
      </c>
      <c r="K221" s="62" t="n">
        <v>70</v>
      </c>
      <c r="L221" s="62" t="n">
        <v>46</v>
      </c>
      <c r="M221" s="62" t="n">
        <v>10</v>
      </c>
      <c r="N221" s="61" t="n">
        <f aca="false">K221*L221*(1-(L221/M221))</f>
        <v>-11592</v>
      </c>
      <c r="O221" s="62" t="n">
        <v>6</v>
      </c>
      <c r="P221" s="62" t="n">
        <v>47</v>
      </c>
      <c r="Q221" s="61" t="n">
        <f aca="false">P221/O221</f>
        <v>7.83333333333333</v>
      </c>
      <c r="R221" s="62" t="n">
        <v>971</v>
      </c>
      <c r="S221" s="62" t="n">
        <v>27</v>
      </c>
      <c r="T221" s="45" t="n">
        <v>0.41</v>
      </c>
      <c r="U221" s="61" t="n">
        <f aca="false">(R221*S221*T221)/1000</f>
        <v>10.74897</v>
      </c>
      <c r="V221" s="45" t="n">
        <v>7.55</v>
      </c>
      <c r="W221" s="45" t="n">
        <v>28.8</v>
      </c>
      <c r="X221" s="61" t="n">
        <f aca="false">V221+W221</f>
        <v>36.35</v>
      </c>
    </row>
    <row r="222" customFormat="false" ht="14.9" hidden="false" customHeight="false" outlineLevel="0" collapsed="false">
      <c r="A222" s="59" t="n">
        <v>220</v>
      </c>
      <c r="B222" s="62" t="n">
        <v>9</v>
      </c>
      <c r="C222" s="62" t="n">
        <v>15</v>
      </c>
      <c r="D222" s="61" t="n">
        <f aca="false">(B222/C222)*100</f>
        <v>60</v>
      </c>
      <c r="E222" s="62" t="n">
        <v>40</v>
      </c>
      <c r="F222" s="62" t="n">
        <v>115</v>
      </c>
      <c r="G222" s="61" t="n">
        <f aca="false">(E222/F222)*100</f>
        <v>34.7826086956522</v>
      </c>
      <c r="H222" s="62" t="n">
        <v>17</v>
      </c>
      <c r="I222" s="62" t="n">
        <v>3</v>
      </c>
      <c r="J222" s="61" t="n">
        <f aca="false">(H225*I225)/100</f>
        <v>0.27</v>
      </c>
      <c r="K222" s="62" t="n">
        <v>79</v>
      </c>
      <c r="L222" s="62" t="n">
        <v>34</v>
      </c>
      <c r="M222" s="62" t="n">
        <v>10</v>
      </c>
      <c r="N222" s="61" t="n">
        <f aca="false">K222*L222*(1-(L222/M222))</f>
        <v>-6446.4</v>
      </c>
      <c r="O222" s="62" t="n">
        <v>7</v>
      </c>
      <c r="P222" s="62" t="n">
        <v>37</v>
      </c>
      <c r="Q222" s="61" t="n">
        <f aca="false">P222/O222</f>
        <v>5.28571428571429</v>
      </c>
      <c r="R222" s="62" t="n">
        <v>202</v>
      </c>
      <c r="S222" s="62" t="n">
        <v>17</v>
      </c>
      <c r="T222" s="45" t="n">
        <v>0.36</v>
      </c>
      <c r="U222" s="61" t="n">
        <f aca="false">(R222*S222*T222)/1000</f>
        <v>1.23624</v>
      </c>
      <c r="V222" s="45" t="n">
        <v>6.58</v>
      </c>
      <c r="W222" s="45" t="n">
        <v>28.8</v>
      </c>
      <c r="X222" s="61" t="n">
        <f aca="false">V222+W222</f>
        <v>35.38</v>
      </c>
    </row>
    <row r="223" customFormat="false" ht="14.9" hidden="false" customHeight="false" outlineLevel="0" collapsed="false">
      <c r="A223" s="59" t="n">
        <v>221</v>
      </c>
      <c r="B223" s="62" t="n">
        <v>10</v>
      </c>
      <c r="C223" s="62" t="n">
        <v>10</v>
      </c>
      <c r="D223" s="61" t="n">
        <f aca="false">(B223/C223)*100</f>
        <v>100</v>
      </c>
      <c r="E223" s="62" t="n">
        <v>34</v>
      </c>
      <c r="F223" s="62" t="n">
        <v>121</v>
      </c>
      <c r="G223" s="61" t="n">
        <f aca="false">(E223/F223)*100</f>
        <v>28.099173553719</v>
      </c>
      <c r="H223" s="62" t="n">
        <v>3</v>
      </c>
      <c r="I223" s="62" t="n">
        <v>3</v>
      </c>
      <c r="J223" s="61" t="n">
        <f aca="false">(H226*I226)/100</f>
        <v>0.27</v>
      </c>
      <c r="K223" s="62" t="n">
        <v>81</v>
      </c>
      <c r="L223" s="62" t="n">
        <v>50</v>
      </c>
      <c r="M223" s="62" t="n">
        <v>11</v>
      </c>
      <c r="N223" s="61" t="n">
        <f aca="false">K223*L223*(1-(L223/M223))</f>
        <v>-14359.0909090909</v>
      </c>
      <c r="O223" s="62" t="n">
        <v>6</v>
      </c>
      <c r="P223" s="62" t="n">
        <v>39</v>
      </c>
      <c r="Q223" s="61" t="n">
        <f aca="false">P223/O223</f>
        <v>6.5</v>
      </c>
      <c r="R223" s="62" t="n">
        <v>127</v>
      </c>
      <c r="S223" s="62" t="n">
        <v>28</v>
      </c>
      <c r="T223" s="45" t="n">
        <v>0.41</v>
      </c>
      <c r="U223" s="61" t="n">
        <f aca="false">(R223*S223*T223)/1000</f>
        <v>1.45796</v>
      </c>
      <c r="V223" s="45" t="n">
        <v>2.61</v>
      </c>
      <c r="W223" s="45" t="n">
        <v>20</v>
      </c>
      <c r="X223" s="61" t="n">
        <f aca="false">V223+W223</f>
        <v>22.61</v>
      </c>
    </row>
    <row r="224" customFormat="false" ht="14.9" hidden="false" customHeight="false" outlineLevel="0" collapsed="false">
      <c r="A224" s="59" t="n">
        <v>222</v>
      </c>
      <c r="B224" s="62" t="n">
        <v>9</v>
      </c>
      <c r="C224" s="62" t="n">
        <v>17</v>
      </c>
      <c r="D224" s="61" t="n">
        <f aca="false">(B224/C224)*100</f>
        <v>52.9411764705882</v>
      </c>
      <c r="E224" s="62" t="n">
        <v>18</v>
      </c>
      <c r="F224" s="62" t="n">
        <v>114</v>
      </c>
      <c r="G224" s="61" t="n">
        <f aca="false">(E224/F224)*100</f>
        <v>15.7894736842105</v>
      </c>
      <c r="H224" s="62" t="n">
        <v>1</v>
      </c>
      <c r="I224" s="62" t="n">
        <v>1</v>
      </c>
      <c r="J224" s="61" t="n">
        <f aca="false">(H227*I227)/100</f>
        <v>0.51</v>
      </c>
      <c r="K224" s="62" t="n">
        <v>77</v>
      </c>
      <c r="L224" s="62" t="n">
        <v>33</v>
      </c>
      <c r="M224" s="62" t="n">
        <v>12</v>
      </c>
      <c r="N224" s="61" t="n">
        <f aca="false">K224*L224*(1-(L224/M224))</f>
        <v>-4446.75</v>
      </c>
      <c r="O224" s="62" t="n">
        <v>8</v>
      </c>
      <c r="P224" s="62" t="n">
        <v>32</v>
      </c>
      <c r="Q224" s="61" t="n">
        <f aca="false">P224/O224</f>
        <v>4</v>
      </c>
      <c r="R224" s="62" t="n">
        <v>494</v>
      </c>
      <c r="S224" s="62" t="n">
        <v>19</v>
      </c>
      <c r="T224" s="45" t="n">
        <v>0.43</v>
      </c>
      <c r="U224" s="61" t="n">
        <f aca="false">(R224*S224*T224)/1000</f>
        <v>4.03598</v>
      </c>
      <c r="V224" s="45" t="n">
        <v>6.6</v>
      </c>
      <c r="W224" s="45" t="n">
        <v>7.2</v>
      </c>
      <c r="X224" s="61" t="n">
        <f aca="false">V224+W224</f>
        <v>13.8</v>
      </c>
    </row>
    <row r="225" customFormat="false" ht="14.9" hidden="false" customHeight="false" outlineLevel="0" collapsed="false">
      <c r="A225" s="59" t="n">
        <v>223</v>
      </c>
      <c r="B225" s="62" t="n">
        <v>2</v>
      </c>
      <c r="C225" s="62" t="n">
        <v>21</v>
      </c>
      <c r="D225" s="61" t="n">
        <f aca="false">(B225/C225)*100</f>
        <v>9.52380952380952</v>
      </c>
      <c r="E225" s="62" t="n">
        <v>13</v>
      </c>
      <c r="F225" s="62" t="n">
        <v>110</v>
      </c>
      <c r="G225" s="61" t="n">
        <f aca="false">(E225/F225)*100</f>
        <v>11.8181818181818</v>
      </c>
      <c r="H225" s="62" t="n">
        <v>9</v>
      </c>
      <c r="I225" s="62" t="n">
        <v>3</v>
      </c>
      <c r="J225" s="61" t="n">
        <f aca="false">(H228*I228)/100</f>
        <v>0.09</v>
      </c>
      <c r="K225" s="62" t="n">
        <v>70</v>
      </c>
      <c r="L225" s="62" t="n">
        <v>12</v>
      </c>
      <c r="M225" s="62" t="n">
        <v>10</v>
      </c>
      <c r="N225" s="61" t="n">
        <f aca="false">K225*L225*(1-(L225/M225))</f>
        <v>-168</v>
      </c>
      <c r="O225" s="62" t="n">
        <v>9</v>
      </c>
      <c r="P225" s="62" t="n">
        <v>49</v>
      </c>
      <c r="Q225" s="61" t="n">
        <f aca="false">P225/O225</f>
        <v>5.44444444444445</v>
      </c>
      <c r="R225" s="62" t="n">
        <v>258</v>
      </c>
      <c r="S225" s="62" t="n">
        <v>24</v>
      </c>
      <c r="T225" s="45" t="n">
        <v>0.27</v>
      </c>
      <c r="U225" s="61" t="n">
        <f aca="false">(R225*S225*T225)/1000</f>
        <v>1.67184</v>
      </c>
      <c r="V225" s="45" t="n">
        <v>7.6</v>
      </c>
      <c r="W225" s="45" t="n">
        <v>15.36</v>
      </c>
      <c r="X225" s="61" t="n">
        <f aca="false">V225+W225</f>
        <v>22.96</v>
      </c>
    </row>
    <row r="226" customFormat="false" ht="14.9" hidden="false" customHeight="false" outlineLevel="0" collapsed="false">
      <c r="A226" s="59" t="n">
        <v>224</v>
      </c>
      <c r="B226" s="62" t="n">
        <v>8</v>
      </c>
      <c r="C226" s="62" t="n">
        <v>15</v>
      </c>
      <c r="D226" s="61" t="n">
        <f aca="false">(B226/C226)*100</f>
        <v>53.3333333333333</v>
      </c>
      <c r="E226" s="62" t="n">
        <v>23</v>
      </c>
      <c r="F226" s="62" t="n">
        <v>119</v>
      </c>
      <c r="G226" s="61" t="n">
        <f aca="false">(E226/F226)*100</f>
        <v>19.327731092437</v>
      </c>
      <c r="H226" s="62" t="n">
        <v>9</v>
      </c>
      <c r="I226" s="62" t="n">
        <v>3</v>
      </c>
      <c r="J226" s="61" t="n">
        <f aca="false">(H229*I229)/100</f>
        <v>0.03</v>
      </c>
      <c r="K226" s="62" t="n">
        <v>74</v>
      </c>
      <c r="L226" s="62" t="n">
        <v>34</v>
      </c>
      <c r="M226" s="62" t="n">
        <v>10</v>
      </c>
      <c r="N226" s="61" t="n">
        <f aca="false">K226*L226*(1-(L226/M226))</f>
        <v>-6038.4</v>
      </c>
      <c r="O226" s="62" t="n">
        <v>10</v>
      </c>
      <c r="P226" s="62" t="n">
        <v>48</v>
      </c>
      <c r="Q226" s="61" t="n">
        <f aca="false">P226/O226</f>
        <v>4.8</v>
      </c>
      <c r="R226" s="62" t="n">
        <v>869</v>
      </c>
      <c r="S226" s="62" t="n">
        <v>30</v>
      </c>
      <c r="T226" s="45" t="n">
        <v>0.37</v>
      </c>
      <c r="U226" s="61" t="n">
        <f aca="false">(R226*S226*T226)/1000</f>
        <v>9.6459</v>
      </c>
      <c r="V226" s="45" t="n">
        <v>6.13</v>
      </c>
      <c r="W226" s="45" t="n">
        <v>24</v>
      </c>
      <c r="X226" s="61" t="n">
        <f aca="false">V226+W226</f>
        <v>30.13</v>
      </c>
    </row>
    <row r="227" customFormat="false" ht="14.9" hidden="false" customHeight="false" outlineLevel="0" collapsed="false">
      <c r="A227" s="59" t="n">
        <v>225</v>
      </c>
      <c r="B227" s="62" t="n">
        <v>5</v>
      </c>
      <c r="C227" s="62" t="n">
        <v>11</v>
      </c>
      <c r="D227" s="61" t="n">
        <f aca="false">(B227/C227)*100</f>
        <v>45.4545454545455</v>
      </c>
      <c r="E227" s="62" t="n">
        <v>36</v>
      </c>
      <c r="F227" s="62" t="n">
        <v>124</v>
      </c>
      <c r="G227" s="61" t="n">
        <f aca="false">(E227/F227)*100</f>
        <v>29.0322580645161</v>
      </c>
      <c r="H227" s="62" t="n">
        <v>17</v>
      </c>
      <c r="I227" s="62" t="n">
        <v>3</v>
      </c>
      <c r="J227" s="61" t="n">
        <f aca="false">(H230*I230)/100</f>
        <v>0.19</v>
      </c>
      <c r="K227" s="62" t="n">
        <v>74</v>
      </c>
      <c r="L227" s="62" t="n">
        <v>17</v>
      </c>
      <c r="M227" s="62" t="n">
        <v>11</v>
      </c>
      <c r="N227" s="61" t="n">
        <f aca="false">K227*L227*(1-(L227/M227))</f>
        <v>-686.181818181818</v>
      </c>
      <c r="O227" s="62" t="n">
        <v>4</v>
      </c>
      <c r="P227" s="62" t="n">
        <v>30</v>
      </c>
      <c r="Q227" s="61" t="n">
        <f aca="false">P227/O227</f>
        <v>7.5</v>
      </c>
      <c r="R227" s="62" t="n">
        <v>586</v>
      </c>
      <c r="S227" s="62" t="n">
        <v>30</v>
      </c>
      <c r="T227" s="45" t="n">
        <v>0.25</v>
      </c>
      <c r="U227" s="61" t="n">
        <f aca="false">(R227*S227*T227)/1000</f>
        <v>4.395</v>
      </c>
      <c r="V227" s="45" t="n">
        <v>3.6</v>
      </c>
      <c r="W227" s="45" t="n">
        <v>17.6</v>
      </c>
      <c r="X227" s="61" t="n">
        <f aca="false">V227+W227</f>
        <v>21.2</v>
      </c>
    </row>
    <row r="228" customFormat="false" ht="14.9" hidden="false" customHeight="false" outlineLevel="0" collapsed="false">
      <c r="A228" s="59" t="n">
        <v>226</v>
      </c>
      <c r="B228" s="62" t="n">
        <v>9</v>
      </c>
      <c r="C228" s="62" t="n">
        <v>17</v>
      </c>
      <c r="D228" s="61" t="n">
        <f aca="false">(B228/C228)*100</f>
        <v>52.9411764705882</v>
      </c>
      <c r="E228" s="62" t="n">
        <v>31</v>
      </c>
      <c r="F228" s="62" t="n">
        <v>112</v>
      </c>
      <c r="G228" s="61" t="n">
        <f aca="false">(E228/F228)*100</f>
        <v>27.6785714285714</v>
      </c>
      <c r="H228" s="62" t="n">
        <v>3</v>
      </c>
      <c r="I228" s="62" t="n">
        <v>3</v>
      </c>
      <c r="J228" s="61" t="n">
        <f aca="false">(H231*I231)/100</f>
        <v>0.03</v>
      </c>
      <c r="K228" s="62" t="n">
        <v>89</v>
      </c>
      <c r="L228" s="62" t="n">
        <v>37</v>
      </c>
      <c r="M228" s="62" t="n">
        <v>12</v>
      </c>
      <c r="N228" s="61" t="n">
        <f aca="false">K228*L228*(1-(L228/M228))</f>
        <v>-6860.41666666667</v>
      </c>
      <c r="O228" s="62" t="n">
        <v>7</v>
      </c>
      <c r="P228" s="62" t="n">
        <v>44</v>
      </c>
      <c r="Q228" s="61" t="n">
        <f aca="false">P228/O228</f>
        <v>6.28571428571429</v>
      </c>
      <c r="R228" s="62" t="n">
        <v>648</v>
      </c>
      <c r="S228" s="62" t="n">
        <v>16</v>
      </c>
      <c r="T228" s="45" t="n">
        <v>0.31</v>
      </c>
      <c r="U228" s="61" t="n">
        <f aca="false">(R228*S228*T228)/1000</f>
        <v>3.21408</v>
      </c>
      <c r="V228" s="45" t="n">
        <v>4.12</v>
      </c>
      <c r="W228" s="45" t="n">
        <v>14.4</v>
      </c>
      <c r="X228" s="61" t="n">
        <f aca="false">V228+W228</f>
        <v>18.52</v>
      </c>
    </row>
    <row r="229" customFormat="false" ht="14.9" hidden="false" customHeight="false" outlineLevel="0" collapsed="false">
      <c r="A229" s="59" t="n">
        <v>227</v>
      </c>
      <c r="B229" s="62" t="n">
        <v>3</v>
      </c>
      <c r="C229" s="62" t="n">
        <v>24</v>
      </c>
      <c r="D229" s="61" t="n">
        <f aca="false">(B229/C229)*100</f>
        <v>12.5</v>
      </c>
      <c r="E229" s="62" t="n">
        <v>33</v>
      </c>
      <c r="F229" s="62" t="n">
        <v>115</v>
      </c>
      <c r="G229" s="61" t="n">
        <f aca="false">(E229/F229)*100</f>
        <v>28.695652173913</v>
      </c>
      <c r="H229" s="62" t="n">
        <v>3</v>
      </c>
      <c r="I229" s="62" t="n">
        <v>1</v>
      </c>
      <c r="J229" s="61" t="n">
        <f aca="false">(H232*I232)/100</f>
        <v>0.11</v>
      </c>
      <c r="K229" s="62" t="n">
        <v>89</v>
      </c>
      <c r="L229" s="62" t="n">
        <v>21</v>
      </c>
      <c r="M229" s="62" t="n">
        <v>12</v>
      </c>
      <c r="N229" s="61" t="n">
        <f aca="false">K229*L229*(1-(L229/M229))</f>
        <v>-1401.75</v>
      </c>
      <c r="O229" s="62" t="n">
        <v>7</v>
      </c>
      <c r="P229" s="62" t="n">
        <v>38</v>
      </c>
      <c r="Q229" s="61" t="n">
        <f aca="false">P229/O229</f>
        <v>5.42857142857143</v>
      </c>
      <c r="R229" s="62" t="n">
        <v>272</v>
      </c>
      <c r="S229" s="62" t="n">
        <v>18</v>
      </c>
      <c r="T229" s="45" t="n">
        <v>0.28</v>
      </c>
      <c r="U229" s="61" t="n">
        <f aca="false">(R229*S229*T229)/1000</f>
        <v>1.37088</v>
      </c>
      <c r="V229" s="45" t="n">
        <v>4.12</v>
      </c>
      <c r="W229" s="45" t="n">
        <v>32</v>
      </c>
      <c r="X229" s="61" t="n">
        <f aca="false">V229+W229</f>
        <v>36.12</v>
      </c>
    </row>
    <row r="230" customFormat="false" ht="14.9" hidden="false" customHeight="false" outlineLevel="0" collapsed="false">
      <c r="A230" s="59" t="n">
        <v>228</v>
      </c>
      <c r="B230" s="62" t="n">
        <v>2</v>
      </c>
      <c r="C230" s="62" t="n">
        <v>19</v>
      </c>
      <c r="D230" s="61" t="n">
        <f aca="false">(B230/C230)*100</f>
        <v>10.5263157894737</v>
      </c>
      <c r="E230" s="62" t="n">
        <v>37</v>
      </c>
      <c r="F230" s="62" t="n">
        <v>116</v>
      </c>
      <c r="G230" s="61" t="n">
        <f aca="false">(E230/F230)*100</f>
        <v>31.8965517241379</v>
      </c>
      <c r="H230" s="62" t="n">
        <v>19</v>
      </c>
      <c r="I230" s="62" t="n">
        <v>1</v>
      </c>
      <c r="J230" s="61" t="n">
        <f aca="false">(H233*I233)/100</f>
        <v>0.06</v>
      </c>
      <c r="K230" s="62" t="n">
        <v>82</v>
      </c>
      <c r="L230" s="62" t="n">
        <v>14</v>
      </c>
      <c r="M230" s="62" t="n">
        <v>10</v>
      </c>
      <c r="N230" s="61" t="n">
        <f aca="false">K230*L230*(1-(L230/M230))</f>
        <v>-459.2</v>
      </c>
      <c r="O230" s="62" t="n">
        <v>9</v>
      </c>
      <c r="P230" s="62" t="n">
        <v>31</v>
      </c>
      <c r="Q230" s="61" t="n">
        <f aca="false">P230/O230</f>
        <v>3.44444444444444</v>
      </c>
      <c r="R230" s="62" t="n">
        <v>962</v>
      </c>
      <c r="S230" s="62" t="n">
        <v>30</v>
      </c>
      <c r="T230" s="45" t="n">
        <v>0.34</v>
      </c>
      <c r="U230" s="61" t="n">
        <f aca="false">(R230*S230*T230)/1000</f>
        <v>9.8124</v>
      </c>
      <c r="V230" s="45" t="n">
        <v>4.07</v>
      </c>
      <c r="W230" s="45" t="n">
        <v>21.12</v>
      </c>
      <c r="X230" s="61" t="n">
        <f aca="false">V230+W230</f>
        <v>25.19</v>
      </c>
    </row>
    <row r="231" customFormat="false" ht="14.9" hidden="false" customHeight="false" outlineLevel="0" collapsed="false">
      <c r="A231" s="59" t="n">
        <v>229</v>
      </c>
      <c r="B231" s="62" t="n">
        <v>3</v>
      </c>
      <c r="C231" s="62" t="n">
        <v>19</v>
      </c>
      <c r="D231" s="61" t="n">
        <f aca="false">(B231/C231)*100</f>
        <v>15.7894736842105</v>
      </c>
      <c r="E231" s="62" t="n">
        <v>13</v>
      </c>
      <c r="F231" s="62" t="n">
        <v>123</v>
      </c>
      <c r="G231" s="61" t="n">
        <f aca="false">(E231/F231)*100</f>
        <v>10.5691056910569</v>
      </c>
      <c r="H231" s="62" t="n">
        <v>3</v>
      </c>
      <c r="I231" s="62" t="n">
        <v>1</v>
      </c>
      <c r="J231" s="61" t="n">
        <f aca="false">(H234*I234)/100</f>
        <v>0.1</v>
      </c>
      <c r="K231" s="62" t="n">
        <v>86</v>
      </c>
      <c r="L231" s="62" t="n">
        <v>46</v>
      </c>
      <c r="M231" s="62" t="n">
        <v>11</v>
      </c>
      <c r="N231" s="61" t="n">
        <f aca="false">K231*L231*(1-(L231/M231))</f>
        <v>-12587.2727272727</v>
      </c>
      <c r="O231" s="62" t="n">
        <v>8</v>
      </c>
      <c r="P231" s="62" t="n">
        <v>39</v>
      </c>
      <c r="Q231" s="61" t="n">
        <f aca="false">P231/O231</f>
        <v>4.875</v>
      </c>
      <c r="R231" s="62" t="n">
        <v>967</v>
      </c>
      <c r="S231" s="62" t="n">
        <v>26</v>
      </c>
      <c r="T231" s="45" t="n">
        <v>0.37</v>
      </c>
      <c r="U231" s="61" t="n">
        <f aca="false">(R231*S231*T231)/1000</f>
        <v>9.30254</v>
      </c>
      <c r="V231" s="45" t="n">
        <v>4.57</v>
      </c>
      <c r="W231" s="45" t="n">
        <v>25.2</v>
      </c>
      <c r="X231" s="61" t="n">
        <f aca="false">V231+W231</f>
        <v>29.77</v>
      </c>
    </row>
    <row r="232" customFormat="false" ht="14.9" hidden="false" customHeight="false" outlineLevel="0" collapsed="false">
      <c r="A232" s="59" t="n">
        <v>230</v>
      </c>
      <c r="B232" s="62" t="n">
        <v>8</v>
      </c>
      <c r="C232" s="62" t="n">
        <v>12</v>
      </c>
      <c r="D232" s="61" t="n">
        <f aca="false">(B232/C232)*100</f>
        <v>66.6666666666667</v>
      </c>
      <c r="E232" s="62" t="n">
        <v>11</v>
      </c>
      <c r="F232" s="62" t="n">
        <v>124</v>
      </c>
      <c r="G232" s="61" t="n">
        <f aca="false">(E232/F232)*100</f>
        <v>8.87096774193548</v>
      </c>
      <c r="H232" s="62" t="n">
        <v>11</v>
      </c>
      <c r="I232" s="62" t="n">
        <v>1</v>
      </c>
      <c r="J232" s="61" t="n">
        <f aca="false">(H235*I235)/100</f>
        <v>0.18</v>
      </c>
      <c r="K232" s="62" t="n">
        <v>83</v>
      </c>
      <c r="L232" s="62" t="n">
        <v>14</v>
      </c>
      <c r="M232" s="62" t="n">
        <v>10</v>
      </c>
      <c r="N232" s="61" t="n">
        <f aca="false">K232*L232*(1-(L232/M232))</f>
        <v>-464.8</v>
      </c>
      <c r="O232" s="62" t="n">
        <v>7</v>
      </c>
      <c r="P232" s="62" t="n">
        <v>46</v>
      </c>
      <c r="Q232" s="61" t="n">
        <f aca="false">P232/O232</f>
        <v>6.57142857142857</v>
      </c>
      <c r="R232" s="62" t="n">
        <v>411</v>
      </c>
      <c r="S232" s="62" t="n">
        <v>24</v>
      </c>
      <c r="T232" s="45" t="n">
        <v>0.32</v>
      </c>
      <c r="U232" s="61" t="n">
        <f aca="false">(R232*S232*T232)/1000</f>
        <v>3.15648</v>
      </c>
      <c r="V232" s="45" t="n">
        <v>7.61</v>
      </c>
      <c r="W232" s="45" t="n">
        <v>10.56</v>
      </c>
      <c r="X232" s="61" t="n">
        <f aca="false">V232+W232</f>
        <v>18.17</v>
      </c>
    </row>
    <row r="233" customFormat="false" ht="14.9" hidden="false" customHeight="false" outlineLevel="0" collapsed="false">
      <c r="A233" s="59" t="n">
        <v>231</v>
      </c>
      <c r="B233" s="62" t="n">
        <v>3</v>
      </c>
      <c r="C233" s="62" t="n">
        <v>20</v>
      </c>
      <c r="D233" s="61" t="n">
        <f aca="false">(B233/C233)*100</f>
        <v>15</v>
      </c>
      <c r="E233" s="62" t="n">
        <v>24</v>
      </c>
      <c r="F233" s="62" t="n">
        <v>122</v>
      </c>
      <c r="G233" s="61" t="n">
        <f aca="false">(E233/F233)*100</f>
        <v>19.672131147541</v>
      </c>
      <c r="H233" s="62" t="n">
        <v>3</v>
      </c>
      <c r="I233" s="62" t="n">
        <v>2</v>
      </c>
      <c r="J233" s="61" t="n">
        <f aca="false">(H236*I236)/100</f>
        <v>0.18</v>
      </c>
      <c r="K233" s="62" t="n">
        <v>87</v>
      </c>
      <c r="L233" s="62" t="n">
        <v>32</v>
      </c>
      <c r="M233" s="62" t="n">
        <v>12</v>
      </c>
      <c r="N233" s="61" t="n">
        <f aca="false">K233*L233*(1-(L233/M233))</f>
        <v>-4640</v>
      </c>
      <c r="O233" s="62" t="n">
        <v>3</v>
      </c>
      <c r="P233" s="62" t="n">
        <v>38</v>
      </c>
      <c r="Q233" s="61" t="n">
        <f aca="false">P233/O233</f>
        <v>12.6666666666667</v>
      </c>
      <c r="R233" s="62" t="n">
        <v>701</v>
      </c>
      <c r="S233" s="62" t="n">
        <v>29</v>
      </c>
      <c r="T233" s="45" t="n">
        <v>0.45</v>
      </c>
      <c r="U233" s="61" t="n">
        <f aca="false">(R233*S233*T233)/1000</f>
        <v>9.14805</v>
      </c>
      <c r="V233" s="45" t="n">
        <v>7.14</v>
      </c>
      <c r="W233" s="45" t="n">
        <v>21.84</v>
      </c>
      <c r="X233" s="61" t="n">
        <f aca="false">V233+W233</f>
        <v>28.98</v>
      </c>
    </row>
    <row r="234" customFormat="false" ht="14.9" hidden="false" customHeight="false" outlineLevel="0" collapsed="false">
      <c r="A234" s="59" t="n">
        <v>232</v>
      </c>
      <c r="B234" s="62" t="n">
        <v>5</v>
      </c>
      <c r="C234" s="62" t="n">
        <v>19</v>
      </c>
      <c r="D234" s="61" t="n">
        <f aca="false">(B234/C234)*100</f>
        <v>26.3157894736842</v>
      </c>
      <c r="E234" s="62" t="n">
        <v>29</v>
      </c>
      <c r="F234" s="62" t="n">
        <v>125</v>
      </c>
      <c r="G234" s="61" t="n">
        <f aca="false">(E234/F234)*100</f>
        <v>23.2</v>
      </c>
      <c r="H234" s="62" t="n">
        <v>10</v>
      </c>
      <c r="I234" s="62" t="n">
        <v>1</v>
      </c>
      <c r="J234" s="61" t="n">
        <f aca="false">(H237*I237)/100</f>
        <v>0.18</v>
      </c>
      <c r="K234" s="62" t="n">
        <v>83</v>
      </c>
      <c r="L234" s="62" t="n">
        <v>48</v>
      </c>
      <c r="M234" s="62" t="n">
        <v>12</v>
      </c>
      <c r="N234" s="61" t="n">
        <f aca="false">K234*L234*(1-(L234/M234))</f>
        <v>-11952</v>
      </c>
      <c r="O234" s="62" t="n">
        <v>5</v>
      </c>
      <c r="P234" s="62" t="n">
        <v>30</v>
      </c>
      <c r="Q234" s="61" t="n">
        <f aca="false">P234/O234</f>
        <v>6</v>
      </c>
      <c r="R234" s="62" t="n">
        <v>634</v>
      </c>
      <c r="S234" s="62" t="n">
        <v>26</v>
      </c>
      <c r="T234" s="45" t="n">
        <v>0.43</v>
      </c>
      <c r="U234" s="61" t="n">
        <f aca="false">(R234*S234*T234)/1000</f>
        <v>7.08812</v>
      </c>
      <c r="V234" s="45" t="n">
        <v>5.05</v>
      </c>
      <c r="W234" s="45" t="n">
        <v>16</v>
      </c>
      <c r="X234" s="61" t="n">
        <f aca="false">V234+W234</f>
        <v>21.05</v>
      </c>
    </row>
    <row r="235" customFormat="false" ht="14.9" hidden="false" customHeight="false" outlineLevel="0" collapsed="false">
      <c r="A235" s="59" t="n">
        <v>233</v>
      </c>
      <c r="B235" s="62" t="n">
        <v>8</v>
      </c>
      <c r="C235" s="62" t="n">
        <v>24</v>
      </c>
      <c r="D235" s="61" t="n">
        <f aca="false">(B235/C235)*100</f>
        <v>33.3333333333333</v>
      </c>
      <c r="E235" s="62" t="n">
        <v>21</v>
      </c>
      <c r="F235" s="62" t="n">
        <v>121</v>
      </c>
      <c r="G235" s="61" t="n">
        <f aca="false">(E235/F235)*100</f>
        <v>17.3553719008264</v>
      </c>
      <c r="H235" s="62" t="n">
        <v>6</v>
      </c>
      <c r="I235" s="62" t="n">
        <v>3</v>
      </c>
      <c r="J235" s="61" t="n">
        <f aca="false">(H238*I238)/100</f>
        <v>0.14</v>
      </c>
      <c r="K235" s="62" t="n">
        <v>75</v>
      </c>
      <c r="L235" s="62" t="n">
        <v>11</v>
      </c>
      <c r="M235" s="62" t="n">
        <v>11</v>
      </c>
      <c r="N235" s="61" t="n">
        <f aca="false">K235*L235*(1-(L235/M235))</f>
        <v>0</v>
      </c>
      <c r="O235" s="62" t="n">
        <v>9</v>
      </c>
      <c r="P235" s="62" t="n">
        <v>31</v>
      </c>
      <c r="Q235" s="61" t="n">
        <f aca="false">P235/O235</f>
        <v>3.44444444444444</v>
      </c>
      <c r="R235" s="62" t="n">
        <v>718</v>
      </c>
      <c r="S235" s="62" t="n">
        <v>29</v>
      </c>
      <c r="T235" s="45" t="n">
        <v>0.36</v>
      </c>
      <c r="U235" s="61" t="n">
        <f aca="false">(R235*S235*T235)/1000</f>
        <v>7.49592</v>
      </c>
      <c r="V235" s="45" t="n">
        <v>5.58</v>
      </c>
      <c r="W235" s="45" t="n">
        <v>20.16</v>
      </c>
      <c r="X235" s="61" t="n">
        <f aca="false">V235+W235</f>
        <v>25.74</v>
      </c>
    </row>
    <row r="236" customFormat="false" ht="14.9" hidden="false" customHeight="false" outlineLevel="0" collapsed="false">
      <c r="A236" s="59" t="n">
        <v>234</v>
      </c>
      <c r="B236" s="62" t="n">
        <v>1</v>
      </c>
      <c r="C236" s="62" t="n">
        <v>24</v>
      </c>
      <c r="D236" s="61" t="n">
        <f aca="false">(B236/C236)*100</f>
        <v>4.16666666666667</v>
      </c>
      <c r="E236" s="62" t="n">
        <v>43</v>
      </c>
      <c r="F236" s="62" t="n">
        <v>112</v>
      </c>
      <c r="G236" s="61" t="n">
        <f aca="false">(E236/F236)*100</f>
        <v>38.3928571428571</v>
      </c>
      <c r="H236" s="62" t="n">
        <v>6</v>
      </c>
      <c r="I236" s="62" t="n">
        <v>3</v>
      </c>
      <c r="J236" s="61" t="n">
        <f aca="false">(H239*I239)/100</f>
        <v>0.14</v>
      </c>
      <c r="K236" s="62" t="n">
        <v>87</v>
      </c>
      <c r="L236" s="62" t="n">
        <v>10</v>
      </c>
      <c r="M236" s="62" t="n">
        <v>12</v>
      </c>
      <c r="N236" s="61" t="n">
        <f aca="false">K236*L236*(1-(L236/M236))</f>
        <v>145</v>
      </c>
      <c r="O236" s="62" t="n">
        <v>9</v>
      </c>
      <c r="P236" s="62" t="n">
        <v>37</v>
      </c>
      <c r="Q236" s="61" t="n">
        <f aca="false">P236/O236</f>
        <v>4.11111111111111</v>
      </c>
      <c r="R236" s="62" t="n">
        <v>476</v>
      </c>
      <c r="S236" s="62" t="n">
        <v>30</v>
      </c>
      <c r="T236" s="45" t="n">
        <v>0.28</v>
      </c>
      <c r="U236" s="61" t="n">
        <f aca="false">(R236*S236*T236)/1000</f>
        <v>3.9984</v>
      </c>
      <c r="V236" s="45" t="n">
        <v>6.12</v>
      </c>
      <c r="W236" s="45" t="n">
        <v>28.8</v>
      </c>
      <c r="X236" s="61" t="n">
        <f aca="false">V236+W236</f>
        <v>34.92</v>
      </c>
    </row>
    <row r="237" customFormat="false" ht="14.9" hidden="false" customHeight="false" outlineLevel="0" collapsed="false">
      <c r="A237" s="59" t="n">
        <v>235</v>
      </c>
      <c r="B237" s="62" t="n">
        <v>9</v>
      </c>
      <c r="C237" s="62" t="n">
        <v>15</v>
      </c>
      <c r="D237" s="61" t="n">
        <f aca="false">(B237/C237)*100</f>
        <v>60</v>
      </c>
      <c r="E237" s="62" t="n">
        <v>15</v>
      </c>
      <c r="F237" s="62" t="n">
        <v>123</v>
      </c>
      <c r="G237" s="61" t="n">
        <f aca="false">(E237/F237)*100</f>
        <v>12.1951219512195</v>
      </c>
      <c r="H237" s="62" t="n">
        <v>9</v>
      </c>
      <c r="I237" s="62" t="n">
        <v>2</v>
      </c>
      <c r="J237" s="61" t="n">
        <f aca="false">(H240*I240)/100</f>
        <v>0.02</v>
      </c>
      <c r="K237" s="62" t="n">
        <v>74</v>
      </c>
      <c r="L237" s="62" t="n">
        <v>43</v>
      </c>
      <c r="M237" s="62" t="n">
        <v>12</v>
      </c>
      <c r="N237" s="61" t="n">
        <f aca="false">K237*L237*(1-(L237/M237))</f>
        <v>-8220.16666666667</v>
      </c>
      <c r="O237" s="62" t="n">
        <v>3</v>
      </c>
      <c r="P237" s="62" t="n">
        <v>39</v>
      </c>
      <c r="Q237" s="61" t="n">
        <f aca="false">P237/O237</f>
        <v>13</v>
      </c>
      <c r="R237" s="62" t="n">
        <v>970</v>
      </c>
      <c r="S237" s="62" t="n">
        <v>29</v>
      </c>
      <c r="T237" s="45" t="n">
        <v>0.36</v>
      </c>
      <c r="U237" s="61" t="n">
        <f aca="false">(R237*S237*T237)/1000</f>
        <v>10.1268</v>
      </c>
      <c r="V237" s="45" t="n">
        <v>3.57</v>
      </c>
      <c r="W237" s="45" t="n">
        <v>26.4</v>
      </c>
      <c r="X237" s="61" t="n">
        <f aca="false">V237+W237</f>
        <v>29.97</v>
      </c>
    </row>
    <row r="238" customFormat="false" ht="14.9" hidden="false" customHeight="false" outlineLevel="0" collapsed="false">
      <c r="A238" s="59" t="n">
        <v>236</v>
      </c>
      <c r="B238" s="62" t="n">
        <v>2</v>
      </c>
      <c r="C238" s="62" t="n">
        <v>23</v>
      </c>
      <c r="D238" s="61" t="n">
        <f aca="false">(B238/C238)*100</f>
        <v>8.69565217391304</v>
      </c>
      <c r="E238" s="62" t="n">
        <v>42</v>
      </c>
      <c r="F238" s="62" t="n">
        <v>113</v>
      </c>
      <c r="G238" s="61" t="n">
        <f aca="false">(E238/F238)*100</f>
        <v>37.1681415929204</v>
      </c>
      <c r="H238" s="62" t="n">
        <v>14</v>
      </c>
      <c r="I238" s="62" t="n">
        <v>1</v>
      </c>
      <c r="J238" s="61" t="n">
        <f aca="false">(H241*I241)/100</f>
        <v>0.04</v>
      </c>
      <c r="K238" s="62" t="n">
        <v>82</v>
      </c>
      <c r="L238" s="62" t="n">
        <v>33</v>
      </c>
      <c r="M238" s="62" t="n">
        <v>10</v>
      </c>
      <c r="N238" s="61" t="n">
        <f aca="false">K238*L238*(1-(L238/M238))</f>
        <v>-6223.8</v>
      </c>
      <c r="O238" s="62" t="n">
        <v>8</v>
      </c>
      <c r="P238" s="62" t="n">
        <v>47</v>
      </c>
      <c r="Q238" s="61" t="n">
        <f aca="false">P238/O238</f>
        <v>5.875</v>
      </c>
      <c r="R238" s="62" t="n">
        <v>518</v>
      </c>
      <c r="S238" s="62" t="n">
        <v>19</v>
      </c>
      <c r="T238" s="45" t="n">
        <v>0.31</v>
      </c>
      <c r="U238" s="61" t="n">
        <f aca="false">(R238*S238*T238)/1000</f>
        <v>3.05102</v>
      </c>
      <c r="V238" s="45" t="n">
        <v>5.15</v>
      </c>
      <c r="W238" s="45" t="n">
        <v>30.72</v>
      </c>
      <c r="X238" s="61" t="n">
        <f aca="false">V238+W238</f>
        <v>35.87</v>
      </c>
    </row>
    <row r="239" customFormat="false" ht="14.9" hidden="false" customHeight="false" outlineLevel="0" collapsed="false">
      <c r="A239" s="59" t="n">
        <v>237</v>
      </c>
      <c r="B239" s="62" t="n">
        <v>2</v>
      </c>
      <c r="C239" s="62" t="n">
        <v>17</v>
      </c>
      <c r="D239" s="61" t="n">
        <f aca="false">(B239/C239)*100</f>
        <v>11.7647058823529</v>
      </c>
      <c r="E239" s="62" t="n">
        <v>20</v>
      </c>
      <c r="F239" s="62" t="n">
        <v>121</v>
      </c>
      <c r="G239" s="61" t="n">
        <f aca="false">(E239/F239)*100</f>
        <v>16.5289256198347</v>
      </c>
      <c r="H239" s="62" t="n">
        <v>7</v>
      </c>
      <c r="I239" s="62" t="n">
        <v>2</v>
      </c>
      <c r="J239" s="61" t="n">
        <f aca="false">(H242*I242)/100</f>
        <v>0.02</v>
      </c>
      <c r="K239" s="62" t="n">
        <v>86</v>
      </c>
      <c r="L239" s="62" t="n">
        <v>30</v>
      </c>
      <c r="M239" s="62" t="n">
        <v>11</v>
      </c>
      <c r="N239" s="61" t="n">
        <f aca="false">K239*L239*(1-(L239/M239))</f>
        <v>-4456.36363636364</v>
      </c>
      <c r="O239" s="62" t="n">
        <v>6</v>
      </c>
      <c r="P239" s="62" t="n">
        <v>31</v>
      </c>
      <c r="Q239" s="61" t="n">
        <f aca="false">P239/O239</f>
        <v>5.16666666666667</v>
      </c>
      <c r="R239" s="62" t="n">
        <v>307</v>
      </c>
      <c r="S239" s="62" t="n">
        <v>20</v>
      </c>
      <c r="T239" s="45" t="n">
        <v>0.26</v>
      </c>
      <c r="U239" s="61" t="n">
        <f aca="false">(R239*S239*T239)/1000</f>
        <v>1.5964</v>
      </c>
      <c r="V239" s="45" t="n">
        <v>6.55</v>
      </c>
      <c r="W239" s="45" t="n">
        <v>32</v>
      </c>
      <c r="X239" s="61" t="n">
        <f aca="false">V239+W239</f>
        <v>38.55</v>
      </c>
    </row>
    <row r="240" customFormat="false" ht="14.9" hidden="false" customHeight="false" outlineLevel="0" collapsed="false">
      <c r="A240" s="59" t="n">
        <v>238</v>
      </c>
      <c r="B240" s="62" t="n">
        <v>0</v>
      </c>
      <c r="C240" s="62" t="n">
        <v>12</v>
      </c>
      <c r="D240" s="61" t="n">
        <f aca="false">(B240/C240)*100</f>
        <v>0</v>
      </c>
      <c r="E240" s="62" t="n">
        <v>40</v>
      </c>
      <c r="F240" s="62" t="n">
        <v>111</v>
      </c>
      <c r="G240" s="61" t="n">
        <f aca="false">(E240/F240)*100</f>
        <v>36.036036036036</v>
      </c>
      <c r="H240" s="62" t="n">
        <v>2</v>
      </c>
      <c r="I240" s="62" t="n">
        <v>1</v>
      </c>
      <c r="J240" s="61" t="n">
        <f aca="false">(H243*I243)/100</f>
        <v>0.02</v>
      </c>
      <c r="K240" s="62" t="n">
        <v>71</v>
      </c>
      <c r="L240" s="62" t="n">
        <v>21</v>
      </c>
      <c r="M240" s="62" t="n">
        <v>11</v>
      </c>
      <c r="N240" s="61" t="n">
        <f aca="false">K240*L240*(1-(L240/M240))</f>
        <v>-1355.45454545455</v>
      </c>
      <c r="O240" s="62" t="n">
        <v>3</v>
      </c>
      <c r="P240" s="62" t="n">
        <v>41</v>
      </c>
      <c r="Q240" s="61" t="n">
        <f aca="false">P240/O240</f>
        <v>13.6666666666667</v>
      </c>
      <c r="R240" s="62" t="n">
        <v>916</v>
      </c>
      <c r="S240" s="62" t="n">
        <v>27</v>
      </c>
      <c r="T240" s="45" t="n">
        <v>0.44</v>
      </c>
      <c r="U240" s="61" t="n">
        <f aca="false">(R240*S240*T240)/1000</f>
        <v>10.88208</v>
      </c>
      <c r="V240" s="45" t="n">
        <v>6.61</v>
      </c>
      <c r="W240" s="45" t="n">
        <v>24.48</v>
      </c>
      <c r="X240" s="61" t="n">
        <f aca="false">V240+W240</f>
        <v>31.09</v>
      </c>
    </row>
    <row r="241" customFormat="false" ht="14.9" hidden="false" customHeight="false" outlineLevel="0" collapsed="false">
      <c r="A241" s="59" t="n">
        <v>239</v>
      </c>
      <c r="B241" s="62" t="n">
        <v>5</v>
      </c>
      <c r="C241" s="62" t="n">
        <v>23</v>
      </c>
      <c r="D241" s="61" t="n">
        <f aca="false">(B241/C241)*100</f>
        <v>21.7391304347826</v>
      </c>
      <c r="E241" s="62" t="n">
        <v>24</v>
      </c>
      <c r="F241" s="62" t="n">
        <v>115</v>
      </c>
      <c r="G241" s="61" t="n">
        <f aca="false">(E241/F241)*100</f>
        <v>20.8695652173913</v>
      </c>
      <c r="H241" s="62" t="n">
        <v>2</v>
      </c>
      <c r="I241" s="62" t="n">
        <v>2</v>
      </c>
      <c r="J241" s="61" t="n">
        <f aca="false">(H244*I244)/100</f>
        <v>0.33</v>
      </c>
      <c r="K241" s="62" t="n">
        <v>82</v>
      </c>
      <c r="L241" s="62" t="n">
        <v>35</v>
      </c>
      <c r="M241" s="62" t="n">
        <v>11</v>
      </c>
      <c r="N241" s="61" t="n">
        <f aca="false">K241*L241*(1-(L241/M241))</f>
        <v>-6261.81818181818</v>
      </c>
      <c r="O241" s="62" t="n">
        <v>5</v>
      </c>
      <c r="P241" s="62" t="n">
        <v>30</v>
      </c>
      <c r="Q241" s="61" t="n">
        <f aca="false">P241/O241</f>
        <v>6</v>
      </c>
      <c r="R241" s="62" t="n">
        <v>445</v>
      </c>
      <c r="S241" s="62" t="n">
        <v>20</v>
      </c>
      <c r="T241" s="45" t="n">
        <v>0.31</v>
      </c>
      <c r="U241" s="61" t="n">
        <f aca="false">(R241*S241*T241)/1000</f>
        <v>2.759</v>
      </c>
      <c r="V241" s="45" t="n">
        <v>7.05</v>
      </c>
      <c r="W241" s="45" t="n">
        <v>4.96</v>
      </c>
      <c r="X241" s="61" t="n">
        <f aca="false">V241+W241</f>
        <v>12.01</v>
      </c>
    </row>
    <row r="242" customFormat="false" ht="14.9" hidden="false" customHeight="false" outlineLevel="0" collapsed="false">
      <c r="A242" s="59" t="n">
        <v>240</v>
      </c>
      <c r="B242" s="62" t="n">
        <v>7</v>
      </c>
      <c r="C242" s="62" t="n">
        <v>10</v>
      </c>
      <c r="D242" s="61" t="n">
        <f aca="false">(B242/C242)*100</f>
        <v>70</v>
      </c>
      <c r="E242" s="62" t="n">
        <v>44</v>
      </c>
      <c r="F242" s="62" t="n">
        <v>111</v>
      </c>
      <c r="G242" s="61" t="n">
        <f aca="false">(E242/F242)*100</f>
        <v>39.6396396396396</v>
      </c>
      <c r="H242" s="62" t="n">
        <v>2</v>
      </c>
      <c r="I242" s="62" t="n">
        <v>1</v>
      </c>
      <c r="J242" s="61" t="n">
        <f aca="false">(H245*I245)/100</f>
        <v>0.06</v>
      </c>
      <c r="K242" s="62" t="n">
        <v>75</v>
      </c>
      <c r="L242" s="62" t="n">
        <v>40</v>
      </c>
      <c r="M242" s="62" t="n">
        <v>12</v>
      </c>
      <c r="N242" s="61" t="n">
        <f aca="false">K242*L242*(1-(L242/M242))</f>
        <v>-7000</v>
      </c>
      <c r="O242" s="62" t="n">
        <v>9</v>
      </c>
      <c r="P242" s="62" t="n">
        <v>44</v>
      </c>
      <c r="Q242" s="61" t="n">
        <f aca="false">P242/O242</f>
        <v>4.88888888888889</v>
      </c>
      <c r="R242" s="62" t="n">
        <v>148</v>
      </c>
      <c r="S242" s="62" t="n">
        <v>17</v>
      </c>
      <c r="T242" s="45" t="n">
        <v>0.33</v>
      </c>
      <c r="U242" s="61" t="n">
        <f aca="false">(R242*S242*T242)/1000</f>
        <v>0.83028</v>
      </c>
      <c r="V242" s="45" t="n">
        <v>2.55</v>
      </c>
      <c r="W242" s="45" t="n">
        <v>16.8</v>
      </c>
      <c r="X242" s="61" t="n">
        <f aca="false">V242+W242</f>
        <v>19.35</v>
      </c>
    </row>
    <row r="243" customFormat="false" ht="14.9" hidden="false" customHeight="false" outlineLevel="0" collapsed="false">
      <c r="A243" s="59" t="n">
        <v>241</v>
      </c>
      <c r="B243" s="62" t="n">
        <v>8</v>
      </c>
      <c r="C243" s="62" t="n">
        <v>14</v>
      </c>
      <c r="D243" s="61" t="n">
        <f aca="false">(B243/C243)*100</f>
        <v>57.1428571428571</v>
      </c>
      <c r="E243" s="62" t="n">
        <v>37</v>
      </c>
      <c r="F243" s="62" t="n">
        <v>115</v>
      </c>
      <c r="G243" s="61" t="n">
        <f aca="false">(E243/F243)*100</f>
        <v>32.1739130434783</v>
      </c>
      <c r="H243" s="62" t="n">
        <v>1</v>
      </c>
      <c r="I243" s="62" t="n">
        <v>2</v>
      </c>
      <c r="J243" s="61" t="n">
        <f aca="false">(H246*I246)/100</f>
        <v>0.27</v>
      </c>
      <c r="K243" s="62" t="n">
        <v>87</v>
      </c>
      <c r="L243" s="62" t="n">
        <v>44</v>
      </c>
      <c r="M243" s="62" t="n">
        <v>10</v>
      </c>
      <c r="N243" s="61" t="n">
        <f aca="false">K243*L243*(1-(L243/M243))</f>
        <v>-13015.2</v>
      </c>
      <c r="O243" s="62" t="n">
        <v>6</v>
      </c>
      <c r="P243" s="62" t="n">
        <v>34</v>
      </c>
      <c r="Q243" s="61" t="n">
        <f aca="false">P243/O243</f>
        <v>5.66666666666667</v>
      </c>
      <c r="R243" s="62" t="n">
        <v>848</v>
      </c>
      <c r="S243" s="62" t="n">
        <v>22</v>
      </c>
      <c r="T243" s="45" t="n">
        <v>0.39</v>
      </c>
      <c r="U243" s="61" t="n">
        <f aca="false">(R243*S243*T243)/1000</f>
        <v>7.27584</v>
      </c>
      <c r="V243" s="45" t="n">
        <v>6.55</v>
      </c>
      <c r="W243" s="45" t="n">
        <v>19.2</v>
      </c>
      <c r="X243" s="61" t="n">
        <f aca="false">V243+W243</f>
        <v>25.75</v>
      </c>
    </row>
    <row r="244" customFormat="false" ht="14.9" hidden="false" customHeight="false" outlineLevel="0" collapsed="false">
      <c r="A244" s="59" t="n">
        <v>242</v>
      </c>
      <c r="B244" s="62" t="n">
        <v>0</v>
      </c>
      <c r="C244" s="62" t="n">
        <v>18</v>
      </c>
      <c r="D244" s="61" t="n">
        <f aca="false">(B244/C244)*100</f>
        <v>0</v>
      </c>
      <c r="E244" s="62" t="n">
        <v>35</v>
      </c>
      <c r="F244" s="62" t="n">
        <v>112</v>
      </c>
      <c r="G244" s="61" t="n">
        <f aca="false">(E244/F244)*100</f>
        <v>31.25</v>
      </c>
      <c r="H244" s="62" t="n">
        <v>11</v>
      </c>
      <c r="I244" s="62" t="n">
        <v>3</v>
      </c>
      <c r="J244" s="61" t="n">
        <f aca="false">(H247*I247)/100</f>
        <v>0.17</v>
      </c>
      <c r="K244" s="62" t="n">
        <v>81</v>
      </c>
      <c r="L244" s="62" t="n">
        <v>13</v>
      </c>
      <c r="M244" s="62" t="n">
        <v>12</v>
      </c>
      <c r="N244" s="61" t="n">
        <f aca="false">K244*L244*(1-(L244/M244))</f>
        <v>-87.7499999999999</v>
      </c>
      <c r="O244" s="62" t="n">
        <v>6</v>
      </c>
      <c r="P244" s="62" t="n">
        <v>33</v>
      </c>
      <c r="Q244" s="61" t="n">
        <f aca="false">P244/O244</f>
        <v>5.5</v>
      </c>
      <c r="R244" s="62" t="n">
        <v>365</v>
      </c>
      <c r="S244" s="62" t="n">
        <v>27</v>
      </c>
      <c r="T244" s="45" t="n">
        <v>0.39</v>
      </c>
      <c r="U244" s="61" t="n">
        <f aca="false">(R244*S244*T244)/1000</f>
        <v>3.84345</v>
      </c>
      <c r="V244" s="45" t="n">
        <v>1.65</v>
      </c>
      <c r="W244" s="45" t="n">
        <v>22.08</v>
      </c>
      <c r="X244" s="61" t="n">
        <f aca="false">V244+W244</f>
        <v>23.73</v>
      </c>
    </row>
    <row r="245" customFormat="false" ht="14.9" hidden="false" customHeight="false" outlineLevel="0" collapsed="false">
      <c r="A245" s="59" t="n">
        <v>243</v>
      </c>
      <c r="B245" s="62" t="n">
        <v>3</v>
      </c>
      <c r="C245" s="62" t="n">
        <v>10</v>
      </c>
      <c r="D245" s="61" t="n">
        <f aca="false">(B245/C245)*100</f>
        <v>30</v>
      </c>
      <c r="E245" s="62" t="n">
        <v>23</v>
      </c>
      <c r="F245" s="62" t="n">
        <v>117</v>
      </c>
      <c r="G245" s="61" t="n">
        <f aca="false">(E245/F245)*100</f>
        <v>19.6581196581197</v>
      </c>
      <c r="H245" s="62" t="n">
        <v>2</v>
      </c>
      <c r="I245" s="62" t="n">
        <v>3</v>
      </c>
      <c r="J245" s="61" t="n">
        <f aca="false">(H248*I248)/100</f>
        <v>0.04</v>
      </c>
      <c r="K245" s="62" t="n">
        <v>80</v>
      </c>
      <c r="L245" s="62" t="n">
        <v>49</v>
      </c>
      <c r="M245" s="62" t="n">
        <v>12</v>
      </c>
      <c r="N245" s="61" t="n">
        <f aca="false">K245*L245*(1-(L245/M245))</f>
        <v>-12086.6666666667</v>
      </c>
      <c r="O245" s="62" t="n">
        <v>5</v>
      </c>
      <c r="P245" s="62" t="n">
        <v>30</v>
      </c>
      <c r="Q245" s="61" t="n">
        <f aca="false">P245/O245</f>
        <v>6</v>
      </c>
      <c r="R245" s="62" t="n">
        <v>555</v>
      </c>
      <c r="S245" s="62" t="n">
        <v>26</v>
      </c>
      <c r="T245" s="45" t="n">
        <v>0.35</v>
      </c>
      <c r="U245" s="61" t="n">
        <f aca="false">(R245*S245*T245)/1000</f>
        <v>5.0505</v>
      </c>
      <c r="V245" s="45" t="n">
        <v>2.12</v>
      </c>
      <c r="W245" s="45" t="n">
        <v>36</v>
      </c>
      <c r="X245" s="61" t="n">
        <f aca="false">V245+W245</f>
        <v>38.12</v>
      </c>
    </row>
    <row r="246" customFormat="false" ht="14.9" hidden="false" customHeight="false" outlineLevel="0" collapsed="false">
      <c r="A246" s="59" t="n">
        <v>244</v>
      </c>
      <c r="B246" s="62" t="n">
        <v>3</v>
      </c>
      <c r="C246" s="62" t="n">
        <v>19</v>
      </c>
      <c r="D246" s="61" t="n">
        <f aca="false">(B246/C246)*100</f>
        <v>15.7894736842105</v>
      </c>
      <c r="E246" s="62" t="n">
        <v>34</v>
      </c>
      <c r="F246" s="62" t="n">
        <v>110</v>
      </c>
      <c r="G246" s="61" t="n">
        <f aca="false">(E246/F246)*100</f>
        <v>30.9090909090909</v>
      </c>
      <c r="H246" s="62" t="n">
        <v>9</v>
      </c>
      <c r="I246" s="62" t="n">
        <v>3</v>
      </c>
      <c r="J246" s="61" t="n">
        <f aca="false">(H249*I249)/100</f>
        <v>0.16</v>
      </c>
      <c r="K246" s="62" t="n">
        <v>74</v>
      </c>
      <c r="L246" s="62" t="n">
        <v>13</v>
      </c>
      <c r="M246" s="62" t="n">
        <v>12</v>
      </c>
      <c r="N246" s="61" t="n">
        <f aca="false">K246*L246*(1-(L246/M246))</f>
        <v>-80.1666666666666</v>
      </c>
      <c r="O246" s="62" t="n">
        <v>9</v>
      </c>
      <c r="P246" s="62" t="n">
        <v>35</v>
      </c>
      <c r="Q246" s="61" t="n">
        <f aca="false">P246/O246</f>
        <v>3.88888888888889</v>
      </c>
      <c r="R246" s="62" t="n">
        <v>413</v>
      </c>
      <c r="S246" s="62" t="n">
        <v>29</v>
      </c>
      <c r="T246" s="45" t="n">
        <v>0.3</v>
      </c>
      <c r="U246" s="61" t="n">
        <f aca="false">(R246*S246*T246)/1000</f>
        <v>3.5931</v>
      </c>
      <c r="V246" s="45" t="n">
        <v>3.06</v>
      </c>
      <c r="W246" s="45" t="n">
        <v>32</v>
      </c>
      <c r="X246" s="61" t="n">
        <f aca="false">V246+W246</f>
        <v>35.06</v>
      </c>
    </row>
    <row r="247" customFormat="false" ht="14.9" hidden="false" customHeight="false" outlineLevel="0" collapsed="false">
      <c r="A247" s="59" t="n">
        <v>245</v>
      </c>
      <c r="B247" s="62" t="n">
        <v>3</v>
      </c>
      <c r="C247" s="62" t="n">
        <v>16</v>
      </c>
      <c r="D247" s="61" t="n">
        <f aca="false">(B247/C247)*100</f>
        <v>18.75</v>
      </c>
      <c r="E247" s="62" t="n">
        <v>21</v>
      </c>
      <c r="F247" s="62" t="n">
        <v>121</v>
      </c>
      <c r="G247" s="61" t="n">
        <f aca="false">(E247/F247)*100</f>
        <v>17.3553719008264</v>
      </c>
      <c r="H247" s="62" t="n">
        <v>17</v>
      </c>
      <c r="I247" s="62" t="n">
        <v>1</v>
      </c>
      <c r="J247" s="61" t="n">
        <f aca="false">(H250*I250)/100</f>
        <v>0.18</v>
      </c>
      <c r="K247" s="62" t="n">
        <v>90</v>
      </c>
      <c r="L247" s="62" t="n">
        <v>14</v>
      </c>
      <c r="M247" s="62" t="n">
        <v>12</v>
      </c>
      <c r="N247" s="61" t="n">
        <f aca="false">K247*L247*(1-(L247/M247))</f>
        <v>-210</v>
      </c>
      <c r="O247" s="62" t="n">
        <v>6</v>
      </c>
      <c r="P247" s="62" t="n">
        <v>45</v>
      </c>
      <c r="Q247" s="61" t="n">
        <f aca="false">P247/O247</f>
        <v>7.5</v>
      </c>
      <c r="R247" s="62" t="n">
        <v>434</v>
      </c>
      <c r="S247" s="62" t="n">
        <v>22</v>
      </c>
      <c r="T247" s="45" t="n">
        <v>0.31</v>
      </c>
      <c r="U247" s="61" t="n">
        <f aca="false">(R247*S247*T247)/1000</f>
        <v>2.95988</v>
      </c>
      <c r="V247" s="45" t="n">
        <v>2.6</v>
      </c>
      <c r="W247" s="45" t="n">
        <v>13.44</v>
      </c>
      <c r="X247" s="61" t="n">
        <f aca="false">V247+W247</f>
        <v>16.04</v>
      </c>
    </row>
    <row r="248" customFormat="false" ht="14.9" hidden="false" customHeight="false" outlineLevel="0" collapsed="false">
      <c r="A248" s="59" t="n">
        <v>246</v>
      </c>
      <c r="B248" s="62" t="n">
        <v>3</v>
      </c>
      <c r="C248" s="62" t="n">
        <v>10</v>
      </c>
      <c r="D248" s="61" t="n">
        <f aca="false">(B248/C248)*100</f>
        <v>30</v>
      </c>
      <c r="E248" s="62" t="n">
        <v>37</v>
      </c>
      <c r="F248" s="62" t="n">
        <v>119</v>
      </c>
      <c r="G248" s="61" t="n">
        <f aca="false">(E248/F248)*100</f>
        <v>31.0924369747899</v>
      </c>
      <c r="H248" s="62" t="n">
        <v>4</v>
      </c>
      <c r="I248" s="62" t="n">
        <v>1</v>
      </c>
      <c r="J248" s="61" t="n">
        <f aca="false">(H251*I251)/100</f>
        <v>0.07</v>
      </c>
      <c r="K248" s="62" t="n">
        <v>88</v>
      </c>
      <c r="L248" s="62" t="n">
        <v>18</v>
      </c>
      <c r="M248" s="62" t="n">
        <v>10</v>
      </c>
      <c r="N248" s="61" t="n">
        <f aca="false">K248*L248*(1-(L248/M248))</f>
        <v>-1267.2</v>
      </c>
      <c r="O248" s="62" t="n">
        <v>9</v>
      </c>
      <c r="P248" s="62" t="n">
        <v>43</v>
      </c>
      <c r="Q248" s="61" t="n">
        <f aca="false">P248/O248</f>
        <v>4.77777777777778</v>
      </c>
      <c r="R248" s="62" t="n">
        <v>643</v>
      </c>
      <c r="S248" s="62" t="n">
        <v>30</v>
      </c>
      <c r="T248" s="45" t="n">
        <v>0.25</v>
      </c>
      <c r="U248" s="61" t="n">
        <f aca="false">(R248*S248*T248)/1000</f>
        <v>4.8225</v>
      </c>
      <c r="V248" s="45" t="n">
        <v>3.58</v>
      </c>
      <c r="W248" s="45" t="n">
        <v>28.8</v>
      </c>
      <c r="X248" s="61" t="n">
        <f aca="false">V248+W248</f>
        <v>32.38</v>
      </c>
    </row>
    <row r="249" customFormat="false" ht="14.9" hidden="false" customHeight="false" outlineLevel="0" collapsed="false">
      <c r="A249" s="59" t="n">
        <v>247</v>
      </c>
      <c r="B249" s="62" t="n">
        <v>5</v>
      </c>
      <c r="C249" s="62" t="n">
        <v>16</v>
      </c>
      <c r="D249" s="61" t="n">
        <f aca="false">(B249/C249)*100</f>
        <v>31.25</v>
      </c>
      <c r="E249" s="62" t="n">
        <v>25</v>
      </c>
      <c r="F249" s="62" t="n">
        <v>110</v>
      </c>
      <c r="G249" s="61" t="n">
        <f aca="false">(E249/F249)*100</f>
        <v>22.7272727272727</v>
      </c>
      <c r="H249" s="62" t="n">
        <v>16</v>
      </c>
      <c r="I249" s="62" t="n">
        <v>1</v>
      </c>
      <c r="J249" s="61" t="n">
        <f aca="false">(H252*I252)/100</f>
        <v>0.12</v>
      </c>
      <c r="K249" s="62" t="n">
        <v>73</v>
      </c>
      <c r="L249" s="62" t="n">
        <v>30</v>
      </c>
      <c r="M249" s="62" t="n">
        <v>10</v>
      </c>
      <c r="N249" s="61" t="n">
        <f aca="false">K249*L249*(1-(L249/M249))</f>
        <v>-4380</v>
      </c>
      <c r="O249" s="62" t="n">
        <v>6</v>
      </c>
      <c r="P249" s="62" t="n">
        <v>38</v>
      </c>
      <c r="Q249" s="61" t="n">
        <f aca="false">P249/O249</f>
        <v>6.33333333333333</v>
      </c>
      <c r="R249" s="62" t="n">
        <v>751</v>
      </c>
      <c r="S249" s="62" t="n">
        <v>30</v>
      </c>
      <c r="T249" s="45" t="n">
        <v>0.31</v>
      </c>
      <c r="U249" s="61" t="n">
        <f aca="false">(R249*S249*T249)/1000</f>
        <v>6.9843</v>
      </c>
      <c r="V249" s="45" t="n">
        <v>3.06</v>
      </c>
      <c r="W249" s="45" t="n">
        <v>14.4</v>
      </c>
      <c r="X249" s="61" t="n">
        <f aca="false">V249+W249</f>
        <v>17.46</v>
      </c>
    </row>
    <row r="250" customFormat="false" ht="14.9" hidden="false" customHeight="false" outlineLevel="0" collapsed="false">
      <c r="A250" s="59" t="n">
        <v>248</v>
      </c>
      <c r="B250" s="62" t="n">
        <v>9</v>
      </c>
      <c r="C250" s="62" t="n">
        <v>11</v>
      </c>
      <c r="D250" s="61" t="n">
        <f aca="false">(B250/C250)*100</f>
        <v>81.8181818181818</v>
      </c>
      <c r="E250" s="62" t="n">
        <v>26</v>
      </c>
      <c r="F250" s="62" t="n">
        <v>110</v>
      </c>
      <c r="G250" s="61" t="n">
        <f aca="false">(E250/F250)*100</f>
        <v>23.6363636363636</v>
      </c>
      <c r="H250" s="62" t="n">
        <v>18</v>
      </c>
      <c r="I250" s="62" t="n">
        <v>1</v>
      </c>
      <c r="J250" s="61" t="n">
        <f aca="false">(H253*I253)/100</f>
        <v>0.24</v>
      </c>
      <c r="K250" s="62" t="n">
        <v>89</v>
      </c>
      <c r="L250" s="62" t="n">
        <v>27</v>
      </c>
      <c r="M250" s="62" t="n">
        <v>10</v>
      </c>
      <c r="N250" s="61" t="n">
        <f aca="false">K250*L250*(1-(L250/M250))</f>
        <v>-4085.1</v>
      </c>
      <c r="O250" s="62" t="n">
        <v>6</v>
      </c>
      <c r="P250" s="62" t="n">
        <v>47</v>
      </c>
      <c r="Q250" s="61" t="n">
        <f aca="false">P250/O250</f>
        <v>7.83333333333333</v>
      </c>
      <c r="R250" s="62" t="n">
        <v>577</v>
      </c>
      <c r="S250" s="62" t="n">
        <v>20</v>
      </c>
      <c r="T250" s="45" t="n">
        <v>0.37</v>
      </c>
      <c r="U250" s="61" t="n">
        <f aca="false">(R250*S250*T250)/1000</f>
        <v>4.2698</v>
      </c>
      <c r="V250" s="45" t="n">
        <v>5.64</v>
      </c>
      <c r="W250" s="45" t="n">
        <v>38.4</v>
      </c>
      <c r="X250" s="61" t="n">
        <f aca="false">V250+W250</f>
        <v>44.04</v>
      </c>
    </row>
    <row r="251" customFormat="false" ht="14.9" hidden="false" customHeight="false" outlineLevel="0" collapsed="false">
      <c r="A251" s="59" t="n">
        <v>249</v>
      </c>
      <c r="B251" s="62" t="n">
        <v>2</v>
      </c>
      <c r="C251" s="62" t="n">
        <v>16</v>
      </c>
      <c r="D251" s="61" t="n">
        <f aca="false">(B251/C251)*100</f>
        <v>12.5</v>
      </c>
      <c r="E251" s="62" t="n">
        <v>22</v>
      </c>
      <c r="F251" s="62" t="n">
        <v>125</v>
      </c>
      <c r="G251" s="61" t="n">
        <f aca="false">(E251/F251)*100</f>
        <v>17.6</v>
      </c>
      <c r="H251" s="62" t="n">
        <v>7</v>
      </c>
      <c r="I251" s="62" t="n">
        <v>1</v>
      </c>
      <c r="J251" s="61" t="n">
        <f aca="false">(H254*I254)/100</f>
        <v>0.13</v>
      </c>
      <c r="K251" s="62" t="n">
        <v>76</v>
      </c>
      <c r="L251" s="62" t="n">
        <v>35</v>
      </c>
      <c r="M251" s="62" t="n">
        <v>12</v>
      </c>
      <c r="N251" s="61" t="n">
        <f aca="false">K251*L251*(1-(L251/M251))</f>
        <v>-5098.33333333333</v>
      </c>
      <c r="O251" s="62" t="n">
        <v>7</v>
      </c>
      <c r="P251" s="62" t="n">
        <v>46</v>
      </c>
      <c r="Q251" s="61" t="n">
        <f aca="false">P251/O251</f>
        <v>6.57142857142857</v>
      </c>
      <c r="R251" s="62" t="n">
        <v>427</v>
      </c>
      <c r="S251" s="62" t="n">
        <v>23</v>
      </c>
      <c r="T251" s="45" t="n">
        <v>0.39</v>
      </c>
      <c r="U251" s="61" t="n">
        <f aca="false">(R251*S251*T251)/1000</f>
        <v>3.83019</v>
      </c>
      <c r="V251" s="45" t="n">
        <v>6.07</v>
      </c>
      <c r="W251" s="45" t="n">
        <v>27.36</v>
      </c>
      <c r="X251" s="61" t="n">
        <f aca="false">V251+W251</f>
        <v>33.43</v>
      </c>
    </row>
    <row r="252" customFormat="false" ht="14.9" hidden="false" customHeight="false" outlineLevel="0" collapsed="false">
      <c r="A252" s="59" t="n">
        <v>250</v>
      </c>
      <c r="B252" s="62" t="n">
        <v>0</v>
      </c>
      <c r="C252" s="62" t="n">
        <v>20</v>
      </c>
      <c r="D252" s="61" t="n">
        <f aca="false">(B252/C252)*100</f>
        <v>0</v>
      </c>
      <c r="E252" s="62" t="n">
        <v>24</v>
      </c>
      <c r="F252" s="62" t="n">
        <v>123</v>
      </c>
      <c r="G252" s="61" t="n">
        <f aca="false">(E252/F252)*100</f>
        <v>19.5121951219512</v>
      </c>
      <c r="H252" s="62" t="n">
        <v>6</v>
      </c>
      <c r="I252" s="62" t="n">
        <v>2</v>
      </c>
      <c r="J252" s="61" t="n">
        <f aca="false">(H255*I255)/100</f>
        <v>0.04</v>
      </c>
      <c r="K252" s="62" t="n">
        <v>78</v>
      </c>
      <c r="L252" s="62" t="n">
        <v>28</v>
      </c>
      <c r="M252" s="62" t="n">
        <v>11</v>
      </c>
      <c r="N252" s="61" t="n">
        <f aca="false">K252*L252*(1-(L252/M252))</f>
        <v>-3375.27272727273</v>
      </c>
      <c r="O252" s="62" t="n">
        <v>6</v>
      </c>
      <c r="P252" s="62" t="n">
        <v>31</v>
      </c>
      <c r="Q252" s="61" t="n">
        <f aca="false">P252/O252</f>
        <v>5.16666666666667</v>
      </c>
      <c r="R252" s="62" t="n">
        <v>178</v>
      </c>
      <c r="S252" s="62" t="n">
        <v>29</v>
      </c>
      <c r="T252" s="45" t="n">
        <v>0.43</v>
      </c>
      <c r="U252" s="61" t="n">
        <f aca="false">(R252*S252*T252)/1000</f>
        <v>2.21966</v>
      </c>
      <c r="V252" s="45" t="n">
        <v>5.15</v>
      </c>
      <c r="W252" s="45" t="n">
        <v>9.92</v>
      </c>
      <c r="X252" s="61" t="n">
        <f aca="false">V252+W252</f>
        <v>15.07</v>
      </c>
    </row>
    <row r="253" customFormat="false" ht="14.9" hidden="false" customHeight="false" outlineLevel="0" collapsed="false">
      <c r="A253" s="59" t="n">
        <v>251</v>
      </c>
      <c r="B253" s="62" t="n">
        <v>10</v>
      </c>
      <c r="C253" s="62" t="n">
        <v>25</v>
      </c>
      <c r="D253" s="61" t="n">
        <f aca="false">(B253/C253)*100</f>
        <v>40</v>
      </c>
      <c r="E253" s="62" t="n">
        <v>39</v>
      </c>
      <c r="F253" s="62" t="n">
        <v>112</v>
      </c>
      <c r="G253" s="61" t="n">
        <f aca="false">(E253/F253)*100</f>
        <v>34.8214285714286</v>
      </c>
      <c r="H253" s="62" t="n">
        <v>12</v>
      </c>
      <c r="I253" s="62" t="n">
        <v>2</v>
      </c>
      <c r="J253" s="61" t="n">
        <f aca="false">(H256*I256)/100</f>
        <v>0.18</v>
      </c>
      <c r="K253" s="62" t="n">
        <v>78</v>
      </c>
      <c r="L253" s="62" t="n">
        <v>16</v>
      </c>
      <c r="M253" s="62" t="n">
        <v>12</v>
      </c>
      <c r="N253" s="61" t="n">
        <f aca="false">K253*L253*(1-(L253/M253))</f>
        <v>-416</v>
      </c>
      <c r="O253" s="62" t="n">
        <v>10</v>
      </c>
      <c r="P253" s="62" t="n">
        <v>49</v>
      </c>
      <c r="Q253" s="61" t="n">
        <f aca="false">P253/O253</f>
        <v>4.9</v>
      </c>
      <c r="R253" s="62" t="n">
        <v>333</v>
      </c>
      <c r="S253" s="62" t="n">
        <v>26</v>
      </c>
      <c r="T253" s="45" t="n">
        <v>0.41</v>
      </c>
      <c r="U253" s="61" t="n">
        <f aca="false">(R253*S253*T253)/1000</f>
        <v>3.54978</v>
      </c>
      <c r="V253" s="45" t="n">
        <v>6.07</v>
      </c>
      <c r="W253" s="45" t="n">
        <v>30.96</v>
      </c>
      <c r="X253" s="61" t="n">
        <f aca="false">V253+W253</f>
        <v>37.03</v>
      </c>
    </row>
    <row r="254" customFormat="false" ht="14.9" hidden="false" customHeight="false" outlineLevel="0" collapsed="false">
      <c r="A254" s="59" t="n">
        <v>252</v>
      </c>
      <c r="B254" s="62" t="n">
        <v>5</v>
      </c>
      <c r="C254" s="62" t="n">
        <v>16</v>
      </c>
      <c r="D254" s="61" t="n">
        <f aca="false">(B254/C254)*100</f>
        <v>31.25</v>
      </c>
      <c r="E254" s="62" t="n">
        <v>37</v>
      </c>
      <c r="F254" s="62" t="n">
        <v>113</v>
      </c>
      <c r="G254" s="61" t="n">
        <f aca="false">(E254/F254)*100</f>
        <v>32.7433628318584</v>
      </c>
      <c r="H254" s="62" t="n">
        <v>13</v>
      </c>
      <c r="I254" s="62" t="n">
        <v>1</v>
      </c>
      <c r="J254" s="61" t="n">
        <f aca="false">(H257*I257)/100</f>
        <v>0.24</v>
      </c>
      <c r="K254" s="62" t="n">
        <v>82</v>
      </c>
      <c r="L254" s="62" t="n">
        <v>36</v>
      </c>
      <c r="M254" s="62" t="n">
        <v>10</v>
      </c>
      <c r="N254" s="61" t="n">
        <f aca="false">K254*L254*(1-(L254/M254))</f>
        <v>-7675.2</v>
      </c>
      <c r="O254" s="62" t="n">
        <v>5</v>
      </c>
      <c r="P254" s="62" t="n">
        <v>45</v>
      </c>
      <c r="Q254" s="61" t="n">
        <f aca="false">P254/O254</f>
        <v>9</v>
      </c>
      <c r="R254" s="62" t="n">
        <v>360</v>
      </c>
      <c r="S254" s="62" t="n">
        <v>22</v>
      </c>
      <c r="T254" s="45" t="n">
        <v>0.41</v>
      </c>
      <c r="U254" s="61" t="n">
        <f aca="false">(R254*S254*T254)/1000</f>
        <v>3.2472</v>
      </c>
      <c r="V254" s="45" t="n">
        <v>6.56</v>
      </c>
      <c r="W254" s="45" t="n">
        <v>17.92</v>
      </c>
      <c r="X254" s="61" t="n">
        <f aca="false">V254+W254</f>
        <v>24.48</v>
      </c>
    </row>
    <row r="255" customFormat="false" ht="14.9" hidden="false" customHeight="false" outlineLevel="0" collapsed="false">
      <c r="A255" s="59" t="n">
        <v>253</v>
      </c>
      <c r="B255" s="62" t="n">
        <v>2</v>
      </c>
      <c r="C255" s="62" t="n">
        <v>15</v>
      </c>
      <c r="D255" s="61" t="n">
        <f aca="false">(B255/C255)*100</f>
        <v>13.3333333333333</v>
      </c>
      <c r="E255" s="62" t="n">
        <v>41</v>
      </c>
      <c r="F255" s="62" t="n">
        <v>125</v>
      </c>
      <c r="G255" s="61" t="n">
        <f aca="false">(E255/F255)*100</f>
        <v>32.8</v>
      </c>
      <c r="H255" s="62" t="n">
        <v>2</v>
      </c>
      <c r="I255" s="62" t="n">
        <v>2</v>
      </c>
      <c r="J255" s="61" t="n">
        <f aca="false">(H258*I258)/100</f>
        <v>0.27</v>
      </c>
      <c r="K255" s="62" t="n">
        <v>73</v>
      </c>
      <c r="L255" s="62" t="n">
        <v>22</v>
      </c>
      <c r="M255" s="62" t="n">
        <v>12</v>
      </c>
      <c r="N255" s="61" t="n">
        <f aca="false">K255*L255*(1-(L255/M255))</f>
        <v>-1338.33333333333</v>
      </c>
      <c r="O255" s="62" t="n">
        <v>8</v>
      </c>
      <c r="P255" s="62" t="n">
        <v>34</v>
      </c>
      <c r="Q255" s="61" t="n">
        <f aca="false">P255/O255</f>
        <v>4.25</v>
      </c>
      <c r="R255" s="62" t="n">
        <v>859</v>
      </c>
      <c r="S255" s="62" t="n">
        <v>28</v>
      </c>
      <c r="T255" s="45" t="n">
        <v>0.35</v>
      </c>
      <c r="U255" s="61" t="n">
        <f aca="false">(R255*S255*T255)/1000</f>
        <v>8.4182</v>
      </c>
      <c r="V255" s="45" t="n">
        <v>2.57</v>
      </c>
      <c r="W255" s="45" t="n">
        <v>14.4</v>
      </c>
      <c r="X255" s="61" t="n">
        <f aca="false">V255+W255</f>
        <v>16.97</v>
      </c>
    </row>
    <row r="256" customFormat="false" ht="14.9" hidden="false" customHeight="false" outlineLevel="0" collapsed="false">
      <c r="A256" s="59" t="n">
        <v>254</v>
      </c>
      <c r="B256" s="62" t="n">
        <v>4</v>
      </c>
      <c r="C256" s="62" t="n">
        <v>22</v>
      </c>
      <c r="D256" s="61" t="n">
        <f aca="false">(B256/C256)*100</f>
        <v>18.1818181818182</v>
      </c>
      <c r="E256" s="62" t="n">
        <v>28</v>
      </c>
      <c r="F256" s="62" t="n">
        <v>119</v>
      </c>
      <c r="G256" s="61" t="n">
        <f aca="false">(E256/F256)*100</f>
        <v>23.5294117647059</v>
      </c>
      <c r="H256" s="62" t="n">
        <v>9</v>
      </c>
      <c r="I256" s="62" t="n">
        <v>2</v>
      </c>
      <c r="J256" s="61" t="n">
        <f aca="false">(H259*I259)/100</f>
        <v>0.2</v>
      </c>
      <c r="K256" s="62" t="n">
        <v>73</v>
      </c>
      <c r="L256" s="62" t="n">
        <v>11</v>
      </c>
      <c r="M256" s="62" t="n">
        <v>10</v>
      </c>
      <c r="N256" s="61" t="n">
        <f aca="false">K256*L256*(1-(L256/M256))</f>
        <v>-80.3000000000001</v>
      </c>
      <c r="O256" s="62" t="n">
        <v>10</v>
      </c>
      <c r="P256" s="62" t="n">
        <v>44</v>
      </c>
      <c r="Q256" s="61" t="n">
        <f aca="false">P256/O256</f>
        <v>4.4</v>
      </c>
      <c r="R256" s="62" t="n">
        <v>163</v>
      </c>
      <c r="S256" s="62" t="n">
        <v>17</v>
      </c>
      <c r="T256" s="45" t="n">
        <v>0.34</v>
      </c>
      <c r="U256" s="61" t="n">
        <f aca="false">(R256*S256*T256)/1000</f>
        <v>0.94214</v>
      </c>
      <c r="V256" s="45" t="n">
        <v>7.63</v>
      </c>
      <c r="W256" s="45" t="n">
        <v>16</v>
      </c>
      <c r="X256" s="61" t="n">
        <f aca="false">V256+W256</f>
        <v>23.63</v>
      </c>
    </row>
    <row r="257" customFormat="false" ht="14.9" hidden="false" customHeight="false" outlineLevel="0" collapsed="false">
      <c r="A257" s="59" t="n">
        <v>255</v>
      </c>
      <c r="B257" s="62" t="n">
        <v>10</v>
      </c>
      <c r="C257" s="62" t="n">
        <v>19</v>
      </c>
      <c r="D257" s="61" t="n">
        <f aca="false">(B257/C257)*100</f>
        <v>52.6315789473684</v>
      </c>
      <c r="E257" s="62" t="n">
        <v>31</v>
      </c>
      <c r="F257" s="62" t="n">
        <v>118</v>
      </c>
      <c r="G257" s="61" t="n">
        <f aca="false">(E257/F257)*100</f>
        <v>26.271186440678</v>
      </c>
      <c r="H257" s="62" t="n">
        <v>8</v>
      </c>
      <c r="I257" s="62" t="n">
        <v>3</v>
      </c>
      <c r="J257" s="61" t="n">
        <f aca="false">(H260*I260)/100</f>
        <v>0.04</v>
      </c>
      <c r="K257" s="62" t="n">
        <v>74</v>
      </c>
      <c r="L257" s="62" t="n">
        <v>48</v>
      </c>
      <c r="M257" s="62" t="n">
        <v>10</v>
      </c>
      <c r="N257" s="61" t="n">
        <f aca="false">K257*L257*(1-(L257/M257))</f>
        <v>-13497.6</v>
      </c>
      <c r="O257" s="62" t="n">
        <v>9</v>
      </c>
      <c r="P257" s="62" t="n">
        <v>50</v>
      </c>
      <c r="Q257" s="61" t="n">
        <f aca="false">P257/O257</f>
        <v>5.55555555555556</v>
      </c>
      <c r="R257" s="62" t="n">
        <v>112</v>
      </c>
      <c r="S257" s="62" t="n">
        <v>29</v>
      </c>
      <c r="T257" s="45" t="n">
        <v>0.42</v>
      </c>
      <c r="U257" s="61" t="n">
        <f aca="false">(R257*S257*T257)/1000</f>
        <v>1.36416</v>
      </c>
      <c r="V257" s="45" t="n">
        <v>6.12</v>
      </c>
      <c r="W257" s="45" t="n">
        <v>7.68</v>
      </c>
      <c r="X257" s="61" t="n">
        <f aca="false">V257+W257</f>
        <v>13.8</v>
      </c>
    </row>
    <row r="258" customFormat="false" ht="14.9" hidden="false" customHeight="false" outlineLevel="0" collapsed="false">
      <c r="A258" s="59" t="n">
        <v>256</v>
      </c>
      <c r="B258" s="62" t="n">
        <v>5</v>
      </c>
      <c r="C258" s="62" t="n">
        <v>18</v>
      </c>
      <c r="D258" s="61" t="n">
        <f aca="false">(B258/C258)*100</f>
        <v>27.7777777777778</v>
      </c>
      <c r="E258" s="62" t="n">
        <v>16</v>
      </c>
      <c r="F258" s="62" t="n">
        <v>114</v>
      </c>
      <c r="G258" s="61" t="n">
        <f aca="false">(E258/F258)*100</f>
        <v>14.0350877192982</v>
      </c>
      <c r="H258" s="62" t="n">
        <v>9</v>
      </c>
      <c r="I258" s="62" t="n">
        <v>3</v>
      </c>
      <c r="J258" s="61" t="n">
        <f aca="false">(H261*I261)/100</f>
        <v>0.26</v>
      </c>
      <c r="K258" s="62" t="n">
        <v>80</v>
      </c>
      <c r="L258" s="62" t="n">
        <v>27</v>
      </c>
      <c r="M258" s="62" t="n">
        <v>10</v>
      </c>
      <c r="N258" s="61" t="n">
        <f aca="false">K258*L258*(1-(L258/M258))</f>
        <v>-3672</v>
      </c>
      <c r="O258" s="62" t="n">
        <v>10</v>
      </c>
      <c r="P258" s="62" t="n">
        <v>30</v>
      </c>
      <c r="Q258" s="61" t="n">
        <f aca="false">P258/O258</f>
        <v>3</v>
      </c>
      <c r="R258" s="62" t="n">
        <v>665</v>
      </c>
      <c r="S258" s="62" t="n">
        <v>16</v>
      </c>
      <c r="T258" s="45" t="n">
        <v>0.39</v>
      </c>
      <c r="U258" s="61" t="n">
        <f aca="false">(R258*S258*T258)/1000</f>
        <v>4.1496</v>
      </c>
      <c r="V258" s="45" t="n">
        <v>7.12</v>
      </c>
      <c r="W258" s="45" t="n">
        <v>23.04</v>
      </c>
      <c r="X258" s="61" t="n">
        <f aca="false">V258+W258</f>
        <v>30.16</v>
      </c>
    </row>
    <row r="259" customFormat="false" ht="14.9" hidden="false" customHeight="false" outlineLevel="0" collapsed="false">
      <c r="A259" s="59" t="n">
        <v>257</v>
      </c>
      <c r="B259" s="62" t="n">
        <v>7</v>
      </c>
      <c r="C259" s="62" t="n">
        <v>21</v>
      </c>
      <c r="D259" s="61" t="n">
        <f aca="false">(B259/C259)*100</f>
        <v>33.3333333333333</v>
      </c>
      <c r="E259" s="62" t="n">
        <v>19</v>
      </c>
      <c r="F259" s="62" t="n">
        <v>120</v>
      </c>
      <c r="G259" s="61" t="n">
        <f aca="false">(E259/F259)*100</f>
        <v>15.8333333333333</v>
      </c>
      <c r="H259" s="62" t="n">
        <v>10</v>
      </c>
      <c r="I259" s="62" t="n">
        <v>2</v>
      </c>
      <c r="J259" s="61" t="n">
        <f aca="false">(H262*I262)/100</f>
        <v>0.01</v>
      </c>
      <c r="K259" s="62" t="n">
        <v>72</v>
      </c>
      <c r="L259" s="62" t="n">
        <v>12</v>
      </c>
      <c r="M259" s="62" t="n">
        <v>11</v>
      </c>
      <c r="N259" s="61" t="n">
        <f aca="false">K259*L259*(1-(L259/M259))</f>
        <v>-78.5454545454545</v>
      </c>
      <c r="O259" s="62" t="n">
        <v>4</v>
      </c>
      <c r="P259" s="62" t="n">
        <v>38</v>
      </c>
      <c r="Q259" s="61" t="n">
        <f aca="false">P259/O259</f>
        <v>9.5</v>
      </c>
      <c r="R259" s="62" t="n">
        <v>738</v>
      </c>
      <c r="S259" s="62" t="n">
        <v>20</v>
      </c>
      <c r="T259" s="45" t="n">
        <v>0.33</v>
      </c>
      <c r="U259" s="61" t="n">
        <f aca="false">(R259*S259*T259)/1000</f>
        <v>4.8708</v>
      </c>
      <c r="V259" s="45" t="n">
        <v>6.62</v>
      </c>
      <c r="W259" s="45" t="n">
        <v>12.8</v>
      </c>
      <c r="X259" s="61" t="n">
        <f aca="false">V259+W259</f>
        <v>19.42</v>
      </c>
    </row>
    <row r="260" customFormat="false" ht="14.9" hidden="false" customHeight="false" outlineLevel="0" collapsed="false">
      <c r="A260" s="59" t="n">
        <v>258</v>
      </c>
      <c r="B260" s="62" t="n">
        <v>10</v>
      </c>
      <c r="C260" s="62" t="n">
        <v>19</v>
      </c>
      <c r="D260" s="61" t="n">
        <f aca="false">(B260/C260)*100</f>
        <v>52.6315789473684</v>
      </c>
      <c r="E260" s="62" t="n">
        <v>20</v>
      </c>
      <c r="F260" s="62" t="n">
        <v>122</v>
      </c>
      <c r="G260" s="61" t="n">
        <f aca="false">(E260/F260)*100</f>
        <v>16.3934426229508</v>
      </c>
      <c r="H260" s="62" t="n">
        <v>4</v>
      </c>
      <c r="I260" s="62" t="n">
        <v>1</v>
      </c>
      <c r="J260" s="61" t="n">
        <f aca="false">(H263*I263)/100</f>
        <v>0.45</v>
      </c>
      <c r="K260" s="62" t="n">
        <v>84</v>
      </c>
      <c r="L260" s="62" t="n">
        <v>30</v>
      </c>
      <c r="M260" s="62" t="n">
        <v>11</v>
      </c>
      <c r="N260" s="61" t="n">
        <f aca="false">K260*L260*(1-(L260/M260))</f>
        <v>-4352.72727272727</v>
      </c>
      <c r="O260" s="62" t="n">
        <v>8</v>
      </c>
      <c r="P260" s="62" t="n">
        <v>45</v>
      </c>
      <c r="Q260" s="61" t="n">
        <f aca="false">P260/O260</f>
        <v>5.625</v>
      </c>
      <c r="R260" s="62" t="n">
        <v>932</v>
      </c>
      <c r="S260" s="62" t="n">
        <v>22</v>
      </c>
      <c r="T260" s="45" t="n">
        <v>0.38</v>
      </c>
      <c r="U260" s="61" t="n">
        <f aca="false">(R260*S260*T260)/1000</f>
        <v>7.79152</v>
      </c>
      <c r="V260" s="45" t="n">
        <v>1.55</v>
      </c>
      <c r="W260" s="45" t="n">
        <v>13.44</v>
      </c>
      <c r="X260" s="61" t="n">
        <f aca="false">V260+W260</f>
        <v>14.99</v>
      </c>
    </row>
    <row r="261" customFormat="false" ht="14.9" hidden="false" customHeight="false" outlineLevel="0" collapsed="false">
      <c r="A261" s="59" t="n">
        <v>259</v>
      </c>
      <c r="B261" s="62" t="n">
        <v>7</v>
      </c>
      <c r="C261" s="62" t="n">
        <v>14</v>
      </c>
      <c r="D261" s="61" t="n">
        <f aca="false">(B261/C261)*100</f>
        <v>50</v>
      </c>
      <c r="E261" s="62" t="n">
        <v>12</v>
      </c>
      <c r="F261" s="62" t="n">
        <v>115</v>
      </c>
      <c r="G261" s="61" t="n">
        <f aca="false">(E261/F261)*100</f>
        <v>10.4347826086957</v>
      </c>
      <c r="H261" s="62" t="n">
        <v>13</v>
      </c>
      <c r="I261" s="62" t="n">
        <v>2</v>
      </c>
      <c r="J261" s="61" t="n">
        <f aca="false">(H264*I264)/100</f>
        <v>0.12</v>
      </c>
      <c r="K261" s="62" t="n">
        <v>83</v>
      </c>
      <c r="L261" s="62" t="n">
        <v>16</v>
      </c>
      <c r="M261" s="62" t="n">
        <v>11</v>
      </c>
      <c r="N261" s="61" t="n">
        <f aca="false">K261*L261*(1-(L261/M261))</f>
        <v>-603.636363636364</v>
      </c>
      <c r="O261" s="62" t="n">
        <v>3</v>
      </c>
      <c r="P261" s="62" t="n">
        <v>31</v>
      </c>
      <c r="Q261" s="61" t="n">
        <f aca="false">P261/O261</f>
        <v>10.3333333333333</v>
      </c>
      <c r="R261" s="62" t="n">
        <v>853</v>
      </c>
      <c r="S261" s="62" t="n">
        <v>15</v>
      </c>
      <c r="T261" s="45" t="n">
        <v>0.26</v>
      </c>
      <c r="U261" s="61" t="n">
        <f aca="false">(R261*S261*T261)/1000</f>
        <v>3.3267</v>
      </c>
      <c r="V261" s="45" t="n">
        <v>7.09</v>
      </c>
      <c r="W261" s="45" t="n">
        <v>29.44</v>
      </c>
      <c r="X261" s="61" t="n">
        <f aca="false">V261+W261</f>
        <v>36.53</v>
      </c>
    </row>
    <row r="262" customFormat="false" ht="14.9" hidden="false" customHeight="false" outlineLevel="0" collapsed="false">
      <c r="A262" s="59" t="n">
        <v>260</v>
      </c>
      <c r="B262" s="62" t="n">
        <v>6</v>
      </c>
      <c r="C262" s="62" t="n">
        <v>10</v>
      </c>
      <c r="D262" s="61" t="n">
        <f aca="false">(B262/C262)*100</f>
        <v>60</v>
      </c>
      <c r="E262" s="62" t="n">
        <v>11</v>
      </c>
      <c r="F262" s="62" t="n">
        <v>115</v>
      </c>
      <c r="G262" s="61" t="n">
        <f aca="false">(E262/F262)*100</f>
        <v>9.56521739130435</v>
      </c>
      <c r="H262" s="62" t="n">
        <v>1</v>
      </c>
      <c r="I262" s="62" t="n">
        <v>1</v>
      </c>
      <c r="J262" s="61" t="n">
        <f aca="false">(H265*I265)/100</f>
        <v>0.19</v>
      </c>
      <c r="K262" s="62" t="n">
        <v>77</v>
      </c>
      <c r="L262" s="62" t="n">
        <v>17</v>
      </c>
      <c r="M262" s="62" t="n">
        <v>11</v>
      </c>
      <c r="N262" s="61" t="n">
        <f aca="false">K262*L262*(1-(L262/M262))</f>
        <v>-714</v>
      </c>
      <c r="O262" s="62" t="n">
        <v>7</v>
      </c>
      <c r="P262" s="62" t="n">
        <v>32</v>
      </c>
      <c r="Q262" s="61" t="n">
        <f aca="false">P262/O262</f>
        <v>4.57142857142857</v>
      </c>
      <c r="R262" s="62" t="n">
        <v>945</v>
      </c>
      <c r="S262" s="62" t="n">
        <v>16</v>
      </c>
      <c r="T262" s="45" t="n">
        <v>0.34</v>
      </c>
      <c r="U262" s="61" t="n">
        <f aca="false">(R262*S262*T262)/1000</f>
        <v>5.1408</v>
      </c>
      <c r="V262" s="45" t="n">
        <v>3.11</v>
      </c>
      <c r="W262" s="45" t="n">
        <v>13.6</v>
      </c>
      <c r="X262" s="61" t="n">
        <f aca="false">V262+W262</f>
        <v>16.71</v>
      </c>
    </row>
    <row r="263" customFormat="false" ht="14.9" hidden="false" customHeight="false" outlineLevel="0" collapsed="false">
      <c r="A263" s="59" t="n">
        <v>261</v>
      </c>
      <c r="B263" s="62" t="n">
        <v>4</v>
      </c>
      <c r="C263" s="62" t="n">
        <v>23</v>
      </c>
      <c r="D263" s="61" t="n">
        <f aca="false">(B263/C263)*100</f>
        <v>17.3913043478261</v>
      </c>
      <c r="E263" s="62" t="n">
        <v>44</v>
      </c>
      <c r="F263" s="62" t="n">
        <v>114</v>
      </c>
      <c r="G263" s="61" t="n">
        <f aca="false">(E263/F263)*100</f>
        <v>38.5964912280702</v>
      </c>
      <c r="H263" s="62" t="n">
        <v>15</v>
      </c>
      <c r="I263" s="62" t="n">
        <v>3</v>
      </c>
      <c r="J263" s="61" t="n">
        <f aca="false">(H266*I266)/100</f>
        <v>0.08</v>
      </c>
      <c r="K263" s="62" t="n">
        <v>73</v>
      </c>
      <c r="L263" s="62" t="n">
        <v>35</v>
      </c>
      <c r="M263" s="62" t="n">
        <v>10</v>
      </c>
      <c r="N263" s="61" t="n">
        <f aca="false">K263*L263*(1-(L263/M263))</f>
        <v>-6387.5</v>
      </c>
      <c r="O263" s="62" t="n">
        <v>7</v>
      </c>
      <c r="P263" s="62" t="n">
        <v>35</v>
      </c>
      <c r="Q263" s="61" t="n">
        <f aca="false">P263/O263</f>
        <v>5</v>
      </c>
      <c r="R263" s="62" t="n">
        <v>255</v>
      </c>
      <c r="S263" s="62" t="n">
        <v>18</v>
      </c>
      <c r="T263" s="45" t="n">
        <v>0.32</v>
      </c>
      <c r="U263" s="61" t="n">
        <f aca="false">(R263*S263*T263)/1000</f>
        <v>1.4688</v>
      </c>
      <c r="V263" s="45" t="n">
        <v>2.61</v>
      </c>
      <c r="W263" s="45" t="n">
        <v>29.6</v>
      </c>
      <c r="X263" s="61" t="n">
        <f aca="false">V263+W263</f>
        <v>32.21</v>
      </c>
    </row>
    <row r="264" customFormat="false" ht="14.9" hidden="false" customHeight="false" outlineLevel="0" collapsed="false">
      <c r="A264" s="59" t="n">
        <v>262</v>
      </c>
      <c r="B264" s="62" t="n">
        <v>0</v>
      </c>
      <c r="C264" s="62" t="n">
        <v>15</v>
      </c>
      <c r="D264" s="61" t="n">
        <f aca="false">(B264/C264)*100</f>
        <v>0</v>
      </c>
      <c r="E264" s="62" t="n">
        <v>14</v>
      </c>
      <c r="F264" s="62" t="n">
        <v>118</v>
      </c>
      <c r="G264" s="61" t="n">
        <f aca="false">(E264/F264)*100</f>
        <v>11.864406779661</v>
      </c>
      <c r="H264" s="62" t="n">
        <v>4</v>
      </c>
      <c r="I264" s="62" t="n">
        <v>3</v>
      </c>
      <c r="J264" s="61" t="n">
        <f aca="false">(H267*I267)/100</f>
        <v>0.15</v>
      </c>
      <c r="K264" s="62" t="n">
        <v>86</v>
      </c>
      <c r="L264" s="62" t="n">
        <v>14</v>
      </c>
      <c r="M264" s="62" t="n">
        <v>11</v>
      </c>
      <c r="N264" s="61" t="n">
        <f aca="false">K264*L264*(1-(L264/M264))</f>
        <v>-328.363636363636</v>
      </c>
      <c r="O264" s="62" t="n">
        <v>10</v>
      </c>
      <c r="P264" s="62" t="n">
        <v>38</v>
      </c>
      <c r="Q264" s="61" t="n">
        <f aca="false">P264/O264</f>
        <v>3.8</v>
      </c>
      <c r="R264" s="62" t="n">
        <v>539</v>
      </c>
      <c r="S264" s="62" t="n">
        <v>17</v>
      </c>
      <c r="T264" s="45" t="n">
        <v>0.34</v>
      </c>
      <c r="U264" s="61" t="n">
        <f aca="false">(R264*S264*T264)/1000</f>
        <v>3.11542</v>
      </c>
      <c r="V264" s="45" t="n">
        <v>5.05</v>
      </c>
      <c r="W264" s="45" t="n">
        <v>30.72</v>
      </c>
      <c r="X264" s="61" t="n">
        <f aca="false">V264+W264</f>
        <v>35.77</v>
      </c>
    </row>
    <row r="265" customFormat="false" ht="14.9" hidden="false" customHeight="false" outlineLevel="0" collapsed="false">
      <c r="A265" s="59" t="n">
        <v>263</v>
      </c>
      <c r="B265" s="62" t="n">
        <v>7</v>
      </c>
      <c r="C265" s="62" t="n">
        <v>18</v>
      </c>
      <c r="D265" s="61" t="n">
        <f aca="false">(B265/C265)*100</f>
        <v>38.8888888888889</v>
      </c>
      <c r="E265" s="62" t="n">
        <v>11</v>
      </c>
      <c r="F265" s="62" t="n">
        <v>120</v>
      </c>
      <c r="G265" s="61" t="n">
        <f aca="false">(E265/F265)*100</f>
        <v>9.16666666666667</v>
      </c>
      <c r="H265" s="62" t="n">
        <v>19</v>
      </c>
      <c r="I265" s="62" t="n">
        <v>1</v>
      </c>
      <c r="J265" s="61" t="n">
        <f aca="false">(H268*I268)/100</f>
        <v>0.09</v>
      </c>
      <c r="K265" s="62" t="n">
        <v>74</v>
      </c>
      <c r="L265" s="62" t="n">
        <v>38</v>
      </c>
      <c r="M265" s="62" t="n">
        <v>12</v>
      </c>
      <c r="N265" s="61" t="n">
        <f aca="false">K265*L265*(1-(L265/M265))</f>
        <v>-6092.66666666667</v>
      </c>
      <c r="O265" s="62" t="n">
        <v>7</v>
      </c>
      <c r="P265" s="62" t="n">
        <v>46</v>
      </c>
      <c r="Q265" s="61" t="n">
        <f aca="false">P265/O265</f>
        <v>6.57142857142857</v>
      </c>
      <c r="R265" s="62" t="n">
        <v>879</v>
      </c>
      <c r="S265" s="62" t="n">
        <v>29</v>
      </c>
      <c r="T265" s="45" t="n">
        <v>0.35</v>
      </c>
      <c r="U265" s="61" t="n">
        <f aca="false">(R265*S265*T265)/1000</f>
        <v>8.92185</v>
      </c>
      <c r="V265" s="45" t="n">
        <v>7.62</v>
      </c>
      <c r="W265" s="45" t="n">
        <v>32</v>
      </c>
      <c r="X265" s="61" t="n">
        <f aca="false">V265+W265</f>
        <v>39.62</v>
      </c>
    </row>
    <row r="266" customFormat="false" ht="14.9" hidden="false" customHeight="false" outlineLevel="0" collapsed="false">
      <c r="A266" s="59" t="n">
        <v>264</v>
      </c>
      <c r="B266" s="62" t="n">
        <v>2</v>
      </c>
      <c r="C266" s="62" t="n">
        <v>18</v>
      </c>
      <c r="D266" s="61" t="n">
        <f aca="false">(B266/C266)*100</f>
        <v>11.1111111111111</v>
      </c>
      <c r="E266" s="62" t="n">
        <v>21</v>
      </c>
      <c r="F266" s="62" t="n">
        <v>124</v>
      </c>
      <c r="G266" s="61" t="n">
        <f aca="false">(E266/F266)*100</f>
        <v>16.9354838709677</v>
      </c>
      <c r="H266" s="62" t="n">
        <v>4</v>
      </c>
      <c r="I266" s="62" t="n">
        <v>2</v>
      </c>
      <c r="J266" s="61" t="n">
        <f aca="false">(H269*I269)/100</f>
        <v>0.15</v>
      </c>
      <c r="K266" s="62" t="n">
        <v>70</v>
      </c>
      <c r="L266" s="62" t="n">
        <v>35</v>
      </c>
      <c r="M266" s="62" t="n">
        <v>11</v>
      </c>
      <c r="N266" s="61" t="n">
        <f aca="false">K266*L266*(1-(L266/M266))</f>
        <v>-5345.45454545455</v>
      </c>
      <c r="O266" s="62" t="n">
        <v>7</v>
      </c>
      <c r="P266" s="62" t="n">
        <v>50</v>
      </c>
      <c r="Q266" s="61" t="n">
        <f aca="false">P266/O266</f>
        <v>7.14285714285714</v>
      </c>
      <c r="R266" s="62" t="n">
        <v>414</v>
      </c>
      <c r="S266" s="62" t="n">
        <v>22</v>
      </c>
      <c r="T266" s="45" t="n">
        <v>0.45</v>
      </c>
      <c r="U266" s="61" t="n">
        <f aca="false">(R266*S266*T266)/1000</f>
        <v>4.0986</v>
      </c>
      <c r="V266" s="45" t="n">
        <v>7.06</v>
      </c>
      <c r="W266" s="45" t="n">
        <v>32.4</v>
      </c>
      <c r="X266" s="61" t="n">
        <f aca="false">V266+W266</f>
        <v>39.46</v>
      </c>
    </row>
    <row r="267" customFormat="false" ht="14.9" hidden="false" customHeight="false" outlineLevel="0" collapsed="false">
      <c r="A267" s="59" t="n">
        <v>265</v>
      </c>
      <c r="B267" s="62" t="n">
        <v>1</v>
      </c>
      <c r="C267" s="62" t="n">
        <v>12</v>
      </c>
      <c r="D267" s="61" t="n">
        <f aca="false">(B267/C267)*100</f>
        <v>8.33333333333333</v>
      </c>
      <c r="E267" s="62" t="n">
        <v>21</v>
      </c>
      <c r="F267" s="62" t="n">
        <v>112</v>
      </c>
      <c r="G267" s="61" t="n">
        <f aca="false">(E267/F267)*100</f>
        <v>18.75</v>
      </c>
      <c r="H267" s="62" t="n">
        <v>15</v>
      </c>
      <c r="I267" s="62" t="n">
        <v>1</v>
      </c>
      <c r="J267" s="61" t="n">
        <f aca="false">(H270*I270)/100</f>
        <v>0.4</v>
      </c>
      <c r="K267" s="62" t="n">
        <v>72</v>
      </c>
      <c r="L267" s="62" t="n">
        <v>25</v>
      </c>
      <c r="M267" s="62" t="n">
        <v>12</v>
      </c>
      <c r="N267" s="61" t="n">
        <f aca="false">K267*L267*(1-(L267/M267))</f>
        <v>-1950</v>
      </c>
      <c r="O267" s="62" t="n">
        <v>9</v>
      </c>
      <c r="P267" s="62" t="n">
        <v>38</v>
      </c>
      <c r="Q267" s="61" t="n">
        <f aca="false">P267/O267</f>
        <v>4.22222222222222</v>
      </c>
      <c r="R267" s="62" t="n">
        <v>113</v>
      </c>
      <c r="S267" s="62" t="n">
        <v>19</v>
      </c>
      <c r="T267" s="45" t="n">
        <v>0.34</v>
      </c>
      <c r="U267" s="61" t="n">
        <f aca="false">(R267*S267*T267)/1000</f>
        <v>0.72998</v>
      </c>
      <c r="V267" s="45" t="n">
        <v>3.11</v>
      </c>
      <c r="W267" s="45" t="n">
        <v>19.84</v>
      </c>
      <c r="X267" s="61" t="n">
        <f aca="false">V267+W267</f>
        <v>22.95</v>
      </c>
    </row>
    <row r="268" customFormat="false" ht="14.9" hidden="false" customHeight="false" outlineLevel="0" collapsed="false">
      <c r="A268" s="59" t="n">
        <v>266</v>
      </c>
      <c r="B268" s="62" t="n">
        <v>7</v>
      </c>
      <c r="C268" s="62" t="n">
        <v>18</v>
      </c>
      <c r="D268" s="61" t="n">
        <f aca="false">(B268/C268)*100</f>
        <v>38.8888888888889</v>
      </c>
      <c r="E268" s="62" t="n">
        <v>43</v>
      </c>
      <c r="F268" s="62" t="n">
        <v>113</v>
      </c>
      <c r="G268" s="61" t="n">
        <f aca="false">(E268/F268)*100</f>
        <v>38.0530973451327</v>
      </c>
      <c r="H268" s="62" t="n">
        <v>3</v>
      </c>
      <c r="I268" s="62" t="n">
        <v>3</v>
      </c>
      <c r="J268" s="61" t="n">
        <f aca="false">(H271*I271)/100</f>
        <v>0.15</v>
      </c>
      <c r="K268" s="62" t="n">
        <v>72</v>
      </c>
      <c r="L268" s="62" t="n">
        <v>43</v>
      </c>
      <c r="M268" s="62" t="n">
        <v>11</v>
      </c>
      <c r="N268" s="61" t="n">
        <f aca="false">K268*L268*(1-(L268/M268))</f>
        <v>-9006.54545454545</v>
      </c>
      <c r="O268" s="62" t="n">
        <v>10</v>
      </c>
      <c r="P268" s="62" t="n">
        <v>32</v>
      </c>
      <c r="Q268" s="61" t="n">
        <f aca="false">P268/O268</f>
        <v>3.2</v>
      </c>
      <c r="R268" s="62" t="n">
        <v>476</v>
      </c>
      <c r="S268" s="62" t="n">
        <v>20</v>
      </c>
      <c r="T268" s="45" t="n">
        <v>0.45</v>
      </c>
      <c r="U268" s="61" t="n">
        <f aca="false">(R268*S268*T268)/1000</f>
        <v>4.284</v>
      </c>
      <c r="V268" s="45" t="n">
        <v>2.65</v>
      </c>
      <c r="W268" s="45" t="n">
        <v>21.76</v>
      </c>
      <c r="X268" s="61" t="n">
        <f aca="false">V268+W268</f>
        <v>24.41</v>
      </c>
    </row>
    <row r="269" customFormat="false" ht="14.9" hidden="false" customHeight="false" outlineLevel="0" collapsed="false">
      <c r="A269" s="59" t="n">
        <v>267</v>
      </c>
      <c r="B269" s="62" t="n">
        <v>3</v>
      </c>
      <c r="C269" s="62" t="n">
        <v>13</v>
      </c>
      <c r="D269" s="61" t="n">
        <f aca="false">(B269/C269)*100</f>
        <v>23.0769230769231</v>
      </c>
      <c r="E269" s="62" t="n">
        <v>16</v>
      </c>
      <c r="F269" s="62" t="n">
        <v>111</v>
      </c>
      <c r="G269" s="61" t="n">
        <f aca="false">(E269/F269)*100</f>
        <v>14.4144144144144</v>
      </c>
      <c r="H269" s="62" t="n">
        <v>5</v>
      </c>
      <c r="I269" s="62" t="n">
        <v>3</v>
      </c>
      <c r="J269" s="61" t="n">
        <f aca="false">(H272*I272)/100</f>
        <v>0.24</v>
      </c>
      <c r="K269" s="62" t="n">
        <v>73</v>
      </c>
      <c r="L269" s="62" t="n">
        <v>26</v>
      </c>
      <c r="M269" s="62" t="n">
        <v>12</v>
      </c>
      <c r="N269" s="61" t="n">
        <f aca="false">K269*L269*(1-(L269/M269))</f>
        <v>-2214.33333333333</v>
      </c>
      <c r="O269" s="62" t="n">
        <v>3</v>
      </c>
      <c r="P269" s="62" t="n">
        <v>47</v>
      </c>
      <c r="Q269" s="61" t="n">
        <f aca="false">P269/O269</f>
        <v>15.6666666666667</v>
      </c>
      <c r="R269" s="62" t="n">
        <v>325</v>
      </c>
      <c r="S269" s="62" t="n">
        <v>23</v>
      </c>
      <c r="T269" s="45" t="n">
        <v>0.28</v>
      </c>
      <c r="U269" s="61" t="n">
        <f aca="false">(R269*S269*T269)/1000</f>
        <v>2.093</v>
      </c>
      <c r="V269" s="45" t="n">
        <v>3.07</v>
      </c>
      <c r="W269" s="45" t="n">
        <v>28.8</v>
      </c>
      <c r="X269" s="61" t="n">
        <f aca="false">V269+W269</f>
        <v>31.87</v>
      </c>
    </row>
    <row r="270" customFormat="false" ht="14.9" hidden="false" customHeight="false" outlineLevel="0" collapsed="false">
      <c r="A270" s="59" t="n">
        <v>268</v>
      </c>
      <c r="B270" s="62" t="n">
        <v>8</v>
      </c>
      <c r="C270" s="62" t="n">
        <v>24</v>
      </c>
      <c r="D270" s="61" t="n">
        <f aca="false">(B270/C270)*100</f>
        <v>33.3333333333333</v>
      </c>
      <c r="E270" s="62" t="n">
        <v>24</v>
      </c>
      <c r="F270" s="62" t="n">
        <v>110</v>
      </c>
      <c r="G270" s="61" t="n">
        <f aca="false">(E270/F270)*100</f>
        <v>21.8181818181818</v>
      </c>
      <c r="H270" s="62" t="n">
        <v>20</v>
      </c>
      <c r="I270" s="62" t="n">
        <v>2</v>
      </c>
      <c r="J270" s="61" t="n">
        <f aca="false">(H273*I273)/100</f>
        <v>0.54</v>
      </c>
      <c r="K270" s="62" t="n">
        <v>84</v>
      </c>
      <c r="L270" s="62" t="n">
        <v>16</v>
      </c>
      <c r="M270" s="62" t="n">
        <v>12</v>
      </c>
      <c r="N270" s="61" t="n">
        <f aca="false">K270*L270*(1-(L270/M270))</f>
        <v>-448</v>
      </c>
      <c r="O270" s="62" t="n">
        <v>5</v>
      </c>
      <c r="P270" s="62" t="n">
        <v>37</v>
      </c>
      <c r="Q270" s="61" t="n">
        <f aca="false">P270/O270</f>
        <v>7.4</v>
      </c>
      <c r="R270" s="62" t="n">
        <v>269</v>
      </c>
      <c r="S270" s="62" t="n">
        <v>26</v>
      </c>
      <c r="T270" s="45" t="n">
        <v>0.31</v>
      </c>
      <c r="U270" s="61" t="n">
        <f aca="false">(R270*S270*T270)/1000</f>
        <v>2.16814</v>
      </c>
      <c r="V270" s="45" t="n">
        <v>5.14</v>
      </c>
      <c r="W270" s="45" t="n">
        <v>27.44</v>
      </c>
      <c r="X270" s="61" t="n">
        <f aca="false">V270+W270</f>
        <v>32.58</v>
      </c>
    </row>
    <row r="271" customFormat="false" ht="14.9" hidden="false" customHeight="false" outlineLevel="0" collapsed="false">
      <c r="A271" s="59" t="n">
        <v>269</v>
      </c>
      <c r="B271" s="62" t="n">
        <v>10</v>
      </c>
      <c r="C271" s="62" t="n">
        <v>25</v>
      </c>
      <c r="D271" s="61" t="n">
        <f aca="false">(B271/C271)*100</f>
        <v>40</v>
      </c>
      <c r="E271" s="62" t="n">
        <v>20</v>
      </c>
      <c r="F271" s="62" t="n">
        <v>122</v>
      </c>
      <c r="G271" s="61" t="n">
        <f aca="false">(E271/F271)*100</f>
        <v>16.3934426229508</v>
      </c>
      <c r="H271" s="62" t="n">
        <v>5</v>
      </c>
      <c r="I271" s="62" t="n">
        <v>3</v>
      </c>
      <c r="J271" s="61" t="n">
        <f aca="false">(H274*I274)/100</f>
        <v>0.3</v>
      </c>
      <c r="K271" s="62" t="n">
        <v>70</v>
      </c>
      <c r="L271" s="62" t="n">
        <v>40</v>
      </c>
      <c r="M271" s="62" t="n">
        <v>10</v>
      </c>
      <c r="N271" s="61" t="n">
        <f aca="false">K271*L271*(1-(L271/M271))</f>
        <v>-8400</v>
      </c>
      <c r="O271" s="62" t="n">
        <v>6</v>
      </c>
      <c r="P271" s="62" t="n">
        <v>49</v>
      </c>
      <c r="Q271" s="61" t="n">
        <f aca="false">P271/O271</f>
        <v>8.16666666666667</v>
      </c>
      <c r="R271" s="62" t="n">
        <v>831</v>
      </c>
      <c r="S271" s="62" t="n">
        <v>17</v>
      </c>
      <c r="T271" s="45" t="n">
        <v>0.42</v>
      </c>
      <c r="U271" s="61" t="n">
        <f aca="false">(R271*S271*T271)/1000</f>
        <v>5.93334</v>
      </c>
      <c r="V271" s="45" t="n">
        <v>7.65</v>
      </c>
      <c r="W271" s="45" t="n">
        <v>17.6</v>
      </c>
      <c r="X271" s="61" t="n">
        <f aca="false">V271+W271</f>
        <v>25.25</v>
      </c>
    </row>
    <row r="272" customFormat="false" ht="14.9" hidden="false" customHeight="false" outlineLevel="0" collapsed="false">
      <c r="A272" s="59" t="n">
        <v>270</v>
      </c>
      <c r="B272" s="62" t="n">
        <v>10</v>
      </c>
      <c r="C272" s="62" t="n">
        <v>18</v>
      </c>
      <c r="D272" s="61" t="n">
        <f aca="false">(B272/C272)*100</f>
        <v>55.5555555555556</v>
      </c>
      <c r="E272" s="62" t="n">
        <v>39</v>
      </c>
      <c r="F272" s="62" t="n">
        <v>124</v>
      </c>
      <c r="G272" s="61" t="n">
        <f aca="false">(E272/F272)*100</f>
        <v>31.4516129032258</v>
      </c>
      <c r="H272" s="62" t="n">
        <v>12</v>
      </c>
      <c r="I272" s="62" t="n">
        <v>2</v>
      </c>
      <c r="J272" s="61" t="n">
        <f aca="false">(H275*I275)/100</f>
        <v>0.54</v>
      </c>
      <c r="K272" s="62" t="n">
        <v>77</v>
      </c>
      <c r="L272" s="62" t="n">
        <v>35</v>
      </c>
      <c r="M272" s="62" t="n">
        <v>10</v>
      </c>
      <c r="N272" s="61" t="n">
        <f aca="false">K272*L272*(1-(L272/M272))</f>
        <v>-6737.5</v>
      </c>
      <c r="O272" s="62" t="n">
        <v>5</v>
      </c>
      <c r="P272" s="62" t="n">
        <v>43</v>
      </c>
      <c r="Q272" s="61" t="n">
        <f aca="false">P272/O272</f>
        <v>8.6</v>
      </c>
      <c r="R272" s="62" t="n">
        <v>100</v>
      </c>
      <c r="S272" s="62" t="n">
        <v>30</v>
      </c>
      <c r="T272" s="45" t="n">
        <v>0.35</v>
      </c>
      <c r="U272" s="61" t="n">
        <f aca="false">(R272*S272*T272)/1000</f>
        <v>1.05</v>
      </c>
      <c r="V272" s="45" t="n">
        <v>7.64</v>
      </c>
      <c r="W272" s="45" t="n">
        <v>26.4</v>
      </c>
      <c r="X272" s="61" t="n">
        <f aca="false">V272+W272</f>
        <v>34.04</v>
      </c>
    </row>
    <row r="273" customFormat="false" ht="14.9" hidden="false" customHeight="false" outlineLevel="0" collapsed="false">
      <c r="A273" s="59" t="n">
        <v>271</v>
      </c>
      <c r="B273" s="62" t="n">
        <v>6</v>
      </c>
      <c r="C273" s="62" t="n">
        <v>16</v>
      </c>
      <c r="D273" s="61" t="n">
        <f aca="false">(B273/C273)*100</f>
        <v>37.5</v>
      </c>
      <c r="E273" s="62" t="n">
        <v>23</v>
      </c>
      <c r="F273" s="62" t="n">
        <v>118</v>
      </c>
      <c r="G273" s="61" t="n">
        <f aca="false">(E273/F273)*100</f>
        <v>19.4915254237288</v>
      </c>
      <c r="H273" s="62" t="n">
        <v>18</v>
      </c>
      <c r="I273" s="62" t="n">
        <v>3</v>
      </c>
      <c r="J273" s="61" t="n">
        <f aca="false">(H276*I276)/100</f>
        <v>0.09</v>
      </c>
      <c r="K273" s="62" t="n">
        <v>75</v>
      </c>
      <c r="L273" s="62" t="n">
        <v>20</v>
      </c>
      <c r="M273" s="62" t="n">
        <v>12</v>
      </c>
      <c r="N273" s="61" t="n">
        <f aca="false">K273*L273*(1-(L273/M273))</f>
        <v>-1000</v>
      </c>
      <c r="O273" s="62" t="n">
        <v>3</v>
      </c>
      <c r="P273" s="62" t="n">
        <v>30</v>
      </c>
      <c r="Q273" s="61" t="n">
        <f aca="false">P273/O273</f>
        <v>10</v>
      </c>
      <c r="R273" s="62" t="n">
        <v>544</v>
      </c>
      <c r="S273" s="62" t="n">
        <v>21</v>
      </c>
      <c r="T273" s="45" t="n">
        <v>0.32</v>
      </c>
      <c r="U273" s="61" t="n">
        <f aca="false">(R273*S273*T273)/1000</f>
        <v>3.65568</v>
      </c>
      <c r="V273" s="45" t="n">
        <v>4.64</v>
      </c>
      <c r="W273" s="45" t="n">
        <v>24.32</v>
      </c>
      <c r="X273" s="61" t="n">
        <f aca="false">V273+W273</f>
        <v>28.96</v>
      </c>
    </row>
    <row r="274" customFormat="false" ht="14.9" hidden="false" customHeight="false" outlineLevel="0" collapsed="false">
      <c r="A274" s="59" t="n">
        <v>272</v>
      </c>
      <c r="B274" s="62" t="n">
        <v>10</v>
      </c>
      <c r="C274" s="62" t="n">
        <v>14</v>
      </c>
      <c r="D274" s="61" t="n">
        <f aca="false">(B274/C274)*100</f>
        <v>71.4285714285714</v>
      </c>
      <c r="E274" s="62" t="n">
        <v>41</v>
      </c>
      <c r="F274" s="62" t="n">
        <v>125</v>
      </c>
      <c r="G274" s="61" t="n">
        <f aca="false">(E274/F274)*100</f>
        <v>32.8</v>
      </c>
      <c r="H274" s="62" t="n">
        <v>10</v>
      </c>
      <c r="I274" s="62" t="n">
        <v>3</v>
      </c>
      <c r="J274" s="61" t="n">
        <f aca="false">(H277*I277)/100</f>
        <v>0.2</v>
      </c>
      <c r="K274" s="62" t="n">
        <v>71</v>
      </c>
      <c r="L274" s="62" t="n">
        <v>11</v>
      </c>
      <c r="M274" s="62" t="n">
        <v>12</v>
      </c>
      <c r="N274" s="61" t="n">
        <f aca="false">K274*L274*(1-(L274/M274))</f>
        <v>65.0833333333334</v>
      </c>
      <c r="O274" s="62" t="n">
        <v>9</v>
      </c>
      <c r="P274" s="62" t="n">
        <v>45</v>
      </c>
      <c r="Q274" s="61" t="n">
        <f aca="false">P274/O274</f>
        <v>5</v>
      </c>
      <c r="R274" s="62" t="n">
        <v>561</v>
      </c>
      <c r="S274" s="62" t="n">
        <v>23</v>
      </c>
      <c r="T274" s="45" t="n">
        <v>0.3</v>
      </c>
      <c r="U274" s="61" t="n">
        <f aca="false">(R274*S274*T274)/1000</f>
        <v>3.8709</v>
      </c>
      <c r="V274" s="45" t="n">
        <v>2.11</v>
      </c>
      <c r="W274" s="45" t="n">
        <v>28.8</v>
      </c>
      <c r="X274" s="61" t="n">
        <f aca="false">V274+W274</f>
        <v>30.91</v>
      </c>
    </row>
    <row r="275" customFormat="false" ht="14.9" hidden="false" customHeight="false" outlineLevel="0" collapsed="false">
      <c r="A275" s="59" t="n">
        <v>273</v>
      </c>
      <c r="B275" s="62" t="n">
        <v>0</v>
      </c>
      <c r="C275" s="62" t="n">
        <v>14</v>
      </c>
      <c r="D275" s="61" t="n">
        <f aca="false">(B275/C275)*100</f>
        <v>0</v>
      </c>
      <c r="E275" s="62" t="n">
        <v>33</v>
      </c>
      <c r="F275" s="62" t="n">
        <v>119</v>
      </c>
      <c r="G275" s="61" t="n">
        <f aca="false">(E275/F275)*100</f>
        <v>27.7310924369748</v>
      </c>
      <c r="H275" s="62" t="n">
        <v>18</v>
      </c>
      <c r="I275" s="62" t="n">
        <v>3</v>
      </c>
      <c r="J275" s="61" t="n">
        <f aca="false">(H278*I278)/100</f>
        <v>0.12</v>
      </c>
      <c r="K275" s="62" t="n">
        <v>78</v>
      </c>
      <c r="L275" s="62" t="n">
        <v>15</v>
      </c>
      <c r="M275" s="62" t="n">
        <v>11</v>
      </c>
      <c r="N275" s="61" t="n">
        <f aca="false">K275*L275*(1-(L275/M275))</f>
        <v>-425.454545454545</v>
      </c>
      <c r="O275" s="62" t="n">
        <v>9</v>
      </c>
      <c r="P275" s="62" t="n">
        <v>40</v>
      </c>
      <c r="Q275" s="61" t="n">
        <f aca="false">P275/O275</f>
        <v>4.44444444444445</v>
      </c>
      <c r="R275" s="62" t="n">
        <v>159</v>
      </c>
      <c r="S275" s="62" t="n">
        <v>25</v>
      </c>
      <c r="T275" s="45" t="n">
        <v>0.37</v>
      </c>
      <c r="U275" s="61" t="n">
        <f aca="false">(R275*S275*T275)/1000</f>
        <v>1.47075</v>
      </c>
      <c r="V275" s="45" t="n">
        <v>4.62</v>
      </c>
      <c r="W275" s="45" t="n">
        <v>34.56</v>
      </c>
      <c r="X275" s="61" t="n">
        <f aca="false">V275+W275</f>
        <v>39.18</v>
      </c>
    </row>
    <row r="276" customFormat="false" ht="14.9" hidden="false" customHeight="false" outlineLevel="0" collapsed="false">
      <c r="A276" s="59" t="n">
        <v>274</v>
      </c>
      <c r="B276" s="62" t="n">
        <v>6</v>
      </c>
      <c r="C276" s="62" t="n">
        <v>11</v>
      </c>
      <c r="D276" s="61" t="n">
        <f aca="false">(B276/C276)*100</f>
        <v>54.5454545454545</v>
      </c>
      <c r="E276" s="62" t="n">
        <v>30</v>
      </c>
      <c r="F276" s="62" t="n">
        <v>116</v>
      </c>
      <c r="G276" s="61" t="n">
        <f aca="false">(E276/F276)*100</f>
        <v>25.8620689655172</v>
      </c>
      <c r="H276" s="62" t="n">
        <v>3</v>
      </c>
      <c r="I276" s="62" t="n">
        <v>3</v>
      </c>
      <c r="J276" s="61" t="n">
        <f aca="false">(H279*I279)/100</f>
        <v>0.1</v>
      </c>
      <c r="K276" s="62" t="n">
        <v>82</v>
      </c>
      <c r="L276" s="62" t="n">
        <v>40</v>
      </c>
      <c r="M276" s="62" t="n">
        <v>10</v>
      </c>
      <c r="N276" s="61" t="n">
        <f aca="false">K276*L276*(1-(L276/M276))</f>
        <v>-9840</v>
      </c>
      <c r="O276" s="62" t="n">
        <v>3</v>
      </c>
      <c r="P276" s="62" t="n">
        <v>35</v>
      </c>
      <c r="Q276" s="61" t="n">
        <f aca="false">P276/O276</f>
        <v>11.6666666666667</v>
      </c>
      <c r="R276" s="62" t="n">
        <v>513</v>
      </c>
      <c r="S276" s="62" t="n">
        <v>27</v>
      </c>
      <c r="T276" s="45" t="n">
        <v>0.37</v>
      </c>
      <c r="U276" s="61" t="n">
        <f aca="false">(R276*S276*T276)/1000</f>
        <v>5.12487</v>
      </c>
      <c r="V276" s="45" t="n">
        <v>3.15</v>
      </c>
      <c r="W276" s="45" t="n">
        <v>23.04</v>
      </c>
      <c r="X276" s="61" t="n">
        <f aca="false">V276+W276</f>
        <v>26.19</v>
      </c>
    </row>
    <row r="277" customFormat="false" ht="14.9" hidden="false" customHeight="false" outlineLevel="0" collapsed="false">
      <c r="A277" s="59" t="n">
        <v>275</v>
      </c>
      <c r="B277" s="62" t="n">
        <v>7</v>
      </c>
      <c r="C277" s="62" t="n">
        <v>25</v>
      </c>
      <c r="D277" s="61" t="n">
        <f aca="false">(B277/C277)*100</f>
        <v>28</v>
      </c>
      <c r="E277" s="62" t="n">
        <v>18</v>
      </c>
      <c r="F277" s="62" t="n">
        <v>114</v>
      </c>
      <c r="G277" s="61" t="n">
        <f aca="false">(E277/F277)*100</f>
        <v>15.7894736842105</v>
      </c>
      <c r="H277" s="62" t="n">
        <v>10</v>
      </c>
      <c r="I277" s="62" t="n">
        <v>2</v>
      </c>
      <c r="J277" s="61" t="n">
        <f aca="false">(H280*I280)/100</f>
        <v>0.39</v>
      </c>
      <c r="K277" s="62" t="n">
        <v>74</v>
      </c>
      <c r="L277" s="62" t="n">
        <v>44</v>
      </c>
      <c r="M277" s="62" t="n">
        <v>12</v>
      </c>
      <c r="N277" s="61" t="n">
        <f aca="false">K277*L277*(1-(L277/M277))</f>
        <v>-8682.66666666667</v>
      </c>
      <c r="O277" s="62" t="n">
        <v>4</v>
      </c>
      <c r="P277" s="62" t="n">
        <v>31</v>
      </c>
      <c r="Q277" s="61" t="n">
        <f aca="false">P277/O277</f>
        <v>7.75</v>
      </c>
      <c r="R277" s="62" t="n">
        <v>493</v>
      </c>
      <c r="S277" s="62" t="n">
        <v>25</v>
      </c>
      <c r="T277" s="45" t="n">
        <v>0.26</v>
      </c>
      <c r="U277" s="61" t="n">
        <f aca="false">(R277*S277*T277)/1000</f>
        <v>3.2045</v>
      </c>
      <c r="V277" s="45" t="n">
        <v>7.55</v>
      </c>
      <c r="W277" s="45" t="n">
        <v>19.2</v>
      </c>
      <c r="X277" s="61" t="n">
        <f aca="false">V277+W277</f>
        <v>26.75</v>
      </c>
    </row>
    <row r="278" customFormat="false" ht="14.9" hidden="false" customHeight="false" outlineLevel="0" collapsed="false">
      <c r="A278" s="59" t="n">
        <v>276</v>
      </c>
      <c r="B278" s="62" t="n">
        <v>2</v>
      </c>
      <c r="C278" s="62" t="n">
        <v>24</v>
      </c>
      <c r="D278" s="61" t="n">
        <f aca="false">(B278/C278)*100</f>
        <v>8.33333333333333</v>
      </c>
      <c r="E278" s="62" t="n">
        <v>11</v>
      </c>
      <c r="F278" s="62" t="n">
        <v>114</v>
      </c>
      <c r="G278" s="61" t="n">
        <f aca="false">(E278/F278)*100</f>
        <v>9.64912280701754</v>
      </c>
      <c r="H278" s="62" t="n">
        <v>12</v>
      </c>
      <c r="I278" s="62" t="n">
        <v>1</v>
      </c>
      <c r="J278" s="61" t="n">
        <f aca="false">(H281*I281)/100</f>
        <v>0.19</v>
      </c>
      <c r="K278" s="62" t="n">
        <v>88</v>
      </c>
      <c r="L278" s="62" t="n">
        <v>15</v>
      </c>
      <c r="M278" s="62" t="n">
        <v>10</v>
      </c>
      <c r="N278" s="61" t="n">
        <f aca="false">K278*L278*(1-(L278/M278))</f>
        <v>-660</v>
      </c>
      <c r="O278" s="62" t="n">
        <v>3</v>
      </c>
      <c r="P278" s="62" t="n">
        <v>40</v>
      </c>
      <c r="Q278" s="61" t="n">
        <f aca="false">P278/O278</f>
        <v>13.3333333333333</v>
      </c>
      <c r="R278" s="62" t="n">
        <v>463</v>
      </c>
      <c r="S278" s="62" t="n">
        <v>21</v>
      </c>
      <c r="T278" s="45" t="n">
        <v>0.31</v>
      </c>
      <c r="U278" s="61" t="n">
        <f aca="false">(R278*S278*T278)/1000</f>
        <v>3.01413</v>
      </c>
      <c r="V278" s="45" t="n">
        <v>5.06</v>
      </c>
      <c r="W278" s="45" t="n">
        <v>26.88</v>
      </c>
      <c r="X278" s="61" t="n">
        <f aca="false">V278+W278</f>
        <v>31.94</v>
      </c>
    </row>
    <row r="279" customFormat="false" ht="14.9" hidden="false" customHeight="false" outlineLevel="0" collapsed="false">
      <c r="A279" s="59" t="n">
        <v>277</v>
      </c>
      <c r="B279" s="62" t="n">
        <v>9</v>
      </c>
      <c r="C279" s="62" t="n">
        <v>16</v>
      </c>
      <c r="D279" s="61" t="n">
        <f aca="false">(B279/C279)*100</f>
        <v>56.25</v>
      </c>
      <c r="E279" s="62" t="n">
        <v>35</v>
      </c>
      <c r="F279" s="62" t="n">
        <v>122</v>
      </c>
      <c r="G279" s="61" t="n">
        <f aca="false">(E279/F279)*100</f>
        <v>28.6885245901639</v>
      </c>
      <c r="H279" s="62" t="n">
        <v>5</v>
      </c>
      <c r="I279" s="62" t="n">
        <v>2</v>
      </c>
      <c r="J279" s="61" t="n">
        <f aca="false">(H282*I282)/100</f>
        <v>0.26</v>
      </c>
      <c r="K279" s="62" t="n">
        <v>83</v>
      </c>
      <c r="L279" s="62" t="n">
        <v>30</v>
      </c>
      <c r="M279" s="62" t="n">
        <v>10</v>
      </c>
      <c r="N279" s="61" t="n">
        <f aca="false">K279*L279*(1-(L279/M279))</f>
        <v>-4980</v>
      </c>
      <c r="O279" s="62" t="n">
        <v>6</v>
      </c>
      <c r="P279" s="62" t="n">
        <v>36</v>
      </c>
      <c r="Q279" s="61" t="n">
        <f aca="false">P279/O279</f>
        <v>6</v>
      </c>
      <c r="R279" s="62" t="n">
        <v>672</v>
      </c>
      <c r="S279" s="62" t="n">
        <v>16</v>
      </c>
      <c r="T279" s="45" t="n">
        <v>0.41</v>
      </c>
      <c r="U279" s="61" t="n">
        <f aca="false">(R279*S279*T279)/1000</f>
        <v>4.40832</v>
      </c>
      <c r="V279" s="45" t="n">
        <v>2.09</v>
      </c>
      <c r="W279" s="45" t="n">
        <v>25.76</v>
      </c>
      <c r="X279" s="61" t="n">
        <f aca="false">V279+W279</f>
        <v>27.85</v>
      </c>
    </row>
    <row r="280" customFormat="false" ht="14.9" hidden="false" customHeight="false" outlineLevel="0" collapsed="false">
      <c r="A280" s="59" t="n">
        <v>278</v>
      </c>
      <c r="B280" s="62" t="n">
        <v>3</v>
      </c>
      <c r="C280" s="62" t="n">
        <v>17</v>
      </c>
      <c r="D280" s="61" t="n">
        <f aca="false">(B280/C280)*100</f>
        <v>17.6470588235294</v>
      </c>
      <c r="E280" s="62" t="n">
        <v>34</v>
      </c>
      <c r="F280" s="62" t="n">
        <v>114</v>
      </c>
      <c r="G280" s="61" t="n">
        <f aca="false">(E280/F280)*100</f>
        <v>29.8245614035088</v>
      </c>
      <c r="H280" s="62" t="n">
        <v>13</v>
      </c>
      <c r="I280" s="62" t="n">
        <v>3</v>
      </c>
      <c r="J280" s="61" t="n">
        <f aca="false">(H283*I283)/100</f>
        <v>0.24</v>
      </c>
      <c r="K280" s="62" t="n">
        <v>84</v>
      </c>
      <c r="L280" s="62" t="n">
        <v>15</v>
      </c>
      <c r="M280" s="62" t="n">
        <v>12</v>
      </c>
      <c r="N280" s="61" t="n">
        <f aca="false">K280*L280*(1-(L280/M280))</f>
        <v>-315</v>
      </c>
      <c r="O280" s="62" t="n">
        <v>7</v>
      </c>
      <c r="P280" s="62" t="n">
        <v>38</v>
      </c>
      <c r="Q280" s="61" t="n">
        <f aca="false">P280/O280</f>
        <v>5.42857142857143</v>
      </c>
      <c r="R280" s="62" t="n">
        <v>846</v>
      </c>
      <c r="S280" s="62" t="n">
        <v>24</v>
      </c>
      <c r="T280" s="45" t="n">
        <v>0.27</v>
      </c>
      <c r="U280" s="61" t="n">
        <f aca="false">(R280*S280*T280)/1000</f>
        <v>5.48208</v>
      </c>
      <c r="V280" s="45" t="n">
        <v>4.05</v>
      </c>
      <c r="W280" s="45" t="n">
        <v>5.28</v>
      </c>
      <c r="X280" s="61" t="n">
        <f aca="false">V280+W280</f>
        <v>9.33</v>
      </c>
    </row>
    <row r="281" customFormat="false" ht="14.9" hidden="false" customHeight="false" outlineLevel="0" collapsed="false">
      <c r="A281" s="59" t="n">
        <v>279</v>
      </c>
      <c r="B281" s="62" t="n">
        <v>0</v>
      </c>
      <c r="C281" s="62" t="n">
        <v>23</v>
      </c>
      <c r="D281" s="61" t="n">
        <f aca="false">(B281/C281)*100</f>
        <v>0</v>
      </c>
      <c r="E281" s="62" t="n">
        <v>38</v>
      </c>
      <c r="F281" s="62" t="n">
        <v>123</v>
      </c>
      <c r="G281" s="61" t="n">
        <f aca="false">(E281/F281)*100</f>
        <v>30.8943089430894</v>
      </c>
      <c r="H281" s="62" t="n">
        <v>19</v>
      </c>
      <c r="I281" s="62" t="n">
        <v>1</v>
      </c>
      <c r="J281" s="61" t="n">
        <f aca="false">(H284*I284)/100</f>
        <v>0.01</v>
      </c>
      <c r="K281" s="62" t="n">
        <v>87</v>
      </c>
      <c r="L281" s="62" t="n">
        <v>20</v>
      </c>
      <c r="M281" s="62" t="n">
        <v>12</v>
      </c>
      <c r="N281" s="61" t="n">
        <f aca="false">K281*L281*(1-(L281/M281))</f>
        <v>-1160</v>
      </c>
      <c r="O281" s="62" t="n">
        <v>3</v>
      </c>
      <c r="P281" s="62" t="n">
        <v>46</v>
      </c>
      <c r="Q281" s="61" t="n">
        <f aca="false">P281/O281</f>
        <v>15.3333333333333</v>
      </c>
      <c r="R281" s="62" t="n">
        <v>483</v>
      </c>
      <c r="S281" s="62" t="n">
        <v>23</v>
      </c>
      <c r="T281" s="45" t="n">
        <v>0.28</v>
      </c>
      <c r="U281" s="61" t="n">
        <f aca="false">(R281*S281*T281)/1000</f>
        <v>3.11052</v>
      </c>
      <c r="V281" s="45" t="n">
        <v>3.08</v>
      </c>
      <c r="W281" s="45" t="n">
        <v>14.72</v>
      </c>
      <c r="X281" s="61" t="n">
        <f aca="false">V281+W281</f>
        <v>17.8</v>
      </c>
    </row>
    <row r="282" customFormat="false" ht="14.9" hidden="false" customHeight="false" outlineLevel="0" collapsed="false">
      <c r="A282" s="59" t="n">
        <v>280</v>
      </c>
      <c r="B282" s="62" t="n">
        <v>0</v>
      </c>
      <c r="C282" s="62" t="n">
        <v>24</v>
      </c>
      <c r="D282" s="61" t="n">
        <f aca="false">(B282/C282)*100</f>
        <v>0</v>
      </c>
      <c r="E282" s="62" t="n">
        <v>30</v>
      </c>
      <c r="F282" s="62" t="n">
        <v>117</v>
      </c>
      <c r="G282" s="61" t="n">
        <f aca="false">(E282/F282)*100</f>
        <v>25.6410256410256</v>
      </c>
      <c r="H282" s="62" t="n">
        <v>13</v>
      </c>
      <c r="I282" s="62" t="n">
        <v>2</v>
      </c>
      <c r="J282" s="61" t="n">
        <f aca="false">(H285*I285)/100</f>
        <v>0.51</v>
      </c>
      <c r="K282" s="62" t="n">
        <v>86</v>
      </c>
      <c r="L282" s="62" t="n">
        <v>19</v>
      </c>
      <c r="M282" s="62" t="n">
        <v>12</v>
      </c>
      <c r="N282" s="61" t="n">
        <f aca="false">K282*L282*(1-(L282/M282))</f>
        <v>-953.166666666667</v>
      </c>
      <c r="O282" s="62" t="n">
        <v>9</v>
      </c>
      <c r="P282" s="62" t="n">
        <v>31</v>
      </c>
      <c r="Q282" s="61" t="n">
        <f aca="false">P282/O282</f>
        <v>3.44444444444444</v>
      </c>
      <c r="R282" s="62" t="n">
        <v>167</v>
      </c>
      <c r="S282" s="62" t="n">
        <v>26</v>
      </c>
      <c r="T282" s="45" t="n">
        <v>0.35</v>
      </c>
      <c r="U282" s="61" t="n">
        <f aca="false">(R282*S282*T282)/1000</f>
        <v>1.5197</v>
      </c>
      <c r="V282" s="45" t="n">
        <v>2.65</v>
      </c>
      <c r="W282" s="45" t="n">
        <v>5.92</v>
      </c>
      <c r="X282" s="61" t="n">
        <f aca="false">V282+W282</f>
        <v>8.57</v>
      </c>
    </row>
    <row r="283" customFormat="false" ht="14.9" hidden="false" customHeight="false" outlineLevel="0" collapsed="false">
      <c r="A283" s="59" t="n">
        <v>281</v>
      </c>
      <c r="B283" s="62" t="n">
        <v>5</v>
      </c>
      <c r="C283" s="62" t="n">
        <v>22</v>
      </c>
      <c r="D283" s="61" t="n">
        <f aca="false">(B283/C283)*100</f>
        <v>22.7272727272727</v>
      </c>
      <c r="E283" s="62" t="n">
        <v>24</v>
      </c>
      <c r="F283" s="62" t="n">
        <v>119</v>
      </c>
      <c r="G283" s="61" t="n">
        <f aca="false">(E283/F283)*100</f>
        <v>20.1680672268908</v>
      </c>
      <c r="H283" s="62" t="n">
        <v>8</v>
      </c>
      <c r="I283" s="62" t="n">
        <v>3</v>
      </c>
      <c r="J283" s="61" t="n">
        <f aca="false">(H286*I286)/100</f>
        <v>0.14</v>
      </c>
      <c r="K283" s="62" t="n">
        <v>89</v>
      </c>
      <c r="L283" s="62" t="n">
        <v>27</v>
      </c>
      <c r="M283" s="62" t="n">
        <v>11</v>
      </c>
      <c r="N283" s="61" t="n">
        <f aca="false">K283*L283*(1-(L283/M283))</f>
        <v>-3495.27272727273</v>
      </c>
      <c r="O283" s="62" t="n">
        <v>6</v>
      </c>
      <c r="P283" s="62" t="n">
        <v>48</v>
      </c>
      <c r="Q283" s="61" t="n">
        <f aca="false">P283/O283</f>
        <v>8</v>
      </c>
      <c r="R283" s="62" t="n">
        <v>528</v>
      </c>
      <c r="S283" s="62" t="n">
        <v>29</v>
      </c>
      <c r="T283" s="45" t="n">
        <v>0.28</v>
      </c>
      <c r="U283" s="61" t="n">
        <f aca="false">(R283*S283*T283)/1000</f>
        <v>4.28736</v>
      </c>
      <c r="V283" s="45" t="n">
        <v>5.11</v>
      </c>
      <c r="W283" s="45" t="n">
        <v>10.8</v>
      </c>
      <c r="X283" s="61" t="n">
        <f aca="false">V283+W283</f>
        <v>15.91</v>
      </c>
    </row>
    <row r="284" customFormat="false" ht="14.9" hidden="false" customHeight="false" outlineLevel="0" collapsed="false">
      <c r="A284" s="59" t="n">
        <v>282</v>
      </c>
      <c r="B284" s="62" t="n">
        <v>4</v>
      </c>
      <c r="C284" s="62" t="n">
        <v>17</v>
      </c>
      <c r="D284" s="61" t="n">
        <f aca="false">(B284/C284)*100</f>
        <v>23.5294117647059</v>
      </c>
      <c r="E284" s="62" t="n">
        <v>22</v>
      </c>
      <c r="F284" s="62" t="n">
        <v>117</v>
      </c>
      <c r="G284" s="61" t="n">
        <f aca="false">(E284/F284)*100</f>
        <v>18.8034188034188</v>
      </c>
      <c r="H284" s="62" t="n">
        <v>1</v>
      </c>
      <c r="I284" s="62" t="n">
        <v>1</v>
      </c>
      <c r="J284" s="61" t="n">
        <f aca="false">(H287*I287)/100</f>
        <v>0.06</v>
      </c>
      <c r="K284" s="62" t="n">
        <v>85</v>
      </c>
      <c r="L284" s="62" t="n">
        <v>42</v>
      </c>
      <c r="M284" s="62" t="n">
        <v>12</v>
      </c>
      <c r="N284" s="61" t="n">
        <f aca="false">K284*L284*(1-(L284/M284))</f>
        <v>-8925</v>
      </c>
      <c r="O284" s="62" t="n">
        <v>9</v>
      </c>
      <c r="P284" s="62" t="n">
        <v>45</v>
      </c>
      <c r="Q284" s="61" t="n">
        <f aca="false">P284/O284</f>
        <v>5</v>
      </c>
      <c r="R284" s="62" t="n">
        <v>298</v>
      </c>
      <c r="S284" s="62" t="n">
        <v>30</v>
      </c>
      <c r="T284" s="45" t="n">
        <v>0.45</v>
      </c>
      <c r="U284" s="61" t="n">
        <f aca="false">(R284*S284*T284)/1000</f>
        <v>4.023</v>
      </c>
      <c r="V284" s="45" t="n">
        <v>2.59</v>
      </c>
      <c r="W284" s="45" t="n">
        <v>14.88</v>
      </c>
      <c r="X284" s="61" t="n">
        <f aca="false">V284+W284</f>
        <v>17.47</v>
      </c>
    </row>
    <row r="285" customFormat="false" ht="14.9" hidden="false" customHeight="false" outlineLevel="0" collapsed="false">
      <c r="A285" s="59" t="n">
        <v>283</v>
      </c>
      <c r="B285" s="62" t="n">
        <v>9</v>
      </c>
      <c r="C285" s="62" t="n">
        <v>15</v>
      </c>
      <c r="D285" s="61" t="n">
        <f aca="false">(B285/C285)*100</f>
        <v>60</v>
      </c>
      <c r="E285" s="62" t="n">
        <v>40</v>
      </c>
      <c r="F285" s="62" t="n">
        <v>114</v>
      </c>
      <c r="G285" s="61" t="n">
        <f aca="false">(E285/F285)*100</f>
        <v>35.0877192982456</v>
      </c>
      <c r="H285" s="62" t="n">
        <v>17</v>
      </c>
      <c r="I285" s="62" t="n">
        <v>3</v>
      </c>
      <c r="J285" s="61" t="n">
        <f aca="false">(H288*I288)/100</f>
        <v>0.18</v>
      </c>
      <c r="K285" s="62" t="n">
        <v>87</v>
      </c>
      <c r="L285" s="62" t="n">
        <v>45</v>
      </c>
      <c r="M285" s="62" t="n">
        <v>12</v>
      </c>
      <c r="N285" s="61" t="n">
        <f aca="false">K285*L285*(1-(L285/M285))</f>
        <v>-10766.25</v>
      </c>
      <c r="O285" s="62" t="n">
        <v>8</v>
      </c>
      <c r="P285" s="62" t="n">
        <v>48</v>
      </c>
      <c r="Q285" s="61" t="n">
        <f aca="false">P285/O285</f>
        <v>6</v>
      </c>
      <c r="R285" s="62" t="n">
        <v>251</v>
      </c>
      <c r="S285" s="62" t="n">
        <v>25</v>
      </c>
      <c r="T285" s="45" t="n">
        <v>0.38</v>
      </c>
      <c r="U285" s="61" t="n">
        <f aca="false">(R285*S285*T285)/1000</f>
        <v>2.3845</v>
      </c>
      <c r="V285" s="45" t="n">
        <v>7.57</v>
      </c>
      <c r="W285" s="45" t="n">
        <v>15.68</v>
      </c>
      <c r="X285" s="61" t="n">
        <f aca="false">V285+W285</f>
        <v>23.25</v>
      </c>
    </row>
    <row r="286" customFormat="false" ht="14.9" hidden="false" customHeight="false" outlineLevel="0" collapsed="false">
      <c r="A286" s="59" t="n">
        <v>284</v>
      </c>
      <c r="B286" s="62" t="n">
        <v>2</v>
      </c>
      <c r="C286" s="62" t="n">
        <v>24</v>
      </c>
      <c r="D286" s="61" t="n">
        <f aca="false">(B286/C286)*100</f>
        <v>8.33333333333333</v>
      </c>
      <c r="E286" s="62" t="n">
        <v>44</v>
      </c>
      <c r="F286" s="62" t="n">
        <v>124</v>
      </c>
      <c r="G286" s="61" t="n">
        <f aca="false">(E286/F286)*100</f>
        <v>35.4838709677419</v>
      </c>
      <c r="H286" s="62" t="n">
        <v>14</v>
      </c>
      <c r="I286" s="62" t="n">
        <v>1</v>
      </c>
      <c r="J286" s="61" t="n">
        <f aca="false">(H289*I289)/100</f>
        <v>0.01</v>
      </c>
      <c r="K286" s="62" t="n">
        <v>89</v>
      </c>
      <c r="L286" s="62" t="n">
        <v>46</v>
      </c>
      <c r="M286" s="62" t="n">
        <v>11</v>
      </c>
      <c r="N286" s="61" t="n">
        <f aca="false">K286*L286*(1-(L286/M286))</f>
        <v>-13026.3636363636</v>
      </c>
      <c r="O286" s="62" t="n">
        <v>9</v>
      </c>
      <c r="P286" s="62" t="n">
        <v>44</v>
      </c>
      <c r="Q286" s="61" t="n">
        <f aca="false">P286/O286</f>
        <v>4.88888888888889</v>
      </c>
      <c r="R286" s="62" t="n">
        <v>977</v>
      </c>
      <c r="S286" s="62" t="n">
        <v>30</v>
      </c>
      <c r="T286" s="45" t="n">
        <v>0.4</v>
      </c>
      <c r="U286" s="61" t="n">
        <f aca="false">(R286*S286*T286)/1000</f>
        <v>11.724</v>
      </c>
      <c r="V286" s="45" t="n">
        <v>1.65</v>
      </c>
      <c r="W286" s="45" t="n">
        <v>34.56</v>
      </c>
      <c r="X286" s="61" t="n">
        <f aca="false">V286+W286</f>
        <v>36.21</v>
      </c>
    </row>
    <row r="287" customFormat="false" ht="14.9" hidden="false" customHeight="false" outlineLevel="0" collapsed="false">
      <c r="A287" s="59" t="n">
        <v>285</v>
      </c>
      <c r="B287" s="62" t="n">
        <v>2</v>
      </c>
      <c r="C287" s="62" t="n">
        <v>19</v>
      </c>
      <c r="D287" s="61" t="n">
        <f aca="false">(B287/C287)*100</f>
        <v>10.5263157894737</v>
      </c>
      <c r="E287" s="62" t="n">
        <v>38</v>
      </c>
      <c r="F287" s="62" t="n">
        <v>113</v>
      </c>
      <c r="G287" s="61" t="n">
        <f aca="false">(E287/F287)*100</f>
        <v>33.6283185840708</v>
      </c>
      <c r="H287" s="62" t="n">
        <v>2</v>
      </c>
      <c r="I287" s="62" t="n">
        <v>3</v>
      </c>
      <c r="J287" s="61" t="n">
        <f aca="false">(H290*I290)/100</f>
        <v>0.07</v>
      </c>
      <c r="K287" s="62" t="n">
        <v>78</v>
      </c>
      <c r="L287" s="62" t="n">
        <v>18</v>
      </c>
      <c r="M287" s="62" t="n">
        <v>11</v>
      </c>
      <c r="N287" s="61" t="n">
        <f aca="false">K287*L287*(1-(L287/M287))</f>
        <v>-893.454545454546</v>
      </c>
      <c r="O287" s="62" t="n">
        <v>10</v>
      </c>
      <c r="P287" s="62" t="n">
        <v>36</v>
      </c>
      <c r="Q287" s="61" t="n">
        <f aca="false">P287/O287</f>
        <v>3.6</v>
      </c>
      <c r="R287" s="62" t="n">
        <v>472</v>
      </c>
      <c r="S287" s="62" t="n">
        <v>23</v>
      </c>
      <c r="T287" s="45" t="n">
        <v>0.4</v>
      </c>
      <c r="U287" s="61" t="n">
        <f aca="false">(R287*S287*T287)/1000</f>
        <v>4.3424</v>
      </c>
      <c r="V287" s="45" t="n">
        <v>4.63</v>
      </c>
      <c r="W287" s="45" t="n">
        <v>9.6</v>
      </c>
      <c r="X287" s="61" t="n">
        <f aca="false">V287+W287</f>
        <v>14.23</v>
      </c>
    </row>
    <row r="288" customFormat="false" ht="14.9" hidden="false" customHeight="false" outlineLevel="0" collapsed="false">
      <c r="A288" s="59" t="n">
        <v>286</v>
      </c>
      <c r="B288" s="62" t="n">
        <v>3</v>
      </c>
      <c r="C288" s="62" t="n">
        <v>22</v>
      </c>
      <c r="D288" s="61" t="n">
        <f aca="false">(B288/C288)*100</f>
        <v>13.6363636363636</v>
      </c>
      <c r="E288" s="62" t="n">
        <v>31</v>
      </c>
      <c r="F288" s="62" t="n">
        <v>112</v>
      </c>
      <c r="G288" s="61" t="n">
        <f aca="false">(E288/F288)*100</f>
        <v>27.6785714285714</v>
      </c>
      <c r="H288" s="62" t="n">
        <v>9</v>
      </c>
      <c r="I288" s="62" t="n">
        <v>2</v>
      </c>
      <c r="J288" s="61" t="n">
        <f aca="false">(H291*I291)/100</f>
        <v>0.54</v>
      </c>
      <c r="K288" s="62" t="n">
        <v>88</v>
      </c>
      <c r="L288" s="62" t="n">
        <v>30</v>
      </c>
      <c r="M288" s="62" t="n">
        <v>11</v>
      </c>
      <c r="N288" s="61" t="n">
        <f aca="false">K288*L288*(1-(L288/M288))</f>
        <v>-4560</v>
      </c>
      <c r="O288" s="62" t="n">
        <v>9</v>
      </c>
      <c r="P288" s="62" t="n">
        <v>36</v>
      </c>
      <c r="Q288" s="61" t="n">
        <f aca="false">P288/O288</f>
        <v>4</v>
      </c>
      <c r="R288" s="62" t="n">
        <v>418</v>
      </c>
      <c r="S288" s="62" t="n">
        <v>29</v>
      </c>
      <c r="T288" s="45" t="n">
        <v>0.26</v>
      </c>
      <c r="U288" s="61" t="n">
        <f aca="false">(R288*S288*T288)/1000</f>
        <v>3.15172</v>
      </c>
      <c r="V288" s="45" t="n">
        <v>3.63</v>
      </c>
      <c r="W288" s="45" t="n">
        <v>20</v>
      </c>
      <c r="X288" s="61" t="n">
        <f aca="false">V288+W288</f>
        <v>23.63</v>
      </c>
    </row>
    <row r="289" customFormat="false" ht="14.9" hidden="false" customHeight="false" outlineLevel="0" collapsed="false">
      <c r="A289" s="59" t="n">
        <v>287</v>
      </c>
      <c r="B289" s="62" t="n">
        <v>9</v>
      </c>
      <c r="C289" s="62" t="n">
        <v>24</v>
      </c>
      <c r="D289" s="61" t="n">
        <f aca="false">(B289/C289)*100</f>
        <v>37.5</v>
      </c>
      <c r="E289" s="62" t="n">
        <v>45</v>
      </c>
      <c r="F289" s="62" t="n">
        <v>113</v>
      </c>
      <c r="G289" s="61" t="n">
        <f aca="false">(E289/F289)*100</f>
        <v>39.8230088495575</v>
      </c>
      <c r="H289" s="62" t="n">
        <v>1</v>
      </c>
      <c r="I289" s="62" t="n">
        <v>1</v>
      </c>
      <c r="J289" s="61" t="n">
        <f aca="false">(H292*I292)/100</f>
        <v>0.24</v>
      </c>
      <c r="K289" s="62" t="n">
        <v>79</v>
      </c>
      <c r="L289" s="62" t="n">
        <v>34</v>
      </c>
      <c r="M289" s="62" t="n">
        <v>12</v>
      </c>
      <c r="N289" s="61" t="n">
        <f aca="false">K289*L289*(1-(L289/M289))</f>
        <v>-4924.33333333333</v>
      </c>
      <c r="O289" s="62" t="n">
        <v>5</v>
      </c>
      <c r="P289" s="62" t="n">
        <v>35</v>
      </c>
      <c r="Q289" s="61" t="n">
        <f aca="false">P289/O289</f>
        <v>7</v>
      </c>
      <c r="R289" s="62" t="n">
        <v>601</v>
      </c>
      <c r="S289" s="62" t="n">
        <v>20</v>
      </c>
      <c r="T289" s="45" t="n">
        <v>0.26</v>
      </c>
      <c r="U289" s="61" t="n">
        <f aca="false">(R289*S289*T289)/1000</f>
        <v>3.1252</v>
      </c>
      <c r="V289" s="45" t="n">
        <v>5.56</v>
      </c>
      <c r="W289" s="45" t="n">
        <v>20.64</v>
      </c>
      <c r="X289" s="61" t="n">
        <f aca="false">V289+W289</f>
        <v>26.2</v>
      </c>
    </row>
    <row r="290" customFormat="false" ht="14.9" hidden="false" customHeight="false" outlineLevel="0" collapsed="false">
      <c r="A290" s="59" t="n">
        <v>288</v>
      </c>
      <c r="B290" s="62" t="n">
        <v>2</v>
      </c>
      <c r="C290" s="62" t="n">
        <v>20</v>
      </c>
      <c r="D290" s="61" t="n">
        <f aca="false">(B290/C290)*100</f>
        <v>10</v>
      </c>
      <c r="E290" s="62" t="n">
        <v>26</v>
      </c>
      <c r="F290" s="62" t="n">
        <v>114</v>
      </c>
      <c r="G290" s="61" t="n">
        <f aca="false">(E290/F290)*100</f>
        <v>22.8070175438596</v>
      </c>
      <c r="H290" s="62" t="n">
        <v>7</v>
      </c>
      <c r="I290" s="62" t="n">
        <v>1</v>
      </c>
      <c r="J290" s="61" t="n">
        <f aca="false">(H293*I293)/100</f>
        <v>0.11</v>
      </c>
      <c r="K290" s="62" t="n">
        <v>82</v>
      </c>
      <c r="L290" s="62" t="n">
        <v>37</v>
      </c>
      <c r="M290" s="62" t="n">
        <v>11</v>
      </c>
      <c r="N290" s="61" t="n">
        <f aca="false">K290*L290*(1-(L290/M290))</f>
        <v>-7171.27272727273</v>
      </c>
      <c r="O290" s="62" t="n">
        <v>8</v>
      </c>
      <c r="P290" s="62" t="n">
        <v>36</v>
      </c>
      <c r="Q290" s="61" t="n">
        <f aca="false">P290/O290</f>
        <v>4.5</v>
      </c>
      <c r="R290" s="62" t="n">
        <v>241</v>
      </c>
      <c r="S290" s="62" t="n">
        <v>15</v>
      </c>
      <c r="T290" s="45" t="n">
        <v>0.29</v>
      </c>
      <c r="U290" s="61" t="n">
        <f aca="false">(R290*S290*T290)/1000</f>
        <v>1.04835</v>
      </c>
      <c r="V290" s="45" t="n">
        <v>2.59</v>
      </c>
      <c r="W290" s="45" t="n">
        <v>11.52</v>
      </c>
      <c r="X290" s="61" t="n">
        <f aca="false">V290+W290</f>
        <v>14.11</v>
      </c>
    </row>
    <row r="291" customFormat="false" ht="14.9" hidden="false" customHeight="false" outlineLevel="0" collapsed="false">
      <c r="A291" s="59" t="n">
        <v>289</v>
      </c>
      <c r="B291" s="62" t="n">
        <v>5</v>
      </c>
      <c r="C291" s="62" t="n">
        <v>18</v>
      </c>
      <c r="D291" s="61" t="n">
        <f aca="false">(B291/C291)*100</f>
        <v>27.7777777777778</v>
      </c>
      <c r="E291" s="62" t="n">
        <v>28</v>
      </c>
      <c r="F291" s="62" t="n">
        <v>123</v>
      </c>
      <c r="G291" s="61" t="n">
        <f aca="false">(E291/F291)*100</f>
        <v>22.7642276422764</v>
      </c>
      <c r="H291" s="62" t="n">
        <v>18</v>
      </c>
      <c r="I291" s="62" t="n">
        <v>3</v>
      </c>
      <c r="J291" s="61" t="n">
        <f aca="false">(H294*I294)/100</f>
        <v>0.48</v>
      </c>
      <c r="K291" s="62" t="n">
        <v>84</v>
      </c>
      <c r="L291" s="62" t="n">
        <v>31</v>
      </c>
      <c r="M291" s="62" t="n">
        <v>11</v>
      </c>
      <c r="N291" s="61" t="n">
        <f aca="false">K291*L291*(1-(L291/M291))</f>
        <v>-4734.54545454546</v>
      </c>
      <c r="O291" s="62" t="n">
        <v>8</v>
      </c>
      <c r="P291" s="62" t="n">
        <v>42</v>
      </c>
      <c r="Q291" s="61" t="n">
        <f aca="false">P291/O291</f>
        <v>5.25</v>
      </c>
      <c r="R291" s="62" t="n">
        <v>608</v>
      </c>
      <c r="S291" s="62" t="n">
        <v>16</v>
      </c>
      <c r="T291" s="45" t="n">
        <v>0.43</v>
      </c>
      <c r="U291" s="61" t="n">
        <f aca="false">(R291*S291*T291)/1000</f>
        <v>4.18304</v>
      </c>
      <c r="V291" s="45" t="n">
        <v>5.58</v>
      </c>
      <c r="W291" s="45" t="n">
        <v>8</v>
      </c>
      <c r="X291" s="61" t="n">
        <f aca="false">V291+W291</f>
        <v>13.58</v>
      </c>
    </row>
    <row r="292" customFormat="false" ht="14.9" hidden="false" customHeight="false" outlineLevel="0" collapsed="false">
      <c r="A292" s="59" t="n">
        <v>290</v>
      </c>
      <c r="B292" s="62" t="n">
        <v>4</v>
      </c>
      <c r="C292" s="62" t="n">
        <v>18</v>
      </c>
      <c r="D292" s="61" t="n">
        <f aca="false">(B292/C292)*100</f>
        <v>22.2222222222222</v>
      </c>
      <c r="E292" s="62" t="n">
        <v>17</v>
      </c>
      <c r="F292" s="62" t="n">
        <v>110</v>
      </c>
      <c r="G292" s="61" t="n">
        <f aca="false">(E292/F292)*100</f>
        <v>15.4545454545455</v>
      </c>
      <c r="H292" s="62" t="n">
        <v>12</v>
      </c>
      <c r="I292" s="62" t="n">
        <v>2</v>
      </c>
      <c r="J292" s="61" t="n">
        <f aca="false">(H295*I295)/100</f>
        <v>0.17</v>
      </c>
      <c r="K292" s="62" t="n">
        <v>79</v>
      </c>
      <c r="L292" s="62" t="n">
        <v>40</v>
      </c>
      <c r="M292" s="62" t="n">
        <v>12</v>
      </c>
      <c r="N292" s="61" t="n">
        <f aca="false">K292*L292*(1-(L292/M292))</f>
        <v>-7373.33333333333</v>
      </c>
      <c r="O292" s="62" t="n">
        <v>10</v>
      </c>
      <c r="P292" s="62" t="n">
        <v>48</v>
      </c>
      <c r="Q292" s="61" t="n">
        <f aca="false">P292/O292</f>
        <v>4.8</v>
      </c>
      <c r="R292" s="62" t="n">
        <v>931</v>
      </c>
      <c r="S292" s="62" t="n">
        <v>27</v>
      </c>
      <c r="T292" s="45" t="n">
        <v>0.44</v>
      </c>
      <c r="U292" s="61" t="n">
        <f aca="false">(R292*S292*T292)/1000</f>
        <v>11.06028</v>
      </c>
      <c r="V292" s="45" t="n">
        <v>7.06</v>
      </c>
      <c r="W292" s="45" t="n">
        <v>9.6</v>
      </c>
      <c r="X292" s="61" t="n">
        <f aca="false">V292+W292</f>
        <v>16.66</v>
      </c>
    </row>
    <row r="293" customFormat="false" ht="14.9" hidden="false" customHeight="false" outlineLevel="0" collapsed="false">
      <c r="A293" s="59" t="n">
        <v>291</v>
      </c>
      <c r="B293" s="62" t="n">
        <v>8</v>
      </c>
      <c r="C293" s="62" t="n">
        <v>12</v>
      </c>
      <c r="D293" s="61" t="n">
        <f aca="false">(B293/C293)*100</f>
        <v>66.6666666666667</v>
      </c>
      <c r="E293" s="62" t="n">
        <v>15</v>
      </c>
      <c r="F293" s="62" t="n">
        <v>120</v>
      </c>
      <c r="G293" s="61" t="n">
        <f aca="false">(E293/F293)*100</f>
        <v>12.5</v>
      </c>
      <c r="H293" s="62" t="n">
        <v>11</v>
      </c>
      <c r="I293" s="62" t="n">
        <v>1</v>
      </c>
      <c r="J293" s="61" t="n">
        <f aca="false">(H296*I296)/100</f>
        <v>0.54</v>
      </c>
      <c r="K293" s="62" t="n">
        <v>85</v>
      </c>
      <c r="L293" s="62" t="n">
        <v>37</v>
      </c>
      <c r="M293" s="62" t="n">
        <v>12</v>
      </c>
      <c r="N293" s="61" t="n">
        <f aca="false">K293*L293*(1-(L293/M293))</f>
        <v>-6552.08333333333</v>
      </c>
      <c r="O293" s="62" t="n">
        <v>8</v>
      </c>
      <c r="P293" s="62" t="n">
        <v>50</v>
      </c>
      <c r="Q293" s="61" t="n">
        <f aca="false">P293/O293</f>
        <v>6.25</v>
      </c>
      <c r="R293" s="62" t="n">
        <v>600</v>
      </c>
      <c r="S293" s="62" t="n">
        <v>22</v>
      </c>
      <c r="T293" s="45" t="n">
        <v>0.37</v>
      </c>
      <c r="U293" s="61" t="n">
        <f aca="false">(R293*S293*T293)/1000</f>
        <v>4.884</v>
      </c>
      <c r="V293" s="45" t="n">
        <v>6.61</v>
      </c>
      <c r="W293" s="45" t="n">
        <v>23.52</v>
      </c>
      <c r="X293" s="61" t="n">
        <f aca="false">V293+W293</f>
        <v>30.13</v>
      </c>
    </row>
    <row r="294" customFormat="false" ht="14.9" hidden="false" customHeight="false" outlineLevel="0" collapsed="false">
      <c r="A294" s="59" t="n">
        <v>292</v>
      </c>
      <c r="B294" s="62" t="n">
        <v>4</v>
      </c>
      <c r="C294" s="62" t="n">
        <v>16</v>
      </c>
      <c r="D294" s="61" t="n">
        <f aca="false">(B294/C294)*100</f>
        <v>25</v>
      </c>
      <c r="E294" s="62" t="n">
        <v>26</v>
      </c>
      <c r="F294" s="62" t="n">
        <v>123</v>
      </c>
      <c r="G294" s="61" t="n">
        <f aca="false">(E294/F294)*100</f>
        <v>21.1382113821138</v>
      </c>
      <c r="H294" s="62" t="n">
        <v>16</v>
      </c>
      <c r="I294" s="62" t="n">
        <v>3</v>
      </c>
      <c r="J294" s="61" t="n">
        <f aca="false">(H297*I297)/100</f>
        <v>0.18</v>
      </c>
      <c r="K294" s="62" t="n">
        <v>82</v>
      </c>
      <c r="L294" s="62" t="n">
        <v>11</v>
      </c>
      <c r="M294" s="62" t="n">
        <v>12</v>
      </c>
      <c r="N294" s="61" t="n">
        <f aca="false">K294*L294*(1-(L294/M294))</f>
        <v>75.1666666666667</v>
      </c>
      <c r="O294" s="62" t="n">
        <v>5</v>
      </c>
      <c r="P294" s="62" t="n">
        <v>49</v>
      </c>
      <c r="Q294" s="61" t="n">
        <f aca="false">P294/O294</f>
        <v>9.8</v>
      </c>
      <c r="R294" s="62" t="n">
        <v>558</v>
      </c>
      <c r="S294" s="62" t="n">
        <v>28</v>
      </c>
      <c r="T294" s="45" t="n">
        <v>0.42</v>
      </c>
      <c r="U294" s="61" t="n">
        <f aca="false">(R294*S294*T294)/1000</f>
        <v>6.56208</v>
      </c>
      <c r="V294" s="45" t="n">
        <v>4.05</v>
      </c>
      <c r="W294" s="45" t="n">
        <v>18</v>
      </c>
      <c r="X294" s="61" t="n">
        <f aca="false">V294+W294</f>
        <v>22.05</v>
      </c>
    </row>
    <row r="295" customFormat="false" ht="14.9" hidden="false" customHeight="false" outlineLevel="0" collapsed="false">
      <c r="A295" s="59" t="n">
        <v>293</v>
      </c>
      <c r="B295" s="62" t="n">
        <v>3</v>
      </c>
      <c r="C295" s="62" t="n">
        <v>18</v>
      </c>
      <c r="D295" s="61" t="n">
        <f aca="false">(B295/C295)*100</f>
        <v>16.6666666666667</v>
      </c>
      <c r="E295" s="62" t="n">
        <v>27</v>
      </c>
      <c r="F295" s="62" t="n">
        <v>118</v>
      </c>
      <c r="G295" s="61" t="n">
        <f aca="false">(E295/F295)*100</f>
        <v>22.8813559322034</v>
      </c>
      <c r="H295" s="62" t="n">
        <v>17</v>
      </c>
      <c r="I295" s="62" t="n">
        <v>1</v>
      </c>
      <c r="J295" s="61" t="n">
        <f aca="false">(H298*I298)/100</f>
        <v>0.48</v>
      </c>
      <c r="K295" s="62" t="n">
        <v>75</v>
      </c>
      <c r="L295" s="62" t="n">
        <v>34</v>
      </c>
      <c r="M295" s="62" t="n">
        <v>10</v>
      </c>
      <c r="N295" s="61" t="n">
        <f aca="false">K295*L295*(1-(L295/M295))</f>
        <v>-6120</v>
      </c>
      <c r="O295" s="62" t="n">
        <v>5</v>
      </c>
      <c r="P295" s="62" t="n">
        <v>50</v>
      </c>
      <c r="Q295" s="61" t="n">
        <f aca="false">P295/O295</f>
        <v>10</v>
      </c>
      <c r="R295" s="62" t="n">
        <v>508</v>
      </c>
      <c r="S295" s="62" t="n">
        <v>26</v>
      </c>
      <c r="T295" s="45" t="n">
        <v>0.39</v>
      </c>
      <c r="U295" s="61" t="n">
        <f aca="false">(R295*S295*T295)/1000</f>
        <v>5.15112</v>
      </c>
      <c r="V295" s="45" t="n">
        <v>2.56</v>
      </c>
      <c r="W295" s="45" t="n">
        <v>11.76</v>
      </c>
      <c r="X295" s="61" t="n">
        <f aca="false">V295+W295</f>
        <v>14.32</v>
      </c>
    </row>
    <row r="296" customFormat="false" ht="14.9" hidden="false" customHeight="false" outlineLevel="0" collapsed="false">
      <c r="A296" s="59" t="n">
        <v>294</v>
      </c>
      <c r="B296" s="62" t="n">
        <v>9</v>
      </c>
      <c r="C296" s="62" t="n">
        <v>23</v>
      </c>
      <c r="D296" s="61" t="n">
        <f aca="false">(B296/C296)*100</f>
        <v>39.1304347826087</v>
      </c>
      <c r="E296" s="62" t="n">
        <v>17</v>
      </c>
      <c r="F296" s="62" t="n">
        <v>122</v>
      </c>
      <c r="G296" s="61" t="n">
        <f aca="false">(E296/F296)*100</f>
        <v>13.9344262295082</v>
      </c>
      <c r="H296" s="62" t="n">
        <v>18</v>
      </c>
      <c r="I296" s="62" t="n">
        <v>3</v>
      </c>
      <c r="J296" s="61" t="n">
        <f aca="false">(H299*I299)/100</f>
        <v>0.1</v>
      </c>
      <c r="K296" s="62" t="n">
        <v>79</v>
      </c>
      <c r="L296" s="62" t="n">
        <v>13</v>
      </c>
      <c r="M296" s="62" t="n">
        <v>10</v>
      </c>
      <c r="N296" s="61" t="n">
        <f aca="false">K296*L296*(1-(L296/M296))</f>
        <v>-308.1</v>
      </c>
      <c r="O296" s="62" t="n">
        <v>9</v>
      </c>
      <c r="P296" s="62" t="n">
        <v>35</v>
      </c>
      <c r="Q296" s="61" t="n">
        <f aca="false">P296/O296</f>
        <v>3.88888888888889</v>
      </c>
      <c r="R296" s="62" t="n">
        <v>224</v>
      </c>
      <c r="S296" s="62" t="n">
        <v>30</v>
      </c>
      <c r="T296" s="45" t="n">
        <v>0.32</v>
      </c>
      <c r="U296" s="61" t="n">
        <f aca="false">(R296*S296*T296)/1000</f>
        <v>2.1504</v>
      </c>
      <c r="V296" s="45" t="n">
        <v>1.62</v>
      </c>
      <c r="W296" s="45" t="n">
        <v>24.96</v>
      </c>
      <c r="X296" s="61" t="n">
        <f aca="false">V296+W296</f>
        <v>26.58</v>
      </c>
    </row>
    <row r="297" customFormat="false" ht="14.9" hidden="false" customHeight="false" outlineLevel="0" collapsed="false">
      <c r="A297" s="59" t="n">
        <v>295</v>
      </c>
      <c r="B297" s="62" t="n">
        <v>10</v>
      </c>
      <c r="C297" s="62" t="n">
        <v>14</v>
      </c>
      <c r="D297" s="61" t="n">
        <f aca="false">(B297/C297)*100</f>
        <v>71.4285714285714</v>
      </c>
      <c r="E297" s="62" t="n">
        <v>11</v>
      </c>
      <c r="F297" s="62" t="n">
        <v>115</v>
      </c>
      <c r="G297" s="61" t="n">
        <f aca="false">(E297/F297)*100</f>
        <v>9.56521739130435</v>
      </c>
      <c r="H297" s="62" t="n">
        <v>18</v>
      </c>
      <c r="I297" s="62" t="n">
        <v>1</v>
      </c>
      <c r="J297" s="61" t="n">
        <f aca="false">(H300*I300)/100</f>
        <v>0.34</v>
      </c>
      <c r="K297" s="62" t="n">
        <v>71</v>
      </c>
      <c r="L297" s="62" t="n">
        <v>30</v>
      </c>
      <c r="M297" s="62" t="n">
        <v>10</v>
      </c>
      <c r="N297" s="61" t="n">
        <f aca="false">K297*L297*(1-(L297/M297))</f>
        <v>-4260</v>
      </c>
      <c r="O297" s="62" t="n">
        <v>10</v>
      </c>
      <c r="P297" s="62" t="n">
        <v>48</v>
      </c>
      <c r="Q297" s="61" t="n">
        <f aca="false">P297/O297</f>
        <v>4.8</v>
      </c>
      <c r="R297" s="62" t="n">
        <v>329</v>
      </c>
      <c r="S297" s="62" t="n">
        <v>20</v>
      </c>
      <c r="T297" s="45" t="n">
        <v>0.27</v>
      </c>
      <c r="U297" s="61" t="n">
        <f aca="false">(R297*S297*T297)/1000</f>
        <v>1.7766</v>
      </c>
      <c r="V297" s="45" t="n">
        <v>2.59</v>
      </c>
      <c r="W297" s="45" t="n">
        <v>23.52</v>
      </c>
      <c r="X297" s="61" t="n">
        <f aca="false">V297+W297</f>
        <v>26.11</v>
      </c>
    </row>
    <row r="298" customFormat="false" ht="14.9" hidden="false" customHeight="false" outlineLevel="0" collapsed="false">
      <c r="A298" s="59" t="n">
        <v>296</v>
      </c>
      <c r="B298" s="62" t="n">
        <v>9</v>
      </c>
      <c r="C298" s="62" t="n">
        <v>13</v>
      </c>
      <c r="D298" s="61" t="n">
        <f aca="false">(B298/C298)*100</f>
        <v>69.2307692307692</v>
      </c>
      <c r="E298" s="62" t="n">
        <v>37</v>
      </c>
      <c r="F298" s="62" t="n">
        <v>119</v>
      </c>
      <c r="G298" s="61" t="n">
        <f aca="false">(E298/F298)*100</f>
        <v>31.0924369747899</v>
      </c>
      <c r="H298" s="62" t="n">
        <v>16</v>
      </c>
      <c r="I298" s="62" t="n">
        <v>3</v>
      </c>
      <c r="J298" s="61" t="n">
        <f aca="false">(H301*I301)/100</f>
        <v>0.06</v>
      </c>
      <c r="K298" s="62" t="n">
        <v>73</v>
      </c>
      <c r="L298" s="62" t="n">
        <v>22</v>
      </c>
      <c r="M298" s="62" t="n">
        <v>10</v>
      </c>
      <c r="N298" s="61" t="n">
        <f aca="false">K298*L298*(1-(L298/M298))</f>
        <v>-1927.2</v>
      </c>
      <c r="O298" s="62" t="n">
        <v>4</v>
      </c>
      <c r="P298" s="62" t="n">
        <v>45</v>
      </c>
      <c r="Q298" s="61" t="n">
        <f aca="false">P298/O298</f>
        <v>11.25</v>
      </c>
      <c r="R298" s="62" t="n">
        <v>414</v>
      </c>
      <c r="S298" s="62" t="n">
        <v>17</v>
      </c>
      <c r="T298" s="45" t="n">
        <v>0.28</v>
      </c>
      <c r="U298" s="61" t="n">
        <f aca="false">(R298*S298*T298)/1000</f>
        <v>1.97064</v>
      </c>
      <c r="V298" s="45" t="n">
        <v>3.63</v>
      </c>
      <c r="W298" s="45" t="n">
        <v>14</v>
      </c>
      <c r="X298" s="61" t="n">
        <f aca="false">V298+W298</f>
        <v>17.63</v>
      </c>
    </row>
    <row r="299" customFormat="false" ht="14.9" hidden="false" customHeight="false" outlineLevel="0" collapsed="false">
      <c r="A299" s="59" t="n">
        <v>297</v>
      </c>
      <c r="B299" s="62" t="n">
        <v>0</v>
      </c>
      <c r="C299" s="62" t="n">
        <v>14</v>
      </c>
      <c r="D299" s="61" t="n">
        <f aca="false">(B299/C299)*100</f>
        <v>0</v>
      </c>
      <c r="E299" s="62" t="n">
        <v>22</v>
      </c>
      <c r="F299" s="62" t="n">
        <v>121</v>
      </c>
      <c r="G299" s="61" t="n">
        <f aca="false">(E299/F299)*100</f>
        <v>18.1818181818182</v>
      </c>
      <c r="H299" s="62" t="n">
        <v>10</v>
      </c>
      <c r="I299" s="62" t="n">
        <v>1</v>
      </c>
      <c r="J299" s="61" t="n">
        <f aca="false">(H302*I302)/100</f>
        <v>0.22</v>
      </c>
      <c r="K299" s="62" t="n">
        <v>79</v>
      </c>
      <c r="L299" s="62" t="n">
        <v>20</v>
      </c>
      <c r="M299" s="62" t="n">
        <v>12</v>
      </c>
      <c r="N299" s="61" t="n">
        <f aca="false">K299*L299*(1-(L299/M299))</f>
        <v>-1053.33333333333</v>
      </c>
      <c r="O299" s="62" t="n">
        <v>7</v>
      </c>
      <c r="P299" s="62" t="n">
        <v>38</v>
      </c>
      <c r="Q299" s="61" t="n">
        <f aca="false">P299/O299</f>
        <v>5.42857142857143</v>
      </c>
      <c r="R299" s="62" t="n">
        <v>428</v>
      </c>
      <c r="S299" s="62" t="n">
        <v>25</v>
      </c>
      <c r="T299" s="45" t="n">
        <v>0.38</v>
      </c>
      <c r="U299" s="61" t="n">
        <f aca="false">(R299*S299*T299)/1000</f>
        <v>4.066</v>
      </c>
      <c r="V299" s="45" t="n">
        <v>2.12</v>
      </c>
      <c r="W299" s="45" t="n">
        <v>20.16</v>
      </c>
      <c r="X299" s="61" t="n">
        <f aca="false">V299+W299</f>
        <v>22.28</v>
      </c>
    </row>
    <row r="300" customFormat="false" ht="14.9" hidden="false" customHeight="false" outlineLevel="0" collapsed="false">
      <c r="A300" s="59" t="n">
        <v>298</v>
      </c>
      <c r="B300" s="62" t="n">
        <v>5</v>
      </c>
      <c r="C300" s="62" t="n">
        <v>13</v>
      </c>
      <c r="D300" s="61" t="n">
        <f aca="false">(B300/C300)*100</f>
        <v>38.4615384615385</v>
      </c>
      <c r="E300" s="62" t="n">
        <v>41</v>
      </c>
      <c r="F300" s="62" t="n">
        <v>122</v>
      </c>
      <c r="G300" s="61" t="n">
        <f aca="false">(E300/F300)*100</f>
        <v>33.6065573770492</v>
      </c>
      <c r="H300" s="62" t="n">
        <v>17</v>
      </c>
      <c r="I300" s="62" t="n">
        <v>2</v>
      </c>
      <c r="J300" s="61" t="n">
        <f aca="false">(H303*I303)/100</f>
        <v>0.1</v>
      </c>
      <c r="K300" s="62" t="n">
        <v>78</v>
      </c>
      <c r="L300" s="62" t="n">
        <v>17</v>
      </c>
      <c r="M300" s="62" t="n">
        <v>10</v>
      </c>
      <c r="N300" s="61" t="n">
        <f aca="false">K300*L300*(1-(L300/M300))</f>
        <v>-928.2</v>
      </c>
      <c r="O300" s="62" t="n">
        <v>3</v>
      </c>
      <c r="P300" s="62" t="n">
        <v>37</v>
      </c>
      <c r="Q300" s="61" t="n">
        <f aca="false">P300/O300</f>
        <v>12.3333333333333</v>
      </c>
      <c r="R300" s="62" t="n">
        <v>450</v>
      </c>
      <c r="S300" s="62" t="n">
        <v>23</v>
      </c>
      <c r="T300" s="45" t="n">
        <v>0.42</v>
      </c>
      <c r="U300" s="61" t="n">
        <f aca="false">(R300*S300*T300)/1000</f>
        <v>4.347</v>
      </c>
      <c r="V300" s="45" t="n">
        <v>6.1</v>
      </c>
      <c r="W300" s="45" t="n">
        <v>14.4</v>
      </c>
      <c r="X300" s="61" t="n">
        <f aca="false">V300+W300</f>
        <v>20.5</v>
      </c>
    </row>
    <row r="301" customFormat="false" ht="14.9" hidden="false" customHeight="false" outlineLevel="0" collapsed="false">
      <c r="A301" s="59" t="n">
        <v>299</v>
      </c>
      <c r="B301" s="62" t="n">
        <v>5</v>
      </c>
      <c r="C301" s="62" t="n">
        <v>24</v>
      </c>
      <c r="D301" s="61" t="n">
        <f aca="false">(B301/C301)*100</f>
        <v>20.8333333333333</v>
      </c>
      <c r="E301" s="62" t="n">
        <v>21</v>
      </c>
      <c r="F301" s="62" t="n">
        <v>111</v>
      </c>
      <c r="G301" s="61" t="n">
        <f aca="false">(E301/F301)*100</f>
        <v>18.9189189189189</v>
      </c>
      <c r="H301" s="62" t="n">
        <v>6</v>
      </c>
      <c r="I301" s="62" t="n">
        <v>1</v>
      </c>
      <c r="J301" s="61" t="n">
        <f aca="false">(H304*I304)/100</f>
        <v>0.54</v>
      </c>
      <c r="K301" s="62" t="n">
        <v>76</v>
      </c>
      <c r="L301" s="62" t="n">
        <v>36</v>
      </c>
      <c r="M301" s="62" t="n">
        <v>10</v>
      </c>
      <c r="N301" s="61" t="n">
        <f aca="false">K301*L301*(1-(L301/M301))</f>
        <v>-7113.6</v>
      </c>
      <c r="O301" s="62" t="n">
        <v>7</v>
      </c>
      <c r="P301" s="62" t="n">
        <v>32</v>
      </c>
      <c r="Q301" s="61" t="n">
        <f aca="false">P301/O301</f>
        <v>4.57142857142857</v>
      </c>
      <c r="R301" s="62" t="n">
        <v>292</v>
      </c>
      <c r="S301" s="62" t="n">
        <v>15</v>
      </c>
      <c r="T301" s="45" t="n">
        <v>0.35</v>
      </c>
      <c r="U301" s="61" t="n">
        <f aca="false">(R301*S301*T301)/1000</f>
        <v>1.533</v>
      </c>
      <c r="V301" s="45" t="n">
        <v>5.63</v>
      </c>
      <c r="W301" s="45" t="n">
        <v>21.84</v>
      </c>
      <c r="X301" s="61" t="n">
        <f aca="false">V301+W301</f>
        <v>27.47</v>
      </c>
    </row>
    <row r="302" customFormat="false" ht="14.9" hidden="false" customHeight="false" outlineLevel="0" collapsed="false">
      <c r="A302" s="59" t="n">
        <v>300</v>
      </c>
      <c r="B302" s="62" t="n">
        <v>9</v>
      </c>
      <c r="C302" s="62" t="n">
        <v>17</v>
      </c>
      <c r="D302" s="61" t="n">
        <f aca="false">(B302/C302)*100</f>
        <v>52.9411764705882</v>
      </c>
      <c r="E302" s="62" t="n">
        <v>19</v>
      </c>
      <c r="F302" s="62" t="n">
        <v>113</v>
      </c>
      <c r="G302" s="61" t="n">
        <f aca="false">(E302/F302)*100</f>
        <v>16.8141592920354</v>
      </c>
      <c r="H302" s="62" t="n">
        <v>11</v>
      </c>
      <c r="I302" s="62" t="n">
        <v>2</v>
      </c>
      <c r="J302" s="61" t="n">
        <f aca="false">(H305*I305)/100</f>
        <v>0.1</v>
      </c>
      <c r="K302" s="62" t="n">
        <v>70</v>
      </c>
      <c r="L302" s="62" t="n">
        <v>37</v>
      </c>
      <c r="M302" s="62" t="n">
        <v>11</v>
      </c>
      <c r="N302" s="61" t="n">
        <f aca="false">K302*L302*(1-(L302/M302))</f>
        <v>-6121.81818181818</v>
      </c>
      <c r="O302" s="62" t="n">
        <v>8</v>
      </c>
      <c r="P302" s="62" t="n">
        <v>47</v>
      </c>
      <c r="Q302" s="61" t="n">
        <f aca="false">P302/O302</f>
        <v>5.875</v>
      </c>
      <c r="R302" s="62" t="n">
        <v>854</v>
      </c>
      <c r="S302" s="62" t="n">
        <v>26</v>
      </c>
      <c r="T302" s="45" t="n">
        <v>0.36</v>
      </c>
      <c r="U302" s="61" t="n">
        <f aca="false">(R302*S302*T302)/1000</f>
        <v>7.99344</v>
      </c>
      <c r="V302" s="45" t="n">
        <v>2.65</v>
      </c>
      <c r="W302" s="45" t="n">
        <v>21.28</v>
      </c>
      <c r="X302" s="61" t="n">
        <f aca="false">V302+W302</f>
        <v>23.93</v>
      </c>
    </row>
    <row r="303" customFormat="false" ht="14.9" hidden="false" customHeight="false" outlineLevel="0" collapsed="false">
      <c r="A303" s="59" t="n">
        <v>301</v>
      </c>
      <c r="B303" s="62" t="n">
        <v>1</v>
      </c>
      <c r="C303" s="62" t="n">
        <v>15</v>
      </c>
      <c r="D303" s="61" t="n">
        <f aca="false">(B303/C303)*100</f>
        <v>6.66666666666667</v>
      </c>
      <c r="E303" s="62" t="n">
        <v>20</v>
      </c>
      <c r="F303" s="62" t="n">
        <v>120</v>
      </c>
      <c r="G303" s="61" t="n">
        <f aca="false">(E303/F303)*100</f>
        <v>16.6666666666667</v>
      </c>
      <c r="H303" s="62" t="n">
        <v>5</v>
      </c>
      <c r="I303" s="62" t="n">
        <v>2</v>
      </c>
      <c r="J303" s="61" t="n">
        <f aca="false">(H306*I306)/100</f>
        <v>0.06</v>
      </c>
      <c r="K303" s="62" t="n">
        <v>74</v>
      </c>
      <c r="L303" s="62" t="n">
        <v>29</v>
      </c>
      <c r="M303" s="62" t="n">
        <v>10</v>
      </c>
      <c r="N303" s="61" t="n">
        <f aca="false">K303*L303*(1-(L303/M303))</f>
        <v>-4077.4</v>
      </c>
      <c r="O303" s="62" t="n">
        <v>7</v>
      </c>
      <c r="P303" s="62" t="n">
        <v>36</v>
      </c>
      <c r="Q303" s="61" t="n">
        <f aca="false">P303/O303</f>
        <v>5.14285714285714</v>
      </c>
      <c r="R303" s="62" t="n">
        <v>221</v>
      </c>
      <c r="S303" s="62" t="n">
        <v>22</v>
      </c>
      <c r="T303" s="45" t="n">
        <v>0.33</v>
      </c>
      <c r="U303" s="61" t="n">
        <f aca="false">(R303*S303*T303)/1000</f>
        <v>1.60446</v>
      </c>
      <c r="V303" s="45" t="n">
        <v>7.08</v>
      </c>
      <c r="W303" s="45" t="n">
        <v>12.8</v>
      </c>
      <c r="X303" s="61" t="n">
        <f aca="false">V303+W303</f>
        <v>19.88</v>
      </c>
    </row>
    <row r="304" customFormat="false" ht="14.9" hidden="false" customHeight="false" outlineLevel="0" collapsed="false">
      <c r="A304" s="59" t="n">
        <v>302</v>
      </c>
      <c r="B304" s="62" t="n">
        <v>8</v>
      </c>
      <c r="C304" s="62" t="n">
        <v>17</v>
      </c>
      <c r="D304" s="61" t="n">
        <f aca="false">(B304/C304)*100</f>
        <v>47.0588235294118</v>
      </c>
      <c r="E304" s="62" t="n">
        <v>20</v>
      </c>
      <c r="F304" s="62" t="n">
        <v>122</v>
      </c>
      <c r="G304" s="61" t="n">
        <f aca="false">(E304/F304)*100</f>
        <v>16.3934426229508</v>
      </c>
      <c r="H304" s="62" t="n">
        <v>18</v>
      </c>
      <c r="I304" s="62" t="n">
        <v>3</v>
      </c>
      <c r="J304" s="61" t="n">
        <f aca="false">(H307*I307)/100</f>
        <v>0.11</v>
      </c>
      <c r="K304" s="62" t="n">
        <v>71</v>
      </c>
      <c r="L304" s="62" t="n">
        <v>39</v>
      </c>
      <c r="M304" s="62" t="n">
        <v>12</v>
      </c>
      <c r="N304" s="61" t="n">
        <f aca="false">K304*L304*(1-(L304/M304))</f>
        <v>-6230.25</v>
      </c>
      <c r="O304" s="62" t="n">
        <v>8</v>
      </c>
      <c r="P304" s="62" t="n">
        <v>31</v>
      </c>
      <c r="Q304" s="61" t="n">
        <f aca="false">P304/O304</f>
        <v>3.875</v>
      </c>
      <c r="R304" s="62" t="n">
        <v>856</v>
      </c>
      <c r="S304" s="62" t="n">
        <v>16</v>
      </c>
      <c r="T304" s="45" t="n">
        <v>0.34</v>
      </c>
      <c r="U304" s="61" t="n">
        <f aca="false">(R304*S304*T304)/1000</f>
        <v>4.65664</v>
      </c>
      <c r="V304" s="45" t="n">
        <v>6.57</v>
      </c>
      <c r="W304" s="45" t="n">
        <v>17.6</v>
      </c>
      <c r="X304" s="61" t="n">
        <f aca="false">V304+W304</f>
        <v>24.17</v>
      </c>
    </row>
    <row r="305" customFormat="false" ht="14.9" hidden="false" customHeight="false" outlineLevel="0" collapsed="false">
      <c r="A305" s="59" t="n">
        <v>303</v>
      </c>
      <c r="B305" s="62" t="n">
        <v>0</v>
      </c>
      <c r="C305" s="62" t="n">
        <v>13</v>
      </c>
      <c r="D305" s="61" t="n">
        <f aca="false">(B305/C305)*100</f>
        <v>0</v>
      </c>
      <c r="E305" s="62" t="n">
        <v>43</v>
      </c>
      <c r="F305" s="62" t="n">
        <v>117</v>
      </c>
      <c r="G305" s="61" t="n">
        <f aca="false">(E305/F305)*100</f>
        <v>36.7521367521368</v>
      </c>
      <c r="H305" s="62" t="n">
        <v>5</v>
      </c>
      <c r="I305" s="62" t="n">
        <v>2</v>
      </c>
      <c r="J305" s="61" t="n">
        <f aca="false">(H308*I308)/100</f>
        <v>0.14</v>
      </c>
      <c r="K305" s="62" t="n">
        <v>71</v>
      </c>
      <c r="L305" s="62" t="n">
        <v>24</v>
      </c>
      <c r="M305" s="62" t="n">
        <v>10</v>
      </c>
      <c r="N305" s="61" t="n">
        <f aca="false">K305*L305*(1-(L305/M305))</f>
        <v>-2385.6</v>
      </c>
      <c r="O305" s="62" t="n">
        <v>4</v>
      </c>
      <c r="P305" s="62" t="n">
        <v>42</v>
      </c>
      <c r="Q305" s="61" t="n">
        <f aca="false">P305/O305</f>
        <v>10.5</v>
      </c>
      <c r="R305" s="62" t="n">
        <v>465</v>
      </c>
      <c r="S305" s="62" t="n">
        <v>28</v>
      </c>
      <c r="T305" s="45" t="n">
        <v>0.43</v>
      </c>
      <c r="U305" s="61" t="n">
        <f aca="false">(R305*S305*T305)/1000</f>
        <v>5.5986</v>
      </c>
      <c r="V305" s="45" t="n">
        <v>7.59</v>
      </c>
      <c r="W305" s="45" t="n">
        <v>33.12</v>
      </c>
      <c r="X305" s="61" t="n">
        <f aca="false">V305+W305</f>
        <v>40.71</v>
      </c>
    </row>
    <row r="306" customFormat="false" ht="14.9" hidden="false" customHeight="false" outlineLevel="0" collapsed="false">
      <c r="A306" s="59" t="n">
        <v>304</v>
      </c>
      <c r="B306" s="62" t="n">
        <v>7</v>
      </c>
      <c r="C306" s="62" t="n">
        <v>12</v>
      </c>
      <c r="D306" s="61" t="n">
        <f aca="false">(B306/C306)*100</f>
        <v>58.3333333333333</v>
      </c>
      <c r="E306" s="62" t="n">
        <v>15</v>
      </c>
      <c r="F306" s="62" t="n">
        <v>125</v>
      </c>
      <c r="G306" s="61" t="n">
        <f aca="false">(E306/F306)*100</f>
        <v>12</v>
      </c>
      <c r="H306" s="62" t="n">
        <v>3</v>
      </c>
      <c r="I306" s="62" t="n">
        <v>2</v>
      </c>
      <c r="J306" s="61" t="n">
        <f aca="false">(H309*I309)/100</f>
        <v>0.2</v>
      </c>
      <c r="K306" s="62" t="n">
        <v>70</v>
      </c>
      <c r="L306" s="62" t="n">
        <v>17</v>
      </c>
      <c r="M306" s="62" t="n">
        <v>12</v>
      </c>
      <c r="N306" s="61" t="n">
        <f aca="false">K306*L306*(1-(L306/M306))</f>
        <v>-495.833333333333</v>
      </c>
      <c r="O306" s="62" t="n">
        <v>7</v>
      </c>
      <c r="P306" s="62" t="n">
        <v>45</v>
      </c>
      <c r="Q306" s="61" t="n">
        <f aca="false">P306/O306</f>
        <v>6.42857142857143</v>
      </c>
      <c r="R306" s="62" t="n">
        <v>410</v>
      </c>
      <c r="S306" s="62" t="n">
        <v>18</v>
      </c>
      <c r="T306" s="45" t="n">
        <v>0.34</v>
      </c>
      <c r="U306" s="61" t="n">
        <f aca="false">(R306*S306*T306)/1000</f>
        <v>2.5092</v>
      </c>
      <c r="V306" s="45" t="n">
        <v>6.56</v>
      </c>
      <c r="W306" s="45" t="n">
        <v>15.36</v>
      </c>
      <c r="X306" s="61" t="n">
        <f aca="false">V306+W306</f>
        <v>21.92</v>
      </c>
    </row>
    <row r="307" customFormat="false" ht="14.9" hidden="false" customHeight="false" outlineLevel="0" collapsed="false">
      <c r="A307" s="59" t="n">
        <v>305</v>
      </c>
      <c r="B307" s="62" t="n">
        <v>7</v>
      </c>
      <c r="C307" s="62" t="n">
        <v>24</v>
      </c>
      <c r="D307" s="61" t="n">
        <f aca="false">(B307/C307)*100</f>
        <v>29.1666666666667</v>
      </c>
      <c r="E307" s="62" t="n">
        <v>11</v>
      </c>
      <c r="F307" s="62" t="n">
        <v>122</v>
      </c>
      <c r="G307" s="61" t="n">
        <f aca="false">(E307/F307)*100</f>
        <v>9.01639344262295</v>
      </c>
      <c r="H307" s="62" t="n">
        <v>11</v>
      </c>
      <c r="I307" s="62" t="n">
        <v>1</v>
      </c>
      <c r="J307" s="61" t="n">
        <f aca="false">(H310*I310)/100</f>
        <v>0.32</v>
      </c>
      <c r="K307" s="62" t="n">
        <v>87</v>
      </c>
      <c r="L307" s="62" t="n">
        <v>19</v>
      </c>
      <c r="M307" s="62" t="n">
        <v>10</v>
      </c>
      <c r="N307" s="61" t="n">
        <f aca="false">K307*L307*(1-(L307/M307))</f>
        <v>-1487.7</v>
      </c>
      <c r="O307" s="62" t="n">
        <v>4</v>
      </c>
      <c r="P307" s="62" t="n">
        <v>32</v>
      </c>
      <c r="Q307" s="61" t="n">
        <f aca="false">P307/O307</f>
        <v>8</v>
      </c>
      <c r="R307" s="62" t="n">
        <v>416</v>
      </c>
      <c r="S307" s="62" t="n">
        <v>18</v>
      </c>
      <c r="T307" s="45" t="n">
        <v>0.38</v>
      </c>
      <c r="U307" s="61" t="n">
        <f aca="false">(R307*S307*T307)/1000</f>
        <v>2.84544</v>
      </c>
      <c r="V307" s="45" t="n">
        <v>5.6</v>
      </c>
      <c r="W307" s="45" t="n">
        <v>20.16</v>
      </c>
      <c r="X307" s="61" t="n">
        <f aca="false">V307+W307</f>
        <v>25.76</v>
      </c>
    </row>
    <row r="308" customFormat="false" ht="14.9" hidden="false" customHeight="false" outlineLevel="0" collapsed="false">
      <c r="A308" s="59" t="n">
        <v>306</v>
      </c>
      <c r="B308" s="62" t="n">
        <v>0</v>
      </c>
      <c r="C308" s="62" t="n">
        <v>12</v>
      </c>
      <c r="D308" s="61" t="n">
        <f aca="false">(B308/C308)*100</f>
        <v>0</v>
      </c>
      <c r="E308" s="62" t="n">
        <v>23</v>
      </c>
      <c r="F308" s="62" t="n">
        <v>113</v>
      </c>
      <c r="G308" s="61" t="n">
        <f aca="false">(E308/F308)*100</f>
        <v>20.353982300885</v>
      </c>
      <c r="H308" s="62" t="n">
        <v>7</v>
      </c>
      <c r="I308" s="62" t="n">
        <v>2</v>
      </c>
      <c r="J308" s="61" t="n">
        <f aca="false">(H311*I311)/100</f>
        <v>0.02</v>
      </c>
      <c r="K308" s="62" t="n">
        <v>71</v>
      </c>
      <c r="L308" s="62" t="n">
        <v>29</v>
      </c>
      <c r="M308" s="62" t="n">
        <v>11</v>
      </c>
      <c r="N308" s="61" t="n">
        <f aca="false">K308*L308*(1-(L308/M308))</f>
        <v>-3369.27272727273</v>
      </c>
      <c r="O308" s="62" t="n">
        <v>3</v>
      </c>
      <c r="P308" s="62" t="n">
        <v>46</v>
      </c>
      <c r="Q308" s="61" t="n">
        <f aca="false">P308/O308</f>
        <v>15.3333333333333</v>
      </c>
      <c r="R308" s="62" t="n">
        <v>739</v>
      </c>
      <c r="S308" s="62" t="n">
        <v>28</v>
      </c>
      <c r="T308" s="45" t="n">
        <v>0.44</v>
      </c>
      <c r="U308" s="61" t="n">
        <f aca="false">(R308*S308*T308)/1000</f>
        <v>9.10448</v>
      </c>
      <c r="V308" s="45" t="n">
        <v>4.08</v>
      </c>
      <c r="W308" s="45" t="n">
        <v>16</v>
      </c>
      <c r="X308" s="61" t="n">
        <f aca="false">V308+W308</f>
        <v>20.08</v>
      </c>
    </row>
    <row r="309" customFormat="false" ht="14.9" hidden="false" customHeight="false" outlineLevel="0" collapsed="false">
      <c r="A309" s="59" t="n">
        <v>307</v>
      </c>
      <c r="B309" s="62" t="n">
        <v>6</v>
      </c>
      <c r="C309" s="62" t="n">
        <v>20</v>
      </c>
      <c r="D309" s="61" t="n">
        <f aca="false">(B309/C309)*100</f>
        <v>30</v>
      </c>
      <c r="E309" s="62" t="n">
        <v>13</v>
      </c>
      <c r="F309" s="62" t="n">
        <v>125</v>
      </c>
      <c r="G309" s="61" t="n">
        <f aca="false">(E309/F309)*100</f>
        <v>10.4</v>
      </c>
      <c r="H309" s="62" t="n">
        <v>20</v>
      </c>
      <c r="I309" s="62" t="n">
        <v>1</v>
      </c>
      <c r="J309" s="61" t="n">
        <f aca="false">(H312*I312)/100</f>
        <v>0.03</v>
      </c>
      <c r="K309" s="62" t="n">
        <v>76</v>
      </c>
      <c r="L309" s="62" t="n">
        <v>29</v>
      </c>
      <c r="M309" s="62" t="n">
        <v>12</v>
      </c>
      <c r="N309" s="61" t="n">
        <f aca="false">K309*L309*(1-(L309/M309))</f>
        <v>-3122.33333333333</v>
      </c>
      <c r="O309" s="62" t="n">
        <v>6</v>
      </c>
      <c r="P309" s="62" t="n">
        <v>43</v>
      </c>
      <c r="Q309" s="61" t="n">
        <f aca="false">P309/O309</f>
        <v>7.16666666666667</v>
      </c>
      <c r="R309" s="62" t="n">
        <v>958</v>
      </c>
      <c r="S309" s="62" t="n">
        <v>28</v>
      </c>
      <c r="T309" s="45" t="n">
        <v>0.4</v>
      </c>
      <c r="U309" s="61" t="n">
        <f aca="false">(R309*S309*T309)/1000</f>
        <v>10.7296</v>
      </c>
      <c r="V309" s="45" t="n">
        <v>3.11</v>
      </c>
      <c r="W309" s="45" t="n">
        <v>29.52</v>
      </c>
      <c r="X309" s="61" t="n">
        <f aca="false">V309+W309</f>
        <v>32.63</v>
      </c>
    </row>
    <row r="310" customFormat="false" ht="14.9" hidden="false" customHeight="false" outlineLevel="0" collapsed="false">
      <c r="A310" s="59" t="n">
        <v>308</v>
      </c>
      <c r="B310" s="62" t="n">
        <v>6</v>
      </c>
      <c r="C310" s="62" t="n">
        <v>15</v>
      </c>
      <c r="D310" s="61" t="n">
        <f aca="false">(B310/C310)*100</f>
        <v>40</v>
      </c>
      <c r="E310" s="62" t="n">
        <v>30</v>
      </c>
      <c r="F310" s="62" t="n">
        <v>113</v>
      </c>
      <c r="G310" s="61" t="n">
        <f aca="false">(E310/F310)*100</f>
        <v>26.5486725663717</v>
      </c>
      <c r="H310" s="62" t="n">
        <v>16</v>
      </c>
      <c r="I310" s="62" t="n">
        <v>2</v>
      </c>
      <c r="J310" s="61" t="n">
        <f aca="false">(H313*I313)/100</f>
        <v>0.16</v>
      </c>
      <c r="K310" s="62" t="n">
        <v>89</v>
      </c>
      <c r="L310" s="62" t="n">
        <v>10</v>
      </c>
      <c r="M310" s="62" t="n">
        <v>11</v>
      </c>
      <c r="N310" s="61" t="n">
        <f aca="false">K310*L310*(1-(L310/M310))</f>
        <v>80.9090909090909</v>
      </c>
      <c r="O310" s="62" t="n">
        <v>3</v>
      </c>
      <c r="P310" s="62" t="n">
        <v>43</v>
      </c>
      <c r="Q310" s="61" t="n">
        <f aca="false">P310/O310</f>
        <v>14.3333333333333</v>
      </c>
      <c r="R310" s="62" t="n">
        <v>109</v>
      </c>
      <c r="S310" s="62" t="n">
        <v>16</v>
      </c>
      <c r="T310" s="45" t="n">
        <v>0.3</v>
      </c>
      <c r="U310" s="61" t="n">
        <f aca="false">(R310*S310*T310)/1000</f>
        <v>0.5232</v>
      </c>
      <c r="V310" s="45" t="n">
        <v>6.14</v>
      </c>
      <c r="W310" s="45" t="n">
        <v>24.96</v>
      </c>
      <c r="X310" s="61" t="n">
        <f aca="false">V310+W310</f>
        <v>31.1</v>
      </c>
    </row>
    <row r="311" customFormat="false" ht="14.9" hidden="false" customHeight="false" outlineLevel="0" collapsed="false">
      <c r="A311" s="59" t="n">
        <v>309</v>
      </c>
      <c r="B311" s="62" t="n">
        <v>4</v>
      </c>
      <c r="C311" s="62" t="n">
        <v>11</v>
      </c>
      <c r="D311" s="61" t="n">
        <f aca="false">(B311/C311)*100</f>
        <v>36.3636363636364</v>
      </c>
      <c r="E311" s="62" t="n">
        <v>27</v>
      </c>
      <c r="F311" s="62" t="n">
        <v>123</v>
      </c>
      <c r="G311" s="61" t="n">
        <f aca="false">(E311/F311)*100</f>
        <v>21.9512195121951</v>
      </c>
      <c r="H311" s="62" t="n">
        <v>2</v>
      </c>
      <c r="I311" s="62" t="n">
        <v>1</v>
      </c>
      <c r="J311" s="61" t="n">
        <f aca="false">(H314*I314)/100</f>
        <v>0.16</v>
      </c>
      <c r="K311" s="62" t="n">
        <v>80</v>
      </c>
      <c r="L311" s="62" t="n">
        <v>48</v>
      </c>
      <c r="M311" s="62" t="n">
        <v>11</v>
      </c>
      <c r="N311" s="61" t="n">
        <f aca="false">K311*L311*(1-(L311/M311))</f>
        <v>-12916.3636363636</v>
      </c>
      <c r="O311" s="62" t="n">
        <v>3</v>
      </c>
      <c r="P311" s="62" t="n">
        <v>42</v>
      </c>
      <c r="Q311" s="61" t="n">
        <f aca="false">P311/O311</f>
        <v>14</v>
      </c>
      <c r="R311" s="62" t="n">
        <v>453</v>
      </c>
      <c r="S311" s="62" t="n">
        <v>25</v>
      </c>
      <c r="T311" s="45" t="n">
        <v>0.41</v>
      </c>
      <c r="U311" s="61" t="n">
        <f aca="false">(R311*S311*T311)/1000</f>
        <v>4.64325</v>
      </c>
      <c r="V311" s="45" t="n">
        <v>4.62</v>
      </c>
      <c r="W311" s="45" t="n">
        <v>19.2</v>
      </c>
      <c r="X311" s="61" t="n">
        <f aca="false">V311+W311</f>
        <v>23.82</v>
      </c>
    </row>
    <row r="312" customFormat="false" ht="14.9" hidden="false" customHeight="false" outlineLevel="0" collapsed="false">
      <c r="A312" s="59" t="n">
        <v>310</v>
      </c>
      <c r="B312" s="62" t="n">
        <v>10</v>
      </c>
      <c r="C312" s="62" t="n">
        <v>11</v>
      </c>
      <c r="D312" s="61" t="n">
        <f aca="false">(B312/C312)*100</f>
        <v>90.9090909090909</v>
      </c>
      <c r="E312" s="62" t="n">
        <v>30</v>
      </c>
      <c r="F312" s="62" t="n">
        <v>115</v>
      </c>
      <c r="G312" s="61" t="n">
        <f aca="false">(E312/F312)*100</f>
        <v>26.0869565217391</v>
      </c>
      <c r="H312" s="62" t="n">
        <v>3</v>
      </c>
      <c r="I312" s="62" t="n">
        <v>1</v>
      </c>
      <c r="J312" s="61" t="n">
        <f aca="false">(H315*I315)/100</f>
        <v>0.24</v>
      </c>
      <c r="K312" s="62" t="n">
        <v>70</v>
      </c>
      <c r="L312" s="62" t="n">
        <v>30</v>
      </c>
      <c r="M312" s="62" t="n">
        <v>12</v>
      </c>
      <c r="N312" s="61" t="n">
        <f aca="false">K312*L312*(1-(L312/M312))</f>
        <v>-3150</v>
      </c>
      <c r="O312" s="62" t="n">
        <v>5</v>
      </c>
      <c r="P312" s="62" t="n">
        <v>40</v>
      </c>
      <c r="Q312" s="61" t="n">
        <f aca="false">P312/O312</f>
        <v>8</v>
      </c>
      <c r="R312" s="62" t="n">
        <v>136</v>
      </c>
      <c r="S312" s="62" t="n">
        <v>29</v>
      </c>
      <c r="T312" s="45" t="n">
        <v>0.29</v>
      </c>
      <c r="U312" s="61" t="n">
        <f aca="false">(R312*S312*T312)/1000</f>
        <v>1.14376</v>
      </c>
      <c r="V312" s="45" t="n">
        <v>6.15</v>
      </c>
      <c r="W312" s="45" t="n">
        <v>30.4</v>
      </c>
      <c r="X312" s="61" t="n">
        <f aca="false">V312+W312</f>
        <v>36.55</v>
      </c>
    </row>
    <row r="313" customFormat="false" ht="14.9" hidden="false" customHeight="false" outlineLevel="0" collapsed="false">
      <c r="A313" s="59" t="n">
        <v>311</v>
      </c>
      <c r="B313" s="62" t="n">
        <v>8</v>
      </c>
      <c r="C313" s="62" t="n">
        <v>25</v>
      </c>
      <c r="D313" s="61" t="n">
        <f aca="false">(B313/C313)*100</f>
        <v>32</v>
      </c>
      <c r="E313" s="62" t="n">
        <v>41</v>
      </c>
      <c r="F313" s="62" t="n">
        <v>115</v>
      </c>
      <c r="G313" s="61" t="n">
        <f aca="false">(E313/F313)*100</f>
        <v>35.6521739130435</v>
      </c>
      <c r="H313" s="62" t="n">
        <v>16</v>
      </c>
      <c r="I313" s="62" t="n">
        <v>1</v>
      </c>
      <c r="J313" s="61" t="n">
        <f aca="false">(H316*I316)/100</f>
        <v>0.1</v>
      </c>
      <c r="K313" s="62" t="n">
        <v>75</v>
      </c>
      <c r="L313" s="62" t="n">
        <v>13</v>
      </c>
      <c r="M313" s="62" t="n">
        <v>11</v>
      </c>
      <c r="N313" s="61" t="n">
        <f aca="false">K313*L313*(1-(L313/M313))</f>
        <v>-177.272727272727</v>
      </c>
      <c r="O313" s="62" t="n">
        <v>3</v>
      </c>
      <c r="P313" s="62" t="n">
        <v>46</v>
      </c>
      <c r="Q313" s="61" t="n">
        <f aca="false">P313/O313</f>
        <v>15.3333333333333</v>
      </c>
      <c r="R313" s="62" t="n">
        <v>761</v>
      </c>
      <c r="S313" s="62" t="n">
        <v>30</v>
      </c>
      <c r="T313" s="45" t="n">
        <v>0.39</v>
      </c>
      <c r="U313" s="61" t="n">
        <f aca="false">(R313*S313*T313)/1000</f>
        <v>8.9037</v>
      </c>
      <c r="V313" s="45" t="n">
        <v>5.64</v>
      </c>
      <c r="W313" s="45" t="n">
        <v>13.6</v>
      </c>
      <c r="X313" s="61" t="n">
        <f aca="false">V313+W313</f>
        <v>19.24</v>
      </c>
    </row>
    <row r="314" customFormat="false" ht="14.9" hidden="false" customHeight="false" outlineLevel="0" collapsed="false">
      <c r="A314" s="59" t="n">
        <v>312</v>
      </c>
      <c r="B314" s="62" t="n">
        <v>4</v>
      </c>
      <c r="C314" s="62" t="n">
        <v>11</v>
      </c>
      <c r="D314" s="61" t="n">
        <f aca="false">(B314/C314)*100</f>
        <v>36.3636363636364</v>
      </c>
      <c r="E314" s="62" t="n">
        <v>28</v>
      </c>
      <c r="F314" s="62" t="n">
        <v>113</v>
      </c>
      <c r="G314" s="61" t="n">
        <f aca="false">(E314/F314)*100</f>
        <v>24.7787610619469</v>
      </c>
      <c r="H314" s="62" t="n">
        <v>16</v>
      </c>
      <c r="I314" s="62" t="n">
        <v>1</v>
      </c>
      <c r="J314" s="61" t="n">
        <f aca="false">(H317*I317)/100</f>
        <v>0.08</v>
      </c>
      <c r="K314" s="62" t="n">
        <v>71</v>
      </c>
      <c r="L314" s="62" t="n">
        <v>40</v>
      </c>
      <c r="M314" s="62" t="n">
        <v>11</v>
      </c>
      <c r="N314" s="61" t="n">
        <f aca="false">K314*L314*(1-(L314/M314))</f>
        <v>-7487.27272727273</v>
      </c>
      <c r="O314" s="62" t="n">
        <v>5</v>
      </c>
      <c r="P314" s="62" t="n">
        <v>34</v>
      </c>
      <c r="Q314" s="61" t="n">
        <f aca="false">P314/O314</f>
        <v>6.8</v>
      </c>
      <c r="R314" s="62" t="n">
        <v>409</v>
      </c>
      <c r="S314" s="62" t="n">
        <v>22</v>
      </c>
      <c r="T314" s="45" t="n">
        <v>0.28</v>
      </c>
      <c r="U314" s="61" t="n">
        <f aca="false">(R314*S314*T314)/1000</f>
        <v>2.51944</v>
      </c>
      <c r="V314" s="45" t="n">
        <v>6.12</v>
      </c>
      <c r="W314" s="45" t="n">
        <v>12</v>
      </c>
      <c r="X314" s="61" t="n">
        <f aca="false">V314+W314</f>
        <v>18.12</v>
      </c>
    </row>
    <row r="315" customFormat="false" ht="14.9" hidden="false" customHeight="false" outlineLevel="0" collapsed="false">
      <c r="A315" s="59" t="n">
        <v>313</v>
      </c>
      <c r="B315" s="62" t="n">
        <v>8</v>
      </c>
      <c r="C315" s="62" t="n">
        <v>15</v>
      </c>
      <c r="D315" s="61" t="n">
        <f aca="false">(B315/C315)*100</f>
        <v>53.3333333333333</v>
      </c>
      <c r="E315" s="62" t="n">
        <v>23</v>
      </c>
      <c r="F315" s="62" t="n">
        <v>113</v>
      </c>
      <c r="G315" s="61" t="n">
        <f aca="false">(E315/F315)*100</f>
        <v>20.353982300885</v>
      </c>
      <c r="H315" s="62" t="n">
        <v>8</v>
      </c>
      <c r="I315" s="62" t="n">
        <v>3</v>
      </c>
      <c r="J315" s="61" t="n">
        <f aca="false">(H318*I318)/100</f>
        <v>0.18</v>
      </c>
      <c r="K315" s="62" t="n">
        <v>83</v>
      </c>
      <c r="L315" s="62" t="n">
        <v>30</v>
      </c>
      <c r="M315" s="62" t="n">
        <v>12</v>
      </c>
      <c r="N315" s="61" t="n">
        <f aca="false">K315*L315*(1-(L315/M315))</f>
        <v>-3735</v>
      </c>
      <c r="O315" s="62" t="n">
        <v>6</v>
      </c>
      <c r="P315" s="62" t="n">
        <v>42</v>
      </c>
      <c r="Q315" s="61" t="n">
        <f aca="false">P315/O315</f>
        <v>7</v>
      </c>
      <c r="R315" s="62" t="n">
        <v>962</v>
      </c>
      <c r="S315" s="62" t="n">
        <v>22</v>
      </c>
      <c r="T315" s="45" t="n">
        <v>0.28</v>
      </c>
      <c r="U315" s="61" t="n">
        <f aca="false">(R315*S315*T315)/1000</f>
        <v>5.92592</v>
      </c>
      <c r="V315" s="45" t="n">
        <v>4.07</v>
      </c>
      <c r="W315" s="45" t="n">
        <v>20.64</v>
      </c>
      <c r="X315" s="61" t="n">
        <f aca="false">V315+W315</f>
        <v>24.71</v>
      </c>
    </row>
    <row r="316" customFormat="false" ht="14.9" hidden="false" customHeight="false" outlineLevel="0" collapsed="false">
      <c r="A316" s="59" t="n">
        <v>314</v>
      </c>
      <c r="B316" s="62" t="n">
        <v>6</v>
      </c>
      <c r="C316" s="62" t="n">
        <v>24</v>
      </c>
      <c r="D316" s="61" t="n">
        <f aca="false">(B316/C316)*100</f>
        <v>25</v>
      </c>
      <c r="E316" s="62" t="n">
        <v>39</v>
      </c>
      <c r="F316" s="62" t="n">
        <v>124</v>
      </c>
      <c r="G316" s="61" t="n">
        <f aca="false">(E316/F316)*100</f>
        <v>31.4516129032258</v>
      </c>
      <c r="H316" s="62" t="n">
        <v>5</v>
      </c>
      <c r="I316" s="62" t="n">
        <v>2</v>
      </c>
      <c r="J316" s="61" t="n">
        <f aca="false">(H319*I319)/100</f>
        <v>0.36</v>
      </c>
      <c r="K316" s="62" t="n">
        <v>82</v>
      </c>
      <c r="L316" s="62" t="n">
        <v>32</v>
      </c>
      <c r="M316" s="62" t="n">
        <v>12</v>
      </c>
      <c r="N316" s="61" t="n">
        <f aca="false">K316*L316*(1-(L316/M316))</f>
        <v>-4373.33333333333</v>
      </c>
      <c r="O316" s="62" t="n">
        <v>7</v>
      </c>
      <c r="P316" s="62" t="n">
        <v>44</v>
      </c>
      <c r="Q316" s="61" t="n">
        <f aca="false">P316/O316</f>
        <v>6.28571428571429</v>
      </c>
      <c r="R316" s="62" t="n">
        <v>681</v>
      </c>
      <c r="S316" s="62" t="n">
        <v>17</v>
      </c>
      <c r="T316" s="45" t="n">
        <v>0.41</v>
      </c>
      <c r="U316" s="61" t="n">
        <f aca="false">(R316*S316*T316)/1000</f>
        <v>4.74657</v>
      </c>
      <c r="V316" s="45" t="n">
        <v>3.62</v>
      </c>
      <c r="W316" s="45" t="n">
        <v>30.24</v>
      </c>
      <c r="X316" s="61" t="n">
        <f aca="false">V316+W316</f>
        <v>33.86</v>
      </c>
    </row>
    <row r="317" customFormat="false" ht="14.9" hidden="false" customHeight="false" outlineLevel="0" collapsed="false">
      <c r="A317" s="59" t="n">
        <v>315</v>
      </c>
      <c r="B317" s="62" t="n">
        <v>2</v>
      </c>
      <c r="C317" s="62" t="n">
        <v>12</v>
      </c>
      <c r="D317" s="61" t="n">
        <f aca="false">(B317/C317)*100</f>
        <v>16.6666666666667</v>
      </c>
      <c r="E317" s="62" t="n">
        <v>19</v>
      </c>
      <c r="F317" s="62" t="n">
        <v>125</v>
      </c>
      <c r="G317" s="61" t="n">
        <f aca="false">(E317/F317)*100</f>
        <v>15.2</v>
      </c>
      <c r="H317" s="62" t="n">
        <v>4</v>
      </c>
      <c r="I317" s="62" t="n">
        <v>2</v>
      </c>
      <c r="J317" s="61" t="n">
        <f aca="false">(H320*I320)/100</f>
        <v>0.2</v>
      </c>
      <c r="K317" s="62" t="n">
        <v>88</v>
      </c>
      <c r="L317" s="62" t="n">
        <v>12</v>
      </c>
      <c r="M317" s="62" t="n">
        <v>11</v>
      </c>
      <c r="N317" s="61" t="n">
        <f aca="false">K317*L317*(1-(L317/M317))</f>
        <v>-95.9999999999999</v>
      </c>
      <c r="O317" s="62" t="n">
        <v>4</v>
      </c>
      <c r="P317" s="62" t="n">
        <v>48</v>
      </c>
      <c r="Q317" s="61" t="n">
        <f aca="false">P317/O317</f>
        <v>12</v>
      </c>
      <c r="R317" s="62" t="n">
        <v>421</v>
      </c>
      <c r="S317" s="62" t="n">
        <v>28</v>
      </c>
      <c r="T317" s="45" t="n">
        <v>0.42</v>
      </c>
      <c r="U317" s="61" t="n">
        <f aca="false">(R317*S317*T317)/1000</f>
        <v>4.95096</v>
      </c>
      <c r="V317" s="45" t="n">
        <v>7.11</v>
      </c>
      <c r="W317" s="45" t="n">
        <v>17.36</v>
      </c>
      <c r="X317" s="61" t="n">
        <f aca="false">V317+W317</f>
        <v>24.47</v>
      </c>
    </row>
    <row r="318" customFormat="false" ht="14.9" hidden="false" customHeight="false" outlineLevel="0" collapsed="false">
      <c r="A318" s="59" t="n">
        <v>316</v>
      </c>
      <c r="B318" s="62" t="n">
        <v>2</v>
      </c>
      <c r="C318" s="62" t="n">
        <v>24</v>
      </c>
      <c r="D318" s="61" t="n">
        <f aca="false">(B318/C318)*100</f>
        <v>8.33333333333333</v>
      </c>
      <c r="E318" s="62" t="n">
        <v>31</v>
      </c>
      <c r="F318" s="62" t="n">
        <v>123</v>
      </c>
      <c r="G318" s="61" t="n">
        <f aca="false">(E318/F318)*100</f>
        <v>25.2032520325203</v>
      </c>
      <c r="H318" s="62" t="n">
        <v>9</v>
      </c>
      <c r="I318" s="62" t="n">
        <v>2</v>
      </c>
      <c r="J318" s="61" t="n">
        <f aca="false">(H321*I321)/100</f>
        <v>0.11</v>
      </c>
      <c r="K318" s="62" t="n">
        <v>75</v>
      </c>
      <c r="L318" s="62" t="n">
        <v>36</v>
      </c>
      <c r="M318" s="62" t="n">
        <v>10</v>
      </c>
      <c r="N318" s="61" t="n">
        <f aca="false">K318*L318*(1-(L318/M318))</f>
        <v>-7020</v>
      </c>
      <c r="O318" s="62" t="n">
        <v>7</v>
      </c>
      <c r="P318" s="62" t="n">
        <v>36</v>
      </c>
      <c r="Q318" s="61" t="n">
        <f aca="false">P318/O318</f>
        <v>5.14285714285714</v>
      </c>
      <c r="R318" s="62" t="n">
        <v>546</v>
      </c>
      <c r="S318" s="62" t="n">
        <v>18</v>
      </c>
      <c r="T318" s="45" t="n">
        <v>0.26</v>
      </c>
      <c r="U318" s="61" t="n">
        <f aca="false">(R318*S318*T318)/1000</f>
        <v>2.55528</v>
      </c>
      <c r="V318" s="45" t="n">
        <v>2.61</v>
      </c>
      <c r="W318" s="45" t="n">
        <v>6.08</v>
      </c>
      <c r="X318" s="61" t="n">
        <f aca="false">V318+W318</f>
        <v>8.69</v>
      </c>
    </row>
    <row r="319" customFormat="false" ht="14.9" hidden="false" customHeight="false" outlineLevel="0" collapsed="false">
      <c r="A319" s="59" t="n">
        <v>317</v>
      </c>
      <c r="B319" s="62" t="n">
        <v>9</v>
      </c>
      <c r="C319" s="62" t="n">
        <v>11</v>
      </c>
      <c r="D319" s="61" t="n">
        <f aca="false">(B319/C319)*100</f>
        <v>81.8181818181818</v>
      </c>
      <c r="E319" s="62" t="n">
        <v>13</v>
      </c>
      <c r="F319" s="62" t="n">
        <v>111</v>
      </c>
      <c r="G319" s="61" t="n">
        <f aca="false">(E319/F319)*100</f>
        <v>11.7117117117117</v>
      </c>
      <c r="H319" s="62" t="n">
        <v>18</v>
      </c>
      <c r="I319" s="62" t="n">
        <v>2</v>
      </c>
      <c r="J319" s="61" t="n">
        <f aca="false">(H322*I322)/100</f>
        <v>0.08</v>
      </c>
      <c r="K319" s="62" t="n">
        <v>71</v>
      </c>
      <c r="L319" s="62" t="n">
        <v>13</v>
      </c>
      <c r="M319" s="62" t="n">
        <v>12</v>
      </c>
      <c r="N319" s="61" t="n">
        <f aca="false">K319*L319*(1-(L319/M319))</f>
        <v>-76.9166666666666</v>
      </c>
      <c r="O319" s="62" t="n">
        <v>3</v>
      </c>
      <c r="P319" s="62" t="n">
        <v>38</v>
      </c>
      <c r="Q319" s="61" t="n">
        <f aca="false">P319/O319</f>
        <v>12.6666666666667</v>
      </c>
      <c r="R319" s="62" t="n">
        <v>708</v>
      </c>
      <c r="S319" s="62" t="n">
        <v>27</v>
      </c>
      <c r="T319" s="45" t="n">
        <v>0.38</v>
      </c>
      <c r="U319" s="61" t="n">
        <f aca="false">(R319*S319*T319)/1000</f>
        <v>7.26408</v>
      </c>
      <c r="V319" s="45" t="n">
        <v>5.57</v>
      </c>
      <c r="W319" s="45" t="n">
        <v>29.44</v>
      </c>
      <c r="X319" s="61" t="n">
        <f aca="false">V319+W319</f>
        <v>35.01</v>
      </c>
    </row>
    <row r="320" customFormat="false" ht="14.9" hidden="false" customHeight="false" outlineLevel="0" collapsed="false">
      <c r="A320" s="59" t="n">
        <v>318</v>
      </c>
      <c r="B320" s="62" t="n">
        <v>2</v>
      </c>
      <c r="C320" s="62" t="n">
        <v>19</v>
      </c>
      <c r="D320" s="61" t="n">
        <f aca="false">(B320/C320)*100</f>
        <v>10.5263157894737</v>
      </c>
      <c r="E320" s="62" t="n">
        <v>44</v>
      </c>
      <c r="F320" s="62" t="n">
        <v>111</v>
      </c>
      <c r="G320" s="61" t="n">
        <f aca="false">(E320/F320)*100</f>
        <v>39.6396396396396</v>
      </c>
      <c r="H320" s="62" t="n">
        <v>20</v>
      </c>
      <c r="I320" s="62" t="n">
        <v>1</v>
      </c>
      <c r="J320" s="61" t="n">
        <f aca="false">(H323*I323)/100</f>
        <v>0.13</v>
      </c>
      <c r="K320" s="62" t="n">
        <v>72</v>
      </c>
      <c r="L320" s="62" t="n">
        <v>36</v>
      </c>
      <c r="M320" s="62" t="n">
        <v>11</v>
      </c>
      <c r="N320" s="61" t="n">
        <f aca="false">K320*L320*(1-(L320/M320))</f>
        <v>-5890.90909090909</v>
      </c>
      <c r="O320" s="62" t="n">
        <v>9</v>
      </c>
      <c r="P320" s="62" t="n">
        <v>30</v>
      </c>
      <c r="Q320" s="61" t="n">
        <f aca="false">P320/O320</f>
        <v>3.33333333333333</v>
      </c>
      <c r="R320" s="62" t="n">
        <v>831</v>
      </c>
      <c r="S320" s="62" t="n">
        <v>29</v>
      </c>
      <c r="T320" s="45" t="n">
        <v>0.44</v>
      </c>
      <c r="U320" s="61" t="n">
        <f aca="false">(R320*S320*T320)/1000</f>
        <v>10.60356</v>
      </c>
      <c r="V320" s="45" t="n">
        <v>5.1</v>
      </c>
      <c r="W320" s="45" t="n">
        <v>10.56</v>
      </c>
      <c r="X320" s="61" t="n">
        <f aca="false">V320+W320</f>
        <v>15.66</v>
      </c>
    </row>
    <row r="321" customFormat="false" ht="14.9" hidden="false" customHeight="false" outlineLevel="0" collapsed="false">
      <c r="A321" s="59" t="n">
        <v>319</v>
      </c>
      <c r="B321" s="62" t="n">
        <v>5</v>
      </c>
      <c r="C321" s="62" t="n">
        <v>20</v>
      </c>
      <c r="D321" s="61" t="n">
        <f aca="false">(B321/C321)*100</f>
        <v>25</v>
      </c>
      <c r="E321" s="62" t="n">
        <v>19</v>
      </c>
      <c r="F321" s="62" t="n">
        <v>123</v>
      </c>
      <c r="G321" s="61" t="n">
        <f aca="false">(E321/F321)*100</f>
        <v>15.4471544715447</v>
      </c>
      <c r="H321" s="62" t="n">
        <v>11</v>
      </c>
      <c r="I321" s="62" t="n">
        <v>1</v>
      </c>
      <c r="J321" s="61" t="n">
        <f aca="false">(H324*I324)/100</f>
        <v>0.19</v>
      </c>
      <c r="K321" s="62" t="n">
        <v>71</v>
      </c>
      <c r="L321" s="62" t="n">
        <v>42</v>
      </c>
      <c r="M321" s="62" t="n">
        <v>11</v>
      </c>
      <c r="N321" s="61" t="n">
        <f aca="false">K321*L321*(1-(L321/M321))</f>
        <v>-8403.81818181818</v>
      </c>
      <c r="O321" s="62" t="n">
        <v>4</v>
      </c>
      <c r="P321" s="62" t="n">
        <v>40</v>
      </c>
      <c r="Q321" s="61" t="n">
        <f aca="false">P321/O321</f>
        <v>10</v>
      </c>
      <c r="R321" s="62" t="n">
        <v>642</v>
      </c>
      <c r="S321" s="62" t="n">
        <v>28</v>
      </c>
      <c r="T321" s="45" t="n">
        <v>0.4</v>
      </c>
      <c r="U321" s="61" t="n">
        <f aca="false">(R321*S321*T321)/1000</f>
        <v>7.1904</v>
      </c>
      <c r="V321" s="45" t="n">
        <v>5.57</v>
      </c>
      <c r="W321" s="45" t="n">
        <v>19.6</v>
      </c>
      <c r="X321" s="61" t="n">
        <f aca="false">V321+W321</f>
        <v>25.17</v>
      </c>
    </row>
    <row r="322" customFormat="false" ht="14.9" hidden="false" customHeight="false" outlineLevel="0" collapsed="false">
      <c r="A322" s="59" t="n">
        <v>320</v>
      </c>
      <c r="B322" s="62" t="n">
        <v>6</v>
      </c>
      <c r="C322" s="62" t="n">
        <v>11</v>
      </c>
      <c r="D322" s="61" t="n">
        <f aca="false">(B322/C322)*100</f>
        <v>54.5454545454545</v>
      </c>
      <c r="E322" s="62" t="n">
        <v>39</v>
      </c>
      <c r="F322" s="62" t="n">
        <v>112</v>
      </c>
      <c r="G322" s="61" t="n">
        <f aca="false">(E322/F322)*100</f>
        <v>34.8214285714286</v>
      </c>
      <c r="H322" s="62" t="n">
        <v>8</v>
      </c>
      <c r="I322" s="62" t="n">
        <v>1</v>
      </c>
      <c r="J322" s="61" t="n">
        <f aca="false">(H325*I325)/100</f>
        <v>0.12</v>
      </c>
      <c r="K322" s="62" t="n">
        <v>71</v>
      </c>
      <c r="L322" s="62" t="n">
        <v>43</v>
      </c>
      <c r="M322" s="62" t="n">
        <v>11</v>
      </c>
      <c r="N322" s="61" t="n">
        <f aca="false">K322*L322*(1-(L322/M322))</f>
        <v>-8881.45454545455</v>
      </c>
      <c r="O322" s="62" t="n">
        <v>7</v>
      </c>
      <c r="P322" s="62" t="n">
        <v>37</v>
      </c>
      <c r="Q322" s="61" t="n">
        <f aca="false">P322/O322</f>
        <v>5.28571428571429</v>
      </c>
      <c r="R322" s="62" t="n">
        <v>436</v>
      </c>
      <c r="S322" s="62" t="n">
        <v>26</v>
      </c>
      <c r="T322" s="45" t="n">
        <v>0.28</v>
      </c>
      <c r="U322" s="61" t="n">
        <f aca="false">(R322*S322*T322)/1000</f>
        <v>3.17408</v>
      </c>
      <c r="V322" s="45" t="n">
        <v>4.05</v>
      </c>
      <c r="W322" s="45" t="n">
        <v>20.72</v>
      </c>
      <c r="X322" s="61" t="n">
        <f aca="false">V322+W322</f>
        <v>24.77</v>
      </c>
    </row>
    <row r="323" customFormat="false" ht="14.9" hidden="false" customHeight="false" outlineLevel="0" collapsed="false">
      <c r="A323" s="59" t="n">
        <v>321</v>
      </c>
      <c r="B323" s="62" t="n">
        <v>1</v>
      </c>
      <c r="C323" s="62" t="n">
        <v>19</v>
      </c>
      <c r="D323" s="61" t="n">
        <f aca="false">(B323/C323)*100</f>
        <v>5.26315789473684</v>
      </c>
      <c r="E323" s="62" t="n">
        <v>34</v>
      </c>
      <c r="F323" s="62" t="n">
        <v>120</v>
      </c>
      <c r="G323" s="61" t="n">
        <f aca="false">(E323/F323)*100</f>
        <v>28.3333333333333</v>
      </c>
      <c r="H323" s="62" t="n">
        <v>13</v>
      </c>
      <c r="I323" s="62" t="n">
        <v>1</v>
      </c>
      <c r="J323" s="61" t="n">
        <f aca="false">(H326*I326)/100</f>
        <v>0.34</v>
      </c>
      <c r="K323" s="62" t="n">
        <v>78</v>
      </c>
      <c r="L323" s="62" t="n">
        <v>41</v>
      </c>
      <c r="M323" s="62" t="n">
        <v>10</v>
      </c>
      <c r="N323" s="61" t="n">
        <f aca="false">K323*L323*(1-(L323/M323))</f>
        <v>-9913.8</v>
      </c>
      <c r="O323" s="62" t="n">
        <v>5</v>
      </c>
      <c r="P323" s="62" t="n">
        <v>37</v>
      </c>
      <c r="Q323" s="61" t="n">
        <f aca="false">P323/O323</f>
        <v>7.4</v>
      </c>
      <c r="R323" s="62" t="n">
        <v>920</v>
      </c>
      <c r="S323" s="62" t="n">
        <v>29</v>
      </c>
      <c r="T323" s="45" t="n">
        <v>0.44</v>
      </c>
      <c r="U323" s="61" t="n">
        <f aca="false">(R323*S323*T323)/1000</f>
        <v>11.7392</v>
      </c>
      <c r="V323" s="45" t="n">
        <v>7.14</v>
      </c>
      <c r="W323" s="45" t="n">
        <v>23.04</v>
      </c>
      <c r="X323" s="61" t="n">
        <f aca="false">V323+W323</f>
        <v>30.18</v>
      </c>
    </row>
    <row r="324" customFormat="false" ht="14.9" hidden="false" customHeight="false" outlineLevel="0" collapsed="false">
      <c r="A324" s="59" t="n">
        <v>322</v>
      </c>
      <c r="B324" s="62" t="n">
        <v>9</v>
      </c>
      <c r="C324" s="62" t="n">
        <v>13</v>
      </c>
      <c r="D324" s="61" t="n">
        <f aca="false">(B324/C324)*100</f>
        <v>69.2307692307692</v>
      </c>
      <c r="E324" s="62" t="n">
        <v>36</v>
      </c>
      <c r="F324" s="62" t="n">
        <v>123</v>
      </c>
      <c r="G324" s="61" t="n">
        <f aca="false">(E324/F324)*100</f>
        <v>29.2682926829268</v>
      </c>
      <c r="H324" s="62" t="n">
        <v>19</v>
      </c>
      <c r="I324" s="62" t="n">
        <v>1</v>
      </c>
      <c r="J324" s="61" t="n">
        <f aca="false">(H327*I327)/100</f>
        <v>0.42</v>
      </c>
      <c r="K324" s="62" t="n">
        <v>72</v>
      </c>
      <c r="L324" s="62" t="n">
        <v>41</v>
      </c>
      <c r="M324" s="62" t="n">
        <v>10</v>
      </c>
      <c r="N324" s="61" t="n">
        <f aca="false">K324*L324*(1-(L324/M324))</f>
        <v>-9151.2</v>
      </c>
      <c r="O324" s="62" t="n">
        <v>10</v>
      </c>
      <c r="P324" s="62" t="n">
        <v>38</v>
      </c>
      <c r="Q324" s="61" t="n">
        <f aca="false">P324/O324</f>
        <v>3.8</v>
      </c>
      <c r="R324" s="62" t="n">
        <v>270</v>
      </c>
      <c r="S324" s="62" t="n">
        <v>29</v>
      </c>
      <c r="T324" s="45" t="n">
        <v>0.3</v>
      </c>
      <c r="U324" s="61" t="n">
        <f aca="false">(R324*S324*T324)/1000</f>
        <v>2.349</v>
      </c>
      <c r="V324" s="45" t="n">
        <v>4.62</v>
      </c>
      <c r="W324" s="45" t="n">
        <v>20.72</v>
      </c>
      <c r="X324" s="61" t="n">
        <f aca="false">V324+W324</f>
        <v>25.34</v>
      </c>
    </row>
    <row r="325" customFormat="false" ht="14.9" hidden="false" customHeight="false" outlineLevel="0" collapsed="false">
      <c r="A325" s="59" t="n">
        <v>323</v>
      </c>
      <c r="B325" s="62" t="n">
        <v>9</v>
      </c>
      <c r="C325" s="62" t="n">
        <v>13</v>
      </c>
      <c r="D325" s="61" t="n">
        <f aca="false">(B325/C325)*100</f>
        <v>69.2307692307692</v>
      </c>
      <c r="E325" s="62" t="n">
        <v>41</v>
      </c>
      <c r="F325" s="62" t="n">
        <v>111</v>
      </c>
      <c r="G325" s="61" t="n">
        <f aca="false">(E325/F325)*100</f>
        <v>36.9369369369369</v>
      </c>
      <c r="H325" s="62" t="n">
        <v>6</v>
      </c>
      <c r="I325" s="62" t="n">
        <v>2</v>
      </c>
      <c r="J325" s="61" t="n">
        <f aca="false">(H328*I328)/100</f>
        <v>0.36</v>
      </c>
      <c r="K325" s="62" t="n">
        <v>77</v>
      </c>
      <c r="L325" s="62" t="n">
        <v>47</v>
      </c>
      <c r="M325" s="62" t="n">
        <v>10</v>
      </c>
      <c r="N325" s="61" t="n">
        <f aca="false">K325*L325*(1-(L325/M325))</f>
        <v>-13390.3</v>
      </c>
      <c r="O325" s="62" t="n">
        <v>10</v>
      </c>
      <c r="P325" s="62" t="n">
        <v>47</v>
      </c>
      <c r="Q325" s="61" t="n">
        <f aca="false">P325/O325</f>
        <v>4.7</v>
      </c>
      <c r="R325" s="62" t="n">
        <v>443</v>
      </c>
      <c r="S325" s="62" t="n">
        <v>22</v>
      </c>
      <c r="T325" s="45" t="n">
        <v>0.3</v>
      </c>
      <c r="U325" s="61" t="n">
        <f aca="false">(R325*S325*T325)/1000</f>
        <v>2.9238</v>
      </c>
      <c r="V325" s="45" t="n">
        <v>6.05</v>
      </c>
      <c r="W325" s="45" t="n">
        <v>19.2</v>
      </c>
      <c r="X325" s="61" t="n">
        <f aca="false">V325+W325</f>
        <v>25.25</v>
      </c>
    </row>
    <row r="326" customFormat="false" ht="14.9" hidden="false" customHeight="false" outlineLevel="0" collapsed="false">
      <c r="A326" s="59" t="n">
        <v>324</v>
      </c>
      <c r="B326" s="62" t="n">
        <v>10</v>
      </c>
      <c r="C326" s="62" t="n">
        <v>13</v>
      </c>
      <c r="D326" s="61" t="n">
        <f aca="false">(B326/C326)*100</f>
        <v>76.9230769230769</v>
      </c>
      <c r="E326" s="62" t="n">
        <v>14</v>
      </c>
      <c r="F326" s="62" t="n">
        <v>125</v>
      </c>
      <c r="G326" s="61" t="n">
        <f aca="false">(E326/F326)*100</f>
        <v>11.2</v>
      </c>
      <c r="H326" s="62" t="n">
        <v>17</v>
      </c>
      <c r="I326" s="62" t="n">
        <v>2</v>
      </c>
      <c r="J326" s="61" t="n">
        <f aca="false">(H329*I329)/100</f>
        <v>0.04</v>
      </c>
      <c r="K326" s="62" t="n">
        <v>80</v>
      </c>
      <c r="L326" s="62" t="n">
        <v>22</v>
      </c>
      <c r="M326" s="62" t="n">
        <v>10</v>
      </c>
      <c r="N326" s="61" t="n">
        <f aca="false">K326*L326*(1-(L326/M326))</f>
        <v>-2112</v>
      </c>
      <c r="O326" s="62" t="n">
        <v>3</v>
      </c>
      <c r="P326" s="62" t="n">
        <v>43</v>
      </c>
      <c r="Q326" s="61" t="n">
        <f aca="false">P326/O326</f>
        <v>14.3333333333333</v>
      </c>
      <c r="R326" s="62" t="n">
        <v>980</v>
      </c>
      <c r="S326" s="62" t="n">
        <v>30</v>
      </c>
      <c r="T326" s="45" t="n">
        <v>0.42</v>
      </c>
      <c r="U326" s="61" t="n">
        <f aca="false">(R326*S326*T326)/1000</f>
        <v>12.348</v>
      </c>
      <c r="V326" s="45" t="n">
        <v>6.65</v>
      </c>
      <c r="W326" s="45" t="n">
        <v>28.8</v>
      </c>
      <c r="X326" s="61" t="n">
        <f aca="false">V326+W326</f>
        <v>35.45</v>
      </c>
    </row>
    <row r="327" customFormat="false" ht="14.9" hidden="false" customHeight="false" outlineLevel="0" collapsed="false">
      <c r="A327" s="59" t="n">
        <v>325</v>
      </c>
      <c r="B327" s="62" t="n">
        <v>9</v>
      </c>
      <c r="C327" s="62" t="n">
        <v>15</v>
      </c>
      <c r="D327" s="61" t="n">
        <f aca="false">(B327/C327)*100</f>
        <v>60</v>
      </c>
      <c r="E327" s="62" t="n">
        <v>26</v>
      </c>
      <c r="F327" s="62" t="n">
        <v>123</v>
      </c>
      <c r="G327" s="61" t="n">
        <f aca="false">(E327/F327)*100</f>
        <v>21.1382113821138</v>
      </c>
      <c r="H327" s="62" t="n">
        <v>14</v>
      </c>
      <c r="I327" s="62" t="n">
        <v>3</v>
      </c>
      <c r="J327" s="61" t="n">
        <f aca="false">(H330*I330)/100</f>
        <v>0.3</v>
      </c>
      <c r="K327" s="62" t="n">
        <v>81</v>
      </c>
      <c r="L327" s="62" t="n">
        <v>35</v>
      </c>
      <c r="M327" s="62" t="n">
        <v>11</v>
      </c>
      <c r="N327" s="61" t="n">
        <f aca="false">K327*L327*(1-(L327/M327))</f>
        <v>-6185.45454545455</v>
      </c>
      <c r="O327" s="62" t="n">
        <v>4</v>
      </c>
      <c r="P327" s="62" t="n">
        <v>46</v>
      </c>
      <c r="Q327" s="61" t="n">
        <f aca="false">P327/O327</f>
        <v>11.5</v>
      </c>
      <c r="R327" s="62" t="n">
        <v>714</v>
      </c>
      <c r="S327" s="62" t="n">
        <v>18</v>
      </c>
      <c r="T327" s="45" t="n">
        <v>0.33</v>
      </c>
      <c r="U327" s="61" t="n">
        <f aca="false">(R327*S327*T327)/1000</f>
        <v>4.24116</v>
      </c>
      <c r="V327" s="45" t="n">
        <v>7.11</v>
      </c>
      <c r="W327" s="45" t="n">
        <v>37.6</v>
      </c>
      <c r="X327" s="61" t="n">
        <f aca="false">V327+W327</f>
        <v>44.71</v>
      </c>
    </row>
    <row r="328" customFormat="false" ht="14.9" hidden="false" customHeight="false" outlineLevel="0" collapsed="false">
      <c r="A328" s="59" t="n">
        <v>326</v>
      </c>
      <c r="B328" s="62" t="n">
        <v>6</v>
      </c>
      <c r="C328" s="62" t="n">
        <v>13</v>
      </c>
      <c r="D328" s="61" t="n">
        <f aca="false">(B328/C328)*100</f>
        <v>46.1538461538462</v>
      </c>
      <c r="E328" s="62" t="n">
        <v>45</v>
      </c>
      <c r="F328" s="62" t="n">
        <v>121</v>
      </c>
      <c r="G328" s="61" t="n">
        <f aca="false">(E328/F328)*100</f>
        <v>37.1900826446281</v>
      </c>
      <c r="H328" s="62" t="n">
        <v>18</v>
      </c>
      <c r="I328" s="62" t="n">
        <v>2</v>
      </c>
      <c r="J328" s="61" t="n">
        <f aca="false">(H331*I331)/100</f>
        <v>0.51</v>
      </c>
      <c r="K328" s="62" t="n">
        <v>84</v>
      </c>
      <c r="L328" s="62" t="n">
        <v>18</v>
      </c>
      <c r="M328" s="62" t="n">
        <v>12</v>
      </c>
      <c r="N328" s="61" t="n">
        <f aca="false">K328*L328*(1-(L328/M328))</f>
        <v>-756</v>
      </c>
      <c r="O328" s="62" t="n">
        <v>6</v>
      </c>
      <c r="P328" s="62" t="n">
        <v>48</v>
      </c>
      <c r="Q328" s="61" t="n">
        <f aca="false">P328/O328</f>
        <v>8</v>
      </c>
      <c r="R328" s="62" t="n">
        <v>122</v>
      </c>
      <c r="S328" s="62" t="n">
        <v>26</v>
      </c>
      <c r="T328" s="45" t="n">
        <v>0.25</v>
      </c>
      <c r="U328" s="61" t="n">
        <f aca="false">(R328*S328*T328)/1000</f>
        <v>0.793</v>
      </c>
      <c r="V328" s="45" t="n">
        <v>5.15</v>
      </c>
      <c r="W328" s="45" t="n">
        <v>28.8</v>
      </c>
      <c r="X328" s="61" t="n">
        <f aca="false">V328+W328</f>
        <v>33.95</v>
      </c>
    </row>
    <row r="329" customFormat="false" ht="14.9" hidden="false" customHeight="false" outlineLevel="0" collapsed="false">
      <c r="A329" s="59" t="n">
        <v>327</v>
      </c>
      <c r="B329" s="62" t="n">
        <v>6</v>
      </c>
      <c r="C329" s="62" t="n">
        <v>18</v>
      </c>
      <c r="D329" s="61" t="n">
        <f aca="false">(B329/C329)*100</f>
        <v>33.3333333333333</v>
      </c>
      <c r="E329" s="62" t="n">
        <v>31</v>
      </c>
      <c r="F329" s="62" t="n">
        <v>112</v>
      </c>
      <c r="G329" s="61" t="n">
        <f aca="false">(E329/F329)*100</f>
        <v>27.6785714285714</v>
      </c>
      <c r="H329" s="62" t="n">
        <v>2</v>
      </c>
      <c r="I329" s="62" t="n">
        <v>2</v>
      </c>
      <c r="J329" s="61" t="n">
        <f aca="false">(H332*I332)/100</f>
        <v>0.24</v>
      </c>
      <c r="K329" s="62" t="n">
        <v>85</v>
      </c>
      <c r="L329" s="62" t="n">
        <v>12</v>
      </c>
      <c r="M329" s="62" t="n">
        <v>11</v>
      </c>
      <c r="N329" s="61" t="n">
        <f aca="false">K329*L329*(1-(L329/M329))</f>
        <v>-92.7272727272727</v>
      </c>
      <c r="O329" s="62" t="n">
        <v>5</v>
      </c>
      <c r="P329" s="62" t="n">
        <v>45</v>
      </c>
      <c r="Q329" s="61" t="n">
        <f aca="false">P329/O329</f>
        <v>9</v>
      </c>
      <c r="R329" s="62" t="n">
        <v>997</v>
      </c>
      <c r="S329" s="62" t="n">
        <v>25</v>
      </c>
      <c r="T329" s="45" t="n">
        <v>0.33</v>
      </c>
      <c r="U329" s="61" t="n">
        <f aca="false">(R329*S329*T329)/1000</f>
        <v>8.22525</v>
      </c>
      <c r="V329" s="45" t="n">
        <v>5.12</v>
      </c>
      <c r="W329" s="45" t="n">
        <v>22.32</v>
      </c>
      <c r="X329" s="61" t="n">
        <f aca="false">V329+W329</f>
        <v>27.44</v>
      </c>
    </row>
    <row r="330" customFormat="false" ht="14.9" hidden="false" customHeight="false" outlineLevel="0" collapsed="false">
      <c r="A330" s="59" t="n">
        <v>328</v>
      </c>
      <c r="B330" s="62" t="n">
        <v>7</v>
      </c>
      <c r="C330" s="62" t="n">
        <v>25</v>
      </c>
      <c r="D330" s="61" t="n">
        <f aca="false">(B330/C330)*100</f>
        <v>28</v>
      </c>
      <c r="E330" s="62" t="n">
        <v>40</v>
      </c>
      <c r="F330" s="62" t="n">
        <v>113</v>
      </c>
      <c r="G330" s="61" t="n">
        <f aca="false">(E330/F330)*100</f>
        <v>35.3982300884956</v>
      </c>
      <c r="H330" s="62" t="n">
        <v>10</v>
      </c>
      <c r="I330" s="62" t="n">
        <v>3</v>
      </c>
      <c r="J330" s="61" t="n">
        <f aca="false">(H333*I333)/100</f>
        <v>0.54</v>
      </c>
      <c r="K330" s="62" t="n">
        <v>76</v>
      </c>
      <c r="L330" s="62" t="n">
        <v>26</v>
      </c>
      <c r="M330" s="62" t="n">
        <v>11</v>
      </c>
      <c r="N330" s="61" t="n">
        <f aca="false">K330*L330*(1-(L330/M330))</f>
        <v>-2694.54545454546</v>
      </c>
      <c r="O330" s="62" t="n">
        <v>6</v>
      </c>
      <c r="P330" s="62" t="n">
        <v>43</v>
      </c>
      <c r="Q330" s="61" t="n">
        <f aca="false">P330/O330</f>
        <v>7.16666666666667</v>
      </c>
      <c r="R330" s="62" t="n">
        <v>956</v>
      </c>
      <c r="S330" s="62" t="n">
        <v>28</v>
      </c>
      <c r="T330" s="45" t="n">
        <v>0.45</v>
      </c>
      <c r="U330" s="61" t="n">
        <f aca="false">(R330*S330*T330)/1000</f>
        <v>12.0456</v>
      </c>
      <c r="V330" s="45" t="n">
        <v>6.56</v>
      </c>
      <c r="W330" s="45" t="n">
        <v>23.52</v>
      </c>
      <c r="X330" s="61" t="n">
        <f aca="false">V330+W330</f>
        <v>30.08</v>
      </c>
    </row>
    <row r="331" customFormat="false" ht="14.9" hidden="false" customHeight="false" outlineLevel="0" collapsed="false">
      <c r="A331" s="59" t="n">
        <v>329</v>
      </c>
      <c r="B331" s="62" t="n">
        <v>4</v>
      </c>
      <c r="C331" s="62" t="n">
        <v>14</v>
      </c>
      <c r="D331" s="61" t="n">
        <f aca="false">(B331/C331)*100</f>
        <v>28.5714285714286</v>
      </c>
      <c r="E331" s="62" t="n">
        <v>13</v>
      </c>
      <c r="F331" s="62" t="n">
        <v>114</v>
      </c>
      <c r="G331" s="61" t="n">
        <f aca="false">(E331/F331)*100</f>
        <v>11.4035087719298</v>
      </c>
      <c r="H331" s="62" t="n">
        <v>17</v>
      </c>
      <c r="I331" s="62" t="n">
        <v>3</v>
      </c>
      <c r="J331" s="61" t="n">
        <f aca="false">(H334*I334)/100</f>
        <v>0.42</v>
      </c>
      <c r="K331" s="62" t="n">
        <v>78</v>
      </c>
      <c r="L331" s="62" t="n">
        <v>22</v>
      </c>
      <c r="M331" s="62" t="n">
        <v>12</v>
      </c>
      <c r="N331" s="61" t="n">
        <f aca="false">K331*L331*(1-(L331/M331))</f>
        <v>-1430</v>
      </c>
      <c r="O331" s="62" t="n">
        <v>7</v>
      </c>
      <c r="P331" s="62" t="n">
        <v>35</v>
      </c>
      <c r="Q331" s="61" t="n">
        <f aca="false">P331/O331</f>
        <v>5</v>
      </c>
      <c r="R331" s="62" t="n">
        <v>333</v>
      </c>
      <c r="S331" s="62" t="n">
        <v>20</v>
      </c>
      <c r="T331" s="45" t="n">
        <v>0.41</v>
      </c>
      <c r="U331" s="61" t="n">
        <f aca="false">(R331*S331*T331)/1000</f>
        <v>2.7306</v>
      </c>
      <c r="V331" s="45" t="n">
        <v>2.61</v>
      </c>
      <c r="W331" s="45" t="n">
        <v>12.8</v>
      </c>
      <c r="X331" s="61" t="n">
        <f aca="false">V331+W331</f>
        <v>15.41</v>
      </c>
    </row>
    <row r="332" customFormat="false" ht="14.9" hidden="false" customHeight="false" outlineLevel="0" collapsed="false">
      <c r="A332" s="59" t="n">
        <v>330</v>
      </c>
      <c r="B332" s="62" t="n">
        <v>1</v>
      </c>
      <c r="C332" s="62" t="n">
        <v>18</v>
      </c>
      <c r="D332" s="61" t="n">
        <f aca="false">(B332/C332)*100</f>
        <v>5.55555555555556</v>
      </c>
      <c r="E332" s="62" t="n">
        <v>19</v>
      </c>
      <c r="F332" s="62" t="n">
        <v>119</v>
      </c>
      <c r="G332" s="61" t="n">
        <f aca="false">(E332/F332)*100</f>
        <v>15.9663865546218</v>
      </c>
      <c r="H332" s="62" t="n">
        <v>12</v>
      </c>
      <c r="I332" s="62" t="n">
        <v>2</v>
      </c>
      <c r="J332" s="61" t="n">
        <f aca="false">(H335*I335)/100</f>
        <v>0.24</v>
      </c>
      <c r="K332" s="62" t="n">
        <v>70</v>
      </c>
      <c r="L332" s="62" t="n">
        <v>25</v>
      </c>
      <c r="M332" s="62" t="n">
        <v>11</v>
      </c>
      <c r="N332" s="61" t="n">
        <f aca="false">K332*L332*(1-(L332/M332))</f>
        <v>-2227.27272727273</v>
      </c>
      <c r="O332" s="62" t="n">
        <v>7</v>
      </c>
      <c r="P332" s="62" t="n">
        <v>37</v>
      </c>
      <c r="Q332" s="61" t="n">
        <f aca="false">P332/O332</f>
        <v>5.28571428571429</v>
      </c>
      <c r="R332" s="62" t="n">
        <v>596</v>
      </c>
      <c r="S332" s="62" t="n">
        <v>25</v>
      </c>
      <c r="T332" s="45" t="n">
        <v>0.37</v>
      </c>
      <c r="U332" s="61" t="n">
        <f aca="false">(R332*S332*T332)/1000</f>
        <v>5.513</v>
      </c>
      <c r="V332" s="45" t="n">
        <v>7.64</v>
      </c>
      <c r="W332" s="45" t="n">
        <v>36</v>
      </c>
      <c r="X332" s="61" t="n">
        <f aca="false">V332+W332</f>
        <v>43.64</v>
      </c>
    </row>
    <row r="333" customFormat="false" ht="14.9" hidden="false" customHeight="false" outlineLevel="0" collapsed="false">
      <c r="A333" s="59" t="n">
        <v>331</v>
      </c>
      <c r="B333" s="62" t="n">
        <v>1</v>
      </c>
      <c r="C333" s="62" t="n">
        <v>13</v>
      </c>
      <c r="D333" s="61" t="n">
        <f aca="false">(B333/C333)*100</f>
        <v>7.69230769230769</v>
      </c>
      <c r="E333" s="62" t="n">
        <v>43</v>
      </c>
      <c r="F333" s="62" t="n">
        <v>112</v>
      </c>
      <c r="G333" s="61" t="n">
        <f aca="false">(E333/F333)*100</f>
        <v>38.3928571428571</v>
      </c>
      <c r="H333" s="62" t="n">
        <v>18</v>
      </c>
      <c r="I333" s="62" t="n">
        <v>3</v>
      </c>
      <c r="J333" s="61" t="n">
        <f aca="false">(H336*I336)/100</f>
        <v>0.6</v>
      </c>
      <c r="K333" s="62" t="n">
        <v>73</v>
      </c>
      <c r="L333" s="62" t="n">
        <v>28</v>
      </c>
      <c r="M333" s="62" t="n">
        <v>11</v>
      </c>
      <c r="N333" s="61" t="n">
        <f aca="false">K333*L333*(1-(L333/M333))</f>
        <v>-3158.90909090909</v>
      </c>
      <c r="O333" s="62" t="n">
        <v>3</v>
      </c>
      <c r="P333" s="62" t="n">
        <v>43</v>
      </c>
      <c r="Q333" s="61" t="n">
        <f aca="false">P333/O333</f>
        <v>14.3333333333333</v>
      </c>
      <c r="R333" s="62" t="n">
        <v>580</v>
      </c>
      <c r="S333" s="62" t="n">
        <v>25</v>
      </c>
      <c r="T333" s="45" t="n">
        <v>0.33</v>
      </c>
      <c r="U333" s="61" t="n">
        <f aca="false">(R333*S333*T333)/1000</f>
        <v>4.785</v>
      </c>
      <c r="V333" s="45" t="n">
        <v>4.08</v>
      </c>
      <c r="W333" s="45" t="n">
        <v>24</v>
      </c>
      <c r="X333" s="61" t="n">
        <f aca="false">V333+W333</f>
        <v>28.08</v>
      </c>
    </row>
    <row r="334" customFormat="false" ht="14.9" hidden="false" customHeight="false" outlineLevel="0" collapsed="false">
      <c r="A334" s="59" t="n">
        <v>332</v>
      </c>
      <c r="B334" s="62" t="n">
        <v>5</v>
      </c>
      <c r="C334" s="62" t="n">
        <v>19</v>
      </c>
      <c r="D334" s="61" t="n">
        <f aca="false">(B334/C334)*100</f>
        <v>26.3157894736842</v>
      </c>
      <c r="E334" s="62" t="n">
        <v>22</v>
      </c>
      <c r="F334" s="62" t="n">
        <v>111</v>
      </c>
      <c r="G334" s="61" t="n">
        <f aca="false">(E334/F334)*100</f>
        <v>19.8198198198198</v>
      </c>
      <c r="H334" s="62" t="n">
        <v>14</v>
      </c>
      <c r="I334" s="62" t="n">
        <v>3</v>
      </c>
      <c r="J334" s="61" t="n">
        <f aca="false">(H337*I337)/100</f>
        <v>0.17</v>
      </c>
      <c r="K334" s="62" t="n">
        <v>76</v>
      </c>
      <c r="L334" s="62" t="n">
        <v>10</v>
      </c>
      <c r="M334" s="62" t="n">
        <v>11</v>
      </c>
      <c r="N334" s="61" t="n">
        <f aca="false">K334*L334*(1-(L334/M334))</f>
        <v>69.0909090909091</v>
      </c>
      <c r="O334" s="62" t="n">
        <v>3</v>
      </c>
      <c r="P334" s="62" t="n">
        <v>38</v>
      </c>
      <c r="Q334" s="61" t="n">
        <f aca="false">P334/O334</f>
        <v>12.6666666666667</v>
      </c>
      <c r="R334" s="62" t="n">
        <v>193</v>
      </c>
      <c r="S334" s="62" t="n">
        <v>19</v>
      </c>
      <c r="T334" s="45" t="n">
        <v>0.38</v>
      </c>
      <c r="U334" s="61" t="n">
        <f aca="false">(R334*S334*T334)/1000</f>
        <v>1.39346</v>
      </c>
      <c r="V334" s="45" t="n">
        <v>5.61</v>
      </c>
      <c r="W334" s="45" t="n">
        <v>5.92</v>
      </c>
      <c r="X334" s="61" t="n">
        <f aca="false">V334+W334</f>
        <v>11.53</v>
      </c>
    </row>
    <row r="335" customFormat="false" ht="14.9" hidden="false" customHeight="false" outlineLevel="0" collapsed="false">
      <c r="A335" s="59" t="n">
        <v>333</v>
      </c>
      <c r="B335" s="62" t="n">
        <v>8</v>
      </c>
      <c r="C335" s="62" t="n">
        <v>16</v>
      </c>
      <c r="D335" s="61" t="n">
        <f aca="false">(B335/C335)*100</f>
        <v>50</v>
      </c>
      <c r="E335" s="62" t="n">
        <v>27</v>
      </c>
      <c r="F335" s="62" t="n">
        <v>116</v>
      </c>
      <c r="G335" s="61" t="n">
        <f aca="false">(E335/F335)*100</f>
        <v>23.2758620689655</v>
      </c>
      <c r="H335" s="62" t="n">
        <v>12</v>
      </c>
      <c r="I335" s="62" t="n">
        <v>2</v>
      </c>
      <c r="J335" s="61" t="n">
        <f aca="false">(H338*I338)/100</f>
        <v>0.15</v>
      </c>
      <c r="K335" s="62" t="n">
        <v>76</v>
      </c>
      <c r="L335" s="62" t="n">
        <v>41</v>
      </c>
      <c r="M335" s="62" t="n">
        <v>12</v>
      </c>
      <c r="N335" s="61" t="n">
        <f aca="false">K335*L335*(1-(L335/M335))</f>
        <v>-7530.33333333333</v>
      </c>
      <c r="O335" s="62" t="n">
        <v>8</v>
      </c>
      <c r="P335" s="62" t="n">
        <v>38</v>
      </c>
      <c r="Q335" s="61" t="n">
        <f aca="false">P335/O335</f>
        <v>4.75</v>
      </c>
      <c r="R335" s="62" t="n">
        <v>804</v>
      </c>
      <c r="S335" s="62" t="n">
        <v>26</v>
      </c>
      <c r="T335" s="45" t="n">
        <v>0.29</v>
      </c>
      <c r="U335" s="61" t="n">
        <f aca="false">(R335*S335*T335)/1000</f>
        <v>6.06216</v>
      </c>
      <c r="V335" s="45" t="n">
        <v>6.09</v>
      </c>
      <c r="W335" s="45" t="n">
        <v>19.6</v>
      </c>
      <c r="X335" s="61" t="n">
        <f aca="false">V335+W335</f>
        <v>25.69</v>
      </c>
    </row>
    <row r="336" customFormat="false" ht="14.9" hidden="false" customHeight="false" outlineLevel="0" collapsed="false">
      <c r="A336" s="59" t="n">
        <v>334</v>
      </c>
      <c r="B336" s="62" t="n">
        <v>10</v>
      </c>
      <c r="C336" s="62" t="n">
        <v>25</v>
      </c>
      <c r="D336" s="61" t="n">
        <f aca="false">(B336/C336)*100</f>
        <v>40</v>
      </c>
      <c r="E336" s="62" t="n">
        <v>12</v>
      </c>
      <c r="F336" s="62" t="n">
        <v>125</v>
      </c>
      <c r="G336" s="61" t="n">
        <f aca="false">(E336/F336)*100</f>
        <v>9.6</v>
      </c>
      <c r="H336" s="62" t="n">
        <v>20</v>
      </c>
      <c r="I336" s="62" t="n">
        <v>3</v>
      </c>
      <c r="J336" s="61" t="n">
        <f aca="false">(H339*I339)/100</f>
        <v>0.13</v>
      </c>
      <c r="K336" s="62" t="n">
        <v>81</v>
      </c>
      <c r="L336" s="62" t="n">
        <v>14</v>
      </c>
      <c r="M336" s="62" t="n">
        <v>11</v>
      </c>
      <c r="N336" s="61" t="n">
        <f aca="false">K336*L336*(1-(L336/M336))</f>
        <v>-309.272727272727</v>
      </c>
      <c r="O336" s="62" t="n">
        <v>10</v>
      </c>
      <c r="P336" s="62" t="n">
        <v>44</v>
      </c>
      <c r="Q336" s="61" t="n">
        <f aca="false">P336/O336</f>
        <v>4.4</v>
      </c>
      <c r="R336" s="62" t="n">
        <v>747</v>
      </c>
      <c r="S336" s="62" t="n">
        <v>20</v>
      </c>
      <c r="T336" s="45" t="n">
        <v>0.3</v>
      </c>
      <c r="U336" s="61" t="n">
        <f aca="false">(R336*S336*T336)/1000</f>
        <v>4.482</v>
      </c>
      <c r="V336" s="45" t="n">
        <v>2.63</v>
      </c>
      <c r="W336" s="45" t="n">
        <v>16.8</v>
      </c>
      <c r="X336" s="61" t="n">
        <f aca="false">V336+W336</f>
        <v>19.43</v>
      </c>
    </row>
    <row r="337" customFormat="false" ht="14.9" hidden="false" customHeight="false" outlineLevel="0" collapsed="false">
      <c r="A337" s="59" t="n">
        <v>335</v>
      </c>
      <c r="B337" s="62" t="n">
        <v>5</v>
      </c>
      <c r="C337" s="62" t="n">
        <v>12</v>
      </c>
      <c r="D337" s="61" t="n">
        <f aca="false">(B337/C337)*100</f>
        <v>41.6666666666667</v>
      </c>
      <c r="E337" s="62" t="n">
        <v>14</v>
      </c>
      <c r="F337" s="62" t="n">
        <v>122</v>
      </c>
      <c r="G337" s="61" t="n">
        <f aca="false">(E337/F337)*100</f>
        <v>11.4754098360656</v>
      </c>
      <c r="H337" s="62" t="n">
        <v>17</v>
      </c>
      <c r="I337" s="62" t="n">
        <v>1</v>
      </c>
      <c r="J337" s="61" t="n">
        <f aca="false">(H340*I340)/100</f>
        <v>0.03</v>
      </c>
      <c r="K337" s="62" t="n">
        <v>81</v>
      </c>
      <c r="L337" s="62" t="n">
        <v>45</v>
      </c>
      <c r="M337" s="62" t="n">
        <v>12</v>
      </c>
      <c r="N337" s="61" t="n">
        <f aca="false">K337*L337*(1-(L337/M337))</f>
        <v>-10023.75</v>
      </c>
      <c r="O337" s="62" t="n">
        <v>5</v>
      </c>
      <c r="P337" s="62" t="n">
        <v>38</v>
      </c>
      <c r="Q337" s="61" t="n">
        <f aca="false">P337/O337</f>
        <v>7.6</v>
      </c>
      <c r="R337" s="62" t="n">
        <v>994</v>
      </c>
      <c r="S337" s="62" t="n">
        <v>21</v>
      </c>
      <c r="T337" s="45" t="n">
        <v>0.31</v>
      </c>
      <c r="U337" s="61" t="n">
        <f aca="false">(R337*S337*T337)/1000</f>
        <v>6.47094</v>
      </c>
      <c r="V337" s="45" t="n">
        <v>2.11</v>
      </c>
      <c r="W337" s="45" t="n">
        <v>26.64</v>
      </c>
      <c r="X337" s="61" t="n">
        <f aca="false">V337+W337</f>
        <v>28.75</v>
      </c>
    </row>
    <row r="338" customFormat="false" ht="14.9" hidden="false" customHeight="false" outlineLevel="0" collapsed="false">
      <c r="A338" s="59" t="n">
        <v>336</v>
      </c>
      <c r="B338" s="62" t="n">
        <v>0</v>
      </c>
      <c r="C338" s="62" t="n">
        <v>13</v>
      </c>
      <c r="D338" s="61" t="n">
        <f aca="false">(B338/C338)*100</f>
        <v>0</v>
      </c>
      <c r="E338" s="62" t="n">
        <v>33</v>
      </c>
      <c r="F338" s="62" t="n">
        <v>117</v>
      </c>
      <c r="G338" s="61" t="n">
        <f aca="false">(E338/F338)*100</f>
        <v>28.2051282051282</v>
      </c>
      <c r="H338" s="62" t="n">
        <v>5</v>
      </c>
      <c r="I338" s="62" t="n">
        <v>3</v>
      </c>
      <c r="J338" s="61" t="n">
        <f aca="false">(H341*I341)/100</f>
        <v>0.12</v>
      </c>
      <c r="K338" s="62" t="n">
        <v>81</v>
      </c>
      <c r="L338" s="62" t="n">
        <v>47</v>
      </c>
      <c r="M338" s="62" t="n">
        <v>10</v>
      </c>
      <c r="N338" s="61" t="n">
        <f aca="false">K338*L338*(1-(L338/M338))</f>
        <v>-14085.9</v>
      </c>
      <c r="O338" s="62" t="n">
        <v>5</v>
      </c>
      <c r="P338" s="62" t="n">
        <v>39</v>
      </c>
      <c r="Q338" s="61" t="n">
        <f aca="false">P338/O338</f>
        <v>7.8</v>
      </c>
      <c r="R338" s="62" t="n">
        <v>464</v>
      </c>
      <c r="S338" s="62" t="n">
        <v>26</v>
      </c>
      <c r="T338" s="45" t="n">
        <v>0.44</v>
      </c>
      <c r="U338" s="61" t="n">
        <f aca="false">(R338*S338*T338)/1000</f>
        <v>5.30816</v>
      </c>
      <c r="V338" s="45" t="n">
        <v>7.09</v>
      </c>
      <c r="W338" s="45" t="n">
        <v>19.6</v>
      </c>
      <c r="X338" s="61" t="n">
        <f aca="false">V338+W338</f>
        <v>26.69</v>
      </c>
    </row>
    <row r="339" customFormat="false" ht="14.9" hidden="false" customHeight="false" outlineLevel="0" collapsed="false">
      <c r="A339" s="59" t="n">
        <v>337</v>
      </c>
      <c r="B339" s="62" t="n">
        <v>9</v>
      </c>
      <c r="C339" s="62" t="n">
        <v>12</v>
      </c>
      <c r="D339" s="61" t="n">
        <f aca="false">(B339/C339)*100</f>
        <v>75</v>
      </c>
      <c r="E339" s="62" t="n">
        <v>32</v>
      </c>
      <c r="F339" s="62" t="n">
        <v>121</v>
      </c>
      <c r="G339" s="61" t="n">
        <f aca="false">(E339/F339)*100</f>
        <v>26.4462809917355</v>
      </c>
      <c r="H339" s="62" t="n">
        <v>13</v>
      </c>
      <c r="I339" s="62" t="n">
        <v>1</v>
      </c>
      <c r="J339" s="61" t="n">
        <f aca="false">(H342*I342)/100</f>
        <v>0.4</v>
      </c>
      <c r="K339" s="62" t="n">
        <v>90</v>
      </c>
      <c r="L339" s="62" t="n">
        <v>41</v>
      </c>
      <c r="M339" s="62" t="n">
        <v>11</v>
      </c>
      <c r="N339" s="61" t="n">
        <f aca="false">K339*L339*(1-(L339/M339))</f>
        <v>-10063.6363636364</v>
      </c>
      <c r="O339" s="62" t="n">
        <v>4</v>
      </c>
      <c r="P339" s="62" t="n">
        <v>31</v>
      </c>
      <c r="Q339" s="61" t="n">
        <f aca="false">P339/O339</f>
        <v>7.75</v>
      </c>
      <c r="R339" s="62" t="n">
        <v>580</v>
      </c>
      <c r="S339" s="62" t="n">
        <v>24</v>
      </c>
      <c r="T339" s="45" t="n">
        <v>0.3</v>
      </c>
      <c r="U339" s="61" t="n">
        <f aca="false">(R339*S339*T339)/1000</f>
        <v>4.176</v>
      </c>
      <c r="V339" s="45" t="n">
        <v>3.62</v>
      </c>
      <c r="W339" s="45" t="n">
        <v>12.16</v>
      </c>
      <c r="X339" s="61" t="n">
        <f aca="false">V339+W339</f>
        <v>15.78</v>
      </c>
    </row>
    <row r="340" customFormat="false" ht="14.9" hidden="false" customHeight="false" outlineLevel="0" collapsed="false">
      <c r="A340" s="59" t="n">
        <v>338</v>
      </c>
      <c r="B340" s="62" t="n">
        <v>0</v>
      </c>
      <c r="C340" s="62" t="n">
        <v>10</v>
      </c>
      <c r="D340" s="61" t="n">
        <f aca="false">(B340/C340)*100</f>
        <v>0</v>
      </c>
      <c r="E340" s="62" t="n">
        <v>17</v>
      </c>
      <c r="F340" s="62" t="n">
        <v>111</v>
      </c>
      <c r="G340" s="61" t="n">
        <f aca="false">(E340/F340)*100</f>
        <v>15.3153153153153</v>
      </c>
      <c r="H340" s="62" t="n">
        <v>3</v>
      </c>
      <c r="I340" s="62" t="n">
        <v>1</v>
      </c>
      <c r="J340" s="61" t="n">
        <f aca="false">(H343*I343)/100</f>
        <v>0.18</v>
      </c>
      <c r="K340" s="62" t="n">
        <v>75</v>
      </c>
      <c r="L340" s="62" t="n">
        <v>28</v>
      </c>
      <c r="M340" s="62" t="n">
        <v>10</v>
      </c>
      <c r="N340" s="61" t="n">
        <f aca="false">K340*L340*(1-(L340/M340))</f>
        <v>-3780</v>
      </c>
      <c r="O340" s="62" t="n">
        <v>10</v>
      </c>
      <c r="P340" s="62" t="n">
        <v>36</v>
      </c>
      <c r="Q340" s="61" t="n">
        <f aca="false">P340/O340</f>
        <v>3.6</v>
      </c>
      <c r="R340" s="62" t="n">
        <v>801</v>
      </c>
      <c r="S340" s="62" t="n">
        <v>22</v>
      </c>
      <c r="T340" s="45" t="n">
        <v>0.28</v>
      </c>
      <c r="U340" s="61" t="n">
        <f aca="false">(R340*S340*T340)/1000</f>
        <v>4.93416</v>
      </c>
      <c r="V340" s="45" t="n">
        <v>4.56</v>
      </c>
      <c r="W340" s="45" t="n">
        <v>23.04</v>
      </c>
      <c r="X340" s="61" t="n">
        <f aca="false">V340+W340</f>
        <v>27.6</v>
      </c>
    </row>
    <row r="341" customFormat="false" ht="14.9" hidden="false" customHeight="false" outlineLevel="0" collapsed="false">
      <c r="A341" s="59" t="n">
        <v>339</v>
      </c>
      <c r="B341" s="62" t="n">
        <v>0</v>
      </c>
      <c r="C341" s="62" t="n">
        <v>13</v>
      </c>
      <c r="D341" s="61" t="n">
        <f aca="false">(B341/C341)*100</f>
        <v>0</v>
      </c>
      <c r="E341" s="62" t="n">
        <v>17</v>
      </c>
      <c r="F341" s="62" t="n">
        <v>118</v>
      </c>
      <c r="G341" s="61" t="n">
        <f aca="false">(E341/F341)*100</f>
        <v>14.406779661017</v>
      </c>
      <c r="H341" s="62" t="n">
        <v>4</v>
      </c>
      <c r="I341" s="62" t="n">
        <v>3</v>
      </c>
      <c r="J341" s="61" t="n">
        <f aca="false">(H344*I344)/100</f>
        <v>0.2</v>
      </c>
      <c r="K341" s="62" t="n">
        <v>81</v>
      </c>
      <c r="L341" s="62" t="n">
        <v>18</v>
      </c>
      <c r="M341" s="62" t="n">
        <v>11</v>
      </c>
      <c r="N341" s="61" t="n">
        <f aca="false">K341*L341*(1-(L341/M341))</f>
        <v>-927.818181818182</v>
      </c>
      <c r="O341" s="62" t="n">
        <v>5</v>
      </c>
      <c r="P341" s="62" t="n">
        <v>41</v>
      </c>
      <c r="Q341" s="61" t="n">
        <f aca="false">P341/O341</f>
        <v>8.2</v>
      </c>
      <c r="R341" s="62" t="n">
        <v>569</v>
      </c>
      <c r="S341" s="62" t="n">
        <v>29</v>
      </c>
      <c r="T341" s="45" t="n">
        <v>0.38</v>
      </c>
      <c r="U341" s="61" t="n">
        <f aca="false">(R341*S341*T341)/1000</f>
        <v>6.27038</v>
      </c>
      <c r="V341" s="45" t="n">
        <v>1.59</v>
      </c>
      <c r="W341" s="45" t="n">
        <v>8.4</v>
      </c>
      <c r="X341" s="61" t="n">
        <f aca="false">V341+W341</f>
        <v>9.99</v>
      </c>
    </row>
    <row r="342" customFormat="false" ht="14.9" hidden="false" customHeight="false" outlineLevel="0" collapsed="false">
      <c r="A342" s="59" t="n">
        <v>340</v>
      </c>
      <c r="B342" s="62" t="n">
        <v>5</v>
      </c>
      <c r="C342" s="62" t="n">
        <v>18</v>
      </c>
      <c r="D342" s="61" t="n">
        <f aca="false">(B342/C342)*100</f>
        <v>27.7777777777778</v>
      </c>
      <c r="E342" s="62" t="n">
        <v>30</v>
      </c>
      <c r="F342" s="62" t="n">
        <v>115</v>
      </c>
      <c r="G342" s="61" t="n">
        <f aca="false">(E342/F342)*100</f>
        <v>26.0869565217391</v>
      </c>
      <c r="H342" s="62" t="n">
        <v>20</v>
      </c>
      <c r="I342" s="62" t="n">
        <v>2</v>
      </c>
      <c r="J342" s="61" t="n">
        <f aca="false">(H345*I345)/100</f>
        <v>0.3</v>
      </c>
      <c r="K342" s="62" t="n">
        <v>83</v>
      </c>
      <c r="L342" s="62" t="n">
        <v>46</v>
      </c>
      <c r="M342" s="62" t="n">
        <v>11</v>
      </c>
      <c r="N342" s="61" t="n">
        <f aca="false">K342*L342*(1-(L342/M342))</f>
        <v>-12148.1818181818</v>
      </c>
      <c r="O342" s="62" t="n">
        <v>6</v>
      </c>
      <c r="P342" s="62" t="n">
        <v>30</v>
      </c>
      <c r="Q342" s="61" t="n">
        <f aca="false">P342/O342</f>
        <v>5</v>
      </c>
      <c r="R342" s="62" t="n">
        <v>978</v>
      </c>
      <c r="S342" s="62" t="n">
        <v>24</v>
      </c>
      <c r="T342" s="45" t="n">
        <v>0.28</v>
      </c>
      <c r="U342" s="61" t="n">
        <f aca="false">(R342*S342*T342)/1000</f>
        <v>6.57216</v>
      </c>
      <c r="V342" s="45" t="n">
        <v>5.09</v>
      </c>
      <c r="W342" s="45" t="n">
        <v>11.04</v>
      </c>
      <c r="X342" s="61" t="n">
        <f aca="false">V342+W342</f>
        <v>16.13</v>
      </c>
    </row>
    <row r="343" customFormat="false" ht="14.9" hidden="false" customHeight="false" outlineLevel="0" collapsed="false">
      <c r="A343" s="59" t="n">
        <v>341</v>
      </c>
      <c r="B343" s="62" t="n">
        <v>4</v>
      </c>
      <c r="C343" s="62" t="n">
        <v>13</v>
      </c>
      <c r="D343" s="61" t="n">
        <f aca="false">(B343/C343)*100</f>
        <v>30.7692307692308</v>
      </c>
      <c r="E343" s="62" t="n">
        <v>25</v>
      </c>
      <c r="F343" s="62" t="n">
        <v>117</v>
      </c>
      <c r="G343" s="61" t="n">
        <f aca="false">(E343/F343)*100</f>
        <v>21.3675213675214</v>
      </c>
      <c r="H343" s="62" t="n">
        <v>18</v>
      </c>
      <c r="I343" s="62" t="n">
        <v>1</v>
      </c>
      <c r="J343" s="61" t="n">
        <f aca="false">(H346*I346)/100</f>
        <v>0.16</v>
      </c>
      <c r="K343" s="62" t="n">
        <v>76</v>
      </c>
      <c r="L343" s="62" t="n">
        <v>48</v>
      </c>
      <c r="M343" s="62" t="n">
        <v>10</v>
      </c>
      <c r="N343" s="61" t="n">
        <f aca="false">K343*L343*(1-(L343/M343))</f>
        <v>-13862.4</v>
      </c>
      <c r="O343" s="62" t="n">
        <v>8</v>
      </c>
      <c r="P343" s="62" t="n">
        <v>45</v>
      </c>
      <c r="Q343" s="61" t="n">
        <f aca="false">P343/O343</f>
        <v>5.625</v>
      </c>
      <c r="R343" s="62" t="n">
        <v>287</v>
      </c>
      <c r="S343" s="62" t="n">
        <v>24</v>
      </c>
      <c r="T343" s="45" t="n">
        <v>0.3</v>
      </c>
      <c r="U343" s="61" t="n">
        <f aca="false">(R343*S343*T343)/1000</f>
        <v>2.0664</v>
      </c>
      <c r="V343" s="45" t="n">
        <v>5.63</v>
      </c>
      <c r="W343" s="45" t="n">
        <v>19.68</v>
      </c>
      <c r="X343" s="61" t="n">
        <f aca="false">V343+W343</f>
        <v>25.31</v>
      </c>
    </row>
    <row r="344" customFormat="false" ht="14.9" hidden="false" customHeight="false" outlineLevel="0" collapsed="false">
      <c r="A344" s="59" t="n">
        <v>342</v>
      </c>
      <c r="B344" s="62" t="n">
        <v>6</v>
      </c>
      <c r="C344" s="62" t="n">
        <v>25</v>
      </c>
      <c r="D344" s="61" t="n">
        <f aca="false">(B344/C344)*100</f>
        <v>24</v>
      </c>
      <c r="E344" s="62" t="n">
        <v>32</v>
      </c>
      <c r="F344" s="62" t="n">
        <v>119</v>
      </c>
      <c r="G344" s="61" t="n">
        <f aca="false">(E344/F344)*100</f>
        <v>26.890756302521</v>
      </c>
      <c r="H344" s="62" t="n">
        <v>20</v>
      </c>
      <c r="I344" s="62" t="n">
        <v>1</v>
      </c>
      <c r="J344" s="61" t="n">
        <f aca="false">(H347*I347)/100</f>
        <v>0.2</v>
      </c>
      <c r="K344" s="62" t="n">
        <v>89</v>
      </c>
      <c r="L344" s="62" t="n">
        <v>43</v>
      </c>
      <c r="M344" s="62" t="n">
        <v>10</v>
      </c>
      <c r="N344" s="61" t="n">
        <f aca="false">K344*L344*(1-(L344/M344))</f>
        <v>-12629.1</v>
      </c>
      <c r="O344" s="62" t="n">
        <v>4</v>
      </c>
      <c r="P344" s="62" t="n">
        <v>50</v>
      </c>
      <c r="Q344" s="61" t="n">
        <f aca="false">P344/O344</f>
        <v>12.5</v>
      </c>
      <c r="R344" s="62" t="n">
        <v>661</v>
      </c>
      <c r="S344" s="62" t="n">
        <v>28</v>
      </c>
      <c r="T344" s="45" t="n">
        <v>0.26</v>
      </c>
      <c r="U344" s="61" t="n">
        <f aca="false">(R344*S344*T344)/1000</f>
        <v>4.81208</v>
      </c>
      <c r="V344" s="45" t="n">
        <v>6.59</v>
      </c>
      <c r="W344" s="45" t="n">
        <v>37.6</v>
      </c>
      <c r="X344" s="61" t="n">
        <f aca="false">V344+W344</f>
        <v>44.19</v>
      </c>
    </row>
    <row r="345" customFormat="false" ht="14.9" hidden="false" customHeight="false" outlineLevel="0" collapsed="false">
      <c r="A345" s="59" t="n">
        <v>343</v>
      </c>
      <c r="B345" s="62" t="n">
        <v>5</v>
      </c>
      <c r="C345" s="62" t="n">
        <v>17</v>
      </c>
      <c r="D345" s="61" t="n">
        <f aca="false">(B345/C345)*100</f>
        <v>29.4117647058824</v>
      </c>
      <c r="E345" s="62" t="n">
        <v>14</v>
      </c>
      <c r="F345" s="62" t="n">
        <v>123</v>
      </c>
      <c r="G345" s="61" t="n">
        <f aca="false">(E345/F345)*100</f>
        <v>11.3821138211382</v>
      </c>
      <c r="H345" s="62" t="n">
        <v>15</v>
      </c>
      <c r="I345" s="62" t="n">
        <v>2</v>
      </c>
      <c r="J345" s="61" t="n">
        <f aca="false">(H348*I348)/100</f>
        <v>0.26</v>
      </c>
      <c r="K345" s="62" t="n">
        <v>87</v>
      </c>
      <c r="L345" s="62" t="n">
        <v>33</v>
      </c>
      <c r="M345" s="62" t="n">
        <v>10</v>
      </c>
      <c r="N345" s="61" t="n">
        <f aca="false">K345*L345*(1-(L345/M345))</f>
        <v>-6603.3</v>
      </c>
      <c r="O345" s="62" t="n">
        <v>7</v>
      </c>
      <c r="P345" s="62" t="n">
        <v>32</v>
      </c>
      <c r="Q345" s="61" t="n">
        <f aca="false">P345/O345</f>
        <v>4.57142857142857</v>
      </c>
      <c r="R345" s="62" t="n">
        <v>372</v>
      </c>
      <c r="S345" s="62" t="n">
        <v>25</v>
      </c>
      <c r="T345" s="45" t="n">
        <v>0.41</v>
      </c>
      <c r="U345" s="61" t="n">
        <f aca="false">(R345*S345*T345)/1000</f>
        <v>3.813</v>
      </c>
      <c r="V345" s="45" t="n">
        <v>4.14</v>
      </c>
      <c r="W345" s="45" t="n">
        <v>15.36</v>
      </c>
      <c r="X345" s="61" t="n">
        <f aca="false">V345+W345</f>
        <v>19.5</v>
      </c>
    </row>
    <row r="346" customFormat="false" ht="14.9" hidden="false" customHeight="false" outlineLevel="0" collapsed="false">
      <c r="A346" s="59" t="n">
        <v>344</v>
      </c>
      <c r="B346" s="62" t="n">
        <v>4</v>
      </c>
      <c r="C346" s="62" t="n">
        <v>12</v>
      </c>
      <c r="D346" s="61" t="n">
        <f aca="false">(B346/C346)*100</f>
        <v>33.3333333333333</v>
      </c>
      <c r="E346" s="62" t="n">
        <v>27</v>
      </c>
      <c r="F346" s="62" t="n">
        <v>122</v>
      </c>
      <c r="G346" s="61" t="n">
        <f aca="false">(E346/F346)*100</f>
        <v>22.1311475409836</v>
      </c>
      <c r="H346" s="62" t="n">
        <v>16</v>
      </c>
      <c r="I346" s="62" t="n">
        <v>1</v>
      </c>
      <c r="J346" s="61" t="n">
        <f aca="false">(H349*I349)/100</f>
        <v>0.08</v>
      </c>
      <c r="K346" s="62" t="n">
        <v>78</v>
      </c>
      <c r="L346" s="62" t="n">
        <v>17</v>
      </c>
      <c r="M346" s="62" t="n">
        <v>12</v>
      </c>
      <c r="N346" s="61" t="n">
        <f aca="false">K346*L346*(1-(L346/M346))</f>
        <v>-552.5</v>
      </c>
      <c r="O346" s="62" t="n">
        <v>7</v>
      </c>
      <c r="P346" s="62" t="n">
        <v>39</v>
      </c>
      <c r="Q346" s="61" t="n">
        <f aca="false">P346/O346</f>
        <v>5.57142857142857</v>
      </c>
      <c r="R346" s="62" t="n">
        <v>408</v>
      </c>
      <c r="S346" s="62" t="n">
        <v>18</v>
      </c>
      <c r="T346" s="45" t="n">
        <v>0.39</v>
      </c>
      <c r="U346" s="61" t="n">
        <f aca="false">(R346*S346*T346)/1000</f>
        <v>2.86416</v>
      </c>
      <c r="V346" s="45" t="n">
        <v>3.15</v>
      </c>
      <c r="W346" s="45" t="n">
        <v>22.4</v>
      </c>
      <c r="X346" s="61" t="n">
        <f aca="false">V346+W346</f>
        <v>25.55</v>
      </c>
    </row>
    <row r="347" customFormat="false" ht="14.9" hidden="false" customHeight="false" outlineLevel="0" collapsed="false">
      <c r="A347" s="59" t="n">
        <v>345</v>
      </c>
      <c r="B347" s="62" t="n">
        <v>10</v>
      </c>
      <c r="C347" s="62" t="n">
        <v>21</v>
      </c>
      <c r="D347" s="61" t="n">
        <f aca="false">(B347/C347)*100</f>
        <v>47.6190476190476</v>
      </c>
      <c r="E347" s="62" t="n">
        <v>13</v>
      </c>
      <c r="F347" s="62" t="n">
        <v>117</v>
      </c>
      <c r="G347" s="61" t="n">
        <f aca="false">(E347/F347)*100</f>
        <v>11.1111111111111</v>
      </c>
      <c r="H347" s="62" t="n">
        <v>20</v>
      </c>
      <c r="I347" s="62" t="n">
        <v>1</v>
      </c>
      <c r="J347" s="61" t="n">
        <f aca="false">(H350*I350)/100</f>
        <v>0.32</v>
      </c>
      <c r="K347" s="62" t="n">
        <v>71</v>
      </c>
      <c r="L347" s="62" t="n">
        <v>18</v>
      </c>
      <c r="M347" s="62" t="n">
        <v>12</v>
      </c>
      <c r="N347" s="61" t="n">
        <f aca="false">K347*L347*(1-(L347/M347))</f>
        <v>-639</v>
      </c>
      <c r="O347" s="62" t="n">
        <v>10</v>
      </c>
      <c r="P347" s="62" t="n">
        <v>33</v>
      </c>
      <c r="Q347" s="61" t="n">
        <f aca="false">P347/O347</f>
        <v>3.3</v>
      </c>
      <c r="R347" s="62" t="n">
        <v>705</v>
      </c>
      <c r="S347" s="62" t="n">
        <v>16</v>
      </c>
      <c r="T347" s="45" t="n">
        <v>0.37</v>
      </c>
      <c r="U347" s="61" t="n">
        <f aca="false">(R347*S347*T347)/1000</f>
        <v>4.1736</v>
      </c>
      <c r="V347" s="45" t="n">
        <v>6.64</v>
      </c>
      <c r="W347" s="45" t="n">
        <v>22.96</v>
      </c>
      <c r="X347" s="61" t="n">
        <f aca="false">V347+W347</f>
        <v>29.6</v>
      </c>
    </row>
    <row r="348" customFormat="false" ht="14.9" hidden="false" customHeight="false" outlineLevel="0" collapsed="false">
      <c r="A348" s="59" t="n">
        <v>346</v>
      </c>
      <c r="B348" s="62" t="n">
        <v>6</v>
      </c>
      <c r="C348" s="62" t="n">
        <v>12</v>
      </c>
      <c r="D348" s="61" t="n">
        <f aca="false">(B348/C348)*100</f>
        <v>50</v>
      </c>
      <c r="E348" s="62" t="n">
        <v>28</v>
      </c>
      <c r="F348" s="62" t="n">
        <v>112</v>
      </c>
      <c r="G348" s="61" t="n">
        <f aca="false">(E348/F348)*100</f>
        <v>25</v>
      </c>
      <c r="H348" s="62" t="n">
        <v>13</v>
      </c>
      <c r="I348" s="62" t="n">
        <v>2</v>
      </c>
      <c r="J348" s="61" t="n">
        <f aca="false">(H351*I351)/100</f>
        <v>0.03</v>
      </c>
      <c r="K348" s="62" t="n">
        <v>70</v>
      </c>
      <c r="L348" s="62" t="n">
        <v>38</v>
      </c>
      <c r="M348" s="62" t="n">
        <v>12</v>
      </c>
      <c r="N348" s="61" t="n">
        <f aca="false">K348*L348*(1-(L348/M348))</f>
        <v>-5763.33333333333</v>
      </c>
      <c r="O348" s="62" t="n">
        <v>8</v>
      </c>
      <c r="P348" s="62" t="n">
        <v>37</v>
      </c>
      <c r="Q348" s="61" t="n">
        <f aca="false">P348/O348</f>
        <v>4.625</v>
      </c>
      <c r="R348" s="62" t="n">
        <v>225</v>
      </c>
      <c r="S348" s="62" t="n">
        <v>28</v>
      </c>
      <c r="T348" s="45" t="n">
        <v>0.34</v>
      </c>
      <c r="U348" s="61" t="n">
        <f aca="false">(R348*S348*T348)/1000</f>
        <v>2.142</v>
      </c>
      <c r="V348" s="45" t="n">
        <v>7.1</v>
      </c>
      <c r="W348" s="45" t="n">
        <v>22.4</v>
      </c>
      <c r="X348" s="61" t="n">
        <f aca="false">V348+W348</f>
        <v>29.5</v>
      </c>
    </row>
    <row r="349" customFormat="false" ht="14.9" hidden="false" customHeight="false" outlineLevel="0" collapsed="false">
      <c r="A349" s="59" t="n">
        <v>347</v>
      </c>
      <c r="B349" s="62" t="n">
        <v>6</v>
      </c>
      <c r="C349" s="62" t="n">
        <v>23</v>
      </c>
      <c r="D349" s="61" t="n">
        <f aca="false">(B349/C349)*100</f>
        <v>26.0869565217391</v>
      </c>
      <c r="E349" s="62" t="n">
        <v>41</v>
      </c>
      <c r="F349" s="62" t="n">
        <v>110</v>
      </c>
      <c r="G349" s="61" t="n">
        <f aca="false">(E349/F349)*100</f>
        <v>37.2727272727273</v>
      </c>
      <c r="H349" s="62" t="n">
        <v>4</v>
      </c>
      <c r="I349" s="62" t="n">
        <v>2</v>
      </c>
      <c r="J349" s="61" t="n">
        <f aca="false">(H352*I352)/100</f>
        <v>0.6</v>
      </c>
      <c r="K349" s="62" t="n">
        <v>81</v>
      </c>
      <c r="L349" s="62" t="n">
        <v>15</v>
      </c>
      <c r="M349" s="62" t="n">
        <v>10</v>
      </c>
      <c r="N349" s="61" t="n">
        <f aca="false">K349*L349*(1-(L349/M349))</f>
        <v>-607.5</v>
      </c>
      <c r="O349" s="62" t="n">
        <v>5</v>
      </c>
      <c r="P349" s="62" t="n">
        <v>36</v>
      </c>
      <c r="Q349" s="61" t="n">
        <f aca="false">P349/O349</f>
        <v>7.2</v>
      </c>
      <c r="R349" s="62" t="n">
        <v>599</v>
      </c>
      <c r="S349" s="62" t="n">
        <v>22</v>
      </c>
      <c r="T349" s="45" t="n">
        <v>0.27</v>
      </c>
      <c r="U349" s="61" t="n">
        <f aca="false">(R349*S349*T349)/1000</f>
        <v>3.55806</v>
      </c>
      <c r="V349" s="45" t="n">
        <v>1.56</v>
      </c>
      <c r="W349" s="45" t="n">
        <v>21.6</v>
      </c>
      <c r="X349" s="61" t="n">
        <f aca="false">V349+W349</f>
        <v>23.16</v>
      </c>
    </row>
    <row r="350" customFormat="false" ht="14.9" hidden="false" customHeight="false" outlineLevel="0" collapsed="false">
      <c r="A350" s="59" t="n">
        <v>348</v>
      </c>
      <c r="B350" s="62" t="n">
        <v>4</v>
      </c>
      <c r="C350" s="62" t="n">
        <v>16</v>
      </c>
      <c r="D350" s="61" t="n">
        <f aca="false">(B350/C350)*100</f>
        <v>25</v>
      </c>
      <c r="E350" s="62" t="n">
        <v>15</v>
      </c>
      <c r="F350" s="62" t="n">
        <v>117</v>
      </c>
      <c r="G350" s="61" t="n">
        <f aca="false">(E350/F350)*100</f>
        <v>12.8205128205128</v>
      </c>
      <c r="H350" s="62" t="n">
        <v>16</v>
      </c>
      <c r="I350" s="62" t="n">
        <v>2</v>
      </c>
      <c r="J350" s="61" t="n">
        <f aca="false">(H353*I353)/100</f>
        <v>0.16</v>
      </c>
      <c r="K350" s="62" t="n">
        <v>73</v>
      </c>
      <c r="L350" s="62" t="n">
        <v>19</v>
      </c>
      <c r="M350" s="62" t="n">
        <v>12</v>
      </c>
      <c r="N350" s="61" t="n">
        <f aca="false">K350*L350*(1-(L350/M350))</f>
        <v>-809.083333333333</v>
      </c>
      <c r="O350" s="62" t="n">
        <v>8</v>
      </c>
      <c r="P350" s="62" t="n">
        <v>36</v>
      </c>
      <c r="Q350" s="61" t="n">
        <f aca="false">P350/O350</f>
        <v>4.5</v>
      </c>
      <c r="R350" s="62" t="n">
        <v>774</v>
      </c>
      <c r="S350" s="62" t="n">
        <v>29</v>
      </c>
      <c r="T350" s="45" t="n">
        <v>0.36</v>
      </c>
      <c r="U350" s="61" t="n">
        <f aca="false">(R350*S350*T350)/1000</f>
        <v>8.08056</v>
      </c>
      <c r="V350" s="45" t="n">
        <v>6.13</v>
      </c>
      <c r="W350" s="45" t="n">
        <v>28.8</v>
      </c>
      <c r="X350" s="61" t="n">
        <f aca="false">V350+W350</f>
        <v>34.93</v>
      </c>
    </row>
    <row r="351" customFormat="false" ht="14.9" hidden="false" customHeight="false" outlineLevel="0" collapsed="false">
      <c r="A351" s="59" t="n">
        <v>349</v>
      </c>
      <c r="B351" s="62" t="n">
        <v>10</v>
      </c>
      <c r="C351" s="62" t="n">
        <v>23</v>
      </c>
      <c r="D351" s="61" t="n">
        <f aca="false">(B351/C351)*100</f>
        <v>43.4782608695652</v>
      </c>
      <c r="E351" s="62" t="n">
        <v>42</v>
      </c>
      <c r="F351" s="62" t="n">
        <v>115</v>
      </c>
      <c r="G351" s="61" t="n">
        <f aca="false">(E351/F351)*100</f>
        <v>36.5217391304348</v>
      </c>
      <c r="H351" s="62" t="n">
        <v>3</v>
      </c>
      <c r="I351" s="62" t="n">
        <v>1</v>
      </c>
      <c r="J351" s="61" t="n">
        <f aca="false">(H354*I354)/100</f>
        <v>0.06</v>
      </c>
      <c r="K351" s="62" t="n">
        <v>77</v>
      </c>
      <c r="L351" s="62" t="n">
        <v>38</v>
      </c>
      <c r="M351" s="62" t="n">
        <v>11</v>
      </c>
      <c r="N351" s="61" t="n">
        <f aca="false">K351*L351*(1-(L351/M351))</f>
        <v>-7182</v>
      </c>
      <c r="O351" s="62" t="n">
        <v>9</v>
      </c>
      <c r="P351" s="62" t="n">
        <v>34</v>
      </c>
      <c r="Q351" s="61" t="n">
        <f aca="false">P351/O351</f>
        <v>3.77777777777778</v>
      </c>
      <c r="R351" s="62" t="n">
        <v>640</v>
      </c>
      <c r="S351" s="62" t="n">
        <v>27</v>
      </c>
      <c r="T351" s="45" t="n">
        <v>0.38</v>
      </c>
      <c r="U351" s="61" t="n">
        <f aca="false">(R351*S351*T351)/1000</f>
        <v>6.5664</v>
      </c>
      <c r="V351" s="45" t="n">
        <v>2.14</v>
      </c>
      <c r="W351" s="45" t="n">
        <v>6.4</v>
      </c>
      <c r="X351" s="61" t="n">
        <f aca="false">V351+W351</f>
        <v>8.54</v>
      </c>
    </row>
    <row r="352" customFormat="false" ht="14.9" hidden="false" customHeight="false" outlineLevel="0" collapsed="false">
      <c r="A352" s="59" t="n">
        <v>350</v>
      </c>
      <c r="B352" s="62" t="n">
        <v>8</v>
      </c>
      <c r="C352" s="62" t="n">
        <v>18</v>
      </c>
      <c r="D352" s="61" t="n">
        <f aca="false">(B352/C352)*100</f>
        <v>44.4444444444444</v>
      </c>
      <c r="E352" s="62" t="n">
        <v>12</v>
      </c>
      <c r="F352" s="62" t="n">
        <v>124</v>
      </c>
      <c r="G352" s="61" t="n">
        <f aca="false">(E352/F352)*100</f>
        <v>9.67741935483871</v>
      </c>
      <c r="H352" s="62" t="n">
        <v>20</v>
      </c>
      <c r="I352" s="62" t="n">
        <v>3</v>
      </c>
      <c r="J352" s="61" t="n">
        <f aca="false">(H355*I355)/100</f>
        <v>0.13</v>
      </c>
      <c r="K352" s="62" t="n">
        <v>86</v>
      </c>
      <c r="L352" s="62" t="n">
        <v>30</v>
      </c>
      <c r="M352" s="62" t="n">
        <v>12</v>
      </c>
      <c r="N352" s="61" t="n">
        <f aca="false">K352*L352*(1-(L352/M352))</f>
        <v>-3870</v>
      </c>
      <c r="O352" s="62" t="n">
        <v>9</v>
      </c>
      <c r="P352" s="62" t="n">
        <v>40</v>
      </c>
      <c r="Q352" s="61" t="n">
        <f aca="false">P352/O352</f>
        <v>4.44444444444445</v>
      </c>
      <c r="R352" s="62" t="n">
        <v>135</v>
      </c>
      <c r="S352" s="62" t="n">
        <v>27</v>
      </c>
      <c r="T352" s="45" t="n">
        <v>0.32</v>
      </c>
      <c r="U352" s="61" t="n">
        <f aca="false">(R352*S352*T352)/1000</f>
        <v>1.1664</v>
      </c>
      <c r="V352" s="45" t="n">
        <v>4.05</v>
      </c>
      <c r="W352" s="45" t="n">
        <v>14</v>
      </c>
      <c r="X352" s="61" t="n">
        <f aca="false">V352+W352</f>
        <v>18.05</v>
      </c>
    </row>
    <row r="353" customFormat="false" ht="14.9" hidden="false" customHeight="false" outlineLevel="0" collapsed="false">
      <c r="A353" s="59" t="n">
        <v>351</v>
      </c>
      <c r="B353" s="62" t="n">
        <v>4</v>
      </c>
      <c r="C353" s="62" t="n">
        <v>25</v>
      </c>
      <c r="D353" s="61" t="n">
        <f aca="false">(B353/C353)*100</f>
        <v>16</v>
      </c>
      <c r="E353" s="62" t="n">
        <v>41</v>
      </c>
      <c r="F353" s="62" t="n">
        <v>113</v>
      </c>
      <c r="G353" s="61" t="n">
        <f aca="false">(E353/F353)*100</f>
        <v>36.283185840708</v>
      </c>
      <c r="H353" s="62" t="n">
        <v>16</v>
      </c>
      <c r="I353" s="62" t="n">
        <v>1</v>
      </c>
      <c r="J353" s="61" t="n">
        <f aca="false">(H356*I356)/100</f>
        <v>0.16</v>
      </c>
      <c r="K353" s="62" t="n">
        <v>81</v>
      </c>
      <c r="L353" s="62" t="n">
        <v>26</v>
      </c>
      <c r="M353" s="62" t="n">
        <v>12</v>
      </c>
      <c r="N353" s="61" t="n">
        <f aca="false">K353*L353*(1-(L353/M353))</f>
        <v>-2457</v>
      </c>
      <c r="O353" s="62" t="n">
        <v>4</v>
      </c>
      <c r="P353" s="62" t="n">
        <v>46</v>
      </c>
      <c r="Q353" s="61" t="n">
        <f aca="false">P353/O353</f>
        <v>11.5</v>
      </c>
      <c r="R353" s="62" t="n">
        <v>153</v>
      </c>
      <c r="S353" s="62" t="n">
        <v>25</v>
      </c>
      <c r="T353" s="45" t="n">
        <v>0.44</v>
      </c>
      <c r="U353" s="61" t="n">
        <f aca="false">(R353*S353*T353)/1000</f>
        <v>1.683</v>
      </c>
      <c r="V353" s="45" t="n">
        <v>2.56</v>
      </c>
      <c r="W353" s="45" t="n">
        <v>16.8</v>
      </c>
      <c r="X353" s="61" t="n">
        <f aca="false">V353+W353</f>
        <v>19.36</v>
      </c>
    </row>
    <row r="354" customFormat="false" ht="14.9" hidden="false" customHeight="false" outlineLevel="0" collapsed="false">
      <c r="A354" s="59" t="n">
        <v>352</v>
      </c>
      <c r="B354" s="62" t="n">
        <v>4</v>
      </c>
      <c r="C354" s="62" t="n">
        <v>22</v>
      </c>
      <c r="D354" s="61" t="n">
        <f aca="false">(B354/C354)*100</f>
        <v>18.1818181818182</v>
      </c>
      <c r="E354" s="62" t="n">
        <v>30</v>
      </c>
      <c r="F354" s="62" t="n">
        <v>119</v>
      </c>
      <c r="G354" s="61" t="n">
        <f aca="false">(E354/F354)*100</f>
        <v>25.2100840336134</v>
      </c>
      <c r="H354" s="62" t="n">
        <v>3</v>
      </c>
      <c r="I354" s="62" t="n">
        <v>2</v>
      </c>
      <c r="J354" s="61" t="n">
        <f aca="false">(H357*I357)/100</f>
        <v>0.1</v>
      </c>
      <c r="K354" s="62" t="n">
        <v>90</v>
      </c>
      <c r="L354" s="62" t="n">
        <v>16</v>
      </c>
      <c r="M354" s="62" t="n">
        <v>10</v>
      </c>
      <c r="N354" s="61" t="n">
        <f aca="false">K354*L354*(1-(L354/M354))</f>
        <v>-864</v>
      </c>
      <c r="O354" s="62" t="n">
        <v>6</v>
      </c>
      <c r="P354" s="62" t="n">
        <v>36</v>
      </c>
      <c r="Q354" s="61" t="n">
        <f aca="false">P354/O354</f>
        <v>6</v>
      </c>
      <c r="R354" s="62" t="n">
        <v>681</v>
      </c>
      <c r="S354" s="62" t="n">
        <v>18</v>
      </c>
      <c r="T354" s="45" t="n">
        <v>0.3</v>
      </c>
      <c r="U354" s="61" t="n">
        <f aca="false">(R354*S354*T354)/1000</f>
        <v>3.6774</v>
      </c>
      <c r="V354" s="45" t="n">
        <v>4.6</v>
      </c>
      <c r="W354" s="45" t="n">
        <v>20</v>
      </c>
      <c r="X354" s="61" t="n">
        <f aca="false">V354+W354</f>
        <v>24.6</v>
      </c>
    </row>
    <row r="355" customFormat="false" ht="14.9" hidden="false" customHeight="false" outlineLevel="0" collapsed="false">
      <c r="A355" s="59" t="n">
        <v>353</v>
      </c>
      <c r="B355" s="62" t="n">
        <v>3</v>
      </c>
      <c r="C355" s="62" t="n">
        <v>10</v>
      </c>
      <c r="D355" s="61" t="n">
        <f aca="false">(B355/C355)*100</f>
        <v>30</v>
      </c>
      <c r="E355" s="62" t="n">
        <v>14</v>
      </c>
      <c r="F355" s="62" t="n">
        <v>125</v>
      </c>
      <c r="G355" s="61" t="n">
        <f aca="false">(E355/F355)*100</f>
        <v>11.2</v>
      </c>
      <c r="H355" s="62" t="n">
        <v>13</v>
      </c>
      <c r="I355" s="62" t="n">
        <v>1</v>
      </c>
      <c r="J355" s="61" t="n">
        <f aca="false">(H358*I358)/100</f>
        <v>0.54</v>
      </c>
      <c r="K355" s="62" t="n">
        <v>76</v>
      </c>
      <c r="L355" s="62" t="n">
        <v>17</v>
      </c>
      <c r="M355" s="62" t="n">
        <v>10</v>
      </c>
      <c r="N355" s="61" t="n">
        <f aca="false">K355*L355*(1-(L355/M355))</f>
        <v>-904.4</v>
      </c>
      <c r="O355" s="62" t="n">
        <v>9</v>
      </c>
      <c r="P355" s="62" t="n">
        <v>39</v>
      </c>
      <c r="Q355" s="61" t="n">
        <f aca="false">P355/O355</f>
        <v>4.33333333333333</v>
      </c>
      <c r="R355" s="62" t="n">
        <v>926</v>
      </c>
      <c r="S355" s="62" t="n">
        <v>18</v>
      </c>
      <c r="T355" s="45" t="n">
        <v>0.35</v>
      </c>
      <c r="U355" s="61" t="n">
        <f aca="false">(R355*S355*T355)/1000</f>
        <v>5.8338</v>
      </c>
      <c r="V355" s="45" t="n">
        <v>4.09</v>
      </c>
      <c r="W355" s="45" t="n">
        <v>7.84</v>
      </c>
      <c r="X355" s="61" t="n">
        <f aca="false">V355+W355</f>
        <v>11.93</v>
      </c>
    </row>
    <row r="356" customFormat="false" ht="14.9" hidden="false" customHeight="false" outlineLevel="0" collapsed="false">
      <c r="A356" s="59" t="n">
        <v>354</v>
      </c>
      <c r="B356" s="62" t="n">
        <v>10</v>
      </c>
      <c r="C356" s="62" t="n">
        <v>10</v>
      </c>
      <c r="D356" s="61" t="n">
        <f aca="false">(B356/C356)*100</f>
        <v>100</v>
      </c>
      <c r="E356" s="62" t="n">
        <v>23</v>
      </c>
      <c r="F356" s="62" t="n">
        <v>120</v>
      </c>
      <c r="G356" s="61" t="n">
        <f aca="false">(E356/F356)*100</f>
        <v>19.1666666666667</v>
      </c>
      <c r="H356" s="62" t="n">
        <v>16</v>
      </c>
      <c r="I356" s="62" t="n">
        <v>1</v>
      </c>
      <c r="J356" s="61" t="n">
        <f aca="false">(H359*I359)/100</f>
        <v>0.15</v>
      </c>
      <c r="K356" s="62" t="n">
        <v>78</v>
      </c>
      <c r="L356" s="62" t="n">
        <v>10</v>
      </c>
      <c r="M356" s="62" t="n">
        <v>11</v>
      </c>
      <c r="N356" s="61" t="n">
        <f aca="false">K356*L356*(1-(L356/M356))</f>
        <v>70.9090909090909</v>
      </c>
      <c r="O356" s="62" t="n">
        <v>9</v>
      </c>
      <c r="P356" s="62" t="n">
        <v>50</v>
      </c>
      <c r="Q356" s="61" t="n">
        <f aca="false">P356/O356</f>
        <v>5.55555555555556</v>
      </c>
      <c r="R356" s="62" t="n">
        <v>777</v>
      </c>
      <c r="S356" s="62" t="n">
        <v>28</v>
      </c>
      <c r="T356" s="45" t="n">
        <v>0.36</v>
      </c>
      <c r="U356" s="61" t="n">
        <f aca="false">(R356*S356*T356)/1000</f>
        <v>7.83216</v>
      </c>
      <c r="V356" s="45" t="n">
        <v>1.61</v>
      </c>
      <c r="W356" s="45" t="n">
        <v>25.6</v>
      </c>
      <c r="X356" s="61" t="n">
        <f aca="false">V356+W356</f>
        <v>27.21</v>
      </c>
    </row>
    <row r="357" customFormat="false" ht="14.9" hidden="false" customHeight="false" outlineLevel="0" collapsed="false">
      <c r="A357" s="59" t="n">
        <v>355</v>
      </c>
      <c r="B357" s="62" t="n">
        <v>9</v>
      </c>
      <c r="C357" s="62" t="n">
        <v>23</v>
      </c>
      <c r="D357" s="61" t="n">
        <f aca="false">(B357/C357)*100</f>
        <v>39.1304347826087</v>
      </c>
      <c r="E357" s="62" t="n">
        <v>45</v>
      </c>
      <c r="F357" s="62" t="n">
        <v>123</v>
      </c>
      <c r="G357" s="61" t="n">
        <f aca="false">(E357/F357)*100</f>
        <v>36.5853658536585</v>
      </c>
      <c r="H357" s="62" t="n">
        <v>10</v>
      </c>
      <c r="I357" s="62" t="n">
        <v>1</v>
      </c>
      <c r="J357" s="61" t="n">
        <f aca="false">(H360*I360)/100</f>
        <v>0.33</v>
      </c>
      <c r="K357" s="62" t="n">
        <v>75</v>
      </c>
      <c r="L357" s="62" t="n">
        <v>40</v>
      </c>
      <c r="M357" s="62" t="n">
        <v>10</v>
      </c>
      <c r="N357" s="61" t="n">
        <f aca="false">K357*L357*(1-(L357/M357))</f>
        <v>-9000</v>
      </c>
      <c r="O357" s="62" t="n">
        <v>3</v>
      </c>
      <c r="P357" s="62" t="n">
        <v>32</v>
      </c>
      <c r="Q357" s="61" t="n">
        <f aca="false">P357/O357</f>
        <v>10.6666666666667</v>
      </c>
      <c r="R357" s="62" t="n">
        <v>146</v>
      </c>
      <c r="S357" s="62" t="n">
        <v>17</v>
      </c>
      <c r="T357" s="45" t="n">
        <v>0.38</v>
      </c>
      <c r="U357" s="61" t="n">
        <f aca="false">(R357*S357*T357)/1000</f>
        <v>0.94316</v>
      </c>
      <c r="V357" s="45" t="n">
        <v>4.08</v>
      </c>
      <c r="W357" s="45" t="n">
        <v>9.36</v>
      </c>
      <c r="X357" s="61" t="n">
        <f aca="false">V357+W357</f>
        <v>13.44</v>
      </c>
    </row>
    <row r="358" customFormat="false" ht="14.9" hidden="false" customHeight="false" outlineLevel="0" collapsed="false">
      <c r="A358" s="59" t="n">
        <v>356</v>
      </c>
      <c r="B358" s="62" t="n">
        <v>1</v>
      </c>
      <c r="C358" s="62" t="n">
        <v>15</v>
      </c>
      <c r="D358" s="61" t="n">
        <f aca="false">(B358/C358)*100</f>
        <v>6.66666666666667</v>
      </c>
      <c r="E358" s="62" t="n">
        <v>43</v>
      </c>
      <c r="F358" s="62" t="n">
        <v>116</v>
      </c>
      <c r="G358" s="61" t="n">
        <f aca="false">(E358/F358)*100</f>
        <v>37.0689655172414</v>
      </c>
      <c r="H358" s="62" t="n">
        <v>18</v>
      </c>
      <c r="I358" s="62" t="n">
        <v>3</v>
      </c>
      <c r="J358" s="61" t="n">
        <f aca="false">(H361*I361)/100</f>
        <v>0.22</v>
      </c>
      <c r="K358" s="62" t="n">
        <v>86</v>
      </c>
      <c r="L358" s="62" t="n">
        <v>40</v>
      </c>
      <c r="M358" s="62" t="n">
        <v>11</v>
      </c>
      <c r="N358" s="61" t="n">
        <f aca="false">K358*L358*(1-(L358/M358))</f>
        <v>-9069.09090909091</v>
      </c>
      <c r="O358" s="62" t="n">
        <v>8</v>
      </c>
      <c r="P358" s="62" t="n">
        <v>37</v>
      </c>
      <c r="Q358" s="61" t="n">
        <f aca="false">P358/O358</f>
        <v>4.625</v>
      </c>
      <c r="R358" s="62" t="n">
        <v>228</v>
      </c>
      <c r="S358" s="62" t="n">
        <v>30</v>
      </c>
      <c r="T358" s="45" t="n">
        <v>0.29</v>
      </c>
      <c r="U358" s="61" t="n">
        <f aca="false">(R358*S358*T358)/1000</f>
        <v>1.9836</v>
      </c>
      <c r="V358" s="45" t="n">
        <v>3.06</v>
      </c>
      <c r="W358" s="45" t="n">
        <v>30.72</v>
      </c>
      <c r="X358" s="61" t="n">
        <f aca="false">V358+W358</f>
        <v>33.78</v>
      </c>
    </row>
    <row r="359" customFormat="false" ht="14.9" hidden="false" customHeight="false" outlineLevel="0" collapsed="false">
      <c r="A359" s="59" t="n">
        <v>357</v>
      </c>
      <c r="B359" s="62" t="n">
        <v>2</v>
      </c>
      <c r="C359" s="62" t="n">
        <v>16</v>
      </c>
      <c r="D359" s="61" t="n">
        <f aca="false">(B359/C359)*100</f>
        <v>12.5</v>
      </c>
      <c r="E359" s="62" t="n">
        <v>23</v>
      </c>
      <c r="F359" s="62" t="n">
        <v>119</v>
      </c>
      <c r="G359" s="61" t="n">
        <f aca="false">(E359/F359)*100</f>
        <v>19.327731092437</v>
      </c>
      <c r="H359" s="62" t="n">
        <v>5</v>
      </c>
      <c r="I359" s="62" t="n">
        <v>3</v>
      </c>
      <c r="J359" s="61" t="n">
        <f aca="false">(H362*I362)/100</f>
        <v>0.16</v>
      </c>
      <c r="K359" s="62" t="n">
        <v>79</v>
      </c>
      <c r="L359" s="62" t="n">
        <v>28</v>
      </c>
      <c r="M359" s="62" t="n">
        <v>12</v>
      </c>
      <c r="N359" s="61" t="n">
        <f aca="false">K359*L359*(1-(L359/M359))</f>
        <v>-2949.33333333333</v>
      </c>
      <c r="O359" s="62" t="n">
        <v>10</v>
      </c>
      <c r="P359" s="62" t="n">
        <v>46</v>
      </c>
      <c r="Q359" s="61" t="n">
        <f aca="false">P359/O359</f>
        <v>4.6</v>
      </c>
      <c r="R359" s="62" t="n">
        <v>550</v>
      </c>
      <c r="S359" s="62" t="n">
        <v>24</v>
      </c>
      <c r="T359" s="45" t="n">
        <v>0.3</v>
      </c>
      <c r="U359" s="61" t="n">
        <f aca="false">(R359*S359*T359)/1000</f>
        <v>3.96</v>
      </c>
      <c r="V359" s="45" t="n">
        <v>3.09</v>
      </c>
      <c r="W359" s="45" t="n">
        <v>12.8</v>
      </c>
      <c r="X359" s="61" t="n">
        <f aca="false">V359+W359</f>
        <v>15.89</v>
      </c>
    </row>
    <row r="360" customFormat="false" ht="14.9" hidden="false" customHeight="false" outlineLevel="0" collapsed="false">
      <c r="A360" s="59" t="n">
        <v>358</v>
      </c>
      <c r="B360" s="62" t="n">
        <v>9</v>
      </c>
      <c r="C360" s="62" t="n">
        <v>16</v>
      </c>
      <c r="D360" s="61" t="n">
        <f aca="false">(B360/C360)*100</f>
        <v>56.25</v>
      </c>
      <c r="E360" s="62" t="n">
        <v>27</v>
      </c>
      <c r="F360" s="62" t="n">
        <v>123</v>
      </c>
      <c r="G360" s="61" t="n">
        <f aca="false">(E360/F360)*100</f>
        <v>21.9512195121951</v>
      </c>
      <c r="H360" s="62" t="n">
        <v>11</v>
      </c>
      <c r="I360" s="62" t="n">
        <v>3</v>
      </c>
      <c r="J360" s="61" t="n">
        <f aca="false">(H363*I363)/100</f>
        <v>0.45</v>
      </c>
      <c r="K360" s="62" t="n">
        <v>71</v>
      </c>
      <c r="L360" s="62" t="n">
        <v>17</v>
      </c>
      <c r="M360" s="62" t="n">
        <v>11</v>
      </c>
      <c r="N360" s="61" t="n">
        <f aca="false">K360*L360*(1-(L360/M360))</f>
        <v>-658.363636363636</v>
      </c>
      <c r="O360" s="62" t="n">
        <v>6</v>
      </c>
      <c r="P360" s="62" t="n">
        <v>40</v>
      </c>
      <c r="Q360" s="61" t="n">
        <f aca="false">P360/O360</f>
        <v>6.66666666666667</v>
      </c>
      <c r="R360" s="62" t="n">
        <v>861</v>
      </c>
      <c r="S360" s="62" t="n">
        <v>28</v>
      </c>
      <c r="T360" s="45" t="n">
        <v>0.36</v>
      </c>
      <c r="U360" s="61" t="n">
        <f aca="false">(R360*S360*T360)/1000</f>
        <v>8.67888</v>
      </c>
      <c r="V360" s="45" t="n">
        <v>6.62</v>
      </c>
      <c r="W360" s="45" t="n">
        <v>10.32</v>
      </c>
      <c r="X360" s="61" t="n">
        <f aca="false">V360+W360</f>
        <v>16.94</v>
      </c>
    </row>
    <row r="361" customFormat="false" ht="14.9" hidden="false" customHeight="false" outlineLevel="0" collapsed="false">
      <c r="A361" s="59" t="n">
        <v>359</v>
      </c>
      <c r="B361" s="62" t="n">
        <v>3</v>
      </c>
      <c r="C361" s="62" t="n">
        <v>12</v>
      </c>
      <c r="D361" s="61" t="n">
        <f aca="false">(B361/C361)*100</f>
        <v>25</v>
      </c>
      <c r="E361" s="62" t="n">
        <v>29</v>
      </c>
      <c r="F361" s="62" t="n">
        <v>110</v>
      </c>
      <c r="G361" s="61" t="n">
        <f aca="false">(E361/F361)*100</f>
        <v>26.3636363636364</v>
      </c>
      <c r="H361" s="62" t="n">
        <v>11</v>
      </c>
      <c r="I361" s="62" t="n">
        <v>2</v>
      </c>
      <c r="J361" s="61" t="n">
        <f aca="false">(H364*I364)/100</f>
        <v>0.26</v>
      </c>
      <c r="K361" s="62" t="n">
        <v>76</v>
      </c>
      <c r="L361" s="62" t="n">
        <v>22</v>
      </c>
      <c r="M361" s="62" t="n">
        <v>11</v>
      </c>
      <c r="N361" s="61" t="n">
        <f aca="false">K361*L361*(1-(L361/M361))</f>
        <v>-1672</v>
      </c>
      <c r="O361" s="62" t="n">
        <v>7</v>
      </c>
      <c r="P361" s="62" t="n">
        <v>36</v>
      </c>
      <c r="Q361" s="61" t="n">
        <f aca="false">P361/O361</f>
        <v>5.14285714285714</v>
      </c>
      <c r="R361" s="62" t="n">
        <v>699</v>
      </c>
      <c r="S361" s="62" t="n">
        <v>30</v>
      </c>
      <c r="T361" s="45" t="n">
        <v>0.28</v>
      </c>
      <c r="U361" s="61" t="n">
        <f aca="false">(R361*S361*T361)/1000</f>
        <v>5.8716</v>
      </c>
      <c r="V361" s="45" t="n">
        <v>3.58</v>
      </c>
      <c r="W361" s="45" t="n">
        <v>31.36</v>
      </c>
      <c r="X361" s="61" t="n">
        <f aca="false">V361+W361</f>
        <v>34.94</v>
      </c>
    </row>
    <row r="362" customFormat="false" ht="14.9" hidden="false" customHeight="false" outlineLevel="0" collapsed="false">
      <c r="A362" s="59" t="n">
        <v>360</v>
      </c>
      <c r="B362" s="62" t="n">
        <v>1</v>
      </c>
      <c r="C362" s="62" t="n">
        <v>13</v>
      </c>
      <c r="D362" s="61" t="n">
        <f aca="false">(B362/C362)*100</f>
        <v>7.69230769230769</v>
      </c>
      <c r="E362" s="62" t="n">
        <v>14</v>
      </c>
      <c r="F362" s="62" t="n">
        <v>111</v>
      </c>
      <c r="G362" s="61" t="n">
        <f aca="false">(E362/F362)*100</f>
        <v>12.6126126126126</v>
      </c>
      <c r="H362" s="62" t="n">
        <v>16</v>
      </c>
      <c r="I362" s="62" t="n">
        <v>1</v>
      </c>
      <c r="J362" s="61" t="n">
        <f aca="false">(H365*I365)/100</f>
        <v>0.08</v>
      </c>
      <c r="K362" s="62" t="n">
        <v>81</v>
      </c>
      <c r="L362" s="62" t="n">
        <v>29</v>
      </c>
      <c r="M362" s="62" t="n">
        <v>12</v>
      </c>
      <c r="N362" s="61" t="n">
        <f aca="false">K362*L362*(1-(L362/M362))</f>
        <v>-3327.75</v>
      </c>
      <c r="O362" s="62" t="n">
        <v>8</v>
      </c>
      <c r="P362" s="62" t="n">
        <v>32</v>
      </c>
      <c r="Q362" s="61" t="n">
        <f aca="false">P362/O362</f>
        <v>4</v>
      </c>
      <c r="R362" s="62" t="n">
        <v>195</v>
      </c>
      <c r="S362" s="62" t="n">
        <v>20</v>
      </c>
      <c r="T362" s="45" t="n">
        <v>0.41</v>
      </c>
      <c r="U362" s="61" t="n">
        <f aca="false">(R362*S362*T362)/1000</f>
        <v>1.599</v>
      </c>
      <c r="V362" s="45" t="n">
        <v>6.08</v>
      </c>
      <c r="W362" s="45" t="n">
        <v>8</v>
      </c>
      <c r="X362" s="61" t="n">
        <f aca="false">V362+W362</f>
        <v>14.08</v>
      </c>
    </row>
    <row r="363" customFormat="false" ht="14.9" hidden="false" customHeight="false" outlineLevel="0" collapsed="false">
      <c r="A363" s="59" t="n">
        <v>361</v>
      </c>
      <c r="B363" s="62" t="n">
        <v>10</v>
      </c>
      <c r="C363" s="62" t="n">
        <v>20</v>
      </c>
      <c r="D363" s="61" t="n">
        <f aca="false">(B363/C363)*100</f>
        <v>50</v>
      </c>
      <c r="E363" s="62" t="n">
        <v>24</v>
      </c>
      <c r="F363" s="62" t="n">
        <v>125</v>
      </c>
      <c r="G363" s="61" t="n">
        <f aca="false">(E363/F363)*100</f>
        <v>19.2</v>
      </c>
      <c r="H363" s="62" t="n">
        <v>15</v>
      </c>
      <c r="I363" s="62" t="n">
        <v>3</v>
      </c>
      <c r="J363" s="61" t="n">
        <f aca="false">(H366*I366)/100</f>
        <v>0.21</v>
      </c>
      <c r="K363" s="62" t="n">
        <v>90</v>
      </c>
      <c r="L363" s="62" t="n">
        <v>16</v>
      </c>
      <c r="M363" s="62" t="n">
        <v>12</v>
      </c>
      <c r="N363" s="61" t="n">
        <f aca="false">K363*L363*(1-(L363/M363))</f>
        <v>-480</v>
      </c>
      <c r="O363" s="62" t="n">
        <v>8</v>
      </c>
      <c r="P363" s="62" t="n">
        <v>37</v>
      </c>
      <c r="Q363" s="61" t="n">
        <f aca="false">P363/O363</f>
        <v>4.625</v>
      </c>
      <c r="R363" s="62" t="n">
        <v>867</v>
      </c>
      <c r="S363" s="62" t="n">
        <v>26</v>
      </c>
      <c r="T363" s="45" t="n">
        <v>0.44</v>
      </c>
      <c r="U363" s="61" t="n">
        <f aca="false">(R363*S363*T363)/1000</f>
        <v>9.91848</v>
      </c>
      <c r="V363" s="45" t="n">
        <v>5.05</v>
      </c>
      <c r="W363" s="45" t="n">
        <v>25.2</v>
      </c>
      <c r="X363" s="61" t="n">
        <f aca="false">V363+W363</f>
        <v>30.25</v>
      </c>
    </row>
    <row r="364" customFormat="false" ht="14.9" hidden="false" customHeight="false" outlineLevel="0" collapsed="false">
      <c r="A364" s="59" t="n">
        <v>362</v>
      </c>
      <c r="B364" s="62" t="n">
        <v>7</v>
      </c>
      <c r="C364" s="62" t="n">
        <v>23</v>
      </c>
      <c r="D364" s="61" t="n">
        <f aca="false">(B364/C364)*100</f>
        <v>30.4347826086957</v>
      </c>
      <c r="E364" s="62" t="n">
        <v>30</v>
      </c>
      <c r="F364" s="62" t="n">
        <v>110</v>
      </c>
      <c r="G364" s="61" t="n">
        <f aca="false">(E364/F364)*100</f>
        <v>27.2727272727273</v>
      </c>
      <c r="H364" s="62" t="n">
        <v>13</v>
      </c>
      <c r="I364" s="62" t="n">
        <v>2</v>
      </c>
      <c r="J364" s="61" t="n">
        <f aca="false">(H367*I367)/100</f>
        <v>0.03</v>
      </c>
      <c r="K364" s="62" t="n">
        <v>74</v>
      </c>
      <c r="L364" s="62" t="n">
        <v>40</v>
      </c>
      <c r="M364" s="62" t="n">
        <v>12</v>
      </c>
      <c r="N364" s="61" t="n">
        <f aca="false">K364*L364*(1-(L364/M364))</f>
        <v>-6906.66666666667</v>
      </c>
      <c r="O364" s="62" t="n">
        <v>4</v>
      </c>
      <c r="P364" s="62" t="n">
        <v>43</v>
      </c>
      <c r="Q364" s="61" t="n">
        <f aca="false">P364/O364</f>
        <v>10.75</v>
      </c>
      <c r="R364" s="62" t="n">
        <v>654</v>
      </c>
      <c r="S364" s="62" t="n">
        <v>30</v>
      </c>
      <c r="T364" s="45" t="n">
        <v>0.31</v>
      </c>
      <c r="U364" s="61" t="n">
        <f aca="false">(R364*S364*T364)/1000</f>
        <v>6.0822</v>
      </c>
      <c r="V364" s="45" t="n">
        <v>3.09</v>
      </c>
      <c r="W364" s="45" t="n">
        <v>35.2</v>
      </c>
      <c r="X364" s="61" t="n">
        <f aca="false">V364+W364</f>
        <v>38.29</v>
      </c>
    </row>
    <row r="365" customFormat="false" ht="14.9" hidden="false" customHeight="false" outlineLevel="0" collapsed="false">
      <c r="A365" s="59" t="n">
        <v>363</v>
      </c>
      <c r="B365" s="62" t="n">
        <v>0</v>
      </c>
      <c r="C365" s="62" t="n">
        <v>14</v>
      </c>
      <c r="D365" s="61" t="n">
        <f aca="false">(B365/C365)*100</f>
        <v>0</v>
      </c>
      <c r="E365" s="62" t="n">
        <v>41</v>
      </c>
      <c r="F365" s="62" t="n">
        <v>124</v>
      </c>
      <c r="G365" s="61" t="n">
        <f aca="false">(E365/F365)*100</f>
        <v>33.0645161290323</v>
      </c>
      <c r="H365" s="62" t="n">
        <v>4</v>
      </c>
      <c r="I365" s="62" t="n">
        <v>2</v>
      </c>
      <c r="J365" s="61" t="n">
        <f aca="false">(H368*I368)/100</f>
        <v>0.16</v>
      </c>
      <c r="K365" s="62" t="n">
        <v>81</v>
      </c>
      <c r="L365" s="62" t="n">
        <v>15</v>
      </c>
      <c r="M365" s="62" t="n">
        <v>11</v>
      </c>
      <c r="N365" s="61" t="n">
        <f aca="false">K365*L365*(1-(L365/M365))</f>
        <v>-441.818181818182</v>
      </c>
      <c r="O365" s="62" t="n">
        <v>5</v>
      </c>
      <c r="P365" s="62" t="n">
        <v>42</v>
      </c>
      <c r="Q365" s="61" t="n">
        <f aca="false">P365/O365</f>
        <v>8.4</v>
      </c>
      <c r="R365" s="62" t="n">
        <v>515</v>
      </c>
      <c r="S365" s="62" t="n">
        <v>16</v>
      </c>
      <c r="T365" s="45" t="n">
        <v>0.33</v>
      </c>
      <c r="U365" s="61" t="n">
        <f aca="false">(R365*S365*T365)/1000</f>
        <v>2.7192</v>
      </c>
      <c r="V365" s="45" t="n">
        <v>3.15</v>
      </c>
      <c r="W365" s="45" t="n">
        <v>21.76</v>
      </c>
      <c r="X365" s="61" t="n">
        <f aca="false">V365+W365</f>
        <v>24.91</v>
      </c>
    </row>
    <row r="366" customFormat="false" ht="14.9" hidden="false" customHeight="false" outlineLevel="0" collapsed="false">
      <c r="A366" s="59" t="n">
        <v>364</v>
      </c>
      <c r="B366" s="62" t="n">
        <v>5</v>
      </c>
      <c r="C366" s="62" t="n">
        <v>24</v>
      </c>
      <c r="D366" s="61" t="n">
        <f aca="false">(B366/C366)*100</f>
        <v>20.8333333333333</v>
      </c>
      <c r="E366" s="62" t="n">
        <v>25</v>
      </c>
      <c r="F366" s="62" t="n">
        <v>112</v>
      </c>
      <c r="G366" s="61" t="n">
        <f aca="false">(E366/F366)*100</f>
        <v>22.3214285714286</v>
      </c>
      <c r="H366" s="62" t="n">
        <v>7</v>
      </c>
      <c r="I366" s="62" t="n">
        <v>3</v>
      </c>
      <c r="J366" s="61" t="n">
        <f aca="false">(H369*I369)/100</f>
        <v>0.38</v>
      </c>
      <c r="K366" s="62" t="n">
        <v>81</v>
      </c>
      <c r="L366" s="62" t="n">
        <v>19</v>
      </c>
      <c r="M366" s="62" t="n">
        <v>12</v>
      </c>
      <c r="N366" s="61" t="n">
        <f aca="false">K366*L366*(1-(L366/M366))</f>
        <v>-897.75</v>
      </c>
      <c r="O366" s="62" t="n">
        <v>6</v>
      </c>
      <c r="P366" s="62" t="n">
        <v>34</v>
      </c>
      <c r="Q366" s="61" t="n">
        <f aca="false">P366/O366</f>
        <v>5.66666666666667</v>
      </c>
      <c r="R366" s="62" t="n">
        <v>912</v>
      </c>
      <c r="S366" s="62" t="n">
        <v>26</v>
      </c>
      <c r="T366" s="45" t="n">
        <v>0.36</v>
      </c>
      <c r="U366" s="61" t="n">
        <f aca="false">(R366*S366*T366)/1000</f>
        <v>8.53632</v>
      </c>
      <c r="V366" s="45" t="n">
        <v>3.05</v>
      </c>
      <c r="W366" s="45" t="n">
        <v>8.64</v>
      </c>
      <c r="X366" s="61" t="n">
        <f aca="false">V366+W366</f>
        <v>11.69</v>
      </c>
    </row>
    <row r="367" customFormat="false" ht="14.9" hidden="false" customHeight="false" outlineLevel="0" collapsed="false">
      <c r="A367" s="59" t="n">
        <v>365</v>
      </c>
      <c r="B367" s="62" t="n">
        <v>10</v>
      </c>
      <c r="C367" s="62" t="n">
        <v>17</v>
      </c>
      <c r="D367" s="61" t="n">
        <f aca="false">(B367/C367)*100</f>
        <v>58.8235294117647</v>
      </c>
      <c r="E367" s="62" t="n">
        <v>30</v>
      </c>
      <c r="F367" s="62" t="n">
        <v>124</v>
      </c>
      <c r="G367" s="61" t="n">
        <f aca="false">(E367/F367)*100</f>
        <v>24.1935483870968</v>
      </c>
      <c r="H367" s="62" t="n">
        <v>1</v>
      </c>
      <c r="I367" s="62" t="n">
        <v>3</v>
      </c>
      <c r="J367" s="61" t="n">
        <f aca="false">(H370*I370)/100</f>
        <v>0.27</v>
      </c>
      <c r="K367" s="62" t="n">
        <v>75</v>
      </c>
      <c r="L367" s="62" t="n">
        <v>35</v>
      </c>
      <c r="M367" s="62" t="n">
        <v>11</v>
      </c>
      <c r="N367" s="61" t="n">
        <f aca="false">K367*L367*(1-(L367/M367))</f>
        <v>-5727.27272727273</v>
      </c>
      <c r="O367" s="62" t="n">
        <v>3</v>
      </c>
      <c r="P367" s="62" t="n">
        <v>40</v>
      </c>
      <c r="Q367" s="61" t="n">
        <f aca="false">P367/O367</f>
        <v>13.3333333333333</v>
      </c>
      <c r="R367" s="62" t="n">
        <v>940</v>
      </c>
      <c r="S367" s="62" t="n">
        <v>27</v>
      </c>
      <c r="T367" s="45" t="n">
        <v>0.27</v>
      </c>
      <c r="U367" s="61" t="n">
        <f aca="false">(R367*S367*T367)/1000</f>
        <v>6.8526</v>
      </c>
      <c r="V367" s="45" t="n">
        <v>7.13</v>
      </c>
      <c r="W367" s="45" t="n">
        <v>9.92</v>
      </c>
      <c r="X367" s="61" t="n">
        <f aca="false">V367+W367</f>
        <v>17.05</v>
      </c>
    </row>
    <row r="368" customFormat="false" ht="14.9" hidden="false" customHeight="false" outlineLevel="0" collapsed="false">
      <c r="A368" s="59" t="n">
        <v>366</v>
      </c>
      <c r="B368" s="62" t="n">
        <v>5</v>
      </c>
      <c r="C368" s="62" t="n">
        <v>19</v>
      </c>
      <c r="D368" s="61" t="n">
        <f aca="false">(B368/C368)*100</f>
        <v>26.3157894736842</v>
      </c>
      <c r="E368" s="62" t="n">
        <v>37</v>
      </c>
      <c r="F368" s="62" t="n">
        <v>119</v>
      </c>
      <c r="G368" s="61" t="n">
        <f aca="false">(E368/F368)*100</f>
        <v>31.0924369747899</v>
      </c>
      <c r="H368" s="62" t="n">
        <v>16</v>
      </c>
      <c r="I368" s="62" t="n">
        <v>1</v>
      </c>
      <c r="J368" s="61" t="n">
        <f aca="false">(H371*I371)/100</f>
        <v>0.19</v>
      </c>
      <c r="K368" s="62" t="n">
        <v>83</v>
      </c>
      <c r="L368" s="62" t="n">
        <v>14</v>
      </c>
      <c r="M368" s="62" t="n">
        <v>12</v>
      </c>
      <c r="N368" s="61" t="n">
        <f aca="false">K368*L368*(1-(L368/M368))</f>
        <v>-193.666666666667</v>
      </c>
      <c r="O368" s="62" t="n">
        <v>6</v>
      </c>
      <c r="P368" s="62" t="n">
        <v>31</v>
      </c>
      <c r="Q368" s="61" t="n">
        <f aca="false">P368/O368</f>
        <v>5.16666666666667</v>
      </c>
      <c r="R368" s="62" t="n">
        <v>305</v>
      </c>
      <c r="S368" s="62" t="n">
        <v>19</v>
      </c>
      <c r="T368" s="45" t="n">
        <v>0.35</v>
      </c>
      <c r="U368" s="61" t="n">
        <f aca="false">(R368*S368*T368)/1000</f>
        <v>2.02825</v>
      </c>
      <c r="V368" s="45" t="n">
        <v>1.55</v>
      </c>
      <c r="W368" s="45" t="n">
        <v>5.28</v>
      </c>
      <c r="X368" s="61" t="n">
        <f aca="false">V368+W368</f>
        <v>6.83</v>
      </c>
    </row>
    <row r="369" customFormat="false" ht="14.9" hidden="false" customHeight="false" outlineLevel="0" collapsed="false">
      <c r="A369" s="59" t="n">
        <v>367</v>
      </c>
      <c r="B369" s="62" t="n">
        <v>9</v>
      </c>
      <c r="C369" s="62" t="n">
        <v>22</v>
      </c>
      <c r="D369" s="61" t="n">
        <f aca="false">(B369/C369)*100</f>
        <v>40.9090909090909</v>
      </c>
      <c r="E369" s="62" t="n">
        <v>43</v>
      </c>
      <c r="F369" s="62" t="n">
        <v>116</v>
      </c>
      <c r="G369" s="61" t="n">
        <f aca="false">(E369/F369)*100</f>
        <v>37.0689655172414</v>
      </c>
      <c r="H369" s="62" t="n">
        <v>19</v>
      </c>
      <c r="I369" s="62" t="n">
        <v>2</v>
      </c>
      <c r="J369" s="61" t="n">
        <f aca="false">(H372*I372)/100</f>
        <v>0.2</v>
      </c>
      <c r="K369" s="62" t="n">
        <v>75</v>
      </c>
      <c r="L369" s="62" t="n">
        <v>23</v>
      </c>
      <c r="M369" s="62" t="n">
        <v>10</v>
      </c>
      <c r="N369" s="61" t="n">
        <f aca="false">K369*L369*(1-(L369/M369))</f>
        <v>-2242.5</v>
      </c>
      <c r="O369" s="62" t="n">
        <v>10</v>
      </c>
      <c r="P369" s="62" t="n">
        <v>48</v>
      </c>
      <c r="Q369" s="61" t="n">
        <f aca="false">P369/O369</f>
        <v>4.8</v>
      </c>
      <c r="R369" s="62" t="n">
        <v>580</v>
      </c>
      <c r="S369" s="62" t="n">
        <v>15</v>
      </c>
      <c r="T369" s="45" t="n">
        <v>0.39</v>
      </c>
      <c r="U369" s="61" t="n">
        <f aca="false">(R369*S369*T369)/1000</f>
        <v>3.393</v>
      </c>
      <c r="V369" s="45" t="n">
        <v>4.13</v>
      </c>
      <c r="W369" s="45" t="n">
        <v>22.4</v>
      </c>
      <c r="X369" s="61" t="n">
        <f aca="false">V369+W369</f>
        <v>26.53</v>
      </c>
    </row>
    <row r="370" customFormat="false" ht="14.9" hidden="false" customHeight="false" outlineLevel="0" collapsed="false">
      <c r="A370" s="59" t="n">
        <v>368</v>
      </c>
      <c r="B370" s="62" t="n">
        <v>3</v>
      </c>
      <c r="C370" s="62" t="n">
        <v>22</v>
      </c>
      <c r="D370" s="61" t="n">
        <f aca="false">(B370/C370)*100</f>
        <v>13.6363636363636</v>
      </c>
      <c r="E370" s="62" t="n">
        <v>43</v>
      </c>
      <c r="F370" s="62" t="n">
        <v>115</v>
      </c>
      <c r="G370" s="61" t="n">
        <f aca="false">(E370/F370)*100</f>
        <v>37.3913043478261</v>
      </c>
      <c r="H370" s="62" t="n">
        <v>9</v>
      </c>
      <c r="I370" s="62" t="n">
        <v>3</v>
      </c>
      <c r="J370" s="61" t="n">
        <f aca="false">(H373*I373)/100</f>
        <v>0.09</v>
      </c>
      <c r="K370" s="62" t="n">
        <v>77</v>
      </c>
      <c r="L370" s="62" t="n">
        <v>40</v>
      </c>
      <c r="M370" s="62" t="n">
        <v>12</v>
      </c>
      <c r="N370" s="61" t="n">
        <f aca="false">K370*L370*(1-(L370/M370))</f>
        <v>-7186.66666666667</v>
      </c>
      <c r="O370" s="62" t="n">
        <v>8</v>
      </c>
      <c r="P370" s="62" t="n">
        <v>33</v>
      </c>
      <c r="Q370" s="61" t="n">
        <f aca="false">P370/O370</f>
        <v>4.125</v>
      </c>
      <c r="R370" s="62" t="n">
        <v>626</v>
      </c>
      <c r="S370" s="62" t="n">
        <v>26</v>
      </c>
      <c r="T370" s="45" t="n">
        <v>0.38</v>
      </c>
      <c r="U370" s="61" t="n">
        <f aca="false">(R370*S370*T370)/1000</f>
        <v>6.18488</v>
      </c>
      <c r="V370" s="45" t="n">
        <v>3.13</v>
      </c>
      <c r="W370" s="45" t="n">
        <v>30.08</v>
      </c>
      <c r="X370" s="61" t="n">
        <f aca="false">V370+W370</f>
        <v>33.21</v>
      </c>
    </row>
    <row r="371" customFormat="false" ht="14.9" hidden="false" customHeight="false" outlineLevel="0" collapsed="false">
      <c r="A371" s="59" t="n">
        <v>369</v>
      </c>
      <c r="B371" s="62" t="n">
        <v>7</v>
      </c>
      <c r="C371" s="62" t="n">
        <v>10</v>
      </c>
      <c r="D371" s="61" t="n">
        <f aca="false">(B371/C371)*100</f>
        <v>70</v>
      </c>
      <c r="E371" s="62" t="n">
        <v>32</v>
      </c>
      <c r="F371" s="62" t="n">
        <v>124</v>
      </c>
      <c r="G371" s="61" t="n">
        <f aca="false">(E371/F371)*100</f>
        <v>25.8064516129032</v>
      </c>
      <c r="H371" s="62" t="n">
        <v>19</v>
      </c>
      <c r="I371" s="62" t="n">
        <v>1</v>
      </c>
      <c r="J371" s="61" t="n">
        <f aca="false">(H374*I374)/100</f>
        <v>0.57</v>
      </c>
      <c r="K371" s="62" t="n">
        <v>71</v>
      </c>
      <c r="L371" s="62" t="n">
        <v>48</v>
      </c>
      <c r="M371" s="62" t="n">
        <v>12</v>
      </c>
      <c r="N371" s="61" t="n">
        <f aca="false">K371*L371*(1-(L371/M371))</f>
        <v>-10224</v>
      </c>
      <c r="O371" s="62" t="n">
        <v>5</v>
      </c>
      <c r="P371" s="62" t="n">
        <v>38</v>
      </c>
      <c r="Q371" s="61" t="n">
        <f aca="false">P371/O371</f>
        <v>7.6</v>
      </c>
      <c r="R371" s="62" t="n">
        <v>570</v>
      </c>
      <c r="S371" s="62" t="n">
        <v>21</v>
      </c>
      <c r="T371" s="45" t="n">
        <v>0.3</v>
      </c>
      <c r="U371" s="61" t="n">
        <f aca="false">(R371*S371*T371)/1000</f>
        <v>3.591</v>
      </c>
      <c r="V371" s="45" t="n">
        <v>5.63</v>
      </c>
      <c r="W371" s="45" t="n">
        <v>7.68</v>
      </c>
      <c r="X371" s="61" t="n">
        <f aca="false">V371+W371</f>
        <v>13.31</v>
      </c>
    </row>
    <row r="372" customFormat="false" ht="14.9" hidden="false" customHeight="false" outlineLevel="0" collapsed="false">
      <c r="A372" s="59" t="n">
        <v>370</v>
      </c>
      <c r="B372" s="62" t="n">
        <v>0</v>
      </c>
      <c r="C372" s="62" t="n">
        <v>19</v>
      </c>
      <c r="D372" s="61" t="n">
        <f aca="false">(B372/C372)*100</f>
        <v>0</v>
      </c>
      <c r="E372" s="62" t="n">
        <v>11</v>
      </c>
      <c r="F372" s="62" t="n">
        <v>115</v>
      </c>
      <c r="G372" s="61" t="n">
        <f aca="false">(E372/F372)*100</f>
        <v>9.56521739130435</v>
      </c>
      <c r="H372" s="62" t="n">
        <v>10</v>
      </c>
      <c r="I372" s="62" t="n">
        <v>2</v>
      </c>
      <c r="J372" s="61" t="n">
        <f aca="false">(H375*I375)/100</f>
        <v>0.28</v>
      </c>
      <c r="K372" s="62" t="n">
        <v>74</v>
      </c>
      <c r="L372" s="62" t="n">
        <v>34</v>
      </c>
      <c r="M372" s="62" t="n">
        <v>10</v>
      </c>
      <c r="N372" s="61" t="n">
        <f aca="false">K372*L372*(1-(L372/M372))</f>
        <v>-6038.4</v>
      </c>
      <c r="O372" s="62" t="n">
        <v>4</v>
      </c>
      <c r="P372" s="62" t="n">
        <v>32</v>
      </c>
      <c r="Q372" s="61" t="n">
        <f aca="false">P372/O372</f>
        <v>8</v>
      </c>
      <c r="R372" s="62" t="n">
        <v>807</v>
      </c>
      <c r="S372" s="62" t="n">
        <v>16</v>
      </c>
      <c r="T372" s="45" t="n">
        <v>0.45</v>
      </c>
      <c r="U372" s="61" t="n">
        <f aca="false">(R372*S372*T372)/1000</f>
        <v>5.8104</v>
      </c>
      <c r="V372" s="45" t="n">
        <v>4.55</v>
      </c>
      <c r="W372" s="45" t="n">
        <v>19.68</v>
      </c>
      <c r="X372" s="61" t="n">
        <f aca="false">V372+W372</f>
        <v>24.23</v>
      </c>
    </row>
    <row r="373" customFormat="false" ht="14.9" hidden="false" customHeight="false" outlineLevel="0" collapsed="false">
      <c r="A373" s="59" t="n">
        <v>371</v>
      </c>
      <c r="B373" s="62" t="n">
        <v>10</v>
      </c>
      <c r="C373" s="62" t="n">
        <v>11</v>
      </c>
      <c r="D373" s="61" t="n">
        <f aca="false">(B373/C373)*100</f>
        <v>90.9090909090909</v>
      </c>
      <c r="E373" s="62" t="n">
        <v>32</v>
      </c>
      <c r="F373" s="62" t="n">
        <v>116</v>
      </c>
      <c r="G373" s="61" t="n">
        <f aca="false">(E373/F373)*100</f>
        <v>27.5862068965517</v>
      </c>
      <c r="H373" s="62" t="n">
        <v>9</v>
      </c>
      <c r="I373" s="62" t="n">
        <v>1</v>
      </c>
      <c r="J373" s="61" t="n">
        <f aca="false">(H376*I376)/100</f>
        <v>0.12</v>
      </c>
      <c r="K373" s="62" t="n">
        <v>78</v>
      </c>
      <c r="L373" s="62" t="n">
        <v>10</v>
      </c>
      <c r="M373" s="62" t="n">
        <v>10</v>
      </c>
      <c r="N373" s="61" t="n">
        <f aca="false">K373*L373*(1-(L373/M373))</f>
        <v>0</v>
      </c>
      <c r="O373" s="62" t="n">
        <v>6</v>
      </c>
      <c r="P373" s="62" t="n">
        <v>32</v>
      </c>
      <c r="Q373" s="61" t="n">
        <f aca="false">P373/O373</f>
        <v>5.33333333333333</v>
      </c>
      <c r="R373" s="62" t="n">
        <v>685</v>
      </c>
      <c r="S373" s="62" t="n">
        <v>18</v>
      </c>
      <c r="T373" s="45" t="n">
        <v>0.29</v>
      </c>
      <c r="U373" s="61" t="n">
        <f aca="false">(R373*S373*T373)/1000</f>
        <v>3.5757</v>
      </c>
      <c r="V373" s="45" t="n">
        <v>4.62</v>
      </c>
      <c r="W373" s="45" t="n">
        <v>12</v>
      </c>
      <c r="X373" s="61" t="n">
        <f aca="false">V373+W373</f>
        <v>16.62</v>
      </c>
    </row>
    <row r="374" customFormat="false" ht="14.9" hidden="false" customHeight="false" outlineLevel="0" collapsed="false">
      <c r="A374" s="59" t="n">
        <v>372</v>
      </c>
      <c r="B374" s="62" t="n">
        <v>0</v>
      </c>
      <c r="C374" s="62" t="n">
        <v>24</v>
      </c>
      <c r="D374" s="61" t="n">
        <f aca="false">(B374/C374)*100</f>
        <v>0</v>
      </c>
      <c r="E374" s="62" t="n">
        <v>38</v>
      </c>
      <c r="F374" s="62" t="n">
        <v>118</v>
      </c>
      <c r="G374" s="61" t="n">
        <f aca="false">(E374/F374)*100</f>
        <v>32.2033898305085</v>
      </c>
      <c r="H374" s="62" t="n">
        <v>19</v>
      </c>
      <c r="I374" s="62" t="n">
        <v>3</v>
      </c>
      <c r="J374" s="61" t="n">
        <f aca="false">(H377*I377)/100</f>
        <v>0.03</v>
      </c>
      <c r="K374" s="62" t="n">
        <v>72</v>
      </c>
      <c r="L374" s="62" t="n">
        <v>36</v>
      </c>
      <c r="M374" s="62" t="n">
        <v>11</v>
      </c>
      <c r="N374" s="61" t="n">
        <f aca="false">K374*L374*(1-(L374/M374))</f>
        <v>-5890.90909090909</v>
      </c>
      <c r="O374" s="62" t="n">
        <v>8</v>
      </c>
      <c r="P374" s="62" t="n">
        <v>43</v>
      </c>
      <c r="Q374" s="61" t="n">
        <f aca="false">P374/O374</f>
        <v>5.375</v>
      </c>
      <c r="R374" s="62" t="n">
        <v>730</v>
      </c>
      <c r="S374" s="62" t="n">
        <v>22</v>
      </c>
      <c r="T374" s="45" t="n">
        <v>0.29</v>
      </c>
      <c r="U374" s="61" t="n">
        <f aca="false">(R374*S374*T374)/1000</f>
        <v>4.6574</v>
      </c>
      <c r="V374" s="45" t="n">
        <v>1.58</v>
      </c>
      <c r="W374" s="45" t="n">
        <v>24.48</v>
      </c>
      <c r="X374" s="61" t="n">
        <f aca="false">V374+W374</f>
        <v>26.06</v>
      </c>
    </row>
    <row r="375" customFormat="false" ht="14.9" hidden="false" customHeight="false" outlineLevel="0" collapsed="false">
      <c r="A375" s="59" t="n">
        <v>373</v>
      </c>
      <c r="B375" s="62" t="n">
        <v>9</v>
      </c>
      <c r="C375" s="62" t="n">
        <v>16</v>
      </c>
      <c r="D375" s="61" t="n">
        <f aca="false">(B375/C375)*100</f>
        <v>56.25</v>
      </c>
      <c r="E375" s="62" t="n">
        <v>20</v>
      </c>
      <c r="F375" s="62" t="n">
        <v>122</v>
      </c>
      <c r="G375" s="61" t="n">
        <f aca="false">(E375/F375)*100</f>
        <v>16.3934426229508</v>
      </c>
      <c r="H375" s="62" t="n">
        <v>14</v>
      </c>
      <c r="I375" s="62" t="n">
        <v>2</v>
      </c>
      <c r="J375" s="61" t="n">
        <f aca="false">(H378*I378)/100</f>
        <v>0.12</v>
      </c>
      <c r="K375" s="62" t="n">
        <v>74</v>
      </c>
      <c r="L375" s="62" t="n">
        <v>48</v>
      </c>
      <c r="M375" s="62" t="n">
        <v>11</v>
      </c>
      <c r="N375" s="61" t="n">
        <f aca="false">K375*L375*(1-(L375/M375))</f>
        <v>-11947.6363636364</v>
      </c>
      <c r="O375" s="62" t="n">
        <v>8</v>
      </c>
      <c r="P375" s="62" t="n">
        <v>30</v>
      </c>
      <c r="Q375" s="61" t="n">
        <f aca="false">P375/O375</f>
        <v>3.75</v>
      </c>
      <c r="R375" s="62" t="n">
        <v>190</v>
      </c>
      <c r="S375" s="62" t="n">
        <v>30</v>
      </c>
      <c r="T375" s="45" t="n">
        <v>0.43</v>
      </c>
      <c r="U375" s="61" t="n">
        <f aca="false">(R375*S375*T375)/1000</f>
        <v>2.451</v>
      </c>
      <c r="V375" s="45" t="n">
        <v>2.09</v>
      </c>
      <c r="W375" s="45" t="n">
        <v>37.6</v>
      </c>
      <c r="X375" s="61" t="n">
        <f aca="false">V375+W375</f>
        <v>39.69</v>
      </c>
    </row>
    <row r="376" customFormat="false" ht="14.9" hidden="false" customHeight="false" outlineLevel="0" collapsed="false">
      <c r="A376" s="59" t="n">
        <v>374</v>
      </c>
      <c r="B376" s="62" t="n">
        <v>8</v>
      </c>
      <c r="C376" s="62" t="n">
        <v>21</v>
      </c>
      <c r="D376" s="61" t="n">
        <f aca="false">(B376/C376)*100</f>
        <v>38.0952380952381</v>
      </c>
      <c r="E376" s="62" t="n">
        <v>11</v>
      </c>
      <c r="F376" s="62" t="n">
        <v>121</v>
      </c>
      <c r="G376" s="61" t="n">
        <f aca="false">(E376/F376)*100</f>
        <v>9.09090909090909</v>
      </c>
      <c r="H376" s="62" t="n">
        <v>4</v>
      </c>
      <c r="I376" s="62" t="n">
        <v>3</v>
      </c>
      <c r="J376" s="61" t="n">
        <f aca="false">(H379*I379)/100</f>
        <v>0.14</v>
      </c>
      <c r="K376" s="62" t="n">
        <v>87</v>
      </c>
      <c r="L376" s="62" t="n">
        <v>45</v>
      </c>
      <c r="M376" s="62" t="n">
        <v>11</v>
      </c>
      <c r="N376" s="61" t="n">
        <f aca="false">K376*L376*(1-(L376/M376))</f>
        <v>-12100.9090909091</v>
      </c>
      <c r="O376" s="62" t="n">
        <v>9</v>
      </c>
      <c r="P376" s="62" t="n">
        <v>32</v>
      </c>
      <c r="Q376" s="61" t="n">
        <f aca="false">P376/O376</f>
        <v>3.55555555555556</v>
      </c>
      <c r="R376" s="62" t="n">
        <v>390</v>
      </c>
      <c r="S376" s="62" t="n">
        <v>30</v>
      </c>
      <c r="T376" s="45" t="n">
        <v>0.4</v>
      </c>
      <c r="U376" s="61" t="n">
        <f aca="false">(R376*S376*T376)/1000</f>
        <v>4.68</v>
      </c>
      <c r="V376" s="45" t="n">
        <v>3.61</v>
      </c>
      <c r="W376" s="45" t="n">
        <v>5.6</v>
      </c>
      <c r="X376" s="61" t="n">
        <f aca="false">V376+W376</f>
        <v>9.21</v>
      </c>
    </row>
    <row r="377" customFormat="false" ht="14.9" hidden="false" customHeight="false" outlineLevel="0" collapsed="false">
      <c r="A377" s="59" t="n">
        <v>375</v>
      </c>
      <c r="B377" s="62" t="n">
        <v>9</v>
      </c>
      <c r="C377" s="62" t="n">
        <v>23</v>
      </c>
      <c r="D377" s="61" t="n">
        <f aca="false">(B377/C377)*100</f>
        <v>39.1304347826087</v>
      </c>
      <c r="E377" s="62" t="n">
        <v>16</v>
      </c>
      <c r="F377" s="62" t="n">
        <v>117</v>
      </c>
      <c r="G377" s="61" t="n">
        <f aca="false">(E377/F377)*100</f>
        <v>13.6752136752137</v>
      </c>
      <c r="H377" s="62" t="n">
        <v>1</v>
      </c>
      <c r="I377" s="62" t="n">
        <v>3</v>
      </c>
      <c r="J377" s="61" t="n">
        <f aca="false">(H380*I380)/100</f>
        <v>0.03</v>
      </c>
      <c r="K377" s="62" t="n">
        <v>84</v>
      </c>
      <c r="L377" s="62" t="n">
        <v>18</v>
      </c>
      <c r="M377" s="62" t="n">
        <v>11</v>
      </c>
      <c r="N377" s="61" t="n">
        <f aca="false">K377*L377*(1-(L377/M377))</f>
        <v>-962.181818181818</v>
      </c>
      <c r="O377" s="62" t="n">
        <v>6</v>
      </c>
      <c r="P377" s="62" t="n">
        <v>41</v>
      </c>
      <c r="Q377" s="61" t="n">
        <f aca="false">P377/O377</f>
        <v>6.83333333333333</v>
      </c>
      <c r="R377" s="62" t="n">
        <v>606</v>
      </c>
      <c r="S377" s="62" t="n">
        <v>22</v>
      </c>
      <c r="T377" s="45" t="n">
        <v>0.33</v>
      </c>
      <c r="U377" s="61" t="n">
        <f aca="false">(R377*S377*T377)/1000</f>
        <v>4.39956</v>
      </c>
      <c r="V377" s="45" t="n">
        <v>7.13</v>
      </c>
      <c r="W377" s="45" t="n">
        <v>20</v>
      </c>
      <c r="X377" s="61" t="n">
        <f aca="false">V377+W377</f>
        <v>27.13</v>
      </c>
    </row>
    <row r="378" customFormat="false" ht="14.9" hidden="false" customHeight="false" outlineLevel="0" collapsed="false">
      <c r="A378" s="59" t="n">
        <v>376</v>
      </c>
      <c r="B378" s="62" t="n">
        <v>1</v>
      </c>
      <c r="C378" s="62" t="n">
        <v>19</v>
      </c>
      <c r="D378" s="61" t="n">
        <f aca="false">(B378/C378)*100</f>
        <v>5.26315789473684</v>
      </c>
      <c r="E378" s="62" t="n">
        <v>38</v>
      </c>
      <c r="F378" s="62" t="n">
        <v>117</v>
      </c>
      <c r="G378" s="61" t="n">
        <f aca="false">(E378/F378)*100</f>
        <v>32.4786324786325</v>
      </c>
      <c r="H378" s="62" t="n">
        <v>6</v>
      </c>
      <c r="I378" s="62" t="n">
        <v>2</v>
      </c>
      <c r="J378" s="61" t="n">
        <f aca="false">(H381*I381)/100</f>
        <v>0.09</v>
      </c>
      <c r="K378" s="62" t="n">
        <v>83</v>
      </c>
      <c r="L378" s="62" t="n">
        <v>47</v>
      </c>
      <c r="M378" s="62" t="n">
        <v>11</v>
      </c>
      <c r="N378" s="61" t="n">
        <f aca="false">K378*L378*(1-(L378/M378))</f>
        <v>-12766.9090909091</v>
      </c>
      <c r="O378" s="62" t="n">
        <v>7</v>
      </c>
      <c r="P378" s="62" t="n">
        <v>45</v>
      </c>
      <c r="Q378" s="61" t="n">
        <f aca="false">P378/O378</f>
        <v>6.42857142857143</v>
      </c>
      <c r="R378" s="62" t="n">
        <v>985</v>
      </c>
      <c r="S378" s="62" t="n">
        <v>23</v>
      </c>
      <c r="T378" s="45" t="n">
        <v>0.38</v>
      </c>
      <c r="U378" s="61" t="n">
        <f aca="false">(R378*S378*T378)/1000</f>
        <v>8.6089</v>
      </c>
      <c r="V378" s="45" t="n">
        <v>6.07</v>
      </c>
      <c r="W378" s="45" t="n">
        <v>5.76</v>
      </c>
      <c r="X378" s="61" t="n">
        <f aca="false">V378+W378</f>
        <v>11.83</v>
      </c>
    </row>
    <row r="379" customFormat="false" ht="14.9" hidden="false" customHeight="false" outlineLevel="0" collapsed="false">
      <c r="A379" s="59" t="n">
        <v>377</v>
      </c>
      <c r="B379" s="62" t="n">
        <v>9</v>
      </c>
      <c r="C379" s="62" t="n">
        <v>12</v>
      </c>
      <c r="D379" s="61" t="n">
        <f aca="false">(B379/C379)*100</f>
        <v>75</v>
      </c>
      <c r="E379" s="62" t="n">
        <v>22</v>
      </c>
      <c r="F379" s="62" t="n">
        <v>119</v>
      </c>
      <c r="G379" s="61" t="n">
        <f aca="false">(E379/F379)*100</f>
        <v>18.4873949579832</v>
      </c>
      <c r="H379" s="62" t="n">
        <v>14</v>
      </c>
      <c r="I379" s="62" t="n">
        <v>1</v>
      </c>
      <c r="J379" s="61" t="n">
        <f aca="false">(H382*I382)/100</f>
        <v>0.51</v>
      </c>
      <c r="K379" s="62" t="n">
        <v>76</v>
      </c>
      <c r="L379" s="62" t="n">
        <v>23</v>
      </c>
      <c r="M379" s="62" t="n">
        <v>11</v>
      </c>
      <c r="N379" s="61" t="n">
        <f aca="false">K379*L379*(1-(L379/M379))</f>
        <v>-1906.90909090909</v>
      </c>
      <c r="O379" s="62" t="n">
        <v>3</v>
      </c>
      <c r="P379" s="62" t="n">
        <v>49</v>
      </c>
      <c r="Q379" s="61" t="n">
        <f aca="false">P379/O379</f>
        <v>16.3333333333333</v>
      </c>
      <c r="R379" s="62" t="n">
        <v>463</v>
      </c>
      <c r="S379" s="62" t="n">
        <v>16</v>
      </c>
      <c r="T379" s="45" t="n">
        <v>0.43</v>
      </c>
      <c r="U379" s="61" t="n">
        <f aca="false">(R379*S379*T379)/1000</f>
        <v>3.18544</v>
      </c>
      <c r="V379" s="45" t="n">
        <v>5.63</v>
      </c>
      <c r="W379" s="45" t="n">
        <v>34.56</v>
      </c>
      <c r="X379" s="61" t="n">
        <f aca="false">V379+W379</f>
        <v>40.19</v>
      </c>
    </row>
    <row r="380" customFormat="false" ht="14.9" hidden="false" customHeight="false" outlineLevel="0" collapsed="false">
      <c r="A380" s="59" t="n">
        <v>378</v>
      </c>
      <c r="B380" s="62" t="n">
        <v>10</v>
      </c>
      <c r="C380" s="62" t="n">
        <v>23</v>
      </c>
      <c r="D380" s="61" t="n">
        <f aca="false">(B380/C380)*100</f>
        <v>43.4782608695652</v>
      </c>
      <c r="E380" s="62" t="n">
        <v>11</v>
      </c>
      <c r="F380" s="62" t="n">
        <v>120</v>
      </c>
      <c r="G380" s="61" t="n">
        <f aca="false">(E380/F380)*100</f>
        <v>9.16666666666667</v>
      </c>
      <c r="H380" s="62" t="n">
        <v>1</v>
      </c>
      <c r="I380" s="62" t="n">
        <v>3</v>
      </c>
      <c r="J380" s="61" t="n">
        <f aca="false">(H383*I383)/100</f>
        <v>0.12</v>
      </c>
      <c r="K380" s="62" t="n">
        <v>77</v>
      </c>
      <c r="L380" s="62" t="n">
        <v>27</v>
      </c>
      <c r="M380" s="62" t="n">
        <v>10</v>
      </c>
      <c r="N380" s="61" t="n">
        <f aca="false">K380*L380*(1-(L380/M380))</f>
        <v>-3534.3</v>
      </c>
      <c r="O380" s="62" t="n">
        <v>6</v>
      </c>
      <c r="P380" s="62" t="n">
        <v>41</v>
      </c>
      <c r="Q380" s="61" t="n">
        <f aca="false">P380/O380</f>
        <v>6.83333333333333</v>
      </c>
      <c r="R380" s="62" t="n">
        <v>176</v>
      </c>
      <c r="S380" s="62" t="n">
        <v>20</v>
      </c>
      <c r="T380" s="45" t="n">
        <v>0.44</v>
      </c>
      <c r="U380" s="61" t="n">
        <f aca="false">(R380*S380*T380)/1000</f>
        <v>1.5488</v>
      </c>
      <c r="V380" s="45" t="n">
        <v>4.14</v>
      </c>
      <c r="W380" s="45" t="n">
        <v>21.6</v>
      </c>
      <c r="X380" s="61" t="n">
        <f aca="false">V380+W380</f>
        <v>25.74</v>
      </c>
    </row>
    <row r="381" customFormat="false" ht="14.9" hidden="false" customHeight="false" outlineLevel="0" collapsed="false">
      <c r="A381" s="59" t="n">
        <v>379</v>
      </c>
      <c r="B381" s="62" t="n">
        <v>0</v>
      </c>
      <c r="C381" s="62" t="n">
        <v>13</v>
      </c>
      <c r="D381" s="61" t="n">
        <f aca="false">(B381/C381)*100</f>
        <v>0</v>
      </c>
      <c r="E381" s="62" t="n">
        <v>11</v>
      </c>
      <c r="F381" s="62" t="n">
        <v>123</v>
      </c>
      <c r="G381" s="61" t="n">
        <f aca="false">(E381/F381)*100</f>
        <v>8.94308943089431</v>
      </c>
      <c r="H381" s="62" t="n">
        <v>3</v>
      </c>
      <c r="I381" s="62" t="n">
        <v>3</v>
      </c>
      <c r="J381" s="61" t="n">
        <f aca="false">(H384*I384)/100</f>
        <v>0.22</v>
      </c>
      <c r="K381" s="62" t="n">
        <v>79</v>
      </c>
      <c r="L381" s="62" t="n">
        <v>18</v>
      </c>
      <c r="M381" s="62" t="n">
        <v>12</v>
      </c>
      <c r="N381" s="61" t="n">
        <f aca="false">K381*L381*(1-(L381/M381))</f>
        <v>-711</v>
      </c>
      <c r="O381" s="62" t="n">
        <v>8</v>
      </c>
      <c r="P381" s="62" t="n">
        <v>45</v>
      </c>
      <c r="Q381" s="61" t="n">
        <f aca="false">P381/O381</f>
        <v>5.625</v>
      </c>
      <c r="R381" s="62" t="n">
        <v>502</v>
      </c>
      <c r="S381" s="62" t="n">
        <v>22</v>
      </c>
      <c r="T381" s="45" t="n">
        <v>0.34</v>
      </c>
      <c r="U381" s="61" t="n">
        <f aca="false">(R381*S381*T381)/1000</f>
        <v>3.75496</v>
      </c>
      <c r="V381" s="45" t="n">
        <v>6.05</v>
      </c>
      <c r="W381" s="45" t="n">
        <v>8.88</v>
      </c>
      <c r="X381" s="61" t="n">
        <f aca="false">V381+W381</f>
        <v>14.93</v>
      </c>
    </row>
    <row r="382" customFormat="false" ht="14.9" hidden="false" customHeight="false" outlineLevel="0" collapsed="false">
      <c r="A382" s="59" t="n">
        <v>380</v>
      </c>
      <c r="B382" s="62" t="n">
        <v>4</v>
      </c>
      <c r="C382" s="62" t="n">
        <v>20</v>
      </c>
      <c r="D382" s="61" t="n">
        <f aca="false">(B382/C382)*100</f>
        <v>20</v>
      </c>
      <c r="E382" s="62" t="n">
        <v>42</v>
      </c>
      <c r="F382" s="62" t="n">
        <v>115</v>
      </c>
      <c r="G382" s="61" t="n">
        <f aca="false">(E382/F382)*100</f>
        <v>36.5217391304348</v>
      </c>
      <c r="H382" s="62" t="n">
        <v>17</v>
      </c>
      <c r="I382" s="62" t="n">
        <v>3</v>
      </c>
      <c r="J382" s="61" t="n">
        <f aca="false">(H385*I385)/100</f>
        <v>0.54</v>
      </c>
      <c r="K382" s="62" t="n">
        <v>81</v>
      </c>
      <c r="L382" s="62" t="n">
        <v>28</v>
      </c>
      <c r="M382" s="62" t="n">
        <v>10</v>
      </c>
      <c r="N382" s="61" t="n">
        <f aca="false">K382*L382*(1-(L382/M382))</f>
        <v>-4082.4</v>
      </c>
      <c r="O382" s="62" t="n">
        <v>10</v>
      </c>
      <c r="P382" s="62" t="n">
        <v>42</v>
      </c>
      <c r="Q382" s="61" t="n">
        <f aca="false">P382/O382</f>
        <v>4.2</v>
      </c>
      <c r="R382" s="62" t="n">
        <v>471</v>
      </c>
      <c r="S382" s="62" t="n">
        <v>21</v>
      </c>
      <c r="T382" s="45" t="n">
        <v>0.38</v>
      </c>
      <c r="U382" s="61" t="n">
        <f aca="false">(R382*S382*T382)/1000</f>
        <v>3.75858</v>
      </c>
      <c r="V382" s="45" t="n">
        <v>7.1</v>
      </c>
      <c r="W382" s="45" t="n">
        <v>13.6</v>
      </c>
      <c r="X382" s="61" t="n">
        <f aca="false">V382+W382</f>
        <v>20.7</v>
      </c>
    </row>
    <row r="383" customFormat="false" ht="14.9" hidden="false" customHeight="false" outlineLevel="0" collapsed="false">
      <c r="A383" s="59" t="n">
        <v>381</v>
      </c>
      <c r="B383" s="62" t="n">
        <v>7</v>
      </c>
      <c r="C383" s="62" t="n">
        <v>12</v>
      </c>
      <c r="D383" s="61" t="n">
        <f aca="false">(B383/C383)*100</f>
        <v>58.3333333333333</v>
      </c>
      <c r="E383" s="62" t="n">
        <v>15</v>
      </c>
      <c r="F383" s="62" t="n">
        <v>125</v>
      </c>
      <c r="G383" s="61" t="n">
        <f aca="false">(E383/F383)*100</f>
        <v>12</v>
      </c>
      <c r="H383" s="62" t="n">
        <v>6</v>
      </c>
      <c r="I383" s="62" t="n">
        <v>2</v>
      </c>
      <c r="J383" s="61" t="n">
        <f aca="false">(H386*I386)/100</f>
        <v>0.6</v>
      </c>
      <c r="K383" s="62" t="n">
        <v>75</v>
      </c>
      <c r="L383" s="62" t="n">
        <v>17</v>
      </c>
      <c r="M383" s="62" t="n">
        <v>10</v>
      </c>
      <c r="N383" s="61" t="n">
        <f aca="false">K383*L383*(1-(L383/M383))</f>
        <v>-892.5</v>
      </c>
      <c r="O383" s="62" t="n">
        <v>10</v>
      </c>
      <c r="P383" s="62" t="n">
        <v>47</v>
      </c>
      <c r="Q383" s="61" t="n">
        <f aca="false">P383/O383</f>
        <v>4.7</v>
      </c>
      <c r="R383" s="62" t="n">
        <v>900</v>
      </c>
      <c r="S383" s="62" t="n">
        <v>17</v>
      </c>
      <c r="T383" s="45" t="n">
        <v>0.41</v>
      </c>
      <c r="U383" s="61" t="n">
        <f aca="false">(R383*S383*T383)/1000</f>
        <v>6.273</v>
      </c>
      <c r="V383" s="45" t="n">
        <v>3.59</v>
      </c>
      <c r="W383" s="45" t="n">
        <v>12.8</v>
      </c>
      <c r="X383" s="61" t="n">
        <f aca="false">V383+W383</f>
        <v>16.39</v>
      </c>
    </row>
    <row r="384" customFormat="false" ht="14.9" hidden="false" customHeight="false" outlineLevel="0" collapsed="false">
      <c r="A384" s="59" t="n">
        <v>382</v>
      </c>
      <c r="B384" s="62" t="n">
        <v>2</v>
      </c>
      <c r="C384" s="62" t="n">
        <v>14</v>
      </c>
      <c r="D384" s="61" t="n">
        <f aca="false">(B384/C384)*100</f>
        <v>14.2857142857143</v>
      </c>
      <c r="E384" s="62" t="n">
        <v>18</v>
      </c>
      <c r="F384" s="62" t="n">
        <v>125</v>
      </c>
      <c r="G384" s="61" t="n">
        <f aca="false">(E384/F384)*100</f>
        <v>14.4</v>
      </c>
      <c r="H384" s="62" t="n">
        <v>11</v>
      </c>
      <c r="I384" s="62" t="n">
        <v>2</v>
      </c>
      <c r="J384" s="61" t="n">
        <f aca="false">(H387*I387)/100</f>
        <v>0.11</v>
      </c>
      <c r="K384" s="62" t="n">
        <v>90</v>
      </c>
      <c r="L384" s="62" t="n">
        <v>41</v>
      </c>
      <c r="M384" s="62" t="n">
        <v>10</v>
      </c>
      <c r="N384" s="61" t="n">
        <f aca="false">K384*L384*(1-(L384/M384))</f>
        <v>-11439</v>
      </c>
      <c r="O384" s="62" t="n">
        <v>5</v>
      </c>
      <c r="P384" s="62" t="n">
        <v>43</v>
      </c>
      <c r="Q384" s="61" t="n">
        <f aca="false">P384/O384</f>
        <v>8.6</v>
      </c>
      <c r="R384" s="62" t="n">
        <v>449</v>
      </c>
      <c r="S384" s="62" t="n">
        <v>20</v>
      </c>
      <c r="T384" s="45" t="n">
        <v>0.25</v>
      </c>
      <c r="U384" s="61" t="n">
        <f aca="false">(R384*S384*T384)/1000</f>
        <v>2.245</v>
      </c>
      <c r="V384" s="45" t="n">
        <v>4.11</v>
      </c>
      <c r="W384" s="45" t="n">
        <v>29.6</v>
      </c>
      <c r="X384" s="61" t="n">
        <f aca="false">V384+W384</f>
        <v>33.71</v>
      </c>
    </row>
    <row r="385" customFormat="false" ht="14.9" hidden="false" customHeight="false" outlineLevel="0" collapsed="false">
      <c r="A385" s="59" t="n">
        <v>383</v>
      </c>
      <c r="B385" s="62" t="n">
        <v>2</v>
      </c>
      <c r="C385" s="62" t="n">
        <v>17</v>
      </c>
      <c r="D385" s="61" t="n">
        <f aca="false">(B385/C385)*100</f>
        <v>11.7647058823529</v>
      </c>
      <c r="E385" s="62" t="n">
        <v>38</v>
      </c>
      <c r="F385" s="62" t="n">
        <v>118</v>
      </c>
      <c r="G385" s="61" t="n">
        <f aca="false">(E385/F385)*100</f>
        <v>32.2033898305085</v>
      </c>
      <c r="H385" s="62" t="n">
        <v>18</v>
      </c>
      <c r="I385" s="62" t="n">
        <v>3</v>
      </c>
      <c r="J385" s="61" t="n">
        <f aca="false">(H388*I388)/100</f>
        <v>0.26</v>
      </c>
      <c r="K385" s="62" t="n">
        <v>76</v>
      </c>
      <c r="L385" s="62" t="n">
        <v>32</v>
      </c>
      <c r="M385" s="62" t="n">
        <v>10</v>
      </c>
      <c r="N385" s="61" t="n">
        <f aca="false">K385*L385*(1-(L385/M385))</f>
        <v>-5350.4</v>
      </c>
      <c r="O385" s="62" t="n">
        <v>8</v>
      </c>
      <c r="P385" s="62" t="n">
        <v>36</v>
      </c>
      <c r="Q385" s="61" t="n">
        <f aca="false">P385/O385</f>
        <v>4.5</v>
      </c>
      <c r="R385" s="62" t="n">
        <v>898</v>
      </c>
      <c r="S385" s="62" t="n">
        <v>18</v>
      </c>
      <c r="T385" s="45" t="n">
        <v>0.39</v>
      </c>
      <c r="U385" s="61" t="n">
        <f aca="false">(R385*S385*T385)/1000</f>
        <v>6.30396</v>
      </c>
      <c r="V385" s="45" t="n">
        <v>7.65</v>
      </c>
      <c r="W385" s="45" t="n">
        <v>28.8</v>
      </c>
      <c r="X385" s="61" t="n">
        <f aca="false">V385+W385</f>
        <v>36.45</v>
      </c>
    </row>
    <row r="386" customFormat="false" ht="14.9" hidden="false" customHeight="false" outlineLevel="0" collapsed="false">
      <c r="A386" s="59" t="n">
        <v>384</v>
      </c>
      <c r="B386" s="62" t="n">
        <v>8</v>
      </c>
      <c r="C386" s="62" t="n">
        <v>22</v>
      </c>
      <c r="D386" s="61" t="n">
        <f aca="false">(B386/C386)*100</f>
        <v>36.3636363636364</v>
      </c>
      <c r="E386" s="62" t="n">
        <v>21</v>
      </c>
      <c r="F386" s="62" t="n">
        <v>115</v>
      </c>
      <c r="G386" s="61" t="n">
        <f aca="false">(E386/F386)*100</f>
        <v>18.2608695652174</v>
      </c>
      <c r="H386" s="62" t="n">
        <v>20</v>
      </c>
      <c r="I386" s="62" t="n">
        <v>3</v>
      </c>
      <c r="J386" s="61" t="n">
        <f aca="false">(H389*I389)/100</f>
        <v>0.17</v>
      </c>
      <c r="K386" s="62" t="n">
        <v>81</v>
      </c>
      <c r="L386" s="62" t="n">
        <v>22</v>
      </c>
      <c r="M386" s="62" t="n">
        <v>11</v>
      </c>
      <c r="N386" s="61" t="n">
        <f aca="false">K386*L386*(1-(L386/M386))</f>
        <v>-1782</v>
      </c>
      <c r="O386" s="62" t="n">
        <v>10</v>
      </c>
      <c r="P386" s="62" t="n">
        <v>38</v>
      </c>
      <c r="Q386" s="61" t="n">
        <f aca="false">P386/O386</f>
        <v>3.8</v>
      </c>
      <c r="R386" s="62" t="n">
        <v>646</v>
      </c>
      <c r="S386" s="62" t="n">
        <v>19</v>
      </c>
      <c r="T386" s="45" t="n">
        <v>0.41</v>
      </c>
      <c r="U386" s="61" t="n">
        <f aca="false">(R386*S386*T386)/1000</f>
        <v>5.03234</v>
      </c>
      <c r="V386" s="45" t="n">
        <v>6.08</v>
      </c>
      <c r="W386" s="45" t="n">
        <v>8.16</v>
      </c>
      <c r="X386" s="61" t="n">
        <f aca="false">V386+W386</f>
        <v>14.24</v>
      </c>
    </row>
    <row r="387" customFormat="false" ht="14.9" hidden="false" customHeight="false" outlineLevel="0" collapsed="false">
      <c r="A387" s="59" t="n">
        <v>385</v>
      </c>
      <c r="B387" s="62" t="n">
        <v>3</v>
      </c>
      <c r="C387" s="62" t="n">
        <v>12</v>
      </c>
      <c r="D387" s="61" t="n">
        <f aca="false">(B387/C387)*100</f>
        <v>25</v>
      </c>
      <c r="E387" s="62" t="n">
        <v>43</v>
      </c>
      <c r="F387" s="62" t="n">
        <v>121</v>
      </c>
      <c r="G387" s="61" t="n">
        <f aca="false">(E387/F387)*100</f>
        <v>35.5371900826446</v>
      </c>
      <c r="H387" s="62" t="n">
        <v>11</v>
      </c>
      <c r="I387" s="62" t="n">
        <v>1</v>
      </c>
      <c r="J387" s="61" t="n">
        <f aca="false">(H390*I390)/100</f>
        <v>0.3</v>
      </c>
      <c r="K387" s="62" t="n">
        <v>77</v>
      </c>
      <c r="L387" s="62" t="n">
        <v>34</v>
      </c>
      <c r="M387" s="62" t="n">
        <v>11</v>
      </c>
      <c r="N387" s="61" t="n">
        <f aca="false">K387*L387*(1-(L387/M387))</f>
        <v>-5474</v>
      </c>
      <c r="O387" s="62" t="n">
        <v>4</v>
      </c>
      <c r="P387" s="62" t="n">
        <v>37</v>
      </c>
      <c r="Q387" s="61" t="n">
        <f aca="false">P387/O387</f>
        <v>9.25</v>
      </c>
      <c r="R387" s="62" t="n">
        <v>850</v>
      </c>
      <c r="S387" s="62" t="n">
        <v>25</v>
      </c>
      <c r="T387" s="45" t="n">
        <v>0.28</v>
      </c>
      <c r="U387" s="61" t="n">
        <f aca="false">(R387*S387*T387)/1000</f>
        <v>5.95</v>
      </c>
      <c r="V387" s="45" t="n">
        <v>2.15</v>
      </c>
      <c r="W387" s="45" t="n">
        <v>16.8</v>
      </c>
      <c r="X387" s="61" t="n">
        <f aca="false">V387+W387</f>
        <v>18.95</v>
      </c>
    </row>
    <row r="388" customFormat="false" ht="14.9" hidden="false" customHeight="false" outlineLevel="0" collapsed="false">
      <c r="A388" s="59" t="n">
        <v>386</v>
      </c>
      <c r="B388" s="62" t="n">
        <v>2</v>
      </c>
      <c r="C388" s="62" t="n">
        <v>21</v>
      </c>
      <c r="D388" s="61" t="n">
        <f aca="false">(B388/C388)*100</f>
        <v>9.52380952380952</v>
      </c>
      <c r="E388" s="62" t="n">
        <v>22</v>
      </c>
      <c r="F388" s="62" t="n">
        <v>123</v>
      </c>
      <c r="G388" s="61" t="n">
        <f aca="false">(E388/F388)*100</f>
        <v>17.8861788617886</v>
      </c>
      <c r="H388" s="62" t="n">
        <v>13</v>
      </c>
      <c r="I388" s="62" t="n">
        <v>2</v>
      </c>
      <c r="J388" s="61" t="n">
        <f aca="false">(H391*I391)/100</f>
        <v>0.57</v>
      </c>
      <c r="K388" s="62" t="n">
        <v>75</v>
      </c>
      <c r="L388" s="62" t="n">
        <v>37</v>
      </c>
      <c r="M388" s="62" t="n">
        <v>10</v>
      </c>
      <c r="N388" s="61" t="n">
        <f aca="false">K388*L388*(1-(L388/M388))</f>
        <v>-7492.5</v>
      </c>
      <c r="O388" s="62" t="n">
        <v>3</v>
      </c>
      <c r="P388" s="62" t="n">
        <v>43</v>
      </c>
      <c r="Q388" s="61" t="n">
        <f aca="false">P388/O388</f>
        <v>14.3333333333333</v>
      </c>
      <c r="R388" s="62" t="n">
        <v>707</v>
      </c>
      <c r="S388" s="62" t="n">
        <v>20</v>
      </c>
      <c r="T388" s="45" t="n">
        <v>0.38</v>
      </c>
      <c r="U388" s="61" t="n">
        <f aca="false">(R388*S388*T388)/1000</f>
        <v>5.3732</v>
      </c>
      <c r="V388" s="45" t="n">
        <v>2.55</v>
      </c>
      <c r="W388" s="45" t="n">
        <v>9.6</v>
      </c>
      <c r="X388" s="61" t="n">
        <f aca="false">V388+W388</f>
        <v>12.15</v>
      </c>
    </row>
    <row r="389" customFormat="false" ht="14.9" hidden="false" customHeight="false" outlineLevel="0" collapsed="false">
      <c r="A389" s="59" t="n">
        <v>387</v>
      </c>
      <c r="B389" s="62" t="n">
        <v>1</v>
      </c>
      <c r="C389" s="62" t="n">
        <v>25</v>
      </c>
      <c r="D389" s="61" t="n">
        <f aca="false">(B389/C389)*100</f>
        <v>4</v>
      </c>
      <c r="E389" s="62" t="n">
        <v>29</v>
      </c>
      <c r="F389" s="62" t="n">
        <v>122</v>
      </c>
      <c r="G389" s="61" t="n">
        <f aca="false">(E389/F389)*100</f>
        <v>23.7704918032787</v>
      </c>
      <c r="H389" s="62" t="n">
        <v>17</v>
      </c>
      <c r="I389" s="62" t="n">
        <v>1</v>
      </c>
      <c r="J389" s="61" t="n">
        <f aca="false">(H392*I392)/100</f>
        <v>0.18</v>
      </c>
      <c r="K389" s="62" t="n">
        <v>82</v>
      </c>
      <c r="L389" s="62" t="n">
        <v>27</v>
      </c>
      <c r="M389" s="62" t="n">
        <v>12</v>
      </c>
      <c r="N389" s="61" t="n">
        <f aca="false">K389*L389*(1-(L389/M389))</f>
        <v>-2767.5</v>
      </c>
      <c r="O389" s="62" t="n">
        <v>10</v>
      </c>
      <c r="P389" s="62" t="n">
        <v>44</v>
      </c>
      <c r="Q389" s="61" t="n">
        <f aca="false">P389/O389</f>
        <v>4.4</v>
      </c>
      <c r="R389" s="62" t="n">
        <v>184</v>
      </c>
      <c r="S389" s="62" t="n">
        <v>15</v>
      </c>
      <c r="T389" s="45" t="n">
        <v>0.27</v>
      </c>
      <c r="U389" s="61" t="n">
        <f aca="false">(R389*S389*T389)/1000</f>
        <v>0.7452</v>
      </c>
      <c r="V389" s="45" t="n">
        <v>5.06</v>
      </c>
      <c r="W389" s="45" t="n">
        <v>7.36</v>
      </c>
      <c r="X389" s="61" t="n">
        <f aca="false">V389+W389</f>
        <v>12.42</v>
      </c>
    </row>
    <row r="390" customFormat="false" ht="14.9" hidden="false" customHeight="false" outlineLevel="0" collapsed="false">
      <c r="A390" s="59" t="n">
        <v>388</v>
      </c>
      <c r="B390" s="62" t="n">
        <v>6</v>
      </c>
      <c r="C390" s="62" t="n">
        <v>13</v>
      </c>
      <c r="D390" s="61" t="n">
        <f aca="false">(B390/C390)*100</f>
        <v>46.1538461538462</v>
      </c>
      <c r="E390" s="62" t="n">
        <v>38</v>
      </c>
      <c r="F390" s="62" t="n">
        <v>119</v>
      </c>
      <c r="G390" s="61" t="n">
        <f aca="false">(E390/F390)*100</f>
        <v>31.9327731092437</v>
      </c>
      <c r="H390" s="62" t="n">
        <v>15</v>
      </c>
      <c r="I390" s="62" t="n">
        <v>2</v>
      </c>
      <c r="J390" s="61" t="n">
        <f aca="false">(H393*I393)/100</f>
        <v>0.39</v>
      </c>
      <c r="K390" s="62" t="n">
        <v>88</v>
      </c>
      <c r="L390" s="62" t="n">
        <v>18</v>
      </c>
      <c r="M390" s="62" t="n">
        <v>10</v>
      </c>
      <c r="N390" s="61" t="n">
        <f aca="false">K390*L390*(1-(L390/M390))</f>
        <v>-1267.2</v>
      </c>
      <c r="O390" s="62" t="n">
        <v>8</v>
      </c>
      <c r="P390" s="62" t="n">
        <v>47</v>
      </c>
      <c r="Q390" s="61" t="n">
        <f aca="false">P390/O390</f>
        <v>5.875</v>
      </c>
      <c r="R390" s="62" t="n">
        <v>745</v>
      </c>
      <c r="S390" s="62" t="n">
        <v>30</v>
      </c>
      <c r="T390" s="45" t="n">
        <v>0.29</v>
      </c>
      <c r="U390" s="61" t="n">
        <f aca="false">(R390*S390*T390)/1000</f>
        <v>6.4815</v>
      </c>
      <c r="V390" s="45" t="n">
        <v>5.59</v>
      </c>
      <c r="W390" s="45" t="n">
        <v>16.4</v>
      </c>
      <c r="X390" s="61" t="n">
        <f aca="false">V390+W390</f>
        <v>21.99</v>
      </c>
    </row>
    <row r="391" customFormat="false" ht="14.9" hidden="false" customHeight="false" outlineLevel="0" collapsed="false">
      <c r="A391" s="59" t="n">
        <v>389</v>
      </c>
      <c r="B391" s="62" t="n">
        <v>4</v>
      </c>
      <c r="C391" s="62" t="n">
        <v>22</v>
      </c>
      <c r="D391" s="61" t="n">
        <f aca="false">(B391/C391)*100</f>
        <v>18.1818181818182</v>
      </c>
      <c r="E391" s="62" t="n">
        <v>35</v>
      </c>
      <c r="F391" s="62" t="n">
        <v>124</v>
      </c>
      <c r="G391" s="61" t="n">
        <f aca="false">(E391/F391)*100</f>
        <v>28.2258064516129</v>
      </c>
      <c r="H391" s="62" t="n">
        <v>19</v>
      </c>
      <c r="I391" s="62" t="n">
        <v>3</v>
      </c>
      <c r="J391" s="61" t="n">
        <f aca="false">(H394*I394)/100</f>
        <v>0.15</v>
      </c>
      <c r="K391" s="62" t="n">
        <v>70</v>
      </c>
      <c r="L391" s="62" t="n">
        <v>31</v>
      </c>
      <c r="M391" s="62" t="n">
        <v>12</v>
      </c>
      <c r="N391" s="61" t="n">
        <f aca="false">K391*L391*(1-(L391/M391))</f>
        <v>-3435.83333333333</v>
      </c>
      <c r="O391" s="62" t="n">
        <v>3</v>
      </c>
      <c r="P391" s="62" t="n">
        <v>43</v>
      </c>
      <c r="Q391" s="61" t="n">
        <f aca="false">P391/O391</f>
        <v>14.3333333333333</v>
      </c>
      <c r="R391" s="62" t="n">
        <v>337</v>
      </c>
      <c r="S391" s="62" t="n">
        <v>21</v>
      </c>
      <c r="T391" s="45" t="n">
        <v>0.43</v>
      </c>
      <c r="U391" s="61" t="n">
        <f aca="false">(R391*S391*T391)/1000</f>
        <v>3.04311</v>
      </c>
      <c r="V391" s="45" t="n">
        <v>4.14</v>
      </c>
      <c r="W391" s="45" t="n">
        <v>19.6</v>
      </c>
      <c r="X391" s="61" t="n">
        <f aca="false">V391+W391</f>
        <v>23.74</v>
      </c>
    </row>
    <row r="392" customFormat="false" ht="14.9" hidden="false" customHeight="false" outlineLevel="0" collapsed="false">
      <c r="A392" s="59" t="n">
        <v>390</v>
      </c>
      <c r="B392" s="62" t="n">
        <v>8</v>
      </c>
      <c r="C392" s="62" t="n">
        <v>19</v>
      </c>
      <c r="D392" s="61" t="n">
        <f aca="false">(B392/C392)*100</f>
        <v>42.1052631578947</v>
      </c>
      <c r="E392" s="62" t="n">
        <v>44</v>
      </c>
      <c r="F392" s="62" t="n">
        <v>124</v>
      </c>
      <c r="G392" s="61" t="n">
        <f aca="false">(E392/F392)*100</f>
        <v>35.4838709677419</v>
      </c>
      <c r="H392" s="62" t="n">
        <v>9</v>
      </c>
      <c r="I392" s="62" t="n">
        <v>2</v>
      </c>
      <c r="J392" s="61" t="n">
        <f aca="false">(H395*I395)/100</f>
        <v>0.05</v>
      </c>
      <c r="K392" s="62" t="n">
        <v>84</v>
      </c>
      <c r="L392" s="62" t="n">
        <v>45</v>
      </c>
      <c r="M392" s="62" t="n">
        <v>10</v>
      </c>
      <c r="N392" s="61" t="n">
        <f aca="false">K392*L392*(1-(L392/M392))</f>
        <v>-13230</v>
      </c>
      <c r="O392" s="62" t="n">
        <v>3</v>
      </c>
      <c r="P392" s="62" t="n">
        <v>47</v>
      </c>
      <c r="Q392" s="61" t="n">
        <f aca="false">P392/O392</f>
        <v>15.6666666666667</v>
      </c>
      <c r="R392" s="62" t="n">
        <v>800</v>
      </c>
      <c r="S392" s="62" t="n">
        <v>18</v>
      </c>
      <c r="T392" s="45" t="n">
        <v>0.44</v>
      </c>
      <c r="U392" s="61" t="n">
        <f aca="false">(R392*S392*T392)/1000</f>
        <v>6.336</v>
      </c>
      <c r="V392" s="45" t="n">
        <v>2.61</v>
      </c>
      <c r="W392" s="45" t="n">
        <v>38.4</v>
      </c>
      <c r="X392" s="61" t="n">
        <f aca="false">V392+W392</f>
        <v>41.01</v>
      </c>
    </row>
    <row r="393" customFormat="false" ht="14.9" hidden="false" customHeight="false" outlineLevel="0" collapsed="false">
      <c r="A393" s="59" t="n">
        <v>391</v>
      </c>
      <c r="B393" s="62" t="n">
        <v>3</v>
      </c>
      <c r="C393" s="62" t="n">
        <v>10</v>
      </c>
      <c r="D393" s="61" t="n">
        <f aca="false">(B393/C393)*100</f>
        <v>30</v>
      </c>
      <c r="E393" s="62" t="n">
        <v>30</v>
      </c>
      <c r="F393" s="62" t="n">
        <v>121</v>
      </c>
      <c r="G393" s="61" t="n">
        <f aca="false">(E393/F393)*100</f>
        <v>24.7933884297521</v>
      </c>
      <c r="H393" s="62" t="n">
        <v>13</v>
      </c>
      <c r="I393" s="62" t="n">
        <v>3</v>
      </c>
      <c r="J393" s="61" t="n">
        <f aca="false">(H396*I396)/100</f>
        <v>0.36</v>
      </c>
      <c r="K393" s="62" t="n">
        <v>71</v>
      </c>
      <c r="L393" s="62" t="n">
        <v>18</v>
      </c>
      <c r="M393" s="62" t="n">
        <v>10</v>
      </c>
      <c r="N393" s="61" t="n">
        <f aca="false">K393*L393*(1-(L393/M393))</f>
        <v>-1022.4</v>
      </c>
      <c r="O393" s="62" t="n">
        <v>9</v>
      </c>
      <c r="P393" s="62" t="n">
        <v>36</v>
      </c>
      <c r="Q393" s="61" t="n">
        <f aca="false">P393/O393</f>
        <v>4</v>
      </c>
      <c r="R393" s="62" t="n">
        <v>793</v>
      </c>
      <c r="S393" s="62" t="n">
        <v>22</v>
      </c>
      <c r="T393" s="45" t="n">
        <v>0.39</v>
      </c>
      <c r="U393" s="61" t="n">
        <f aca="false">(R393*S393*T393)/1000</f>
        <v>6.80394</v>
      </c>
      <c r="V393" s="45" t="n">
        <v>6.64</v>
      </c>
      <c r="W393" s="45" t="n">
        <v>33.84</v>
      </c>
      <c r="X393" s="61" t="n">
        <f aca="false">V393+W393</f>
        <v>40.48</v>
      </c>
    </row>
    <row r="394" customFormat="false" ht="14.9" hidden="false" customHeight="false" outlineLevel="0" collapsed="false">
      <c r="A394" s="59" t="n">
        <v>392</v>
      </c>
      <c r="B394" s="62" t="n">
        <v>0</v>
      </c>
      <c r="C394" s="62" t="n">
        <v>10</v>
      </c>
      <c r="D394" s="61" t="n">
        <f aca="false">(B394/C394)*100</f>
        <v>0</v>
      </c>
      <c r="E394" s="62" t="n">
        <v>14</v>
      </c>
      <c r="F394" s="62" t="n">
        <v>118</v>
      </c>
      <c r="G394" s="61" t="n">
        <f aca="false">(E394/F394)*100</f>
        <v>11.864406779661</v>
      </c>
      <c r="H394" s="62" t="n">
        <v>5</v>
      </c>
      <c r="I394" s="62" t="n">
        <v>3</v>
      </c>
      <c r="J394" s="61" t="n">
        <f aca="false">(H397*I397)/100</f>
        <v>0.48</v>
      </c>
      <c r="K394" s="62" t="n">
        <v>83</v>
      </c>
      <c r="L394" s="62" t="n">
        <v>31</v>
      </c>
      <c r="M394" s="62" t="n">
        <v>10</v>
      </c>
      <c r="N394" s="61" t="n">
        <f aca="false">K394*L394*(1-(L394/M394))</f>
        <v>-5403.3</v>
      </c>
      <c r="O394" s="62" t="n">
        <v>9</v>
      </c>
      <c r="P394" s="62" t="n">
        <v>32</v>
      </c>
      <c r="Q394" s="61" t="n">
        <f aca="false">P394/O394</f>
        <v>3.55555555555556</v>
      </c>
      <c r="R394" s="62" t="n">
        <v>149</v>
      </c>
      <c r="S394" s="62" t="n">
        <v>26</v>
      </c>
      <c r="T394" s="45" t="n">
        <v>0.27</v>
      </c>
      <c r="U394" s="61" t="n">
        <f aca="false">(R394*S394*T394)/1000</f>
        <v>1.04598</v>
      </c>
      <c r="V394" s="45" t="n">
        <v>2.13</v>
      </c>
      <c r="W394" s="45" t="n">
        <v>9.6</v>
      </c>
      <c r="X394" s="61" t="n">
        <f aca="false">V394+W394</f>
        <v>11.73</v>
      </c>
    </row>
    <row r="395" customFormat="false" ht="14.9" hidden="false" customHeight="false" outlineLevel="0" collapsed="false">
      <c r="A395" s="59" t="n">
        <v>393</v>
      </c>
      <c r="B395" s="62" t="n">
        <v>2</v>
      </c>
      <c r="C395" s="62" t="n">
        <v>22</v>
      </c>
      <c r="D395" s="61" t="n">
        <f aca="false">(B395/C395)*100</f>
        <v>9.09090909090909</v>
      </c>
      <c r="E395" s="62" t="n">
        <v>22</v>
      </c>
      <c r="F395" s="62" t="n">
        <v>116</v>
      </c>
      <c r="G395" s="61" t="n">
        <f aca="false">(E395/F395)*100</f>
        <v>18.9655172413793</v>
      </c>
      <c r="H395" s="62" t="n">
        <v>5</v>
      </c>
      <c r="I395" s="62" t="n">
        <v>1</v>
      </c>
      <c r="J395" s="61" t="n">
        <f aca="false">(H398*I398)/100</f>
        <v>0.54</v>
      </c>
      <c r="K395" s="62" t="n">
        <v>70</v>
      </c>
      <c r="L395" s="62" t="n">
        <v>12</v>
      </c>
      <c r="M395" s="62" t="n">
        <v>10</v>
      </c>
      <c r="N395" s="61" t="n">
        <f aca="false">K395*L395*(1-(L395/M395))</f>
        <v>-168</v>
      </c>
      <c r="O395" s="62" t="n">
        <v>5</v>
      </c>
      <c r="P395" s="62" t="n">
        <v>43</v>
      </c>
      <c r="Q395" s="61" t="n">
        <f aca="false">P395/O395</f>
        <v>8.6</v>
      </c>
      <c r="R395" s="62" t="n">
        <v>292</v>
      </c>
      <c r="S395" s="62" t="n">
        <v>30</v>
      </c>
      <c r="T395" s="45" t="n">
        <v>0.34</v>
      </c>
      <c r="U395" s="61" t="n">
        <f aca="false">(R395*S395*T395)/1000</f>
        <v>2.9784</v>
      </c>
      <c r="V395" s="45" t="n">
        <v>5.06</v>
      </c>
      <c r="W395" s="45" t="n">
        <v>24</v>
      </c>
      <c r="X395" s="61" t="n">
        <f aca="false">V395+W395</f>
        <v>29.06</v>
      </c>
    </row>
    <row r="396" customFormat="false" ht="14.9" hidden="false" customHeight="false" outlineLevel="0" collapsed="false">
      <c r="A396" s="59" t="n">
        <v>394</v>
      </c>
      <c r="B396" s="62" t="n">
        <v>8</v>
      </c>
      <c r="C396" s="62" t="n">
        <v>19</v>
      </c>
      <c r="D396" s="61" t="n">
        <f aca="false">(B396/C396)*100</f>
        <v>42.1052631578947</v>
      </c>
      <c r="E396" s="62" t="n">
        <v>29</v>
      </c>
      <c r="F396" s="62" t="n">
        <v>115</v>
      </c>
      <c r="G396" s="61" t="n">
        <f aca="false">(E396/F396)*100</f>
        <v>25.2173913043478</v>
      </c>
      <c r="H396" s="62" t="n">
        <v>12</v>
      </c>
      <c r="I396" s="62" t="n">
        <v>3</v>
      </c>
      <c r="J396" s="61" t="n">
        <f aca="false">(H399*I399)/100</f>
        <v>0.34</v>
      </c>
      <c r="K396" s="62" t="n">
        <v>87</v>
      </c>
      <c r="L396" s="62" t="n">
        <v>47</v>
      </c>
      <c r="M396" s="62" t="n">
        <v>11</v>
      </c>
      <c r="N396" s="61" t="n">
        <f aca="false">K396*L396*(1-(L396/M396))</f>
        <v>-13382.1818181818</v>
      </c>
      <c r="O396" s="62" t="n">
        <v>7</v>
      </c>
      <c r="P396" s="62" t="n">
        <v>37</v>
      </c>
      <c r="Q396" s="61" t="n">
        <f aca="false">P396/O396</f>
        <v>5.28571428571429</v>
      </c>
      <c r="R396" s="62" t="n">
        <v>462</v>
      </c>
      <c r="S396" s="62" t="n">
        <v>17</v>
      </c>
      <c r="T396" s="45" t="n">
        <v>0.26</v>
      </c>
      <c r="U396" s="61" t="n">
        <f aca="false">(R396*S396*T396)/1000</f>
        <v>2.04204</v>
      </c>
      <c r="V396" s="45" t="n">
        <v>2.6</v>
      </c>
      <c r="W396" s="45" t="n">
        <v>27.2</v>
      </c>
      <c r="X396" s="61" t="n">
        <f aca="false">V396+W396</f>
        <v>29.8</v>
      </c>
    </row>
    <row r="397" customFormat="false" ht="14.9" hidden="false" customHeight="false" outlineLevel="0" collapsed="false">
      <c r="A397" s="59" t="n">
        <v>395</v>
      </c>
      <c r="B397" s="62" t="n">
        <v>1</v>
      </c>
      <c r="C397" s="62" t="n">
        <v>10</v>
      </c>
      <c r="D397" s="61" t="n">
        <f aca="false">(B397/C397)*100</f>
        <v>10</v>
      </c>
      <c r="E397" s="62" t="n">
        <v>18</v>
      </c>
      <c r="F397" s="62" t="n">
        <v>116</v>
      </c>
      <c r="G397" s="61" t="n">
        <f aca="false">(E397/F397)*100</f>
        <v>15.5172413793103</v>
      </c>
      <c r="H397" s="62" t="n">
        <v>16</v>
      </c>
      <c r="I397" s="62" t="n">
        <v>3</v>
      </c>
      <c r="J397" s="61" t="n">
        <f aca="false">(H400*I400)/100</f>
        <v>0.1</v>
      </c>
      <c r="K397" s="62" t="n">
        <v>81</v>
      </c>
      <c r="L397" s="62" t="n">
        <v>46</v>
      </c>
      <c r="M397" s="62" t="n">
        <v>10</v>
      </c>
      <c r="N397" s="61" t="n">
        <f aca="false">K397*L397*(1-(L397/M397))</f>
        <v>-13413.6</v>
      </c>
      <c r="O397" s="62" t="n">
        <v>6</v>
      </c>
      <c r="P397" s="62" t="n">
        <v>45</v>
      </c>
      <c r="Q397" s="61" t="n">
        <f aca="false">P397/O397</f>
        <v>7.5</v>
      </c>
      <c r="R397" s="62" t="n">
        <v>121</v>
      </c>
      <c r="S397" s="62" t="n">
        <v>15</v>
      </c>
      <c r="T397" s="45" t="n">
        <v>0.41</v>
      </c>
      <c r="U397" s="61" t="n">
        <f aca="false">(R397*S397*T397)/1000</f>
        <v>0.74415</v>
      </c>
      <c r="V397" s="45" t="n">
        <v>1.65</v>
      </c>
      <c r="W397" s="45" t="n">
        <v>7.52</v>
      </c>
      <c r="X397" s="61" t="n">
        <f aca="false">V397+W397</f>
        <v>9.17</v>
      </c>
    </row>
    <row r="398" customFormat="false" ht="14.9" hidden="false" customHeight="false" outlineLevel="0" collapsed="false">
      <c r="A398" s="59" t="n">
        <v>396</v>
      </c>
      <c r="B398" s="62" t="n">
        <v>6</v>
      </c>
      <c r="C398" s="62" t="n">
        <v>11</v>
      </c>
      <c r="D398" s="61" t="n">
        <f aca="false">(B398/C398)*100</f>
        <v>54.5454545454545</v>
      </c>
      <c r="E398" s="62" t="n">
        <v>34</v>
      </c>
      <c r="F398" s="62" t="n">
        <v>122</v>
      </c>
      <c r="G398" s="61" t="n">
        <f aca="false">(E398/F398)*100</f>
        <v>27.8688524590164</v>
      </c>
      <c r="H398" s="62" t="n">
        <v>18</v>
      </c>
      <c r="I398" s="62" t="n">
        <v>3</v>
      </c>
      <c r="J398" s="61" t="n">
        <f aca="false">(H401*I401)/100</f>
        <v>0.08</v>
      </c>
      <c r="K398" s="62" t="n">
        <v>80</v>
      </c>
      <c r="L398" s="62" t="n">
        <v>47</v>
      </c>
      <c r="M398" s="62" t="n">
        <v>10</v>
      </c>
      <c r="N398" s="61" t="n">
        <f aca="false">K398*L398*(1-(L398/M398))</f>
        <v>-13912</v>
      </c>
      <c r="O398" s="62" t="n">
        <v>7</v>
      </c>
      <c r="P398" s="62" t="n">
        <v>30</v>
      </c>
      <c r="Q398" s="61" t="n">
        <f aca="false">P398/O398</f>
        <v>4.28571428571429</v>
      </c>
      <c r="R398" s="62" t="n">
        <v>749</v>
      </c>
      <c r="S398" s="62" t="n">
        <v>29</v>
      </c>
      <c r="T398" s="45" t="n">
        <v>0.45</v>
      </c>
      <c r="U398" s="61" t="n">
        <f aca="false">(R398*S398*T398)/1000</f>
        <v>9.77445</v>
      </c>
      <c r="V398" s="45" t="n">
        <v>2.59</v>
      </c>
      <c r="W398" s="45" t="n">
        <v>40</v>
      </c>
      <c r="X398" s="61" t="n">
        <f aca="false">V398+W398</f>
        <v>42.59</v>
      </c>
    </row>
    <row r="399" customFormat="false" ht="14.9" hidden="false" customHeight="false" outlineLevel="0" collapsed="false">
      <c r="A399" s="59" t="n">
        <v>397</v>
      </c>
      <c r="B399" s="62" t="n">
        <v>4</v>
      </c>
      <c r="C399" s="62" t="n">
        <v>15</v>
      </c>
      <c r="D399" s="61" t="n">
        <f aca="false">(B399/C399)*100</f>
        <v>26.6666666666667</v>
      </c>
      <c r="E399" s="62" t="n">
        <v>20</v>
      </c>
      <c r="F399" s="62" t="n">
        <v>114</v>
      </c>
      <c r="G399" s="61" t="n">
        <f aca="false">(E399/F399)*100</f>
        <v>17.5438596491228</v>
      </c>
      <c r="H399" s="62" t="n">
        <v>17</v>
      </c>
      <c r="I399" s="62" t="n">
        <v>2</v>
      </c>
      <c r="J399" s="61" t="n">
        <f aca="false">(H402*I402)/100</f>
        <v>0.08</v>
      </c>
      <c r="K399" s="62" t="n">
        <v>73</v>
      </c>
      <c r="L399" s="62" t="n">
        <v>41</v>
      </c>
      <c r="M399" s="62" t="n">
        <v>10</v>
      </c>
      <c r="N399" s="61" t="n">
        <f aca="false">K399*L399*(1-(L399/M399))</f>
        <v>-9278.3</v>
      </c>
      <c r="O399" s="62" t="n">
        <v>3</v>
      </c>
      <c r="P399" s="62" t="n">
        <v>31</v>
      </c>
      <c r="Q399" s="61" t="n">
        <f aca="false">P399/O399</f>
        <v>10.3333333333333</v>
      </c>
      <c r="R399" s="62" t="n">
        <v>309</v>
      </c>
      <c r="S399" s="62" t="n">
        <v>18</v>
      </c>
      <c r="T399" s="45" t="n">
        <v>0.29</v>
      </c>
      <c r="U399" s="61" t="n">
        <f aca="false">(R399*S399*T399)/1000</f>
        <v>1.61298</v>
      </c>
      <c r="V399" s="45" t="n">
        <v>4.55</v>
      </c>
      <c r="W399" s="45" t="n">
        <v>28.8</v>
      </c>
      <c r="X399" s="61" t="n">
        <f aca="false">V399+W399</f>
        <v>33.35</v>
      </c>
    </row>
    <row r="400" customFormat="false" ht="14.9" hidden="false" customHeight="false" outlineLevel="0" collapsed="false">
      <c r="A400" s="59" t="n">
        <v>398</v>
      </c>
      <c r="B400" s="62" t="n">
        <v>3</v>
      </c>
      <c r="C400" s="62" t="n">
        <v>16</v>
      </c>
      <c r="D400" s="61" t="n">
        <f aca="false">(B400/C400)*100</f>
        <v>18.75</v>
      </c>
      <c r="E400" s="62" t="n">
        <v>25</v>
      </c>
      <c r="F400" s="62" t="n">
        <v>115</v>
      </c>
      <c r="G400" s="61" t="n">
        <f aca="false">(E400/F400)*100</f>
        <v>21.7391304347826</v>
      </c>
      <c r="H400" s="62" t="n">
        <v>10</v>
      </c>
      <c r="I400" s="62" t="n">
        <v>1</v>
      </c>
      <c r="J400" s="61" t="n">
        <f aca="false">(H403*I403)/100</f>
        <v>0.28</v>
      </c>
      <c r="K400" s="62" t="n">
        <v>73</v>
      </c>
      <c r="L400" s="62" t="n">
        <v>34</v>
      </c>
      <c r="M400" s="62" t="n">
        <v>11</v>
      </c>
      <c r="N400" s="61" t="n">
        <f aca="false">K400*L400*(1-(L400/M400))</f>
        <v>-5189.63636363636</v>
      </c>
      <c r="O400" s="62" t="n">
        <v>8</v>
      </c>
      <c r="P400" s="62" t="n">
        <v>44</v>
      </c>
      <c r="Q400" s="61" t="n">
        <f aca="false">P400/O400</f>
        <v>5.5</v>
      </c>
      <c r="R400" s="62" t="n">
        <v>494</v>
      </c>
      <c r="S400" s="62" t="n">
        <v>27</v>
      </c>
      <c r="T400" s="45" t="n">
        <v>0.26</v>
      </c>
      <c r="U400" s="61" t="n">
        <f aca="false">(R400*S400*T400)/1000</f>
        <v>3.46788</v>
      </c>
      <c r="V400" s="45" t="n">
        <v>1.62</v>
      </c>
      <c r="W400" s="45" t="n">
        <v>17.6</v>
      </c>
      <c r="X400" s="61" t="n">
        <f aca="false">V400+W400</f>
        <v>19.22</v>
      </c>
    </row>
    <row r="401" customFormat="false" ht="14.9" hidden="false" customHeight="false" outlineLevel="0" collapsed="false">
      <c r="A401" s="59" t="n">
        <v>399</v>
      </c>
      <c r="B401" s="62" t="n">
        <v>6</v>
      </c>
      <c r="C401" s="62" t="n">
        <v>10</v>
      </c>
      <c r="D401" s="61" t="n">
        <f aca="false">(B401/C401)*100</f>
        <v>60</v>
      </c>
      <c r="E401" s="62" t="n">
        <v>20</v>
      </c>
      <c r="F401" s="62" t="n">
        <v>120</v>
      </c>
      <c r="G401" s="61" t="n">
        <f aca="false">(E401/F401)*100</f>
        <v>16.6666666666667</v>
      </c>
      <c r="H401" s="62" t="n">
        <v>4</v>
      </c>
      <c r="I401" s="62" t="n">
        <v>2</v>
      </c>
      <c r="J401" s="61" t="n">
        <f aca="false">(H404*I404)/100</f>
        <v>0.01</v>
      </c>
      <c r="K401" s="62" t="n">
        <v>83</v>
      </c>
      <c r="L401" s="62" t="n">
        <v>37</v>
      </c>
      <c r="M401" s="62" t="n">
        <v>10</v>
      </c>
      <c r="N401" s="61" t="n">
        <f aca="false">K401*L401*(1-(L401/M401))</f>
        <v>-8291.7</v>
      </c>
      <c r="O401" s="62" t="n">
        <v>5</v>
      </c>
      <c r="P401" s="62" t="n">
        <v>33</v>
      </c>
      <c r="Q401" s="61" t="n">
        <f aca="false">P401/O401</f>
        <v>6.6</v>
      </c>
      <c r="R401" s="62" t="n">
        <v>581</v>
      </c>
      <c r="S401" s="62" t="n">
        <v>15</v>
      </c>
      <c r="T401" s="45" t="n">
        <v>0.37</v>
      </c>
      <c r="U401" s="61" t="n">
        <f aca="false">(R401*S401*T401)/1000</f>
        <v>3.22455</v>
      </c>
      <c r="V401" s="45" t="n">
        <v>5.58</v>
      </c>
      <c r="W401" s="45" t="n">
        <v>11.52</v>
      </c>
      <c r="X401" s="61" t="n">
        <f aca="false">V401+W401</f>
        <v>17.1</v>
      </c>
    </row>
    <row r="402" customFormat="false" ht="14.9" hidden="false" customHeight="false" outlineLevel="0" collapsed="false">
      <c r="A402" s="59" t="n">
        <v>400</v>
      </c>
      <c r="B402" s="62" t="n">
        <v>2</v>
      </c>
      <c r="C402" s="62" t="n">
        <v>21</v>
      </c>
      <c r="D402" s="61" t="n">
        <f aca="false">(B402/C402)*100</f>
        <v>9.52380952380952</v>
      </c>
      <c r="E402" s="62" t="n">
        <v>14</v>
      </c>
      <c r="F402" s="62" t="n">
        <v>115</v>
      </c>
      <c r="G402" s="61" t="n">
        <f aca="false">(E402/F402)*100</f>
        <v>12.1739130434783</v>
      </c>
      <c r="H402" s="62" t="n">
        <v>4</v>
      </c>
      <c r="I402" s="62" t="n">
        <v>2</v>
      </c>
      <c r="J402" s="61" t="n">
        <f aca="false">(H405*I405)/100</f>
        <v>0.45</v>
      </c>
      <c r="K402" s="62" t="n">
        <v>72</v>
      </c>
      <c r="L402" s="62" t="n">
        <v>43</v>
      </c>
      <c r="M402" s="62" t="n">
        <v>10</v>
      </c>
      <c r="N402" s="61" t="n">
        <f aca="false">K402*L402*(1-(L402/M402))</f>
        <v>-10216.8</v>
      </c>
      <c r="O402" s="62" t="n">
        <v>6</v>
      </c>
      <c r="P402" s="62" t="n">
        <v>30</v>
      </c>
      <c r="Q402" s="61" t="n">
        <f aca="false">P402/O402</f>
        <v>5</v>
      </c>
      <c r="R402" s="62" t="n">
        <v>829</v>
      </c>
      <c r="S402" s="62" t="n">
        <v>16</v>
      </c>
      <c r="T402" s="45" t="n">
        <v>0.43</v>
      </c>
      <c r="U402" s="61" t="n">
        <f aca="false">(R402*S402*T402)/1000</f>
        <v>5.70352</v>
      </c>
      <c r="V402" s="45" t="n">
        <v>5.62</v>
      </c>
      <c r="W402" s="45" t="n">
        <v>25.6</v>
      </c>
      <c r="X402" s="61" t="n">
        <f aca="false">V402+W402</f>
        <v>31.22</v>
      </c>
    </row>
    <row r="403" customFormat="false" ht="14.9" hidden="false" customHeight="false" outlineLevel="0" collapsed="false">
      <c r="A403" s="59" t="n">
        <v>401</v>
      </c>
      <c r="B403" s="62" t="n">
        <v>1</v>
      </c>
      <c r="C403" s="62" t="n">
        <v>22</v>
      </c>
      <c r="D403" s="61" t="n">
        <f aca="false">(B403/C403)*100</f>
        <v>4.54545454545455</v>
      </c>
      <c r="E403" s="62" t="n">
        <v>29</v>
      </c>
      <c r="F403" s="62" t="n">
        <v>120</v>
      </c>
      <c r="G403" s="61" t="n">
        <f aca="false">(E403/F403)*100</f>
        <v>24.1666666666667</v>
      </c>
      <c r="H403" s="62" t="n">
        <v>14</v>
      </c>
      <c r="I403" s="62" t="n">
        <v>2</v>
      </c>
      <c r="J403" s="61" t="n">
        <f aca="false">(H406*I406)/100</f>
        <v>0.34</v>
      </c>
      <c r="K403" s="62" t="n">
        <v>84</v>
      </c>
      <c r="L403" s="62" t="n">
        <v>30</v>
      </c>
      <c r="M403" s="62" t="n">
        <v>12</v>
      </c>
      <c r="N403" s="61" t="n">
        <f aca="false">K403*L403*(1-(L403/M403))</f>
        <v>-3780</v>
      </c>
      <c r="O403" s="62" t="n">
        <v>8</v>
      </c>
      <c r="P403" s="62" t="n">
        <v>30</v>
      </c>
      <c r="Q403" s="61" t="n">
        <f aca="false">P403/O403</f>
        <v>3.75</v>
      </c>
      <c r="R403" s="62" t="n">
        <v>655</v>
      </c>
      <c r="S403" s="62" t="n">
        <v>25</v>
      </c>
      <c r="T403" s="45" t="n">
        <v>0.4</v>
      </c>
      <c r="U403" s="61" t="n">
        <f aca="false">(R403*S403*T403)/1000</f>
        <v>6.55</v>
      </c>
      <c r="V403" s="45" t="n">
        <v>5.14</v>
      </c>
      <c r="W403" s="45" t="n">
        <v>27.52</v>
      </c>
      <c r="X403" s="61" t="n">
        <f aca="false">V403+W403</f>
        <v>32.66</v>
      </c>
    </row>
    <row r="404" customFormat="false" ht="14.9" hidden="false" customHeight="false" outlineLevel="0" collapsed="false">
      <c r="A404" s="59" t="n">
        <v>402</v>
      </c>
      <c r="B404" s="62" t="n">
        <v>6</v>
      </c>
      <c r="C404" s="62" t="n">
        <v>13</v>
      </c>
      <c r="D404" s="61" t="n">
        <f aca="false">(B404/C404)*100</f>
        <v>46.1538461538462</v>
      </c>
      <c r="E404" s="62" t="n">
        <v>18</v>
      </c>
      <c r="F404" s="62" t="n">
        <v>120</v>
      </c>
      <c r="G404" s="61" t="n">
        <f aca="false">(E404/F404)*100</f>
        <v>15</v>
      </c>
      <c r="H404" s="62" t="n">
        <v>1</v>
      </c>
      <c r="I404" s="62" t="n">
        <v>1</v>
      </c>
      <c r="J404" s="61" t="n">
        <f aca="false">(H407*I407)/100</f>
        <v>0.15</v>
      </c>
      <c r="K404" s="62" t="n">
        <v>74</v>
      </c>
      <c r="L404" s="62" t="n">
        <v>33</v>
      </c>
      <c r="M404" s="62" t="n">
        <v>11</v>
      </c>
      <c r="N404" s="61" t="n">
        <f aca="false">K404*L404*(1-(L404/M404))</f>
        <v>-4884</v>
      </c>
      <c r="O404" s="62" t="n">
        <v>10</v>
      </c>
      <c r="P404" s="62" t="n">
        <v>42</v>
      </c>
      <c r="Q404" s="61" t="n">
        <f aca="false">P404/O404</f>
        <v>4.2</v>
      </c>
      <c r="R404" s="62" t="n">
        <v>904</v>
      </c>
      <c r="S404" s="62" t="n">
        <v>26</v>
      </c>
      <c r="T404" s="45" t="n">
        <v>0.28</v>
      </c>
      <c r="U404" s="61" t="n">
        <f aca="false">(R404*S404*T404)/1000</f>
        <v>6.58112</v>
      </c>
      <c r="V404" s="45" t="n">
        <v>2.65</v>
      </c>
      <c r="W404" s="45" t="n">
        <v>11.84</v>
      </c>
      <c r="X404" s="61" t="n">
        <f aca="false">V404+W404</f>
        <v>14.49</v>
      </c>
    </row>
    <row r="405" customFormat="false" ht="14.9" hidden="false" customHeight="false" outlineLevel="0" collapsed="false">
      <c r="A405" s="59" t="n">
        <v>403</v>
      </c>
      <c r="B405" s="62" t="n">
        <v>8</v>
      </c>
      <c r="C405" s="62" t="n">
        <v>25</v>
      </c>
      <c r="D405" s="61" t="n">
        <f aca="false">(B405/C405)*100</f>
        <v>32</v>
      </c>
      <c r="E405" s="62" t="n">
        <v>16</v>
      </c>
      <c r="F405" s="62" t="n">
        <v>117</v>
      </c>
      <c r="G405" s="61" t="n">
        <f aca="false">(E405/F405)*100</f>
        <v>13.6752136752137</v>
      </c>
      <c r="H405" s="62" t="n">
        <v>15</v>
      </c>
      <c r="I405" s="62" t="n">
        <v>3</v>
      </c>
      <c r="J405" s="61" t="n">
        <f aca="false">(H408*I408)/100</f>
        <v>0.51</v>
      </c>
      <c r="K405" s="62" t="n">
        <v>74</v>
      </c>
      <c r="L405" s="62" t="n">
        <v>24</v>
      </c>
      <c r="M405" s="62" t="n">
        <v>10</v>
      </c>
      <c r="N405" s="61" t="n">
        <f aca="false">K405*L405*(1-(L405/M405))</f>
        <v>-2486.4</v>
      </c>
      <c r="O405" s="62" t="n">
        <v>9</v>
      </c>
      <c r="P405" s="62" t="n">
        <v>32</v>
      </c>
      <c r="Q405" s="61" t="n">
        <f aca="false">P405/O405</f>
        <v>3.55555555555556</v>
      </c>
      <c r="R405" s="62" t="n">
        <v>446</v>
      </c>
      <c r="S405" s="62" t="n">
        <v>23</v>
      </c>
      <c r="T405" s="45" t="n">
        <v>0.26</v>
      </c>
      <c r="U405" s="61" t="n">
        <f aca="false">(R405*S405*T405)/1000</f>
        <v>2.66708</v>
      </c>
      <c r="V405" s="45" t="n">
        <v>5.14</v>
      </c>
      <c r="W405" s="45" t="n">
        <v>9.92</v>
      </c>
      <c r="X405" s="61" t="n">
        <f aca="false">V405+W405</f>
        <v>15.06</v>
      </c>
    </row>
    <row r="406" customFormat="false" ht="14.9" hidden="false" customHeight="false" outlineLevel="0" collapsed="false">
      <c r="A406" s="59" t="n">
        <v>404</v>
      </c>
      <c r="B406" s="62" t="n">
        <v>6</v>
      </c>
      <c r="C406" s="62" t="n">
        <v>15</v>
      </c>
      <c r="D406" s="61" t="n">
        <f aca="false">(B406/C406)*100</f>
        <v>40</v>
      </c>
      <c r="E406" s="62" t="n">
        <v>26</v>
      </c>
      <c r="F406" s="62" t="n">
        <v>122</v>
      </c>
      <c r="G406" s="61" t="n">
        <f aca="false">(E406/F406)*100</f>
        <v>21.3114754098361</v>
      </c>
      <c r="H406" s="62" t="n">
        <v>17</v>
      </c>
      <c r="I406" s="62" t="n">
        <v>2</v>
      </c>
      <c r="J406" s="61" t="n">
        <f aca="false">(H409*I409)/100</f>
        <v>0.28</v>
      </c>
      <c r="K406" s="62" t="n">
        <v>84</v>
      </c>
      <c r="L406" s="62" t="n">
        <v>33</v>
      </c>
      <c r="M406" s="62" t="n">
        <v>12</v>
      </c>
      <c r="N406" s="61" t="n">
        <f aca="false">K406*L406*(1-(L406/M406))</f>
        <v>-4851</v>
      </c>
      <c r="O406" s="62" t="n">
        <v>10</v>
      </c>
      <c r="P406" s="62" t="n">
        <v>50</v>
      </c>
      <c r="Q406" s="61" t="n">
        <f aca="false">P406/O406</f>
        <v>5</v>
      </c>
      <c r="R406" s="62" t="n">
        <v>544</v>
      </c>
      <c r="S406" s="62" t="n">
        <v>16</v>
      </c>
      <c r="T406" s="45" t="n">
        <v>0.37</v>
      </c>
      <c r="U406" s="61" t="n">
        <f aca="false">(R406*S406*T406)/1000</f>
        <v>3.22048</v>
      </c>
      <c r="V406" s="45" t="n">
        <v>6.15</v>
      </c>
      <c r="W406" s="45" t="n">
        <v>17.76</v>
      </c>
      <c r="X406" s="61" t="n">
        <f aca="false">V406+W406</f>
        <v>23.91</v>
      </c>
    </row>
    <row r="407" customFormat="false" ht="14.9" hidden="false" customHeight="false" outlineLevel="0" collapsed="false">
      <c r="A407" s="59" t="n">
        <v>405</v>
      </c>
      <c r="B407" s="62" t="n">
        <v>5</v>
      </c>
      <c r="C407" s="62" t="n">
        <v>24</v>
      </c>
      <c r="D407" s="61" t="n">
        <f aca="false">(B407/C407)*100</f>
        <v>20.8333333333333</v>
      </c>
      <c r="E407" s="62" t="n">
        <v>15</v>
      </c>
      <c r="F407" s="62" t="n">
        <v>122</v>
      </c>
      <c r="G407" s="61" t="n">
        <f aca="false">(E407/F407)*100</f>
        <v>12.2950819672131</v>
      </c>
      <c r="H407" s="62" t="n">
        <v>5</v>
      </c>
      <c r="I407" s="62" t="n">
        <v>3</v>
      </c>
      <c r="J407" s="61" t="n">
        <f aca="false">(H410*I410)/100</f>
        <v>0.13</v>
      </c>
      <c r="K407" s="62" t="n">
        <v>87</v>
      </c>
      <c r="L407" s="62" t="n">
        <v>29</v>
      </c>
      <c r="M407" s="62" t="n">
        <v>12</v>
      </c>
      <c r="N407" s="61" t="n">
        <f aca="false">K407*L407*(1-(L407/M407))</f>
        <v>-3574.25</v>
      </c>
      <c r="O407" s="62" t="n">
        <v>5</v>
      </c>
      <c r="P407" s="62" t="n">
        <v>37</v>
      </c>
      <c r="Q407" s="61" t="n">
        <f aca="false">P407/O407</f>
        <v>7.4</v>
      </c>
      <c r="R407" s="62" t="n">
        <v>457</v>
      </c>
      <c r="S407" s="62" t="n">
        <v>25</v>
      </c>
      <c r="T407" s="45" t="n">
        <v>0.43</v>
      </c>
      <c r="U407" s="61" t="n">
        <f aca="false">(R407*S407*T407)/1000</f>
        <v>4.91275</v>
      </c>
      <c r="V407" s="45" t="n">
        <v>4.11</v>
      </c>
      <c r="W407" s="45" t="n">
        <v>36.8</v>
      </c>
      <c r="X407" s="61" t="n">
        <f aca="false">V407+W407</f>
        <v>40.91</v>
      </c>
    </row>
    <row r="408" customFormat="false" ht="14.9" hidden="false" customHeight="false" outlineLevel="0" collapsed="false">
      <c r="A408" s="59" t="n">
        <v>406</v>
      </c>
      <c r="B408" s="62" t="n">
        <v>5</v>
      </c>
      <c r="C408" s="62" t="n">
        <v>10</v>
      </c>
      <c r="D408" s="61" t="n">
        <f aca="false">(B408/C408)*100</f>
        <v>50</v>
      </c>
      <c r="E408" s="62" t="n">
        <v>22</v>
      </c>
      <c r="F408" s="62" t="n">
        <v>118</v>
      </c>
      <c r="G408" s="61" t="n">
        <f aca="false">(E408/F408)*100</f>
        <v>18.6440677966102</v>
      </c>
      <c r="H408" s="62" t="n">
        <v>17</v>
      </c>
      <c r="I408" s="62" t="n">
        <v>3</v>
      </c>
      <c r="J408" s="61" t="n">
        <f aca="false">(H411*I411)/100</f>
        <v>0.02</v>
      </c>
      <c r="K408" s="62" t="n">
        <v>88</v>
      </c>
      <c r="L408" s="62" t="n">
        <v>44</v>
      </c>
      <c r="M408" s="62" t="n">
        <v>10</v>
      </c>
      <c r="N408" s="61" t="n">
        <f aca="false">K408*L408*(1-(L408/M408))</f>
        <v>-13164.8</v>
      </c>
      <c r="O408" s="62" t="n">
        <v>6</v>
      </c>
      <c r="P408" s="62" t="n">
        <v>38</v>
      </c>
      <c r="Q408" s="61" t="n">
        <f aca="false">P408/O408</f>
        <v>6.33333333333333</v>
      </c>
      <c r="R408" s="62" t="n">
        <v>676</v>
      </c>
      <c r="S408" s="62" t="n">
        <v>17</v>
      </c>
      <c r="T408" s="45" t="n">
        <v>0.36</v>
      </c>
      <c r="U408" s="61" t="n">
        <f aca="false">(R408*S408*T408)/1000</f>
        <v>4.13712</v>
      </c>
      <c r="V408" s="45" t="n">
        <v>4.55</v>
      </c>
      <c r="W408" s="45" t="n">
        <v>19.04</v>
      </c>
      <c r="X408" s="61" t="n">
        <f aca="false">V408+W408</f>
        <v>23.59</v>
      </c>
    </row>
    <row r="409" customFormat="false" ht="14.9" hidden="false" customHeight="false" outlineLevel="0" collapsed="false">
      <c r="A409" s="59" t="n">
        <v>407</v>
      </c>
      <c r="B409" s="62" t="n">
        <v>7</v>
      </c>
      <c r="C409" s="62" t="n">
        <v>20</v>
      </c>
      <c r="D409" s="61" t="n">
        <f aca="false">(B409/C409)*100</f>
        <v>35</v>
      </c>
      <c r="E409" s="62" t="n">
        <v>36</v>
      </c>
      <c r="F409" s="62" t="n">
        <v>113</v>
      </c>
      <c r="G409" s="61" t="n">
        <f aca="false">(E409/F409)*100</f>
        <v>31.858407079646</v>
      </c>
      <c r="H409" s="62" t="n">
        <v>14</v>
      </c>
      <c r="I409" s="62" t="n">
        <v>2</v>
      </c>
      <c r="J409" s="61" t="n">
        <f aca="false">(H412*I412)/100</f>
        <v>0.13</v>
      </c>
      <c r="K409" s="62" t="n">
        <v>82</v>
      </c>
      <c r="L409" s="62" t="n">
        <v>37</v>
      </c>
      <c r="M409" s="62" t="n">
        <v>12</v>
      </c>
      <c r="N409" s="61" t="n">
        <f aca="false">K409*L409*(1-(L409/M409))</f>
        <v>-6320.83333333333</v>
      </c>
      <c r="O409" s="62" t="n">
        <v>5</v>
      </c>
      <c r="P409" s="62" t="n">
        <v>42</v>
      </c>
      <c r="Q409" s="61" t="n">
        <f aca="false">P409/O409</f>
        <v>8.4</v>
      </c>
      <c r="R409" s="62" t="n">
        <v>634</v>
      </c>
      <c r="S409" s="62" t="n">
        <v>28</v>
      </c>
      <c r="T409" s="45" t="n">
        <v>0.25</v>
      </c>
      <c r="U409" s="61" t="n">
        <f aca="false">(R409*S409*T409)/1000</f>
        <v>4.438</v>
      </c>
      <c r="V409" s="45" t="n">
        <v>3.63</v>
      </c>
      <c r="W409" s="45" t="n">
        <v>13.12</v>
      </c>
      <c r="X409" s="61" t="n">
        <f aca="false">V409+W409</f>
        <v>16.75</v>
      </c>
    </row>
    <row r="410" customFormat="false" ht="14.9" hidden="false" customHeight="false" outlineLevel="0" collapsed="false">
      <c r="A410" s="59" t="n">
        <v>408</v>
      </c>
      <c r="B410" s="62" t="n">
        <v>2</v>
      </c>
      <c r="C410" s="62" t="n">
        <v>19</v>
      </c>
      <c r="D410" s="61" t="n">
        <f aca="false">(B410/C410)*100</f>
        <v>10.5263157894737</v>
      </c>
      <c r="E410" s="62" t="n">
        <v>17</v>
      </c>
      <c r="F410" s="62" t="n">
        <v>119</v>
      </c>
      <c r="G410" s="61" t="n">
        <f aca="false">(E410/F410)*100</f>
        <v>14.2857142857143</v>
      </c>
      <c r="H410" s="62" t="n">
        <v>13</v>
      </c>
      <c r="I410" s="62" t="n">
        <v>1</v>
      </c>
      <c r="J410" s="61" t="n">
        <f aca="false">(H413*I413)/100</f>
        <v>0.36</v>
      </c>
      <c r="K410" s="62" t="n">
        <v>87</v>
      </c>
      <c r="L410" s="62" t="n">
        <v>10</v>
      </c>
      <c r="M410" s="62" t="n">
        <v>11</v>
      </c>
      <c r="N410" s="61" t="n">
        <f aca="false">K410*L410*(1-(L410/M410))</f>
        <v>79.0909090909091</v>
      </c>
      <c r="O410" s="62" t="n">
        <v>4</v>
      </c>
      <c r="P410" s="62" t="n">
        <v>41</v>
      </c>
      <c r="Q410" s="61" t="n">
        <f aca="false">P410/O410</f>
        <v>10.25</v>
      </c>
      <c r="R410" s="62" t="n">
        <v>854</v>
      </c>
      <c r="S410" s="62" t="n">
        <v>21</v>
      </c>
      <c r="T410" s="45" t="n">
        <v>0.37</v>
      </c>
      <c r="U410" s="61" t="n">
        <f aca="false">(R410*S410*T410)/1000</f>
        <v>6.63558</v>
      </c>
      <c r="V410" s="45" t="n">
        <v>7.05</v>
      </c>
      <c r="W410" s="45" t="n">
        <v>5.44</v>
      </c>
      <c r="X410" s="61" t="n">
        <f aca="false">V410+W410</f>
        <v>12.49</v>
      </c>
    </row>
    <row r="411" customFormat="false" ht="14.9" hidden="false" customHeight="false" outlineLevel="0" collapsed="false">
      <c r="A411" s="59" t="n">
        <v>409</v>
      </c>
      <c r="B411" s="62" t="n">
        <v>6</v>
      </c>
      <c r="C411" s="62" t="n">
        <v>17</v>
      </c>
      <c r="D411" s="61" t="n">
        <f aca="false">(B411/C411)*100</f>
        <v>35.2941176470588</v>
      </c>
      <c r="E411" s="62" t="n">
        <v>34</v>
      </c>
      <c r="F411" s="62" t="n">
        <v>116</v>
      </c>
      <c r="G411" s="61" t="n">
        <f aca="false">(E411/F411)*100</f>
        <v>29.3103448275862</v>
      </c>
      <c r="H411" s="62" t="n">
        <v>2</v>
      </c>
      <c r="I411" s="62" t="n">
        <v>1</v>
      </c>
      <c r="J411" s="61" t="n">
        <f aca="false">(H414*I414)/100</f>
        <v>0.57</v>
      </c>
      <c r="K411" s="62" t="n">
        <v>71</v>
      </c>
      <c r="L411" s="62" t="n">
        <v>21</v>
      </c>
      <c r="M411" s="62" t="n">
        <v>11</v>
      </c>
      <c r="N411" s="61" t="n">
        <f aca="false">K411*L411*(1-(L411/M411))</f>
        <v>-1355.45454545455</v>
      </c>
      <c r="O411" s="62" t="n">
        <v>3</v>
      </c>
      <c r="P411" s="62" t="n">
        <v>45</v>
      </c>
      <c r="Q411" s="61" t="n">
        <f aca="false">P411/O411</f>
        <v>15</v>
      </c>
      <c r="R411" s="62" t="n">
        <v>843</v>
      </c>
      <c r="S411" s="62" t="n">
        <v>19</v>
      </c>
      <c r="T411" s="45" t="n">
        <v>0.26</v>
      </c>
      <c r="U411" s="61" t="n">
        <f aca="false">(R411*S411*T411)/1000</f>
        <v>4.16442</v>
      </c>
      <c r="V411" s="45" t="n">
        <v>4.57</v>
      </c>
      <c r="W411" s="45" t="n">
        <v>18.24</v>
      </c>
      <c r="X411" s="61" t="n">
        <f aca="false">V411+W411</f>
        <v>22.81</v>
      </c>
    </row>
    <row r="412" customFormat="false" ht="14.9" hidden="false" customHeight="false" outlineLevel="0" collapsed="false">
      <c r="A412" s="59" t="n">
        <v>410</v>
      </c>
      <c r="B412" s="62" t="n">
        <v>8</v>
      </c>
      <c r="C412" s="62" t="n">
        <v>23</v>
      </c>
      <c r="D412" s="61" t="n">
        <f aca="false">(B412/C412)*100</f>
        <v>34.7826086956522</v>
      </c>
      <c r="E412" s="62" t="n">
        <v>21</v>
      </c>
      <c r="F412" s="62" t="n">
        <v>112</v>
      </c>
      <c r="G412" s="61" t="n">
        <f aca="false">(E412/F412)*100</f>
        <v>18.75</v>
      </c>
      <c r="H412" s="62" t="n">
        <v>13</v>
      </c>
      <c r="I412" s="62" t="n">
        <v>1</v>
      </c>
      <c r="J412" s="61" t="n">
        <f aca="false">(H415*I415)/100</f>
        <v>0.06</v>
      </c>
      <c r="K412" s="62" t="n">
        <v>80</v>
      </c>
      <c r="L412" s="62" t="n">
        <v>31</v>
      </c>
      <c r="M412" s="62" t="n">
        <v>12</v>
      </c>
      <c r="N412" s="61" t="n">
        <f aca="false">K412*L412*(1-(L412/M412))</f>
        <v>-3926.66666666667</v>
      </c>
      <c r="O412" s="62" t="n">
        <v>4</v>
      </c>
      <c r="P412" s="62" t="n">
        <v>34</v>
      </c>
      <c r="Q412" s="61" t="n">
        <f aca="false">P412/O412</f>
        <v>8.5</v>
      </c>
      <c r="R412" s="62" t="n">
        <v>768</v>
      </c>
      <c r="S412" s="62" t="n">
        <v>21</v>
      </c>
      <c r="T412" s="45" t="n">
        <v>0.34</v>
      </c>
      <c r="U412" s="61" t="n">
        <f aca="false">(R412*S412*T412)/1000</f>
        <v>5.48352</v>
      </c>
      <c r="V412" s="45" t="n">
        <v>5.65</v>
      </c>
      <c r="W412" s="45" t="n">
        <v>21.76</v>
      </c>
      <c r="X412" s="61" t="n">
        <f aca="false">V412+W412</f>
        <v>27.41</v>
      </c>
    </row>
    <row r="413" customFormat="false" ht="14.9" hidden="false" customHeight="false" outlineLevel="0" collapsed="false">
      <c r="A413" s="59" t="n">
        <v>411</v>
      </c>
      <c r="B413" s="62" t="n">
        <v>1</v>
      </c>
      <c r="C413" s="62" t="n">
        <v>17</v>
      </c>
      <c r="D413" s="61" t="n">
        <f aca="false">(B413/C413)*100</f>
        <v>5.88235294117647</v>
      </c>
      <c r="E413" s="62" t="n">
        <v>20</v>
      </c>
      <c r="F413" s="62" t="n">
        <v>123</v>
      </c>
      <c r="G413" s="61" t="n">
        <f aca="false">(E413/F413)*100</f>
        <v>16.260162601626</v>
      </c>
      <c r="H413" s="62" t="n">
        <v>12</v>
      </c>
      <c r="I413" s="62" t="n">
        <v>3</v>
      </c>
      <c r="J413" s="61" t="n">
        <f aca="false">(H416*I416)/100</f>
        <v>0.08</v>
      </c>
      <c r="K413" s="62" t="n">
        <v>72</v>
      </c>
      <c r="L413" s="62" t="n">
        <v>27</v>
      </c>
      <c r="M413" s="62" t="n">
        <v>11</v>
      </c>
      <c r="N413" s="61" t="n">
        <f aca="false">K413*L413*(1-(L413/M413))</f>
        <v>-2827.63636363636</v>
      </c>
      <c r="O413" s="62" t="n">
        <v>3</v>
      </c>
      <c r="P413" s="62" t="n">
        <v>34</v>
      </c>
      <c r="Q413" s="61" t="n">
        <f aca="false">P413/O413</f>
        <v>11.3333333333333</v>
      </c>
      <c r="R413" s="62" t="n">
        <v>802</v>
      </c>
      <c r="S413" s="62" t="n">
        <v>29</v>
      </c>
      <c r="T413" s="45" t="n">
        <v>0.37</v>
      </c>
      <c r="U413" s="61" t="n">
        <f aca="false">(R413*S413*T413)/1000</f>
        <v>8.60546</v>
      </c>
      <c r="V413" s="45" t="n">
        <v>5.65</v>
      </c>
      <c r="W413" s="45" t="n">
        <v>11.84</v>
      </c>
      <c r="X413" s="61" t="n">
        <f aca="false">V413+W413</f>
        <v>17.49</v>
      </c>
    </row>
    <row r="414" customFormat="false" ht="14.9" hidden="false" customHeight="false" outlineLevel="0" collapsed="false">
      <c r="A414" s="59" t="n">
        <v>412</v>
      </c>
      <c r="B414" s="62" t="n">
        <v>5</v>
      </c>
      <c r="C414" s="62" t="n">
        <v>24</v>
      </c>
      <c r="D414" s="61" t="n">
        <f aca="false">(B414/C414)*100</f>
        <v>20.8333333333333</v>
      </c>
      <c r="E414" s="62" t="n">
        <v>34</v>
      </c>
      <c r="F414" s="62" t="n">
        <v>124</v>
      </c>
      <c r="G414" s="61" t="n">
        <f aca="false">(E414/F414)*100</f>
        <v>27.4193548387097</v>
      </c>
      <c r="H414" s="62" t="n">
        <v>19</v>
      </c>
      <c r="I414" s="62" t="n">
        <v>3</v>
      </c>
      <c r="J414" s="61" t="n">
        <f aca="false">(H417*I417)/100</f>
        <v>0.3</v>
      </c>
      <c r="K414" s="62" t="n">
        <v>78</v>
      </c>
      <c r="L414" s="62" t="n">
        <v>17</v>
      </c>
      <c r="M414" s="62" t="n">
        <v>11</v>
      </c>
      <c r="N414" s="61" t="n">
        <f aca="false">K414*L414*(1-(L414/M414))</f>
        <v>-723.272727272727</v>
      </c>
      <c r="O414" s="62" t="n">
        <v>9</v>
      </c>
      <c r="P414" s="62" t="n">
        <v>42</v>
      </c>
      <c r="Q414" s="61" t="n">
        <f aca="false">P414/O414</f>
        <v>4.66666666666667</v>
      </c>
      <c r="R414" s="62" t="n">
        <v>203</v>
      </c>
      <c r="S414" s="62" t="n">
        <v>26</v>
      </c>
      <c r="T414" s="45" t="n">
        <v>0.32</v>
      </c>
      <c r="U414" s="61" t="n">
        <f aca="false">(R414*S414*T414)/1000</f>
        <v>1.68896</v>
      </c>
      <c r="V414" s="45" t="n">
        <v>5.15</v>
      </c>
      <c r="W414" s="45" t="n">
        <v>20.16</v>
      </c>
      <c r="X414" s="61" t="n">
        <f aca="false">V414+W414</f>
        <v>25.31</v>
      </c>
    </row>
    <row r="415" customFormat="false" ht="14.9" hidden="false" customHeight="false" outlineLevel="0" collapsed="false">
      <c r="A415" s="59" t="n">
        <v>413</v>
      </c>
      <c r="B415" s="62" t="n">
        <v>7</v>
      </c>
      <c r="C415" s="62" t="n">
        <v>12</v>
      </c>
      <c r="D415" s="61" t="n">
        <f aca="false">(B415/C415)*100</f>
        <v>58.3333333333333</v>
      </c>
      <c r="E415" s="62" t="n">
        <v>29</v>
      </c>
      <c r="F415" s="62" t="n">
        <v>125</v>
      </c>
      <c r="G415" s="61" t="n">
        <f aca="false">(E415/F415)*100</f>
        <v>23.2</v>
      </c>
      <c r="H415" s="62" t="n">
        <v>6</v>
      </c>
      <c r="I415" s="62" t="n">
        <v>1</v>
      </c>
      <c r="J415" s="61" t="n">
        <f aca="false">(H418*I418)/100</f>
        <v>0.21</v>
      </c>
      <c r="K415" s="62" t="n">
        <v>76</v>
      </c>
      <c r="L415" s="62" t="n">
        <v>39</v>
      </c>
      <c r="M415" s="62" t="n">
        <v>10</v>
      </c>
      <c r="N415" s="61" t="n">
        <f aca="false">K415*L415*(1-(L415/M415))</f>
        <v>-8595.6</v>
      </c>
      <c r="O415" s="62" t="n">
        <v>4</v>
      </c>
      <c r="P415" s="62" t="n">
        <v>35</v>
      </c>
      <c r="Q415" s="61" t="n">
        <f aca="false">P415/O415</f>
        <v>8.75</v>
      </c>
      <c r="R415" s="62" t="n">
        <v>607</v>
      </c>
      <c r="S415" s="62" t="n">
        <v>24</v>
      </c>
      <c r="T415" s="45" t="n">
        <v>0.25</v>
      </c>
      <c r="U415" s="61" t="n">
        <f aca="false">(R415*S415*T415)/1000</f>
        <v>3.642</v>
      </c>
      <c r="V415" s="45" t="n">
        <v>4.07</v>
      </c>
      <c r="W415" s="45" t="n">
        <v>17.76</v>
      </c>
      <c r="X415" s="61" t="n">
        <f aca="false">V415+W415</f>
        <v>21.83</v>
      </c>
    </row>
    <row r="416" customFormat="false" ht="14.9" hidden="false" customHeight="false" outlineLevel="0" collapsed="false">
      <c r="A416" s="59" t="n">
        <v>414</v>
      </c>
      <c r="B416" s="62" t="n">
        <v>2</v>
      </c>
      <c r="C416" s="62" t="n">
        <v>21</v>
      </c>
      <c r="D416" s="61" t="n">
        <f aca="false">(B416/C416)*100</f>
        <v>9.52380952380952</v>
      </c>
      <c r="E416" s="62" t="n">
        <v>31</v>
      </c>
      <c r="F416" s="62" t="n">
        <v>122</v>
      </c>
      <c r="G416" s="61" t="n">
        <f aca="false">(E416/F416)*100</f>
        <v>25.4098360655738</v>
      </c>
      <c r="H416" s="62" t="n">
        <v>4</v>
      </c>
      <c r="I416" s="62" t="n">
        <v>2</v>
      </c>
      <c r="J416" s="61" t="n">
        <f aca="false">(H419*I419)/100</f>
        <v>0.16</v>
      </c>
      <c r="K416" s="62" t="n">
        <v>72</v>
      </c>
      <c r="L416" s="62" t="n">
        <v>15</v>
      </c>
      <c r="M416" s="62" t="n">
        <v>12</v>
      </c>
      <c r="N416" s="61" t="n">
        <f aca="false">K416*L416*(1-(L416/M416))</f>
        <v>-270</v>
      </c>
      <c r="O416" s="62" t="n">
        <v>6</v>
      </c>
      <c r="P416" s="62" t="n">
        <v>45</v>
      </c>
      <c r="Q416" s="61" t="n">
        <f aca="false">P416/O416</f>
        <v>7.5</v>
      </c>
      <c r="R416" s="62" t="n">
        <v>614</v>
      </c>
      <c r="S416" s="62" t="n">
        <v>17</v>
      </c>
      <c r="T416" s="45" t="n">
        <v>0.32</v>
      </c>
      <c r="U416" s="61" t="n">
        <f aca="false">(R416*S416*T416)/1000</f>
        <v>3.34016</v>
      </c>
      <c r="V416" s="45" t="n">
        <v>2.13</v>
      </c>
      <c r="W416" s="45" t="n">
        <v>12</v>
      </c>
      <c r="X416" s="61" t="n">
        <f aca="false">V416+W416</f>
        <v>14.13</v>
      </c>
    </row>
    <row r="417" customFormat="false" ht="14.9" hidden="false" customHeight="false" outlineLevel="0" collapsed="false">
      <c r="A417" s="59" t="n">
        <v>415</v>
      </c>
      <c r="B417" s="62" t="n">
        <v>1</v>
      </c>
      <c r="C417" s="62" t="n">
        <v>22</v>
      </c>
      <c r="D417" s="61" t="n">
        <f aca="false">(B417/C417)*100</f>
        <v>4.54545454545455</v>
      </c>
      <c r="E417" s="62" t="n">
        <v>14</v>
      </c>
      <c r="F417" s="62" t="n">
        <v>116</v>
      </c>
      <c r="G417" s="61" t="n">
        <f aca="false">(E417/F417)*100</f>
        <v>12.0689655172414</v>
      </c>
      <c r="H417" s="62" t="n">
        <v>10</v>
      </c>
      <c r="I417" s="62" t="n">
        <v>3</v>
      </c>
      <c r="J417" s="61" t="n">
        <f aca="false">(H420*I420)/100</f>
        <v>0.09</v>
      </c>
      <c r="K417" s="62" t="n">
        <v>83</v>
      </c>
      <c r="L417" s="62" t="n">
        <v>16</v>
      </c>
      <c r="M417" s="62" t="n">
        <v>12</v>
      </c>
      <c r="N417" s="61" t="n">
        <f aca="false">K417*L417*(1-(L417/M417))</f>
        <v>-442.666666666667</v>
      </c>
      <c r="O417" s="62" t="n">
        <v>7</v>
      </c>
      <c r="P417" s="62" t="n">
        <v>46</v>
      </c>
      <c r="Q417" s="61" t="n">
        <f aca="false">P417/O417</f>
        <v>6.57142857142857</v>
      </c>
      <c r="R417" s="62" t="n">
        <v>528</v>
      </c>
      <c r="S417" s="62" t="n">
        <v>16</v>
      </c>
      <c r="T417" s="45" t="n">
        <v>0.26</v>
      </c>
      <c r="U417" s="61" t="n">
        <f aca="false">(R417*S417*T417)/1000</f>
        <v>2.19648</v>
      </c>
      <c r="V417" s="45" t="n">
        <v>5.13</v>
      </c>
      <c r="W417" s="45" t="n">
        <v>7.92</v>
      </c>
      <c r="X417" s="61" t="n">
        <f aca="false">V417+W417</f>
        <v>13.05</v>
      </c>
    </row>
    <row r="418" customFormat="false" ht="14.9" hidden="false" customHeight="false" outlineLevel="0" collapsed="false">
      <c r="A418" s="59" t="n">
        <v>416</v>
      </c>
      <c r="B418" s="62" t="n">
        <v>6</v>
      </c>
      <c r="C418" s="62" t="n">
        <v>21</v>
      </c>
      <c r="D418" s="61" t="n">
        <f aca="false">(B418/C418)*100</f>
        <v>28.5714285714286</v>
      </c>
      <c r="E418" s="62" t="n">
        <v>36</v>
      </c>
      <c r="F418" s="62" t="n">
        <v>120</v>
      </c>
      <c r="G418" s="61" t="n">
        <f aca="false">(E418/F418)*100</f>
        <v>30</v>
      </c>
      <c r="H418" s="62" t="n">
        <v>7</v>
      </c>
      <c r="I418" s="62" t="n">
        <v>3</v>
      </c>
      <c r="J418" s="61" t="n">
        <f aca="false">(H421*I421)/100</f>
        <v>0.08</v>
      </c>
      <c r="K418" s="62" t="n">
        <v>89</v>
      </c>
      <c r="L418" s="62" t="n">
        <v>41</v>
      </c>
      <c r="M418" s="62" t="n">
        <v>10</v>
      </c>
      <c r="N418" s="61" t="n">
        <f aca="false">K418*L418*(1-(L418/M418))</f>
        <v>-11311.9</v>
      </c>
      <c r="O418" s="62" t="n">
        <v>3</v>
      </c>
      <c r="P418" s="62" t="n">
        <v>38</v>
      </c>
      <c r="Q418" s="61" t="n">
        <f aca="false">P418/O418</f>
        <v>12.6666666666667</v>
      </c>
      <c r="R418" s="62" t="n">
        <v>864</v>
      </c>
      <c r="S418" s="62" t="n">
        <v>27</v>
      </c>
      <c r="T418" s="45" t="n">
        <v>0.3</v>
      </c>
      <c r="U418" s="61" t="n">
        <f aca="false">(R418*S418*T418)/1000</f>
        <v>6.9984</v>
      </c>
      <c r="V418" s="45" t="n">
        <v>4.61</v>
      </c>
      <c r="W418" s="45" t="n">
        <v>8.88</v>
      </c>
      <c r="X418" s="61" t="n">
        <f aca="false">V418+W418</f>
        <v>13.49</v>
      </c>
    </row>
    <row r="419" customFormat="false" ht="14.9" hidden="false" customHeight="false" outlineLevel="0" collapsed="false">
      <c r="A419" s="59" t="n">
        <v>417</v>
      </c>
      <c r="B419" s="62" t="n">
        <v>6</v>
      </c>
      <c r="C419" s="62" t="n">
        <v>19</v>
      </c>
      <c r="D419" s="61" t="n">
        <f aca="false">(B419/C419)*100</f>
        <v>31.5789473684211</v>
      </c>
      <c r="E419" s="62" t="n">
        <v>43</v>
      </c>
      <c r="F419" s="62" t="n">
        <v>124</v>
      </c>
      <c r="G419" s="61" t="n">
        <f aca="false">(E419/F419)*100</f>
        <v>34.6774193548387</v>
      </c>
      <c r="H419" s="62" t="n">
        <v>8</v>
      </c>
      <c r="I419" s="62" t="n">
        <v>2</v>
      </c>
      <c r="J419" s="61" t="n">
        <f aca="false">(H422*I422)/100</f>
        <v>0.12</v>
      </c>
      <c r="K419" s="62" t="n">
        <v>84</v>
      </c>
      <c r="L419" s="62" t="n">
        <v>45</v>
      </c>
      <c r="M419" s="62" t="n">
        <v>12</v>
      </c>
      <c r="N419" s="61" t="n">
        <f aca="false">K419*L419*(1-(L419/M419))</f>
        <v>-10395</v>
      </c>
      <c r="O419" s="62" t="n">
        <v>6</v>
      </c>
      <c r="P419" s="62" t="n">
        <v>37</v>
      </c>
      <c r="Q419" s="61" t="n">
        <f aca="false">P419/O419</f>
        <v>6.16666666666667</v>
      </c>
      <c r="R419" s="62" t="n">
        <v>950</v>
      </c>
      <c r="S419" s="62" t="n">
        <v>21</v>
      </c>
      <c r="T419" s="45" t="n">
        <v>0.26</v>
      </c>
      <c r="U419" s="61" t="n">
        <f aca="false">(R419*S419*T419)/1000</f>
        <v>5.187</v>
      </c>
      <c r="V419" s="45" t="n">
        <v>1.58</v>
      </c>
      <c r="W419" s="45" t="n">
        <v>12</v>
      </c>
      <c r="X419" s="61" t="n">
        <f aca="false">V419+W419</f>
        <v>13.58</v>
      </c>
    </row>
    <row r="420" customFormat="false" ht="14.9" hidden="false" customHeight="false" outlineLevel="0" collapsed="false">
      <c r="A420" s="59" t="n">
        <v>418</v>
      </c>
      <c r="B420" s="62" t="n">
        <v>1</v>
      </c>
      <c r="C420" s="62" t="n">
        <v>10</v>
      </c>
      <c r="D420" s="61" t="n">
        <f aca="false">(B420/C420)*100</f>
        <v>10</v>
      </c>
      <c r="E420" s="62" t="n">
        <v>40</v>
      </c>
      <c r="F420" s="62" t="n">
        <v>117</v>
      </c>
      <c r="G420" s="61" t="n">
        <f aca="false">(E420/F420)*100</f>
        <v>34.1880341880342</v>
      </c>
      <c r="H420" s="62" t="n">
        <v>9</v>
      </c>
      <c r="I420" s="62" t="n">
        <v>1</v>
      </c>
      <c r="J420" s="61" t="n">
        <f aca="false">(H423*I423)/100</f>
        <v>0.08</v>
      </c>
      <c r="K420" s="62" t="n">
        <v>90</v>
      </c>
      <c r="L420" s="62" t="n">
        <v>12</v>
      </c>
      <c r="M420" s="62" t="n">
        <v>10</v>
      </c>
      <c r="N420" s="61" t="n">
        <f aca="false">K420*L420*(1-(L420/M420))</f>
        <v>-216</v>
      </c>
      <c r="O420" s="62" t="n">
        <v>5</v>
      </c>
      <c r="P420" s="62" t="n">
        <v>33</v>
      </c>
      <c r="Q420" s="61" t="n">
        <f aca="false">P420/O420</f>
        <v>6.6</v>
      </c>
      <c r="R420" s="62" t="n">
        <v>517</v>
      </c>
      <c r="S420" s="62" t="n">
        <v>19</v>
      </c>
      <c r="T420" s="45" t="n">
        <v>0.45</v>
      </c>
      <c r="U420" s="61" t="n">
        <f aca="false">(R420*S420*T420)/1000</f>
        <v>4.42035</v>
      </c>
      <c r="V420" s="45" t="n">
        <v>7.12</v>
      </c>
      <c r="W420" s="45" t="n">
        <v>17.92</v>
      </c>
      <c r="X420" s="61" t="n">
        <f aca="false">V420+W420</f>
        <v>25.04</v>
      </c>
    </row>
    <row r="421" customFormat="false" ht="14.9" hidden="false" customHeight="false" outlineLevel="0" collapsed="false">
      <c r="A421" s="59" t="n">
        <v>419</v>
      </c>
      <c r="B421" s="62" t="n">
        <v>8</v>
      </c>
      <c r="C421" s="62" t="n">
        <v>17</v>
      </c>
      <c r="D421" s="61" t="n">
        <f aca="false">(B421/C421)*100</f>
        <v>47.0588235294118</v>
      </c>
      <c r="E421" s="62" t="n">
        <v>45</v>
      </c>
      <c r="F421" s="62" t="n">
        <v>117</v>
      </c>
      <c r="G421" s="61" t="n">
        <f aca="false">(E421/F421)*100</f>
        <v>38.4615384615385</v>
      </c>
      <c r="H421" s="62" t="n">
        <v>4</v>
      </c>
      <c r="I421" s="62" t="n">
        <v>2</v>
      </c>
      <c r="J421" s="61" t="n">
        <f aca="false">(H424*I424)/100</f>
        <v>0.3</v>
      </c>
      <c r="K421" s="62" t="n">
        <v>80</v>
      </c>
      <c r="L421" s="62" t="n">
        <v>28</v>
      </c>
      <c r="M421" s="62" t="n">
        <v>11</v>
      </c>
      <c r="N421" s="61" t="n">
        <f aca="false">K421*L421*(1-(L421/M421))</f>
        <v>-3461.81818181818</v>
      </c>
      <c r="O421" s="62" t="n">
        <v>9</v>
      </c>
      <c r="P421" s="62" t="n">
        <v>36</v>
      </c>
      <c r="Q421" s="61" t="n">
        <f aca="false">P421/O421</f>
        <v>4</v>
      </c>
      <c r="R421" s="62" t="n">
        <v>832</v>
      </c>
      <c r="S421" s="62" t="n">
        <v>22</v>
      </c>
      <c r="T421" s="45" t="n">
        <v>0.37</v>
      </c>
      <c r="U421" s="61" t="n">
        <f aca="false">(R421*S421*T421)/1000</f>
        <v>6.77248</v>
      </c>
      <c r="V421" s="45" t="n">
        <v>2.59</v>
      </c>
      <c r="W421" s="45" t="n">
        <v>24.8</v>
      </c>
      <c r="X421" s="61" t="n">
        <f aca="false">V421+W421</f>
        <v>27.39</v>
      </c>
    </row>
    <row r="422" customFormat="false" ht="14.9" hidden="false" customHeight="false" outlineLevel="0" collapsed="false">
      <c r="A422" s="59" t="n">
        <v>420</v>
      </c>
      <c r="B422" s="62" t="n">
        <v>4</v>
      </c>
      <c r="C422" s="62" t="n">
        <v>10</v>
      </c>
      <c r="D422" s="61" t="n">
        <f aca="false">(B422/C422)*100</f>
        <v>40</v>
      </c>
      <c r="E422" s="62" t="n">
        <v>20</v>
      </c>
      <c r="F422" s="62" t="n">
        <v>112</v>
      </c>
      <c r="G422" s="61" t="n">
        <f aca="false">(E422/F422)*100</f>
        <v>17.8571428571429</v>
      </c>
      <c r="H422" s="62" t="n">
        <v>12</v>
      </c>
      <c r="I422" s="62" t="n">
        <v>1</v>
      </c>
      <c r="J422" s="61" t="n">
        <f aca="false">(H425*I425)/100</f>
        <v>0.04</v>
      </c>
      <c r="K422" s="62" t="n">
        <v>72</v>
      </c>
      <c r="L422" s="62" t="n">
        <v>43</v>
      </c>
      <c r="M422" s="62" t="n">
        <v>12</v>
      </c>
      <c r="N422" s="61" t="n">
        <f aca="false">K422*L422*(1-(L422/M422))</f>
        <v>-7998</v>
      </c>
      <c r="O422" s="62" t="n">
        <v>10</v>
      </c>
      <c r="P422" s="62" t="n">
        <v>42</v>
      </c>
      <c r="Q422" s="61" t="n">
        <f aca="false">P422/O422</f>
        <v>4.2</v>
      </c>
      <c r="R422" s="62" t="n">
        <v>447</v>
      </c>
      <c r="S422" s="62" t="n">
        <v>30</v>
      </c>
      <c r="T422" s="45" t="n">
        <v>0.32</v>
      </c>
      <c r="U422" s="61" t="n">
        <f aca="false">(R422*S422*T422)/1000</f>
        <v>4.2912</v>
      </c>
      <c r="V422" s="45" t="n">
        <v>6.13</v>
      </c>
      <c r="W422" s="45" t="n">
        <v>27.44</v>
      </c>
      <c r="X422" s="61" t="n">
        <f aca="false">V422+W422</f>
        <v>33.57</v>
      </c>
    </row>
    <row r="423" customFormat="false" ht="14.9" hidden="false" customHeight="false" outlineLevel="0" collapsed="false">
      <c r="A423" s="59" t="n">
        <v>421</v>
      </c>
      <c r="B423" s="62" t="n">
        <v>3</v>
      </c>
      <c r="C423" s="62" t="n">
        <v>14</v>
      </c>
      <c r="D423" s="61" t="n">
        <f aca="false">(B423/C423)*100</f>
        <v>21.4285714285714</v>
      </c>
      <c r="E423" s="62" t="n">
        <v>24</v>
      </c>
      <c r="F423" s="62" t="n">
        <v>120</v>
      </c>
      <c r="G423" s="61" t="n">
        <f aca="false">(E423/F423)*100</f>
        <v>20</v>
      </c>
      <c r="H423" s="62" t="n">
        <v>8</v>
      </c>
      <c r="I423" s="62" t="n">
        <v>1</v>
      </c>
      <c r="J423" s="61" t="n">
        <f aca="false">(H426*I426)/100</f>
        <v>0.39</v>
      </c>
      <c r="K423" s="62" t="n">
        <v>80</v>
      </c>
      <c r="L423" s="62" t="n">
        <v>20</v>
      </c>
      <c r="M423" s="62" t="n">
        <v>10</v>
      </c>
      <c r="N423" s="61" t="n">
        <f aca="false">K423*L423*(1-(L423/M423))</f>
        <v>-1600</v>
      </c>
      <c r="O423" s="62" t="n">
        <v>10</v>
      </c>
      <c r="P423" s="62" t="n">
        <v>38</v>
      </c>
      <c r="Q423" s="61" t="n">
        <f aca="false">P423/O423</f>
        <v>3.8</v>
      </c>
      <c r="R423" s="62" t="n">
        <v>919</v>
      </c>
      <c r="S423" s="62" t="n">
        <v>25</v>
      </c>
      <c r="T423" s="45" t="n">
        <v>0.28</v>
      </c>
      <c r="U423" s="61" t="n">
        <f aca="false">(R423*S423*T423)/1000</f>
        <v>6.433</v>
      </c>
      <c r="V423" s="45" t="n">
        <v>7.05</v>
      </c>
      <c r="W423" s="45" t="n">
        <v>19.6</v>
      </c>
      <c r="X423" s="61" t="n">
        <f aca="false">V423+W423</f>
        <v>26.65</v>
      </c>
    </row>
    <row r="424" customFormat="false" ht="14.9" hidden="false" customHeight="false" outlineLevel="0" collapsed="false">
      <c r="A424" s="59" t="n">
        <v>422</v>
      </c>
      <c r="B424" s="62" t="n">
        <v>2</v>
      </c>
      <c r="C424" s="62" t="n">
        <v>24</v>
      </c>
      <c r="D424" s="61" t="n">
        <f aca="false">(B424/C424)*100</f>
        <v>8.33333333333333</v>
      </c>
      <c r="E424" s="62" t="n">
        <v>33</v>
      </c>
      <c r="F424" s="62" t="n">
        <v>116</v>
      </c>
      <c r="G424" s="61" t="n">
        <f aca="false">(E424/F424)*100</f>
        <v>28.448275862069</v>
      </c>
      <c r="H424" s="62" t="n">
        <v>15</v>
      </c>
      <c r="I424" s="62" t="n">
        <v>2</v>
      </c>
      <c r="J424" s="61" t="n">
        <f aca="false">(H427*I427)/100</f>
        <v>0.07</v>
      </c>
      <c r="K424" s="62" t="n">
        <v>70</v>
      </c>
      <c r="L424" s="62" t="n">
        <v>38</v>
      </c>
      <c r="M424" s="62" t="n">
        <v>11</v>
      </c>
      <c r="N424" s="61" t="n">
        <f aca="false">K424*L424*(1-(L424/M424))</f>
        <v>-6529.09090909091</v>
      </c>
      <c r="O424" s="62" t="n">
        <v>9</v>
      </c>
      <c r="P424" s="62" t="n">
        <v>46</v>
      </c>
      <c r="Q424" s="61" t="n">
        <f aca="false">P424/O424</f>
        <v>5.11111111111111</v>
      </c>
      <c r="R424" s="62" t="n">
        <v>196</v>
      </c>
      <c r="S424" s="62" t="n">
        <v>27</v>
      </c>
      <c r="T424" s="45" t="n">
        <v>0.28</v>
      </c>
      <c r="U424" s="61" t="n">
        <f aca="false">(R424*S424*T424)/1000</f>
        <v>1.48176</v>
      </c>
      <c r="V424" s="45" t="n">
        <v>7.62</v>
      </c>
      <c r="W424" s="45" t="n">
        <v>20.16</v>
      </c>
      <c r="X424" s="61" t="n">
        <f aca="false">V424+W424</f>
        <v>27.78</v>
      </c>
    </row>
    <row r="425" customFormat="false" ht="14.9" hidden="false" customHeight="false" outlineLevel="0" collapsed="false">
      <c r="A425" s="59" t="n">
        <v>423</v>
      </c>
      <c r="B425" s="62" t="n">
        <v>7</v>
      </c>
      <c r="C425" s="62" t="n">
        <v>24</v>
      </c>
      <c r="D425" s="61" t="n">
        <f aca="false">(B425/C425)*100</f>
        <v>29.1666666666667</v>
      </c>
      <c r="E425" s="62" t="n">
        <v>34</v>
      </c>
      <c r="F425" s="62" t="n">
        <v>113</v>
      </c>
      <c r="G425" s="61" t="n">
        <f aca="false">(E425/F425)*100</f>
        <v>30.0884955752212</v>
      </c>
      <c r="H425" s="62" t="n">
        <v>4</v>
      </c>
      <c r="I425" s="62" t="n">
        <v>1</v>
      </c>
      <c r="J425" s="61" t="n">
        <f aca="false">(H428*I428)/100</f>
        <v>0.4</v>
      </c>
      <c r="K425" s="62" t="n">
        <v>89</v>
      </c>
      <c r="L425" s="62" t="n">
        <v>50</v>
      </c>
      <c r="M425" s="62" t="n">
        <v>10</v>
      </c>
      <c r="N425" s="61" t="n">
        <f aca="false">K425*L425*(1-(L425/M425))</f>
        <v>-17800</v>
      </c>
      <c r="O425" s="62" t="n">
        <v>9</v>
      </c>
      <c r="P425" s="62" t="n">
        <v>35</v>
      </c>
      <c r="Q425" s="61" t="n">
        <f aca="false">P425/O425</f>
        <v>3.88888888888889</v>
      </c>
      <c r="R425" s="62" t="n">
        <v>676</v>
      </c>
      <c r="S425" s="62" t="n">
        <v>27</v>
      </c>
      <c r="T425" s="45" t="n">
        <v>0.31</v>
      </c>
      <c r="U425" s="61" t="n">
        <f aca="false">(R425*S425*T425)/1000</f>
        <v>5.65812</v>
      </c>
      <c r="V425" s="45" t="n">
        <v>6.57</v>
      </c>
      <c r="W425" s="45" t="n">
        <v>21.6</v>
      </c>
      <c r="X425" s="61" t="n">
        <f aca="false">V425+W425</f>
        <v>28.17</v>
      </c>
    </row>
    <row r="426" customFormat="false" ht="14.9" hidden="false" customHeight="false" outlineLevel="0" collapsed="false">
      <c r="A426" s="59" t="n">
        <v>424</v>
      </c>
      <c r="B426" s="62" t="n">
        <v>0</v>
      </c>
      <c r="C426" s="62" t="n">
        <v>20</v>
      </c>
      <c r="D426" s="61" t="n">
        <f aca="false">(B426/C426)*100</f>
        <v>0</v>
      </c>
      <c r="E426" s="62" t="n">
        <v>44</v>
      </c>
      <c r="F426" s="62" t="n">
        <v>121</v>
      </c>
      <c r="G426" s="61" t="n">
        <f aca="false">(E426/F426)*100</f>
        <v>36.3636363636364</v>
      </c>
      <c r="H426" s="62" t="n">
        <v>13</v>
      </c>
      <c r="I426" s="62" t="n">
        <v>3</v>
      </c>
      <c r="J426" s="61" t="n">
        <f aca="false">(H429*I429)/100</f>
        <v>0.09</v>
      </c>
      <c r="K426" s="62" t="n">
        <v>79</v>
      </c>
      <c r="L426" s="62" t="n">
        <v>43</v>
      </c>
      <c r="M426" s="62" t="n">
        <v>10</v>
      </c>
      <c r="N426" s="61" t="n">
        <f aca="false">K426*L426*(1-(L426/M426))</f>
        <v>-11210.1</v>
      </c>
      <c r="O426" s="62" t="n">
        <v>8</v>
      </c>
      <c r="P426" s="62" t="n">
        <v>41</v>
      </c>
      <c r="Q426" s="61" t="n">
        <f aca="false">P426/O426</f>
        <v>5.125</v>
      </c>
      <c r="R426" s="62" t="n">
        <v>727</v>
      </c>
      <c r="S426" s="62" t="n">
        <v>20</v>
      </c>
      <c r="T426" s="45" t="n">
        <v>0.44</v>
      </c>
      <c r="U426" s="61" t="n">
        <f aca="false">(R426*S426*T426)/1000</f>
        <v>6.3976</v>
      </c>
      <c r="V426" s="45" t="n">
        <v>7.57</v>
      </c>
      <c r="W426" s="45" t="n">
        <v>29.44</v>
      </c>
      <c r="X426" s="61" t="n">
        <f aca="false">V426+W426</f>
        <v>37.01</v>
      </c>
    </row>
    <row r="427" customFormat="false" ht="14.9" hidden="false" customHeight="false" outlineLevel="0" collapsed="false">
      <c r="A427" s="59" t="n">
        <v>425</v>
      </c>
      <c r="B427" s="62" t="n">
        <v>6</v>
      </c>
      <c r="C427" s="62" t="n">
        <v>10</v>
      </c>
      <c r="D427" s="61" t="n">
        <f aca="false">(B427/C427)*100</f>
        <v>60</v>
      </c>
      <c r="E427" s="62" t="n">
        <v>38</v>
      </c>
      <c r="F427" s="62" t="n">
        <v>116</v>
      </c>
      <c r="G427" s="61" t="n">
        <f aca="false">(E427/F427)*100</f>
        <v>32.7586206896552</v>
      </c>
      <c r="H427" s="62" t="n">
        <v>7</v>
      </c>
      <c r="I427" s="62" t="n">
        <v>1</v>
      </c>
      <c r="J427" s="61" t="n">
        <f aca="false">(H430*I430)/100</f>
        <v>0.32</v>
      </c>
      <c r="K427" s="62" t="n">
        <v>79</v>
      </c>
      <c r="L427" s="62" t="n">
        <v>15</v>
      </c>
      <c r="M427" s="62" t="n">
        <v>10</v>
      </c>
      <c r="N427" s="61" t="n">
        <f aca="false">K427*L427*(1-(L427/M427))</f>
        <v>-592.5</v>
      </c>
      <c r="O427" s="62" t="n">
        <v>7</v>
      </c>
      <c r="P427" s="62" t="n">
        <v>44</v>
      </c>
      <c r="Q427" s="61" t="n">
        <f aca="false">P427/O427</f>
        <v>6.28571428571429</v>
      </c>
      <c r="R427" s="62" t="n">
        <v>862</v>
      </c>
      <c r="S427" s="62" t="n">
        <v>30</v>
      </c>
      <c r="T427" s="45" t="n">
        <v>0.38</v>
      </c>
      <c r="U427" s="61" t="n">
        <f aca="false">(R427*S427*T427)/1000</f>
        <v>9.8268</v>
      </c>
      <c r="V427" s="45" t="n">
        <v>1.64</v>
      </c>
      <c r="W427" s="45" t="n">
        <v>8.4</v>
      </c>
      <c r="X427" s="61" t="n">
        <f aca="false">V427+W427</f>
        <v>10.04</v>
      </c>
    </row>
    <row r="428" customFormat="false" ht="14.9" hidden="false" customHeight="false" outlineLevel="0" collapsed="false">
      <c r="A428" s="59" t="n">
        <v>426</v>
      </c>
      <c r="B428" s="62" t="n">
        <v>10</v>
      </c>
      <c r="C428" s="62" t="n">
        <v>15</v>
      </c>
      <c r="D428" s="61" t="n">
        <f aca="false">(B428/C428)*100</f>
        <v>66.6666666666667</v>
      </c>
      <c r="E428" s="62" t="n">
        <v>44</v>
      </c>
      <c r="F428" s="62" t="n">
        <v>125</v>
      </c>
      <c r="G428" s="61" t="n">
        <f aca="false">(E428/F428)*100</f>
        <v>35.2</v>
      </c>
      <c r="H428" s="62" t="n">
        <v>20</v>
      </c>
      <c r="I428" s="62" t="n">
        <v>2</v>
      </c>
      <c r="J428" s="61" t="n">
        <f aca="false">(H431*I431)/100</f>
        <v>0.18</v>
      </c>
      <c r="K428" s="62" t="n">
        <v>80</v>
      </c>
      <c r="L428" s="62" t="n">
        <v>43</v>
      </c>
      <c r="M428" s="62" t="n">
        <v>10</v>
      </c>
      <c r="N428" s="61" t="n">
        <f aca="false">K428*L428*(1-(L428/M428))</f>
        <v>-11352</v>
      </c>
      <c r="O428" s="62" t="n">
        <v>6</v>
      </c>
      <c r="P428" s="62" t="n">
        <v>40</v>
      </c>
      <c r="Q428" s="61" t="n">
        <f aca="false">P428/O428</f>
        <v>6.66666666666667</v>
      </c>
      <c r="R428" s="62" t="n">
        <v>615</v>
      </c>
      <c r="S428" s="62" t="n">
        <v>27</v>
      </c>
      <c r="T428" s="45" t="n">
        <v>0.34</v>
      </c>
      <c r="U428" s="61" t="n">
        <f aca="false">(R428*S428*T428)/1000</f>
        <v>5.6457</v>
      </c>
      <c r="V428" s="45" t="n">
        <v>7.56</v>
      </c>
      <c r="W428" s="45" t="n">
        <v>7.44</v>
      </c>
      <c r="X428" s="61" t="n">
        <f aca="false">V428+W428</f>
        <v>15</v>
      </c>
    </row>
    <row r="429" customFormat="false" ht="14.9" hidden="false" customHeight="false" outlineLevel="0" collapsed="false">
      <c r="A429" s="59" t="n">
        <v>427</v>
      </c>
      <c r="B429" s="62" t="n">
        <v>2</v>
      </c>
      <c r="C429" s="62" t="n">
        <v>16</v>
      </c>
      <c r="D429" s="61" t="n">
        <f aca="false">(B429/C429)*100</f>
        <v>12.5</v>
      </c>
      <c r="E429" s="62" t="n">
        <v>31</v>
      </c>
      <c r="F429" s="62" t="n">
        <v>117</v>
      </c>
      <c r="G429" s="61" t="n">
        <f aca="false">(E429/F429)*100</f>
        <v>26.4957264957265</v>
      </c>
      <c r="H429" s="62" t="n">
        <v>9</v>
      </c>
      <c r="I429" s="62" t="n">
        <v>1</v>
      </c>
      <c r="J429" s="61" t="n">
        <f aca="false">(H432*I432)/100</f>
        <v>0.12</v>
      </c>
      <c r="K429" s="62" t="n">
        <v>76</v>
      </c>
      <c r="L429" s="62" t="n">
        <v>11</v>
      </c>
      <c r="M429" s="62" t="n">
        <v>10</v>
      </c>
      <c r="N429" s="61" t="n">
        <f aca="false">K429*L429*(1-(L429/M429))</f>
        <v>-83.6000000000001</v>
      </c>
      <c r="O429" s="62" t="n">
        <v>6</v>
      </c>
      <c r="P429" s="62" t="n">
        <v>47</v>
      </c>
      <c r="Q429" s="61" t="n">
        <f aca="false">P429/O429</f>
        <v>7.83333333333333</v>
      </c>
      <c r="R429" s="62" t="n">
        <v>977</v>
      </c>
      <c r="S429" s="62" t="n">
        <v>24</v>
      </c>
      <c r="T429" s="45" t="n">
        <v>0.45</v>
      </c>
      <c r="U429" s="61" t="n">
        <f aca="false">(R429*S429*T429)/1000</f>
        <v>10.5516</v>
      </c>
      <c r="V429" s="45" t="n">
        <v>4.15</v>
      </c>
      <c r="W429" s="45" t="n">
        <v>19.2</v>
      </c>
      <c r="X429" s="61" t="n">
        <f aca="false">V429+W429</f>
        <v>23.35</v>
      </c>
    </row>
    <row r="430" customFormat="false" ht="14.9" hidden="false" customHeight="false" outlineLevel="0" collapsed="false">
      <c r="A430" s="59" t="n">
        <v>428</v>
      </c>
      <c r="B430" s="62" t="n">
        <v>7</v>
      </c>
      <c r="C430" s="62" t="n">
        <v>14</v>
      </c>
      <c r="D430" s="61" t="n">
        <f aca="false">(B430/C430)*100</f>
        <v>50</v>
      </c>
      <c r="E430" s="62" t="n">
        <v>19</v>
      </c>
      <c r="F430" s="62" t="n">
        <v>120</v>
      </c>
      <c r="G430" s="61" t="n">
        <f aca="false">(E430/F430)*100</f>
        <v>15.8333333333333</v>
      </c>
      <c r="H430" s="62" t="n">
        <v>16</v>
      </c>
      <c r="I430" s="62" t="n">
        <v>2</v>
      </c>
      <c r="J430" s="61" t="n">
        <f aca="false">(H433*I433)/100</f>
        <v>0.14</v>
      </c>
      <c r="K430" s="62" t="n">
        <v>76</v>
      </c>
      <c r="L430" s="62" t="n">
        <v>49</v>
      </c>
      <c r="M430" s="62" t="n">
        <v>11</v>
      </c>
      <c r="N430" s="61" t="n">
        <f aca="false">K430*L430*(1-(L430/M430))</f>
        <v>-12864.7272727273</v>
      </c>
      <c r="O430" s="62" t="n">
        <v>10</v>
      </c>
      <c r="P430" s="62" t="n">
        <v>36</v>
      </c>
      <c r="Q430" s="61" t="n">
        <f aca="false">P430/O430</f>
        <v>3.6</v>
      </c>
      <c r="R430" s="62" t="n">
        <v>524</v>
      </c>
      <c r="S430" s="62" t="n">
        <v>29</v>
      </c>
      <c r="T430" s="45" t="n">
        <v>0.37</v>
      </c>
      <c r="U430" s="61" t="n">
        <f aca="false">(R430*S430*T430)/1000</f>
        <v>5.62252</v>
      </c>
      <c r="V430" s="45" t="n">
        <v>4.61</v>
      </c>
      <c r="W430" s="45" t="n">
        <v>11.76</v>
      </c>
      <c r="X430" s="61" t="n">
        <f aca="false">V430+W430</f>
        <v>16.37</v>
      </c>
    </row>
    <row r="431" customFormat="false" ht="14.9" hidden="false" customHeight="false" outlineLevel="0" collapsed="false">
      <c r="A431" s="59" t="n">
        <v>429</v>
      </c>
      <c r="B431" s="62" t="n">
        <v>7</v>
      </c>
      <c r="C431" s="62" t="n">
        <v>16</v>
      </c>
      <c r="D431" s="61" t="n">
        <f aca="false">(B431/C431)*100</f>
        <v>43.75</v>
      </c>
      <c r="E431" s="62" t="n">
        <v>42</v>
      </c>
      <c r="F431" s="62" t="n">
        <v>117</v>
      </c>
      <c r="G431" s="61" t="n">
        <f aca="false">(E431/F431)*100</f>
        <v>35.8974358974359</v>
      </c>
      <c r="H431" s="62" t="n">
        <v>18</v>
      </c>
      <c r="I431" s="62" t="n">
        <v>1</v>
      </c>
      <c r="J431" s="61" t="n">
        <f aca="false">(H434*I434)/100</f>
        <v>0.4</v>
      </c>
      <c r="K431" s="62" t="n">
        <v>83</v>
      </c>
      <c r="L431" s="62" t="n">
        <v>41</v>
      </c>
      <c r="M431" s="62" t="n">
        <v>10</v>
      </c>
      <c r="N431" s="61" t="n">
        <f aca="false">K431*L431*(1-(L431/M431))</f>
        <v>-10549.3</v>
      </c>
      <c r="O431" s="62" t="n">
        <v>10</v>
      </c>
      <c r="P431" s="62" t="n">
        <v>42</v>
      </c>
      <c r="Q431" s="61" t="n">
        <f aca="false">P431/O431</f>
        <v>4.2</v>
      </c>
      <c r="R431" s="62" t="n">
        <v>199</v>
      </c>
      <c r="S431" s="62" t="n">
        <v>23</v>
      </c>
      <c r="T431" s="45" t="n">
        <v>0.32</v>
      </c>
      <c r="U431" s="61" t="n">
        <f aca="false">(R431*S431*T431)/1000</f>
        <v>1.46464</v>
      </c>
      <c r="V431" s="45" t="n">
        <v>1.61</v>
      </c>
      <c r="W431" s="45" t="n">
        <v>19.6</v>
      </c>
      <c r="X431" s="61" t="n">
        <f aca="false">V431+W431</f>
        <v>21.21</v>
      </c>
    </row>
    <row r="432" customFormat="false" ht="14.9" hidden="false" customHeight="false" outlineLevel="0" collapsed="false">
      <c r="A432" s="59" t="n">
        <v>430</v>
      </c>
      <c r="B432" s="62" t="n">
        <v>6</v>
      </c>
      <c r="C432" s="62" t="n">
        <v>16</v>
      </c>
      <c r="D432" s="61" t="n">
        <f aca="false">(B432/C432)*100</f>
        <v>37.5</v>
      </c>
      <c r="E432" s="62" t="n">
        <v>28</v>
      </c>
      <c r="F432" s="62" t="n">
        <v>122</v>
      </c>
      <c r="G432" s="61" t="n">
        <f aca="false">(E432/F432)*100</f>
        <v>22.9508196721311</v>
      </c>
      <c r="H432" s="62" t="n">
        <v>6</v>
      </c>
      <c r="I432" s="62" t="n">
        <v>2</v>
      </c>
      <c r="J432" s="61" t="n">
        <f aca="false">(H435*I435)/100</f>
        <v>0.24</v>
      </c>
      <c r="K432" s="62" t="n">
        <v>76</v>
      </c>
      <c r="L432" s="62" t="n">
        <v>10</v>
      </c>
      <c r="M432" s="62" t="n">
        <v>10</v>
      </c>
      <c r="N432" s="61" t="n">
        <f aca="false">K432*L432*(1-(L432/M432))</f>
        <v>0</v>
      </c>
      <c r="O432" s="62" t="n">
        <v>5</v>
      </c>
      <c r="P432" s="62" t="n">
        <v>46</v>
      </c>
      <c r="Q432" s="61" t="n">
        <f aca="false">P432/O432</f>
        <v>9.2</v>
      </c>
      <c r="R432" s="62" t="n">
        <v>734</v>
      </c>
      <c r="S432" s="62" t="n">
        <v>23</v>
      </c>
      <c r="T432" s="45" t="n">
        <v>0.27</v>
      </c>
      <c r="U432" s="61" t="n">
        <f aca="false">(R432*S432*T432)/1000</f>
        <v>4.55814</v>
      </c>
      <c r="V432" s="45" t="n">
        <v>4.58</v>
      </c>
      <c r="W432" s="45" t="n">
        <v>32.4</v>
      </c>
      <c r="X432" s="61" t="n">
        <f aca="false">V432+W432</f>
        <v>36.98</v>
      </c>
    </row>
    <row r="433" customFormat="false" ht="14.9" hidden="false" customHeight="false" outlineLevel="0" collapsed="false">
      <c r="A433" s="59" t="n">
        <v>431</v>
      </c>
      <c r="B433" s="62" t="n">
        <v>8</v>
      </c>
      <c r="C433" s="62" t="n">
        <v>20</v>
      </c>
      <c r="D433" s="61" t="n">
        <f aca="false">(B433/C433)*100</f>
        <v>40</v>
      </c>
      <c r="E433" s="62" t="n">
        <v>26</v>
      </c>
      <c r="F433" s="62" t="n">
        <v>115</v>
      </c>
      <c r="G433" s="61" t="n">
        <f aca="false">(E433/F433)*100</f>
        <v>22.6086956521739</v>
      </c>
      <c r="H433" s="62" t="n">
        <v>14</v>
      </c>
      <c r="I433" s="62" t="n">
        <v>1</v>
      </c>
      <c r="J433" s="61" t="n">
        <f aca="false">(H436*I436)/100</f>
        <v>0.6</v>
      </c>
      <c r="K433" s="62" t="n">
        <v>71</v>
      </c>
      <c r="L433" s="62" t="n">
        <v>36</v>
      </c>
      <c r="M433" s="62" t="n">
        <v>12</v>
      </c>
      <c r="N433" s="61" t="n">
        <f aca="false">K433*L433*(1-(L433/M433))</f>
        <v>-5112</v>
      </c>
      <c r="O433" s="62" t="n">
        <v>5</v>
      </c>
      <c r="P433" s="62" t="n">
        <v>39</v>
      </c>
      <c r="Q433" s="61" t="n">
        <f aca="false">P433/O433</f>
        <v>7.8</v>
      </c>
      <c r="R433" s="62" t="n">
        <v>363</v>
      </c>
      <c r="S433" s="62" t="n">
        <v>17</v>
      </c>
      <c r="T433" s="45" t="n">
        <v>0.25</v>
      </c>
      <c r="U433" s="61" t="n">
        <f aca="false">(R433*S433*T433)/1000</f>
        <v>1.54275</v>
      </c>
      <c r="V433" s="45" t="n">
        <v>3.11</v>
      </c>
      <c r="W433" s="45" t="n">
        <v>23.04</v>
      </c>
      <c r="X433" s="61" t="n">
        <f aca="false">V433+W433</f>
        <v>26.15</v>
      </c>
    </row>
    <row r="434" customFormat="false" ht="14.9" hidden="false" customHeight="false" outlineLevel="0" collapsed="false">
      <c r="A434" s="59" t="n">
        <v>432</v>
      </c>
      <c r="B434" s="62" t="n">
        <v>0</v>
      </c>
      <c r="C434" s="62" t="n">
        <v>21</v>
      </c>
      <c r="D434" s="61" t="n">
        <f aca="false">(B434/C434)*100</f>
        <v>0</v>
      </c>
      <c r="E434" s="62" t="n">
        <v>36</v>
      </c>
      <c r="F434" s="62" t="n">
        <v>122</v>
      </c>
      <c r="G434" s="61" t="n">
        <f aca="false">(E434/F434)*100</f>
        <v>29.5081967213115</v>
      </c>
      <c r="H434" s="62" t="n">
        <v>20</v>
      </c>
      <c r="I434" s="62" t="n">
        <v>2</v>
      </c>
      <c r="J434" s="61" t="n">
        <f aca="false">(H437*I437)/100</f>
        <v>0.15</v>
      </c>
      <c r="K434" s="62" t="n">
        <v>77</v>
      </c>
      <c r="L434" s="62" t="n">
        <v>42</v>
      </c>
      <c r="M434" s="62" t="n">
        <v>10</v>
      </c>
      <c r="N434" s="61" t="n">
        <f aca="false">K434*L434*(1-(L434/M434))</f>
        <v>-10348.8</v>
      </c>
      <c r="O434" s="62" t="n">
        <v>9</v>
      </c>
      <c r="P434" s="62" t="n">
        <v>42</v>
      </c>
      <c r="Q434" s="61" t="n">
        <f aca="false">P434/O434</f>
        <v>4.66666666666667</v>
      </c>
      <c r="R434" s="62" t="n">
        <v>765</v>
      </c>
      <c r="S434" s="62" t="n">
        <v>27</v>
      </c>
      <c r="T434" s="45" t="n">
        <v>0.43</v>
      </c>
      <c r="U434" s="61" t="n">
        <f aca="false">(R434*S434*T434)/1000</f>
        <v>8.88165</v>
      </c>
      <c r="V434" s="45" t="n">
        <v>6.12</v>
      </c>
      <c r="W434" s="45" t="n">
        <v>20.16</v>
      </c>
      <c r="X434" s="61" t="n">
        <f aca="false">V434+W434</f>
        <v>26.28</v>
      </c>
    </row>
    <row r="435" customFormat="false" ht="14.9" hidden="false" customHeight="false" outlineLevel="0" collapsed="false">
      <c r="A435" s="59" t="n">
        <v>433</v>
      </c>
      <c r="B435" s="62" t="n">
        <v>6</v>
      </c>
      <c r="C435" s="62" t="n">
        <v>19</v>
      </c>
      <c r="D435" s="61" t="n">
        <f aca="false">(B435/C435)*100</f>
        <v>31.5789473684211</v>
      </c>
      <c r="E435" s="62" t="n">
        <v>36</v>
      </c>
      <c r="F435" s="62" t="n">
        <v>122</v>
      </c>
      <c r="G435" s="61" t="n">
        <f aca="false">(E435/F435)*100</f>
        <v>29.5081967213115</v>
      </c>
      <c r="H435" s="62" t="n">
        <v>8</v>
      </c>
      <c r="I435" s="62" t="n">
        <v>3</v>
      </c>
      <c r="J435" s="61" t="n">
        <f aca="false">(H438*I438)/100</f>
        <v>0.12</v>
      </c>
      <c r="K435" s="62" t="n">
        <v>79</v>
      </c>
      <c r="L435" s="62" t="n">
        <v>30</v>
      </c>
      <c r="M435" s="62" t="n">
        <v>10</v>
      </c>
      <c r="N435" s="61" t="n">
        <f aca="false">K435*L435*(1-(L435/M435))</f>
        <v>-4740</v>
      </c>
      <c r="O435" s="62" t="n">
        <v>3</v>
      </c>
      <c r="P435" s="62" t="n">
        <v>50</v>
      </c>
      <c r="Q435" s="61" t="n">
        <f aca="false">P435/O435</f>
        <v>16.6666666666667</v>
      </c>
      <c r="R435" s="62" t="n">
        <v>394</v>
      </c>
      <c r="S435" s="62" t="n">
        <v>15</v>
      </c>
      <c r="T435" s="45" t="n">
        <v>0.35</v>
      </c>
      <c r="U435" s="61" t="n">
        <f aca="false">(R435*S435*T435)/1000</f>
        <v>2.0685</v>
      </c>
      <c r="V435" s="45" t="n">
        <v>1.62</v>
      </c>
      <c r="W435" s="45" t="n">
        <v>5.76</v>
      </c>
      <c r="X435" s="61" t="n">
        <f aca="false">V435+W435</f>
        <v>7.38</v>
      </c>
    </row>
    <row r="436" customFormat="false" ht="14.9" hidden="false" customHeight="false" outlineLevel="0" collapsed="false">
      <c r="A436" s="59" t="n">
        <v>434</v>
      </c>
      <c r="B436" s="62" t="n">
        <v>3</v>
      </c>
      <c r="C436" s="62" t="n">
        <v>16</v>
      </c>
      <c r="D436" s="61" t="n">
        <f aca="false">(B436/C436)*100</f>
        <v>18.75</v>
      </c>
      <c r="E436" s="62" t="n">
        <v>31</v>
      </c>
      <c r="F436" s="62" t="n">
        <v>120</v>
      </c>
      <c r="G436" s="61" t="n">
        <f aca="false">(E436/F436)*100</f>
        <v>25.8333333333333</v>
      </c>
      <c r="H436" s="62" t="n">
        <v>20</v>
      </c>
      <c r="I436" s="62" t="n">
        <v>3</v>
      </c>
      <c r="J436" s="61" t="n">
        <f aca="false">(H439*I439)/100</f>
        <v>0.05</v>
      </c>
      <c r="K436" s="62" t="n">
        <v>87</v>
      </c>
      <c r="L436" s="62" t="n">
        <v>10</v>
      </c>
      <c r="M436" s="62" t="n">
        <v>11</v>
      </c>
      <c r="N436" s="61" t="n">
        <f aca="false">K436*L436*(1-(L436/M436))</f>
        <v>79.0909090909091</v>
      </c>
      <c r="O436" s="62" t="n">
        <v>8</v>
      </c>
      <c r="P436" s="62" t="n">
        <v>35</v>
      </c>
      <c r="Q436" s="61" t="n">
        <f aca="false">P436/O436</f>
        <v>4.375</v>
      </c>
      <c r="R436" s="62" t="n">
        <v>241</v>
      </c>
      <c r="S436" s="62" t="n">
        <v>17</v>
      </c>
      <c r="T436" s="45" t="n">
        <v>0.45</v>
      </c>
      <c r="U436" s="61" t="n">
        <f aca="false">(R436*S436*T436)/1000</f>
        <v>1.84365</v>
      </c>
      <c r="V436" s="45" t="n">
        <v>7.07</v>
      </c>
      <c r="W436" s="45" t="n">
        <v>12</v>
      </c>
      <c r="X436" s="61" t="n">
        <f aca="false">V436+W436</f>
        <v>19.07</v>
      </c>
    </row>
    <row r="437" customFormat="false" ht="14.9" hidden="false" customHeight="false" outlineLevel="0" collapsed="false">
      <c r="A437" s="59" t="n">
        <v>435</v>
      </c>
      <c r="B437" s="62" t="n">
        <v>6</v>
      </c>
      <c r="C437" s="62" t="n">
        <v>23</v>
      </c>
      <c r="D437" s="61" t="n">
        <f aca="false">(B437/C437)*100</f>
        <v>26.0869565217391</v>
      </c>
      <c r="E437" s="62" t="n">
        <v>34</v>
      </c>
      <c r="F437" s="62" t="n">
        <v>123</v>
      </c>
      <c r="G437" s="61" t="n">
        <f aca="false">(E437/F437)*100</f>
        <v>27.6422764227642</v>
      </c>
      <c r="H437" s="62" t="n">
        <v>5</v>
      </c>
      <c r="I437" s="62" t="n">
        <v>3</v>
      </c>
      <c r="J437" s="61" t="n">
        <f aca="false">(H440*I440)/100</f>
        <v>0.27</v>
      </c>
      <c r="K437" s="62" t="n">
        <v>71</v>
      </c>
      <c r="L437" s="62" t="n">
        <v>44</v>
      </c>
      <c r="M437" s="62" t="n">
        <v>10</v>
      </c>
      <c r="N437" s="61" t="n">
        <f aca="false">K437*L437*(1-(L437/M437))</f>
        <v>-10621.6</v>
      </c>
      <c r="O437" s="62" t="n">
        <v>10</v>
      </c>
      <c r="P437" s="62" t="n">
        <v>31</v>
      </c>
      <c r="Q437" s="61" t="n">
        <f aca="false">P437/O437</f>
        <v>3.1</v>
      </c>
      <c r="R437" s="62" t="n">
        <v>405</v>
      </c>
      <c r="S437" s="62" t="n">
        <v>22</v>
      </c>
      <c r="T437" s="45" t="n">
        <v>0.44</v>
      </c>
      <c r="U437" s="61" t="n">
        <f aca="false">(R437*S437*T437)/1000</f>
        <v>3.9204</v>
      </c>
      <c r="V437" s="45" t="n">
        <v>1.57</v>
      </c>
      <c r="W437" s="45" t="n">
        <v>14.88</v>
      </c>
      <c r="X437" s="61" t="n">
        <f aca="false">V437+W437</f>
        <v>16.45</v>
      </c>
    </row>
    <row r="438" customFormat="false" ht="14.9" hidden="false" customHeight="false" outlineLevel="0" collapsed="false">
      <c r="A438" s="59" t="n">
        <v>436</v>
      </c>
      <c r="B438" s="62" t="n">
        <v>8</v>
      </c>
      <c r="C438" s="62" t="n">
        <v>24</v>
      </c>
      <c r="D438" s="61" t="n">
        <f aca="false">(B438/C438)*100</f>
        <v>33.3333333333333</v>
      </c>
      <c r="E438" s="62" t="n">
        <v>39</v>
      </c>
      <c r="F438" s="62" t="n">
        <v>110</v>
      </c>
      <c r="G438" s="61" t="n">
        <f aca="false">(E438/F438)*100</f>
        <v>35.4545454545455</v>
      </c>
      <c r="H438" s="62" t="n">
        <v>4</v>
      </c>
      <c r="I438" s="62" t="n">
        <v>3</v>
      </c>
      <c r="J438" s="61" t="n">
        <f aca="false">(H441*I441)/100</f>
        <v>0.08</v>
      </c>
      <c r="K438" s="62" t="n">
        <v>76</v>
      </c>
      <c r="L438" s="62" t="n">
        <v>20</v>
      </c>
      <c r="M438" s="62" t="n">
        <v>11</v>
      </c>
      <c r="N438" s="61" t="n">
        <f aca="false">K438*L438*(1-(L438/M438))</f>
        <v>-1243.63636363636</v>
      </c>
      <c r="O438" s="62" t="n">
        <v>7</v>
      </c>
      <c r="P438" s="62" t="n">
        <v>45</v>
      </c>
      <c r="Q438" s="61" t="n">
        <f aca="false">P438/O438</f>
        <v>6.42857142857143</v>
      </c>
      <c r="R438" s="62" t="n">
        <v>984</v>
      </c>
      <c r="S438" s="62" t="n">
        <v>22</v>
      </c>
      <c r="T438" s="45" t="n">
        <v>0.37</v>
      </c>
      <c r="U438" s="61" t="n">
        <f aca="false">(R438*S438*T438)/1000</f>
        <v>8.00976</v>
      </c>
      <c r="V438" s="45" t="n">
        <v>2.07</v>
      </c>
      <c r="W438" s="45" t="n">
        <v>25.92</v>
      </c>
      <c r="X438" s="61" t="n">
        <f aca="false">V438+W438</f>
        <v>27.99</v>
      </c>
    </row>
    <row r="439" customFormat="false" ht="14.9" hidden="false" customHeight="false" outlineLevel="0" collapsed="false">
      <c r="A439" s="59" t="n">
        <v>437</v>
      </c>
      <c r="B439" s="62" t="n">
        <v>6</v>
      </c>
      <c r="C439" s="62" t="n">
        <v>13</v>
      </c>
      <c r="D439" s="61" t="n">
        <f aca="false">(B439/C439)*100</f>
        <v>46.1538461538462</v>
      </c>
      <c r="E439" s="62" t="n">
        <v>35</v>
      </c>
      <c r="F439" s="62" t="n">
        <v>112</v>
      </c>
      <c r="G439" s="61" t="n">
        <f aca="false">(E439/F439)*100</f>
        <v>31.25</v>
      </c>
      <c r="H439" s="62" t="n">
        <v>5</v>
      </c>
      <c r="I439" s="62" t="n">
        <v>1</v>
      </c>
      <c r="J439" s="61" t="n">
        <f aca="false">(H442*I442)/100</f>
        <v>0.18</v>
      </c>
      <c r="K439" s="62" t="n">
        <v>85</v>
      </c>
      <c r="L439" s="62" t="n">
        <v>45</v>
      </c>
      <c r="M439" s="62" t="n">
        <v>11</v>
      </c>
      <c r="N439" s="61" t="n">
        <f aca="false">K439*L439*(1-(L439/M439))</f>
        <v>-11822.7272727273</v>
      </c>
      <c r="O439" s="62" t="n">
        <v>10</v>
      </c>
      <c r="P439" s="62" t="n">
        <v>32</v>
      </c>
      <c r="Q439" s="61" t="n">
        <f aca="false">P439/O439</f>
        <v>3.2</v>
      </c>
      <c r="R439" s="62" t="n">
        <v>832</v>
      </c>
      <c r="S439" s="62" t="n">
        <v>19</v>
      </c>
      <c r="T439" s="45" t="n">
        <v>0.43</v>
      </c>
      <c r="U439" s="61" t="n">
        <f aca="false">(R439*S439*T439)/1000</f>
        <v>6.79744</v>
      </c>
      <c r="V439" s="45" t="n">
        <v>3.59</v>
      </c>
      <c r="W439" s="45" t="n">
        <v>7.92</v>
      </c>
      <c r="X439" s="61" t="n">
        <f aca="false">V439+W439</f>
        <v>11.51</v>
      </c>
    </row>
    <row r="440" customFormat="false" ht="14.9" hidden="false" customHeight="false" outlineLevel="0" collapsed="false">
      <c r="A440" s="59" t="n">
        <v>438</v>
      </c>
      <c r="B440" s="62" t="n">
        <v>5</v>
      </c>
      <c r="C440" s="62" t="n">
        <v>10</v>
      </c>
      <c r="D440" s="61" t="n">
        <f aca="false">(B440/C440)*100</f>
        <v>50</v>
      </c>
      <c r="E440" s="62" t="n">
        <v>31</v>
      </c>
      <c r="F440" s="62" t="n">
        <v>125</v>
      </c>
      <c r="G440" s="61" t="n">
        <f aca="false">(E440/F440)*100</f>
        <v>24.8</v>
      </c>
      <c r="H440" s="62" t="n">
        <v>9</v>
      </c>
      <c r="I440" s="62" t="n">
        <v>3</v>
      </c>
      <c r="J440" s="61" t="n">
        <f aca="false">(H443*I443)/100</f>
        <v>0.12</v>
      </c>
      <c r="K440" s="62" t="n">
        <v>85</v>
      </c>
      <c r="L440" s="62" t="n">
        <v>35</v>
      </c>
      <c r="M440" s="62" t="n">
        <v>10</v>
      </c>
      <c r="N440" s="61" t="n">
        <f aca="false">K440*L440*(1-(L440/M440))</f>
        <v>-7437.5</v>
      </c>
      <c r="O440" s="62" t="n">
        <v>5</v>
      </c>
      <c r="P440" s="62" t="n">
        <v>31</v>
      </c>
      <c r="Q440" s="61" t="n">
        <f aca="false">P440/O440</f>
        <v>6.2</v>
      </c>
      <c r="R440" s="62" t="n">
        <v>660</v>
      </c>
      <c r="S440" s="62" t="n">
        <v>22</v>
      </c>
      <c r="T440" s="45" t="n">
        <v>0.4</v>
      </c>
      <c r="U440" s="61" t="n">
        <f aca="false">(R440*S440*T440)/1000</f>
        <v>5.808</v>
      </c>
      <c r="V440" s="45" t="n">
        <v>7.13</v>
      </c>
      <c r="W440" s="45" t="n">
        <v>23.04</v>
      </c>
      <c r="X440" s="61" t="n">
        <f aca="false">V440+W440</f>
        <v>30.17</v>
      </c>
    </row>
    <row r="441" customFormat="false" ht="14.9" hidden="false" customHeight="false" outlineLevel="0" collapsed="false">
      <c r="A441" s="59" t="n">
        <v>439</v>
      </c>
      <c r="B441" s="62" t="n">
        <v>6</v>
      </c>
      <c r="C441" s="62" t="n">
        <v>14</v>
      </c>
      <c r="D441" s="61" t="n">
        <f aca="false">(B441/C441)*100</f>
        <v>42.8571428571429</v>
      </c>
      <c r="E441" s="62" t="n">
        <v>14</v>
      </c>
      <c r="F441" s="62" t="n">
        <v>119</v>
      </c>
      <c r="G441" s="61" t="n">
        <f aca="false">(E441/F441)*100</f>
        <v>11.7647058823529</v>
      </c>
      <c r="H441" s="62" t="n">
        <v>8</v>
      </c>
      <c r="I441" s="62" t="n">
        <v>1</v>
      </c>
      <c r="J441" s="61" t="n">
        <f aca="false">(H444*I444)/100</f>
        <v>0.16</v>
      </c>
      <c r="K441" s="62" t="n">
        <v>89</v>
      </c>
      <c r="L441" s="62" t="n">
        <v>50</v>
      </c>
      <c r="M441" s="62" t="n">
        <v>12</v>
      </c>
      <c r="N441" s="61" t="n">
        <f aca="false">K441*L441*(1-(L441/M441))</f>
        <v>-14091.6666666667</v>
      </c>
      <c r="O441" s="62" t="n">
        <v>5</v>
      </c>
      <c r="P441" s="62" t="n">
        <v>43</v>
      </c>
      <c r="Q441" s="61" t="n">
        <f aca="false">P441/O441</f>
        <v>8.6</v>
      </c>
      <c r="R441" s="62" t="n">
        <v>119</v>
      </c>
      <c r="S441" s="62" t="n">
        <v>17</v>
      </c>
      <c r="T441" s="45" t="n">
        <v>0.35</v>
      </c>
      <c r="U441" s="61" t="n">
        <f aca="false">(R441*S441*T441)/1000</f>
        <v>0.70805</v>
      </c>
      <c r="V441" s="45" t="n">
        <v>3.61</v>
      </c>
      <c r="W441" s="45" t="n">
        <v>26.88</v>
      </c>
      <c r="X441" s="61" t="n">
        <f aca="false">V441+W441</f>
        <v>30.49</v>
      </c>
    </row>
    <row r="442" customFormat="false" ht="14.9" hidden="false" customHeight="false" outlineLevel="0" collapsed="false">
      <c r="A442" s="59" t="n">
        <v>440</v>
      </c>
      <c r="B442" s="62" t="n">
        <v>5</v>
      </c>
      <c r="C442" s="62" t="n">
        <v>20</v>
      </c>
      <c r="D442" s="61" t="n">
        <f aca="false">(B442/C442)*100</f>
        <v>25</v>
      </c>
      <c r="E442" s="62" t="n">
        <v>34</v>
      </c>
      <c r="F442" s="62" t="n">
        <v>125</v>
      </c>
      <c r="G442" s="61" t="n">
        <f aca="false">(E442/F442)*100</f>
        <v>27.2</v>
      </c>
      <c r="H442" s="62" t="n">
        <v>9</v>
      </c>
      <c r="I442" s="62" t="n">
        <v>2</v>
      </c>
      <c r="J442" s="61" t="n">
        <f aca="false">(H445*I445)/100</f>
        <v>0.32</v>
      </c>
      <c r="K442" s="62" t="n">
        <v>70</v>
      </c>
      <c r="L442" s="62" t="n">
        <v>18</v>
      </c>
      <c r="M442" s="62" t="n">
        <v>10</v>
      </c>
      <c r="N442" s="61" t="n">
        <f aca="false">K442*L442*(1-(L442/M442))</f>
        <v>-1008</v>
      </c>
      <c r="O442" s="62" t="n">
        <v>3</v>
      </c>
      <c r="P442" s="62" t="n">
        <v>36</v>
      </c>
      <c r="Q442" s="61" t="n">
        <f aca="false">P442/O442</f>
        <v>12</v>
      </c>
      <c r="R442" s="62" t="n">
        <v>470</v>
      </c>
      <c r="S442" s="62" t="n">
        <v>25</v>
      </c>
      <c r="T442" s="45" t="n">
        <v>0.44</v>
      </c>
      <c r="U442" s="61" t="n">
        <f aca="false">(R442*S442*T442)/1000</f>
        <v>5.17</v>
      </c>
      <c r="V442" s="45" t="n">
        <v>1.56</v>
      </c>
      <c r="W442" s="45" t="n">
        <v>19.2</v>
      </c>
      <c r="X442" s="61" t="n">
        <f aca="false">V442+W442</f>
        <v>20.76</v>
      </c>
    </row>
    <row r="443" customFormat="false" ht="14.9" hidden="false" customHeight="false" outlineLevel="0" collapsed="false">
      <c r="A443" s="59" t="n">
        <v>441</v>
      </c>
      <c r="B443" s="62" t="n">
        <v>7</v>
      </c>
      <c r="C443" s="62" t="n">
        <v>15</v>
      </c>
      <c r="D443" s="61" t="n">
        <f aca="false">(B443/C443)*100</f>
        <v>46.6666666666667</v>
      </c>
      <c r="E443" s="62" t="n">
        <v>15</v>
      </c>
      <c r="F443" s="62" t="n">
        <v>112</v>
      </c>
      <c r="G443" s="61" t="n">
        <f aca="false">(E443/F443)*100</f>
        <v>13.3928571428571</v>
      </c>
      <c r="H443" s="62" t="n">
        <v>6</v>
      </c>
      <c r="I443" s="62" t="n">
        <v>2</v>
      </c>
      <c r="J443" s="61" t="n">
        <f aca="false">(H446*I446)/100</f>
        <v>0.13</v>
      </c>
      <c r="K443" s="62" t="n">
        <v>76</v>
      </c>
      <c r="L443" s="62" t="n">
        <v>50</v>
      </c>
      <c r="M443" s="62" t="n">
        <v>11</v>
      </c>
      <c r="N443" s="61" t="n">
        <f aca="false">K443*L443*(1-(L443/M443))</f>
        <v>-13472.7272727273</v>
      </c>
      <c r="O443" s="62" t="n">
        <v>9</v>
      </c>
      <c r="P443" s="62" t="n">
        <v>32</v>
      </c>
      <c r="Q443" s="61" t="n">
        <f aca="false">P443/O443</f>
        <v>3.55555555555556</v>
      </c>
      <c r="R443" s="62" t="n">
        <v>334</v>
      </c>
      <c r="S443" s="62" t="n">
        <v>24</v>
      </c>
      <c r="T443" s="45" t="n">
        <v>0.26</v>
      </c>
      <c r="U443" s="61" t="n">
        <f aca="false">(R443*S443*T443)/1000</f>
        <v>2.08416</v>
      </c>
      <c r="V443" s="45" t="n">
        <v>7.6</v>
      </c>
      <c r="W443" s="45" t="n">
        <v>14.08</v>
      </c>
      <c r="X443" s="61" t="n">
        <f aca="false">V443+W443</f>
        <v>21.68</v>
      </c>
    </row>
    <row r="444" customFormat="false" ht="14.9" hidden="false" customHeight="false" outlineLevel="0" collapsed="false">
      <c r="A444" s="59" t="n">
        <v>442</v>
      </c>
      <c r="B444" s="62" t="n">
        <v>10</v>
      </c>
      <c r="C444" s="62" t="n">
        <v>23</v>
      </c>
      <c r="D444" s="61" t="n">
        <f aca="false">(B444/C444)*100</f>
        <v>43.4782608695652</v>
      </c>
      <c r="E444" s="62" t="n">
        <v>44</v>
      </c>
      <c r="F444" s="62" t="n">
        <v>119</v>
      </c>
      <c r="G444" s="61" t="n">
        <f aca="false">(E444/F444)*100</f>
        <v>36.9747899159664</v>
      </c>
      <c r="H444" s="62" t="n">
        <v>16</v>
      </c>
      <c r="I444" s="62" t="n">
        <v>1</v>
      </c>
      <c r="J444" s="61" t="n">
        <f aca="false">(H447*I447)/100</f>
        <v>0.14</v>
      </c>
      <c r="K444" s="62" t="n">
        <v>90</v>
      </c>
      <c r="L444" s="62" t="n">
        <v>46</v>
      </c>
      <c r="M444" s="62" t="n">
        <v>10</v>
      </c>
      <c r="N444" s="61" t="n">
        <f aca="false">K444*L444*(1-(L444/M444))</f>
        <v>-14904</v>
      </c>
      <c r="O444" s="62" t="n">
        <v>4</v>
      </c>
      <c r="P444" s="62" t="n">
        <v>45</v>
      </c>
      <c r="Q444" s="61" t="n">
        <f aca="false">P444/O444</f>
        <v>11.25</v>
      </c>
      <c r="R444" s="62" t="n">
        <v>355</v>
      </c>
      <c r="S444" s="62" t="n">
        <v>19</v>
      </c>
      <c r="T444" s="45" t="n">
        <v>0.31</v>
      </c>
      <c r="U444" s="61" t="n">
        <f aca="false">(R444*S444*T444)/1000</f>
        <v>2.09095</v>
      </c>
      <c r="V444" s="45" t="n">
        <v>6.08</v>
      </c>
      <c r="W444" s="45" t="n">
        <v>22.4</v>
      </c>
      <c r="X444" s="61" t="n">
        <f aca="false">V444+W444</f>
        <v>28.48</v>
      </c>
    </row>
    <row r="445" customFormat="false" ht="14.9" hidden="false" customHeight="false" outlineLevel="0" collapsed="false">
      <c r="A445" s="59" t="n">
        <v>443</v>
      </c>
      <c r="B445" s="62" t="n">
        <v>4</v>
      </c>
      <c r="C445" s="62" t="n">
        <v>16</v>
      </c>
      <c r="D445" s="61" t="n">
        <f aca="false">(B445/C445)*100</f>
        <v>25</v>
      </c>
      <c r="E445" s="62" t="n">
        <v>18</v>
      </c>
      <c r="F445" s="62" t="n">
        <v>110</v>
      </c>
      <c r="G445" s="61" t="n">
        <f aca="false">(E445/F445)*100</f>
        <v>16.3636363636364</v>
      </c>
      <c r="H445" s="62" t="n">
        <v>16</v>
      </c>
      <c r="I445" s="62" t="n">
        <v>2</v>
      </c>
      <c r="J445" s="61" t="n">
        <f aca="false">(H448*I448)/100</f>
        <v>0.3</v>
      </c>
      <c r="K445" s="62" t="n">
        <v>81</v>
      </c>
      <c r="L445" s="62" t="n">
        <v>39</v>
      </c>
      <c r="M445" s="62" t="n">
        <v>10</v>
      </c>
      <c r="N445" s="61" t="n">
        <f aca="false">K445*L445*(1-(L445/M445))</f>
        <v>-9161.1</v>
      </c>
      <c r="O445" s="62" t="n">
        <v>8</v>
      </c>
      <c r="P445" s="62" t="n">
        <v>33</v>
      </c>
      <c r="Q445" s="61" t="n">
        <f aca="false">P445/O445</f>
        <v>4.125</v>
      </c>
      <c r="R445" s="62" t="n">
        <v>935</v>
      </c>
      <c r="S445" s="62" t="n">
        <v>19</v>
      </c>
      <c r="T445" s="45" t="n">
        <v>0.26</v>
      </c>
      <c r="U445" s="61" t="n">
        <f aca="false">(R445*S445*T445)/1000</f>
        <v>4.6189</v>
      </c>
      <c r="V445" s="45" t="n">
        <v>3.63</v>
      </c>
      <c r="W445" s="45" t="n">
        <v>22.4</v>
      </c>
      <c r="X445" s="61" t="n">
        <f aca="false">V445+W445</f>
        <v>26.03</v>
      </c>
    </row>
    <row r="446" customFormat="false" ht="14.9" hidden="false" customHeight="false" outlineLevel="0" collapsed="false">
      <c r="A446" s="59" t="n">
        <v>444</v>
      </c>
      <c r="B446" s="62" t="n">
        <v>2</v>
      </c>
      <c r="C446" s="62" t="n">
        <v>18</v>
      </c>
      <c r="D446" s="61" t="n">
        <f aca="false">(B446/C446)*100</f>
        <v>11.1111111111111</v>
      </c>
      <c r="E446" s="62" t="n">
        <v>19</v>
      </c>
      <c r="F446" s="62" t="n">
        <v>112</v>
      </c>
      <c r="G446" s="61" t="n">
        <f aca="false">(E446/F446)*100</f>
        <v>16.9642857142857</v>
      </c>
      <c r="H446" s="62" t="n">
        <v>13</v>
      </c>
      <c r="I446" s="62" t="n">
        <v>1</v>
      </c>
      <c r="J446" s="61" t="n">
        <f aca="false">(H449*I449)/100</f>
        <v>0.06</v>
      </c>
      <c r="K446" s="62" t="n">
        <v>71</v>
      </c>
      <c r="L446" s="62" t="n">
        <v>11</v>
      </c>
      <c r="M446" s="62" t="n">
        <v>10</v>
      </c>
      <c r="N446" s="61" t="n">
        <f aca="false">K446*L446*(1-(L446/M446))</f>
        <v>-78.1000000000001</v>
      </c>
      <c r="O446" s="62" t="n">
        <v>3</v>
      </c>
      <c r="P446" s="62" t="n">
        <v>33</v>
      </c>
      <c r="Q446" s="61" t="n">
        <f aca="false">P446/O446</f>
        <v>11</v>
      </c>
      <c r="R446" s="62" t="n">
        <v>897</v>
      </c>
      <c r="S446" s="62" t="n">
        <v>23</v>
      </c>
      <c r="T446" s="45" t="n">
        <v>0.39</v>
      </c>
      <c r="U446" s="61" t="n">
        <f aca="false">(R446*S446*T446)/1000</f>
        <v>8.04609</v>
      </c>
      <c r="V446" s="45" t="n">
        <v>3.1</v>
      </c>
      <c r="W446" s="45" t="n">
        <v>15.6</v>
      </c>
      <c r="X446" s="61" t="n">
        <f aca="false">V446+W446</f>
        <v>18.7</v>
      </c>
    </row>
    <row r="447" customFormat="false" ht="14.9" hidden="false" customHeight="false" outlineLevel="0" collapsed="false">
      <c r="A447" s="59" t="n">
        <v>445</v>
      </c>
      <c r="B447" s="62" t="n">
        <v>4</v>
      </c>
      <c r="C447" s="62" t="n">
        <v>10</v>
      </c>
      <c r="D447" s="61" t="n">
        <f aca="false">(B447/C447)*100</f>
        <v>40</v>
      </c>
      <c r="E447" s="62" t="n">
        <v>23</v>
      </c>
      <c r="F447" s="62" t="n">
        <v>114</v>
      </c>
      <c r="G447" s="61" t="n">
        <f aca="false">(E447/F447)*100</f>
        <v>20.1754385964912</v>
      </c>
      <c r="H447" s="62" t="n">
        <v>14</v>
      </c>
      <c r="I447" s="62" t="n">
        <v>1</v>
      </c>
      <c r="J447" s="61" t="n">
        <f aca="false">(H450*I450)/100</f>
        <v>0.18</v>
      </c>
      <c r="K447" s="62" t="n">
        <v>88</v>
      </c>
      <c r="L447" s="62" t="n">
        <v>10</v>
      </c>
      <c r="M447" s="62" t="n">
        <v>10</v>
      </c>
      <c r="N447" s="61" t="n">
        <f aca="false">K447*L447*(1-(L447/M447))</f>
        <v>0</v>
      </c>
      <c r="O447" s="62" t="n">
        <v>6</v>
      </c>
      <c r="P447" s="62" t="n">
        <v>34</v>
      </c>
      <c r="Q447" s="61" t="n">
        <f aca="false">P447/O447</f>
        <v>5.66666666666667</v>
      </c>
      <c r="R447" s="62" t="n">
        <v>268</v>
      </c>
      <c r="S447" s="62" t="n">
        <v>25</v>
      </c>
      <c r="T447" s="45" t="n">
        <v>0.34</v>
      </c>
      <c r="U447" s="61" t="n">
        <f aca="false">(R447*S447*T447)/1000</f>
        <v>2.278</v>
      </c>
      <c r="V447" s="45" t="n">
        <v>6.64</v>
      </c>
      <c r="W447" s="45" t="n">
        <v>15.6</v>
      </c>
      <c r="X447" s="61" t="n">
        <f aca="false">V447+W447</f>
        <v>22.24</v>
      </c>
    </row>
    <row r="448" customFormat="false" ht="14.9" hidden="false" customHeight="false" outlineLevel="0" collapsed="false">
      <c r="A448" s="59" t="n">
        <v>446</v>
      </c>
      <c r="B448" s="62" t="n">
        <v>3</v>
      </c>
      <c r="C448" s="62" t="n">
        <v>12</v>
      </c>
      <c r="D448" s="61" t="n">
        <f aca="false">(B448/C448)*100</f>
        <v>25</v>
      </c>
      <c r="E448" s="62" t="n">
        <v>22</v>
      </c>
      <c r="F448" s="62" t="n">
        <v>111</v>
      </c>
      <c r="G448" s="61" t="n">
        <f aca="false">(E448/F448)*100</f>
        <v>19.8198198198198</v>
      </c>
      <c r="H448" s="62" t="n">
        <v>10</v>
      </c>
      <c r="I448" s="62" t="n">
        <v>3</v>
      </c>
      <c r="J448" s="61" t="n">
        <f aca="false">(H451*I451)/100</f>
        <v>0.04</v>
      </c>
      <c r="K448" s="62" t="n">
        <v>82</v>
      </c>
      <c r="L448" s="62" t="n">
        <v>49</v>
      </c>
      <c r="M448" s="62" t="n">
        <v>11</v>
      </c>
      <c r="N448" s="61" t="n">
        <f aca="false">K448*L448*(1-(L448/M448))</f>
        <v>-13880.3636363636</v>
      </c>
      <c r="O448" s="62" t="n">
        <v>10</v>
      </c>
      <c r="P448" s="62" t="n">
        <v>30</v>
      </c>
      <c r="Q448" s="61" t="n">
        <f aca="false">P448/O448</f>
        <v>3</v>
      </c>
      <c r="R448" s="62" t="n">
        <v>521</v>
      </c>
      <c r="S448" s="62" t="n">
        <v>18</v>
      </c>
      <c r="T448" s="45" t="n">
        <v>0.43</v>
      </c>
      <c r="U448" s="61" t="n">
        <f aca="false">(R448*S448*T448)/1000</f>
        <v>4.03254</v>
      </c>
      <c r="V448" s="45" t="n">
        <v>4.11</v>
      </c>
      <c r="W448" s="45" t="n">
        <v>12.48</v>
      </c>
      <c r="X448" s="61" t="n">
        <f aca="false">V448+W448</f>
        <v>16.59</v>
      </c>
    </row>
    <row r="449" customFormat="false" ht="14.9" hidden="false" customHeight="false" outlineLevel="0" collapsed="false">
      <c r="A449" s="59" t="n">
        <v>447</v>
      </c>
      <c r="B449" s="62" t="n">
        <v>7</v>
      </c>
      <c r="C449" s="62" t="n">
        <v>20</v>
      </c>
      <c r="D449" s="61" t="n">
        <f aca="false">(B449/C449)*100</f>
        <v>35</v>
      </c>
      <c r="E449" s="62" t="n">
        <v>27</v>
      </c>
      <c r="F449" s="62" t="n">
        <v>124</v>
      </c>
      <c r="G449" s="61" t="n">
        <f aca="false">(E449/F449)*100</f>
        <v>21.7741935483871</v>
      </c>
      <c r="H449" s="62" t="n">
        <v>3</v>
      </c>
      <c r="I449" s="62" t="n">
        <v>2</v>
      </c>
      <c r="J449" s="61" t="n">
        <f aca="false">(H452*I452)/100</f>
        <v>0.3</v>
      </c>
      <c r="K449" s="62" t="n">
        <v>74</v>
      </c>
      <c r="L449" s="62" t="n">
        <v>13</v>
      </c>
      <c r="M449" s="62" t="n">
        <v>12</v>
      </c>
      <c r="N449" s="61" t="n">
        <f aca="false">K449*L449*(1-(L449/M449))</f>
        <v>-80.1666666666666</v>
      </c>
      <c r="O449" s="62" t="n">
        <v>5</v>
      </c>
      <c r="P449" s="62" t="n">
        <v>50</v>
      </c>
      <c r="Q449" s="61" t="n">
        <f aca="false">P449/O449</f>
        <v>10</v>
      </c>
      <c r="R449" s="62" t="n">
        <v>332</v>
      </c>
      <c r="S449" s="62" t="n">
        <v>15</v>
      </c>
      <c r="T449" s="45" t="n">
        <v>0.32</v>
      </c>
      <c r="U449" s="61" t="n">
        <f aca="false">(R449*S449*T449)/1000</f>
        <v>1.5936</v>
      </c>
      <c r="V449" s="45" t="n">
        <v>3.05</v>
      </c>
      <c r="W449" s="45" t="n">
        <v>24.32</v>
      </c>
      <c r="X449" s="61" t="n">
        <f aca="false">V449+W449</f>
        <v>27.37</v>
      </c>
    </row>
    <row r="450" customFormat="false" ht="14.9" hidden="false" customHeight="false" outlineLevel="0" collapsed="false">
      <c r="A450" s="59" t="n">
        <v>448</v>
      </c>
      <c r="B450" s="62" t="n">
        <v>2</v>
      </c>
      <c r="C450" s="62" t="n">
        <v>13</v>
      </c>
      <c r="D450" s="61" t="n">
        <f aca="false">(B450/C450)*100</f>
        <v>15.3846153846154</v>
      </c>
      <c r="E450" s="62" t="n">
        <v>16</v>
      </c>
      <c r="F450" s="62" t="n">
        <v>118</v>
      </c>
      <c r="G450" s="61" t="n">
        <f aca="false">(E450/F450)*100</f>
        <v>13.5593220338983</v>
      </c>
      <c r="H450" s="62" t="n">
        <v>9</v>
      </c>
      <c r="I450" s="62" t="n">
        <v>2</v>
      </c>
      <c r="J450" s="61" t="n">
        <f aca="false">(H453*I453)/100</f>
        <v>0.02</v>
      </c>
      <c r="K450" s="62" t="n">
        <v>86</v>
      </c>
      <c r="L450" s="62" t="n">
        <v>47</v>
      </c>
      <c r="M450" s="62" t="n">
        <v>11</v>
      </c>
      <c r="N450" s="61" t="n">
        <f aca="false">K450*L450*(1-(L450/M450))</f>
        <v>-13228.3636363636</v>
      </c>
      <c r="O450" s="62" t="n">
        <v>8</v>
      </c>
      <c r="P450" s="62" t="n">
        <v>50</v>
      </c>
      <c r="Q450" s="61" t="n">
        <f aca="false">P450/O450</f>
        <v>6.25</v>
      </c>
      <c r="R450" s="62" t="n">
        <v>136</v>
      </c>
      <c r="S450" s="62" t="n">
        <v>17</v>
      </c>
      <c r="T450" s="45" t="n">
        <v>0.4</v>
      </c>
      <c r="U450" s="61" t="n">
        <f aca="false">(R450*S450*T450)/1000</f>
        <v>0.9248</v>
      </c>
      <c r="V450" s="45" t="n">
        <v>3.05</v>
      </c>
      <c r="W450" s="45" t="n">
        <v>14</v>
      </c>
      <c r="X450" s="61" t="n">
        <f aca="false">V450+W450</f>
        <v>17.05</v>
      </c>
    </row>
    <row r="451" customFormat="false" ht="14.9" hidden="false" customHeight="false" outlineLevel="0" collapsed="false">
      <c r="A451" s="59" t="n">
        <v>449</v>
      </c>
      <c r="B451" s="62" t="n">
        <v>5</v>
      </c>
      <c r="C451" s="62" t="n">
        <v>21</v>
      </c>
      <c r="D451" s="61" t="n">
        <f aca="false">(B451/C451)*100</f>
        <v>23.8095238095238</v>
      </c>
      <c r="E451" s="62" t="n">
        <v>16</v>
      </c>
      <c r="F451" s="62" t="n">
        <v>113</v>
      </c>
      <c r="G451" s="61" t="n">
        <f aca="false">(E451/F451)*100</f>
        <v>14.1592920353982</v>
      </c>
      <c r="H451" s="62" t="n">
        <v>4</v>
      </c>
      <c r="I451" s="62" t="n">
        <v>1</v>
      </c>
      <c r="J451" s="61" t="n">
        <f aca="false">(H454*I454)/100</f>
        <v>0.33</v>
      </c>
      <c r="K451" s="62" t="n">
        <v>84</v>
      </c>
      <c r="L451" s="62" t="n">
        <v>22</v>
      </c>
      <c r="M451" s="62" t="n">
        <v>11</v>
      </c>
      <c r="N451" s="61" t="n">
        <f aca="false">K451*L451*(1-(L451/M451))</f>
        <v>-1848</v>
      </c>
      <c r="O451" s="62" t="n">
        <v>6</v>
      </c>
      <c r="P451" s="62" t="n">
        <v>48</v>
      </c>
      <c r="Q451" s="61" t="n">
        <f aca="false">P451/O451</f>
        <v>8</v>
      </c>
      <c r="R451" s="62" t="n">
        <v>817</v>
      </c>
      <c r="S451" s="62" t="n">
        <v>28</v>
      </c>
      <c r="T451" s="45" t="n">
        <v>0.28</v>
      </c>
      <c r="U451" s="61" t="n">
        <f aca="false">(R451*S451*T451)/1000</f>
        <v>6.40528</v>
      </c>
      <c r="V451" s="45" t="n">
        <v>3.6</v>
      </c>
      <c r="W451" s="45" t="n">
        <v>15.2</v>
      </c>
      <c r="X451" s="61" t="n">
        <f aca="false">V451+W451</f>
        <v>18.8</v>
      </c>
    </row>
    <row r="452" customFormat="false" ht="14.9" hidden="false" customHeight="false" outlineLevel="0" collapsed="false">
      <c r="A452" s="59" t="n">
        <v>450</v>
      </c>
      <c r="B452" s="62" t="n">
        <v>4</v>
      </c>
      <c r="C452" s="62" t="n">
        <v>16</v>
      </c>
      <c r="D452" s="61" t="n">
        <f aca="false">(B452/C452)*100</f>
        <v>25</v>
      </c>
      <c r="E452" s="62" t="n">
        <v>33</v>
      </c>
      <c r="F452" s="62" t="n">
        <v>120</v>
      </c>
      <c r="G452" s="61" t="n">
        <f aca="false">(E452/F452)*100</f>
        <v>27.5</v>
      </c>
      <c r="H452" s="62" t="n">
        <v>15</v>
      </c>
      <c r="I452" s="62" t="n">
        <v>2</v>
      </c>
      <c r="J452" s="61" t="n">
        <f aca="false">(H455*I455)/100</f>
        <v>0.12</v>
      </c>
      <c r="K452" s="62" t="n">
        <v>78</v>
      </c>
      <c r="L452" s="62" t="n">
        <v>25</v>
      </c>
      <c r="M452" s="62" t="n">
        <v>12</v>
      </c>
      <c r="N452" s="61" t="n">
        <f aca="false">K452*L452*(1-(L452/M452))</f>
        <v>-2112.5</v>
      </c>
      <c r="O452" s="62" t="n">
        <v>6</v>
      </c>
      <c r="P452" s="62" t="n">
        <v>37</v>
      </c>
      <c r="Q452" s="61" t="n">
        <f aca="false">P452/O452</f>
        <v>6.16666666666667</v>
      </c>
      <c r="R452" s="62" t="n">
        <v>597</v>
      </c>
      <c r="S452" s="62" t="n">
        <v>27</v>
      </c>
      <c r="T452" s="45" t="n">
        <v>0.25</v>
      </c>
      <c r="U452" s="61" t="n">
        <f aca="false">(R452*S452*T452)/1000</f>
        <v>4.02975</v>
      </c>
      <c r="V452" s="45" t="n">
        <v>4.05</v>
      </c>
      <c r="W452" s="45" t="n">
        <v>25.92</v>
      </c>
      <c r="X452" s="61" t="n">
        <f aca="false">V452+W452</f>
        <v>29.97</v>
      </c>
    </row>
    <row r="453" customFormat="false" ht="14.9" hidden="false" customHeight="false" outlineLevel="0" collapsed="false">
      <c r="A453" s="59" t="n">
        <v>451</v>
      </c>
      <c r="B453" s="62" t="n">
        <v>7</v>
      </c>
      <c r="C453" s="62" t="n">
        <v>25</v>
      </c>
      <c r="D453" s="61" t="n">
        <f aca="false">(B453/C453)*100</f>
        <v>28</v>
      </c>
      <c r="E453" s="62" t="n">
        <v>41</v>
      </c>
      <c r="F453" s="62" t="n">
        <v>118</v>
      </c>
      <c r="G453" s="61" t="n">
        <f aca="false">(E453/F453)*100</f>
        <v>34.7457627118644</v>
      </c>
      <c r="H453" s="62" t="n">
        <v>2</v>
      </c>
      <c r="I453" s="62" t="n">
        <v>1</v>
      </c>
      <c r="J453" s="61" t="n">
        <f aca="false">(H456*I456)/100</f>
        <v>0.18</v>
      </c>
      <c r="K453" s="62" t="n">
        <v>83</v>
      </c>
      <c r="L453" s="62" t="n">
        <v>44</v>
      </c>
      <c r="M453" s="62" t="n">
        <v>11</v>
      </c>
      <c r="N453" s="61" t="n">
        <f aca="false">K453*L453*(1-(L453/M453))</f>
        <v>-10956</v>
      </c>
      <c r="O453" s="62" t="n">
        <v>9</v>
      </c>
      <c r="P453" s="62" t="n">
        <v>50</v>
      </c>
      <c r="Q453" s="61" t="n">
        <f aca="false">P453/O453</f>
        <v>5.55555555555556</v>
      </c>
      <c r="R453" s="62" t="n">
        <v>292</v>
      </c>
      <c r="S453" s="62" t="n">
        <v>24</v>
      </c>
      <c r="T453" s="45" t="n">
        <v>0.34</v>
      </c>
      <c r="U453" s="61" t="n">
        <f aca="false">(R453*S453*T453)/1000</f>
        <v>2.38272</v>
      </c>
      <c r="V453" s="45" t="n">
        <v>5.63</v>
      </c>
      <c r="W453" s="45" t="n">
        <v>25.2</v>
      </c>
      <c r="X453" s="61" t="n">
        <f aca="false">V453+W453</f>
        <v>30.83</v>
      </c>
    </row>
    <row r="454" customFormat="false" ht="14.9" hidden="false" customHeight="false" outlineLevel="0" collapsed="false">
      <c r="A454" s="59" t="n">
        <v>452</v>
      </c>
      <c r="B454" s="62" t="n">
        <v>7</v>
      </c>
      <c r="C454" s="62" t="n">
        <v>24</v>
      </c>
      <c r="D454" s="61" t="n">
        <f aca="false">(B454/C454)*100</f>
        <v>29.1666666666667</v>
      </c>
      <c r="E454" s="62" t="n">
        <v>25</v>
      </c>
      <c r="F454" s="62" t="n">
        <v>122</v>
      </c>
      <c r="G454" s="61" t="n">
        <f aca="false">(E454/F454)*100</f>
        <v>20.4918032786885</v>
      </c>
      <c r="H454" s="62" t="n">
        <v>11</v>
      </c>
      <c r="I454" s="62" t="n">
        <v>3</v>
      </c>
      <c r="J454" s="61" t="n">
        <f aca="false">(H457*I457)/100</f>
        <v>0.18</v>
      </c>
      <c r="K454" s="62" t="n">
        <v>83</v>
      </c>
      <c r="L454" s="62" t="n">
        <v>15</v>
      </c>
      <c r="M454" s="62" t="n">
        <v>11</v>
      </c>
      <c r="N454" s="61" t="n">
        <f aca="false">K454*L454*(1-(L454/M454))</f>
        <v>-452.727272727273</v>
      </c>
      <c r="O454" s="62" t="n">
        <v>7</v>
      </c>
      <c r="P454" s="62" t="n">
        <v>45</v>
      </c>
      <c r="Q454" s="61" t="n">
        <f aca="false">P454/O454</f>
        <v>6.42857142857143</v>
      </c>
      <c r="R454" s="62" t="n">
        <v>895</v>
      </c>
      <c r="S454" s="62" t="n">
        <v>16</v>
      </c>
      <c r="T454" s="45" t="n">
        <v>0.42</v>
      </c>
      <c r="U454" s="61" t="n">
        <f aca="false">(R454*S454*T454)/1000</f>
        <v>6.0144</v>
      </c>
      <c r="V454" s="45" t="n">
        <v>4.12</v>
      </c>
      <c r="W454" s="45" t="n">
        <v>37.6</v>
      </c>
      <c r="X454" s="61" t="n">
        <f aca="false">V454+W454</f>
        <v>41.72</v>
      </c>
    </row>
    <row r="455" customFormat="false" ht="14.9" hidden="false" customHeight="false" outlineLevel="0" collapsed="false">
      <c r="A455" s="59" t="n">
        <v>453</v>
      </c>
      <c r="B455" s="62" t="n">
        <v>7</v>
      </c>
      <c r="C455" s="62" t="n">
        <v>13</v>
      </c>
      <c r="D455" s="61" t="n">
        <f aca="false">(B455/C455)*100</f>
        <v>53.8461538461539</v>
      </c>
      <c r="E455" s="62" t="n">
        <v>18</v>
      </c>
      <c r="F455" s="62" t="n">
        <v>125</v>
      </c>
      <c r="G455" s="61" t="n">
        <f aca="false">(E455/F455)*100</f>
        <v>14.4</v>
      </c>
      <c r="H455" s="62" t="n">
        <v>12</v>
      </c>
      <c r="I455" s="62" t="n">
        <v>1</v>
      </c>
      <c r="J455" s="61" t="n">
        <f aca="false">(H458*I458)/100</f>
        <v>0.06</v>
      </c>
      <c r="K455" s="62" t="n">
        <v>89</v>
      </c>
      <c r="L455" s="62" t="n">
        <v>12</v>
      </c>
      <c r="M455" s="62" t="n">
        <v>11</v>
      </c>
      <c r="N455" s="61" t="n">
        <f aca="false">K455*L455*(1-(L455/M455))</f>
        <v>-97.090909090909</v>
      </c>
      <c r="O455" s="62" t="n">
        <v>5</v>
      </c>
      <c r="P455" s="62" t="n">
        <v>38</v>
      </c>
      <c r="Q455" s="61" t="n">
        <f aca="false">P455/O455</f>
        <v>7.6</v>
      </c>
      <c r="R455" s="62" t="n">
        <v>151</v>
      </c>
      <c r="S455" s="62" t="n">
        <v>22</v>
      </c>
      <c r="T455" s="45" t="n">
        <v>0.38</v>
      </c>
      <c r="U455" s="61" t="n">
        <f aca="false">(R455*S455*T455)/1000</f>
        <v>1.26236</v>
      </c>
      <c r="V455" s="45" t="n">
        <v>4.59</v>
      </c>
      <c r="W455" s="45" t="n">
        <v>11.52</v>
      </c>
      <c r="X455" s="61" t="n">
        <f aca="false">V455+W455</f>
        <v>16.11</v>
      </c>
    </row>
    <row r="456" customFormat="false" ht="14.9" hidden="false" customHeight="false" outlineLevel="0" collapsed="false">
      <c r="A456" s="59" t="n">
        <v>454</v>
      </c>
      <c r="B456" s="62" t="n">
        <v>1</v>
      </c>
      <c r="C456" s="62" t="n">
        <v>25</v>
      </c>
      <c r="D456" s="61" t="n">
        <f aca="false">(B456/C456)*100</f>
        <v>4</v>
      </c>
      <c r="E456" s="62" t="n">
        <v>41</v>
      </c>
      <c r="F456" s="62" t="n">
        <v>110</v>
      </c>
      <c r="G456" s="61" t="n">
        <f aca="false">(E456/F456)*100</f>
        <v>37.2727272727273</v>
      </c>
      <c r="H456" s="62" t="n">
        <v>18</v>
      </c>
      <c r="I456" s="62" t="n">
        <v>1</v>
      </c>
      <c r="J456" s="61" t="n">
        <f aca="false">(H459*I459)/100</f>
        <v>0.4</v>
      </c>
      <c r="K456" s="62" t="n">
        <v>85</v>
      </c>
      <c r="L456" s="62" t="n">
        <v>11</v>
      </c>
      <c r="M456" s="62" t="n">
        <v>10</v>
      </c>
      <c r="N456" s="61" t="n">
        <f aca="false">K456*L456*(1-(L456/M456))</f>
        <v>-93.5000000000001</v>
      </c>
      <c r="O456" s="62" t="n">
        <v>6</v>
      </c>
      <c r="P456" s="62" t="n">
        <v>32</v>
      </c>
      <c r="Q456" s="61" t="n">
        <f aca="false">P456/O456</f>
        <v>5.33333333333333</v>
      </c>
      <c r="R456" s="62" t="n">
        <v>974</v>
      </c>
      <c r="S456" s="62" t="n">
        <v>17</v>
      </c>
      <c r="T456" s="45" t="n">
        <v>0.44</v>
      </c>
      <c r="U456" s="61" t="n">
        <f aca="false">(R456*S456*T456)/1000</f>
        <v>7.28552</v>
      </c>
      <c r="V456" s="45" t="n">
        <v>3.1</v>
      </c>
      <c r="W456" s="45" t="n">
        <v>4.96</v>
      </c>
      <c r="X456" s="61" t="n">
        <f aca="false">V456+W456</f>
        <v>8.06</v>
      </c>
    </row>
    <row r="457" customFormat="false" ht="14.9" hidden="false" customHeight="false" outlineLevel="0" collapsed="false">
      <c r="A457" s="59" t="n">
        <v>455</v>
      </c>
      <c r="B457" s="62" t="n">
        <v>5</v>
      </c>
      <c r="C457" s="62" t="n">
        <v>16</v>
      </c>
      <c r="D457" s="61" t="n">
        <f aca="false">(B457/C457)*100</f>
        <v>31.25</v>
      </c>
      <c r="E457" s="62" t="n">
        <v>12</v>
      </c>
      <c r="F457" s="62" t="n">
        <v>125</v>
      </c>
      <c r="G457" s="61" t="n">
        <f aca="false">(E457/F457)*100</f>
        <v>9.6</v>
      </c>
      <c r="H457" s="62" t="n">
        <v>9</v>
      </c>
      <c r="I457" s="62" t="n">
        <v>2</v>
      </c>
      <c r="J457" s="61" t="n">
        <f aca="false">(H460*I460)/100</f>
        <v>0.33</v>
      </c>
      <c r="K457" s="62" t="n">
        <v>70</v>
      </c>
      <c r="L457" s="62" t="n">
        <v>18</v>
      </c>
      <c r="M457" s="62" t="n">
        <v>11</v>
      </c>
      <c r="N457" s="61" t="n">
        <f aca="false">K457*L457*(1-(L457/M457))</f>
        <v>-801.818181818182</v>
      </c>
      <c r="O457" s="62" t="n">
        <v>9</v>
      </c>
      <c r="P457" s="62" t="n">
        <v>47</v>
      </c>
      <c r="Q457" s="61" t="n">
        <f aca="false">P457/O457</f>
        <v>5.22222222222222</v>
      </c>
      <c r="R457" s="62" t="n">
        <v>719</v>
      </c>
      <c r="S457" s="62" t="n">
        <v>27</v>
      </c>
      <c r="T457" s="45" t="n">
        <v>0.28</v>
      </c>
      <c r="U457" s="61" t="n">
        <f aca="false">(R457*S457*T457)/1000</f>
        <v>5.43564</v>
      </c>
      <c r="V457" s="45" t="n">
        <v>1.6</v>
      </c>
      <c r="W457" s="45" t="n">
        <v>19.84</v>
      </c>
      <c r="X457" s="61" t="n">
        <f aca="false">V457+W457</f>
        <v>21.44</v>
      </c>
    </row>
    <row r="458" customFormat="false" ht="14.9" hidden="false" customHeight="false" outlineLevel="0" collapsed="false">
      <c r="A458" s="59" t="n">
        <v>456</v>
      </c>
      <c r="B458" s="62" t="n">
        <v>3</v>
      </c>
      <c r="C458" s="62" t="n">
        <v>25</v>
      </c>
      <c r="D458" s="61" t="n">
        <f aca="false">(B458/C458)*100</f>
        <v>12</v>
      </c>
      <c r="E458" s="62" t="n">
        <v>45</v>
      </c>
      <c r="F458" s="62" t="n">
        <v>118</v>
      </c>
      <c r="G458" s="61" t="n">
        <f aca="false">(E458/F458)*100</f>
        <v>38.135593220339</v>
      </c>
      <c r="H458" s="62" t="n">
        <v>6</v>
      </c>
      <c r="I458" s="62" t="n">
        <v>1</v>
      </c>
      <c r="J458" s="61" t="n">
        <f aca="false">(H461*I461)/100</f>
        <v>0.02</v>
      </c>
      <c r="K458" s="62" t="n">
        <v>78</v>
      </c>
      <c r="L458" s="62" t="n">
        <v>21</v>
      </c>
      <c r="M458" s="62" t="n">
        <v>12</v>
      </c>
      <c r="N458" s="61" t="n">
        <f aca="false">K458*L458*(1-(L458/M458))</f>
        <v>-1228.5</v>
      </c>
      <c r="O458" s="62" t="n">
        <v>4</v>
      </c>
      <c r="P458" s="62" t="n">
        <v>46</v>
      </c>
      <c r="Q458" s="61" t="n">
        <f aca="false">P458/O458</f>
        <v>11.5</v>
      </c>
      <c r="R458" s="62" t="n">
        <v>189</v>
      </c>
      <c r="S458" s="62" t="n">
        <v>22</v>
      </c>
      <c r="T458" s="45" t="n">
        <v>0.43</v>
      </c>
      <c r="U458" s="61" t="n">
        <f aca="false">(R458*S458*T458)/1000</f>
        <v>1.78794</v>
      </c>
      <c r="V458" s="45" t="n">
        <v>5.6</v>
      </c>
      <c r="W458" s="45" t="n">
        <v>5.92</v>
      </c>
      <c r="X458" s="61" t="n">
        <f aca="false">V458+W458</f>
        <v>11.52</v>
      </c>
    </row>
    <row r="459" customFormat="false" ht="14.9" hidden="false" customHeight="false" outlineLevel="0" collapsed="false">
      <c r="A459" s="59" t="n">
        <v>457</v>
      </c>
      <c r="B459" s="62" t="n">
        <v>0</v>
      </c>
      <c r="C459" s="62" t="n">
        <v>24</v>
      </c>
      <c r="D459" s="61" t="n">
        <f aca="false">(B459/C459)*100</f>
        <v>0</v>
      </c>
      <c r="E459" s="62" t="n">
        <v>14</v>
      </c>
      <c r="F459" s="62" t="n">
        <v>117</v>
      </c>
      <c r="G459" s="61" t="n">
        <f aca="false">(E459/F459)*100</f>
        <v>11.965811965812</v>
      </c>
      <c r="H459" s="62" t="n">
        <v>20</v>
      </c>
      <c r="I459" s="62" t="n">
        <v>2</v>
      </c>
      <c r="J459" s="61" t="n">
        <f aca="false">(H462*I462)/100</f>
        <v>0.01</v>
      </c>
      <c r="K459" s="62" t="n">
        <v>89</v>
      </c>
      <c r="L459" s="62" t="n">
        <v>21</v>
      </c>
      <c r="M459" s="62" t="n">
        <v>12</v>
      </c>
      <c r="N459" s="61" t="n">
        <f aca="false">K459*L459*(1-(L459/M459))</f>
        <v>-1401.75</v>
      </c>
      <c r="O459" s="62" t="n">
        <v>5</v>
      </c>
      <c r="P459" s="62" t="n">
        <v>39</v>
      </c>
      <c r="Q459" s="61" t="n">
        <f aca="false">P459/O459</f>
        <v>7.8</v>
      </c>
      <c r="R459" s="62" t="n">
        <v>520</v>
      </c>
      <c r="S459" s="62" t="n">
        <v>22</v>
      </c>
      <c r="T459" s="45" t="n">
        <v>0.26</v>
      </c>
      <c r="U459" s="61" t="n">
        <f aca="false">(R459*S459*T459)/1000</f>
        <v>2.9744</v>
      </c>
      <c r="V459" s="45" t="n">
        <v>2.1</v>
      </c>
      <c r="W459" s="45" t="n">
        <v>7.04</v>
      </c>
      <c r="X459" s="61" t="n">
        <f aca="false">V459+W459</f>
        <v>9.14</v>
      </c>
    </row>
    <row r="460" customFormat="false" ht="14.9" hidden="false" customHeight="false" outlineLevel="0" collapsed="false">
      <c r="A460" s="59" t="n">
        <v>458</v>
      </c>
      <c r="B460" s="62" t="n">
        <v>5</v>
      </c>
      <c r="C460" s="62" t="n">
        <v>22</v>
      </c>
      <c r="D460" s="61" t="n">
        <f aca="false">(B460/C460)*100</f>
        <v>22.7272727272727</v>
      </c>
      <c r="E460" s="62" t="n">
        <v>12</v>
      </c>
      <c r="F460" s="62" t="n">
        <v>117</v>
      </c>
      <c r="G460" s="61" t="n">
        <f aca="false">(E460/F460)*100</f>
        <v>10.2564102564103</v>
      </c>
      <c r="H460" s="62" t="n">
        <v>11</v>
      </c>
      <c r="I460" s="62" t="n">
        <v>3</v>
      </c>
      <c r="J460" s="61" t="n">
        <f aca="false">(H463*I463)/100</f>
        <v>0.24</v>
      </c>
      <c r="K460" s="62" t="n">
        <v>83</v>
      </c>
      <c r="L460" s="62" t="n">
        <v>25</v>
      </c>
      <c r="M460" s="62" t="n">
        <v>12</v>
      </c>
      <c r="N460" s="61" t="n">
        <f aca="false">K460*L460*(1-(L460/M460))</f>
        <v>-2247.91666666667</v>
      </c>
      <c r="O460" s="62" t="n">
        <v>6</v>
      </c>
      <c r="P460" s="62" t="n">
        <v>33</v>
      </c>
      <c r="Q460" s="61" t="n">
        <f aca="false">P460/O460</f>
        <v>5.5</v>
      </c>
      <c r="R460" s="62" t="n">
        <v>688</v>
      </c>
      <c r="S460" s="62" t="n">
        <v>21</v>
      </c>
      <c r="T460" s="45" t="n">
        <v>0.43</v>
      </c>
      <c r="U460" s="61" t="n">
        <f aca="false">(R460*S460*T460)/1000</f>
        <v>6.21264</v>
      </c>
      <c r="V460" s="45" t="n">
        <v>1.56</v>
      </c>
      <c r="W460" s="45" t="n">
        <v>7.84</v>
      </c>
      <c r="X460" s="61" t="n">
        <f aca="false">V460+W460</f>
        <v>9.4</v>
      </c>
    </row>
    <row r="461" customFormat="false" ht="14.9" hidden="false" customHeight="false" outlineLevel="0" collapsed="false">
      <c r="A461" s="59" t="n">
        <v>459</v>
      </c>
      <c r="B461" s="62" t="n">
        <v>6</v>
      </c>
      <c r="C461" s="62" t="n">
        <v>18</v>
      </c>
      <c r="D461" s="61" t="n">
        <f aca="false">(B461/C461)*100</f>
        <v>33.3333333333333</v>
      </c>
      <c r="E461" s="62" t="n">
        <v>38</v>
      </c>
      <c r="F461" s="62" t="n">
        <v>123</v>
      </c>
      <c r="G461" s="61" t="n">
        <f aca="false">(E461/F461)*100</f>
        <v>30.8943089430894</v>
      </c>
      <c r="H461" s="62" t="n">
        <v>2</v>
      </c>
      <c r="I461" s="62" t="n">
        <v>1</v>
      </c>
      <c r="J461" s="61" t="n">
        <f aca="false">(H464*I464)/100</f>
        <v>0.18</v>
      </c>
      <c r="K461" s="62" t="n">
        <v>85</v>
      </c>
      <c r="L461" s="62" t="n">
        <v>18</v>
      </c>
      <c r="M461" s="62" t="n">
        <v>10</v>
      </c>
      <c r="N461" s="61" t="n">
        <f aca="false">K461*L461*(1-(L461/M461))</f>
        <v>-1224</v>
      </c>
      <c r="O461" s="62" t="n">
        <v>6</v>
      </c>
      <c r="P461" s="62" t="n">
        <v>49</v>
      </c>
      <c r="Q461" s="61" t="n">
        <f aca="false">P461/O461</f>
        <v>8.16666666666667</v>
      </c>
      <c r="R461" s="62" t="n">
        <v>256</v>
      </c>
      <c r="S461" s="62" t="n">
        <v>21</v>
      </c>
      <c r="T461" s="45" t="n">
        <v>0.43</v>
      </c>
      <c r="U461" s="61" t="n">
        <f aca="false">(R461*S461*T461)/1000</f>
        <v>2.31168</v>
      </c>
      <c r="V461" s="45" t="n">
        <v>2.1</v>
      </c>
      <c r="W461" s="45" t="n">
        <v>10.08</v>
      </c>
      <c r="X461" s="61" t="n">
        <f aca="false">V461+W461</f>
        <v>12.18</v>
      </c>
    </row>
    <row r="462" customFormat="false" ht="14.9" hidden="false" customHeight="false" outlineLevel="0" collapsed="false">
      <c r="A462" s="59" t="n">
        <v>460</v>
      </c>
      <c r="B462" s="62" t="n">
        <v>4</v>
      </c>
      <c r="C462" s="62" t="n">
        <v>13</v>
      </c>
      <c r="D462" s="61" t="n">
        <f aca="false">(B462/C462)*100</f>
        <v>30.7692307692308</v>
      </c>
      <c r="E462" s="62" t="n">
        <v>25</v>
      </c>
      <c r="F462" s="62" t="n">
        <v>116</v>
      </c>
      <c r="G462" s="61" t="n">
        <f aca="false">(E462/F462)*100</f>
        <v>21.551724137931</v>
      </c>
      <c r="H462" s="62" t="n">
        <v>1</v>
      </c>
      <c r="I462" s="62" t="n">
        <v>1</v>
      </c>
      <c r="J462" s="61" t="n">
        <f aca="false">(H465*I465)/100</f>
        <v>0.28</v>
      </c>
      <c r="K462" s="62" t="n">
        <v>88</v>
      </c>
      <c r="L462" s="62" t="n">
        <v>20</v>
      </c>
      <c r="M462" s="62" t="n">
        <v>11</v>
      </c>
      <c r="N462" s="61" t="n">
        <f aca="false">K462*L462*(1-(L462/M462))</f>
        <v>-1440</v>
      </c>
      <c r="O462" s="62" t="n">
        <v>5</v>
      </c>
      <c r="P462" s="62" t="n">
        <v>31</v>
      </c>
      <c r="Q462" s="61" t="n">
        <f aca="false">P462/O462</f>
        <v>6.2</v>
      </c>
      <c r="R462" s="62" t="n">
        <v>344</v>
      </c>
      <c r="S462" s="62" t="n">
        <v>20</v>
      </c>
      <c r="T462" s="45" t="n">
        <v>0.27</v>
      </c>
      <c r="U462" s="61" t="n">
        <f aca="false">(R462*S462*T462)/1000</f>
        <v>1.8576</v>
      </c>
      <c r="V462" s="45" t="n">
        <v>6.06</v>
      </c>
      <c r="W462" s="45" t="n">
        <v>13.2</v>
      </c>
      <c r="X462" s="61" t="n">
        <f aca="false">V462+W462</f>
        <v>19.26</v>
      </c>
    </row>
    <row r="463" customFormat="false" ht="14.9" hidden="false" customHeight="false" outlineLevel="0" collapsed="false">
      <c r="A463" s="59" t="n">
        <v>461</v>
      </c>
      <c r="B463" s="62" t="n">
        <v>1</v>
      </c>
      <c r="C463" s="62" t="n">
        <v>24</v>
      </c>
      <c r="D463" s="61" t="n">
        <f aca="false">(B463/C463)*100</f>
        <v>4.16666666666667</v>
      </c>
      <c r="E463" s="62" t="n">
        <v>25</v>
      </c>
      <c r="F463" s="62" t="n">
        <v>117</v>
      </c>
      <c r="G463" s="61" t="n">
        <f aca="false">(E463/F463)*100</f>
        <v>21.3675213675214</v>
      </c>
      <c r="H463" s="62" t="n">
        <v>12</v>
      </c>
      <c r="I463" s="62" t="n">
        <v>2</v>
      </c>
      <c r="J463" s="61" t="n">
        <f aca="false">(H466*I466)/100</f>
        <v>0.18</v>
      </c>
      <c r="K463" s="62" t="n">
        <v>87</v>
      </c>
      <c r="L463" s="62" t="n">
        <v>34</v>
      </c>
      <c r="M463" s="62" t="n">
        <v>12</v>
      </c>
      <c r="N463" s="61" t="n">
        <f aca="false">K463*L463*(1-(L463/M463))</f>
        <v>-5423</v>
      </c>
      <c r="O463" s="62" t="n">
        <v>3</v>
      </c>
      <c r="P463" s="62" t="n">
        <v>43</v>
      </c>
      <c r="Q463" s="61" t="n">
        <f aca="false">P463/O463</f>
        <v>14.3333333333333</v>
      </c>
      <c r="R463" s="62" t="n">
        <v>351</v>
      </c>
      <c r="S463" s="62" t="n">
        <v>19</v>
      </c>
      <c r="T463" s="45" t="n">
        <v>0.38</v>
      </c>
      <c r="U463" s="61" t="n">
        <f aca="false">(R463*S463*T463)/1000</f>
        <v>2.53422</v>
      </c>
      <c r="V463" s="45" t="n">
        <v>5.09</v>
      </c>
      <c r="W463" s="45" t="n">
        <v>21.6</v>
      </c>
      <c r="X463" s="61" t="n">
        <f aca="false">V463+W463</f>
        <v>26.69</v>
      </c>
    </row>
    <row r="464" customFormat="false" ht="14.9" hidden="false" customHeight="false" outlineLevel="0" collapsed="false">
      <c r="A464" s="59" t="n">
        <v>462</v>
      </c>
      <c r="B464" s="62" t="n">
        <v>8</v>
      </c>
      <c r="C464" s="62" t="n">
        <v>11</v>
      </c>
      <c r="D464" s="61" t="n">
        <f aca="false">(B464/C464)*100</f>
        <v>72.7272727272727</v>
      </c>
      <c r="E464" s="62" t="n">
        <v>11</v>
      </c>
      <c r="F464" s="62" t="n">
        <v>121</v>
      </c>
      <c r="G464" s="61" t="n">
        <f aca="false">(E464/F464)*100</f>
        <v>9.09090909090909</v>
      </c>
      <c r="H464" s="62" t="n">
        <v>18</v>
      </c>
      <c r="I464" s="62" t="n">
        <v>1</v>
      </c>
      <c r="J464" s="61" t="n">
        <f aca="false">(H467*I467)/100</f>
        <v>0.3</v>
      </c>
      <c r="K464" s="62" t="n">
        <v>87</v>
      </c>
      <c r="L464" s="62" t="n">
        <v>16</v>
      </c>
      <c r="M464" s="62" t="n">
        <v>11</v>
      </c>
      <c r="N464" s="61" t="n">
        <f aca="false">K464*L464*(1-(L464/M464))</f>
        <v>-632.727272727273</v>
      </c>
      <c r="O464" s="62" t="n">
        <v>5</v>
      </c>
      <c r="P464" s="62" t="n">
        <v>35</v>
      </c>
      <c r="Q464" s="61" t="n">
        <f aca="false">P464/O464</f>
        <v>7</v>
      </c>
      <c r="R464" s="62" t="n">
        <v>612</v>
      </c>
      <c r="S464" s="62" t="n">
        <v>17</v>
      </c>
      <c r="T464" s="45" t="n">
        <v>0.29</v>
      </c>
      <c r="U464" s="61" t="n">
        <f aca="false">(R464*S464*T464)/1000</f>
        <v>3.01716</v>
      </c>
      <c r="V464" s="45" t="n">
        <v>6.65</v>
      </c>
      <c r="W464" s="45" t="n">
        <v>21.84</v>
      </c>
      <c r="X464" s="61" t="n">
        <f aca="false">V464+W464</f>
        <v>28.49</v>
      </c>
    </row>
    <row r="465" customFormat="false" ht="14.9" hidden="false" customHeight="false" outlineLevel="0" collapsed="false">
      <c r="A465" s="59" t="n">
        <v>463</v>
      </c>
      <c r="B465" s="62" t="n">
        <v>0</v>
      </c>
      <c r="C465" s="62" t="n">
        <v>24</v>
      </c>
      <c r="D465" s="61" t="n">
        <f aca="false">(B465/C465)*100</f>
        <v>0</v>
      </c>
      <c r="E465" s="62" t="n">
        <v>21</v>
      </c>
      <c r="F465" s="62" t="n">
        <v>117</v>
      </c>
      <c r="G465" s="61" t="n">
        <f aca="false">(E465/F465)*100</f>
        <v>17.948717948718</v>
      </c>
      <c r="H465" s="62" t="n">
        <v>14</v>
      </c>
      <c r="I465" s="62" t="n">
        <v>2</v>
      </c>
      <c r="J465" s="61" t="n">
        <f aca="false">(H468*I468)/100</f>
        <v>0.02</v>
      </c>
      <c r="K465" s="62" t="n">
        <v>76</v>
      </c>
      <c r="L465" s="62" t="n">
        <v>12</v>
      </c>
      <c r="M465" s="62" t="n">
        <v>10</v>
      </c>
      <c r="N465" s="61" t="n">
        <f aca="false">K465*L465*(1-(L465/M465))</f>
        <v>-182.4</v>
      </c>
      <c r="O465" s="62" t="n">
        <v>8</v>
      </c>
      <c r="P465" s="62" t="n">
        <v>43</v>
      </c>
      <c r="Q465" s="61" t="n">
        <f aca="false">P465/O465</f>
        <v>5.375</v>
      </c>
      <c r="R465" s="62" t="n">
        <v>531</v>
      </c>
      <c r="S465" s="62" t="n">
        <v>24</v>
      </c>
      <c r="T465" s="45" t="n">
        <v>0.37</v>
      </c>
      <c r="U465" s="61" t="n">
        <f aca="false">(R465*S465*T465)/1000</f>
        <v>4.71528</v>
      </c>
      <c r="V465" s="45" t="n">
        <v>5.6</v>
      </c>
      <c r="W465" s="45" t="n">
        <v>26.88</v>
      </c>
      <c r="X465" s="61" t="n">
        <f aca="false">V465+W465</f>
        <v>32.48</v>
      </c>
    </row>
    <row r="466" customFormat="false" ht="14.9" hidden="false" customHeight="false" outlineLevel="0" collapsed="false">
      <c r="A466" s="59" t="n">
        <v>464</v>
      </c>
      <c r="B466" s="62" t="n">
        <v>3</v>
      </c>
      <c r="C466" s="62" t="n">
        <v>14</v>
      </c>
      <c r="D466" s="61" t="n">
        <f aca="false">(B466/C466)*100</f>
        <v>21.4285714285714</v>
      </c>
      <c r="E466" s="62" t="n">
        <v>43</v>
      </c>
      <c r="F466" s="62" t="n">
        <v>120</v>
      </c>
      <c r="G466" s="61" t="n">
        <f aca="false">(E466/F466)*100</f>
        <v>35.8333333333333</v>
      </c>
      <c r="H466" s="62" t="n">
        <v>9</v>
      </c>
      <c r="I466" s="62" t="n">
        <v>2</v>
      </c>
      <c r="J466" s="61" t="n">
        <f aca="false">(H469*I469)/100</f>
        <v>0.42</v>
      </c>
      <c r="K466" s="62" t="n">
        <v>74</v>
      </c>
      <c r="L466" s="62" t="n">
        <v>19</v>
      </c>
      <c r="M466" s="62" t="n">
        <v>12</v>
      </c>
      <c r="N466" s="61" t="n">
        <f aca="false">K466*L466*(1-(L466/M466))</f>
        <v>-820.166666666667</v>
      </c>
      <c r="O466" s="62" t="n">
        <v>4</v>
      </c>
      <c r="P466" s="62" t="n">
        <v>32</v>
      </c>
      <c r="Q466" s="61" t="n">
        <f aca="false">P466/O466</f>
        <v>8</v>
      </c>
      <c r="R466" s="62" t="n">
        <v>377</v>
      </c>
      <c r="S466" s="62" t="n">
        <v>28</v>
      </c>
      <c r="T466" s="45" t="n">
        <v>0.41</v>
      </c>
      <c r="U466" s="61" t="n">
        <f aca="false">(R466*S466*T466)/1000</f>
        <v>4.32796</v>
      </c>
      <c r="V466" s="45" t="n">
        <v>2.61</v>
      </c>
      <c r="W466" s="45" t="n">
        <v>30.96</v>
      </c>
      <c r="X466" s="61" t="n">
        <f aca="false">V466+W466</f>
        <v>33.57</v>
      </c>
    </row>
    <row r="467" customFormat="false" ht="14.9" hidden="false" customHeight="false" outlineLevel="0" collapsed="false">
      <c r="A467" s="59" t="n">
        <v>465</v>
      </c>
      <c r="B467" s="62" t="n">
        <v>0</v>
      </c>
      <c r="C467" s="62" t="n">
        <v>12</v>
      </c>
      <c r="D467" s="61" t="n">
        <f aca="false">(B467/C467)*100</f>
        <v>0</v>
      </c>
      <c r="E467" s="62" t="n">
        <v>16</v>
      </c>
      <c r="F467" s="62" t="n">
        <v>123</v>
      </c>
      <c r="G467" s="61" t="n">
        <f aca="false">(E467/F467)*100</f>
        <v>13.0081300813008</v>
      </c>
      <c r="H467" s="62" t="n">
        <v>15</v>
      </c>
      <c r="I467" s="62" t="n">
        <v>2</v>
      </c>
      <c r="J467" s="61" t="n">
        <f aca="false">(H470*I470)/100</f>
        <v>0.12</v>
      </c>
      <c r="K467" s="62" t="n">
        <v>85</v>
      </c>
      <c r="L467" s="62" t="n">
        <v>27</v>
      </c>
      <c r="M467" s="62" t="n">
        <v>10</v>
      </c>
      <c r="N467" s="61" t="n">
        <f aca="false">K467*L467*(1-(L467/M467))</f>
        <v>-3901.5</v>
      </c>
      <c r="O467" s="62" t="n">
        <v>5</v>
      </c>
      <c r="P467" s="62" t="n">
        <v>39</v>
      </c>
      <c r="Q467" s="61" t="n">
        <f aca="false">P467/O467</f>
        <v>7.8</v>
      </c>
      <c r="R467" s="62" t="n">
        <v>345</v>
      </c>
      <c r="S467" s="62" t="n">
        <v>24</v>
      </c>
      <c r="T467" s="45" t="n">
        <v>0.38</v>
      </c>
      <c r="U467" s="61" t="n">
        <f aca="false">(R467*S467*T467)/1000</f>
        <v>3.1464</v>
      </c>
      <c r="V467" s="45" t="n">
        <v>5.15</v>
      </c>
      <c r="W467" s="45" t="n">
        <v>33.12</v>
      </c>
      <c r="X467" s="61" t="n">
        <f aca="false">V467+W467</f>
        <v>38.27</v>
      </c>
    </row>
    <row r="468" customFormat="false" ht="14.9" hidden="false" customHeight="false" outlineLevel="0" collapsed="false">
      <c r="A468" s="59" t="n">
        <v>466</v>
      </c>
      <c r="B468" s="62" t="n">
        <v>5</v>
      </c>
      <c r="C468" s="62" t="n">
        <v>10</v>
      </c>
      <c r="D468" s="61" t="n">
        <f aca="false">(B468/C468)*100</f>
        <v>50</v>
      </c>
      <c r="E468" s="62" t="n">
        <v>12</v>
      </c>
      <c r="F468" s="62" t="n">
        <v>112</v>
      </c>
      <c r="G468" s="61" t="n">
        <f aca="false">(E468/F468)*100</f>
        <v>10.7142857142857</v>
      </c>
      <c r="H468" s="62" t="n">
        <v>2</v>
      </c>
      <c r="I468" s="62" t="n">
        <v>1</v>
      </c>
      <c r="J468" s="61" t="n">
        <f aca="false">(H471*I471)/100</f>
        <v>0.12</v>
      </c>
      <c r="K468" s="62" t="n">
        <v>85</v>
      </c>
      <c r="L468" s="62" t="n">
        <v>46</v>
      </c>
      <c r="M468" s="62" t="n">
        <v>11</v>
      </c>
      <c r="N468" s="61" t="n">
        <f aca="false">K468*L468*(1-(L468/M468))</f>
        <v>-12440.9090909091</v>
      </c>
      <c r="O468" s="62" t="n">
        <v>4</v>
      </c>
      <c r="P468" s="62" t="n">
        <v>50</v>
      </c>
      <c r="Q468" s="61" t="n">
        <f aca="false">P468/O468</f>
        <v>12.5</v>
      </c>
      <c r="R468" s="62" t="n">
        <v>623</v>
      </c>
      <c r="S468" s="62" t="n">
        <v>24</v>
      </c>
      <c r="T468" s="45" t="n">
        <v>0.25</v>
      </c>
      <c r="U468" s="61" t="n">
        <f aca="false">(R468*S468*T468)/1000</f>
        <v>3.738</v>
      </c>
      <c r="V468" s="45" t="n">
        <v>4.58</v>
      </c>
      <c r="W468" s="45" t="n">
        <v>13.76</v>
      </c>
      <c r="X468" s="61" t="n">
        <f aca="false">V468+W468</f>
        <v>18.34</v>
      </c>
    </row>
    <row r="469" customFormat="false" ht="14.9" hidden="false" customHeight="false" outlineLevel="0" collapsed="false">
      <c r="A469" s="59" t="n">
        <v>467</v>
      </c>
      <c r="B469" s="62" t="n">
        <v>1</v>
      </c>
      <c r="C469" s="62" t="n">
        <v>14</v>
      </c>
      <c r="D469" s="61" t="n">
        <f aca="false">(B469/C469)*100</f>
        <v>7.14285714285714</v>
      </c>
      <c r="E469" s="62" t="n">
        <v>40</v>
      </c>
      <c r="F469" s="62" t="n">
        <v>117</v>
      </c>
      <c r="G469" s="61" t="n">
        <f aca="false">(E469/F469)*100</f>
        <v>34.1880341880342</v>
      </c>
      <c r="H469" s="62" t="n">
        <v>14</v>
      </c>
      <c r="I469" s="62" t="n">
        <v>3</v>
      </c>
      <c r="J469" s="61" t="n">
        <f aca="false">(H472*I472)/100</f>
        <v>0.32</v>
      </c>
      <c r="K469" s="62" t="n">
        <v>78</v>
      </c>
      <c r="L469" s="62" t="n">
        <v>21</v>
      </c>
      <c r="M469" s="62" t="n">
        <v>11</v>
      </c>
      <c r="N469" s="61" t="n">
        <f aca="false">K469*L469*(1-(L469/M469))</f>
        <v>-1489.09090909091</v>
      </c>
      <c r="O469" s="62" t="n">
        <v>8</v>
      </c>
      <c r="P469" s="62" t="n">
        <v>49</v>
      </c>
      <c r="Q469" s="61" t="n">
        <f aca="false">P469/O469</f>
        <v>6.125</v>
      </c>
      <c r="R469" s="62" t="n">
        <v>217</v>
      </c>
      <c r="S469" s="62" t="n">
        <v>27</v>
      </c>
      <c r="T469" s="45" t="n">
        <v>0.35</v>
      </c>
      <c r="U469" s="61" t="n">
        <f aca="false">(R469*S469*T469)/1000</f>
        <v>2.05065</v>
      </c>
      <c r="V469" s="45" t="n">
        <v>2.59</v>
      </c>
      <c r="W469" s="45" t="n">
        <v>9.12</v>
      </c>
      <c r="X469" s="61" t="n">
        <f aca="false">V469+W469</f>
        <v>11.71</v>
      </c>
    </row>
    <row r="470" customFormat="false" ht="14.9" hidden="false" customHeight="false" outlineLevel="0" collapsed="false">
      <c r="A470" s="59" t="n">
        <v>468</v>
      </c>
      <c r="B470" s="62" t="n">
        <v>10</v>
      </c>
      <c r="C470" s="62" t="n">
        <v>13</v>
      </c>
      <c r="D470" s="61" t="n">
        <f aca="false">(B470/C470)*100</f>
        <v>76.9230769230769</v>
      </c>
      <c r="E470" s="62" t="n">
        <v>30</v>
      </c>
      <c r="F470" s="62" t="n">
        <v>112</v>
      </c>
      <c r="G470" s="61" t="n">
        <f aca="false">(E470/F470)*100</f>
        <v>26.7857142857143</v>
      </c>
      <c r="H470" s="62" t="n">
        <v>6</v>
      </c>
      <c r="I470" s="62" t="n">
        <v>2</v>
      </c>
      <c r="J470" s="61" t="n">
        <f aca="false">(H473*I473)/100</f>
        <v>0.13</v>
      </c>
      <c r="K470" s="62" t="n">
        <v>88</v>
      </c>
      <c r="L470" s="62" t="n">
        <v>17</v>
      </c>
      <c r="M470" s="62" t="n">
        <v>11</v>
      </c>
      <c r="N470" s="61" t="n">
        <f aca="false">K470*L470*(1-(L470/M470))</f>
        <v>-816</v>
      </c>
      <c r="O470" s="62" t="n">
        <v>6</v>
      </c>
      <c r="P470" s="62" t="n">
        <v>32</v>
      </c>
      <c r="Q470" s="61" t="n">
        <f aca="false">P470/O470</f>
        <v>5.33333333333333</v>
      </c>
      <c r="R470" s="62" t="n">
        <v>979</v>
      </c>
      <c r="S470" s="62" t="n">
        <v>22</v>
      </c>
      <c r="T470" s="45" t="n">
        <v>0.3</v>
      </c>
      <c r="U470" s="61" t="n">
        <f aca="false">(R470*S470*T470)/1000</f>
        <v>6.4614</v>
      </c>
      <c r="V470" s="45" t="n">
        <v>3.58</v>
      </c>
      <c r="W470" s="45" t="n">
        <v>26.88</v>
      </c>
      <c r="X470" s="61" t="n">
        <f aca="false">V470+W470</f>
        <v>30.46</v>
      </c>
    </row>
    <row r="471" customFormat="false" ht="14.9" hidden="false" customHeight="false" outlineLevel="0" collapsed="false">
      <c r="A471" s="59" t="n">
        <v>469</v>
      </c>
      <c r="B471" s="62" t="n">
        <v>8</v>
      </c>
      <c r="C471" s="62" t="n">
        <v>19</v>
      </c>
      <c r="D471" s="61" t="n">
        <f aca="false">(B471/C471)*100</f>
        <v>42.1052631578947</v>
      </c>
      <c r="E471" s="62" t="n">
        <v>16</v>
      </c>
      <c r="F471" s="62" t="n">
        <v>121</v>
      </c>
      <c r="G471" s="61" t="n">
        <f aca="false">(E471/F471)*100</f>
        <v>13.2231404958678</v>
      </c>
      <c r="H471" s="62" t="n">
        <v>4</v>
      </c>
      <c r="I471" s="62" t="n">
        <v>3</v>
      </c>
      <c r="J471" s="61" t="n">
        <f aca="false">(H474*I474)/100</f>
        <v>0.16</v>
      </c>
      <c r="K471" s="62" t="n">
        <v>72</v>
      </c>
      <c r="L471" s="62" t="n">
        <v>24</v>
      </c>
      <c r="M471" s="62" t="n">
        <v>11</v>
      </c>
      <c r="N471" s="61" t="n">
        <f aca="false">K471*L471*(1-(L471/M471))</f>
        <v>-2042.18181818182</v>
      </c>
      <c r="O471" s="62" t="n">
        <v>9</v>
      </c>
      <c r="P471" s="62" t="n">
        <v>30</v>
      </c>
      <c r="Q471" s="61" t="n">
        <f aca="false">P471/O471</f>
        <v>3.33333333333333</v>
      </c>
      <c r="R471" s="62" t="n">
        <v>481</v>
      </c>
      <c r="S471" s="62" t="n">
        <v>19</v>
      </c>
      <c r="T471" s="45" t="n">
        <v>0.43</v>
      </c>
      <c r="U471" s="61" t="n">
        <f aca="false">(R471*S471*T471)/1000</f>
        <v>3.92977</v>
      </c>
      <c r="V471" s="45" t="n">
        <v>7.57</v>
      </c>
      <c r="W471" s="45" t="n">
        <v>8.4</v>
      </c>
      <c r="X471" s="61" t="n">
        <f aca="false">V471+W471</f>
        <v>15.97</v>
      </c>
    </row>
    <row r="472" customFormat="false" ht="14.9" hidden="false" customHeight="false" outlineLevel="0" collapsed="false">
      <c r="A472" s="59" t="n">
        <v>470</v>
      </c>
      <c r="B472" s="62" t="n">
        <v>7</v>
      </c>
      <c r="C472" s="62" t="n">
        <v>12</v>
      </c>
      <c r="D472" s="61" t="n">
        <f aca="false">(B472/C472)*100</f>
        <v>58.3333333333333</v>
      </c>
      <c r="E472" s="62" t="n">
        <v>21</v>
      </c>
      <c r="F472" s="62" t="n">
        <v>123</v>
      </c>
      <c r="G472" s="61" t="n">
        <f aca="false">(E472/F472)*100</f>
        <v>17.0731707317073</v>
      </c>
      <c r="H472" s="62" t="n">
        <v>16</v>
      </c>
      <c r="I472" s="62" t="n">
        <v>2</v>
      </c>
      <c r="J472" s="61" t="n">
        <f aca="false">(H475*I475)/100</f>
        <v>0.28</v>
      </c>
      <c r="K472" s="62" t="n">
        <v>84</v>
      </c>
      <c r="L472" s="62" t="n">
        <v>20</v>
      </c>
      <c r="M472" s="62" t="n">
        <v>12</v>
      </c>
      <c r="N472" s="61" t="n">
        <f aca="false">K472*L472*(1-(L472/M472))</f>
        <v>-1120</v>
      </c>
      <c r="O472" s="62" t="n">
        <v>6</v>
      </c>
      <c r="P472" s="62" t="n">
        <v>36</v>
      </c>
      <c r="Q472" s="61" t="n">
        <f aca="false">P472/O472</f>
        <v>6</v>
      </c>
      <c r="R472" s="62" t="n">
        <v>528</v>
      </c>
      <c r="S472" s="62" t="n">
        <v>29</v>
      </c>
      <c r="T472" s="45" t="n">
        <v>0.33</v>
      </c>
      <c r="U472" s="61" t="n">
        <f aca="false">(R472*S472*T472)/1000</f>
        <v>5.05296</v>
      </c>
      <c r="V472" s="45" t="n">
        <v>3.1</v>
      </c>
      <c r="W472" s="45" t="n">
        <v>12.16</v>
      </c>
      <c r="X472" s="61" t="n">
        <f aca="false">V472+W472</f>
        <v>15.26</v>
      </c>
    </row>
    <row r="473" customFormat="false" ht="14.9" hidden="false" customHeight="false" outlineLevel="0" collapsed="false">
      <c r="A473" s="59" t="n">
        <v>471</v>
      </c>
      <c r="B473" s="62" t="n">
        <v>0</v>
      </c>
      <c r="C473" s="62" t="n">
        <v>21</v>
      </c>
      <c r="D473" s="61" t="n">
        <f aca="false">(B473/C473)*100</f>
        <v>0</v>
      </c>
      <c r="E473" s="62" t="n">
        <v>32</v>
      </c>
      <c r="F473" s="62" t="n">
        <v>123</v>
      </c>
      <c r="G473" s="61" t="n">
        <f aca="false">(E473/F473)*100</f>
        <v>26.0162601626016</v>
      </c>
      <c r="H473" s="62" t="n">
        <v>13</v>
      </c>
      <c r="I473" s="62" t="n">
        <v>1</v>
      </c>
      <c r="J473" s="61" t="n">
        <f aca="false">(H476*I476)/100</f>
        <v>0.1</v>
      </c>
      <c r="K473" s="62" t="n">
        <v>71</v>
      </c>
      <c r="L473" s="62" t="n">
        <v>38</v>
      </c>
      <c r="M473" s="62" t="n">
        <v>11</v>
      </c>
      <c r="N473" s="61" t="n">
        <f aca="false">K473*L473*(1-(L473/M473))</f>
        <v>-6622.36363636364</v>
      </c>
      <c r="O473" s="62" t="n">
        <v>7</v>
      </c>
      <c r="P473" s="62" t="n">
        <v>46</v>
      </c>
      <c r="Q473" s="61" t="n">
        <f aca="false">P473/O473</f>
        <v>6.57142857142857</v>
      </c>
      <c r="R473" s="62" t="n">
        <v>983</v>
      </c>
      <c r="S473" s="62" t="n">
        <v>30</v>
      </c>
      <c r="T473" s="45" t="n">
        <v>0.36</v>
      </c>
      <c r="U473" s="61" t="n">
        <f aca="false">(R473*S473*T473)/1000</f>
        <v>10.6164</v>
      </c>
      <c r="V473" s="45" t="n">
        <v>2.57</v>
      </c>
      <c r="W473" s="45" t="n">
        <v>27.36</v>
      </c>
      <c r="X473" s="61" t="n">
        <f aca="false">V473+W473</f>
        <v>29.93</v>
      </c>
    </row>
    <row r="474" customFormat="false" ht="14.9" hidden="false" customHeight="false" outlineLevel="0" collapsed="false">
      <c r="A474" s="59" t="n">
        <v>472</v>
      </c>
      <c r="B474" s="62" t="n">
        <v>2</v>
      </c>
      <c r="C474" s="62" t="n">
        <v>10</v>
      </c>
      <c r="D474" s="61" t="n">
        <f aca="false">(B474/C474)*100</f>
        <v>20</v>
      </c>
      <c r="E474" s="62" t="n">
        <v>26</v>
      </c>
      <c r="F474" s="62" t="n">
        <v>121</v>
      </c>
      <c r="G474" s="61" t="n">
        <f aca="false">(E474/F474)*100</f>
        <v>21.4876033057851</v>
      </c>
      <c r="H474" s="62" t="n">
        <v>16</v>
      </c>
      <c r="I474" s="62" t="n">
        <v>1</v>
      </c>
      <c r="J474" s="61" t="n">
        <f aca="false">(H477*I477)/100</f>
        <v>0.09</v>
      </c>
      <c r="K474" s="62" t="n">
        <v>80</v>
      </c>
      <c r="L474" s="62" t="n">
        <v>50</v>
      </c>
      <c r="M474" s="62" t="n">
        <v>11</v>
      </c>
      <c r="N474" s="61" t="n">
        <f aca="false">K474*L474*(1-(L474/M474))</f>
        <v>-14181.8181818182</v>
      </c>
      <c r="O474" s="62" t="n">
        <v>6</v>
      </c>
      <c r="P474" s="62" t="n">
        <v>38</v>
      </c>
      <c r="Q474" s="61" t="n">
        <f aca="false">P474/O474</f>
        <v>6.33333333333333</v>
      </c>
      <c r="R474" s="62" t="n">
        <v>987</v>
      </c>
      <c r="S474" s="62" t="n">
        <v>18</v>
      </c>
      <c r="T474" s="45" t="n">
        <v>0.36</v>
      </c>
      <c r="U474" s="61" t="n">
        <f aca="false">(R474*S474*T474)/1000</f>
        <v>6.39576</v>
      </c>
      <c r="V474" s="45" t="n">
        <v>7.55</v>
      </c>
      <c r="W474" s="45" t="n">
        <v>7.84</v>
      </c>
      <c r="X474" s="61" t="n">
        <f aca="false">V474+W474</f>
        <v>15.39</v>
      </c>
    </row>
    <row r="475" customFormat="false" ht="14.9" hidden="false" customHeight="false" outlineLevel="0" collapsed="false">
      <c r="A475" s="59" t="n">
        <v>473</v>
      </c>
      <c r="B475" s="62" t="n">
        <v>1</v>
      </c>
      <c r="C475" s="62" t="n">
        <v>24</v>
      </c>
      <c r="D475" s="61" t="n">
        <f aca="false">(B475/C475)*100</f>
        <v>4.16666666666667</v>
      </c>
      <c r="E475" s="62" t="n">
        <v>38</v>
      </c>
      <c r="F475" s="62" t="n">
        <v>119</v>
      </c>
      <c r="G475" s="61" t="n">
        <f aca="false">(E475/F475)*100</f>
        <v>31.9327731092437</v>
      </c>
      <c r="H475" s="62" t="n">
        <v>14</v>
      </c>
      <c r="I475" s="62" t="n">
        <v>2</v>
      </c>
      <c r="J475" s="61" t="n">
        <f aca="false">(H478*I478)/100</f>
        <v>0.08</v>
      </c>
      <c r="K475" s="62" t="n">
        <v>80</v>
      </c>
      <c r="L475" s="62" t="n">
        <v>39</v>
      </c>
      <c r="M475" s="62" t="n">
        <v>11</v>
      </c>
      <c r="N475" s="61" t="n">
        <f aca="false">K475*L475*(1-(L475/M475))</f>
        <v>-7941.81818181818</v>
      </c>
      <c r="O475" s="62" t="n">
        <v>5</v>
      </c>
      <c r="P475" s="62" t="n">
        <v>33</v>
      </c>
      <c r="Q475" s="61" t="n">
        <f aca="false">P475/O475</f>
        <v>6.6</v>
      </c>
      <c r="R475" s="62" t="n">
        <v>139</v>
      </c>
      <c r="S475" s="62" t="n">
        <v>19</v>
      </c>
      <c r="T475" s="45" t="n">
        <v>0.35</v>
      </c>
      <c r="U475" s="61" t="n">
        <f aca="false">(R475*S475*T475)/1000</f>
        <v>0.92435</v>
      </c>
      <c r="V475" s="45" t="n">
        <v>7.15</v>
      </c>
      <c r="W475" s="45" t="n">
        <v>14.08</v>
      </c>
      <c r="X475" s="61" t="n">
        <f aca="false">V475+W475</f>
        <v>21.23</v>
      </c>
    </row>
    <row r="476" customFormat="false" ht="14.9" hidden="false" customHeight="false" outlineLevel="0" collapsed="false">
      <c r="A476" s="59" t="n">
        <v>474</v>
      </c>
      <c r="B476" s="62" t="n">
        <v>3</v>
      </c>
      <c r="C476" s="62" t="n">
        <v>15</v>
      </c>
      <c r="D476" s="61" t="n">
        <f aca="false">(B476/C476)*100</f>
        <v>20</v>
      </c>
      <c r="E476" s="62" t="n">
        <v>35</v>
      </c>
      <c r="F476" s="62" t="n">
        <v>123</v>
      </c>
      <c r="G476" s="61" t="n">
        <f aca="false">(E476/F476)*100</f>
        <v>28.4552845528455</v>
      </c>
      <c r="H476" s="62" t="n">
        <v>10</v>
      </c>
      <c r="I476" s="62" t="n">
        <v>1</v>
      </c>
      <c r="J476" s="61" t="n">
        <f aca="false">(H479*I479)/100</f>
        <v>0.17</v>
      </c>
      <c r="K476" s="62" t="n">
        <v>80</v>
      </c>
      <c r="L476" s="62" t="n">
        <v>40</v>
      </c>
      <c r="M476" s="62" t="n">
        <v>10</v>
      </c>
      <c r="N476" s="61" t="n">
        <f aca="false">K476*L476*(1-(L476/M476))</f>
        <v>-9600</v>
      </c>
      <c r="O476" s="62" t="n">
        <v>10</v>
      </c>
      <c r="P476" s="62" t="n">
        <v>47</v>
      </c>
      <c r="Q476" s="61" t="n">
        <f aca="false">P476/O476</f>
        <v>4.7</v>
      </c>
      <c r="R476" s="62" t="n">
        <v>803</v>
      </c>
      <c r="S476" s="62" t="n">
        <v>22</v>
      </c>
      <c r="T476" s="45" t="n">
        <v>0.26</v>
      </c>
      <c r="U476" s="61" t="n">
        <f aca="false">(R476*S476*T476)/1000</f>
        <v>4.59316</v>
      </c>
      <c r="V476" s="45" t="n">
        <v>7.08</v>
      </c>
      <c r="W476" s="45" t="n">
        <v>25.2</v>
      </c>
      <c r="X476" s="61" t="n">
        <f aca="false">V476+W476</f>
        <v>32.28</v>
      </c>
    </row>
    <row r="477" customFormat="false" ht="14.9" hidden="false" customHeight="false" outlineLevel="0" collapsed="false">
      <c r="A477" s="59" t="n">
        <v>475</v>
      </c>
      <c r="B477" s="62" t="n">
        <v>2</v>
      </c>
      <c r="C477" s="62" t="n">
        <v>11</v>
      </c>
      <c r="D477" s="61" t="n">
        <f aca="false">(B477/C477)*100</f>
        <v>18.1818181818182</v>
      </c>
      <c r="E477" s="62" t="n">
        <v>34</v>
      </c>
      <c r="F477" s="62" t="n">
        <v>122</v>
      </c>
      <c r="G477" s="61" t="n">
        <f aca="false">(E477/F477)*100</f>
        <v>27.8688524590164</v>
      </c>
      <c r="H477" s="62" t="n">
        <v>3</v>
      </c>
      <c r="I477" s="62" t="n">
        <v>3</v>
      </c>
      <c r="J477" s="61" t="n">
        <f aca="false">(H480*I480)/100</f>
        <v>0.19</v>
      </c>
      <c r="K477" s="62" t="n">
        <v>74</v>
      </c>
      <c r="L477" s="62" t="n">
        <v>15</v>
      </c>
      <c r="M477" s="62" t="n">
        <v>12</v>
      </c>
      <c r="N477" s="61" t="n">
        <f aca="false">K477*L477*(1-(L477/M477))</f>
        <v>-277.5</v>
      </c>
      <c r="O477" s="62" t="n">
        <v>5</v>
      </c>
      <c r="P477" s="62" t="n">
        <v>48</v>
      </c>
      <c r="Q477" s="61" t="n">
        <f aca="false">P477/O477</f>
        <v>9.6</v>
      </c>
      <c r="R477" s="62" t="n">
        <v>752</v>
      </c>
      <c r="S477" s="62" t="n">
        <v>24</v>
      </c>
      <c r="T477" s="45" t="n">
        <v>0.31</v>
      </c>
      <c r="U477" s="61" t="n">
        <f aca="false">(R477*S477*T477)/1000</f>
        <v>5.59488</v>
      </c>
      <c r="V477" s="45" t="n">
        <v>6.6</v>
      </c>
      <c r="W477" s="45" t="n">
        <v>21.76</v>
      </c>
      <c r="X477" s="61" t="n">
        <f aca="false">V477+W477</f>
        <v>28.36</v>
      </c>
    </row>
    <row r="478" customFormat="false" ht="14.9" hidden="false" customHeight="false" outlineLevel="0" collapsed="false">
      <c r="A478" s="59" t="n">
        <v>476</v>
      </c>
      <c r="B478" s="62" t="n">
        <v>1</v>
      </c>
      <c r="C478" s="62" t="n">
        <v>25</v>
      </c>
      <c r="D478" s="61" t="n">
        <f aca="false">(B478/C478)*100</f>
        <v>4</v>
      </c>
      <c r="E478" s="62" t="n">
        <v>21</v>
      </c>
      <c r="F478" s="62" t="n">
        <v>125</v>
      </c>
      <c r="G478" s="61" t="n">
        <f aca="false">(E478/F478)*100</f>
        <v>16.8</v>
      </c>
      <c r="H478" s="62" t="n">
        <v>4</v>
      </c>
      <c r="I478" s="62" t="n">
        <v>2</v>
      </c>
      <c r="J478" s="61" t="n">
        <f aca="false">(H481*I481)/100</f>
        <v>0.22</v>
      </c>
      <c r="K478" s="62" t="n">
        <v>88</v>
      </c>
      <c r="L478" s="62" t="n">
        <v>35</v>
      </c>
      <c r="M478" s="62" t="n">
        <v>11</v>
      </c>
      <c r="N478" s="61" t="n">
        <f aca="false">K478*L478*(1-(L478/M478))</f>
        <v>-6720</v>
      </c>
      <c r="O478" s="62" t="n">
        <v>7</v>
      </c>
      <c r="P478" s="62" t="n">
        <v>47</v>
      </c>
      <c r="Q478" s="61" t="n">
        <f aca="false">P478/O478</f>
        <v>6.71428571428571</v>
      </c>
      <c r="R478" s="62" t="n">
        <v>518</v>
      </c>
      <c r="S478" s="62" t="n">
        <v>29</v>
      </c>
      <c r="T478" s="45" t="n">
        <v>0.27</v>
      </c>
      <c r="U478" s="61" t="n">
        <f aca="false">(R478*S478*T478)/1000</f>
        <v>4.05594</v>
      </c>
      <c r="V478" s="45" t="n">
        <v>4.14</v>
      </c>
      <c r="W478" s="45" t="n">
        <v>28</v>
      </c>
      <c r="X478" s="61" t="n">
        <f aca="false">V478+W478</f>
        <v>32.14</v>
      </c>
    </row>
    <row r="479" customFormat="false" ht="14.9" hidden="false" customHeight="false" outlineLevel="0" collapsed="false">
      <c r="A479" s="59" t="n">
        <v>477</v>
      </c>
      <c r="B479" s="62" t="n">
        <v>1</v>
      </c>
      <c r="C479" s="62" t="n">
        <v>24</v>
      </c>
      <c r="D479" s="61" t="n">
        <f aca="false">(B479/C479)*100</f>
        <v>4.16666666666667</v>
      </c>
      <c r="E479" s="62" t="n">
        <v>12</v>
      </c>
      <c r="F479" s="62" t="n">
        <v>111</v>
      </c>
      <c r="G479" s="61" t="n">
        <f aca="false">(E479/F479)*100</f>
        <v>10.8108108108108</v>
      </c>
      <c r="H479" s="62" t="n">
        <v>17</v>
      </c>
      <c r="I479" s="62" t="n">
        <v>1</v>
      </c>
      <c r="J479" s="61" t="n">
        <f aca="false">(H482*I482)/100</f>
        <v>0.24</v>
      </c>
      <c r="K479" s="62" t="n">
        <v>84</v>
      </c>
      <c r="L479" s="62" t="n">
        <v>20</v>
      </c>
      <c r="M479" s="62" t="n">
        <v>11</v>
      </c>
      <c r="N479" s="61" t="n">
        <f aca="false">K479*L479*(1-(L479/M479))</f>
        <v>-1374.54545454545</v>
      </c>
      <c r="O479" s="62" t="n">
        <v>9</v>
      </c>
      <c r="P479" s="62" t="n">
        <v>45</v>
      </c>
      <c r="Q479" s="61" t="n">
        <f aca="false">P479/O479</f>
        <v>5</v>
      </c>
      <c r="R479" s="62" t="n">
        <v>822</v>
      </c>
      <c r="S479" s="62" t="n">
        <v>28</v>
      </c>
      <c r="T479" s="45" t="n">
        <v>0.27</v>
      </c>
      <c r="U479" s="61" t="n">
        <f aca="false">(R479*S479*T479)/1000</f>
        <v>6.21432</v>
      </c>
      <c r="V479" s="45" t="n">
        <v>7.14</v>
      </c>
      <c r="W479" s="45" t="n">
        <v>14.88</v>
      </c>
      <c r="X479" s="61" t="n">
        <f aca="false">V479+W479</f>
        <v>22.02</v>
      </c>
    </row>
    <row r="480" customFormat="false" ht="14.9" hidden="false" customHeight="false" outlineLevel="0" collapsed="false">
      <c r="A480" s="59" t="n">
        <v>478</v>
      </c>
      <c r="B480" s="62" t="n">
        <v>5</v>
      </c>
      <c r="C480" s="62" t="n">
        <v>15</v>
      </c>
      <c r="D480" s="61" t="n">
        <f aca="false">(B480/C480)*100</f>
        <v>33.3333333333333</v>
      </c>
      <c r="E480" s="62" t="n">
        <v>38</v>
      </c>
      <c r="F480" s="62" t="n">
        <v>118</v>
      </c>
      <c r="G480" s="61" t="n">
        <f aca="false">(E480/F480)*100</f>
        <v>32.2033898305085</v>
      </c>
      <c r="H480" s="62" t="n">
        <v>19</v>
      </c>
      <c r="I480" s="62" t="n">
        <v>1</v>
      </c>
      <c r="J480" s="61" t="n">
        <f aca="false">(H483*I483)/100</f>
        <v>0.2</v>
      </c>
      <c r="K480" s="62" t="n">
        <v>73</v>
      </c>
      <c r="L480" s="62" t="n">
        <v>25</v>
      </c>
      <c r="M480" s="62" t="n">
        <v>12</v>
      </c>
      <c r="N480" s="61" t="n">
        <f aca="false">K480*L480*(1-(L480/M480))</f>
        <v>-1977.08333333333</v>
      </c>
      <c r="O480" s="62" t="n">
        <v>7</v>
      </c>
      <c r="P480" s="62" t="n">
        <v>43</v>
      </c>
      <c r="Q480" s="61" t="n">
        <f aca="false">P480/O480</f>
        <v>6.14285714285714</v>
      </c>
      <c r="R480" s="62" t="n">
        <v>187</v>
      </c>
      <c r="S480" s="62" t="n">
        <v>17</v>
      </c>
      <c r="T480" s="45" t="n">
        <v>0.27</v>
      </c>
      <c r="U480" s="61" t="n">
        <f aca="false">(R480*S480*T480)/1000</f>
        <v>0.85833</v>
      </c>
      <c r="V480" s="45" t="n">
        <v>1.62</v>
      </c>
      <c r="W480" s="45" t="n">
        <v>32</v>
      </c>
      <c r="X480" s="61" t="n">
        <f aca="false">V480+W480</f>
        <v>33.62</v>
      </c>
    </row>
    <row r="481" customFormat="false" ht="14.9" hidden="false" customHeight="false" outlineLevel="0" collapsed="false">
      <c r="A481" s="59" t="n">
        <v>479</v>
      </c>
      <c r="B481" s="62" t="n">
        <v>10</v>
      </c>
      <c r="C481" s="62" t="n">
        <v>23</v>
      </c>
      <c r="D481" s="61" t="n">
        <f aca="false">(B481/C481)*100</f>
        <v>43.4782608695652</v>
      </c>
      <c r="E481" s="62" t="n">
        <v>33</v>
      </c>
      <c r="F481" s="62" t="n">
        <v>114</v>
      </c>
      <c r="G481" s="61" t="n">
        <f aca="false">(E481/F481)*100</f>
        <v>28.9473684210526</v>
      </c>
      <c r="H481" s="62" t="n">
        <v>11</v>
      </c>
      <c r="I481" s="62" t="n">
        <v>2</v>
      </c>
      <c r="J481" s="61" t="n">
        <f aca="false">(H484*I484)/100</f>
        <v>0.1</v>
      </c>
      <c r="K481" s="62" t="n">
        <v>80</v>
      </c>
      <c r="L481" s="62" t="n">
        <v>18</v>
      </c>
      <c r="M481" s="62" t="n">
        <v>11</v>
      </c>
      <c r="N481" s="61" t="n">
        <f aca="false">K481*L481*(1-(L481/M481))</f>
        <v>-916.363636363637</v>
      </c>
      <c r="O481" s="62" t="n">
        <v>5</v>
      </c>
      <c r="P481" s="62" t="n">
        <v>48</v>
      </c>
      <c r="Q481" s="61" t="n">
        <f aca="false">P481/O481</f>
        <v>9.6</v>
      </c>
      <c r="R481" s="62" t="n">
        <v>905</v>
      </c>
      <c r="S481" s="62" t="n">
        <v>30</v>
      </c>
      <c r="T481" s="45" t="n">
        <v>0.33</v>
      </c>
      <c r="U481" s="61" t="n">
        <f aca="false">(R481*S481*T481)/1000</f>
        <v>8.9595</v>
      </c>
      <c r="V481" s="45" t="n">
        <v>7.1</v>
      </c>
      <c r="W481" s="45" t="n">
        <v>10.32</v>
      </c>
      <c r="X481" s="61" t="n">
        <f aca="false">V481+W481</f>
        <v>17.42</v>
      </c>
    </row>
    <row r="482" customFormat="false" ht="14.9" hidden="false" customHeight="false" outlineLevel="0" collapsed="false">
      <c r="A482" s="59" t="n">
        <v>480</v>
      </c>
      <c r="B482" s="62" t="n">
        <v>1</v>
      </c>
      <c r="C482" s="62" t="n">
        <v>16</v>
      </c>
      <c r="D482" s="61" t="n">
        <f aca="false">(B482/C482)*100</f>
        <v>6.25</v>
      </c>
      <c r="E482" s="62" t="n">
        <v>30</v>
      </c>
      <c r="F482" s="62" t="n">
        <v>119</v>
      </c>
      <c r="G482" s="61" t="n">
        <f aca="false">(E482/F482)*100</f>
        <v>25.2100840336134</v>
      </c>
      <c r="H482" s="62" t="n">
        <v>12</v>
      </c>
      <c r="I482" s="62" t="n">
        <v>2</v>
      </c>
      <c r="J482" s="61" t="n">
        <f aca="false">(H485*I485)/100</f>
        <v>0.08</v>
      </c>
      <c r="K482" s="62" t="n">
        <v>80</v>
      </c>
      <c r="L482" s="62" t="n">
        <v>49</v>
      </c>
      <c r="M482" s="62" t="n">
        <v>10</v>
      </c>
      <c r="N482" s="61" t="n">
        <f aca="false">K482*L482*(1-(L482/M482))</f>
        <v>-15288</v>
      </c>
      <c r="O482" s="62" t="n">
        <v>5</v>
      </c>
      <c r="P482" s="62" t="n">
        <v>38</v>
      </c>
      <c r="Q482" s="61" t="n">
        <f aca="false">P482/O482</f>
        <v>7.6</v>
      </c>
      <c r="R482" s="62" t="n">
        <v>811</v>
      </c>
      <c r="S482" s="62" t="n">
        <v>15</v>
      </c>
      <c r="T482" s="45" t="n">
        <v>0.35</v>
      </c>
      <c r="U482" s="61" t="n">
        <f aca="false">(R482*S482*T482)/1000</f>
        <v>4.25775</v>
      </c>
      <c r="V482" s="45" t="n">
        <v>3.06</v>
      </c>
      <c r="W482" s="45" t="n">
        <v>35.2</v>
      </c>
      <c r="X482" s="61" t="n">
        <f aca="false">V482+W482</f>
        <v>38.26</v>
      </c>
    </row>
    <row r="483" customFormat="false" ht="14.9" hidden="false" customHeight="false" outlineLevel="0" collapsed="false">
      <c r="A483" s="59" t="n">
        <v>481</v>
      </c>
      <c r="B483" s="62" t="n">
        <v>6</v>
      </c>
      <c r="C483" s="62" t="n">
        <v>13</v>
      </c>
      <c r="D483" s="61" t="n">
        <f aca="false">(B483/C483)*100</f>
        <v>46.1538461538462</v>
      </c>
      <c r="E483" s="62" t="n">
        <v>41</v>
      </c>
      <c r="F483" s="62" t="n">
        <v>118</v>
      </c>
      <c r="G483" s="61" t="n">
        <f aca="false">(E483/F483)*100</f>
        <v>34.7457627118644</v>
      </c>
      <c r="H483" s="62" t="n">
        <v>20</v>
      </c>
      <c r="I483" s="62" t="n">
        <v>1</v>
      </c>
      <c r="J483" s="61" t="n">
        <f aca="false">(H486*I486)/100</f>
        <v>0.14</v>
      </c>
      <c r="K483" s="62" t="n">
        <v>85</v>
      </c>
      <c r="L483" s="62" t="n">
        <v>31</v>
      </c>
      <c r="M483" s="62" t="n">
        <v>11</v>
      </c>
      <c r="N483" s="61" t="n">
        <f aca="false">K483*L483*(1-(L483/M483))</f>
        <v>-4790.90909090909</v>
      </c>
      <c r="O483" s="62" t="n">
        <v>4</v>
      </c>
      <c r="P483" s="62" t="n">
        <v>44</v>
      </c>
      <c r="Q483" s="61" t="n">
        <f aca="false">P483/O483</f>
        <v>11</v>
      </c>
      <c r="R483" s="62" t="n">
        <v>289</v>
      </c>
      <c r="S483" s="62" t="n">
        <v>24</v>
      </c>
      <c r="T483" s="45" t="n">
        <v>0.36</v>
      </c>
      <c r="U483" s="61" t="n">
        <f aca="false">(R483*S483*T483)/1000</f>
        <v>2.49696</v>
      </c>
      <c r="V483" s="45" t="n">
        <v>7.62</v>
      </c>
      <c r="W483" s="45" t="n">
        <v>30.24</v>
      </c>
      <c r="X483" s="61" t="n">
        <f aca="false">V483+W483</f>
        <v>37.86</v>
      </c>
    </row>
    <row r="484" customFormat="false" ht="14.9" hidden="false" customHeight="false" outlineLevel="0" collapsed="false">
      <c r="A484" s="59" t="n">
        <v>482</v>
      </c>
      <c r="B484" s="62" t="n">
        <v>8</v>
      </c>
      <c r="C484" s="62" t="n">
        <v>16</v>
      </c>
      <c r="D484" s="61" t="n">
        <f aca="false">(B484/C484)*100</f>
        <v>50</v>
      </c>
      <c r="E484" s="62" t="n">
        <v>42</v>
      </c>
      <c r="F484" s="62" t="n">
        <v>120</v>
      </c>
      <c r="G484" s="61" t="n">
        <f aca="false">(E484/F484)*100</f>
        <v>35</v>
      </c>
      <c r="H484" s="62" t="n">
        <v>10</v>
      </c>
      <c r="I484" s="62" t="n">
        <v>1</v>
      </c>
      <c r="J484" s="61" t="n">
        <f aca="false">(H487*I487)/100</f>
        <v>0.36</v>
      </c>
      <c r="K484" s="62" t="n">
        <v>72</v>
      </c>
      <c r="L484" s="62" t="n">
        <v>38</v>
      </c>
      <c r="M484" s="62" t="n">
        <v>12</v>
      </c>
      <c r="N484" s="61" t="n">
        <f aca="false">K484*L484*(1-(L484/M484))</f>
        <v>-5928</v>
      </c>
      <c r="O484" s="62" t="n">
        <v>8</v>
      </c>
      <c r="P484" s="62" t="n">
        <v>48</v>
      </c>
      <c r="Q484" s="61" t="n">
        <f aca="false">P484/O484</f>
        <v>6</v>
      </c>
      <c r="R484" s="62" t="n">
        <v>549</v>
      </c>
      <c r="S484" s="62" t="n">
        <v>24</v>
      </c>
      <c r="T484" s="45" t="n">
        <v>0.45</v>
      </c>
      <c r="U484" s="61" t="n">
        <f aca="false">(R484*S484*T484)/1000</f>
        <v>5.9292</v>
      </c>
      <c r="V484" s="45" t="n">
        <v>7.11</v>
      </c>
      <c r="W484" s="45" t="n">
        <v>11.76</v>
      </c>
      <c r="X484" s="61" t="n">
        <f aca="false">V484+W484</f>
        <v>18.87</v>
      </c>
    </row>
    <row r="485" customFormat="false" ht="14.9" hidden="false" customHeight="false" outlineLevel="0" collapsed="false">
      <c r="A485" s="59" t="n">
        <v>483</v>
      </c>
      <c r="B485" s="62" t="n">
        <v>2</v>
      </c>
      <c r="C485" s="62" t="n">
        <v>22</v>
      </c>
      <c r="D485" s="61" t="n">
        <f aca="false">(B485/C485)*100</f>
        <v>9.09090909090909</v>
      </c>
      <c r="E485" s="62" t="n">
        <v>21</v>
      </c>
      <c r="F485" s="62" t="n">
        <v>111</v>
      </c>
      <c r="G485" s="61" t="n">
        <f aca="false">(E485/F485)*100</f>
        <v>18.9189189189189</v>
      </c>
      <c r="H485" s="62" t="n">
        <v>4</v>
      </c>
      <c r="I485" s="62" t="n">
        <v>2</v>
      </c>
      <c r="J485" s="61" t="n">
        <f aca="false">(H488*I488)/100</f>
        <v>0.18</v>
      </c>
      <c r="K485" s="62" t="n">
        <v>74</v>
      </c>
      <c r="L485" s="62" t="n">
        <v>17</v>
      </c>
      <c r="M485" s="62" t="n">
        <v>10</v>
      </c>
      <c r="N485" s="61" t="n">
        <f aca="false">K485*L485*(1-(L485/M485))</f>
        <v>-880.6</v>
      </c>
      <c r="O485" s="62" t="n">
        <v>3</v>
      </c>
      <c r="P485" s="62" t="n">
        <v>42</v>
      </c>
      <c r="Q485" s="61" t="n">
        <f aca="false">P485/O485</f>
        <v>14</v>
      </c>
      <c r="R485" s="62" t="n">
        <v>653</v>
      </c>
      <c r="S485" s="62" t="n">
        <v>16</v>
      </c>
      <c r="T485" s="45" t="n">
        <v>0.44</v>
      </c>
      <c r="U485" s="61" t="n">
        <f aca="false">(R485*S485*T485)/1000</f>
        <v>4.59712</v>
      </c>
      <c r="V485" s="45" t="n">
        <v>3.05</v>
      </c>
      <c r="W485" s="45" t="n">
        <v>25.76</v>
      </c>
      <c r="X485" s="61" t="n">
        <f aca="false">V485+W485</f>
        <v>28.81</v>
      </c>
    </row>
    <row r="486" customFormat="false" ht="14.9" hidden="false" customHeight="false" outlineLevel="0" collapsed="false">
      <c r="A486" s="59" t="n">
        <v>484</v>
      </c>
      <c r="B486" s="62" t="n">
        <v>8</v>
      </c>
      <c r="C486" s="62" t="n">
        <v>19</v>
      </c>
      <c r="D486" s="61" t="n">
        <f aca="false">(B486/C486)*100</f>
        <v>42.1052631578947</v>
      </c>
      <c r="E486" s="62" t="n">
        <v>38</v>
      </c>
      <c r="F486" s="62" t="n">
        <v>122</v>
      </c>
      <c r="G486" s="61" t="n">
        <f aca="false">(E486/F486)*100</f>
        <v>31.1475409836066</v>
      </c>
      <c r="H486" s="62" t="n">
        <v>7</v>
      </c>
      <c r="I486" s="62" t="n">
        <v>2</v>
      </c>
      <c r="J486" s="61" t="n">
        <f aca="false">(H489*I489)/100</f>
        <v>0.11</v>
      </c>
      <c r="K486" s="62" t="n">
        <v>76</v>
      </c>
      <c r="L486" s="62" t="n">
        <v>27</v>
      </c>
      <c r="M486" s="62" t="n">
        <v>11</v>
      </c>
      <c r="N486" s="61" t="n">
        <f aca="false">K486*L486*(1-(L486/M486))</f>
        <v>-2984.72727272727</v>
      </c>
      <c r="O486" s="62" t="n">
        <v>8</v>
      </c>
      <c r="P486" s="62" t="n">
        <v>31</v>
      </c>
      <c r="Q486" s="61" t="n">
        <f aca="false">P486/O486</f>
        <v>3.875</v>
      </c>
      <c r="R486" s="62" t="n">
        <v>438</v>
      </c>
      <c r="S486" s="62" t="n">
        <v>21</v>
      </c>
      <c r="T486" s="45" t="n">
        <v>0.27</v>
      </c>
      <c r="U486" s="61" t="n">
        <f aca="false">(R486*S486*T486)/1000</f>
        <v>2.48346</v>
      </c>
      <c r="V486" s="45" t="n">
        <v>4.57</v>
      </c>
      <c r="W486" s="45" t="n">
        <v>25.2</v>
      </c>
      <c r="X486" s="61" t="n">
        <f aca="false">V486+W486</f>
        <v>29.77</v>
      </c>
    </row>
    <row r="487" customFormat="false" ht="14.9" hidden="false" customHeight="false" outlineLevel="0" collapsed="false">
      <c r="A487" s="59" t="n">
        <v>485</v>
      </c>
      <c r="B487" s="62" t="n">
        <v>4</v>
      </c>
      <c r="C487" s="62" t="n">
        <v>25</v>
      </c>
      <c r="D487" s="61" t="n">
        <f aca="false">(B487/C487)*100</f>
        <v>16</v>
      </c>
      <c r="E487" s="62" t="n">
        <v>32</v>
      </c>
      <c r="F487" s="62" t="n">
        <v>121</v>
      </c>
      <c r="G487" s="61" t="n">
        <f aca="false">(E487/F487)*100</f>
        <v>26.4462809917355</v>
      </c>
      <c r="H487" s="62" t="n">
        <v>18</v>
      </c>
      <c r="I487" s="62" t="n">
        <v>2</v>
      </c>
      <c r="J487" s="61" t="n">
        <f aca="false">(H490*I490)/100</f>
        <v>0.09</v>
      </c>
      <c r="K487" s="62" t="n">
        <v>83</v>
      </c>
      <c r="L487" s="62" t="n">
        <v>18</v>
      </c>
      <c r="M487" s="62" t="n">
        <v>12</v>
      </c>
      <c r="N487" s="61" t="n">
        <f aca="false">K487*L487*(1-(L487/M487))</f>
        <v>-747</v>
      </c>
      <c r="O487" s="62" t="n">
        <v>3</v>
      </c>
      <c r="P487" s="62" t="n">
        <v>39</v>
      </c>
      <c r="Q487" s="61" t="n">
        <f aca="false">P487/O487</f>
        <v>13</v>
      </c>
      <c r="R487" s="62" t="n">
        <v>707</v>
      </c>
      <c r="S487" s="62" t="n">
        <v>24</v>
      </c>
      <c r="T487" s="45" t="n">
        <v>0.31</v>
      </c>
      <c r="U487" s="61" t="n">
        <f aca="false">(R487*S487*T487)/1000</f>
        <v>5.26008</v>
      </c>
      <c r="V487" s="45" t="n">
        <v>1.62</v>
      </c>
      <c r="W487" s="45" t="n">
        <v>20.64</v>
      </c>
      <c r="X487" s="61" t="n">
        <f aca="false">V487+W487</f>
        <v>22.26</v>
      </c>
    </row>
    <row r="488" customFormat="false" ht="14.9" hidden="false" customHeight="false" outlineLevel="0" collapsed="false">
      <c r="A488" s="59" t="n">
        <v>486</v>
      </c>
      <c r="B488" s="62" t="n">
        <v>8</v>
      </c>
      <c r="C488" s="62" t="n">
        <v>15</v>
      </c>
      <c r="D488" s="61" t="n">
        <f aca="false">(B488/C488)*100</f>
        <v>53.3333333333333</v>
      </c>
      <c r="E488" s="62" t="n">
        <v>30</v>
      </c>
      <c r="F488" s="62" t="n">
        <v>111</v>
      </c>
      <c r="G488" s="61" t="n">
        <f aca="false">(E488/F488)*100</f>
        <v>27.027027027027</v>
      </c>
      <c r="H488" s="62" t="n">
        <v>18</v>
      </c>
      <c r="I488" s="62" t="n">
        <v>1</v>
      </c>
      <c r="J488" s="61" t="n">
        <f aca="false">(H491*I491)/100</f>
        <v>0.05</v>
      </c>
      <c r="K488" s="62" t="n">
        <v>90</v>
      </c>
      <c r="L488" s="62" t="n">
        <v>34</v>
      </c>
      <c r="M488" s="62" t="n">
        <v>12</v>
      </c>
      <c r="N488" s="61" t="n">
        <f aca="false">K488*L488*(1-(L488/M488))</f>
        <v>-5610</v>
      </c>
      <c r="O488" s="62" t="n">
        <v>9</v>
      </c>
      <c r="P488" s="62" t="n">
        <v>39</v>
      </c>
      <c r="Q488" s="61" t="n">
        <f aca="false">P488/O488</f>
        <v>4.33333333333333</v>
      </c>
      <c r="R488" s="62" t="n">
        <v>181</v>
      </c>
      <c r="S488" s="62" t="n">
        <v>16</v>
      </c>
      <c r="T488" s="45" t="n">
        <v>0.42</v>
      </c>
      <c r="U488" s="61" t="n">
        <f aca="false">(R488*S488*T488)/1000</f>
        <v>1.21632</v>
      </c>
      <c r="V488" s="45" t="n">
        <v>4.59</v>
      </c>
      <c r="W488" s="45" t="n">
        <v>12.8</v>
      </c>
      <c r="X488" s="61" t="n">
        <f aca="false">V488+W488</f>
        <v>17.39</v>
      </c>
    </row>
    <row r="489" customFormat="false" ht="14.9" hidden="false" customHeight="false" outlineLevel="0" collapsed="false">
      <c r="A489" s="59" t="n">
        <v>487</v>
      </c>
      <c r="B489" s="62" t="n">
        <v>9</v>
      </c>
      <c r="C489" s="62" t="n">
        <v>17</v>
      </c>
      <c r="D489" s="61" t="n">
        <f aca="false">(B489/C489)*100</f>
        <v>52.9411764705882</v>
      </c>
      <c r="E489" s="62" t="n">
        <v>34</v>
      </c>
      <c r="F489" s="62" t="n">
        <v>121</v>
      </c>
      <c r="G489" s="61" t="n">
        <f aca="false">(E489/F489)*100</f>
        <v>28.099173553719</v>
      </c>
      <c r="H489" s="62" t="n">
        <v>11</v>
      </c>
      <c r="I489" s="62" t="n">
        <v>1</v>
      </c>
      <c r="J489" s="61" t="n">
        <f aca="false">(H492*I492)/100</f>
        <v>0.18</v>
      </c>
      <c r="K489" s="62" t="n">
        <v>80</v>
      </c>
      <c r="L489" s="62" t="n">
        <v>32</v>
      </c>
      <c r="M489" s="62" t="n">
        <v>11</v>
      </c>
      <c r="N489" s="61" t="n">
        <f aca="false">K489*L489*(1-(L489/M489))</f>
        <v>-4887.27272727273</v>
      </c>
      <c r="O489" s="62" t="n">
        <v>5</v>
      </c>
      <c r="P489" s="62" t="n">
        <v>44</v>
      </c>
      <c r="Q489" s="61" t="n">
        <f aca="false">P489/O489</f>
        <v>8.8</v>
      </c>
      <c r="R489" s="62" t="n">
        <v>321</v>
      </c>
      <c r="S489" s="62" t="n">
        <v>18</v>
      </c>
      <c r="T489" s="45" t="n">
        <v>0.38</v>
      </c>
      <c r="U489" s="61" t="n">
        <f aca="false">(R489*S489*T489)/1000</f>
        <v>2.19564</v>
      </c>
      <c r="V489" s="45" t="n">
        <v>7.08</v>
      </c>
      <c r="W489" s="45" t="n">
        <v>19.2</v>
      </c>
      <c r="X489" s="61" t="n">
        <f aca="false">V489+W489</f>
        <v>26.28</v>
      </c>
    </row>
    <row r="490" customFormat="false" ht="14.9" hidden="false" customHeight="false" outlineLevel="0" collapsed="false">
      <c r="A490" s="59" t="n">
        <v>488</v>
      </c>
      <c r="B490" s="62" t="n">
        <v>0</v>
      </c>
      <c r="C490" s="62" t="n">
        <v>21</v>
      </c>
      <c r="D490" s="61" t="n">
        <f aca="false">(B490/C490)*100</f>
        <v>0</v>
      </c>
      <c r="E490" s="62" t="n">
        <v>39</v>
      </c>
      <c r="F490" s="62" t="n">
        <v>122</v>
      </c>
      <c r="G490" s="61" t="n">
        <f aca="false">(E490/F490)*100</f>
        <v>31.9672131147541</v>
      </c>
      <c r="H490" s="62" t="n">
        <v>9</v>
      </c>
      <c r="I490" s="62" t="n">
        <v>1</v>
      </c>
      <c r="J490" s="61" t="n">
        <f aca="false">(H493*I493)/100</f>
        <v>0.4</v>
      </c>
      <c r="K490" s="62" t="n">
        <v>81</v>
      </c>
      <c r="L490" s="62" t="n">
        <v>14</v>
      </c>
      <c r="M490" s="62" t="n">
        <v>10</v>
      </c>
      <c r="N490" s="61" t="n">
        <f aca="false">K490*L490*(1-(L490/M490))</f>
        <v>-453.6</v>
      </c>
      <c r="O490" s="62" t="n">
        <v>4</v>
      </c>
      <c r="P490" s="62" t="n">
        <v>33</v>
      </c>
      <c r="Q490" s="61" t="n">
        <f aca="false">P490/O490</f>
        <v>8.25</v>
      </c>
      <c r="R490" s="62" t="n">
        <v>295</v>
      </c>
      <c r="S490" s="62" t="n">
        <v>26</v>
      </c>
      <c r="T490" s="45" t="n">
        <v>0.34</v>
      </c>
      <c r="U490" s="61" t="n">
        <f aca="false">(R490*S490*T490)/1000</f>
        <v>2.6078</v>
      </c>
      <c r="V490" s="45" t="n">
        <v>4.62</v>
      </c>
      <c r="W490" s="45" t="n">
        <v>5.12</v>
      </c>
      <c r="X490" s="61" t="n">
        <f aca="false">V490+W490</f>
        <v>9.74</v>
      </c>
    </row>
    <row r="491" customFormat="false" ht="14.9" hidden="false" customHeight="false" outlineLevel="0" collapsed="false">
      <c r="A491" s="59" t="n">
        <v>489</v>
      </c>
      <c r="B491" s="62" t="n">
        <v>2</v>
      </c>
      <c r="C491" s="62" t="n">
        <v>10</v>
      </c>
      <c r="D491" s="61" t="n">
        <f aca="false">(B491/C491)*100</f>
        <v>20</v>
      </c>
      <c r="E491" s="62" t="n">
        <v>17</v>
      </c>
      <c r="F491" s="62" t="n">
        <v>110</v>
      </c>
      <c r="G491" s="61" t="n">
        <f aca="false">(E491/F491)*100</f>
        <v>15.4545454545455</v>
      </c>
      <c r="H491" s="62" t="n">
        <v>5</v>
      </c>
      <c r="I491" s="62" t="n">
        <v>1</v>
      </c>
      <c r="J491" s="61" t="n">
        <f aca="false">(H494*I494)/100</f>
        <v>0.42</v>
      </c>
      <c r="K491" s="62" t="n">
        <v>86</v>
      </c>
      <c r="L491" s="62" t="n">
        <v>32</v>
      </c>
      <c r="M491" s="62" t="n">
        <v>11</v>
      </c>
      <c r="N491" s="61" t="n">
        <f aca="false">K491*L491*(1-(L491/M491))</f>
        <v>-5253.81818181818</v>
      </c>
      <c r="O491" s="62" t="n">
        <v>3</v>
      </c>
      <c r="P491" s="62" t="n">
        <v>37</v>
      </c>
      <c r="Q491" s="61" t="n">
        <f aca="false">P491/O491</f>
        <v>12.3333333333333</v>
      </c>
      <c r="R491" s="62" t="n">
        <v>410</v>
      </c>
      <c r="S491" s="62" t="n">
        <v>26</v>
      </c>
      <c r="T491" s="45" t="n">
        <v>0.26</v>
      </c>
      <c r="U491" s="61" t="n">
        <f aca="false">(R491*S491*T491)/1000</f>
        <v>2.7716</v>
      </c>
      <c r="V491" s="45" t="n">
        <v>4.13</v>
      </c>
      <c r="W491" s="45" t="n">
        <v>12.48</v>
      </c>
      <c r="X491" s="61" t="n">
        <f aca="false">V491+W491</f>
        <v>16.61</v>
      </c>
    </row>
    <row r="492" customFormat="false" ht="14.9" hidden="false" customHeight="false" outlineLevel="0" collapsed="false">
      <c r="A492" s="59" t="n">
        <v>490</v>
      </c>
      <c r="B492" s="62" t="n">
        <v>3</v>
      </c>
      <c r="C492" s="62" t="n">
        <v>18</v>
      </c>
      <c r="D492" s="61" t="n">
        <f aca="false">(B492/C492)*100</f>
        <v>16.6666666666667</v>
      </c>
      <c r="E492" s="62" t="n">
        <v>23</v>
      </c>
      <c r="F492" s="62" t="n">
        <v>122</v>
      </c>
      <c r="G492" s="61" t="n">
        <f aca="false">(E492/F492)*100</f>
        <v>18.8524590163934</v>
      </c>
      <c r="H492" s="62" t="n">
        <v>9</v>
      </c>
      <c r="I492" s="62" t="n">
        <v>2</v>
      </c>
      <c r="J492" s="61" t="n">
        <f aca="false">(H495*I495)/100</f>
        <v>0.14</v>
      </c>
      <c r="K492" s="62" t="n">
        <v>77</v>
      </c>
      <c r="L492" s="62" t="n">
        <v>33</v>
      </c>
      <c r="M492" s="62" t="n">
        <v>12</v>
      </c>
      <c r="N492" s="61" t="n">
        <f aca="false">K492*L492*(1-(L492/M492))</f>
        <v>-4446.75</v>
      </c>
      <c r="O492" s="62" t="n">
        <v>8</v>
      </c>
      <c r="P492" s="62" t="n">
        <v>35</v>
      </c>
      <c r="Q492" s="61" t="n">
        <f aca="false">P492/O492</f>
        <v>4.375</v>
      </c>
      <c r="R492" s="62" t="n">
        <v>211</v>
      </c>
      <c r="S492" s="62" t="n">
        <v>27</v>
      </c>
      <c r="T492" s="45" t="n">
        <v>0.28</v>
      </c>
      <c r="U492" s="61" t="n">
        <f aca="false">(R492*S492*T492)/1000</f>
        <v>1.59516</v>
      </c>
      <c r="V492" s="45" t="n">
        <v>1.65</v>
      </c>
      <c r="W492" s="45" t="n">
        <v>25.2</v>
      </c>
      <c r="X492" s="61" t="n">
        <f aca="false">V492+W492</f>
        <v>26.85</v>
      </c>
    </row>
    <row r="493" customFormat="false" ht="14.9" hidden="false" customHeight="false" outlineLevel="0" collapsed="false">
      <c r="A493" s="59" t="n">
        <v>491</v>
      </c>
      <c r="B493" s="62" t="n">
        <v>4</v>
      </c>
      <c r="C493" s="62" t="n">
        <v>18</v>
      </c>
      <c r="D493" s="61" t="n">
        <f aca="false">(B493/C493)*100</f>
        <v>22.2222222222222</v>
      </c>
      <c r="E493" s="62" t="n">
        <v>37</v>
      </c>
      <c r="F493" s="62" t="n">
        <v>118</v>
      </c>
      <c r="G493" s="61" t="n">
        <f aca="false">(E493/F493)*100</f>
        <v>31.3559322033898</v>
      </c>
      <c r="H493" s="62" t="n">
        <v>20</v>
      </c>
      <c r="I493" s="62" t="n">
        <v>2</v>
      </c>
      <c r="J493" s="61" t="n">
        <f aca="false">(H496*I496)/100</f>
        <v>0.21</v>
      </c>
      <c r="K493" s="62" t="n">
        <v>81</v>
      </c>
      <c r="L493" s="62" t="n">
        <v>24</v>
      </c>
      <c r="M493" s="62" t="n">
        <v>10</v>
      </c>
      <c r="N493" s="61" t="n">
        <f aca="false">K493*L493*(1-(L493/M493))</f>
        <v>-2721.6</v>
      </c>
      <c r="O493" s="62" t="n">
        <v>4</v>
      </c>
      <c r="P493" s="62" t="n">
        <v>31</v>
      </c>
      <c r="Q493" s="61" t="n">
        <f aca="false">P493/O493</f>
        <v>7.75</v>
      </c>
      <c r="R493" s="62" t="n">
        <v>728</v>
      </c>
      <c r="S493" s="62" t="n">
        <v>30</v>
      </c>
      <c r="T493" s="45" t="n">
        <v>0.37</v>
      </c>
      <c r="U493" s="61" t="n">
        <f aca="false">(R493*S493*T493)/1000</f>
        <v>8.0808</v>
      </c>
      <c r="V493" s="45" t="n">
        <v>4.1</v>
      </c>
      <c r="W493" s="45" t="n">
        <v>22.56</v>
      </c>
      <c r="X493" s="61" t="n">
        <f aca="false">V493+W493</f>
        <v>26.66</v>
      </c>
    </row>
    <row r="494" customFormat="false" ht="14.9" hidden="false" customHeight="false" outlineLevel="0" collapsed="false">
      <c r="A494" s="59" t="n">
        <v>492</v>
      </c>
      <c r="B494" s="62" t="n">
        <v>0</v>
      </c>
      <c r="C494" s="62" t="n">
        <v>19</v>
      </c>
      <c r="D494" s="61" t="n">
        <f aca="false">(B494/C494)*100</f>
        <v>0</v>
      </c>
      <c r="E494" s="62" t="n">
        <v>40</v>
      </c>
      <c r="F494" s="62" t="n">
        <v>119</v>
      </c>
      <c r="G494" s="61" t="n">
        <f aca="false">(E494/F494)*100</f>
        <v>33.6134453781513</v>
      </c>
      <c r="H494" s="62" t="n">
        <v>14</v>
      </c>
      <c r="I494" s="62" t="n">
        <v>3</v>
      </c>
      <c r="J494" s="61" t="n">
        <f aca="false">(H497*I497)/100</f>
        <v>0.34</v>
      </c>
      <c r="K494" s="62" t="n">
        <v>87</v>
      </c>
      <c r="L494" s="62" t="n">
        <v>17</v>
      </c>
      <c r="M494" s="62" t="n">
        <v>12</v>
      </c>
      <c r="N494" s="61" t="n">
        <f aca="false">K494*L494*(1-(L494/M494))</f>
        <v>-616.25</v>
      </c>
      <c r="O494" s="62" t="n">
        <v>6</v>
      </c>
      <c r="P494" s="62" t="n">
        <v>40</v>
      </c>
      <c r="Q494" s="61" t="n">
        <f aca="false">P494/O494</f>
        <v>6.66666666666667</v>
      </c>
      <c r="R494" s="62" t="n">
        <v>254</v>
      </c>
      <c r="S494" s="62" t="n">
        <v>18</v>
      </c>
      <c r="T494" s="45" t="n">
        <v>0.34</v>
      </c>
      <c r="U494" s="61" t="n">
        <f aca="false">(R494*S494*T494)/1000</f>
        <v>1.55448</v>
      </c>
      <c r="V494" s="45" t="n">
        <v>6.15</v>
      </c>
      <c r="W494" s="45" t="n">
        <v>36</v>
      </c>
      <c r="X494" s="61" t="n">
        <f aca="false">V494+W494</f>
        <v>42.15</v>
      </c>
    </row>
    <row r="495" customFormat="false" ht="14.9" hidden="false" customHeight="false" outlineLevel="0" collapsed="false">
      <c r="A495" s="59" t="n">
        <v>493</v>
      </c>
      <c r="B495" s="62" t="n">
        <v>7</v>
      </c>
      <c r="C495" s="62" t="n">
        <v>17</v>
      </c>
      <c r="D495" s="61" t="n">
        <f aca="false">(B495/C495)*100</f>
        <v>41.1764705882353</v>
      </c>
      <c r="E495" s="62" t="n">
        <v>34</v>
      </c>
      <c r="F495" s="62" t="n">
        <v>121</v>
      </c>
      <c r="G495" s="61" t="n">
        <f aca="false">(E495/F495)*100</f>
        <v>28.099173553719</v>
      </c>
      <c r="H495" s="62" t="n">
        <v>7</v>
      </c>
      <c r="I495" s="62" t="n">
        <v>2</v>
      </c>
      <c r="J495" s="61" t="n">
        <f aca="false">(H498*I498)/100</f>
        <v>0.09</v>
      </c>
      <c r="K495" s="62" t="n">
        <v>90</v>
      </c>
      <c r="L495" s="62" t="n">
        <v>37</v>
      </c>
      <c r="M495" s="62" t="n">
        <v>11</v>
      </c>
      <c r="N495" s="61" t="n">
        <f aca="false">K495*L495*(1-(L495/M495))</f>
        <v>-7870.90909090909</v>
      </c>
      <c r="O495" s="62" t="n">
        <v>8</v>
      </c>
      <c r="P495" s="62" t="n">
        <v>38</v>
      </c>
      <c r="Q495" s="61" t="n">
        <f aca="false">P495/O495</f>
        <v>4.75</v>
      </c>
      <c r="R495" s="62" t="n">
        <v>658</v>
      </c>
      <c r="S495" s="62" t="n">
        <v>22</v>
      </c>
      <c r="T495" s="45" t="n">
        <v>0.28</v>
      </c>
      <c r="U495" s="61" t="n">
        <f aca="false">(R495*S495*T495)/1000</f>
        <v>4.05328</v>
      </c>
      <c r="V495" s="45" t="n">
        <v>5.12</v>
      </c>
      <c r="W495" s="45" t="n">
        <v>13.2</v>
      </c>
      <c r="X495" s="61" t="n">
        <f aca="false">V495+W495</f>
        <v>18.32</v>
      </c>
    </row>
    <row r="496" customFormat="false" ht="14.9" hidden="false" customHeight="false" outlineLevel="0" collapsed="false">
      <c r="A496" s="59" t="n">
        <v>494</v>
      </c>
      <c r="B496" s="62" t="n">
        <v>4</v>
      </c>
      <c r="C496" s="62" t="n">
        <v>12</v>
      </c>
      <c r="D496" s="61" t="n">
        <f aca="false">(B496/C496)*100</f>
        <v>33.3333333333333</v>
      </c>
      <c r="E496" s="62" t="n">
        <v>25</v>
      </c>
      <c r="F496" s="62" t="n">
        <v>118</v>
      </c>
      <c r="G496" s="61" t="n">
        <f aca="false">(E496/F496)*100</f>
        <v>21.1864406779661</v>
      </c>
      <c r="H496" s="62" t="n">
        <v>7</v>
      </c>
      <c r="I496" s="62" t="n">
        <v>3</v>
      </c>
      <c r="J496" s="61" t="n">
        <f aca="false">(H499*I499)/100</f>
        <v>0.18</v>
      </c>
      <c r="K496" s="62" t="n">
        <v>73</v>
      </c>
      <c r="L496" s="62" t="n">
        <v>47</v>
      </c>
      <c r="M496" s="62" t="n">
        <v>11</v>
      </c>
      <c r="N496" s="61" t="n">
        <f aca="false">K496*L496*(1-(L496/M496))</f>
        <v>-11228.7272727273</v>
      </c>
      <c r="O496" s="62" t="n">
        <v>10</v>
      </c>
      <c r="P496" s="62" t="n">
        <v>45</v>
      </c>
      <c r="Q496" s="61" t="n">
        <f aca="false">P496/O496</f>
        <v>4.5</v>
      </c>
      <c r="R496" s="62" t="n">
        <v>138</v>
      </c>
      <c r="S496" s="62" t="n">
        <v>19</v>
      </c>
      <c r="T496" s="45" t="n">
        <v>0.36</v>
      </c>
      <c r="U496" s="61" t="n">
        <f aca="false">(R496*S496*T496)/1000</f>
        <v>0.94392</v>
      </c>
      <c r="V496" s="45" t="n">
        <v>3.14</v>
      </c>
      <c r="W496" s="45" t="n">
        <v>29.6</v>
      </c>
      <c r="X496" s="61" t="n">
        <f aca="false">V496+W496</f>
        <v>32.74</v>
      </c>
    </row>
    <row r="497" customFormat="false" ht="14.9" hidden="false" customHeight="false" outlineLevel="0" collapsed="false">
      <c r="A497" s="59" t="n">
        <v>495</v>
      </c>
      <c r="B497" s="62" t="n">
        <v>8</v>
      </c>
      <c r="C497" s="62" t="n">
        <v>22</v>
      </c>
      <c r="D497" s="61" t="n">
        <f aca="false">(B497/C497)*100</f>
        <v>36.3636363636364</v>
      </c>
      <c r="E497" s="62" t="n">
        <v>45</v>
      </c>
      <c r="F497" s="62" t="n">
        <v>123</v>
      </c>
      <c r="G497" s="61" t="n">
        <f aca="false">(E497/F497)*100</f>
        <v>36.5853658536585</v>
      </c>
      <c r="H497" s="62" t="n">
        <v>17</v>
      </c>
      <c r="I497" s="62" t="n">
        <v>2</v>
      </c>
      <c r="J497" s="61" t="n">
        <f aca="false">(H500*I500)/100</f>
        <v>0.14</v>
      </c>
      <c r="K497" s="62" t="n">
        <v>70</v>
      </c>
      <c r="L497" s="62" t="n">
        <v>27</v>
      </c>
      <c r="M497" s="62" t="n">
        <v>10</v>
      </c>
      <c r="N497" s="61" t="n">
        <f aca="false">K497*L497*(1-(L497/M497))</f>
        <v>-3213</v>
      </c>
      <c r="O497" s="62" t="n">
        <v>7</v>
      </c>
      <c r="P497" s="62" t="n">
        <v>36</v>
      </c>
      <c r="Q497" s="61" t="n">
        <f aca="false">P497/O497</f>
        <v>5.14285714285714</v>
      </c>
      <c r="R497" s="62" t="n">
        <v>752</v>
      </c>
      <c r="S497" s="62" t="n">
        <v>18</v>
      </c>
      <c r="T497" s="45" t="n">
        <v>0.3</v>
      </c>
      <c r="U497" s="61" t="n">
        <f aca="false">(R497*S497*T497)/1000</f>
        <v>4.0608</v>
      </c>
      <c r="V497" s="45" t="n">
        <v>6.57</v>
      </c>
      <c r="W497" s="45" t="n">
        <v>12</v>
      </c>
      <c r="X497" s="61" t="n">
        <f aca="false">V497+W497</f>
        <v>18.57</v>
      </c>
    </row>
    <row r="498" customFormat="false" ht="14.9" hidden="false" customHeight="false" outlineLevel="0" collapsed="false">
      <c r="A498" s="59" t="n">
        <v>496</v>
      </c>
      <c r="B498" s="62" t="n">
        <v>6</v>
      </c>
      <c r="C498" s="62" t="n">
        <v>19</v>
      </c>
      <c r="D498" s="61" t="n">
        <f aca="false">(B498/C498)*100</f>
        <v>31.5789473684211</v>
      </c>
      <c r="E498" s="62" t="n">
        <v>25</v>
      </c>
      <c r="F498" s="62" t="n">
        <v>125</v>
      </c>
      <c r="G498" s="61" t="n">
        <f aca="false">(E498/F498)*100</f>
        <v>20</v>
      </c>
      <c r="H498" s="62" t="n">
        <v>9</v>
      </c>
      <c r="I498" s="62" t="n">
        <v>1</v>
      </c>
      <c r="J498" s="61" t="n">
        <f aca="false">(H501*I501)/100</f>
        <v>0.17</v>
      </c>
      <c r="K498" s="62" t="n">
        <v>87</v>
      </c>
      <c r="L498" s="62" t="n">
        <v>22</v>
      </c>
      <c r="M498" s="62" t="n">
        <v>12</v>
      </c>
      <c r="N498" s="61" t="n">
        <f aca="false">K498*L498*(1-(L498/M498))</f>
        <v>-1595</v>
      </c>
      <c r="O498" s="62" t="n">
        <v>9</v>
      </c>
      <c r="P498" s="62" t="n">
        <v>47</v>
      </c>
      <c r="Q498" s="61" t="n">
        <f aca="false">P498/O498</f>
        <v>5.22222222222222</v>
      </c>
      <c r="R498" s="62" t="n">
        <v>822</v>
      </c>
      <c r="S498" s="62" t="n">
        <v>17</v>
      </c>
      <c r="T498" s="45" t="n">
        <v>0.35</v>
      </c>
      <c r="U498" s="61" t="n">
        <f aca="false">(R498*S498*T498)/1000</f>
        <v>4.8909</v>
      </c>
      <c r="V498" s="45" t="n">
        <v>5.09</v>
      </c>
      <c r="W498" s="45" t="n">
        <v>18.48</v>
      </c>
      <c r="X498" s="61" t="n">
        <f aca="false">V498+W498</f>
        <v>23.57</v>
      </c>
    </row>
    <row r="499" customFormat="false" ht="14.9" hidden="false" customHeight="false" outlineLevel="0" collapsed="false">
      <c r="A499" s="59" t="n">
        <v>497</v>
      </c>
      <c r="B499" s="62" t="n">
        <v>5</v>
      </c>
      <c r="C499" s="62" t="n">
        <v>20</v>
      </c>
      <c r="D499" s="61" t="n">
        <f aca="false">(B499/C499)*100</f>
        <v>25</v>
      </c>
      <c r="E499" s="62" t="n">
        <v>44</v>
      </c>
      <c r="F499" s="62" t="n">
        <v>117</v>
      </c>
      <c r="G499" s="61" t="n">
        <f aca="false">(E499/F499)*100</f>
        <v>37.6068376068376</v>
      </c>
      <c r="H499" s="62" t="n">
        <v>9</v>
      </c>
      <c r="I499" s="62" t="n">
        <v>2</v>
      </c>
      <c r="J499" s="61" t="n">
        <f aca="false">(H502*I502)/100</f>
        <v>0.01</v>
      </c>
      <c r="K499" s="62" t="n">
        <v>80</v>
      </c>
      <c r="L499" s="62" t="n">
        <v>27</v>
      </c>
      <c r="M499" s="62" t="n">
        <v>11</v>
      </c>
      <c r="N499" s="61" t="n">
        <f aca="false">K499*L499*(1-(L499/M499))</f>
        <v>-3141.81818181818</v>
      </c>
      <c r="O499" s="62" t="n">
        <v>6</v>
      </c>
      <c r="P499" s="62" t="n">
        <v>30</v>
      </c>
      <c r="Q499" s="61" t="n">
        <f aca="false">P499/O499</f>
        <v>5</v>
      </c>
      <c r="R499" s="62" t="n">
        <v>520</v>
      </c>
      <c r="S499" s="62" t="n">
        <v>30</v>
      </c>
      <c r="T499" s="45" t="n">
        <v>0.43</v>
      </c>
      <c r="U499" s="61" t="n">
        <f aca="false">(R499*S499*T499)/1000</f>
        <v>6.708</v>
      </c>
      <c r="V499" s="45" t="n">
        <v>1.62</v>
      </c>
      <c r="W499" s="45" t="n">
        <v>4.8</v>
      </c>
      <c r="X499" s="61" t="n">
        <f aca="false">V499+W499</f>
        <v>6.42</v>
      </c>
    </row>
    <row r="500" customFormat="false" ht="14.9" hidden="false" customHeight="false" outlineLevel="0" collapsed="false">
      <c r="A500" s="59" t="n">
        <v>498</v>
      </c>
      <c r="B500" s="62" t="n">
        <v>0</v>
      </c>
      <c r="C500" s="62" t="n">
        <v>16</v>
      </c>
      <c r="D500" s="61" t="n">
        <f aca="false">(B500/C500)*100</f>
        <v>0</v>
      </c>
      <c r="E500" s="62" t="n">
        <v>39</v>
      </c>
      <c r="F500" s="62" t="n">
        <v>121</v>
      </c>
      <c r="G500" s="61" t="n">
        <f aca="false">(E500/F500)*100</f>
        <v>32.2314049586777</v>
      </c>
      <c r="H500" s="62" t="n">
        <v>7</v>
      </c>
      <c r="I500" s="62" t="n">
        <v>2</v>
      </c>
      <c r="J500" s="61" t="n">
        <f aca="false">(H503*I503)/100</f>
        <v>0.33</v>
      </c>
      <c r="K500" s="62" t="n">
        <v>72</v>
      </c>
      <c r="L500" s="62" t="n">
        <v>15</v>
      </c>
      <c r="M500" s="62" t="n">
        <v>11</v>
      </c>
      <c r="N500" s="61" t="n">
        <f aca="false">K500*L500*(1-(L500/M500))</f>
        <v>-392.727272727273</v>
      </c>
      <c r="O500" s="62" t="n">
        <v>7</v>
      </c>
      <c r="P500" s="62" t="n">
        <v>49</v>
      </c>
      <c r="Q500" s="61" t="n">
        <f aca="false">P500/O500</f>
        <v>7</v>
      </c>
      <c r="R500" s="62" t="n">
        <v>148</v>
      </c>
      <c r="S500" s="62" t="n">
        <v>27</v>
      </c>
      <c r="T500" s="45" t="n">
        <v>0.25</v>
      </c>
      <c r="U500" s="61" t="n">
        <f aca="false">(R500*S500*T500)/1000</f>
        <v>0.999</v>
      </c>
      <c r="V500" s="45" t="n">
        <v>4.07</v>
      </c>
      <c r="W500" s="45" t="n">
        <v>24</v>
      </c>
      <c r="X500" s="61" t="n">
        <f aca="false">V500+W500</f>
        <v>28.07</v>
      </c>
    </row>
    <row r="501" customFormat="false" ht="14.9" hidden="false" customHeight="false" outlineLevel="0" collapsed="false">
      <c r="A501" s="59" t="n">
        <v>499</v>
      </c>
      <c r="B501" s="62" t="n">
        <v>4</v>
      </c>
      <c r="C501" s="62" t="n">
        <v>22</v>
      </c>
      <c r="D501" s="61" t="n">
        <f aca="false">(B501/C501)*100</f>
        <v>18.1818181818182</v>
      </c>
      <c r="E501" s="62" t="n">
        <v>11</v>
      </c>
      <c r="F501" s="62" t="n">
        <v>116</v>
      </c>
      <c r="G501" s="61" t="n">
        <f aca="false">(E501/F501)*100</f>
        <v>9.48275862068966</v>
      </c>
      <c r="H501" s="62" t="n">
        <v>17</v>
      </c>
      <c r="I501" s="62" t="n">
        <v>1</v>
      </c>
      <c r="J501" s="61" t="n">
        <f aca="false">(H504*I504)/100</f>
        <v>0.08</v>
      </c>
      <c r="K501" s="62" t="n">
        <v>80</v>
      </c>
      <c r="L501" s="62" t="n">
        <v>21</v>
      </c>
      <c r="M501" s="62" t="n">
        <v>11</v>
      </c>
      <c r="N501" s="61" t="n">
        <f aca="false">K501*L501*(1-(L501/M501))</f>
        <v>-1527.27272727273</v>
      </c>
      <c r="O501" s="62" t="n">
        <v>3</v>
      </c>
      <c r="P501" s="62" t="n">
        <v>37</v>
      </c>
      <c r="Q501" s="61" t="n">
        <f aca="false">P501/O501</f>
        <v>12.3333333333333</v>
      </c>
      <c r="R501" s="62" t="n">
        <v>430</v>
      </c>
      <c r="S501" s="62" t="n">
        <v>18</v>
      </c>
      <c r="T501" s="45" t="n">
        <v>0.27</v>
      </c>
      <c r="U501" s="61" t="n">
        <f aca="false">(R501*S501*T501)/1000</f>
        <v>2.0898</v>
      </c>
      <c r="V501" s="45" t="n">
        <v>7.12</v>
      </c>
      <c r="W501" s="45" t="n">
        <v>4.8</v>
      </c>
      <c r="X501" s="61" t="n">
        <f aca="false">V501+W501</f>
        <v>11.92</v>
      </c>
    </row>
    <row r="502" customFormat="false" ht="14.9" hidden="false" customHeight="false" outlineLevel="0" collapsed="false">
      <c r="A502" s="59" t="n">
        <v>500</v>
      </c>
      <c r="B502" s="62" t="n">
        <v>1</v>
      </c>
      <c r="C502" s="62" t="n">
        <v>11</v>
      </c>
      <c r="D502" s="61" t="n">
        <f aca="false">(B502/C502)*100</f>
        <v>9.09090909090909</v>
      </c>
      <c r="E502" s="62" t="n">
        <v>45</v>
      </c>
      <c r="F502" s="62" t="n">
        <v>125</v>
      </c>
      <c r="G502" s="61" t="n">
        <f aca="false">(E502/F502)*100</f>
        <v>36</v>
      </c>
      <c r="H502" s="62" t="n">
        <v>1</v>
      </c>
      <c r="I502" s="62" t="n">
        <v>1</v>
      </c>
      <c r="J502" s="61" t="n">
        <f aca="false">(H505*I505)/100</f>
        <v>0.04</v>
      </c>
      <c r="K502" s="62" t="n">
        <v>76</v>
      </c>
      <c r="L502" s="62" t="n">
        <v>30</v>
      </c>
      <c r="M502" s="62" t="n">
        <v>12</v>
      </c>
      <c r="N502" s="61" t="n">
        <f aca="false">K502*L502*(1-(L502/M502))</f>
        <v>-3420</v>
      </c>
      <c r="O502" s="62" t="n">
        <v>7</v>
      </c>
      <c r="P502" s="62" t="n">
        <v>37</v>
      </c>
      <c r="Q502" s="61" t="n">
        <f aca="false">P502/O502</f>
        <v>5.28571428571429</v>
      </c>
      <c r="R502" s="62" t="n">
        <v>934</v>
      </c>
      <c r="S502" s="62" t="n">
        <v>18</v>
      </c>
      <c r="T502" s="45" t="n">
        <v>0.36</v>
      </c>
      <c r="U502" s="61" t="n">
        <f aca="false">(R502*S502*T502)/1000</f>
        <v>6.05232</v>
      </c>
      <c r="V502" s="45" t="n">
        <v>4.11</v>
      </c>
      <c r="W502" s="45" t="n">
        <v>13.44</v>
      </c>
      <c r="X502" s="61" t="n">
        <f aca="false">V502+W502</f>
        <v>17.55</v>
      </c>
    </row>
    <row r="503" customFormat="false" ht="14.9" hidden="false" customHeight="false" outlineLevel="0" collapsed="false">
      <c r="A503" s="59" t="n">
        <v>501</v>
      </c>
      <c r="B503" s="62" t="n">
        <v>10</v>
      </c>
      <c r="C503" s="62" t="n">
        <v>10</v>
      </c>
      <c r="D503" s="61" t="n">
        <f aca="false">(B503/C503)*100</f>
        <v>100</v>
      </c>
      <c r="E503" s="62" t="n">
        <v>21</v>
      </c>
      <c r="F503" s="62" t="n">
        <v>124</v>
      </c>
      <c r="G503" s="61" t="n">
        <f aca="false">(E503/F503)*100</f>
        <v>16.9354838709677</v>
      </c>
      <c r="H503" s="62" t="n">
        <v>11</v>
      </c>
      <c r="I503" s="62" t="n">
        <v>3</v>
      </c>
      <c r="J503" s="61" t="n">
        <f aca="false">(H506*I506)/100</f>
        <v>0.57</v>
      </c>
      <c r="K503" s="62" t="n">
        <v>70</v>
      </c>
      <c r="L503" s="62" t="n">
        <v>13</v>
      </c>
      <c r="M503" s="62" t="n">
        <v>10</v>
      </c>
      <c r="N503" s="61" t="n">
        <f aca="false">K503*L503*(1-(L503/M503))</f>
        <v>-273</v>
      </c>
      <c r="O503" s="62" t="n">
        <v>7</v>
      </c>
      <c r="P503" s="62" t="n">
        <v>35</v>
      </c>
      <c r="Q503" s="61" t="n">
        <f aca="false">P503/O503</f>
        <v>5</v>
      </c>
      <c r="R503" s="62" t="n">
        <v>344</v>
      </c>
      <c r="S503" s="62" t="n">
        <v>15</v>
      </c>
      <c r="T503" s="45" t="n">
        <v>0.38</v>
      </c>
      <c r="U503" s="61" t="n">
        <f aca="false">(R503*S503*T503)/1000</f>
        <v>1.9608</v>
      </c>
      <c r="V503" s="45" t="n">
        <v>6.15</v>
      </c>
      <c r="W503" s="45" t="n">
        <v>23.68</v>
      </c>
      <c r="X503" s="61" t="n">
        <f aca="false">V503+W503</f>
        <v>29.83</v>
      </c>
    </row>
    <row r="504" customFormat="false" ht="14.9" hidden="false" customHeight="false" outlineLevel="0" collapsed="false">
      <c r="A504" s="59" t="n">
        <v>502</v>
      </c>
      <c r="B504" s="62" t="n">
        <v>6</v>
      </c>
      <c r="C504" s="62" t="n">
        <v>22</v>
      </c>
      <c r="D504" s="61" t="n">
        <f aca="false">(B504/C504)*100</f>
        <v>27.2727272727273</v>
      </c>
      <c r="E504" s="62" t="n">
        <v>40</v>
      </c>
      <c r="F504" s="62" t="n">
        <v>125</v>
      </c>
      <c r="G504" s="61" t="n">
        <f aca="false">(E504/F504)*100</f>
        <v>32</v>
      </c>
      <c r="H504" s="62" t="n">
        <v>8</v>
      </c>
      <c r="I504" s="62" t="n">
        <v>1</v>
      </c>
      <c r="J504" s="61" t="n">
        <f aca="false">(H507*I507)/100</f>
        <v>0.18</v>
      </c>
      <c r="K504" s="62" t="n">
        <v>86</v>
      </c>
      <c r="L504" s="62" t="n">
        <v>16</v>
      </c>
      <c r="M504" s="62" t="n">
        <v>12</v>
      </c>
      <c r="N504" s="61" t="n">
        <f aca="false">K504*L504*(1-(L504/M504))</f>
        <v>-458.666666666667</v>
      </c>
      <c r="O504" s="62" t="n">
        <v>10</v>
      </c>
      <c r="P504" s="62" t="n">
        <v>41</v>
      </c>
      <c r="Q504" s="61" t="n">
        <f aca="false">P504/O504</f>
        <v>4.1</v>
      </c>
      <c r="R504" s="62" t="n">
        <v>909</v>
      </c>
      <c r="S504" s="62" t="n">
        <v>19</v>
      </c>
      <c r="T504" s="45" t="n">
        <v>0.34</v>
      </c>
      <c r="U504" s="61" t="n">
        <f aca="false">(R504*S504*T504)/1000</f>
        <v>5.87214</v>
      </c>
      <c r="V504" s="45" t="n">
        <v>7.58</v>
      </c>
      <c r="W504" s="45" t="n">
        <v>11.04</v>
      </c>
      <c r="X504" s="61" t="n">
        <f aca="false">V504+W504</f>
        <v>18.62</v>
      </c>
    </row>
    <row r="505" customFormat="false" ht="14.9" hidden="false" customHeight="false" outlineLevel="0" collapsed="false">
      <c r="A505" s="59" t="n">
        <v>503</v>
      </c>
      <c r="B505" s="62" t="n">
        <v>5</v>
      </c>
      <c r="C505" s="62" t="n">
        <v>22</v>
      </c>
      <c r="D505" s="61" t="n">
        <f aca="false">(B505/C505)*100</f>
        <v>22.7272727272727</v>
      </c>
      <c r="E505" s="62" t="n">
        <v>45</v>
      </c>
      <c r="F505" s="62" t="n">
        <v>116</v>
      </c>
      <c r="G505" s="61" t="n">
        <f aca="false">(E505/F505)*100</f>
        <v>38.7931034482759</v>
      </c>
      <c r="H505" s="62" t="n">
        <v>4</v>
      </c>
      <c r="I505" s="62" t="n">
        <v>1</v>
      </c>
      <c r="J505" s="61" t="n">
        <f aca="false">(H508*I508)/100</f>
        <v>0.38</v>
      </c>
      <c r="K505" s="62" t="n">
        <v>71</v>
      </c>
      <c r="L505" s="62" t="n">
        <v>27</v>
      </c>
      <c r="M505" s="62" t="n">
        <v>10</v>
      </c>
      <c r="N505" s="61" t="n">
        <f aca="false">K505*L505*(1-(L505/M505))</f>
        <v>-3258.9</v>
      </c>
      <c r="O505" s="62" t="n">
        <v>6</v>
      </c>
      <c r="P505" s="62" t="n">
        <v>48</v>
      </c>
      <c r="Q505" s="61" t="n">
        <f aca="false">P505/O505</f>
        <v>8</v>
      </c>
      <c r="R505" s="62" t="n">
        <v>686</v>
      </c>
      <c r="S505" s="62" t="n">
        <v>23</v>
      </c>
      <c r="T505" s="45" t="n">
        <v>0.35</v>
      </c>
      <c r="U505" s="61" t="n">
        <f aca="false">(R505*S505*T505)/1000</f>
        <v>5.5223</v>
      </c>
      <c r="V505" s="45" t="n">
        <v>5.05</v>
      </c>
      <c r="W505" s="45" t="n">
        <v>12.4</v>
      </c>
      <c r="X505" s="61" t="n">
        <f aca="false">V505+W505</f>
        <v>17.45</v>
      </c>
    </row>
    <row r="506" customFormat="false" ht="14.9" hidden="false" customHeight="false" outlineLevel="0" collapsed="false">
      <c r="A506" s="59" t="n">
        <v>504</v>
      </c>
      <c r="B506" s="62" t="n">
        <v>6</v>
      </c>
      <c r="C506" s="62" t="n">
        <v>23</v>
      </c>
      <c r="D506" s="61" t="n">
        <f aca="false">(B506/C506)*100</f>
        <v>26.0869565217391</v>
      </c>
      <c r="E506" s="62" t="n">
        <v>17</v>
      </c>
      <c r="F506" s="62" t="n">
        <v>116</v>
      </c>
      <c r="G506" s="61" t="n">
        <f aca="false">(E506/F506)*100</f>
        <v>14.6551724137931</v>
      </c>
      <c r="H506" s="62" t="n">
        <v>19</v>
      </c>
      <c r="I506" s="62" t="n">
        <v>3</v>
      </c>
      <c r="J506" s="61" t="n">
        <f aca="false">(H509*I509)/100</f>
        <v>0.54</v>
      </c>
      <c r="K506" s="62" t="n">
        <v>85</v>
      </c>
      <c r="L506" s="62" t="n">
        <v>47</v>
      </c>
      <c r="M506" s="62" t="n">
        <v>10</v>
      </c>
      <c r="N506" s="61" t="n">
        <f aca="false">K506*L506*(1-(L506/M506))</f>
        <v>-14781.5</v>
      </c>
      <c r="O506" s="62" t="n">
        <v>6</v>
      </c>
      <c r="P506" s="62" t="n">
        <v>32</v>
      </c>
      <c r="Q506" s="61" t="n">
        <f aca="false">P506/O506</f>
        <v>5.33333333333333</v>
      </c>
      <c r="R506" s="62" t="n">
        <v>257</v>
      </c>
      <c r="S506" s="62" t="n">
        <v>27</v>
      </c>
      <c r="T506" s="45" t="n">
        <v>0.35</v>
      </c>
      <c r="U506" s="61" t="n">
        <f aca="false">(R506*S506*T506)/1000</f>
        <v>2.42865</v>
      </c>
      <c r="V506" s="45" t="n">
        <v>2.58</v>
      </c>
      <c r="W506" s="45" t="n">
        <v>8.88</v>
      </c>
      <c r="X506" s="61" t="n">
        <f aca="false">V506+W506</f>
        <v>11.46</v>
      </c>
    </row>
    <row r="507" customFormat="false" ht="14.9" hidden="false" customHeight="false" outlineLevel="0" collapsed="false">
      <c r="A507" s="59" t="n">
        <v>505</v>
      </c>
      <c r="B507" s="62" t="n">
        <v>2</v>
      </c>
      <c r="C507" s="62" t="n">
        <v>12</v>
      </c>
      <c r="D507" s="61" t="n">
        <f aca="false">(B507/C507)*100</f>
        <v>16.6666666666667</v>
      </c>
      <c r="E507" s="62" t="n">
        <v>14</v>
      </c>
      <c r="F507" s="62" t="n">
        <v>124</v>
      </c>
      <c r="G507" s="61" t="n">
        <f aca="false">(E507/F507)*100</f>
        <v>11.2903225806452</v>
      </c>
      <c r="H507" s="62" t="n">
        <v>9</v>
      </c>
      <c r="I507" s="62" t="n">
        <v>2</v>
      </c>
      <c r="J507" s="61" t="n">
        <f aca="false">(H510*I510)/100</f>
        <v>0.3</v>
      </c>
      <c r="K507" s="62" t="n">
        <v>72</v>
      </c>
      <c r="L507" s="62" t="n">
        <v>15</v>
      </c>
      <c r="M507" s="62" t="n">
        <v>10</v>
      </c>
      <c r="N507" s="61" t="n">
        <f aca="false">K507*L507*(1-(L507/M507))</f>
        <v>-540</v>
      </c>
      <c r="O507" s="62" t="n">
        <v>8</v>
      </c>
      <c r="P507" s="62" t="n">
        <v>50</v>
      </c>
      <c r="Q507" s="61" t="n">
        <f aca="false">P507/O507</f>
        <v>6.25</v>
      </c>
      <c r="R507" s="62" t="n">
        <v>222</v>
      </c>
      <c r="S507" s="62" t="n">
        <v>18</v>
      </c>
      <c r="T507" s="45" t="n">
        <v>0.37</v>
      </c>
      <c r="U507" s="61" t="n">
        <f aca="false">(R507*S507*T507)/1000</f>
        <v>1.47852</v>
      </c>
      <c r="V507" s="45" t="n">
        <v>5.6</v>
      </c>
      <c r="W507" s="45" t="n">
        <v>26.88</v>
      </c>
      <c r="X507" s="61" t="n">
        <f aca="false">V507+W507</f>
        <v>32.48</v>
      </c>
    </row>
    <row r="508" customFormat="false" ht="14.9" hidden="false" customHeight="false" outlineLevel="0" collapsed="false">
      <c r="A508" s="59" t="n">
        <v>506</v>
      </c>
      <c r="B508" s="62" t="n">
        <v>4</v>
      </c>
      <c r="C508" s="62" t="n">
        <v>13</v>
      </c>
      <c r="D508" s="61" t="n">
        <f aca="false">(B508/C508)*100</f>
        <v>30.7692307692308</v>
      </c>
      <c r="E508" s="62" t="n">
        <v>42</v>
      </c>
      <c r="F508" s="62" t="n">
        <v>112</v>
      </c>
      <c r="G508" s="61" t="n">
        <f aca="false">(E508/F508)*100</f>
        <v>37.5</v>
      </c>
      <c r="H508" s="62" t="n">
        <v>19</v>
      </c>
      <c r="I508" s="62" t="n">
        <v>2</v>
      </c>
      <c r="J508" s="61" t="n">
        <f aca="false">(H511*I511)/100</f>
        <v>0.13</v>
      </c>
      <c r="K508" s="62" t="n">
        <v>77</v>
      </c>
      <c r="L508" s="62" t="n">
        <v>44</v>
      </c>
      <c r="M508" s="62" t="n">
        <v>11</v>
      </c>
      <c r="N508" s="61" t="n">
        <f aca="false">K508*L508*(1-(L508/M508))</f>
        <v>-10164</v>
      </c>
      <c r="O508" s="62" t="n">
        <v>7</v>
      </c>
      <c r="P508" s="62" t="n">
        <v>30</v>
      </c>
      <c r="Q508" s="61" t="n">
        <f aca="false">P508/O508</f>
        <v>4.28571428571429</v>
      </c>
      <c r="R508" s="62" t="n">
        <v>776</v>
      </c>
      <c r="S508" s="62" t="n">
        <v>22</v>
      </c>
      <c r="T508" s="45" t="n">
        <v>0.4</v>
      </c>
      <c r="U508" s="61" t="n">
        <f aca="false">(R508*S508*T508)/1000</f>
        <v>6.8288</v>
      </c>
      <c r="V508" s="45" t="n">
        <v>7.65</v>
      </c>
      <c r="W508" s="45" t="n">
        <v>10.08</v>
      </c>
      <c r="X508" s="61" t="n">
        <f aca="false">V508+W508</f>
        <v>17.73</v>
      </c>
    </row>
    <row r="509" customFormat="false" ht="14.9" hidden="false" customHeight="false" outlineLevel="0" collapsed="false">
      <c r="A509" s="59" t="n">
        <v>507</v>
      </c>
      <c r="B509" s="62" t="n">
        <v>5</v>
      </c>
      <c r="C509" s="62" t="n">
        <v>15</v>
      </c>
      <c r="D509" s="61" t="n">
        <f aca="false">(B509/C509)*100</f>
        <v>33.3333333333333</v>
      </c>
      <c r="E509" s="62" t="n">
        <v>12</v>
      </c>
      <c r="F509" s="62" t="n">
        <v>122</v>
      </c>
      <c r="G509" s="61" t="n">
        <f aca="false">(E509/F509)*100</f>
        <v>9.83606557377049</v>
      </c>
      <c r="H509" s="62" t="n">
        <v>18</v>
      </c>
      <c r="I509" s="62" t="n">
        <v>3</v>
      </c>
      <c r="J509" s="61" t="n">
        <f aca="false">(H512*I512)/100</f>
        <v>0.16</v>
      </c>
      <c r="K509" s="62" t="n">
        <v>73</v>
      </c>
      <c r="L509" s="62" t="n">
        <v>41</v>
      </c>
      <c r="M509" s="62" t="n">
        <v>10</v>
      </c>
      <c r="N509" s="61" t="n">
        <f aca="false">K509*L509*(1-(L509/M509))</f>
        <v>-9278.3</v>
      </c>
      <c r="O509" s="62" t="n">
        <v>6</v>
      </c>
      <c r="P509" s="62" t="n">
        <v>34</v>
      </c>
      <c r="Q509" s="61" t="n">
        <f aca="false">P509/O509</f>
        <v>5.66666666666667</v>
      </c>
      <c r="R509" s="62" t="n">
        <v>122</v>
      </c>
      <c r="S509" s="62" t="n">
        <v>24</v>
      </c>
      <c r="T509" s="45" t="n">
        <v>0.36</v>
      </c>
      <c r="U509" s="61" t="n">
        <f aca="false">(R509*S509*T509)/1000</f>
        <v>1.05408</v>
      </c>
      <c r="V509" s="45" t="n">
        <v>7.64</v>
      </c>
      <c r="W509" s="45" t="n">
        <v>16.8</v>
      </c>
      <c r="X509" s="61" t="n">
        <f aca="false">V509+W509</f>
        <v>24.44</v>
      </c>
    </row>
    <row r="510" customFormat="false" ht="14.9" hidden="false" customHeight="false" outlineLevel="0" collapsed="false">
      <c r="A510" s="59" t="n">
        <v>508</v>
      </c>
      <c r="B510" s="62" t="n">
        <v>8</v>
      </c>
      <c r="C510" s="62" t="n">
        <v>23</v>
      </c>
      <c r="D510" s="61" t="n">
        <f aca="false">(B510/C510)*100</f>
        <v>34.7826086956522</v>
      </c>
      <c r="E510" s="62" t="n">
        <v>44</v>
      </c>
      <c r="F510" s="62" t="n">
        <v>110</v>
      </c>
      <c r="G510" s="61" t="n">
        <f aca="false">(E510/F510)*100</f>
        <v>40</v>
      </c>
      <c r="H510" s="62" t="n">
        <v>10</v>
      </c>
      <c r="I510" s="62" t="n">
        <v>3</v>
      </c>
      <c r="J510" s="61" t="n">
        <f aca="false">(H513*I513)/100</f>
        <v>0.13</v>
      </c>
      <c r="K510" s="62" t="n">
        <v>89</v>
      </c>
      <c r="L510" s="62" t="n">
        <v>27</v>
      </c>
      <c r="M510" s="62" t="n">
        <v>12</v>
      </c>
      <c r="N510" s="61" t="n">
        <f aca="false">K510*L510*(1-(L510/M510))</f>
        <v>-3003.75</v>
      </c>
      <c r="O510" s="62" t="n">
        <v>3</v>
      </c>
      <c r="P510" s="62" t="n">
        <v>34</v>
      </c>
      <c r="Q510" s="61" t="n">
        <f aca="false">P510/O510</f>
        <v>11.3333333333333</v>
      </c>
      <c r="R510" s="62" t="n">
        <v>873</v>
      </c>
      <c r="S510" s="62" t="n">
        <v>27</v>
      </c>
      <c r="T510" s="45" t="n">
        <v>0.28</v>
      </c>
      <c r="U510" s="61" t="n">
        <f aca="false">(R510*S510*T510)/1000</f>
        <v>6.59988</v>
      </c>
      <c r="V510" s="45" t="n">
        <v>6.56</v>
      </c>
      <c r="W510" s="45" t="n">
        <v>19.2</v>
      </c>
      <c r="X510" s="61" t="n">
        <f aca="false">V510+W510</f>
        <v>25.76</v>
      </c>
    </row>
    <row r="511" customFormat="false" ht="14.9" hidden="false" customHeight="false" outlineLevel="0" collapsed="false">
      <c r="A511" s="59" t="n">
        <v>509</v>
      </c>
      <c r="B511" s="62" t="n">
        <v>6</v>
      </c>
      <c r="C511" s="62" t="n">
        <v>10</v>
      </c>
      <c r="D511" s="61" t="n">
        <f aca="false">(B511/C511)*100</f>
        <v>60</v>
      </c>
      <c r="E511" s="62" t="n">
        <v>14</v>
      </c>
      <c r="F511" s="62" t="n">
        <v>117</v>
      </c>
      <c r="G511" s="61" t="n">
        <f aca="false">(E511/F511)*100</f>
        <v>11.965811965812</v>
      </c>
      <c r="H511" s="62" t="n">
        <v>13</v>
      </c>
      <c r="I511" s="62" t="n">
        <v>1</v>
      </c>
      <c r="J511" s="61" t="n">
        <f aca="false">(H514*I514)/100</f>
        <v>0.09</v>
      </c>
      <c r="K511" s="62" t="n">
        <v>81</v>
      </c>
      <c r="L511" s="62" t="n">
        <v>44</v>
      </c>
      <c r="M511" s="62" t="n">
        <v>10</v>
      </c>
      <c r="N511" s="61" t="n">
        <f aca="false">K511*L511*(1-(L511/M511))</f>
        <v>-12117.6</v>
      </c>
      <c r="O511" s="62" t="n">
        <v>5</v>
      </c>
      <c r="P511" s="62" t="n">
        <v>50</v>
      </c>
      <c r="Q511" s="61" t="n">
        <f aca="false">P511/O511</f>
        <v>10</v>
      </c>
      <c r="R511" s="62" t="n">
        <v>453</v>
      </c>
      <c r="S511" s="62" t="n">
        <v>15</v>
      </c>
      <c r="T511" s="45" t="n">
        <v>0.29</v>
      </c>
      <c r="U511" s="61" t="n">
        <f aca="false">(R511*S511*T511)/1000</f>
        <v>1.97055</v>
      </c>
      <c r="V511" s="45" t="n">
        <v>3.55</v>
      </c>
      <c r="W511" s="45" t="n">
        <v>23.04</v>
      </c>
      <c r="X511" s="61" t="n">
        <f aca="false">V511+W511</f>
        <v>26.59</v>
      </c>
    </row>
    <row r="512" customFormat="false" ht="14.9" hidden="false" customHeight="false" outlineLevel="0" collapsed="false">
      <c r="A512" s="59" t="n">
        <v>510</v>
      </c>
      <c r="B512" s="62" t="n">
        <v>4</v>
      </c>
      <c r="C512" s="62" t="n">
        <v>24</v>
      </c>
      <c r="D512" s="61" t="n">
        <f aca="false">(B512/C512)*100</f>
        <v>16.6666666666667</v>
      </c>
      <c r="E512" s="62" t="n">
        <v>20</v>
      </c>
      <c r="F512" s="62" t="n">
        <v>118</v>
      </c>
      <c r="G512" s="61" t="n">
        <f aca="false">(E512/F512)*100</f>
        <v>16.9491525423729</v>
      </c>
      <c r="H512" s="62" t="n">
        <v>8</v>
      </c>
      <c r="I512" s="62" t="n">
        <v>2</v>
      </c>
      <c r="J512" s="61" t="n">
        <f aca="false">(H515*I515)/100</f>
        <v>0.54</v>
      </c>
      <c r="K512" s="62" t="n">
        <v>85</v>
      </c>
      <c r="L512" s="62" t="n">
        <v>12</v>
      </c>
      <c r="M512" s="62" t="n">
        <v>11</v>
      </c>
      <c r="N512" s="61" t="n">
        <f aca="false">K512*L512*(1-(L512/M512))</f>
        <v>-92.7272727272727</v>
      </c>
      <c r="O512" s="62" t="n">
        <v>10</v>
      </c>
      <c r="P512" s="62" t="n">
        <v>40</v>
      </c>
      <c r="Q512" s="61" t="n">
        <f aca="false">P512/O512</f>
        <v>4</v>
      </c>
      <c r="R512" s="62" t="n">
        <v>615</v>
      </c>
      <c r="S512" s="62" t="n">
        <v>20</v>
      </c>
      <c r="T512" s="45" t="n">
        <v>0.28</v>
      </c>
      <c r="U512" s="61" t="n">
        <f aca="false">(R512*S512*T512)/1000</f>
        <v>3.444</v>
      </c>
      <c r="V512" s="45" t="n">
        <v>4.62</v>
      </c>
      <c r="W512" s="45" t="n">
        <v>7.92</v>
      </c>
      <c r="X512" s="61" t="n">
        <f aca="false">V512+W512</f>
        <v>12.54</v>
      </c>
    </row>
    <row r="513" customFormat="false" ht="14.9" hidden="false" customHeight="false" outlineLevel="0" collapsed="false">
      <c r="A513" s="59" t="n">
        <v>511</v>
      </c>
      <c r="B513" s="62" t="n">
        <v>2</v>
      </c>
      <c r="C513" s="62" t="n">
        <v>25</v>
      </c>
      <c r="D513" s="61" t="n">
        <f aca="false">(B513/C513)*100</f>
        <v>8</v>
      </c>
      <c r="E513" s="62" t="n">
        <v>45</v>
      </c>
      <c r="F513" s="62" t="n">
        <v>116</v>
      </c>
      <c r="G513" s="61" t="n">
        <f aca="false">(E513/F513)*100</f>
        <v>38.7931034482759</v>
      </c>
      <c r="H513" s="62" t="n">
        <v>13</v>
      </c>
      <c r="I513" s="62" t="n">
        <v>1</v>
      </c>
      <c r="J513" s="61" t="n">
        <f aca="false">(H516*I516)/100</f>
        <v>0.22</v>
      </c>
      <c r="K513" s="62" t="n">
        <v>86</v>
      </c>
      <c r="L513" s="62" t="n">
        <v>26</v>
      </c>
      <c r="M513" s="62" t="n">
        <v>12</v>
      </c>
      <c r="N513" s="61" t="n">
        <f aca="false">K513*L513*(1-(L513/M513))</f>
        <v>-2608.66666666667</v>
      </c>
      <c r="O513" s="62" t="n">
        <v>9</v>
      </c>
      <c r="P513" s="62" t="n">
        <v>41</v>
      </c>
      <c r="Q513" s="61" t="n">
        <f aca="false">P513/O513</f>
        <v>4.55555555555556</v>
      </c>
      <c r="R513" s="62" t="n">
        <v>580</v>
      </c>
      <c r="S513" s="62" t="n">
        <v>18</v>
      </c>
      <c r="T513" s="45" t="n">
        <v>0.29</v>
      </c>
      <c r="U513" s="61" t="n">
        <f aca="false">(R513*S513*T513)/1000</f>
        <v>3.0276</v>
      </c>
      <c r="V513" s="45" t="n">
        <v>7.6</v>
      </c>
      <c r="W513" s="45" t="n">
        <v>34.56</v>
      </c>
      <c r="X513" s="61" t="n">
        <f aca="false">V513+W513</f>
        <v>42.16</v>
      </c>
    </row>
    <row r="514" customFormat="false" ht="14.9" hidden="false" customHeight="false" outlineLevel="0" collapsed="false">
      <c r="A514" s="59" t="n">
        <v>512</v>
      </c>
      <c r="B514" s="62" t="n">
        <v>5</v>
      </c>
      <c r="C514" s="62" t="n">
        <v>22</v>
      </c>
      <c r="D514" s="61" t="n">
        <f aca="false">(B514/C514)*100</f>
        <v>22.7272727272727</v>
      </c>
      <c r="E514" s="62" t="n">
        <v>30</v>
      </c>
      <c r="F514" s="62" t="n">
        <v>122</v>
      </c>
      <c r="G514" s="61" t="n">
        <f aca="false">(E514/F514)*100</f>
        <v>24.5901639344262</v>
      </c>
      <c r="H514" s="62" t="n">
        <v>9</v>
      </c>
      <c r="I514" s="62" t="n">
        <v>1</v>
      </c>
      <c r="J514" s="61" t="n">
        <f aca="false">(H517*I517)/100</f>
        <v>0.04</v>
      </c>
      <c r="K514" s="62" t="n">
        <v>78</v>
      </c>
      <c r="L514" s="62" t="n">
        <v>25</v>
      </c>
      <c r="M514" s="62" t="n">
        <v>12</v>
      </c>
      <c r="N514" s="61" t="n">
        <f aca="false">K514*L514*(1-(L514/M514))</f>
        <v>-2112.5</v>
      </c>
      <c r="O514" s="62" t="n">
        <v>3</v>
      </c>
      <c r="P514" s="62" t="n">
        <v>43</v>
      </c>
      <c r="Q514" s="61" t="n">
        <f aca="false">P514/O514</f>
        <v>14.3333333333333</v>
      </c>
      <c r="R514" s="62" t="n">
        <v>490</v>
      </c>
      <c r="S514" s="62" t="n">
        <v>18</v>
      </c>
      <c r="T514" s="45" t="n">
        <v>0.38</v>
      </c>
      <c r="U514" s="61" t="n">
        <f aca="false">(R514*S514*T514)/1000</f>
        <v>3.3516</v>
      </c>
      <c r="V514" s="45" t="n">
        <v>6.09</v>
      </c>
      <c r="W514" s="45" t="n">
        <v>18.24</v>
      </c>
      <c r="X514" s="61" t="n">
        <f aca="false">V514+W514</f>
        <v>24.33</v>
      </c>
    </row>
    <row r="515" customFormat="false" ht="14.9" hidden="false" customHeight="false" outlineLevel="0" collapsed="false">
      <c r="A515" s="59" t="n">
        <v>513</v>
      </c>
      <c r="B515" s="62" t="n">
        <v>4</v>
      </c>
      <c r="C515" s="62" t="n">
        <v>10</v>
      </c>
      <c r="D515" s="61" t="n">
        <f aca="false">(B515/C515)*100</f>
        <v>40</v>
      </c>
      <c r="E515" s="62" t="n">
        <v>11</v>
      </c>
      <c r="F515" s="62" t="n">
        <v>114</v>
      </c>
      <c r="G515" s="61" t="n">
        <f aca="false">(E515/F515)*100</f>
        <v>9.64912280701754</v>
      </c>
      <c r="H515" s="62" t="n">
        <v>18</v>
      </c>
      <c r="I515" s="62" t="n">
        <v>3</v>
      </c>
      <c r="J515" s="61" t="n">
        <f aca="false">(H518*I518)/100</f>
        <v>0.3</v>
      </c>
      <c r="K515" s="62" t="n">
        <v>70</v>
      </c>
      <c r="L515" s="62" t="n">
        <v>31</v>
      </c>
      <c r="M515" s="62" t="n">
        <v>11</v>
      </c>
      <c r="N515" s="61" t="n">
        <f aca="false">K515*L515*(1-(L515/M515))</f>
        <v>-3945.45454545455</v>
      </c>
      <c r="O515" s="62" t="n">
        <v>4</v>
      </c>
      <c r="P515" s="62" t="n">
        <v>36</v>
      </c>
      <c r="Q515" s="61" t="n">
        <f aca="false">P515/O515</f>
        <v>9</v>
      </c>
      <c r="R515" s="62" t="n">
        <v>405</v>
      </c>
      <c r="S515" s="62" t="n">
        <v>19</v>
      </c>
      <c r="T515" s="45" t="n">
        <v>0.42</v>
      </c>
      <c r="U515" s="61" t="n">
        <f aca="false">(R515*S515*T515)/1000</f>
        <v>3.2319</v>
      </c>
      <c r="V515" s="45" t="n">
        <v>7.07</v>
      </c>
      <c r="W515" s="45" t="n">
        <v>32</v>
      </c>
      <c r="X515" s="61" t="n">
        <f aca="false">V515+W515</f>
        <v>39.07</v>
      </c>
    </row>
    <row r="516" customFormat="false" ht="14.9" hidden="false" customHeight="false" outlineLevel="0" collapsed="false">
      <c r="A516" s="59" t="n">
        <v>514</v>
      </c>
      <c r="B516" s="62" t="n">
        <v>10</v>
      </c>
      <c r="C516" s="62" t="n">
        <v>13</v>
      </c>
      <c r="D516" s="61" t="n">
        <f aca="false">(B516/C516)*100</f>
        <v>76.9230769230769</v>
      </c>
      <c r="E516" s="62" t="n">
        <v>36</v>
      </c>
      <c r="F516" s="62" t="n">
        <v>120</v>
      </c>
      <c r="G516" s="61" t="n">
        <f aca="false">(E516/F516)*100</f>
        <v>30</v>
      </c>
      <c r="H516" s="62" t="n">
        <v>11</v>
      </c>
      <c r="I516" s="62" t="n">
        <v>2</v>
      </c>
      <c r="J516" s="61" t="n">
        <f aca="false">(H519*I519)/100</f>
        <v>0.2</v>
      </c>
      <c r="K516" s="62" t="n">
        <v>71</v>
      </c>
      <c r="L516" s="62" t="n">
        <v>32</v>
      </c>
      <c r="M516" s="62" t="n">
        <v>11</v>
      </c>
      <c r="N516" s="61" t="n">
        <f aca="false">K516*L516*(1-(L516/M516))</f>
        <v>-4337.45454545455</v>
      </c>
      <c r="O516" s="62" t="n">
        <v>8</v>
      </c>
      <c r="P516" s="62" t="n">
        <v>44</v>
      </c>
      <c r="Q516" s="61" t="n">
        <f aca="false">P516/O516</f>
        <v>5.5</v>
      </c>
      <c r="R516" s="62" t="n">
        <v>400</v>
      </c>
      <c r="S516" s="62" t="n">
        <v>22</v>
      </c>
      <c r="T516" s="45" t="n">
        <v>0.42</v>
      </c>
      <c r="U516" s="61" t="n">
        <f aca="false">(R516*S516*T516)/1000</f>
        <v>3.696</v>
      </c>
      <c r="V516" s="45" t="n">
        <v>3.06</v>
      </c>
      <c r="W516" s="45" t="n">
        <v>21.6</v>
      </c>
      <c r="X516" s="61" t="n">
        <f aca="false">V516+W516</f>
        <v>24.66</v>
      </c>
    </row>
    <row r="517" customFormat="false" ht="14.9" hidden="false" customHeight="false" outlineLevel="0" collapsed="false">
      <c r="A517" s="59" t="n">
        <v>515</v>
      </c>
      <c r="B517" s="62" t="n">
        <v>4</v>
      </c>
      <c r="C517" s="62" t="n">
        <v>19</v>
      </c>
      <c r="D517" s="61" t="n">
        <f aca="false">(B517/C517)*100</f>
        <v>21.0526315789474</v>
      </c>
      <c r="E517" s="62" t="n">
        <v>31</v>
      </c>
      <c r="F517" s="62" t="n">
        <v>110</v>
      </c>
      <c r="G517" s="61" t="n">
        <f aca="false">(E517/F517)*100</f>
        <v>28.1818181818182</v>
      </c>
      <c r="H517" s="62" t="n">
        <v>2</v>
      </c>
      <c r="I517" s="62" t="n">
        <v>2</v>
      </c>
      <c r="J517" s="61" t="n">
        <f aca="false">(H520*I520)/100</f>
        <v>0.24</v>
      </c>
      <c r="K517" s="62" t="n">
        <v>81</v>
      </c>
      <c r="L517" s="62" t="n">
        <v>30</v>
      </c>
      <c r="M517" s="62" t="n">
        <v>11</v>
      </c>
      <c r="N517" s="61" t="n">
        <f aca="false">K517*L517*(1-(L517/M517))</f>
        <v>-4197.27272727273</v>
      </c>
      <c r="O517" s="62" t="n">
        <v>4</v>
      </c>
      <c r="P517" s="62" t="n">
        <v>44</v>
      </c>
      <c r="Q517" s="61" t="n">
        <f aca="false">P517/O517</f>
        <v>11</v>
      </c>
      <c r="R517" s="62" t="n">
        <v>904</v>
      </c>
      <c r="S517" s="62" t="n">
        <v>25</v>
      </c>
      <c r="T517" s="45" t="n">
        <v>0.25</v>
      </c>
      <c r="U517" s="61" t="n">
        <f aca="false">(R517*S517*T517)/1000</f>
        <v>5.65</v>
      </c>
      <c r="V517" s="45" t="n">
        <v>4.56</v>
      </c>
      <c r="W517" s="45" t="n">
        <v>5.44</v>
      </c>
      <c r="X517" s="61" t="n">
        <f aca="false">V517+W517</f>
        <v>10</v>
      </c>
    </row>
    <row r="518" customFormat="false" ht="14.9" hidden="false" customHeight="false" outlineLevel="0" collapsed="false">
      <c r="A518" s="59" t="n">
        <v>516</v>
      </c>
      <c r="B518" s="62" t="n">
        <v>1</v>
      </c>
      <c r="C518" s="62" t="n">
        <v>21</v>
      </c>
      <c r="D518" s="61" t="n">
        <f aca="false">(B518/C518)*100</f>
        <v>4.76190476190476</v>
      </c>
      <c r="E518" s="62" t="n">
        <v>15</v>
      </c>
      <c r="F518" s="62" t="n">
        <v>116</v>
      </c>
      <c r="G518" s="61" t="n">
        <f aca="false">(E518/F518)*100</f>
        <v>12.9310344827586</v>
      </c>
      <c r="H518" s="62" t="n">
        <v>15</v>
      </c>
      <c r="I518" s="62" t="n">
        <v>2</v>
      </c>
      <c r="J518" s="61" t="n">
        <f aca="false">(H521*I521)/100</f>
        <v>0.32</v>
      </c>
      <c r="K518" s="62" t="n">
        <v>90</v>
      </c>
      <c r="L518" s="62" t="n">
        <v>23</v>
      </c>
      <c r="M518" s="62" t="n">
        <v>12</v>
      </c>
      <c r="N518" s="61" t="n">
        <f aca="false">K518*L518*(1-(L518/M518))</f>
        <v>-1897.5</v>
      </c>
      <c r="O518" s="62" t="n">
        <v>7</v>
      </c>
      <c r="P518" s="62" t="n">
        <v>35</v>
      </c>
      <c r="Q518" s="61" t="n">
        <f aca="false">P518/O518</f>
        <v>5</v>
      </c>
      <c r="R518" s="62" t="n">
        <v>392</v>
      </c>
      <c r="S518" s="62" t="n">
        <v>30</v>
      </c>
      <c r="T518" s="45" t="n">
        <v>0.35</v>
      </c>
      <c r="U518" s="61" t="n">
        <f aca="false">(R518*S518*T518)/1000</f>
        <v>4.116</v>
      </c>
      <c r="V518" s="45" t="n">
        <v>3.59</v>
      </c>
      <c r="W518" s="45" t="n">
        <v>12.4</v>
      </c>
      <c r="X518" s="61" t="n">
        <f aca="false">V518+W518</f>
        <v>15.99</v>
      </c>
    </row>
    <row r="519" customFormat="false" ht="14.9" hidden="false" customHeight="false" outlineLevel="0" collapsed="false">
      <c r="A519" s="59" t="n">
        <v>517</v>
      </c>
      <c r="B519" s="62" t="n">
        <v>2</v>
      </c>
      <c r="C519" s="62" t="n">
        <v>25</v>
      </c>
      <c r="D519" s="61" t="n">
        <f aca="false">(B519/C519)*100</f>
        <v>8</v>
      </c>
      <c r="E519" s="62" t="n">
        <v>32</v>
      </c>
      <c r="F519" s="62" t="n">
        <v>123</v>
      </c>
      <c r="G519" s="61" t="n">
        <f aca="false">(E519/F519)*100</f>
        <v>26.0162601626016</v>
      </c>
      <c r="H519" s="62" t="n">
        <v>20</v>
      </c>
      <c r="I519" s="62" t="n">
        <v>1</v>
      </c>
      <c r="J519" s="61" t="n">
        <f aca="false">(H522*I522)/100</f>
        <v>0.15</v>
      </c>
      <c r="K519" s="62" t="n">
        <v>77</v>
      </c>
      <c r="L519" s="62" t="n">
        <v>47</v>
      </c>
      <c r="M519" s="62" t="n">
        <v>11</v>
      </c>
      <c r="N519" s="61" t="n">
        <f aca="false">K519*L519*(1-(L519/M519))</f>
        <v>-11844</v>
      </c>
      <c r="O519" s="62" t="n">
        <v>6</v>
      </c>
      <c r="P519" s="62" t="n">
        <v>45</v>
      </c>
      <c r="Q519" s="61" t="n">
        <f aca="false">P519/O519</f>
        <v>7.5</v>
      </c>
      <c r="R519" s="62" t="n">
        <v>195</v>
      </c>
      <c r="S519" s="62" t="n">
        <v>17</v>
      </c>
      <c r="T519" s="45" t="n">
        <v>0.4</v>
      </c>
      <c r="U519" s="61" t="n">
        <f aca="false">(R519*S519*T519)/1000</f>
        <v>1.326</v>
      </c>
      <c r="V519" s="45" t="n">
        <v>3.57</v>
      </c>
      <c r="W519" s="45" t="n">
        <v>8.88</v>
      </c>
      <c r="X519" s="61" t="n">
        <f aca="false">V519+W519</f>
        <v>12.45</v>
      </c>
    </row>
    <row r="520" customFormat="false" ht="14.9" hidden="false" customHeight="false" outlineLevel="0" collapsed="false">
      <c r="A520" s="59" t="n">
        <v>518</v>
      </c>
      <c r="B520" s="62" t="n">
        <v>1</v>
      </c>
      <c r="C520" s="62" t="n">
        <v>23</v>
      </c>
      <c r="D520" s="61" t="n">
        <f aca="false">(B520/C520)*100</f>
        <v>4.34782608695652</v>
      </c>
      <c r="E520" s="62" t="n">
        <v>27</v>
      </c>
      <c r="F520" s="62" t="n">
        <v>115</v>
      </c>
      <c r="G520" s="61" t="n">
        <f aca="false">(E520/F520)*100</f>
        <v>23.4782608695652</v>
      </c>
      <c r="H520" s="62" t="n">
        <v>12</v>
      </c>
      <c r="I520" s="62" t="n">
        <v>2</v>
      </c>
      <c r="J520" s="61" t="n">
        <f aca="false">(H523*I523)/100</f>
        <v>0.18</v>
      </c>
      <c r="K520" s="62" t="n">
        <v>81</v>
      </c>
      <c r="L520" s="62" t="n">
        <v>42</v>
      </c>
      <c r="M520" s="62" t="n">
        <v>12</v>
      </c>
      <c r="N520" s="61" t="n">
        <f aca="false">K520*L520*(1-(L520/M520))</f>
        <v>-8505</v>
      </c>
      <c r="O520" s="62" t="n">
        <v>3</v>
      </c>
      <c r="P520" s="62" t="n">
        <v>49</v>
      </c>
      <c r="Q520" s="61" t="n">
        <f aca="false">P520/O520</f>
        <v>16.3333333333333</v>
      </c>
      <c r="R520" s="62" t="n">
        <v>464</v>
      </c>
      <c r="S520" s="62" t="n">
        <v>25</v>
      </c>
      <c r="T520" s="45" t="n">
        <v>0.33</v>
      </c>
      <c r="U520" s="61" t="n">
        <f aca="false">(R520*S520*T520)/1000</f>
        <v>3.828</v>
      </c>
      <c r="V520" s="45" t="n">
        <v>1.61</v>
      </c>
      <c r="W520" s="45" t="n">
        <v>32</v>
      </c>
      <c r="X520" s="61" t="n">
        <f aca="false">V520+W520</f>
        <v>33.61</v>
      </c>
    </row>
    <row r="521" customFormat="false" ht="14.9" hidden="false" customHeight="false" outlineLevel="0" collapsed="false">
      <c r="A521" s="59" t="n">
        <v>519</v>
      </c>
      <c r="B521" s="62" t="n">
        <v>9</v>
      </c>
      <c r="C521" s="62" t="n">
        <v>17</v>
      </c>
      <c r="D521" s="61" t="n">
        <f aca="false">(B521/C521)*100</f>
        <v>52.9411764705882</v>
      </c>
      <c r="E521" s="62" t="n">
        <v>40</v>
      </c>
      <c r="F521" s="62" t="n">
        <v>117</v>
      </c>
      <c r="G521" s="61" t="n">
        <f aca="false">(E521/F521)*100</f>
        <v>34.1880341880342</v>
      </c>
      <c r="H521" s="62" t="n">
        <v>16</v>
      </c>
      <c r="I521" s="62" t="n">
        <v>2</v>
      </c>
      <c r="J521" s="61" t="n">
        <f aca="false">(H524*I524)/100</f>
        <v>0.57</v>
      </c>
      <c r="K521" s="62" t="n">
        <v>72</v>
      </c>
      <c r="L521" s="62" t="n">
        <v>30</v>
      </c>
      <c r="M521" s="62" t="n">
        <v>10</v>
      </c>
      <c r="N521" s="61" t="n">
        <f aca="false">K521*L521*(1-(L521/M521))</f>
        <v>-4320</v>
      </c>
      <c r="O521" s="62" t="n">
        <v>5</v>
      </c>
      <c r="P521" s="62" t="n">
        <v>33</v>
      </c>
      <c r="Q521" s="61" t="n">
        <f aca="false">P521/O521</f>
        <v>6.6</v>
      </c>
      <c r="R521" s="62" t="n">
        <v>359</v>
      </c>
      <c r="S521" s="62" t="n">
        <v>23</v>
      </c>
      <c r="T521" s="45" t="n">
        <v>0.34</v>
      </c>
      <c r="U521" s="61" t="n">
        <f aca="false">(R521*S521*T521)/1000</f>
        <v>2.80738</v>
      </c>
      <c r="V521" s="45" t="n">
        <v>4.05</v>
      </c>
      <c r="W521" s="45" t="n">
        <v>33.84</v>
      </c>
      <c r="X521" s="61" t="n">
        <f aca="false">V521+W521</f>
        <v>37.89</v>
      </c>
    </row>
    <row r="522" customFormat="false" ht="14.9" hidden="false" customHeight="false" outlineLevel="0" collapsed="false">
      <c r="A522" s="59" t="n">
        <v>520</v>
      </c>
      <c r="B522" s="62" t="n">
        <v>9</v>
      </c>
      <c r="C522" s="62" t="n">
        <v>16</v>
      </c>
      <c r="D522" s="61" t="n">
        <f aca="false">(B522/C522)*100</f>
        <v>56.25</v>
      </c>
      <c r="E522" s="62" t="n">
        <v>24</v>
      </c>
      <c r="F522" s="62" t="n">
        <v>122</v>
      </c>
      <c r="G522" s="61" t="n">
        <f aca="false">(E522/F522)*100</f>
        <v>19.672131147541</v>
      </c>
      <c r="H522" s="62" t="n">
        <v>5</v>
      </c>
      <c r="I522" s="62" t="n">
        <v>3</v>
      </c>
      <c r="J522" s="61" t="n">
        <f aca="false">(H525*I525)/100</f>
        <v>0.04</v>
      </c>
      <c r="K522" s="62" t="n">
        <v>74</v>
      </c>
      <c r="L522" s="62" t="n">
        <v>22</v>
      </c>
      <c r="M522" s="62" t="n">
        <v>11</v>
      </c>
      <c r="N522" s="61" t="n">
        <f aca="false">K522*L522*(1-(L522/M522))</f>
        <v>-1628</v>
      </c>
      <c r="O522" s="62" t="n">
        <v>3</v>
      </c>
      <c r="P522" s="62" t="n">
        <v>34</v>
      </c>
      <c r="Q522" s="61" t="n">
        <f aca="false">P522/O522</f>
        <v>11.3333333333333</v>
      </c>
      <c r="R522" s="62" t="n">
        <v>889</v>
      </c>
      <c r="S522" s="62" t="n">
        <v>25</v>
      </c>
      <c r="T522" s="45" t="n">
        <v>0.25</v>
      </c>
      <c r="U522" s="61" t="n">
        <f aca="false">(R522*S522*T522)/1000</f>
        <v>5.55625</v>
      </c>
      <c r="V522" s="45" t="n">
        <v>2.07</v>
      </c>
      <c r="W522" s="45" t="n">
        <v>34.56</v>
      </c>
      <c r="X522" s="61" t="n">
        <f aca="false">V522+W522</f>
        <v>36.63</v>
      </c>
    </row>
    <row r="523" customFormat="false" ht="14.9" hidden="false" customHeight="false" outlineLevel="0" collapsed="false">
      <c r="A523" s="59" t="n">
        <v>521</v>
      </c>
      <c r="B523" s="62" t="n">
        <v>10</v>
      </c>
      <c r="C523" s="62" t="n">
        <v>19</v>
      </c>
      <c r="D523" s="61" t="n">
        <f aca="false">(B523/C523)*100</f>
        <v>52.6315789473684</v>
      </c>
      <c r="E523" s="62" t="n">
        <v>42</v>
      </c>
      <c r="F523" s="62" t="n">
        <v>124</v>
      </c>
      <c r="G523" s="61" t="n">
        <f aca="false">(E523/F523)*100</f>
        <v>33.8709677419355</v>
      </c>
      <c r="H523" s="62" t="n">
        <v>18</v>
      </c>
      <c r="I523" s="62" t="n">
        <v>1</v>
      </c>
      <c r="J523" s="61" t="n">
        <f aca="false">(H526*I526)/100</f>
        <v>0.27</v>
      </c>
      <c r="K523" s="62" t="n">
        <v>83</v>
      </c>
      <c r="L523" s="62" t="n">
        <v>48</v>
      </c>
      <c r="M523" s="62" t="n">
        <v>11</v>
      </c>
      <c r="N523" s="61" t="n">
        <f aca="false">K523*L523*(1-(L523/M523))</f>
        <v>-13400.7272727273</v>
      </c>
      <c r="O523" s="62" t="n">
        <v>9</v>
      </c>
      <c r="P523" s="62" t="n">
        <v>42</v>
      </c>
      <c r="Q523" s="61" t="n">
        <f aca="false">P523/O523</f>
        <v>4.66666666666667</v>
      </c>
      <c r="R523" s="62" t="n">
        <v>879</v>
      </c>
      <c r="S523" s="62" t="n">
        <v>25</v>
      </c>
      <c r="T523" s="45" t="n">
        <v>0.34</v>
      </c>
      <c r="U523" s="61" t="n">
        <f aca="false">(R523*S523*T523)/1000</f>
        <v>7.4715</v>
      </c>
      <c r="V523" s="45" t="n">
        <v>6.07</v>
      </c>
      <c r="W523" s="45" t="n">
        <v>30.4</v>
      </c>
      <c r="X523" s="61" t="n">
        <f aca="false">V523+W523</f>
        <v>36.47</v>
      </c>
    </row>
    <row r="524" customFormat="false" ht="14.9" hidden="false" customHeight="false" outlineLevel="0" collapsed="false">
      <c r="A524" s="59" t="n">
        <v>522</v>
      </c>
      <c r="B524" s="62" t="n">
        <v>6</v>
      </c>
      <c r="C524" s="62" t="n">
        <v>22</v>
      </c>
      <c r="D524" s="61" t="n">
        <f aca="false">(B524/C524)*100</f>
        <v>27.2727272727273</v>
      </c>
      <c r="E524" s="62" t="n">
        <v>40</v>
      </c>
      <c r="F524" s="62" t="n">
        <v>119</v>
      </c>
      <c r="G524" s="61" t="n">
        <f aca="false">(E524/F524)*100</f>
        <v>33.6134453781513</v>
      </c>
      <c r="H524" s="62" t="n">
        <v>19</v>
      </c>
      <c r="I524" s="62" t="n">
        <v>3</v>
      </c>
      <c r="J524" s="61" t="n">
        <f aca="false">(H527*I527)/100</f>
        <v>0.08</v>
      </c>
      <c r="K524" s="62" t="n">
        <v>85</v>
      </c>
      <c r="L524" s="62" t="n">
        <v>41</v>
      </c>
      <c r="M524" s="62" t="n">
        <v>12</v>
      </c>
      <c r="N524" s="61" t="n">
        <f aca="false">K524*L524*(1-(L524/M524))</f>
        <v>-8422.08333333333</v>
      </c>
      <c r="O524" s="62" t="n">
        <v>3</v>
      </c>
      <c r="P524" s="62" t="n">
        <v>50</v>
      </c>
      <c r="Q524" s="61" t="n">
        <f aca="false">P524/O524</f>
        <v>16.6666666666667</v>
      </c>
      <c r="R524" s="62" t="n">
        <v>903</v>
      </c>
      <c r="S524" s="62" t="n">
        <v>28</v>
      </c>
      <c r="T524" s="45" t="n">
        <v>0.36</v>
      </c>
      <c r="U524" s="61" t="n">
        <f aca="false">(R524*S524*T524)/1000</f>
        <v>9.10224</v>
      </c>
      <c r="V524" s="45" t="n">
        <v>6.07</v>
      </c>
      <c r="W524" s="45" t="n">
        <v>31.68</v>
      </c>
      <c r="X524" s="61" t="n">
        <f aca="false">V524+W524</f>
        <v>37.75</v>
      </c>
    </row>
    <row r="525" customFormat="false" ht="14.9" hidden="false" customHeight="false" outlineLevel="0" collapsed="false">
      <c r="A525" s="59" t="n">
        <v>523</v>
      </c>
      <c r="B525" s="62" t="n">
        <v>9</v>
      </c>
      <c r="C525" s="62" t="n">
        <v>24</v>
      </c>
      <c r="D525" s="61" t="n">
        <f aca="false">(B525/C525)*100</f>
        <v>37.5</v>
      </c>
      <c r="E525" s="62" t="n">
        <v>14</v>
      </c>
      <c r="F525" s="62" t="n">
        <v>118</v>
      </c>
      <c r="G525" s="61" t="n">
        <f aca="false">(E525/F525)*100</f>
        <v>11.864406779661</v>
      </c>
      <c r="H525" s="62" t="n">
        <v>2</v>
      </c>
      <c r="I525" s="62" t="n">
        <v>2</v>
      </c>
      <c r="J525" s="61" t="n">
        <f aca="false">(H528*I528)/100</f>
        <v>0.34</v>
      </c>
      <c r="K525" s="62" t="n">
        <v>84</v>
      </c>
      <c r="L525" s="62" t="n">
        <v>13</v>
      </c>
      <c r="M525" s="62" t="n">
        <v>11</v>
      </c>
      <c r="N525" s="61" t="n">
        <f aca="false">K525*L525*(1-(L525/M525))</f>
        <v>-198.545454545455</v>
      </c>
      <c r="O525" s="62" t="n">
        <v>9</v>
      </c>
      <c r="P525" s="62" t="n">
        <v>44</v>
      </c>
      <c r="Q525" s="61" t="n">
        <f aca="false">P525/O525</f>
        <v>4.88888888888889</v>
      </c>
      <c r="R525" s="62" t="n">
        <v>408</v>
      </c>
      <c r="S525" s="62" t="n">
        <v>26</v>
      </c>
      <c r="T525" s="45" t="n">
        <v>0.25</v>
      </c>
      <c r="U525" s="61" t="n">
        <f aca="false">(R525*S525*T525)/1000</f>
        <v>2.652</v>
      </c>
      <c r="V525" s="45" t="n">
        <v>4.06</v>
      </c>
      <c r="W525" s="45" t="n">
        <v>33.6</v>
      </c>
      <c r="X525" s="61" t="n">
        <f aca="false">V525+W525</f>
        <v>37.66</v>
      </c>
    </row>
    <row r="526" customFormat="false" ht="14.9" hidden="false" customHeight="false" outlineLevel="0" collapsed="false">
      <c r="A526" s="59" t="n">
        <v>524</v>
      </c>
      <c r="B526" s="62" t="n">
        <v>10</v>
      </c>
      <c r="C526" s="62" t="n">
        <v>20</v>
      </c>
      <c r="D526" s="61" t="n">
        <f aca="false">(B526/C526)*100</f>
        <v>50</v>
      </c>
      <c r="E526" s="62" t="n">
        <v>14</v>
      </c>
      <c r="F526" s="62" t="n">
        <v>119</v>
      </c>
      <c r="G526" s="61" t="n">
        <f aca="false">(E526/F526)*100</f>
        <v>11.7647058823529</v>
      </c>
      <c r="H526" s="62" t="n">
        <v>9</v>
      </c>
      <c r="I526" s="62" t="n">
        <v>3</v>
      </c>
      <c r="J526" s="61" t="n">
        <f aca="false">(H529*I529)/100</f>
        <v>0.12</v>
      </c>
      <c r="K526" s="62" t="n">
        <v>80</v>
      </c>
      <c r="L526" s="62" t="n">
        <v>27</v>
      </c>
      <c r="M526" s="62" t="n">
        <v>10</v>
      </c>
      <c r="N526" s="61" t="n">
        <f aca="false">K526*L526*(1-(L526/M526))</f>
        <v>-3672</v>
      </c>
      <c r="O526" s="62" t="n">
        <v>4</v>
      </c>
      <c r="P526" s="62" t="n">
        <v>42</v>
      </c>
      <c r="Q526" s="61" t="n">
        <f aca="false">P526/O526</f>
        <v>10.5</v>
      </c>
      <c r="R526" s="62" t="n">
        <v>106</v>
      </c>
      <c r="S526" s="62" t="n">
        <v>22</v>
      </c>
      <c r="T526" s="45" t="n">
        <v>0.25</v>
      </c>
      <c r="U526" s="61" t="n">
        <f aca="false">(R526*S526*T526)/1000</f>
        <v>0.583</v>
      </c>
      <c r="V526" s="45" t="n">
        <v>3.58</v>
      </c>
      <c r="W526" s="45" t="n">
        <v>21.12</v>
      </c>
      <c r="X526" s="61" t="n">
        <f aca="false">V526+W526</f>
        <v>24.7</v>
      </c>
    </row>
    <row r="527" customFormat="false" ht="14.9" hidden="false" customHeight="false" outlineLevel="0" collapsed="false">
      <c r="A527" s="59" t="n">
        <v>525</v>
      </c>
      <c r="B527" s="62" t="n">
        <v>10</v>
      </c>
      <c r="C527" s="62" t="n">
        <v>17</v>
      </c>
      <c r="D527" s="61" t="n">
        <f aca="false">(B527/C527)*100</f>
        <v>58.8235294117647</v>
      </c>
      <c r="E527" s="62" t="n">
        <v>28</v>
      </c>
      <c r="F527" s="62" t="n">
        <v>124</v>
      </c>
      <c r="G527" s="61" t="n">
        <f aca="false">(E527/F527)*100</f>
        <v>22.5806451612903</v>
      </c>
      <c r="H527" s="62" t="n">
        <v>4</v>
      </c>
      <c r="I527" s="62" t="n">
        <v>2</v>
      </c>
      <c r="J527" s="61" t="n">
        <f aca="false">(H530*I530)/100</f>
        <v>0.57</v>
      </c>
      <c r="K527" s="62" t="n">
        <v>83</v>
      </c>
      <c r="L527" s="62" t="n">
        <v>25</v>
      </c>
      <c r="M527" s="62" t="n">
        <v>11</v>
      </c>
      <c r="N527" s="61" t="n">
        <f aca="false">K527*L527*(1-(L527/M527))</f>
        <v>-2640.90909090909</v>
      </c>
      <c r="O527" s="62" t="n">
        <v>10</v>
      </c>
      <c r="P527" s="62" t="n">
        <v>40</v>
      </c>
      <c r="Q527" s="61" t="n">
        <f aca="false">P527/O527</f>
        <v>4</v>
      </c>
      <c r="R527" s="62" t="n">
        <v>716</v>
      </c>
      <c r="S527" s="62" t="n">
        <v>27</v>
      </c>
      <c r="T527" s="45" t="n">
        <v>0.33</v>
      </c>
      <c r="U527" s="61" t="n">
        <f aca="false">(R527*S527*T527)/1000</f>
        <v>6.37956</v>
      </c>
      <c r="V527" s="45" t="n">
        <v>6.59</v>
      </c>
      <c r="W527" s="45" t="n">
        <v>19.6</v>
      </c>
      <c r="X527" s="61" t="n">
        <f aca="false">V527+W527</f>
        <v>26.19</v>
      </c>
    </row>
    <row r="528" customFormat="false" ht="14.9" hidden="false" customHeight="false" outlineLevel="0" collapsed="false">
      <c r="A528" s="59" t="n">
        <v>526</v>
      </c>
      <c r="B528" s="62" t="n">
        <v>1</v>
      </c>
      <c r="C528" s="62" t="n">
        <v>19</v>
      </c>
      <c r="D528" s="61" t="n">
        <f aca="false">(B528/C528)*100</f>
        <v>5.26315789473684</v>
      </c>
      <c r="E528" s="62" t="n">
        <v>45</v>
      </c>
      <c r="F528" s="62" t="n">
        <v>119</v>
      </c>
      <c r="G528" s="61" t="n">
        <f aca="false">(E528/F528)*100</f>
        <v>37.8151260504202</v>
      </c>
      <c r="H528" s="62" t="n">
        <v>17</v>
      </c>
      <c r="I528" s="62" t="n">
        <v>2</v>
      </c>
      <c r="J528" s="61" t="n">
        <f aca="false">(H531*I531)/100</f>
        <v>0.07</v>
      </c>
      <c r="K528" s="62" t="n">
        <v>86</v>
      </c>
      <c r="L528" s="62" t="n">
        <v>36</v>
      </c>
      <c r="M528" s="62" t="n">
        <v>12</v>
      </c>
      <c r="N528" s="61" t="n">
        <f aca="false">K528*L528*(1-(L528/M528))</f>
        <v>-6192</v>
      </c>
      <c r="O528" s="62" t="n">
        <v>3</v>
      </c>
      <c r="P528" s="62" t="n">
        <v>43</v>
      </c>
      <c r="Q528" s="61" t="n">
        <f aca="false">P528/O528</f>
        <v>14.3333333333333</v>
      </c>
      <c r="R528" s="62" t="n">
        <v>842</v>
      </c>
      <c r="S528" s="62" t="n">
        <v>26</v>
      </c>
      <c r="T528" s="45" t="n">
        <v>0.37</v>
      </c>
      <c r="U528" s="61" t="n">
        <f aca="false">(R528*S528*T528)/1000</f>
        <v>8.10004</v>
      </c>
      <c r="V528" s="45" t="n">
        <v>4.15</v>
      </c>
      <c r="W528" s="45" t="n">
        <v>7.52</v>
      </c>
      <c r="X528" s="61" t="n">
        <f aca="false">V528+W528</f>
        <v>11.67</v>
      </c>
    </row>
    <row r="529" customFormat="false" ht="14.9" hidden="false" customHeight="false" outlineLevel="0" collapsed="false">
      <c r="A529" s="59" t="n">
        <v>527</v>
      </c>
      <c r="B529" s="62" t="n">
        <v>7</v>
      </c>
      <c r="C529" s="62" t="n">
        <v>14</v>
      </c>
      <c r="D529" s="61" t="n">
        <f aca="false">(B529/C529)*100</f>
        <v>50</v>
      </c>
      <c r="E529" s="62" t="n">
        <v>33</v>
      </c>
      <c r="F529" s="62" t="n">
        <v>120</v>
      </c>
      <c r="G529" s="61" t="n">
        <f aca="false">(E529/F529)*100</f>
        <v>27.5</v>
      </c>
      <c r="H529" s="62" t="n">
        <v>12</v>
      </c>
      <c r="I529" s="62" t="n">
        <v>1</v>
      </c>
      <c r="J529" s="61" t="n">
        <f aca="false">(H532*I532)/100</f>
        <v>0.34</v>
      </c>
      <c r="K529" s="62" t="n">
        <v>87</v>
      </c>
      <c r="L529" s="62" t="n">
        <v>24</v>
      </c>
      <c r="M529" s="62" t="n">
        <v>11</v>
      </c>
      <c r="N529" s="61" t="n">
        <f aca="false">K529*L529*(1-(L529/M529))</f>
        <v>-2467.63636363636</v>
      </c>
      <c r="O529" s="62" t="n">
        <v>5</v>
      </c>
      <c r="P529" s="62" t="n">
        <v>34</v>
      </c>
      <c r="Q529" s="61" t="n">
        <f aca="false">P529/O529</f>
        <v>6.8</v>
      </c>
      <c r="R529" s="62" t="n">
        <v>815</v>
      </c>
      <c r="S529" s="62" t="n">
        <v>28</v>
      </c>
      <c r="T529" s="45" t="n">
        <v>0.32</v>
      </c>
      <c r="U529" s="61" t="n">
        <f aca="false">(R529*S529*T529)/1000</f>
        <v>7.3024</v>
      </c>
      <c r="V529" s="45" t="n">
        <v>7.14</v>
      </c>
      <c r="W529" s="45" t="n">
        <v>9.92</v>
      </c>
      <c r="X529" s="61" t="n">
        <f aca="false">V529+W529</f>
        <v>17.06</v>
      </c>
    </row>
    <row r="530" customFormat="false" ht="14.9" hidden="false" customHeight="false" outlineLevel="0" collapsed="false">
      <c r="A530" s="59" t="n">
        <v>528</v>
      </c>
      <c r="B530" s="62" t="n">
        <v>1</v>
      </c>
      <c r="C530" s="62" t="n">
        <v>18</v>
      </c>
      <c r="D530" s="61" t="n">
        <f aca="false">(B530/C530)*100</f>
        <v>5.55555555555556</v>
      </c>
      <c r="E530" s="62" t="n">
        <v>14</v>
      </c>
      <c r="F530" s="62" t="n">
        <v>124</v>
      </c>
      <c r="G530" s="61" t="n">
        <f aca="false">(E530/F530)*100</f>
        <v>11.2903225806452</v>
      </c>
      <c r="H530" s="62" t="n">
        <v>19</v>
      </c>
      <c r="I530" s="62" t="n">
        <v>3</v>
      </c>
      <c r="J530" s="61" t="n">
        <f aca="false">(H533*I533)/100</f>
        <v>0.51</v>
      </c>
      <c r="K530" s="62" t="n">
        <v>89</v>
      </c>
      <c r="L530" s="62" t="n">
        <v>12</v>
      </c>
      <c r="M530" s="62" t="n">
        <v>12</v>
      </c>
      <c r="N530" s="61" t="n">
        <f aca="false">K530*L530*(1-(L530/M530))</f>
        <v>0</v>
      </c>
      <c r="O530" s="62" t="n">
        <v>4</v>
      </c>
      <c r="P530" s="62" t="n">
        <v>32</v>
      </c>
      <c r="Q530" s="61" t="n">
        <f aca="false">P530/O530</f>
        <v>8</v>
      </c>
      <c r="R530" s="62" t="n">
        <v>352</v>
      </c>
      <c r="S530" s="62" t="n">
        <v>26</v>
      </c>
      <c r="T530" s="45" t="n">
        <v>0.43</v>
      </c>
      <c r="U530" s="61" t="n">
        <f aca="false">(R530*S530*T530)/1000</f>
        <v>3.93536</v>
      </c>
      <c r="V530" s="45" t="n">
        <v>4.61</v>
      </c>
      <c r="W530" s="45" t="n">
        <v>12</v>
      </c>
      <c r="X530" s="61" t="n">
        <f aca="false">V530+W530</f>
        <v>16.61</v>
      </c>
    </row>
    <row r="531" customFormat="false" ht="14.9" hidden="false" customHeight="false" outlineLevel="0" collapsed="false">
      <c r="A531" s="59" t="n">
        <v>529</v>
      </c>
      <c r="B531" s="62" t="n">
        <v>10</v>
      </c>
      <c r="C531" s="62" t="n">
        <v>12</v>
      </c>
      <c r="D531" s="61" t="n">
        <f aca="false">(B531/C531)*100</f>
        <v>83.3333333333333</v>
      </c>
      <c r="E531" s="62" t="n">
        <v>18</v>
      </c>
      <c r="F531" s="62" t="n">
        <v>122</v>
      </c>
      <c r="G531" s="61" t="n">
        <f aca="false">(E531/F531)*100</f>
        <v>14.7540983606557</v>
      </c>
      <c r="H531" s="62" t="n">
        <v>7</v>
      </c>
      <c r="I531" s="62" t="n">
        <v>1</v>
      </c>
      <c r="J531" s="61" t="n">
        <f aca="false">(H534*I534)/100</f>
        <v>0.15</v>
      </c>
      <c r="K531" s="62" t="n">
        <v>81</v>
      </c>
      <c r="L531" s="62" t="n">
        <v>29</v>
      </c>
      <c r="M531" s="62" t="n">
        <v>10</v>
      </c>
      <c r="N531" s="61" t="n">
        <f aca="false">K531*L531*(1-(L531/M531))</f>
        <v>-4463.1</v>
      </c>
      <c r="O531" s="62" t="n">
        <v>8</v>
      </c>
      <c r="P531" s="62" t="n">
        <v>44</v>
      </c>
      <c r="Q531" s="61" t="n">
        <f aca="false">P531/O531</f>
        <v>5.5</v>
      </c>
      <c r="R531" s="62" t="n">
        <v>625</v>
      </c>
      <c r="S531" s="62" t="n">
        <v>30</v>
      </c>
      <c r="T531" s="45" t="n">
        <v>0.31</v>
      </c>
      <c r="U531" s="61" t="n">
        <f aca="false">(R531*S531*T531)/1000</f>
        <v>5.8125</v>
      </c>
      <c r="V531" s="45" t="n">
        <v>2.05</v>
      </c>
      <c r="W531" s="45" t="n">
        <v>17.28</v>
      </c>
      <c r="X531" s="61" t="n">
        <f aca="false">V531+W531</f>
        <v>19.33</v>
      </c>
    </row>
    <row r="532" customFormat="false" ht="14.9" hidden="false" customHeight="false" outlineLevel="0" collapsed="false">
      <c r="A532" s="59" t="n">
        <v>530</v>
      </c>
      <c r="B532" s="62" t="n">
        <v>4</v>
      </c>
      <c r="C532" s="62" t="n">
        <v>15</v>
      </c>
      <c r="D532" s="61" t="n">
        <f aca="false">(B532/C532)*100</f>
        <v>26.6666666666667</v>
      </c>
      <c r="E532" s="62" t="n">
        <v>35</v>
      </c>
      <c r="F532" s="62" t="n">
        <v>123</v>
      </c>
      <c r="G532" s="61" t="n">
        <f aca="false">(E532/F532)*100</f>
        <v>28.4552845528455</v>
      </c>
      <c r="H532" s="62" t="n">
        <v>17</v>
      </c>
      <c r="I532" s="62" t="n">
        <v>2</v>
      </c>
      <c r="J532" s="61" t="n">
        <f aca="false">(H535*I535)/100</f>
        <v>0.07</v>
      </c>
      <c r="K532" s="62" t="n">
        <v>73</v>
      </c>
      <c r="L532" s="62" t="n">
        <v>34</v>
      </c>
      <c r="M532" s="62" t="n">
        <v>12</v>
      </c>
      <c r="N532" s="61" t="n">
        <f aca="false">K532*L532*(1-(L532/M532))</f>
        <v>-4550.33333333333</v>
      </c>
      <c r="O532" s="62" t="n">
        <v>5</v>
      </c>
      <c r="P532" s="62" t="n">
        <v>37</v>
      </c>
      <c r="Q532" s="61" t="n">
        <f aca="false">P532/O532</f>
        <v>7.4</v>
      </c>
      <c r="R532" s="62" t="n">
        <v>716</v>
      </c>
      <c r="S532" s="62" t="n">
        <v>23</v>
      </c>
      <c r="T532" s="45" t="n">
        <v>0.3</v>
      </c>
      <c r="U532" s="61" t="n">
        <f aca="false">(R532*S532*T532)/1000</f>
        <v>4.9404</v>
      </c>
      <c r="V532" s="45" t="n">
        <v>6.08</v>
      </c>
      <c r="W532" s="45" t="n">
        <v>27.2</v>
      </c>
      <c r="X532" s="61" t="n">
        <f aca="false">V532+W532</f>
        <v>33.28</v>
      </c>
    </row>
    <row r="533" customFormat="false" ht="14.9" hidden="false" customHeight="false" outlineLevel="0" collapsed="false">
      <c r="A533" s="59" t="n">
        <v>531</v>
      </c>
      <c r="B533" s="62" t="n">
        <v>3</v>
      </c>
      <c r="C533" s="62" t="n">
        <v>13</v>
      </c>
      <c r="D533" s="61" t="n">
        <f aca="false">(B533/C533)*100</f>
        <v>23.0769230769231</v>
      </c>
      <c r="E533" s="62" t="n">
        <v>28</v>
      </c>
      <c r="F533" s="62" t="n">
        <v>119</v>
      </c>
      <c r="G533" s="61" t="n">
        <f aca="false">(E533/F533)*100</f>
        <v>23.5294117647059</v>
      </c>
      <c r="H533" s="62" t="n">
        <v>17</v>
      </c>
      <c r="I533" s="62" t="n">
        <v>3</v>
      </c>
      <c r="J533" s="61" t="n">
        <f aca="false">(H536*I536)/100</f>
        <v>0.39</v>
      </c>
      <c r="K533" s="62" t="n">
        <v>75</v>
      </c>
      <c r="L533" s="62" t="n">
        <v>20</v>
      </c>
      <c r="M533" s="62" t="n">
        <v>12</v>
      </c>
      <c r="N533" s="61" t="n">
        <f aca="false">K533*L533*(1-(L533/M533))</f>
        <v>-1000</v>
      </c>
      <c r="O533" s="62" t="n">
        <v>5</v>
      </c>
      <c r="P533" s="62" t="n">
        <v>37</v>
      </c>
      <c r="Q533" s="61" t="n">
        <f aca="false">P533/O533</f>
        <v>7.4</v>
      </c>
      <c r="R533" s="62" t="n">
        <v>650</v>
      </c>
      <c r="S533" s="62" t="n">
        <v>16</v>
      </c>
      <c r="T533" s="45" t="n">
        <v>0.37</v>
      </c>
      <c r="U533" s="61" t="n">
        <f aca="false">(R533*S533*T533)/1000</f>
        <v>3.848</v>
      </c>
      <c r="V533" s="45" t="n">
        <v>5.11</v>
      </c>
      <c r="W533" s="45" t="n">
        <v>19.2</v>
      </c>
      <c r="X533" s="61" t="n">
        <f aca="false">V533+W533</f>
        <v>24.31</v>
      </c>
    </row>
    <row r="534" customFormat="false" ht="14.9" hidden="false" customHeight="false" outlineLevel="0" collapsed="false">
      <c r="A534" s="59" t="n">
        <v>532</v>
      </c>
      <c r="B534" s="62" t="n">
        <v>9</v>
      </c>
      <c r="C534" s="62" t="n">
        <v>12</v>
      </c>
      <c r="D534" s="61" t="n">
        <f aca="false">(B534/C534)*100</f>
        <v>75</v>
      </c>
      <c r="E534" s="62" t="n">
        <v>31</v>
      </c>
      <c r="F534" s="62" t="n">
        <v>111</v>
      </c>
      <c r="G534" s="61" t="n">
        <f aca="false">(E534/F534)*100</f>
        <v>27.9279279279279</v>
      </c>
      <c r="H534" s="62" t="n">
        <v>5</v>
      </c>
      <c r="I534" s="62" t="n">
        <v>3</v>
      </c>
      <c r="J534" s="61" t="n">
        <f aca="false">(H537*I537)/100</f>
        <v>0.54</v>
      </c>
      <c r="K534" s="62" t="n">
        <v>73</v>
      </c>
      <c r="L534" s="62" t="n">
        <v>35</v>
      </c>
      <c r="M534" s="62" t="n">
        <v>12</v>
      </c>
      <c r="N534" s="61" t="n">
        <f aca="false">K534*L534*(1-(L534/M534))</f>
        <v>-4897.08333333333</v>
      </c>
      <c r="O534" s="62" t="n">
        <v>3</v>
      </c>
      <c r="P534" s="62" t="n">
        <v>34</v>
      </c>
      <c r="Q534" s="61" t="n">
        <f aca="false">P534/O534</f>
        <v>11.3333333333333</v>
      </c>
      <c r="R534" s="62" t="n">
        <v>341</v>
      </c>
      <c r="S534" s="62" t="n">
        <v>19</v>
      </c>
      <c r="T534" s="45" t="n">
        <v>0.25</v>
      </c>
      <c r="U534" s="61" t="n">
        <f aca="false">(R534*S534*T534)/1000</f>
        <v>1.61975</v>
      </c>
      <c r="V534" s="45" t="n">
        <v>4.61</v>
      </c>
      <c r="W534" s="45" t="n">
        <v>36</v>
      </c>
      <c r="X534" s="61" t="n">
        <f aca="false">V534+W534</f>
        <v>40.61</v>
      </c>
    </row>
    <row r="535" customFormat="false" ht="14.9" hidden="false" customHeight="false" outlineLevel="0" collapsed="false">
      <c r="A535" s="59" t="n">
        <v>533</v>
      </c>
      <c r="B535" s="62" t="n">
        <v>10</v>
      </c>
      <c r="C535" s="62" t="n">
        <v>14</v>
      </c>
      <c r="D535" s="61" t="n">
        <f aca="false">(B535/C535)*100</f>
        <v>71.4285714285714</v>
      </c>
      <c r="E535" s="62" t="n">
        <v>21</v>
      </c>
      <c r="F535" s="62" t="n">
        <v>121</v>
      </c>
      <c r="G535" s="61" t="n">
        <f aca="false">(E535/F535)*100</f>
        <v>17.3553719008264</v>
      </c>
      <c r="H535" s="62" t="n">
        <v>7</v>
      </c>
      <c r="I535" s="62" t="n">
        <v>1</v>
      </c>
      <c r="J535" s="61" t="n">
        <f aca="false">(H538*I538)/100</f>
        <v>0.16</v>
      </c>
      <c r="K535" s="62" t="n">
        <v>73</v>
      </c>
      <c r="L535" s="62" t="n">
        <v>42</v>
      </c>
      <c r="M535" s="62" t="n">
        <v>12</v>
      </c>
      <c r="N535" s="61" t="n">
        <f aca="false">K535*L535*(1-(L535/M535))</f>
        <v>-7665</v>
      </c>
      <c r="O535" s="62" t="n">
        <v>4</v>
      </c>
      <c r="P535" s="62" t="n">
        <v>48</v>
      </c>
      <c r="Q535" s="61" t="n">
        <f aca="false">P535/O535</f>
        <v>12</v>
      </c>
      <c r="R535" s="62" t="n">
        <v>503</v>
      </c>
      <c r="S535" s="62" t="n">
        <v>15</v>
      </c>
      <c r="T535" s="45" t="n">
        <v>0.3</v>
      </c>
      <c r="U535" s="61" t="n">
        <f aca="false">(R535*S535*T535)/1000</f>
        <v>2.2635</v>
      </c>
      <c r="V535" s="45" t="n">
        <v>3.12</v>
      </c>
      <c r="W535" s="45" t="n">
        <v>6.56</v>
      </c>
      <c r="X535" s="61" t="n">
        <f aca="false">V535+W535</f>
        <v>9.68</v>
      </c>
    </row>
    <row r="536" customFormat="false" ht="14.9" hidden="false" customHeight="false" outlineLevel="0" collapsed="false">
      <c r="A536" s="59" t="n">
        <v>534</v>
      </c>
      <c r="B536" s="62" t="n">
        <v>8</v>
      </c>
      <c r="C536" s="62" t="n">
        <v>15</v>
      </c>
      <c r="D536" s="61" t="n">
        <f aca="false">(B536/C536)*100</f>
        <v>53.3333333333333</v>
      </c>
      <c r="E536" s="62" t="n">
        <v>35</v>
      </c>
      <c r="F536" s="62" t="n">
        <v>119</v>
      </c>
      <c r="G536" s="61" t="n">
        <f aca="false">(E536/F536)*100</f>
        <v>29.4117647058824</v>
      </c>
      <c r="H536" s="62" t="n">
        <v>13</v>
      </c>
      <c r="I536" s="62" t="n">
        <v>3</v>
      </c>
      <c r="J536" s="61" t="n">
        <f aca="false">(H539*I539)/100</f>
        <v>0.08</v>
      </c>
      <c r="K536" s="62" t="n">
        <v>90</v>
      </c>
      <c r="L536" s="62" t="n">
        <v>32</v>
      </c>
      <c r="M536" s="62" t="n">
        <v>11</v>
      </c>
      <c r="N536" s="61" t="n">
        <f aca="false">K536*L536*(1-(L536/M536))</f>
        <v>-5498.18181818182</v>
      </c>
      <c r="O536" s="62" t="n">
        <v>5</v>
      </c>
      <c r="P536" s="62" t="n">
        <v>35</v>
      </c>
      <c r="Q536" s="61" t="n">
        <f aca="false">P536/O536</f>
        <v>7</v>
      </c>
      <c r="R536" s="62" t="n">
        <v>259</v>
      </c>
      <c r="S536" s="62" t="n">
        <v>17</v>
      </c>
      <c r="T536" s="45" t="n">
        <v>0.43</v>
      </c>
      <c r="U536" s="61" t="n">
        <f aca="false">(R536*S536*T536)/1000</f>
        <v>1.89329</v>
      </c>
      <c r="V536" s="45" t="n">
        <v>2.56</v>
      </c>
      <c r="W536" s="45" t="n">
        <v>17.36</v>
      </c>
      <c r="X536" s="61" t="n">
        <f aca="false">V536+W536</f>
        <v>19.92</v>
      </c>
    </row>
    <row r="537" customFormat="false" ht="14.9" hidden="false" customHeight="false" outlineLevel="0" collapsed="false">
      <c r="A537" s="59" t="n">
        <v>535</v>
      </c>
      <c r="B537" s="62" t="n">
        <v>4</v>
      </c>
      <c r="C537" s="62" t="n">
        <v>25</v>
      </c>
      <c r="D537" s="61" t="n">
        <f aca="false">(B537/C537)*100</f>
        <v>16</v>
      </c>
      <c r="E537" s="62" t="n">
        <v>17</v>
      </c>
      <c r="F537" s="62" t="n">
        <v>117</v>
      </c>
      <c r="G537" s="61" t="n">
        <f aca="false">(E537/F537)*100</f>
        <v>14.5299145299145</v>
      </c>
      <c r="H537" s="62" t="n">
        <v>18</v>
      </c>
      <c r="I537" s="62" t="n">
        <v>3</v>
      </c>
      <c r="J537" s="61" t="n">
        <f aca="false">(H540*I540)/100</f>
        <v>0.13</v>
      </c>
      <c r="K537" s="62" t="n">
        <v>89</v>
      </c>
      <c r="L537" s="62" t="n">
        <v>15</v>
      </c>
      <c r="M537" s="62" t="n">
        <v>11</v>
      </c>
      <c r="N537" s="61" t="n">
        <f aca="false">K537*L537*(1-(L537/M537))</f>
        <v>-485.454545454545</v>
      </c>
      <c r="O537" s="62" t="n">
        <v>5</v>
      </c>
      <c r="P537" s="62" t="n">
        <v>31</v>
      </c>
      <c r="Q537" s="61" t="n">
        <f aca="false">P537/O537</f>
        <v>6.2</v>
      </c>
      <c r="R537" s="62" t="n">
        <v>177</v>
      </c>
      <c r="S537" s="62" t="n">
        <v>16</v>
      </c>
      <c r="T537" s="45" t="n">
        <v>0.42</v>
      </c>
      <c r="U537" s="61" t="n">
        <f aca="false">(R537*S537*T537)/1000</f>
        <v>1.18944</v>
      </c>
      <c r="V537" s="45" t="n">
        <v>3.58</v>
      </c>
      <c r="W537" s="45" t="n">
        <v>19.68</v>
      </c>
      <c r="X537" s="61" t="n">
        <f aca="false">V537+W537</f>
        <v>23.26</v>
      </c>
    </row>
    <row r="538" customFormat="false" ht="14.9" hidden="false" customHeight="false" outlineLevel="0" collapsed="false">
      <c r="A538" s="59" t="n">
        <v>536</v>
      </c>
      <c r="B538" s="62" t="n">
        <v>10</v>
      </c>
      <c r="C538" s="62" t="n">
        <v>21</v>
      </c>
      <c r="D538" s="61" t="n">
        <f aca="false">(B538/C538)*100</f>
        <v>47.6190476190476</v>
      </c>
      <c r="E538" s="62" t="n">
        <v>14</v>
      </c>
      <c r="F538" s="62" t="n">
        <v>112</v>
      </c>
      <c r="G538" s="61" t="n">
        <f aca="false">(E538/F538)*100</f>
        <v>12.5</v>
      </c>
      <c r="H538" s="62" t="n">
        <v>8</v>
      </c>
      <c r="I538" s="62" t="n">
        <v>2</v>
      </c>
      <c r="J538" s="61" t="n">
        <f aca="false">(H541*I541)/100</f>
        <v>0.45</v>
      </c>
      <c r="K538" s="62" t="n">
        <v>84</v>
      </c>
      <c r="L538" s="62" t="n">
        <v>28</v>
      </c>
      <c r="M538" s="62" t="n">
        <v>11</v>
      </c>
      <c r="N538" s="61" t="n">
        <f aca="false">K538*L538*(1-(L538/M538))</f>
        <v>-3634.90909090909</v>
      </c>
      <c r="O538" s="62" t="n">
        <v>7</v>
      </c>
      <c r="P538" s="62" t="n">
        <v>45</v>
      </c>
      <c r="Q538" s="61" t="n">
        <f aca="false">P538/O538</f>
        <v>6.42857142857143</v>
      </c>
      <c r="R538" s="62" t="n">
        <v>495</v>
      </c>
      <c r="S538" s="62" t="n">
        <v>24</v>
      </c>
      <c r="T538" s="45" t="n">
        <v>0.27</v>
      </c>
      <c r="U538" s="61" t="n">
        <f aca="false">(R538*S538*T538)/1000</f>
        <v>3.2076</v>
      </c>
      <c r="V538" s="45" t="n">
        <v>7.14</v>
      </c>
      <c r="W538" s="45" t="n">
        <v>31.68</v>
      </c>
      <c r="X538" s="61" t="n">
        <f aca="false">V538+W538</f>
        <v>38.82</v>
      </c>
    </row>
    <row r="539" customFormat="false" ht="14.9" hidden="false" customHeight="false" outlineLevel="0" collapsed="false">
      <c r="A539" s="59" t="n">
        <v>537</v>
      </c>
      <c r="B539" s="62" t="n">
        <v>10</v>
      </c>
      <c r="C539" s="62" t="n">
        <v>22</v>
      </c>
      <c r="D539" s="61" t="n">
        <f aca="false">(B539/C539)*100</f>
        <v>45.4545454545455</v>
      </c>
      <c r="E539" s="62" t="n">
        <v>36</v>
      </c>
      <c r="F539" s="62" t="n">
        <v>119</v>
      </c>
      <c r="G539" s="61" t="n">
        <f aca="false">(E539/F539)*100</f>
        <v>30.2521008403361</v>
      </c>
      <c r="H539" s="62" t="n">
        <v>4</v>
      </c>
      <c r="I539" s="62" t="n">
        <v>2</v>
      </c>
      <c r="J539" s="61" t="n">
        <f aca="false">(H542*I542)/100</f>
        <v>0.34</v>
      </c>
      <c r="K539" s="62" t="n">
        <v>83</v>
      </c>
      <c r="L539" s="62" t="n">
        <v>14</v>
      </c>
      <c r="M539" s="62" t="n">
        <v>10</v>
      </c>
      <c r="N539" s="61" t="n">
        <f aca="false">K539*L539*(1-(L539/M539))</f>
        <v>-464.8</v>
      </c>
      <c r="O539" s="62" t="n">
        <v>10</v>
      </c>
      <c r="P539" s="62" t="n">
        <v>40</v>
      </c>
      <c r="Q539" s="61" t="n">
        <f aca="false">P539/O539</f>
        <v>4</v>
      </c>
      <c r="R539" s="62" t="n">
        <v>869</v>
      </c>
      <c r="S539" s="62" t="n">
        <v>16</v>
      </c>
      <c r="T539" s="45" t="n">
        <v>0.33</v>
      </c>
      <c r="U539" s="61" t="n">
        <f aca="false">(R539*S539*T539)/1000</f>
        <v>4.58832</v>
      </c>
      <c r="V539" s="45" t="n">
        <v>4.13</v>
      </c>
      <c r="W539" s="45" t="n">
        <v>25.2</v>
      </c>
      <c r="X539" s="61" t="n">
        <f aca="false">V539+W539</f>
        <v>29.33</v>
      </c>
    </row>
    <row r="540" customFormat="false" ht="14.9" hidden="false" customHeight="false" outlineLevel="0" collapsed="false">
      <c r="A540" s="59" t="n">
        <v>538</v>
      </c>
      <c r="B540" s="62" t="n">
        <v>3</v>
      </c>
      <c r="C540" s="62" t="n">
        <v>20</v>
      </c>
      <c r="D540" s="61" t="n">
        <f aca="false">(B540/C540)*100</f>
        <v>15</v>
      </c>
      <c r="E540" s="62" t="n">
        <v>16</v>
      </c>
      <c r="F540" s="62" t="n">
        <v>125</v>
      </c>
      <c r="G540" s="61" t="n">
        <f aca="false">(E540/F540)*100</f>
        <v>12.8</v>
      </c>
      <c r="H540" s="62" t="n">
        <v>13</v>
      </c>
      <c r="I540" s="62" t="n">
        <v>1</v>
      </c>
      <c r="J540" s="61" t="n">
        <f aca="false">(H543*I543)/100</f>
        <v>0.22</v>
      </c>
      <c r="K540" s="62" t="n">
        <v>74</v>
      </c>
      <c r="L540" s="62" t="n">
        <v>40</v>
      </c>
      <c r="M540" s="62" t="n">
        <v>11</v>
      </c>
      <c r="N540" s="61" t="n">
        <f aca="false">K540*L540*(1-(L540/M540))</f>
        <v>-7803.63636363636</v>
      </c>
      <c r="O540" s="62" t="n">
        <v>9</v>
      </c>
      <c r="P540" s="62" t="n">
        <v>43</v>
      </c>
      <c r="Q540" s="61" t="n">
        <f aca="false">P540/O540</f>
        <v>4.77777777777778</v>
      </c>
      <c r="R540" s="62" t="n">
        <v>518</v>
      </c>
      <c r="S540" s="62" t="n">
        <v>18</v>
      </c>
      <c r="T540" s="45" t="n">
        <v>0.3</v>
      </c>
      <c r="U540" s="61" t="n">
        <f aca="false">(R540*S540*T540)/1000</f>
        <v>2.7972</v>
      </c>
      <c r="V540" s="45" t="n">
        <v>3.61</v>
      </c>
      <c r="W540" s="45" t="n">
        <v>15.36</v>
      </c>
      <c r="X540" s="61" t="n">
        <f aca="false">V540+W540</f>
        <v>18.97</v>
      </c>
    </row>
    <row r="541" customFormat="false" ht="14.9" hidden="false" customHeight="false" outlineLevel="0" collapsed="false">
      <c r="A541" s="59" t="n">
        <v>539</v>
      </c>
      <c r="B541" s="62" t="n">
        <v>7</v>
      </c>
      <c r="C541" s="62" t="n">
        <v>21</v>
      </c>
      <c r="D541" s="61" t="n">
        <f aca="false">(B541/C541)*100</f>
        <v>33.3333333333333</v>
      </c>
      <c r="E541" s="62" t="n">
        <v>15</v>
      </c>
      <c r="F541" s="62" t="n">
        <v>116</v>
      </c>
      <c r="G541" s="61" t="n">
        <f aca="false">(E541/F541)*100</f>
        <v>12.9310344827586</v>
      </c>
      <c r="H541" s="62" t="n">
        <v>15</v>
      </c>
      <c r="I541" s="62" t="n">
        <v>3</v>
      </c>
      <c r="J541" s="61" t="n">
        <f aca="false">(H544*I544)/100</f>
        <v>0.4</v>
      </c>
      <c r="K541" s="62" t="n">
        <v>72</v>
      </c>
      <c r="L541" s="62" t="n">
        <v>15</v>
      </c>
      <c r="M541" s="62" t="n">
        <v>10</v>
      </c>
      <c r="N541" s="61" t="n">
        <f aca="false">K541*L541*(1-(L541/M541))</f>
        <v>-540</v>
      </c>
      <c r="O541" s="62" t="n">
        <v>7</v>
      </c>
      <c r="P541" s="62" t="n">
        <v>33</v>
      </c>
      <c r="Q541" s="61" t="n">
        <f aca="false">P541/O541</f>
        <v>4.71428571428571</v>
      </c>
      <c r="R541" s="62" t="n">
        <v>418</v>
      </c>
      <c r="S541" s="62" t="n">
        <v>28</v>
      </c>
      <c r="T541" s="45" t="n">
        <v>0.3</v>
      </c>
      <c r="U541" s="61" t="n">
        <f aca="false">(R541*S541*T541)/1000</f>
        <v>3.5112</v>
      </c>
      <c r="V541" s="45" t="n">
        <v>6.15</v>
      </c>
      <c r="W541" s="45" t="n">
        <v>28.08</v>
      </c>
      <c r="X541" s="61" t="n">
        <f aca="false">V541+W541</f>
        <v>34.23</v>
      </c>
    </row>
    <row r="542" customFormat="false" ht="14.9" hidden="false" customHeight="false" outlineLevel="0" collapsed="false">
      <c r="A542" s="59" t="n">
        <v>540</v>
      </c>
      <c r="B542" s="62" t="n">
        <v>9</v>
      </c>
      <c r="C542" s="62" t="n">
        <v>11</v>
      </c>
      <c r="D542" s="61" t="n">
        <f aca="false">(B542/C542)*100</f>
        <v>81.8181818181818</v>
      </c>
      <c r="E542" s="62" t="n">
        <v>28</v>
      </c>
      <c r="F542" s="62" t="n">
        <v>118</v>
      </c>
      <c r="G542" s="61" t="n">
        <f aca="false">(E542/F542)*100</f>
        <v>23.728813559322</v>
      </c>
      <c r="H542" s="62" t="n">
        <v>17</v>
      </c>
      <c r="I542" s="62" t="n">
        <v>2</v>
      </c>
      <c r="J542" s="61" t="n">
        <f aca="false">(H545*I545)/100</f>
        <v>0.09</v>
      </c>
      <c r="K542" s="62" t="n">
        <v>87</v>
      </c>
      <c r="L542" s="62" t="n">
        <v>14</v>
      </c>
      <c r="M542" s="62" t="n">
        <v>11</v>
      </c>
      <c r="N542" s="61" t="n">
        <f aca="false">K542*L542*(1-(L542/M542))</f>
        <v>-332.181818181818</v>
      </c>
      <c r="O542" s="62" t="n">
        <v>9</v>
      </c>
      <c r="P542" s="62" t="n">
        <v>50</v>
      </c>
      <c r="Q542" s="61" t="n">
        <f aca="false">P542/O542</f>
        <v>5.55555555555556</v>
      </c>
      <c r="R542" s="62" t="n">
        <v>721</v>
      </c>
      <c r="S542" s="62" t="n">
        <v>30</v>
      </c>
      <c r="T542" s="45" t="n">
        <v>0.26</v>
      </c>
      <c r="U542" s="61" t="n">
        <f aca="false">(R542*S542*T542)/1000</f>
        <v>5.6238</v>
      </c>
      <c r="V542" s="45" t="n">
        <v>6.12</v>
      </c>
      <c r="W542" s="45" t="n">
        <v>16.8</v>
      </c>
      <c r="X542" s="61" t="n">
        <f aca="false">V542+W542</f>
        <v>22.92</v>
      </c>
    </row>
    <row r="543" customFormat="false" ht="14.9" hidden="false" customHeight="false" outlineLevel="0" collapsed="false">
      <c r="A543" s="59" t="n">
        <v>541</v>
      </c>
      <c r="B543" s="62" t="n">
        <v>3</v>
      </c>
      <c r="C543" s="62" t="n">
        <v>10</v>
      </c>
      <c r="D543" s="61" t="n">
        <f aca="false">(B543/C543)*100</f>
        <v>30</v>
      </c>
      <c r="E543" s="62" t="n">
        <v>37</v>
      </c>
      <c r="F543" s="62" t="n">
        <v>113</v>
      </c>
      <c r="G543" s="61" t="n">
        <f aca="false">(E543/F543)*100</f>
        <v>32.7433628318584</v>
      </c>
      <c r="H543" s="62" t="n">
        <v>11</v>
      </c>
      <c r="I543" s="62" t="n">
        <v>2</v>
      </c>
      <c r="J543" s="61" t="n">
        <f aca="false">(H546*I546)/100</f>
        <v>0.27</v>
      </c>
      <c r="K543" s="62" t="n">
        <v>90</v>
      </c>
      <c r="L543" s="62" t="n">
        <v>20</v>
      </c>
      <c r="M543" s="62" t="n">
        <v>10</v>
      </c>
      <c r="N543" s="61" t="n">
        <f aca="false">K543*L543*(1-(L543/M543))</f>
        <v>-1800</v>
      </c>
      <c r="O543" s="62" t="n">
        <v>5</v>
      </c>
      <c r="P543" s="62" t="n">
        <v>38</v>
      </c>
      <c r="Q543" s="61" t="n">
        <f aca="false">P543/O543</f>
        <v>7.6</v>
      </c>
      <c r="R543" s="62" t="n">
        <v>609</v>
      </c>
      <c r="S543" s="62" t="n">
        <v>17</v>
      </c>
      <c r="T543" s="45" t="n">
        <v>0.3</v>
      </c>
      <c r="U543" s="61" t="n">
        <f aca="false">(R543*S543*T543)/1000</f>
        <v>3.1059</v>
      </c>
      <c r="V543" s="45" t="n">
        <v>5.56</v>
      </c>
      <c r="W543" s="45" t="n">
        <v>10.88</v>
      </c>
      <c r="X543" s="61" t="n">
        <f aca="false">V543+W543</f>
        <v>16.44</v>
      </c>
    </row>
    <row r="544" customFormat="false" ht="14.9" hidden="false" customHeight="false" outlineLevel="0" collapsed="false">
      <c r="A544" s="59" t="n">
        <v>542</v>
      </c>
      <c r="B544" s="62" t="n">
        <v>2</v>
      </c>
      <c r="C544" s="62" t="n">
        <v>12</v>
      </c>
      <c r="D544" s="61" t="n">
        <f aca="false">(B544/C544)*100</f>
        <v>16.6666666666667</v>
      </c>
      <c r="E544" s="62" t="n">
        <v>32</v>
      </c>
      <c r="F544" s="62" t="n">
        <v>119</v>
      </c>
      <c r="G544" s="61" t="n">
        <f aca="false">(E544/F544)*100</f>
        <v>26.890756302521</v>
      </c>
      <c r="H544" s="62" t="n">
        <v>20</v>
      </c>
      <c r="I544" s="62" t="n">
        <v>2</v>
      </c>
      <c r="J544" s="61" t="n">
        <f aca="false">(H547*I547)/100</f>
        <v>0.03</v>
      </c>
      <c r="K544" s="62" t="n">
        <v>89</v>
      </c>
      <c r="L544" s="62" t="n">
        <v>50</v>
      </c>
      <c r="M544" s="62" t="n">
        <v>11</v>
      </c>
      <c r="N544" s="61" t="n">
        <f aca="false">K544*L544*(1-(L544/M544))</f>
        <v>-15777.2727272727</v>
      </c>
      <c r="O544" s="62" t="n">
        <v>3</v>
      </c>
      <c r="P544" s="62" t="n">
        <v>36</v>
      </c>
      <c r="Q544" s="61" t="n">
        <f aca="false">P544/O544</f>
        <v>12</v>
      </c>
      <c r="R544" s="62" t="n">
        <v>791</v>
      </c>
      <c r="S544" s="62" t="n">
        <v>16</v>
      </c>
      <c r="T544" s="45" t="n">
        <v>0.41</v>
      </c>
      <c r="U544" s="61" t="n">
        <f aca="false">(R544*S544*T544)/1000</f>
        <v>5.18896</v>
      </c>
      <c r="V544" s="45" t="n">
        <v>7.15</v>
      </c>
      <c r="W544" s="45" t="n">
        <v>21.6</v>
      </c>
      <c r="X544" s="61" t="n">
        <f aca="false">V544+W544</f>
        <v>28.75</v>
      </c>
    </row>
    <row r="545" customFormat="false" ht="14.9" hidden="false" customHeight="false" outlineLevel="0" collapsed="false">
      <c r="A545" s="59" t="n">
        <v>543</v>
      </c>
      <c r="B545" s="62" t="n">
        <v>3</v>
      </c>
      <c r="C545" s="62" t="n">
        <v>24</v>
      </c>
      <c r="D545" s="61" t="n">
        <f aca="false">(B545/C545)*100</f>
        <v>12.5</v>
      </c>
      <c r="E545" s="62" t="n">
        <v>18</v>
      </c>
      <c r="F545" s="62" t="n">
        <v>114</v>
      </c>
      <c r="G545" s="61" t="n">
        <f aca="false">(E545/F545)*100</f>
        <v>15.7894736842105</v>
      </c>
      <c r="H545" s="62" t="n">
        <v>9</v>
      </c>
      <c r="I545" s="62" t="n">
        <v>1</v>
      </c>
      <c r="J545" s="61" t="n">
        <f aca="false">(H548*I548)/100</f>
        <v>0.24</v>
      </c>
      <c r="K545" s="62" t="n">
        <v>78</v>
      </c>
      <c r="L545" s="62" t="n">
        <v>12</v>
      </c>
      <c r="M545" s="62" t="n">
        <v>10</v>
      </c>
      <c r="N545" s="61" t="n">
        <f aca="false">K545*L545*(1-(L545/M545))</f>
        <v>-187.2</v>
      </c>
      <c r="O545" s="62" t="n">
        <v>5</v>
      </c>
      <c r="P545" s="62" t="n">
        <v>44</v>
      </c>
      <c r="Q545" s="61" t="n">
        <f aca="false">P545/O545</f>
        <v>8.8</v>
      </c>
      <c r="R545" s="62" t="n">
        <v>609</v>
      </c>
      <c r="S545" s="62" t="n">
        <v>18</v>
      </c>
      <c r="T545" s="45" t="n">
        <v>0.25</v>
      </c>
      <c r="U545" s="61" t="n">
        <f aca="false">(R545*S545*T545)/1000</f>
        <v>2.7405</v>
      </c>
      <c r="V545" s="45" t="n">
        <v>4.65</v>
      </c>
      <c r="W545" s="45" t="n">
        <v>34.4</v>
      </c>
      <c r="X545" s="61" t="n">
        <f aca="false">V545+W545</f>
        <v>39.05</v>
      </c>
    </row>
    <row r="546" customFormat="false" ht="14.9" hidden="false" customHeight="false" outlineLevel="0" collapsed="false">
      <c r="A546" s="59" t="n">
        <v>544</v>
      </c>
      <c r="B546" s="62" t="n">
        <v>7</v>
      </c>
      <c r="C546" s="62" t="n">
        <v>22</v>
      </c>
      <c r="D546" s="61" t="n">
        <f aca="false">(B546/C546)*100</f>
        <v>31.8181818181818</v>
      </c>
      <c r="E546" s="62" t="n">
        <v>25</v>
      </c>
      <c r="F546" s="62" t="n">
        <v>117</v>
      </c>
      <c r="G546" s="61" t="n">
        <f aca="false">(E546/F546)*100</f>
        <v>21.3675213675214</v>
      </c>
      <c r="H546" s="62" t="n">
        <v>9</v>
      </c>
      <c r="I546" s="62" t="n">
        <v>3</v>
      </c>
      <c r="J546" s="61" t="n">
        <f aca="false">(H549*I549)/100</f>
        <v>0.1</v>
      </c>
      <c r="K546" s="62" t="n">
        <v>77</v>
      </c>
      <c r="L546" s="62" t="n">
        <v>11</v>
      </c>
      <c r="M546" s="62" t="n">
        <v>11</v>
      </c>
      <c r="N546" s="61" t="n">
        <f aca="false">K546*L546*(1-(L546/M546))</f>
        <v>0</v>
      </c>
      <c r="O546" s="62" t="n">
        <v>6</v>
      </c>
      <c r="P546" s="62" t="n">
        <v>31</v>
      </c>
      <c r="Q546" s="61" t="n">
        <f aca="false">P546/O546</f>
        <v>5.16666666666667</v>
      </c>
      <c r="R546" s="62" t="n">
        <v>318</v>
      </c>
      <c r="S546" s="62" t="n">
        <v>20</v>
      </c>
      <c r="T546" s="45" t="n">
        <v>0.31</v>
      </c>
      <c r="U546" s="61" t="n">
        <f aca="false">(R546*S546*T546)/1000</f>
        <v>1.9716</v>
      </c>
      <c r="V546" s="45" t="n">
        <v>4.62</v>
      </c>
      <c r="W546" s="45" t="n">
        <v>7.68</v>
      </c>
      <c r="X546" s="61" t="n">
        <f aca="false">V546+W546</f>
        <v>12.3</v>
      </c>
    </row>
    <row r="547" customFormat="false" ht="14.9" hidden="false" customHeight="false" outlineLevel="0" collapsed="false">
      <c r="A547" s="59" t="n">
        <v>545</v>
      </c>
      <c r="B547" s="62" t="n">
        <v>10</v>
      </c>
      <c r="C547" s="62" t="n">
        <v>18</v>
      </c>
      <c r="D547" s="61" t="n">
        <f aca="false">(B547/C547)*100</f>
        <v>55.5555555555556</v>
      </c>
      <c r="E547" s="62" t="n">
        <v>33</v>
      </c>
      <c r="F547" s="62" t="n">
        <v>117</v>
      </c>
      <c r="G547" s="61" t="n">
        <f aca="false">(E547/F547)*100</f>
        <v>28.2051282051282</v>
      </c>
      <c r="H547" s="62" t="n">
        <v>3</v>
      </c>
      <c r="I547" s="62" t="n">
        <v>1</v>
      </c>
      <c r="J547" s="61" t="n">
        <f aca="false">(H550*I550)/100</f>
        <v>0.04</v>
      </c>
      <c r="K547" s="62" t="n">
        <v>73</v>
      </c>
      <c r="L547" s="62" t="n">
        <v>25</v>
      </c>
      <c r="M547" s="62" t="n">
        <v>12</v>
      </c>
      <c r="N547" s="61" t="n">
        <f aca="false">K547*L547*(1-(L547/M547))</f>
        <v>-1977.08333333333</v>
      </c>
      <c r="O547" s="62" t="n">
        <v>8</v>
      </c>
      <c r="P547" s="62" t="n">
        <v>47</v>
      </c>
      <c r="Q547" s="61" t="n">
        <f aca="false">P547/O547</f>
        <v>5.875</v>
      </c>
      <c r="R547" s="62" t="n">
        <v>379</v>
      </c>
      <c r="S547" s="62" t="n">
        <v>27</v>
      </c>
      <c r="T547" s="45" t="n">
        <v>0.28</v>
      </c>
      <c r="U547" s="61" t="n">
        <f aca="false">(R547*S547*T547)/1000</f>
        <v>2.86524</v>
      </c>
      <c r="V547" s="45" t="n">
        <v>4.64</v>
      </c>
      <c r="W547" s="45" t="n">
        <v>7.92</v>
      </c>
      <c r="X547" s="61" t="n">
        <f aca="false">V547+W547</f>
        <v>12.56</v>
      </c>
    </row>
    <row r="548" customFormat="false" ht="14.9" hidden="false" customHeight="false" outlineLevel="0" collapsed="false">
      <c r="A548" s="59" t="n">
        <v>546</v>
      </c>
      <c r="B548" s="62" t="n">
        <v>6</v>
      </c>
      <c r="C548" s="62" t="n">
        <v>15</v>
      </c>
      <c r="D548" s="61" t="n">
        <f aca="false">(B548/C548)*100</f>
        <v>40</v>
      </c>
      <c r="E548" s="62" t="n">
        <v>36</v>
      </c>
      <c r="F548" s="62" t="n">
        <v>123</v>
      </c>
      <c r="G548" s="61" t="n">
        <f aca="false">(E548/F548)*100</f>
        <v>29.2682926829268</v>
      </c>
      <c r="H548" s="62" t="n">
        <v>8</v>
      </c>
      <c r="I548" s="62" t="n">
        <v>3</v>
      </c>
      <c r="J548" s="61" t="n">
        <f aca="false">(H551*I551)/100</f>
        <v>0.1</v>
      </c>
      <c r="K548" s="62" t="n">
        <v>80</v>
      </c>
      <c r="L548" s="62" t="n">
        <v>45</v>
      </c>
      <c r="M548" s="62" t="n">
        <v>11</v>
      </c>
      <c r="N548" s="61" t="n">
        <f aca="false">K548*L548*(1-(L548/M548))</f>
        <v>-11127.2727272727</v>
      </c>
      <c r="O548" s="62" t="n">
        <v>6</v>
      </c>
      <c r="P548" s="62" t="n">
        <v>47</v>
      </c>
      <c r="Q548" s="61" t="n">
        <f aca="false">P548/O548</f>
        <v>7.83333333333333</v>
      </c>
      <c r="R548" s="62" t="n">
        <v>224</v>
      </c>
      <c r="S548" s="62" t="n">
        <v>17</v>
      </c>
      <c r="T548" s="45" t="n">
        <v>0.37</v>
      </c>
      <c r="U548" s="61" t="n">
        <f aca="false">(R548*S548*T548)/1000</f>
        <v>1.40896</v>
      </c>
      <c r="V548" s="45" t="n">
        <v>6.57</v>
      </c>
      <c r="W548" s="45" t="n">
        <v>19.04</v>
      </c>
      <c r="X548" s="61" t="n">
        <f aca="false">V548+W548</f>
        <v>25.61</v>
      </c>
    </row>
    <row r="549" customFormat="false" ht="14.9" hidden="false" customHeight="false" outlineLevel="0" collapsed="false">
      <c r="A549" s="59" t="n">
        <v>547</v>
      </c>
      <c r="B549" s="62" t="n">
        <v>3</v>
      </c>
      <c r="C549" s="62" t="n">
        <v>19</v>
      </c>
      <c r="D549" s="61" t="n">
        <f aca="false">(B549/C549)*100</f>
        <v>15.7894736842105</v>
      </c>
      <c r="E549" s="62" t="n">
        <v>14</v>
      </c>
      <c r="F549" s="62" t="n">
        <v>116</v>
      </c>
      <c r="G549" s="61" t="n">
        <f aca="false">(E549/F549)*100</f>
        <v>12.0689655172414</v>
      </c>
      <c r="H549" s="62" t="n">
        <v>5</v>
      </c>
      <c r="I549" s="62" t="n">
        <v>2</v>
      </c>
      <c r="J549" s="61" t="n">
        <f aca="false">(H552*I552)/100</f>
        <v>0.22</v>
      </c>
      <c r="K549" s="62" t="n">
        <v>88</v>
      </c>
      <c r="L549" s="62" t="n">
        <v>24</v>
      </c>
      <c r="M549" s="62" t="n">
        <v>11</v>
      </c>
      <c r="N549" s="61" t="n">
        <f aca="false">K549*L549*(1-(L549/M549))</f>
        <v>-2496</v>
      </c>
      <c r="O549" s="62" t="n">
        <v>3</v>
      </c>
      <c r="P549" s="62" t="n">
        <v>50</v>
      </c>
      <c r="Q549" s="61" t="n">
        <f aca="false">P549/O549</f>
        <v>16.6666666666667</v>
      </c>
      <c r="R549" s="62" t="n">
        <v>781</v>
      </c>
      <c r="S549" s="62" t="n">
        <v>28</v>
      </c>
      <c r="T549" s="45" t="n">
        <v>0.44</v>
      </c>
      <c r="U549" s="61" t="n">
        <f aca="false">(R549*S549*T549)/1000</f>
        <v>9.62192</v>
      </c>
      <c r="V549" s="45" t="n">
        <v>2.15</v>
      </c>
      <c r="W549" s="45" t="n">
        <v>28</v>
      </c>
      <c r="X549" s="61" t="n">
        <f aca="false">V549+W549</f>
        <v>30.15</v>
      </c>
    </row>
    <row r="550" customFormat="false" ht="14.9" hidden="false" customHeight="false" outlineLevel="0" collapsed="false">
      <c r="A550" s="59" t="n">
        <v>548</v>
      </c>
      <c r="B550" s="62" t="n">
        <v>2</v>
      </c>
      <c r="C550" s="62" t="n">
        <v>12</v>
      </c>
      <c r="D550" s="61" t="n">
        <f aca="false">(B550/C550)*100</f>
        <v>16.6666666666667</v>
      </c>
      <c r="E550" s="62" t="n">
        <v>41</v>
      </c>
      <c r="F550" s="62" t="n">
        <v>110</v>
      </c>
      <c r="G550" s="61" t="n">
        <f aca="false">(E550/F550)*100</f>
        <v>37.2727272727273</v>
      </c>
      <c r="H550" s="62" t="n">
        <v>4</v>
      </c>
      <c r="I550" s="62" t="n">
        <v>1</v>
      </c>
      <c r="J550" s="61" t="n">
        <f aca="false">(H553*I553)/100</f>
        <v>0.4</v>
      </c>
      <c r="K550" s="62" t="n">
        <v>81</v>
      </c>
      <c r="L550" s="62" t="n">
        <v>49</v>
      </c>
      <c r="M550" s="62" t="n">
        <v>10</v>
      </c>
      <c r="N550" s="61" t="n">
        <f aca="false">K550*L550*(1-(L550/M550))</f>
        <v>-15479.1</v>
      </c>
      <c r="O550" s="62" t="n">
        <v>4</v>
      </c>
      <c r="P550" s="62" t="n">
        <v>39</v>
      </c>
      <c r="Q550" s="61" t="n">
        <f aca="false">P550/O550</f>
        <v>9.75</v>
      </c>
      <c r="R550" s="62" t="n">
        <v>868</v>
      </c>
      <c r="S550" s="62" t="n">
        <v>29</v>
      </c>
      <c r="T550" s="45" t="n">
        <v>0.25</v>
      </c>
      <c r="U550" s="61" t="n">
        <f aca="false">(R550*S550*T550)/1000</f>
        <v>6.293</v>
      </c>
      <c r="V550" s="45" t="n">
        <v>4.06</v>
      </c>
      <c r="W550" s="45" t="n">
        <v>10.24</v>
      </c>
      <c r="X550" s="61" t="n">
        <f aca="false">V550+W550</f>
        <v>14.3</v>
      </c>
    </row>
    <row r="551" customFormat="false" ht="14.9" hidden="false" customHeight="false" outlineLevel="0" collapsed="false">
      <c r="A551" s="59" t="n">
        <v>549</v>
      </c>
      <c r="B551" s="62" t="n">
        <v>1</v>
      </c>
      <c r="C551" s="62" t="n">
        <v>14</v>
      </c>
      <c r="D551" s="61" t="n">
        <f aca="false">(B551/C551)*100</f>
        <v>7.14285714285714</v>
      </c>
      <c r="E551" s="62" t="n">
        <v>22</v>
      </c>
      <c r="F551" s="62" t="n">
        <v>110</v>
      </c>
      <c r="G551" s="61" t="n">
        <f aca="false">(E551/F551)*100</f>
        <v>20</v>
      </c>
      <c r="H551" s="62" t="n">
        <v>10</v>
      </c>
      <c r="I551" s="62" t="n">
        <v>1</v>
      </c>
      <c r="J551" s="61" t="n">
        <f aca="false">(H554*I554)/100</f>
        <v>0.2</v>
      </c>
      <c r="K551" s="62" t="n">
        <v>89</v>
      </c>
      <c r="L551" s="62" t="n">
        <v>24</v>
      </c>
      <c r="M551" s="62" t="n">
        <v>12</v>
      </c>
      <c r="N551" s="61" t="n">
        <f aca="false">K551*L551*(1-(L551/M551))</f>
        <v>-2136</v>
      </c>
      <c r="O551" s="62" t="n">
        <v>10</v>
      </c>
      <c r="P551" s="62" t="n">
        <v>40</v>
      </c>
      <c r="Q551" s="61" t="n">
        <f aca="false">P551/O551</f>
        <v>4</v>
      </c>
      <c r="R551" s="62" t="n">
        <v>648</v>
      </c>
      <c r="S551" s="62" t="n">
        <v>21</v>
      </c>
      <c r="T551" s="45" t="n">
        <v>0.34</v>
      </c>
      <c r="U551" s="61" t="n">
        <f aca="false">(R551*S551*T551)/1000</f>
        <v>4.62672</v>
      </c>
      <c r="V551" s="45" t="n">
        <v>3.12</v>
      </c>
      <c r="W551" s="45" t="n">
        <v>30.08</v>
      </c>
      <c r="X551" s="61" t="n">
        <f aca="false">V551+W551</f>
        <v>33.2</v>
      </c>
    </row>
    <row r="552" customFormat="false" ht="14.9" hidden="false" customHeight="false" outlineLevel="0" collapsed="false">
      <c r="A552" s="59" t="n">
        <v>550</v>
      </c>
      <c r="B552" s="62" t="n">
        <v>8</v>
      </c>
      <c r="C552" s="62" t="n">
        <v>13</v>
      </c>
      <c r="D552" s="61" t="n">
        <f aca="false">(B552/C552)*100</f>
        <v>61.5384615384615</v>
      </c>
      <c r="E552" s="62" t="n">
        <v>21</v>
      </c>
      <c r="F552" s="62" t="n">
        <v>123</v>
      </c>
      <c r="G552" s="61" t="n">
        <f aca="false">(E552/F552)*100</f>
        <v>17.0731707317073</v>
      </c>
      <c r="H552" s="62" t="n">
        <v>11</v>
      </c>
      <c r="I552" s="62" t="n">
        <v>2</v>
      </c>
      <c r="J552" s="61" t="n">
        <f aca="false">(H555*I555)/100</f>
        <v>0.57</v>
      </c>
      <c r="K552" s="62" t="n">
        <v>72</v>
      </c>
      <c r="L552" s="62" t="n">
        <v>34</v>
      </c>
      <c r="M552" s="62" t="n">
        <v>11</v>
      </c>
      <c r="N552" s="61" t="n">
        <f aca="false">K552*L552*(1-(L552/M552))</f>
        <v>-5118.54545454545</v>
      </c>
      <c r="O552" s="62" t="n">
        <v>4</v>
      </c>
      <c r="P552" s="62" t="n">
        <v>37</v>
      </c>
      <c r="Q552" s="61" t="n">
        <f aca="false">P552/O552</f>
        <v>9.25</v>
      </c>
      <c r="R552" s="62" t="n">
        <v>849</v>
      </c>
      <c r="S552" s="62" t="n">
        <v>19</v>
      </c>
      <c r="T552" s="45" t="n">
        <v>0.33</v>
      </c>
      <c r="U552" s="61" t="n">
        <f aca="false">(R552*S552*T552)/1000</f>
        <v>5.32323</v>
      </c>
      <c r="V552" s="45" t="n">
        <v>2.62</v>
      </c>
      <c r="W552" s="45" t="n">
        <v>23.04</v>
      </c>
      <c r="X552" s="61" t="n">
        <f aca="false">V552+W552</f>
        <v>25.66</v>
      </c>
    </row>
    <row r="553" customFormat="false" ht="14.9" hidden="false" customHeight="false" outlineLevel="0" collapsed="false">
      <c r="A553" s="59" t="n">
        <v>551</v>
      </c>
      <c r="B553" s="62" t="n">
        <v>0</v>
      </c>
      <c r="C553" s="62" t="n">
        <v>15</v>
      </c>
      <c r="D553" s="61" t="n">
        <f aca="false">(B553/C553)*100</f>
        <v>0</v>
      </c>
      <c r="E553" s="62" t="n">
        <v>42</v>
      </c>
      <c r="F553" s="62" t="n">
        <v>114</v>
      </c>
      <c r="G553" s="61" t="n">
        <f aca="false">(E553/F553)*100</f>
        <v>36.8421052631579</v>
      </c>
      <c r="H553" s="62" t="n">
        <v>20</v>
      </c>
      <c r="I553" s="62" t="n">
        <v>2</v>
      </c>
      <c r="J553" s="61" t="n">
        <f aca="false">(H556*I556)/100</f>
        <v>0.03</v>
      </c>
      <c r="K553" s="62" t="n">
        <v>89</v>
      </c>
      <c r="L553" s="62" t="n">
        <v>30</v>
      </c>
      <c r="M553" s="62" t="n">
        <v>10</v>
      </c>
      <c r="N553" s="61" t="n">
        <f aca="false">K553*L553*(1-(L553/M553))</f>
        <v>-5340</v>
      </c>
      <c r="O553" s="62" t="n">
        <v>5</v>
      </c>
      <c r="P553" s="62" t="n">
        <v>49</v>
      </c>
      <c r="Q553" s="61" t="n">
        <f aca="false">P553/O553</f>
        <v>9.8</v>
      </c>
      <c r="R553" s="62" t="n">
        <v>524</v>
      </c>
      <c r="S553" s="62" t="n">
        <v>18</v>
      </c>
      <c r="T553" s="45" t="n">
        <v>0.44</v>
      </c>
      <c r="U553" s="61" t="n">
        <f aca="false">(R553*S553*T553)/1000</f>
        <v>4.15008</v>
      </c>
      <c r="V553" s="45" t="n">
        <v>3.07</v>
      </c>
      <c r="W553" s="45" t="n">
        <v>21.12</v>
      </c>
      <c r="X553" s="61" t="n">
        <f aca="false">V553+W553</f>
        <v>24.19</v>
      </c>
    </row>
    <row r="554" customFormat="false" ht="14.9" hidden="false" customHeight="false" outlineLevel="0" collapsed="false">
      <c r="A554" s="59" t="n">
        <v>552</v>
      </c>
      <c r="B554" s="62" t="n">
        <v>2</v>
      </c>
      <c r="C554" s="62" t="n">
        <v>22</v>
      </c>
      <c r="D554" s="61" t="n">
        <f aca="false">(B554/C554)*100</f>
        <v>9.09090909090909</v>
      </c>
      <c r="E554" s="62" t="n">
        <v>29</v>
      </c>
      <c r="F554" s="62" t="n">
        <v>118</v>
      </c>
      <c r="G554" s="61" t="n">
        <f aca="false">(E554/F554)*100</f>
        <v>24.5762711864407</v>
      </c>
      <c r="H554" s="62" t="n">
        <v>10</v>
      </c>
      <c r="I554" s="62" t="n">
        <v>2</v>
      </c>
      <c r="J554" s="61" t="n">
        <f aca="false">(H557*I557)/100</f>
        <v>0.22</v>
      </c>
      <c r="K554" s="62" t="n">
        <v>85</v>
      </c>
      <c r="L554" s="62" t="n">
        <v>48</v>
      </c>
      <c r="M554" s="62" t="n">
        <v>11</v>
      </c>
      <c r="N554" s="61" t="n">
        <f aca="false">K554*L554*(1-(L554/M554))</f>
        <v>-13723.6363636364</v>
      </c>
      <c r="O554" s="62" t="n">
        <v>9</v>
      </c>
      <c r="P554" s="62" t="n">
        <v>38</v>
      </c>
      <c r="Q554" s="61" t="n">
        <f aca="false">P554/O554</f>
        <v>4.22222222222222</v>
      </c>
      <c r="R554" s="62" t="n">
        <v>489</v>
      </c>
      <c r="S554" s="62" t="n">
        <v>18</v>
      </c>
      <c r="T554" s="45" t="n">
        <v>0.27</v>
      </c>
      <c r="U554" s="61" t="n">
        <f aca="false">(R554*S554*T554)/1000</f>
        <v>2.37654</v>
      </c>
      <c r="V554" s="45" t="n">
        <v>7.13</v>
      </c>
      <c r="W554" s="45" t="n">
        <v>23.04</v>
      </c>
      <c r="X554" s="61" t="n">
        <f aca="false">V554+W554</f>
        <v>30.17</v>
      </c>
    </row>
    <row r="555" customFormat="false" ht="14.9" hidden="false" customHeight="false" outlineLevel="0" collapsed="false">
      <c r="A555" s="59" t="n">
        <v>553</v>
      </c>
      <c r="B555" s="62" t="n">
        <v>0</v>
      </c>
      <c r="C555" s="62" t="n">
        <v>15</v>
      </c>
      <c r="D555" s="61" t="n">
        <f aca="false">(B555/C555)*100</f>
        <v>0</v>
      </c>
      <c r="E555" s="62" t="n">
        <v>32</v>
      </c>
      <c r="F555" s="62" t="n">
        <v>116</v>
      </c>
      <c r="G555" s="61" t="n">
        <f aca="false">(E555/F555)*100</f>
        <v>27.5862068965517</v>
      </c>
      <c r="H555" s="62" t="n">
        <v>19</v>
      </c>
      <c r="I555" s="62" t="n">
        <v>3</v>
      </c>
      <c r="J555" s="61" t="n">
        <f aca="false">(H558*I558)/100</f>
        <v>0.08</v>
      </c>
      <c r="K555" s="62" t="n">
        <v>73</v>
      </c>
      <c r="L555" s="62" t="n">
        <v>38</v>
      </c>
      <c r="M555" s="62" t="n">
        <v>12</v>
      </c>
      <c r="N555" s="61" t="n">
        <f aca="false">K555*L555*(1-(L555/M555))</f>
        <v>-6010.33333333333</v>
      </c>
      <c r="O555" s="62" t="n">
        <v>6</v>
      </c>
      <c r="P555" s="62" t="n">
        <v>34</v>
      </c>
      <c r="Q555" s="61" t="n">
        <f aca="false">P555/O555</f>
        <v>5.66666666666667</v>
      </c>
      <c r="R555" s="62" t="n">
        <v>926</v>
      </c>
      <c r="S555" s="62" t="n">
        <v>19</v>
      </c>
      <c r="T555" s="45" t="n">
        <v>0.39</v>
      </c>
      <c r="U555" s="61" t="n">
        <f aca="false">(R555*S555*T555)/1000</f>
        <v>6.86166</v>
      </c>
      <c r="V555" s="45" t="n">
        <v>5.06</v>
      </c>
      <c r="W555" s="45" t="n">
        <v>8.16</v>
      </c>
      <c r="X555" s="61" t="n">
        <f aca="false">V555+W555</f>
        <v>13.22</v>
      </c>
    </row>
    <row r="556" customFormat="false" ht="14.9" hidden="false" customHeight="false" outlineLevel="0" collapsed="false">
      <c r="A556" s="59" t="n">
        <v>554</v>
      </c>
      <c r="B556" s="62" t="n">
        <v>1</v>
      </c>
      <c r="C556" s="62" t="n">
        <v>18</v>
      </c>
      <c r="D556" s="61" t="n">
        <f aca="false">(B556/C556)*100</f>
        <v>5.55555555555556</v>
      </c>
      <c r="E556" s="62" t="n">
        <v>16</v>
      </c>
      <c r="F556" s="62" t="n">
        <v>117</v>
      </c>
      <c r="G556" s="61" t="n">
        <f aca="false">(E556/F556)*100</f>
        <v>13.6752136752137</v>
      </c>
      <c r="H556" s="62" t="n">
        <v>3</v>
      </c>
      <c r="I556" s="62" t="n">
        <v>1</v>
      </c>
      <c r="J556" s="61" t="n">
        <f aca="false">(H559*I559)/100</f>
        <v>0.36</v>
      </c>
      <c r="K556" s="62" t="n">
        <v>75</v>
      </c>
      <c r="L556" s="62" t="n">
        <v>48</v>
      </c>
      <c r="M556" s="62" t="n">
        <v>10</v>
      </c>
      <c r="N556" s="61" t="n">
        <f aca="false">K556*L556*(1-(L556/M556))</f>
        <v>-13680</v>
      </c>
      <c r="O556" s="62" t="n">
        <v>6</v>
      </c>
      <c r="P556" s="62" t="n">
        <v>37</v>
      </c>
      <c r="Q556" s="61" t="n">
        <f aca="false">P556/O556</f>
        <v>6.16666666666667</v>
      </c>
      <c r="R556" s="62" t="n">
        <v>782</v>
      </c>
      <c r="S556" s="62" t="n">
        <v>15</v>
      </c>
      <c r="T556" s="45" t="n">
        <v>0.43</v>
      </c>
      <c r="U556" s="61" t="n">
        <f aca="false">(R556*S556*T556)/1000</f>
        <v>5.0439</v>
      </c>
      <c r="V556" s="45" t="n">
        <v>5.61</v>
      </c>
      <c r="W556" s="45" t="n">
        <v>5.92</v>
      </c>
      <c r="X556" s="61" t="n">
        <f aca="false">V556+W556</f>
        <v>11.53</v>
      </c>
    </row>
    <row r="557" customFormat="false" ht="14.9" hidden="false" customHeight="false" outlineLevel="0" collapsed="false">
      <c r="A557" s="59" t="n">
        <v>555</v>
      </c>
      <c r="B557" s="62" t="n">
        <v>3</v>
      </c>
      <c r="C557" s="62" t="n">
        <v>14</v>
      </c>
      <c r="D557" s="61" t="n">
        <f aca="false">(B557/C557)*100</f>
        <v>21.4285714285714</v>
      </c>
      <c r="E557" s="62" t="n">
        <v>36</v>
      </c>
      <c r="F557" s="62" t="n">
        <v>121</v>
      </c>
      <c r="G557" s="61" t="n">
        <f aca="false">(E557/F557)*100</f>
        <v>29.7520661157025</v>
      </c>
      <c r="H557" s="62" t="n">
        <v>11</v>
      </c>
      <c r="I557" s="62" t="n">
        <v>2</v>
      </c>
      <c r="J557" s="61" t="n">
        <f aca="false">(H560*I560)/100</f>
        <v>0.02</v>
      </c>
      <c r="K557" s="62" t="n">
        <v>81</v>
      </c>
      <c r="L557" s="62" t="n">
        <v>50</v>
      </c>
      <c r="M557" s="62" t="n">
        <v>11</v>
      </c>
      <c r="N557" s="61" t="n">
        <f aca="false">K557*L557*(1-(L557/M557))</f>
        <v>-14359.0909090909</v>
      </c>
      <c r="O557" s="62" t="n">
        <v>3</v>
      </c>
      <c r="P557" s="62" t="n">
        <v>38</v>
      </c>
      <c r="Q557" s="61" t="n">
        <f aca="false">P557/O557</f>
        <v>12.6666666666667</v>
      </c>
      <c r="R557" s="62" t="n">
        <v>913</v>
      </c>
      <c r="S557" s="62" t="n">
        <v>27</v>
      </c>
      <c r="T557" s="45" t="n">
        <v>0.42</v>
      </c>
      <c r="U557" s="61" t="n">
        <f aca="false">(R557*S557*T557)/1000</f>
        <v>10.35342</v>
      </c>
      <c r="V557" s="45" t="n">
        <v>5.07</v>
      </c>
      <c r="W557" s="45" t="n">
        <v>32.4</v>
      </c>
      <c r="X557" s="61" t="n">
        <f aca="false">V557+W557</f>
        <v>37.47</v>
      </c>
    </row>
    <row r="558" customFormat="false" ht="14.9" hidden="false" customHeight="false" outlineLevel="0" collapsed="false">
      <c r="A558" s="59" t="n">
        <v>556</v>
      </c>
      <c r="B558" s="62" t="n">
        <v>9</v>
      </c>
      <c r="C558" s="62" t="n">
        <v>11</v>
      </c>
      <c r="D558" s="61" t="n">
        <f aca="false">(B558/C558)*100</f>
        <v>81.8181818181818</v>
      </c>
      <c r="E558" s="62" t="n">
        <v>30</v>
      </c>
      <c r="F558" s="62" t="n">
        <v>115</v>
      </c>
      <c r="G558" s="61" t="n">
        <f aca="false">(E558/F558)*100</f>
        <v>26.0869565217391</v>
      </c>
      <c r="H558" s="62" t="n">
        <v>4</v>
      </c>
      <c r="I558" s="62" t="n">
        <v>2</v>
      </c>
      <c r="J558" s="61" t="n">
        <f aca="false">(H561*I561)/100</f>
        <v>0.27</v>
      </c>
      <c r="K558" s="62" t="n">
        <v>78</v>
      </c>
      <c r="L558" s="62" t="n">
        <v>31</v>
      </c>
      <c r="M558" s="62" t="n">
        <v>12</v>
      </c>
      <c r="N558" s="61" t="n">
        <f aca="false">K558*L558*(1-(L558/M558))</f>
        <v>-3828.5</v>
      </c>
      <c r="O558" s="62" t="n">
        <v>7</v>
      </c>
      <c r="P558" s="62" t="n">
        <v>37</v>
      </c>
      <c r="Q558" s="61" t="n">
        <f aca="false">P558/O558</f>
        <v>5.28571428571429</v>
      </c>
      <c r="R558" s="62" t="n">
        <v>339</v>
      </c>
      <c r="S558" s="62" t="n">
        <v>28</v>
      </c>
      <c r="T558" s="45" t="n">
        <v>0.36</v>
      </c>
      <c r="U558" s="61" t="n">
        <f aca="false">(R558*S558*T558)/1000</f>
        <v>3.41712</v>
      </c>
      <c r="V558" s="45" t="n">
        <v>6.59</v>
      </c>
      <c r="W558" s="45" t="n">
        <v>8.88</v>
      </c>
      <c r="X558" s="61" t="n">
        <f aca="false">V558+W558</f>
        <v>15.47</v>
      </c>
    </row>
    <row r="559" customFormat="false" ht="14.9" hidden="false" customHeight="false" outlineLevel="0" collapsed="false">
      <c r="A559" s="59" t="n">
        <v>557</v>
      </c>
      <c r="B559" s="62" t="n">
        <v>3</v>
      </c>
      <c r="C559" s="62" t="n">
        <v>11</v>
      </c>
      <c r="D559" s="61" t="n">
        <f aca="false">(B559/C559)*100</f>
        <v>27.2727272727273</v>
      </c>
      <c r="E559" s="62" t="n">
        <v>15</v>
      </c>
      <c r="F559" s="62" t="n">
        <v>114</v>
      </c>
      <c r="G559" s="61" t="n">
        <f aca="false">(E559/F559)*100</f>
        <v>13.1578947368421</v>
      </c>
      <c r="H559" s="62" t="n">
        <v>18</v>
      </c>
      <c r="I559" s="62" t="n">
        <v>2</v>
      </c>
      <c r="J559" s="61" t="n">
        <f aca="false">(H562*I562)/100</f>
        <v>0.02</v>
      </c>
      <c r="K559" s="62" t="n">
        <v>75</v>
      </c>
      <c r="L559" s="62" t="n">
        <v>31</v>
      </c>
      <c r="M559" s="62" t="n">
        <v>12</v>
      </c>
      <c r="N559" s="61" t="n">
        <f aca="false">K559*L559*(1-(L559/M559))</f>
        <v>-3681.25</v>
      </c>
      <c r="O559" s="62" t="n">
        <v>10</v>
      </c>
      <c r="P559" s="62" t="n">
        <v>39</v>
      </c>
      <c r="Q559" s="61" t="n">
        <f aca="false">P559/O559</f>
        <v>3.9</v>
      </c>
      <c r="R559" s="62" t="n">
        <v>410</v>
      </c>
      <c r="S559" s="62" t="n">
        <v>19</v>
      </c>
      <c r="T559" s="45" t="n">
        <v>0.25</v>
      </c>
      <c r="U559" s="61" t="n">
        <f aca="false">(R559*S559*T559)/1000</f>
        <v>1.9475</v>
      </c>
      <c r="V559" s="45" t="n">
        <v>7.09</v>
      </c>
      <c r="W559" s="45" t="n">
        <v>17.92</v>
      </c>
      <c r="X559" s="61" t="n">
        <f aca="false">V559+W559</f>
        <v>25.01</v>
      </c>
    </row>
    <row r="560" customFormat="false" ht="14.9" hidden="false" customHeight="false" outlineLevel="0" collapsed="false">
      <c r="A560" s="59" t="n">
        <v>558</v>
      </c>
      <c r="B560" s="62" t="n">
        <v>5</v>
      </c>
      <c r="C560" s="62" t="n">
        <v>17</v>
      </c>
      <c r="D560" s="61" t="n">
        <f aca="false">(B560/C560)*100</f>
        <v>29.4117647058824</v>
      </c>
      <c r="E560" s="62" t="n">
        <v>16</v>
      </c>
      <c r="F560" s="62" t="n">
        <v>118</v>
      </c>
      <c r="G560" s="61" t="n">
        <f aca="false">(E560/F560)*100</f>
        <v>13.5593220338983</v>
      </c>
      <c r="H560" s="62" t="n">
        <v>1</v>
      </c>
      <c r="I560" s="62" t="n">
        <v>2</v>
      </c>
      <c r="J560" s="61" t="n">
        <f aca="false">(H563*I563)/100</f>
        <v>0.12</v>
      </c>
      <c r="K560" s="62" t="n">
        <v>78</v>
      </c>
      <c r="L560" s="62" t="n">
        <v>33</v>
      </c>
      <c r="M560" s="62" t="n">
        <v>12</v>
      </c>
      <c r="N560" s="61" t="n">
        <f aca="false">K560*L560*(1-(L560/M560))</f>
        <v>-4504.5</v>
      </c>
      <c r="O560" s="62" t="n">
        <v>3</v>
      </c>
      <c r="P560" s="62" t="n">
        <v>42</v>
      </c>
      <c r="Q560" s="61" t="n">
        <f aca="false">P560/O560</f>
        <v>14</v>
      </c>
      <c r="R560" s="62" t="n">
        <v>384</v>
      </c>
      <c r="S560" s="62" t="n">
        <v>18</v>
      </c>
      <c r="T560" s="45" t="n">
        <v>0.25</v>
      </c>
      <c r="U560" s="61" t="n">
        <f aca="false">(R560*S560*T560)/1000</f>
        <v>1.728</v>
      </c>
      <c r="V560" s="45" t="n">
        <v>3.6</v>
      </c>
      <c r="W560" s="45" t="n">
        <v>31.68</v>
      </c>
      <c r="X560" s="61" t="n">
        <f aca="false">V560+W560</f>
        <v>35.28</v>
      </c>
    </row>
    <row r="561" customFormat="false" ht="14.9" hidden="false" customHeight="false" outlineLevel="0" collapsed="false">
      <c r="A561" s="59" t="n">
        <v>559</v>
      </c>
      <c r="B561" s="62" t="n">
        <v>2</v>
      </c>
      <c r="C561" s="62" t="n">
        <v>14</v>
      </c>
      <c r="D561" s="61" t="n">
        <f aca="false">(B561/C561)*100</f>
        <v>14.2857142857143</v>
      </c>
      <c r="E561" s="62" t="n">
        <v>30</v>
      </c>
      <c r="F561" s="62" t="n">
        <v>111</v>
      </c>
      <c r="G561" s="61" t="n">
        <f aca="false">(E561/F561)*100</f>
        <v>27.027027027027</v>
      </c>
      <c r="H561" s="62" t="n">
        <v>9</v>
      </c>
      <c r="I561" s="62" t="n">
        <v>3</v>
      </c>
      <c r="J561" s="61" t="n">
        <f aca="false">(H564*I564)/100</f>
        <v>0.07</v>
      </c>
      <c r="K561" s="62" t="n">
        <v>82</v>
      </c>
      <c r="L561" s="62" t="n">
        <v>34</v>
      </c>
      <c r="M561" s="62" t="n">
        <v>12</v>
      </c>
      <c r="N561" s="61" t="n">
        <f aca="false">K561*L561*(1-(L561/M561))</f>
        <v>-5111.33333333333</v>
      </c>
      <c r="O561" s="62" t="n">
        <v>6</v>
      </c>
      <c r="P561" s="62" t="n">
        <v>37</v>
      </c>
      <c r="Q561" s="61" t="n">
        <f aca="false">P561/O561</f>
        <v>6.16666666666667</v>
      </c>
      <c r="R561" s="62" t="n">
        <v>281</v>
      </c>
      <c r="S561" s="62" t="n">
        <v>24</v>
      </c>
      <c r="T561" s="45" t="n">
        <v>0.35</v>
      </c>
      <c r="U561" s="61" t="n">
        <f aca="false">(R561*S561*T561)/1000</f>
        <v>2.3604</v>
      </c>
      <c r="V561" s="45" t="n">
        <v>4.58</v>
      </c>
      <c r="W561" s="45" t="n">
        <v>6.08</v>
      </c>
      <c r="X561" s="61" t="n">
        <f aca="false">V561+W561</f>
        <v>10.66</v>
      </c>
    </row>
    <row r="562" customFormat="false" ht="14.9" hidden="false" customHeight="false" outlineLevel="0" collapsed="false">
      <c r="A562" s="59" t="n">
        <v>560</v>
      </c>
      <c r="B562" s="62" t="n">
        <v>1</v>
      </c>
      <c r="C562" s="62" t="n">
        <v>24</v>
      </c>
      <c r="D562" s="61" t="n">
        <f aca="false">(B562/C562)*100</f>
        <v>4.16666666666667</v>
      </c>
      <c r="E562" s="62" t="n">
        <v>40</v>
      </c>
      <c r="F562" s="62" t="n">
        <v>112</v>
      </c>
      <c r="G562" s="61" t="n">
        <f aca="false">(E562/F562)*100</f>
        <v>35.7142857142857</v>
      </c>
      <c r="H562" s="62" t="n">
        <v>1</v>
      </c>
      <c r="I562" s="62" t="n">
        <v>2</v>
      </c>
      <c r="J562" s="61" t="n">
        <f aca="false">(H565*I565)/100</f>
        <v>0.02</v>
      </c>
      <c r="K562" s="62" t="n">
        <v>72</v>
      </c>
      <c r="L562" s="62" t="n">
        <v>46</v>
      </c>
      <c r="M562" s="62" t="n">
        <v>11</v>
      </c>
      <c r="N562" s="61" t="n">
        <f aca="false">K562*L562*(1-(L562/M562))</f>
        <v>-10538.1818181818</v>
      </c>
      <c r="O562" s="62" t="n">
        <v>3</v>
      </c>
      <c r="P562" s="62" t="n">
        <v>47</v>
      </c>
      <c r="Q562" s="61" t="n">
        <f aca="false">P562/O562</f>
        <v>15.6666666666667</v>
      </c>
      <c r="R562" s="62" t="n">
        <v>171</v>
      </c>
      <c r="S562" s="62" t="n">
        <v>18</v>
      </c>
      <c r="T562" s="45" t="n">
        <v>0.29</v>
      </c>
      <c r="U562" s="61" t="n">
        <f aca="false">(R562*S562*T562)/1000</f>
        <v>0.89262</v>
      </c>
      <c r="V562" s="45" t="n">
        <v>4.63</v>
      </c>
      <c r="W562" s="45" t="n">
        <v>32.4</v>
      </c>
      <c r="X562" s="61" t="n">
        <f aca="false">V562+W562</f>
        <v>37.03</v>
      </c>
    </row>
    <row r="563" customFormat="false" ht="14.9" hidden="false" customHeight="false" outlineLevel="0" collapsed="false">
      <c r="A563" s="59" t="n">
        <v>561</v>
      </c>
      <c r="B563" s="62" t="n">
        <v>4</v>
      </c>
      <c r="C563" s="62" t="n">
        <v>11</v>
      </c>
      <c r="D563" s="61" t="n">
        <f aca="false">(B563/C563)*100</f>
        <v>36.3636363636364</v>
      </c>
      <c r="E563" s="62" t="n">
        <v>27</v>
      </c>
      <c r="F563" s="62" t="n">
        <v>114</v>
      </c>
      <c r="G563" s="61" t="n">
        <f aca="false">(E563/F563)*100</f>
        <v>23.6842105263158</v>
      </c>
      <c r="H563" s="62" t="n">
        <v>6</v>
      </c>
      <c r="I563" s="62" t="n">
        <v>2</v>
      </c>
      <c r="J563" s="61" t="n">
        <f aca="false">(H566*I566)/100</f>
        <v>0.03</v>
      </c>
      <c r="K563" s="62" t="n">
        <v>88</v>
      </c>
      <c r="L563" s="62" t="n">
        <v>12</v>
      </c>
      <c r="M563" s="62" t="n">
        <v>12</v>
      </c>
      <c r="N563" s="61" t="n">
        <f aca="false">K563*L563*(1-(L563/M563))</f>
        <v>0</v>
      </c>
      <c r="O563" s="62" t="n">
        <v>10</v>
      </c>
      <c r="P563" s="62" t="n">
        <v>37</v>
      </c>
      <c r="Q563" s="61" t="n">
        <f aca="false">P563/O563</f>
        <v>3.7</v>
      </c>
      <c r="R563" s="62" t="n">
        <v>226</v>
      </c>
      <c r="S563" s="62" t="n">
        <v>16</v>
      </c>
      <c r="T563" s="45" t="n">
        <v>0.35</v>
      </c>
      <c r="U563" s="61" t="n">
        <f aca="false">(R563*S563*T563)/1000</f>
        <v>1.2656</v>
      </c>
      <c r="V563" s="45" t="n">
        <v>6.15</v>
      </c>
      <c r="W563" s="45" t="n">
        <v>18.24</v>
      </c>
      <c r="X563" s="61" t="n">
        <f aca="false">V563+W563</f>
        <v>24.39</v>
      </c>
    </row>
    <row r="564" customFormat="false" ht="14.9" hidden="false" customHeight="false" outlineLevel="0" collapsed="false">
      <c r="A564" s="59" t="n">
        <v>562</v>
      </c>
      <c r="B564" s="62" t="n">
        <v>1</v>
      </c>
      <c r="C564" s="62" t="n">
        <v>21</v>
      </c>
      <c r="D564" s="61" t="n">
        <f aca="false">(B564/C564)*100</f>
        <v>4.76190476190476</v>
      </c>
      <c r="E564" s="62" t="n">
        <v>16</v>
      </c>
      <c r="F564" s="62" t="n">
        <v>121</v>
      </c>
      <c r="G564" s="61" t="n">
        <f aca="false">(E564/F564)*100</f>
        <v>13.2231404958678</v>
      </c>
      <c r="H564" s="62" t="n">
        <v>7</v>
      </c>
      <c r="I564" s="62" t="n">
        <v>1</v>
      </c>
      <c r="J564" s="61" t="n">
        <f aca="false">(H567*I567)/100</f>
        <v>0.03</v>
      </c>
      <c r="K564" s="62" t="n">
        <v>80</v>
      </c>
      <c r="L564" s="62" t="n">
        <v>48</v>
      </c>
      <c r="M564" s="62" t="n">
        <v>10</v>
      </c>
      <c r="N564" s="61" t="n">
        <f aca="false">K564*L564*(1-(L564/M564))</f>
        <v>-14592</v>
      </c>
      <c r="O564" s="62" t="n">
        <v>9</v>
      </c>
      <c r="P564" s="62" t="n">
        <v>41</v>
      </c>
      <c r="Q564" s="61" t="n">
        <f aca="false">P564/O564</f>
        <v>4.55555555555556</v>
      </c>
      <c r="R564" s="62" t="n">
        <v>254</v>
      </c>
      <c r="S564" s="62" t="n">
        <v>30</v>
      </c>
      <c r="T564" s="45" t="n">
        <v>0.31</v>
      </c>
      <c r="U564" s="61" t="n">
        <f aca="false">(R564*S564*T564)/1000</f>
        <v>2.3622</v>
      </c>
      <c r="V564" s="45" t="n">
        <v>1.55</v>
      </c>
      <c r="W564" s="45" t="n">
        <v>9.6</v>
      </c>
      <c r="X564" s="61" t="n">
        <f aca="false">V564+W564</f>
        <v>11.15</v>
      </c>
    </row>
    <row r="565" customFormat="false" ht="14.9" hidden="false" customHeight="false" outlineLevel="0" collapsed="false">
      <c r="A565" s="59" t="n">
        <v>563</v>
      </c>
      <c r="B565" s="62" t="n">
        <v>0</v>
      </c>
      <c r="C565" s="62" t="n">
        <v>24</v>
      </c>
      <c r="D565" s="61" t="n">
        <f aca="false">(B565/C565)*100</f>
        <v>0</v>
      </c>
      <c r="E565" s="62" t="n">
        <v>31</v>
      </c>
      <c r="F565" s="62" t="n">
        <v>112</v>
      </c>
      <c r="G565" s="61" t="n">
        <f aca="false">(E565/F565)*100</f>
        <v>27.6785714285714</v>
      </c>
      <c r="H565" s="62" t="n">
        <v>2</v>
      </c>
      <c r="I565" s="62" t="n">
        <v>1</v>
      </c>
      <c r="J565" s="61" t="n">
        <f aca="false">(H568*I568)/100</f>
        <v>0.16</v>
      </c>
      <c r="K565" s="62" t="n">
        <v>80</v>
      </c>
      <c r="L565" s="62" t="n">
        <v>17</v>
      </c>
      <c r="M565" s="62" t="n">
        <v>11</v>
      </c>
      <c r="N565" s="61" t="n">
        <f aca="false">K565*L565*(1-(L565/M565))</f>
        <v>-741.818181818182</v>
      </c>
      <c r="O565" s="62" t="n">
        <v>9</v>
      </c>
      <c r="P565" s="62" t="n">
        <v>30</v>
      </c>
      <c r="Q565" s="61" t="n">
        <f aca="false">P565/O565</f>
        <v>3.33333333333333</v>
      </c>
      <c r="R565" s="62" t="n">
        <v>212</v>
      </c>
      <c r="S565" s="62" t="n">
        <v>17</v>
      </c>
      <c r="T565" s="45" t="n">
        <v>0.26</v>
      </c>
      <c r="U565" s="61" t="n">
        <f aca="false">(R565*S565*T565)/1000</f>
        <v>0.93704</v>
      </c>
      <c r="V565" s="45" t="n">
        <v>1.64</v>
      </c>
      <c r="W565" s="45" t="n">
        <v>37.6</v>
      </c>
      <c r="X565" s="61" t="n">
        <f aca="false">V565+W565</f>
        <v>39.24</v>
      </c>
    </row>
    <row r="566" customFormat="false" ht="14.9" hidden="false" customHeight="false" outlineLevel="0" collapsed="false">
      <c r="A566" s="59" t="n">
        <v>564</v>
      </c>
      <c r="B566" s="62" t="n">
        <v>1</v>
      </c>
      <c r="C566" s="62" t="n">
        <v>15</v>
      </c>
      <c r="D566" s="61" t="n">
        <f aca="false">(B566/C566)*100</f>
        <v>6.66666666666667</v>
      </c>
      <c r="E566" s="62" t="n">
        <v>26</v>
      </c>
      <c r="F566" s="62" t="n">
        <v>110</v>
      </c>
      <c r="G566" s="61" t="n">
        <f aca="false">(E566/F566)*100</f>
        <v>23.6363636363636</v>
      </c>
      <c r="H566" s="62" t="n">
        <v>3</v>
      </c>
      <c r="I566" s="62" t="n">
        <v>1</v>
      </c>
      <c r="J566" s="61" t="n">
        <f aca="false">(H569*I569)/100</f>
        <v>0.27</v>
      </c>
      <c r="K566" s="62" t="n">
        <v>72</v>
      </c>
      <c r="L566" s="62" t="n">
        <v>33</v>
      </c>
      <c r="M566" s="62" t="n">
        <v>12</v>
      </c>
      <c r="N566" s="61" t="n">
        <f aca="false">K566*L566*(1-(L566/M566))</f>
        <v>-4158</v>
      </c>
      <c r="O566" s="62" t="n">
        <v>7</v>
      </c>
      <c r="P566" s="62" t="n">
        <v>36</v>
      </c>
      <c r="Q566" s="61" t="n">
        <f aca="false">P566/O566</f>
        <v>5.14285714285714</v>
      </c>
      <c r="R566" s="62" t="n">
        <v>576</v>
      </c>
      <c r="S566" s="62" t="n">
        <v>26</v>
      </c>
      <c r="T566" s="45" t="n">
        <v>0.4</v>
      </c>
      <c r="U566" s="61" t="n">
        <f aca="false">(R566*S566*T566)/1000</f>
        <v>5.9904</v>
      </c>
      <c r="V566" s="45" t="n">
        <v>1.58</v>
      </c>
      <c r="W566" s="45" t="n">
        <v>31.2</v>
      </c>
      <c r="X566" s="61" t="n">
        <f aca="false">V566+W566</f>
        <v>32.78</v>
      </c>
    </row>
    <row r="567" customFormat="false" ht="14.9" hidden="false" customHeight="false" outlineLevel="0" collapsed="false">
      <c r="A567" s="59" t="n">
        <v>565</v>
      </c>
      <c r="B567" s="62" t="n">
        <v>0</v>
      </c>
      <c r="C567" s="62" t="n">
        <v>12</v>
      </c>
      <c r="D567" s="61" t="n">
        <f aca="false">(B567/C567)*100</f>
        <v>0</v>
      </c>
      <c r="E567" s="62" t="n">
        <v>40</v>
      </c>
      <c r="F567" s="62" t="n">
        <v>114</v>
      </c>
      <c r="G567" s="61" t="n">
        <f aca="false">(E567/F567)*100</f>
        <v>35.0877192982456</v>
      </c>
      <c r="H567" s="62" t="n">
        <v>3</v>
      </c>
      <c r="I567" s="62" t="n">
        <v>1</v>
      </c>
      <c r="J567" s="61" t="n">
        <f aca="false">(H570*I570)/100</f>
        <v>0.21</v>
      </c>
      <c r="K567" s="62" t="n">
        <v>77</v>
      </c>
      <c r="L567" s="62" t="n">
        <v>43</v>
      </c>
      <c r="M567" s="62" t="n">
        <v>12</v>
      </c>
      <c r="N567" s="61" t="n">
        <f aca="false">K567*L567*(1-(L567/M567))</f>
        <v>-8553.41666666667</v>
      </c>
      <c r="O567" s="62" t="n">
        <v>10</v>
      </c>
      <c r="P567" s="62" t="n">
        <v>31</v>
      </c>
      <c r="Q567" s="61" t="n">
        <f aca="false">P567/O567</f>
        <v>3.1</v>
      </c>
      <c r="R567" s="62" t="n">
        <v>651</v>
      </c>
      <c r="S567" s="62" t="n">
        <v>29</v>
      </c>
      <c r="T567" s="45" t="n">
        <v>0.36</v>
      </c>
      <c r="U567" s="61" t="n">
        <f aca="false">(R567*S567*T567)/1000</f>
        <v>6.79644</v>
      </c>
      <c r="V567" s="45" t="n">
        <v>6.61</v>
      </c>
      <c r="W567" s="45" t="n">
        <v>7.04</v>
      </c>
      <c r="X567" s="61" t="n">
        <f aca="false">V567+W567</f>
        <v>13.65</v>
      </c>
    </row>
    <row r="568" customFormat="false" ht="14.9" hidden="false" customHeight="false" outlineLevel="0" collapsed="false">
      <c r="A568" s="59" t="n">
        <v>566</v>
      </c>
      <c r="B568" s="62" t="n">
        <v>9</v>
      </c>
      <c r="C568" s="62" t="n">
        <v>19</v>
      </c>
      <c r="D568" s="61" t="n">
        <f aca="false">(B568/C568)*100</f>
        <v>47.3684210526316</v>
      </c>
      <c r="E568" s="62" t="n">
        <v>14</v>
      </c>
      <c r="F568" s="62" t="n">
        <v>124</v>
      </c>
      <c r="G568" s="61" t="n">
        <f aca="false">(E568/F568)*100</f>
        <v>11.2903225806452</v>
      </c>
      <c r="H568" s="62" t="n">
        <v>8</v>
      </c>
      <c r="I568" s="62" t="n">
        <v>2</v>
      </c>
      <c r="J568" s="61" t="n">
        <f aca="false">(H571*I571)/100</f>
        <v>0.36</v>
      </c>
      <c r="K568" s="62" t="n">
        <v>87</v>
      </c>
      <c r="L568" s="62" t="n">
        <v>22</v>
      </c>
      <c r="M568" s="62" t="n">
        <v>12</v>
      </c>
      <c r="N568" s="61" t="n">
        <f aca="false">K568*L568*(1-(L568/M568))</f>
        <v>-1595</v>
      </c>
      <c r="O568" s="62" t="n">
        <v>3</v>
      </c>
      <c r="P568" s="62" t="n">
        <v>35</v>
      </c>
      <c r="Q568" s="61" t="n">
        <f aca="false">P568/O568</f>
        <v>11.6666666666667</v>
      </c>
      <c r="R568" s="62" t="n">
        <v>133</v>
      </c>
      <c r="S568" s="62" t="n">
        <v>29</v>
      </c>
      <c r="T568" s="45" t="n">
        <v>0.44</v>
      </c>
      <c r="U568" s="61" t="n">
        <f aca="false">(R568*S568*T568)/1000</f>
        <v>1.69708</v>
      </c>
      <c r="V568" s="45" t="n">
        <v>3.62</v>
      </c>
      <c r="W568" s="45" t="n">
        <v>35.28</v>
      </c>
      <c r="X568" s="61" t="n">
        <f aca="false">V568+W568</f>
        <v>38.9</v>
      </c>
    </row>
    <row r="569" customFormat="false" ht="14.9" hidden="false" customHeight="false" outlineLevel="0" collapsed="false">
      <c r="A569" s="59" t="n">
        <v>567</v>
      </c>
      <c r="B569" s="62" t="n">
        <v>9</v>
      </c>
      <c r="C569" s="62" t="n">
        <v>23</v>
      </c>
      <c r="D569" s="61" t="n">
        <f aca="false">(B569/C569)*100</f>
        <v>39.1304347826087</v>
      </c>
      <c r="E569" s="62" t="n">
        <v>36</v>
      </c>
      <c r="F569" s="62" t="n">
        <v>120</v>
      </c>
      <c r="G569" s="61" t="n">
        <f aca="false">(E569/F569)*100</f>
        <v>30</v>
      </c>
      <c r="H569" s="62" t="n">
        <v>9</v>
      </c>
      <c r="I569" s="62" t="n">
        <v>3</v>
      </c>
      <c r="J569" s="61" t="n">
        <f aca="false">(H572*I572)/100</f>
        <v>0.03</v>
      </c>
      <c r="K569" s="62" t="n">
        <v>71</v>
      </c>
      <c r="L569" s="62" t="n">
        <v>21</v>
      </c>
      <c r="M569" s="62" t="n">
        <v>12</v>
      </c>
      <c r="N569" s="61" t="n">
        <f aca="false">K569*L569*(1-(L569/M569))</f>
        <v>-1118.25</v>
      </c>
      <c r="O569" s="62" t="n">
        <v>10</v>
      </c>
      <c r="P569" s="62" t="n">
        <v>35</v>
      </c>
      <c r="Q569" s="61" t="n">
        <f aca="false">P569/O569</f>
        <v>3.5</v>
      </c>
      <c r="R569" s="62" t="n">
        <v>629</v>
      </c>
      <c r="S569" s="62" t="n">
        <v>29</v>
      </c>
      <c r="T569" s="45" t="n">
        <v>0.37</v>
      </c>
      <c r="U569" s="61" t="n">
        <f aca="false">(R569*S569*T569)/1000</f>
        <v>6.74917</v>
      </c>
      <c r="V569" s="45" t="n">
        <v>3.64</v>
      </c>
      <c r="W569" s="45" t="n">
        <v>29.52</v>
      </c>
      <c r="X569" s="61" t="n">
        <f aca="false">V569+W569</f>
        <v>33.16</v>
      </c>
    </row>
    <row r="570" customFormat="false" ht="14.9" hidden="false" customHeight="false" outlineLevel="0" collapsed="false">
      <c r="A570" s="59" t="n">
        <v>568</v>
      </c>
      <c r="B570" s="62" t="n">
        <v>0</v>
      </c>
      <c r="C570" s="62" t="n">
        <v>25</v>
      </c>
      <c r="D570" s="61" t="n">
        <f aca="false">(B570/C570)*100</f>
        <v>0</v>
      </c>
      <c r="E570" s="62" t="n">
        <v>33</v>
      </c>
      <c r="F570" s="62" t="n">
        <v>113</v>
      </c>
      <c r="G570" s="61" t="n">
        <f aca="false">(E570/F570)*100</f>
        <v>29.2035398230089</v>
      </c>
      <c r="H570" s="62" t="n">
        <v>7</v>
      </c>
      <c r="I570" s="62" t="n">
        <v>3</v>
      </c>
      <c r="J570" s="61" t="n">
        <f aca="false">(H573*I573)/100</f>
        <v>0.01</v>
      </c>
      <c r="K570" s="62" t="n">
        <v>72</v>
      </c>
      <c r="L570" s="62" t="n">
        <v>24</v>
      </c>
      <c r="M570" s="62" t="n">
        <v>11</v>
      </c>
      <c r="N570" s="61" t="n">
        <f aca="false">K570*L570*(1-(L570/M570))</f>
        <v>-2042.18181818182</v>
      </c>
      <c r="O570" s="62" t="n">
        <v>9</v>
      </c>
      <c r="P570" s="62" t="n">
        <v>46</v>
      </c>
      <c r="Q570" s="61" t="n">
        <f aca="false">P570/O570</f>
        <v>5.11111111111111</v>
      </c>
      <c r="R570" s="62" t="n">
        <v>713</v>
      </c>
      <c r="S570" s="62" t="n">
        <v>28</v>
      </c>
      <c r="T570" s="45" t="n">
        <v>0.27</v>
      </c>
      <c r="U570" s="61" t="n">
        <f aca="false">(R570*S570*T570)/1000</f>
        <v>5.39028</v>
      </c>
      <c r="V570" s="45" t="n">
        <v>1.65</v>
      </c>
      <c r="W570" s="45" t="n">
        <v>24.48</v>
      </c>
      <c r="X570" s="61" t="n">
        <f aca="false">V570+W570</f>
        <v>26.13</v>
      </c>
    </row>
    <row r="571" customFormat="false" ht="14.9" hidden="false" customHeight="false" outlineLevel="0" collapsed="false">
      <c r="A571" s="59" t="n">
        <v>569</v>
      </c>
      <c r="B571" s="62" t="n">
        <v>7</v>
      </c>
      <c r="C571" s="62" t="n">
        <v>20</v>
      </c>
      <c r="D571" s="61" t="n">
        <f aca="false">(B571/C571)*100</f>
        <v>35</v>
      </c>
      <c r="E571" s="62" t="n">
        <v>22</v>
      </c>
      <c r="F571" s="62" t="n">
        <v>124</v>
      </c>
      <c r="G571" s="61" t="n">
        <f aca="false">(E571/F571)*100</f>
        <v>17.741935483871</v>
      </c>
      <c r="H571" s="62" t="n">
        <v>12</v>
      </c>
      <c r="I571" s="62" t="n">
        <v>3</v>
      </c>
      <c r="J571" s="61" t="n">
        <f aca="false">(H574*I574)/100</f>
        <v>0.14</v>
      </c>
      <c r="K571" s="62" t="n">
        <v>90</v>
      </c>
      <c r="L571" s="62" t="n">
        <v>47</v>
      </c>
      <c r="M571" s="62" t="n">
        <v>11</v>
      </c>
      <c r="N571" s="61" t="n">
        <f aca="false">K571*L571*(1-(L571/M571))</f>
        <v>-13843.6363636364</v>
      </c>
      <c r="O571" s="62" t="n">
        <v>7</v>
      </c>
      <c r="P571" s="62" t="n">
        <v>37</v>
      </c>
      <c r="Q571" s="61" t="n">
        <f aca="false">P571/O571</f>
        <v>5.28571428571429</v>
      </c>
      <c r="R571" s="62" t="n">
        <v>747</v>
      </c>
      <c r="S571" s="62" t="n">
        <v>16</v>
      </c>
      <c r="T571" s="45" t="n">
        <v>0.29</v>
      </c>
      <c r="U571" s="61" t="n">
        <f aca="false">(R571*S571*T571)/1000</f>
        <v>3.46608</v>
      </c>
      <c r="V571" s="45" t="n">
        <v>4.15</v>
      </c>
      <c r="W571" s="45" t="n">
        <v>17.6</v>
      </c>
      <c r="X571" s="61" t="n">
        <f aca="false">V571+W571</f>
        <v>21.75</v>
      </c>
    </row>
    <row r="572" customFormat="false" ht="14.9" hidden="false" customHeight="false" outlineLevel="0" collapsed="false">
      <c r="A572" s="59" t="n">
        <v>570</v>
      </c>
      <c r="B572" s="62" t="n">
        <v>5</v>
      </c>
      <c r="C572" s="62" t="n">
        <v>20</v>
      </c>
      <c r="D572" s="61" t="n">
        <f aca="false">(B572/C572)*100</f>
        <v>25</v>
      </c>
      <c r="E572" s="62" t="n">
        <v>41</v>
      </c>
      <c r="F572" s="62" t="n">
        <v>118</v>
      </c>
      <c r="G572" s="61" t="n">
        <f aca="false">(E572/F572)*100</f>
        <v>34.7457627118644</v>
      </c>
      <c r="H572" s="62" t="n">
        <v>1</v>
      </c>
      <c r="I572" s="62" t="n">
        <v>3</v>
      </c>
      <c r="J572" s="61" t="n">
        <f aca="false">(H575*I575)/100</f>
        <v>0.48</v>
      </c>
      <c r="K572" s="62" t="n">
        <v>71</v>
      </c>
      <c r="L572" s="62" t="n">
        <v>30</v>
      </c>
      <c r="M572" s="62" t="n">
        <v>12</v>
      </c>
      <c r="N572" s="61" t="n">
        <f aca="false">K572*L572*(1-(L572/M572))</f>
        <v>-3195</v>
      </c>
      <c r="O572" s="62" t="n">
        <v>4</v>
      </c>
      <c r="P572" s="62" t="n">
        <v>50</v>
      </c>
      <c r="Q572" s="61" t="n">
        <f aca="false">P572/O572</f>
        <v>12.5</v>
      </c>
      <c r="R572" s="62" t="n">
        <v>266</v>
      </c>
      <c r="S572" s="62" t="n">
        <v>16</v>
      </c>
      <c r="T572" s="45" t="n">
        <v>0.29</v>
      </c>
      <c r="U572" s="61" t="n">
        <f aca="false">(R572*S572*T572)/1000</f>
        <v>1.23424</v>
      </c>
      <c r="V572" s="45" t="n">
        <v>4.55</v>
      </c>
      <c r="W572" s="45" t="n">
        <v>27.52</v>
      </c>
      <c r="X572" s="61" t="n">
        <f aca="false">V572+W572</f>
        <v>32.07</v>
      </c>
    </row>
    <row r="573" customFormat="false" ht="14.9" hidden="false" customHeight="false" outlineLevel="0" collapsed="false">
      <c r="A573" s="59" t="n">
        <v>571</v>
      </c>
      <c r="B573" s="62" t="n">
        <v>8</v>
      </c>
      <c r="C573" s="62" t="n">
        <v>17</v>
      </c>
      <c r="D573" s="61" t="n">
        <f aca="false">(B573/C573)*100</f>
        <v>47.0588235294118</v>
      </c>
      <c r="E573" s="62" t="n">
        <v>26</v>
      </c>
      <c r="F573" s="62" t="n">
        <v>119</v>
      </c>
      <c r="G573" s="61" t="n">
        <f aca="false">(E573/F573)*100</f>
        <v>21.8487394957983</v>
      </c>
      <c r="H573" s="62" t="n">
        <v>1</v>
      </c>
      <c r="I573" s="62" t="n">
        <v>1</v>
      </c>
      <c r="J573" s="61" t="n">
        <f aca="false">(H576*I576)/100</f>
        <v>0.22</v>
      </c>
      <c r="K573" s="62" t="n">
        <v>73</v>
      </c>
      <c r="L573" s="62" t="n">
        <v>15</v>
      </c>
      <c r="M573" s="62" t="n">
        <v>10</v>
      </c>
      <c r="N573" s="61" t="n">
        <f aca="false">K573*L573*(1-(L573/M573))</f>
        <v>-547.5</v>
      </c>
      <c r="O573" s="62" t="n">
        <v>3</v>
      </c>
      <c r="P573" s="62" t="n">
        <v>41</v>
      </c>
      <c r="Q573" s="61" t="n">
        <f aca="false">P573/O573</f>
        <v>13.6666666666667</v>
      </c>
      <c r="R573" s="62" t="n">
        <v>611</v>
      </c>
      <c r="S573" s="62" t="n">
        <v>28</v>
      </c>
      <c r="T573" s="45" t="n">
        <v>0.44</v>
      </c>
      <c r="U573" s="61" t="n">
        <f aca="false">(R573*S573*T573)/1000</f>
        <v>7.52752</v>
      </c>
      <c r="V573" s="45" t="n">
        <v>3.14</v>
      </c>
      <c r="W573" s="45" t="n">
        <v>27.2</v>
      </c>
      <c r="X573" s="61" t="n">
        <f aca="false">V573+W573</f>
        <v>30.34</v>
      </c>
    </row>
    <row r="574" customFormat="false" ht="14.9" hidden="false" customHeight="false" outlineLevel="0" collapsed="false">
      <c r="A574" s="59" t="n">
        <v>572</v>
      </c>
      <c r="B574" s="62" t="n">
        <v>3</v>
      </c>
      <c r="C574" s="62" t="n">
        <v>22</v>
      </c>
      <c r="D574" s="61" t="n">
        <f aca="false">(B574/C574)*100</f>
        <v>13.6363636363636</v>
      </c>
      <c r="E574" s="62" t="n">
        <v>28</v>
      </c>
      <c r="F574" s="62" t="n">
        <v>122</v>
      </c>
      <c r="G574" s="61" t="n">
        <f aca="false">(E574/F574)*100</f>
        <v>22.9508196721311</v>
      </c>
      <c r="H574" s="62" t="n">
        <v>14</v>
      </c>
      <c r="I574" s="62" t="n">
        <v>1</v>
      </c>
      <c r="J574" s="61" t="n">
        <f aca="false">(H577*I577)/100</f>
        <v>0.2</v>
      </c>
      <c r="K574" s="62" t="n">
        <v>72</v>
      </c>
      <c r="L574" s="62" t="n">
        <v>15</v>
      </c>
      <c r="M574" s="62" t="n">
        <v>11</v>
      </c>
      <c r="N574" s="61" t="n">
        <f aca="false">K574*L574*(1-(L574/M574))</f>
        <v>-392.727272727273</v>
      </c>
      <c r="O574" s="62" t="n">
        <v>4</v>
      </c>
      <c r="P574" s="62" t="n">
        <v>47</v>
      </c>
      <c r="Q574" s="61" t="n">
        <f aca="false">P574/O574</f>
        <v>11.75</v>
      </c>
      <c r="R574" s="62" t="n">
        <v>833</v>
      </c>
      <c r="S574" s="62" t="n">
        <v>22</v>
      </c>
      <c r="T574" s="45" t="n">
        <v>0.3</v>
      </c>
      <c r="U574" s="61" t="n">
        <f aca="false">(R574*S574*T574)/1000</f>
        <v>5.4978</v>
      </c>
      <c r="V574" s="45" t="n">
        <v>5.6</v>
      </c>
      <c r="W574" s="45" t="n">
        <v>31.2</v>
      </c>
      <c r="X574" s="61" t="n">
        <f aca="false">V574+W574</f>
        <v>36.8</v>
      </c>
    </row>
    <row r="575" customFormat="false" ht="14.9" hidden="false" customHeight="false" outlineLevel="0" collapsed="false">
      <c r="A575" s="59" t="n">
        <v>573</v>
      </c>
      <c r="B575" s="62" t="n">
        <v>2</v>
      </c>
      <c r="C575" s="62" t="n">
        <v>21</v>
      </c>
      <c r="D575" s="61" t="n">
        <f aca="false">(B575/C575)*100</f>
        <v>9.52380952380952</v>
      </c>
      <c r="E575" s="62" t="n">
        <v>30</v>
      </c>
      <c r="F575" s="62" t="n">
        <v>114</v>
      </c>
      <c r="G575" s="61" t="n">
        <f aca="false">(E575/F575)*100</f>
        <v>26.3157894736842</v>
      </c>
      <c r="H575" s="62" t="n">
        <v>16</v>
      </c>
      <c r="I575" s="62" t="n">
        <v>3</v>
      </c>
      <c r="J575" s="61" t="n">
        <f aca="false">(H578*I578)/100</f>
        <v>0.36</v>
      </c>
      <c r="K575" s="62" t="n">
        <v>87</v>
      </c>
      <c r="L575" s="62" t="n">
        <v>46</v>
      </c>
      <c r="M575" s="62" t="n">
        <v>12</v>
      </c>
      <c r="N575" s="61" t="n">
        <f aca="false">K575*L575*(1-(L575/M575))</f>
        <v>-11339</v>
      </c>
      <c r="O575" s="62" t="n">
        <v>4</v>
      </c>
      <c r="P575" s="62" t="n">
        <v>31</v>
      </c>
      <c r="Q575" s="61" t="n">
        <f aca="false">P575/O575</f>
        <v>7.75</v>
      </c>
      <c r="R575" s="62" t="n">
        <v>567</v>
      </c>
      <c r="S575" s="62" t="n">
        <v>24</v>
      </c>
      <c r="T575" s="45" t="n">
        <v>0.36</v>
      </c>
      <c r="U575" s="61" t="n">
        <f aca="false">(R575*S575*T575)/1000</f>
        <v>4.89888</v>
      </c>
      <c r="V575" s="45" t="n">
        <v>5.05</v>
      </c>
      <c r="W575" s="45" t="n">
        <v>10.88</v>
      </c>
      <c r="X575" s="61" t="n">
        <f aca="false">V575+W575</f>
        <v>15.93</v>
      </c>
    </row>
    <row r="576" customFormat="false" ht="14.9" hidden="false" customHeight="false" outlineLevel="0" collapsed="false">
      <c r="A576" s="59" t="n">
        <v>574</v>
      </c>
      <c r="B576" s="62" t="n">
        <v>3</v>
      </c>
      <c r="C576" s="62" t="n">
        <v>19</v>
      </c>
      <c r="D576" s="61" t="n">
        <f aca="false">(B576/C576)*100</f>
        <v>15.7894736842105</v>
      </c>
      <c r="E576" s="62" t="n">
        <v>17</v>
      </c>
      <c r="F576" s="62" t="n">
        <v>119</v>
      </c>
      <c r="G576" s="61" t="n">
        <f aca="false">(E576/F576)*100</f>
        <v>14.2857142857143</v>
      </c>
      <c r="H576" s="62" t="n">
        <v>11</v>
      </c>
      <c r="I576" s="62" t="n">
        <v>2</v>
      </c>
      <c r="J576" s="61" t="n">
        <f aca="false">(H579*I579)/100</f>
        <v>0.36</v>
      </c>
      <c r="K576" s="62" t="n">
        <v>71</v>
      </c>
      <c r="L576" s="62" t="n">
        <v>26</v>
      </c>
      <c r="M576" s="62" t="n">
        <v>11</v>
      </c>
      <c r="N576" s="61" t="n">
        <f aca="false">K576*L576*(1-(L576/M576))</f>
        <v>-2517.27272727273</v>
      </c>
      <c r="O576" s="62" t="n">
        <v>10</v>
      </c>
      <c r="P576" s="62" t="n">
        <v>46</v>
      </c>
      <c r="Q576" s="61" t="n">
        <f aca="false">P576/O576</f>
        <v>4.6</v>
      </c>
      <c r="R576" s="62" t="n">
        <v>195</v>
      </c>
      <c r="S576" s="62" t="n">
        <v>25</v>
      </c>
      <c r="T576" s="45" t="n">
        <v>0.31</v>
      </c>
      <c r="U576" s="61" t="n">
        <f aca="false">(R576*S576*T576)/1000</f>
        <v>1.51125</v>
      </c>
      <c r="V576" s="45" t="n">
        <v>7.11</v>
      </c>
      <c r="W576" s="45" t="n">
        <v>11.28</v>
      </c>
      <c r="X576" s="61" t="n">
        <f aca="false">V576+W576</f>
        <v>18.39</v>
      </c>
    </row>
    <row r="577" customFormat="false" ht="14.9" hidden="false" customHeight="false" outlineLevel="0" collapsed="false">
      <c r="A577" s="59" t="n">
        <v>575</v>
      </c>
      <c r="B577" s="62" t="n">
        <v>3</v>
      </c>
      <c r="C577" s="62" t="n">
        <v>18</v>
      </c>
      <c r="D577" s="61" t="n">
        <f aca="false">(B577/C577)*100</f>
        <v>16.6666666666667</v>
      </c>
      <c r="E577" s="62" t="n">
        <v>13</v>
      </c>
      <c r="F577" s="62" t="n">
        <v>110</v>
      </c>
      <c r="G577" s="61" t="n">
        <f aca="false">(E577/F577)*100</f>
        <v>11.8181818181818</v>
      </c>
      <c r="H577" s="62" t="n">
        <v>10</v>
      </c>
      <c r="I577" s="62" t="n">
        <v>2</v>
      </c>
      <c r="J577" s="61" t="n">
        <f aca="false">(H580*I580)/100</f>
        <v>0.08</v>
      </c>
      <c r="K577" s="62" t="n">
        <v>90</v>
      </c>
      <c r="L577" s="62" t="n">
        <v>16</v>
      </c>
      <c r="M577" s="62" t="n">
        <v>10</v>
      </c>
      <c r="N577" s="61" t="n">
        <f aca="false">K577*L577*(1-(L577/M577))</f>
        <v>-864</v>
      </c>
      <c r="O577" s="62" t="n">
        <v>8</v>
      </c>
      <c r="P577" s="62" t="n">
        <v>45</v>
      </c>
      <c r="Q577" s="61" t="n">
        <f aca="false">P577/O577</f>
        <v>5.625</v>
      </c>
      <c r="R577" s="62" t="n">
        <v>465</v>
      </c>
      <c r="S577" s="62" t="n">
        <v>26</v>
      </c>
      <c r="T577" s="45" t="n">
        <v>0.4</v>
      </c>
      <c r="U577" s="61" t="n">
        <f aca="false">(R577*S577*T577)/1000</f>
        <v>4.836</v>
      </c>
      <c r="V577" s="45" t="n">
        <v>6.05</v>
      </c>
      <c r="W577" s="45" t="n">
        <v>30.08</v>
      </c>
      <c r="X577" s="61" t="n">
        <f aca="false">V577+W577</f>
        <v>36.13</v>
      </c>
    </row>
    <row r="578" customFormat="false" ht="14.9" hidden="false" customHeight="false" outlineLevel="0" collapsed="false">
      <c r="A578" s="59" t="n">
        <v>576</v>
      </c>
      <c r="B578" s="62" t="n">
        <v>8</v>
      </c>
      <c r="C578" s="62" t="n">
        <v>24</v>
      </c>
      <c r="D578" s="61" t="n">
        <f aca="false">(B578/C578)*100</f>
        <v>33.3333333333333</v>
      </c>
      <c r="E578" s="62" t="n">
        <v>25</v>
      </c>
      <c r="F578" s="62" t="n">
        <v>113</v>
      </c>
      <c r="G578" s="61" t="n">
        <f aca="false">(E578/F578)*100</f>
        <v>22.1238938053097</v>
      </c>
      <c r="H578" s="62" t="n">
        <v>12</v>
      </c>
      <c r="I578" s="62" t="n">
        <v>3</v>
      </c>
      <c r="J578" s="61" t="n">
        <f aca="false">(H581*I581)/100</f>
        <v>0.4</v>
      </c>
      <c r="K578" s="62" t="n">
        <v>77</v>
      </c>
      <c r="L578" s="62" t="n">
        <v>20</v>
      </c>
      <c r="M578" s="62" t="n">
        <v>10</v>
      </c>
      <c r="N578" s="61" t="n">
        <f aca="false">K578*L578*(1-(L578/M578))</f>
        <v>-1540</v>
      </c>
      <c r="O578" s="62" t="n">
        <v>8</v>
      </c>
      <c r="P578" s="62" t="n">
        <v>35</v>
      </c>
      <c r="Q578" s="61" t="n">
        <f aca="false">P578/O578</f>
        <v>4.375</v>
      </c>
      <c r="R578" s="62" t="n">
        <v>418</v>
      </c>
      <c r="S578" s="62" t="n">
        <v>25</v>
      </c>
      <c r="T578" s="45" t="n">
        <v>0.4</v>
      </c>
      <c r="U578" s="61" t="n">
        <f aca="false">(R578*S578*T578)/1000</f>
        <v>4.18</v>
      </c>
      <c r="V578" s="45" t="n">
        <v>6.05</v>
      </c>
      <c r="W578" s="45" t="n">
        <v>21.76</v>
      </c>
      <c r="X578" s="61" t="n">
        <f aca="false">V578+W578</f>
        <v>27.81</v>
      </c>
    </row>
    <row r="579" customFormat="false" ht="14.9" hidden="false" customHeight="false" outlineLevel="0" collapsed="false">
      <c r="A579" s="59" t="n">
        <v>577</v>
      </c>
      <c r="B579" s="62" t="n">
        <v>6</v>
      </c>
      <c r="C579" s="62" t="n">
        <v>23</v>
      </c>
      <c r="D579" s="61" t="n">
        <f aca="false">(B579/C579)*100</f>
        <v>26.0869565217391</v>
      </c>
      <c r="E579" s="62" t="n">
        <v>40</v>
      </c>
      <c r="F579" s="62" t="n">
        <v>119</v>
      </c>
      <c r="G579" s="61" t="n">
        <f aca="false">(E579/F579)*100</f>
        <v>33.6134453781513</v>
      </c>
      <c r="H579" s="62" t="n">
        <v>18</v>
      </c>
      <c r="I579" s="62" t="n">
        <v>2</v>
      </c>
      <c r="J579" s="61" t="n">
        <f aca="false">(H582*I582)/100</f>
        <v>0.33</v>
      </c>
      <c r="K579" s="62" t="n">
        <v>75</v>
      </c>
      <c r="L579" s="62" t="n">
        <v>42</v>
      </c>
      <c r="M579" s="62" t="n">
        <v>10</v>
      </c>
      <c r="N579" s="61" t="n">
        <f aca="false">K579*L579*(1-(L579/M579))</f>
        <v>-10080</v>
      </c>
      <c r="O579" s="62" t="n">
        <v>9</v>
      </c>
      <c r="P579" s="62" t="n">
        <v>50</v>
      </c>
      <c r="Q579" s="61" t="n">
        <f aca="false">P579/O579</f>
        <v>5.55555555555556</v>
      </c>
      <c r="R579" s="62" t="n">
        <v>789</v>
      </c>
      <c r="S579" s="62" t="n">
        <v>17</v>
      </c>
      <c r="T579" s="45" t="n">
        <v>0.29</v>
      </c>
      <c r="U579" s="61" t="n">
        <f aca="false">(R579*S579*T579)/1000</f>
        <v>3.88977</v>
      </c>
      <c r="V579" s="45" t="n">
        <v>1.57</v>
      </c>
      <c r="W579" s="45" t="n">
        <v>14.72</v>
      </c>
      <c r="X579" s="61" t="n">
        <f aca="false">V579+W579</f>
        <v>16.29</v>
      </c>
    </row>
    <row r="580" customFormat="false" ht="14.9" hidden="false" customHeight="false" outlineLevel="0" collapsed="false">
      <c r="A580" s="59" t="n">
        <v>578</v>
      </c>
      <c r="B580" s="62" t="n">
        <v>7</v>
      </c>
      <c r="C580" s="62" t="n">
        <v>21</v>
      </c>
      <c r="D580" s="61" t="n">
        <f aca="false">(B580/C580)*100</f>
        <v>33.3333333333333</v>
      </c>
      <c r="E580" s="62" t="n">
        <v>19</v>
      </c>
      <c r="F580" s="62" t="n">
        <v>124</v>
      </c>
      <c r="G580" s="61" t="n">
        <f aca="false">(E580/F580)*100</f>
        <v>15.3225806451613</v>
      </c>
      <c r="H580" s="62" t="n">
        <v>4</v>
      </c>
      <c r="I580" s="62" t="n">
        <v>2</v>
      </c>
      <c r="J580" s="61" t="n">
        <f aca="false">(H583*I583)/100</f>
        <v>0.21</v>
      </c>
      <c r="K580" s="62" t="n">
        <v>76</v>
      </c>
      <c r="L580" s="62" t="n">
        <v>26</v>
      </c>
      <c r="M580" s="62" t="n">
        <v>12</v>
      </c>
      <c r="N580" s="61" t="n">
        <f aca="false">K580*L580*(1-(L580/M580))</f>
        <v>-2305.33333333333</v>
      </c>
      <c r="O580" s="62" t="n">
        <v>5</v>
      </c>
      <c r="P580" s="62" t="n">
        <v>37</v>
      </c>
      <c r="Q580" s="61" t="n">
        <f aca="false">P580/O580</f>
        <v>7.4</v>
      </c>
      <c r="R580" s="62" t="n">
        <v>365</v>
      </c>
      <c r="S580" s="62" t="n">
        <v>23</v>
      </c>
      <c r="T580" s="45" t="n">
        <v>0.42</v>
      </c>
      <c r="U580" s="61" t="n">
        <f aca="false">(R580*S580*T580)/1000</f>
        <v>3.5259</v>
      </c>
      <c r="V580" s="45" t="n">
        <v>7.08</v>
      </c>
      <c r="W580" s="45" t="n">
        <v>11.52</v>
      </c>
      <c r="X580" s="61" t="n">
        <f aca="false">V580+W580</f>
        <v>18.6</v>
      </c>
    </row>
    <row r="581" customFormat="false" ht="14.9" hidden="false" customHeight="false" outlineLevel="0" collapsed="false">
      <c r="A581" s="59" t="n">
        <v>579</v>
      </c>
      <c r="B581" s="62" t="n">
        <v>4</v>
      </c>
      <c r="C581" s="62" t="n">
        <v>11</v>
      </c>
      <c r="D581" s="61" t="n">
        <f aca="false">(B581/C581)*100</f>
        <v>36.3636363636364</v>
      </c>
      <c r="E581" s="62" t="n">
        <v>32</v>
      </c>
      <c r="F581" s="62" t="n">
        <v>118</v>
      </c>
      <c r="G581" s="61" t="n">
        <f aca="false">(E581/F581)*100</f>
        <v>27.1186440677966</v>
      </c>
      <c r="H581" s="62" t="n">
        <v>20</v>
      </c>
      <c r="I581" s="62" t="n">
        <v>2</v>
      </c>
      <c r="J581" s="61" t="n">
        <f aca="false">(H584*I584)/100</f>
        <v>0.54</v>
      </c>
      <c r="K581" s="62" t="n">
        <v>79</v>
      </c>
      <c r="L581" s="62" t="n">
        <v>40</v>
      </c>
      <c r="M581" s="62" t="n">
        <v>12</v>
      </c>
      <c r="N581" s="61" t="n">
        <f aca="false">K581*L581*(1-(L581/M581))</f>
        <v>-7373.33333333333</v>
      </c>
      <c r="O581" s="62" t="n">
        <v>4</v>
      </c>
      <c r="P581" s="62" t="n">
        <v>37</v>
      </c>
      <c r="Q581" s="61" t="n">
        <f aca="false">P581/O581</f>
        <v>9.25</v>
      </c>
      <c r="R581" s="62" t="n">
        <v>867</v>
      </c>
      <c r="S581" s="62" t="n">
        <v>19</v>
      </c>
      <c r="T581" s="45" t="n">
        <v>0.37</v>
      </c>
      <c r="U581" s="61" t="n">
        <f aca="false">(R581*S581*T581)/1000</f>
        <v>6.09501</v>
      </c>
      <c r="V581" s="45" t="n">
        <v>3.63</v>
      </c>
      <c r="W581" s="45" t="n">
        <v>22.56</v>
      </c>
      <c r="X581" s="61" t="n">
        <f aca="false">V581+W581</f>
        <v>26.19</v>
      </c>
    </row>
    <row r="582" customFormat="false" ht="14.9" hidden="false" customHeight="false" outlineLevel="0" collapsed="false">
      <c r="A582" s="59" t="n">
        <v>580</v>
      </c>
      <c r="B582" s="62" t="n">
        <v>6</v>
      </c>
      <c r="C582" s="62" t="n">
        <v>13</v>
      </c>
      <c r="D582" s="61" t="n">
        <f aca="false">(B582/C582)*100</f>
        <v>46.1538461538462</v>
      </c>
      <c r="E582" s="62" t="n">
        <v>40</v>
      </c>
      <c r="F582" s="62" t="n">
        <v>121</v>
      </c>
      <c r="G582" s="61" t="n">
        <f aca="false">(E582/F582)*100</f>
        <v>33.0578512396694</v>
      </c>
      <c r="H582" s="62" t="n">
        <v>11</v>
      </c>
      <c r="I582" s="62" t="n">
        <v>3</v>
      </c>
      <c r="J582" s="61" t="n">
        <f aca="false">(H585*I585)/100</f>
        <v>0.57</v>
      </c>
      <c r="K582" s="62" t="n">
        <v>79</v>
      </c>
      <c r="L582" s="62" t="n">
        <v>50</v>
      </c>
      <c r="M582" s="62" t="n">
        <v>11</v>
      </c>
      <c r="N582" s="61" t="n">
        <f aca="false">K582*L582*(1-(L582/M582))</f>
        <v>-14004.5454545455</v>
      </c>
      <c r="O582" s="62" t="n">
        <v>6</v>
      </c>
      <c r="P582" s="62" t="n">
        <v>35</v>
      </c>
      <c r="Q582" s="61" t="n">
        <f aca="false">P582/O582</f>
        <v>5.83333333333333</v>
      </c>
      <c r="R582" s="62" t="n">
        <v>833</v>
      </c>
      <c r="S582" s="62" t="n">
        <v>25</v>
      </c>
      <c r="T582" s="45" t="n">
        <v>0.3</v>
      </c>
      <c r="U582" s="61" t="n">
        <f aca="false">(R582*S582*T582)/1000</f>
        <v>6.2475</v>
      </c>
      <c r="V582" s="45" t="n">
        <v>4.58</v>
      </c>
      <c r="W582" s="45" t="n">
        <v>15.36</v>
      </c>
      <c r="X582" s="61" t="n">
        <f aca="false">V582+W582</f>
        <v>19.94</v>
      </c>
    </row>
    <row r="583" customFormat="false" ht="14.9" hidden="false" customHeight="false" outlineLevel="0" collapsed="false">
      <c r="A583" s="59" t="n">
        <v>581</v>
      </c>
      <c r="B583" s="62" t="n">
        <v>4</v>
      </c>
      <c r="C583" s="62" t="n">
        <v>20</v>
      </c>
      <c r="D583" s="61" t="n">
        <f aca="false">(B583/C583)*100</f>
        <v>20</v>
      </c>
      <c r="E583" s="62" t="n">
        <v>24</v>
      </c>
      <c r="F583" s="62" t="n">
        <v>122</v>
      </c>
      <c r="G583" s="61" t="n">
        <f aca="false">(E583/F583)*100</f>
        <v>19.672131147541</v>
      </c>
      <c r="H583" s="62" t="n">
        <v>7</v>
      </c>
      <c r="I583" s="62" t="n">
        <v>3</v>
      </c>
      <c r="J583" s="61" t="n">
        <f aca="false">(H586*I586)/100</f>
        <v>0.54</v>
      </c>
      <c r="K583" s="62" t="n">
        <v>87</v>
      </c>
      <c r="L583" s="62" t="n">
        <v>45</v>
      </c>
      <c r="M583" s="62" t="n">
        <v>11</v>
      </c>
      <c r="N583" s="61" t="n">
        <f aca="false">K583*L583*(1-(L583/M583))</f>
        <v>-12100.9090909091</v>
      </c>
      <c r="O583" s="62" t="n">
        <v>9</v>
      </c>
      <c r="P583" s="62" t="n">
        <v>49</v>
      </c>
      <c r="Q583" s="61" t="n">
        <f aca="false">P583/O583</f>
        <v>5.44444444444445</v>
      </c>
      <c r="R583" s="62" t="n">
        <v>409</v>
      </c>
      <c r="S583" s="62" t="n">
        <v>16</v>
      </c>
      <c r="T583" s="45" t="n">
        <v>0.41</v>
      </c>
      <c r="U583" s="61" t="n">
        <f aca="false">(R583*S583*T583)/1000</f>
        <v>2.68304</v>
      </c>
      <c r="V583" s="45" t="n">
        <v>2.62</v>
      </c>
      <c r="W583" s="45" t="n">
        <v>24</v>
      </c>
      <c r="X583" s="61" t="n">
        <f aca="false">V583+W583</f>
        <v>26.62</v>
      </c>
    </row>
    <row r="584" customFormat="false" ht="14.9" hidden="false" customHeight="false" outlineLevel="0" collapsed="false">
      <c r="A584" s="59" t="n">
        <v>582</v>
      </c>
      <c r="B584" s="62" t="n">
        <v>7</v>
      </c>
      <c r="C584" s="62" t="n">
        <v>22</v>
      </c>
      <c r="D584" s="61" t="n">
        <f aca="false">(B584/C584)*100</f>
        <v>31.8181818181818</v>
      </c>
      <c r="E584" s="62" t="n">
        <v>20</v>
      </c>
      <c r="F584" s="62" t="n">
        <v>114</v>
      </c>
      <c r="G584" s="61" t="n">
        <f aca="false">(E584/F584)*100</f>
        <v>17.5438596491228</v>
      </c>
      <c r="H584" s="62" t="n">
        <v>18</v>
      </c>
      <c r="I584" s="62" t="n">
        <v>3</v>
      </c>
      <c r="J584" s="61" t="n">
        <f aca="false">(H587*I587)/100</f>
        <v>0.18</v>
      </c>
      <c r="K584" s="62" t="n">
        <v>79</v>
      </c>
      <c r="L584" s="62" t="n">
        <v>40</v>
      </c>
      <c r="M584" s="62" t="n">
        <v>12</v>
      </c>
      <c r="N584" s="61" t="n">
        <f aca="false">K584*L584*(1-(L584/M584))</f>
        <v>-7373.33333333333</v>
      </c>
      <c r="O584" s="62" t="n">
        <v>3</v>
      </c>
      <c r="P584" s="62" t="n">
        <v>49</v>
      </c>
      <c r="Q584" s="61" t="n">
        <f aca="false">P584/O584</f>
        <v>16.3333333333333</v>
      </c>
      <c r="R584" s="62" t="n">
        <v>135</v>
      </c>
      <c r="S584" s="62" t="n">
        <v>24</v>
      </c>
      <c r="T584" s="45" t="n">
        <v>0.29</v>
      </c>
      <c r="U584" s="61" t="n">
        <f aca="false">(R584*S584*T584)/1000</f>
        <v>0.9396</v>
      </c>
      <c r="V584" s="45" t="n">
        <v>6.59</v>
      </c>
      <c r="W584" s="45" t="n">
        <v>21.12</v>
      </c>
      <c r="X584" s="61" t="n">
        <f aca="false">V584+W584</f>
        <v>27.71</v>
      </c>
    </row>
    <row r="585" customFormat="false" ht="14.9" hidden="false" customHeight="false" outlineLevel="0" collapsed="false">
      <c r="A585" s="59" t="n">
        <v>583</v>
      </c>
      <c r="B585" s="62" t="n">
        <v>1</v>
      </c>
      <c r="C585" s="62" t="n">
        <v>20</v>
      </c>
      <c r="D585" s="61" t="n">
        <f aca="false">(B585/C585)*100</f>
        <v>5</v>
      </c>
      <c r="E585" s="62" t="n">
        <v>31</v>
      </c>
      <c r="F585" s="62" t="n">
        <v>116</v>
      </c>
      <c r="G585" s="61" t="n">
        <f aca="false">(E585/F585)*100</f>
        <v>26.7241379310345</v>
      </c>
      <c r="H585" s="62" t="n">
        <v>19</v>
      </c>
      <c r="I585" s="62" t="n">
        <v>3</v>
      </c>
      <c r="J585" s="61" t="n">
        <f aca="false">(H588*I588)/100</f>
        <v>0.06</v>
      </c>
      <c r="K585" s="62" t="n">
        <v>76</v>
      </c>
      <c r="L585" s="62" t="n">
        <v>10</v>
      </c>
      <c r="M585" s="62" t="n">
        <v>11</v>
      </c>
      <c r="N585" s="61" t="n">
        <f aca="false">K585*L585*(1-(L585/M585))</f>
        <v>69.0909090909091</v>
      </c>
      <c r="O585" s="62" t="n">
        <v>5</v>
      </c>
      <c r="P585" s="62" t="n">
        <v>50</v>
      </c>
      <c r="Q585" s="61" t="n">
        <f aca="false">P585/O585</f>
        <v>10</v>
      </c>
      <c r="R585" s="62" t="n">
        <v>183</v>
      </c>
      <c r="S585" s="62" t="n">
        <v>24</v>
      </c>
      <c r="T585" s="45" t="n">
        <v>0.35</v>
      </c>
      <c r="U585" s="61" t="n">
        <f aca="false">(R585*S585*T585)/1000</f>
        <v>1.5372</v>
      </c>
      <c r="V585" s="45" t="n">
        <v>4.55</v>
      </c>
      <c r="W585" s="45" t="n">
        <v>23.52</v>
      </c>
      <c r="X585" s="61" t="n">
        <f aca="false">V585+W585</f>
        <v>28.07</v>
      </c>
    </row>
    <row r="586" customFormat="false" ht="14.9" hidden="false" customHeight="false" outlineLevel="0" collapsed="false">
      <c r="A586" s="59" t="n">
        <v>584</v>
      </c>
      <c r="B586" s="62" t="n">
        <v>10</v>
      </c>
      <c r="C586" s="62" t="n">
        <v>10</v>
      </c>
      <c r="D586" s="61" t="n">
        <f aca="false">(B586/C586)*100</f>
        <v>100</v>
      </c>
      <c r="E586" s="62" t="n">
        <v>30</v>
      </c>
      <c r="F586" s="62" t="n">
        <v>116</v>
      </c>
      <c r="G586" s="61" t="n">
        <f aca="false">(E586/F586)*100</f>
        <v>25.8620689655172</v>
      </c>
      <c r="H586" s="62" t="n">
        <v>18</v>
      </c>
      <c r="I586" s="62" t="n">
        <v>3</v>
      </c>
      <c r="J586" s="61" t="n">
        <f aca="false">(H589*I589)/100</f>
        <v>0.18</v>
      </c>
      <c r="K586" s="62" t="n">
        <v>77</v>
      </c>
      <c r="L586" s="62" t="n">
        <v>13</v>
      </c>
      <c r="M586" s="62" t="n">
        <v>11</v>
      </c>
      <c r="N586" s="61" t="n">
        <f aca="false">K586*L586*(1-(L586/M586))</f>
        <v>-182</v>
      </c>
      <c r="O586" s="62" t="n">
        <v>4</v>
      </c>
      <c r="P586" s="62" t="n">
        <v>37</v>
      </c>
      <c r="Q586" s="61" t="n">
        <f aca="false">P586/O586</f>
        <v>9.25</v>
      </c>
      <c r="R586" s="62" t="n">
        <v>143</v>
      </c>
      <c r="S586" s="62" t="n">
        <v>22</v>
      </c>
      <c r="T586" s="45" t="n">
        <v>0.45</v>
      </c>
      <c r="U586" s="61" t="n">
        <f aca="false">(R586*S586*T586)/1000</f>
        <v>1.4157</v>
      </c>
      <c r="V586" s="45" t="n">
        <v>4.15</v>
      </c>
      <c r="W586" s="45" t="n">
        <v>17.6</v>
      </c>
      <c r="X586" s="61" t="n">
        <f aca="false">V586+W586</f>
        <v>21.75</v>
      </c>
    </row>
    <row r="587" customFormat="false" ht="14.9" hidden="false" customHeight="false" outlineLevel="0" collapsed="false">
      <c r="A587" s="59" t="n">
        <v>585</v>
      </c>
      <c r="B587" s="62" t="n">
        <v>7</v>
      </c>
      <c r="C587" s="62" t="n">
        <v>24</v>
      </c>
      <c r="D587" s="61" t="n">
        <f aca="false">(B587/C587)*100</f>
        <v>29.1666666666667</v>
      </c>
      <c r="E587" s="62" t="n">
        <v>34</v>
      </c>
      <c r="F587" s="62" t="n">
        <v>118</v>
      </c>
      <c r="G587" s="61" t="n">
        <f aca="false">(E587/F587)*100</f>
        <v>28.8135593220339</v>
      </c>
      <c r="H587" s="62" t="n">
        <v>6</v>
      </c>
      <c r="I587" s="62" t="n">
        <v>3</v>
      </c>
      <c r="J587" s="61" t="n">
        <f aca="false">(H590*I590)/100</f>
        <v>0.51</v>
      </c>
      <c r="K587" s="62" t="n">
        <v>71</v>
      </c>
      <c r="L587" s="62" t="n">
        <v>11</v>
      </c>
      <c r="M587" s="62" t="n">
        <v>12</v>
      </c>
      <c r="N587" s="61" t="n">
        <f aca="false">K587*L587*(1-(L587/M587))</f>
        <v>65.0833333333334</v>
      </c>
      <c r="O587" s="62" t="n">
        <v>3</v>
      </c>
      <c r="P587" s="62" t="n">
        <v>31</v>
      </c>
      <c r="Q587" s="61" t="n">
        <f aca="false">P587/O587</f>
        <v>10.3333333333333</v>
      </c>
      <c r="R587" s="62" t="n">
        <v>744</v>
      </c>
      <c r="S587" s="62" t="n">
        <v>17</v>
      </c>
      <c r="T587" s="45" t="n">
        <v>0.38</v>
      </c>
      <c r="U587" s="61" t="n">
        <f aca="false">(R587*S587*T587)/1000</f>
        <v>4.80624</v>
      </c>
      <c r="V587" s="45" t="n">
        <v>7.06</v>
      </c>
      <c r="W587" s="45" t="n">
        <v>16.8</v>
      </c>
      <c r="X587" s="61" t="n">
        <f aca="false">V587+W587</f>
        <v>23.86</v>
      </c>
    </row>
    <row r="588" customFormat="false" ht="14.9" hidden="false" customHeight="false" outlineLevel="0" collapsed="false">
      <c r="A588" s="59" t="n">
        <v>586</v>
      </c>
      <c r="B588" s="62" t="n">
        <v>5</v>
      </c>
      <c r="C588" s="62" t="n">
        <v>14</v>
      </c>
      <c r="D588" s="61" t="n">
        <f aca="false">(B588/C588)*100</f>
        <v>35.7142857142857</v>
      </c>
      <c r="E588" s="62" t="n">
        <v>11</v>
      </c>
      <c r="F588" s="62" t="n">
        <v>123</v>
      </c>
      <c r="G588" s="61" t="n">
        <f aca="false">(E588/F588)*100</f>
        <v>8.94308943089431</v>
      </c>
      <c r="H588" s="62" t="n">
        <v>6</v>
      </c>
      <c r="I588" s="62" t="n">
        <v>1</v>
      </c>
      <c r="J588" s="61" t="n">
        <f aca="false">(H591*I591)/100</f>
        <v>0.24</v>
      </c>
      <c r="K588" s="62" t="n">
        <v>87</v>
      </c>
      <c r="L588" s="62" t="n">
        <v>37</v>
      </c>
      <c r="M588" s="62" t="n">
        <v>10</v>
      </c>
      <c r="N588" s="61" t="n">
        <f aca="false">K588*L588*(1-(L588/M588))</f>
        <v>-8691.3</v>
      </c>
      <c r="O588" s="62" t="n">
        <v>10</v>
      </c>
      <c r="P588" s="62" t="n">
        <v>30</v>
      </c>
      <c r="Q588" s="61" t="n">
        <f aca="false">P588/O588</f>
        <v>3</v>
      </c>
      <c r="R588" s="62" t="n">
        <v>618</v>
      </c>
      <c r="S588" s="62" t="n">
        <v>21</v>
      </c>
      <c r="T588" s="45" t="n">
        <v>0.3</v>
      </c>
      <c r="U588" s="61" t="n">
        <f aca="false">(R588*S588*T588)/1000</f>
        <v>3.8934</v>
      </c>
      <c r="V588" s="45" t="n">
        <v>4.64</v>
      </c>
      <c r="W588" s="45" t="n">
        <v>16.8</v>
      </c>
      <c r="X588" s="61" t="n">
        <f aca="false">V588+W588</f>
        <v>21.44</v>
      </c>
    </row>
    <row r="589" customFormat="false" ht="14.9" hidden="false" customHeight="false" outlineLevel="0" collapsed="false">
      <c r="A589" s="59" t="n">
        <v>587</v>
      </c>
      <c r="B589" s="62" t="n">
        <v>9</v>
      </c>
      <c r="C589" s="62" t="n">
        <v>14</v>
      </c>
      <c r="D589" s="61" t="n">
        <f aca="false">(B589/C589)*100</f>
        <v>64.2857142857143</v>
      </c>
      <c r="E589" s="62" t="n">
        <v>30</v>
      </c>
      <c r="F589" s="62" t="n">
        <v>125</v>
      </c>
      <c r="G589" s="61" t="n">
        <f aca="false">(E589/F589)*100</f>
        <v>24</v>
      </c>
      <c r="H589" s="62" t="n">
        <v>18</v>
      </c>
      <c r="I589" s="62" t="n">
        <v>1</v>
      </c>
      <c r="J589" s="61" t="n">
        <f aca="false">(H592*I592)/100</f>
        <v>0.3</v>
      </c>
      <c r="K589" s="62" t="n">
        <v>74</v>
      </c>
      <c r="L589" s="62" t="n">
        <v>32</v>
      </c>
      <c r="M589" s="62" t="n">
        <v>10</v>
      </c>
      <c r="N589" s="61" t="n">
        <f aca="false">K589*L589*(1-(L589/M589))</f>
        <v>-5209.6</v>
      </c>
      <c r="O589" s="62" t="n">
        <v>7</v>
      </c>
      <c r="P589" s="62" t="n">
        <v>49</v>
      </c>
      <c r="Q589" s="61" t="n">
        <f aca="false">P589/O589</f>
        <v>7</v>
      </c>
      <c r="R589" s="62" t="n">
        <v>609</v>
      </c>
      <c r="S589" s="62" t="n">
        <v>28</v>
      </c>
      <c r="T589" s="45" t="n">
        <v>0.38</v>
      </c>
      <c r="U589" s="61" t="n">
        <f aca="false">(R589*S589*T589)/1000</f>
        <v>6.47976</v>
      </c>
      <c r="V589" s="45" t="n">
        <v>2.13</v>
      </c>
      <c r="W589" s="45" t="n">
        <v>7.2</v>
      </c>
      <c r="X589" s="61" t="n">
        <f aca="false">V589+W589</f>
        <v>9.33</v>
      </c>
    </row>
    <row r="590" customFormat="false" ht="14.9" hidden="false" customHeight="false" outlineLevel="0" collapsed="false">
      <c r="A590" s="59" t="n">
        <v>588</v>
      </c>
      <c r="B590" s="62" t="n">
        <v>9</v>
      </c>
      <c r="C590" s="62" t="n">
        <v>18</v>
      </c>
      <c r="D590" s="61" t="n">
        <f aca="false">(B590/C590)*100</f>
        <v>50</v>
      </c>
      <c r="E590" s="62" t="n">
        <v>30</v>
      </c>
      <c r="F590" s="62" t="n">
        <v>113</v>
      </c>
      <c r="G590" s="61" t="n">
        <f aca="false">(E590/F590)*100</f>
        <v>26.5486725663717</v>
      </c>
      <c r="H590" s="62" t="n">
        <v>17</v>
      </c>
      <c r="I590" s="62" t="n">
        <v>3</v>
      </c>
      <c r="J590" s="61" t="n">
        <f aca="false">(H593*I593)/100</f>
        <v>0.28</v>
      </c>
      <c r="K590" s="62" t="n">
        <v>80</v>
      </c>
      <c r="L590" s="62" t="n">
        <v>49</v>
      </c>
      <c r="M590" s="62" t="n">
        <v>12</v>
      </c>
      <c r="N590" s="61" t="n">
        <f aca="false">K590*L590*(1-(L590/M590))</f>
        <v>-12086.6666666667</v>
      </c>
      <c r="O590" s="62" t="n">
        <v>5</v>
      </c>
      <c r="P590" s="62" t="n">
        <v>34</v>
      </c>
      <c r="Q590" s="61" t="n">
        <f aca="false">P590/O590</f>
        <v>6.8</v>
      </c>
      <c r="R590" s="62" t="n">
        <v>278</v>
      </c>
      <c r="S590" s="62" t="n">
        <v>23</v>
      </c>
      <c r="T590" s="45" t="n">
        <v>0.35</v>
      </c>
      <c r="U590" s="61" t="n">
        <f aca="false">(R590*S590*T590)/1000</f>
        <v>2.2379</v>
      </c>
      <c r="V590" s="45" t="n">
        <v>1.6</v>
      </c>
      <c r="W590" s="45" t="n">
        <v>30.96</v>
      </c>
      <c r="X590" s="61" t="n">
        <f aca="false">V590+W590</f>
        <v>32.56</v>
      </c>
    </row>
    <row r="591" customFormat="false" ht="14.9" hidden="false" customHeight="false" outlineLevel="0" collapsed="false">
      <c r="A591" s="59" t="n">
        <v>589</v>
      </c>
      <c r="B591" s="62" t="n">
        <v>0</v>
      </c>
      <c r="C591" s="62" t="n">
        <v>13</v>
      </c>
      <c r="D591" s="61" t="n">
        <f aca="false">(B591/C591)*100</f>
        <v>0</v>
      </c>
      <c r="E591" s="62" t="n">
        <v>39</v>
      </c>
      <c r="F591" s="62" t="n">
        <v>120</v>
      </c>
      <c r="G591" s="61" t="n">
        <f aca="false">(E591/F591)*100</f>
        <v>32.5</v>
      </c>
      <c r="H591" s="62" t="n">
        <v>8</v>
      </c>
      <c r="I591" s="62" t="n">
        <v>3</v>
      </c>
      <c r="J591" s="61" t="n">
        <f aca="false">(H594*I594)/100</f>
        <v>0.05</v>
      </c>
      <c r="K591" s="62" t="n">
        <v>90</v>
      </c>
      <c r="L591" s="62" t="n">
        <v>10</v>
      </c>
      <c r="M591" s="62" t="n">
        <v>12</v>
      </c>
      <c r="N591" s="61" t="n">
        <f aca="false">K591*L591*(1-(L591/M591))</f>
        <v>150</v>
      </c>
      <c r="O591" s="62" t="n">
        <v>7</v>
      </c>
      <c r="P591" s="62" t="n">
        <v>47</v>
      </c>
      <c r="Q591" s="61" t="n">
        <f aca="false">P591/O591</f>
        <v>6.71428571428571</v>
      </c>
      <c r="R591" s="62" t="n">
        <v>281</v>
      </c>
      <c r="S591" s="62" t="n">
        <v>28</v>
      </c>
      <c r="T591" s="45" t="n">
        <v>0.33</v>
      </c>
      <c r="U591" s="61" t="n">
        <f aca="false">(R591*S591*T591)/1000</f>
        <v>2.59644</v>
      </c>
      <c r="V591" s="45" t="n">
        <v>2.12</v>
      </c>
      <c r="W591" s="45" t="n">
        <v>36</v>
      </c>
      <c r="X591" s="61" t="n">
        <f aca="false">V591+W591</f>
        <v>38.12</v>
      </c>
    </row>
    <row r="592" customFormat="false" ht="14.9" hidden="false" customHeight="false" outlineLevel="0" collapsed="false">
      <c r="A592" s="59" t="n">
        <v>590</v>
      </c>
      <c r="B592" s="62" t="n">
        <v>0</v>
      </c>
      <c r="C592" s="62" t="n">
        <v>21</v>
      </c>
      <c r="D592" s="61" t="n">
        <f aca="false">(B592/C592)*100</f>
        <v>0</v>
      </c>
      <c r="E592" s="62" t="n">
        <v>37</v>
      </c>
      <c r="F592" s="62" t="n">
        <v>117</v>
      </c>
      <c r="G592" s="61" t="n">
        <f aca="false">(E592/F592)*100</f>
        <v>31.6239316239316</v>
      </c>
      <c r="H592" s="62" t="n">
        <v>10</v>
      </c>
      <c r="I592" s="62" t="n">
        <v>3</v>
      </c>
      <c r="J592" s="61" t="n">
        <f aca="false">(H595*I595)/100</f>
        <v>0.06</v>
      </c>
      <c r="K592" s="62" t="n">
        <v>86</v>
      </c>
      <c r="L592" s="62" t="n">
        <v>48</v>
      </c>
      <c r="M592" s="62" t="n">
        <v>12</v>
      </c>
      <c r="N592" s="61" t="n">
        <f aca="false">K592*L592*(1-(L592/M592))</f>
        <v>-12384</v>
      </c>
      <c r="O592" s="62" t="n">
        <v>5</v>
      </c>
      <c r="P592" s="62" t="n">
        <v>33</v>
      </c>
      <c r="Q592" s="61" t="n">
        <f aca="false">P592/O592</f>
        <v>6.6</v>
      </c>
      <c r="R592" s="62" t="n">
        <v>517</v>
      </c>
      <c r="S592" s="62" t="n">
        <v>25</v>
      </c>
      <c r="T592" s="45" t="n">
        <v>0.26</v>
      </c>
      <c r="U592" s="61" t="n">
        <f aca="false">(R592*S592*T592)/1000</f>
        <v>3.3605</v>
      </c>
      <c r="V592" s="45" t="n">
        <v>2.11</v>
      </c>
      <c r="W592" s="45" t="n">
        <v>21.6</v>
      </c>
      <c r="X592" s="61" t="n">
        <f aca="false">V592+W592</f>
        <v>23.71</v>
      </c>
    </row>
    <row r="593" customFormat="false" ht="14.9" hidden="false" customHeight="false" outlineLevel="0" collapsed="false">
      <c r="A593" s="59" t="n">
        <v>591</v>
      </c>
      <c r="B593" s="62" t="n">
        <v>4</v>
      </c>
      <c r="C593" s="62" t="n">
        <v>23</v>
      </c>
      <c r="D593" s="61" t="n">
        <f aca="false">(B593/C593)*100</f>
        <v>17.3913043478261</v>
      </c>
      <c r="E593" s="62" t="n">
        <v>45</v>
      </c>
      <c r="F593" s="62" t="n">
        <v>124</v>
      </c>
      <c r="G593" s="61" t="n">
        <f aca="false">(E593/F593)*100</f>
        <v>36.2903225806452</v>
      </c>
      <c r="H593" s="62" t="n">
        <v>14</v>
      </c>
      <c r="I593" s="62" t="n">
        <v>2</v>
      </c>
      <c r="J593" s="61" t="n">
        <f aca="false">(H596*I596)/100</f>
        <v>0.05</v>
      </c>
      <c r="K593" s="62" t="n">
        <v>85</v>
      </c>
      <c r="L593" s="62" t="n">
        <v>15</v>
      </c>
      <c r="M593" s="62" t="n">
        <v>12</v>
      </c>
      <c r="N593" s="61" t="n">
        <f aca="false">K593*L593*(1-(L593/M593))</f>
        <v>-318.75</v>
      </c>
      <c r="O593" s="62" t="n">
        <v>5</v>
      </c>
      <c r="P593" s="62" t="n">
        <v>41</v>
      </c>
      <c r="Q593" s="61" t="n">
        <f aca="false">P593/O593</f>
        <v>8.2</v>
      </c>
      <c r="R593" s="62" t="n">
        <v>753</v>
      </c>
      <c r="S593" s="62" t="n">
        <v>30</v>
      </c>
      <c r="T593" s="45" t="n">
        <v>0.28</v>
      </c>
      <c r="U593" s="61" t="n">
        <f aca="false">(R593*S593*T593)/1000</f>
        <v>6.3252</v>
      </c>
      <c r="V593" s="45" t="n">
        <v>3.06</v>
      </c>
      <c r="W593" s="45" t="n">
        <v>24.96</v>
      </c>
      <c r="X593" s="61" t="n">
        <f aca="false">V593+W593</f>
        <v>28.02</v>
      </c>
    </row>
    <row r="594" customFormat="false" ht="14.9" hidden="false" customHeight="false" outlineLevel="0" collapsed="false">
      <c r="A594" s="59" t="n">
        <v>592</v>
      </c>
      <c r="B594" s="62" t="n">
        <v>3</v>
      </c>
      <c r="C594" s="62" t="n">
        <v>11</v>
      </c>
      <c r="D594" s="61" t="n">
        <f aca="false">(B594/C594)*100</f>
        <v>27.2727272727273</v>
      </c>
      <c r="E594" s="62" t="n">
        <v>28</v>
      </c>
      <c r="F594" s="62" t="n">
        <v>115</v>
      </c>
      <c r="G594" s="61" t="n">
        <f aca="false">(E594/F594)*100</f>
        <v>24.3478260869565</v>
      </c>
      <c r="H594" s="62" t="n">
        <v>5</v>
      </c>
      <c r="I594" s="62" t="n">
        <v>1</v>
      </c>
      <c r="J594" s="61" t="n">
        <f aca="false">(H597*I597)/100</f>
        <v>0.28</v>
      </c>
      <c r="K594" s="62" t="n">
        <v>71</v>
      </c>
      <c r="L594" s="62" t="n">
        <v>48</v>
      </c>
      <c r="M594" s="62" t="n">
        <v>11</v>
      </c>
      <c r="N594" s="61" t="n">
        <f aca="false">K594*L594*(1-(L594/M594))</f>
        <v>-11463.2727272727</v>
      </c>
      <c r="O594" s="62" t="n">
        <v>6</v>
      </c>
      <c r="P594" s="62" t="n">
        <v>36</v>
      </c>
      <c r="Q594" s="61" t="n">
        <f aca="false">P594/O594</f>
        <v>6</v>
      </c>
      <c r="R594" s="62" t="n">
        <v>361</v>
      </c>
      <c r="S594" s="62" t="n">
        <v>18</v>
      </c>
      <c r="T594" s="45" t="n">
        <v>0.27</v>
      </c>
      <c r="U594" s="61" t="n">
        <f aca="false">(R594*S594*T594)/1000</f>
        <v>1.75446</v>
      </c>
      <c r="V594" s="45" t="n">
        <v>5.6</v>
      </c>
      <c r="W594" s="45" t="n">
        <v>20</v>
      </c>
      <c r="X594" s="61" t="n">
        <f aca="false">V594+W594</f>
        <v>25.6</v>
      </c>
    </row>
    <row r="595" customFormat="false" ht="14.9" hidden="false" customHeight="false" outlineLevel="0" collapsed="false">
      <c r="A595" s="59" t="n">
        <v>593</v>
      </c>
      <c r="B595" s="62" t="n">
        <v>0</v>
      </c>
      <c r="C595" s="62" t="n">
        <v>12</v>
      </c>
      <c r="D595" s="61" t="n">
        <f aca="false">(B595/C595)*100</f>
        <v>0</v>
      </c>
      <c r="E595" s="62" t="n">
        <v>37</v>
      </c>
      <c r="F595" s="62" t="n">
        <v>114</v>
      </c>
      <c r="G595" s="61" t="n">
        <f aca="false">(E595/F595)*100</f>
        <v>32.4561403508772</v>
      </c>
      <c r="H595" s="62" t="n">
        <v>2</v>
      </c>
      <c r="I595" s="62" t="n">
        <v>3</v>
      </c>
      <c r="J595" s="61" t="n">
        <f aca="false">(H598*I598)/100</f>
        <v>0.17</v>
      </c>
      <c r="K595" s="62" t="n">
        <v>87</v>
      </c>
      <c r="L595" s="62" t="n">
        <v>20</v>
      </c>
      <c r="M595" s="62" t="n">
        <v>10</v>
      </c>
      <c r="N595" s="61" t="n">
        <f aca="false">K595*L595*(1-(L595/M595))</f>
        <v>-1740</v>
      </c>
      <c r="O595" s="62" t="n">
        <v>3</v>
      </c>
      <c r="P595" s="62" t="n">
        <v>33</v>
      </c>
      <c r="Q595" s="61" t="n">
        <f aca="false">P595/O595</f>
        <v>11</v>
      </c>
      <c r="R595" s="62" t="n">
        <v>740</v>
      </c>
      <c r="S595" s="62" t="n">
        <v>30</v>
      </c>
      <c r="T595" s="45" t="n">
        <v>0.29</v>
      </c>
      <c r="U595" s="61" t="n">
        <f aca="false">(R595*S595*T595)/1000</f>
        <v>6.438</v>
      </c>
      <c r="V595" s="45" t="n">
        <v>4.56</v>
      </c>
      <c r="W595" s="45" t="n">
        <v>24.08</v>
      </c>
      <c r="X595" s="61" t="n">
        <f aca="false">V595+W595</f>
        <v>28.64</v>
      </c>
    </row>
    <row r="596" customFormat="false" ht="14.9" hidden="false" customHeight="false" outlineLevel="0" collapsed="false">
      <c r="A596" s="59" t="n">
        <v>594</v>
      </c>
      <c r="B596" s="62" t="n">
        <v>8</v>
      </c>
      <c r="C596" s="62" t="n">
        <v>24</v>
      </c>
      <c r="D596" s="61" t="n">
        <f aca="false">(B596/C596)*100</f>
        <v>33.3333333333333</v>
      </c>
      <c r="E596" s="62" t="n">
        <v>31</v>
      </c>
      <c r="F596" s="62" t="n">
        <v>117</v>
      </c>
      <c r="G596" s="61" t="n">
        <f aca="false">(E596/F596)*100</f>
        <v>26.4957264957265</v>
      </c>
      <c r="H596" s="62" t="n">
        <v>5</v>
      </c>
      <c r="I596" s="62" t="n">
        <v>1</v>
      </c>
      <c r="J596" s="61" t="n">
        <f aca="false">(H599*I599)/100</f>
        <v>0.16</v>
      </c>
      <c r="K596" s="62" t="n">
        <v>85</v>
      </c>
      <c r="L596" s="62" t="n">
        <v>29</v>
      </c>
      <c r="M596" s="62" t="n">
        <v>11</v>
      </c>
      <c r="N596" s="61" t="n">
        <f aca="false">K596*L596*(1-(L596/M596))</f>
        <v>-4033.63636363636</v>
      </c>
      <c r="O596" s="62" t="n">
        <v>8</v>
      </c>
      <c r="P596" s="62" t="n">
        <v>35</v>
      </c>
      <c r="Q596" s="61" t="n">
        <f aca="false">P596/O596</f>
        <v>4.375</v>
      </c>
      <c r="R596" s="62" t="n">
        <v>812</v>
      </c>
      <c r="S596" s="62" t="n">
        <v>23</v>
      </c>
      <c r="T596" s="45" t="n">
        <v>0.44</v>
      </c>
      <c r="U596" s="61" t="n">
        <f aca="false">(R596*S596*T596)/1000</f>
        <v>8.21744</v>
      </c>
      <c r="V596" s="45" t="n">
        <v>5.56</v>
      </c>
      <c r="W596" s="45" t="n">
        <v>10.08</v>
      </c>
      <c r="X596" s="61" t="n">
        <f aca="false">V596+W596</f>
        <v>15.64</v>
      </c>
    </row>
    <row r="597" customFormat="false" ht="14.9" hidden="false" customHeight="false" outlineLevel="0" collapsed="false">
      <c r="A597" s="59" t="n">
        <v>595</v>
      </c>
      <c r="B597" s="62" t="n">
        <v>8</v>
      </c>
      <c r="C597" s="62" t="n">
        <v>18</v>
      </c>
      <c r="D597" s="61" t="n">
        <f aca="false">(B597/C597)*100</f>
        <v>44.4444444444444</v>
      </c>
      <c r="E597" s="62" t="n">
        <v>26</v>
      </c>
      <c r="F597" s="62" t="n">
        <v>124</v>
      </c>
      <c r="G597" s="61" t="n">
        <f aca="false">(E597/F597)*100</f>
        <v>20.9677419354839</v>
      </c>
      <c r="H597" s="62" t="n">
        <v>14</v>
      </c>
      <c r="I597" s="62" t="n">
        <v>2</v>
      </c>
      <c r="J597" s="61" t="n">
        <f aca="false">(H600*I600)/100</f>
        <v>0.08</v>
      </c>
      <c r="K597" s="62" t="n">
        <v>85</v>
      </c>
      <c r="L597" s="62" t="n">
        <v>22</v>
      </c>
      <c r="M597" s="62" t="n">
        <v>12</v>
      </c>
      <c r="N597" s="61" t="n">
        <f aca="false">K597*L597*(1-(L597/M597))</f>
        <v>-1558.33333333333</v>
      </c>
      <c r="O597" s="62" t="n">
        <v>10</v>
      </c>
      <c r="P597" s="62" t="n">
        <v>42</v>
      </c>
      <c r="Q597" s="61" t="n">
        <f aca="false">P597/O597</f>
        <v>4.2</v>
      </c>
      <c r="R597" s="62" t="n">
        <v>393</v>
      </c>
      <c r="S597" s="62" t="n">
        <v>17</v>
      </c>
      <c r="T597" s="45" t="n">
        <v>0.27</v>
      </c>
      <c r="U597" s="61" t="n">
        <f aca="false">(R597*S597*T597)/1000</f>
        <v>1.80387</v>
      </c>
      <c r="V597" s="45" t="n">
        <v>4.06</v>
      </c>
      <c r="W597" s="45" t="n">
        <v>27.52</v>
      </c>
      <c r="X597" s="61" t="n">
        <f aca="false">V597+W597</f>
        <v>31.58</v>
      </c>
    </row>
    <row r="598" customFormat="false" ht="14.9" hidden="false" customHeight="false" outlineLevel="0" collapsed="false">
      <c r="A598" s="59" t="n">
        <v>596</v>
      </c>
      <c r="B598" s="62" t="n">
        <v>0</v>
      </c>
      <c r="C598" s="62" t="n">
        <v>20</v>
      </c>
      <c r="D598" s="61" t="n">
        <f aca="false">(B598/C598)*100</f>
        <v>0</v>
      </c>
      <c r="E598" s="62" t="n">
        <v>18</v>
      </c>
      <c r="F598" s="62" t="n">
        <v>117</v>
      </c>
      <c r="G598" s="61" t="n">
        <f aca="false">(E598/F598)*100</f>
        <v>15.3846153846154</v>
      </c>
      <c r="H598" s="62" t="n">
        <v>17</v>
      </c>
      <c r="I598" s="62" t="n">
        <v>1</v>
      </c>
      <c r="J598" s="61" t="n">
        <f aca="false">(H601*I601)/100</f>
        <v>0.08</v>
      </c>
      <c r="K598" s="62" t="n">
        <v>79</v>
      </c>
      <c r="L598" s="62" t="n">
        <v>40</v>
      </c>
      <c r="M598" s="62" t="n">
        <v>12</v>
      </c>
      <c r="N598" s="61" t="n">
        <f aca="false">K598*L598*(1-(L598/M598))</f>
        <v>-7373.33333333333</v>
      </c>
      <c r="O598" s="62" t="n">
        <v>5</v>
      </c>
      <c r="P598" s="62" t="n">
        <v>43</v>
      </c>
      <c r="Q598" s="61" t="n">
        <f aca="false">P598/O598</f>
        <v>8.6</v>
      </c>
      <c r="R598" s="62" t="n">
        <v>884</v>
      </c>
      <c r="S598" s="62" t="n">
        <v>19</v>
      </c>
      <c r="T598" s="45" t="n">
        <v>0.28</v>
      </c>
      <c r="U598" s="61" t="n">
        <f aca="false">(R598*S598*T598)/1000</f>
        <v>4.70288</v>
      </c>
      <c r="V598" s="45" t="n">
        <v>4.56</v>
      </c>
      <c r="W598" s="45" t="n">
        <v>28.08</v>
      </c>
      <c r="X598" s="61" t="n">
        <f aca="false">V598+W598</f>
        <v>32.64</v>
      </c>
    </row>
    <row r="599" customFormat="false" ht="14.9" hidden="false" customHeight="false" outlineLevel="0" collapsed="false">
      <c r="A599" s="59" t="n">
        <v>597</v>
      </c>
      <c r="B599" s="62" t="n">
        <v>7</v>
      </c>
      <c r="C599" s="62" t="n">
        <v>13</v>
      </c>
      <c r="D599" s="61" t="n">
        <f aca="false">(B599/C599)*100</f>
        <v>53.8461538461539</v>
      </c>
      <c r="E599" s="62" t="n">
        <v>16</v>
      </c>
      <c r="F599" s="62" t="n">
        <v>114</v>
      </c>
      <c r="G599" s="61" t="n">
        <f aca="false">(E599/F599)*100</f>
        <v>14.0350877192982</v>
      </c>
      <c r="H599" s="62" t="n">
        <v>16</v>
      </c>
      <c r="I599" s="62" t="n">
        <v>1</v>
      </c>
      <c r="J599" s="61" t="n">
        <f aca="false">(H602*I602)/100</f>
        <v>0.18</v>
      </c>
      <c r="K599" s="62" t="n">
        <v>71</v>
      </c>
      <c r="L599" s="62" t="n">
        <v>18</v>
      </c>
      <c r="M599" s="62" t="n">
        <v>10</v>
      </c>
      <c r="N599" s="61" t="n">
        <f aca="false">K599*L599*(1-(L599/M599))</f>
        <v>-1022.4</v>
      </c>
      <c r="O599" s="62" t="n">
        <v>5</v>
      </c>
      <c r="P599" s="62" t="n">
        <v>39</v>
      </c>
      <c r="Q599" s="61" t="n">
        <f aca="false">P599/O599</f>
        <v>7.8</v>
      </c>
      <c r="R599" s="62" t="n">
        <v>144</v>
      </c>
      <c r="S599" s="62" t="n">
        <v>24</v>
      </c>
      <c r="T599" s="45" t="n">
        <v>0.3</v>
      </c>
      <c r="U599" s="61" t="n">
        <f aca="false">(R599*S599*T599)/1000</f>
        <v>1.0368</v>
      </c>
      <c r="V599" s="45" t="n">
        <v>7.58</v>
      </c>
      <c r="W599" s="45" t="n">
        <v>19.6</v>
      </c>
      <c r="X599" s="61" t="n">
        <f aca="false">V599+W599</f>
        <v>27.18</v>
      </c>
    </row>
    <row r="600" customFormat="false" ht="14.9" hidden="false" customHeight="false" outlineLevel="0" collapsed="false">
      <c r="A600" s="59" t="n">
        <v>598</v>
      </c>
      <c r="B600" s="62" t="n">
        <v>6</v>
      </c>
      <c r="C600" s="62" t="n">
        <v>20</v>
      </c>
      <c r="D600" s="61" t="n">
        <f aca="false">(B600/C600)*100</f>
        <v>30</v>
      </c>
      <c r="E600" s="62" t="n">
        <v>42</v>
      </c>
      <c r="F600" s="62" t="n">
        <v>118</v>
      </c>
      <c r="G600" s="61" t="n">
        <f aca="false">(E600/F600)*100</f>
        <v>35.5932203389831</v>
      </c>
      <c r="H600" s="62" t="n">
        <v>8</v>
      </c>
      <c r="I600" s="62" t="n">
        <v>1</v>
      </c>
      <c r="J600" s="61" t="n">
        <f aca="false">(H603*I603)/100</f>
        <v>0.42</v>
      </c>
      <c r="K600" s="62" t="n">
        <v>87</v>
      </c>
      <c r="L600" s="62" t="n">
        <v>34</v>
      </c>
      <c r="M600" s="62" t="n">
        <v>11</v>
      </c>
      <c r="N600" s="61" t="n">
        <f aca="false">K600*L600*(1-(L600/M600))</f>
        <v>-6184.90909090909</v>
      </c>
      <c r="O600" s="62" t="n">
        <v>5</v>
      </c>
      <c r="P600" s="62" t="n">
        <v>33</v>
      </c>
      <c r="Q600" s="61" t="n">
        <f aca="false">P600/O600</f>
        <v>6.6</v>
      </c>
      <c r="R600" s="62" t="n">
        <v>831</v>
      </c>
      <c r="S600" s="62" t="n">
        <v>22</v>
      </c>
      <c r="T600" s="45" t="n">
        <v>0.42</v>
      </c>
      <c r="U600" s="61" t="n">
        <f aca="false">(R600*S600*T600)/1000</f>
        <v>7.67844</v>
      </c>
      <c r="V600" s="45" t="n">
        <v>5.15</v>
      </c>
      <c r="W600" s="45" t="n">
        <v>12.48</v>
      </c>
      <c r="X600" s="61" t="n">
        <f aca="false">V600+W600</f>
        <v>17.63</v>
      </c>
    </row>
    <row r="601" customFormat="false" ht="14.9" hidden="false" customHeight="false" outlineLevel="0" collapsed="false">
      <c r="A601" s="59" t="n">
        <v>599</v>
      </c>
      <c r="B601" s="62" t="n">
        <v>1</v>
      </c>
      <c r="C601" s="62" t="n">
        <v>24</v>
      </c>
      <c r="D601" s="61" t="n">
        <f aca="false">(B601/C601)*100</f>
        <v>4.16666666666667</v>
      </c>
      <c r="E601" s="62" t="n">
        <v>13</v>
      </c>
      <c r="F601" s="62" t="n">
        <v>123</v>
      </c>
      <c r="G601" s="61" t="n">
        <f aca="false">(E601/F601)*100</f>
        <v>10.5691056910569</v>
      </c>
      <c r="H601" s="62" t="n">
        <v>8</v>
      </c>
      <c r="I601" s="62" t="n">
        <v>1</v>
      </c>
      <c r="J601" s="61" t="n">
        <f aca="false">(H604*I604)/100</f>
        <v>0.39</v>
      </c>
      <c r="K601" s="62" t="n">
        <v>90</v>
      </c>
      <c r="L601" s="62" t="n">
        <v>18</v>
      </c>
      <c r="M601" s="62" t="n">
        <v>10</v>
      </c>
      <c r="N601" s="61" t="n">
        <f aca="false">K601*L601*(1-(L601/M601))</f>
        <v>-1296</v>
      </c>
      <c r="O601" s="62" t="n">
        <v>10</v>
      </c>
      <c r="P601" s="62" t="n">
        <v>38</v>
      </c>
      <c r="Q601" s="61" t="n">
        <f aca="false">P601/O601</f>
        <v>3.8</v>
      </c>
      <c r="R601" s="62" t="n">
        <v>137</v>
      </c>
      <c r="S601" s="62" t="n">
        <v>17</v>
      </c>
      <c r="T601" s="45" t="n">
        <v>0.3</v>
      </c>
      <c r="U601" s="61" t="n">
        <f aca="false">(R601*S601*T601)/1000</f>
        <v>0.6987</v>
      </c>
      <c r="V601" s="45" t="n">
        <v>6.07</v>
      </c>
      <c r="W601" s="45" t="n">
        <v>33.6</v>
      </c>
      <c r="X601" s="61" t="n">
        <f aca="false">V601+W601</f>
        <v>39.67</v>
      </c>
    </row>
    <row r="602" customFormat="false" ht="14.9" hidden="false" customHeight="false" outlineLevel="0" collapsed="false">
      <c r="A602" s="59" t="n">
        <v>600</v>
      </c>
      <c r="B602" s="62" t="n">
        <v>6</v>
      </c>
      <c r="C602" s="62" t="n">
        <v>18</v>
      </c>
      <c r="D602" s="61" t="n">
        <f aca="false">(B602/C602)*100</f>
        <v>33.3333333333333</v>
      </c>
      <c r="E602" s="62" t="n">
        <v>38</v>
      </c>
      <c r="F602" s="62" t="n">
        <v>119</v>
      </c>
      <c r="G602" s="61" t="n">
        <f aca="false">(E602/F602)*100</f>
        <v>31.9327731092437</v>
      </c>
      <c r="H602" s="62" t="n">
        <v>9</v>
      </c>
      <c r="I602" s="62" t="n">
        <v>2</v>
      </c>
      <c r="J602" s="61" t="n">
        <f aca="false">(H605*I605)/100</f>
        <v>0.16</v>
      </c>
      <c r="K602" s="62" t="n">
        <v>73</v>
      </c>
      <c r="L602" s="62" t="n">
        <v>32</v>
      </c>
      <c r="M602" s="62" t="n">
        <v>11</v>
      </c>
      <c r="N602" s="61" t="n">
        <f aca="false">K602*L602*(1-(L602/M602))</f>
        <v>-4459.63636363636</v>
      </c>
      <c r="O602" s="62" t="n">
        <v>7</v>
      </c>
      <c r="P602" s="62" t="n">
        <v>35</v>
      </c>
      <c r="Q602" s="61" t="n">
        <f aca="false">P602/O602</f>
        <v>5</v>
      </c>
      <c r="R602" s="62" t="n">
        <v>426</v>
      </c>
      <c r="S602" s="62" t="n">
        <v>28</v>
      </c>
      <c r="T602" s="45" t="n">
        <v>0.42</v>
      </c>
      <c r="U602" s="61" t="n">
        <f aca="false">(R602*S602*T602)/1000</f>
        <v>5.00976</v>
      </c>
      <c r="V602" s="45" t="n">
        <v>2.61</v>
      </c>
      <c r="W602" s="45" t="n">
        <v>20.16</v>
      </c>
      <c r="X602" s="61" t="n">
        <f aca="false">V602+W602</f>
        <v>22.77</v>
      </c>
    </row>
    <row r="603" customFormat="false" ht="14.9" hidden="false" customHeight="false" outlineLevel="0" collapsed="false">
      <c r="A603" s="59" t="n">
        <v>601</v>
      </c>
      <c r="B603" s="62" t="n">
        <v>7</v>
      </c>
      <c r="C603" s="62" t="n">
        <v>10</v>
      </c>
      <c r="D603" s="61" t="n">
        <f aca="false">(B603/C603)*100</f>
        <v>70</v>
      </c>
      <c r="E603" s="62" t="n">
        <v>25</v>
      </c>
      <c r="F603" s="62" t="n">
        <v>116</v>
      </c>
      <c r="G603" s="61" t="n">
        <f aca="false">(E603/F603)*100</f>
        <v>21.551724137931</v>
      </c>
      <c r="H603" s="62" t="n">
        <v>14</v>
      </c>
      <c r="I603" s="62" t="n">
        <v>3</v>
      </c>
      <c r="J603" s="61" t="n">
        <f aca="false">(H606*I606)/100</f>
        <v>0.17</v>
      </c>
      <c r="K603" s="62" t="n">
        <v>85</v>
      </c>
      <c r="L603" s="62" t="n">
        <v>13</v>
      </c>
      <c r="M603" s="62" t="n">
        <v>11</v>
      </c>
      <c r="N603" s="61" t="n">
        <f aca="false">K603*L603*(1-(L603/M603))</f>
        <v>-200.909090909091</v>
      </c>
      <c r="O603" s="62" t="n">
        <v>6</v>
      </c>
      <c r="P603" s="62" t="n">
        <v>48</v>
      </c>
      <c r="Q603" s="61" t="n">
        <f aca="false">P603/O603</f>
        <v>8</v>
      </c>
      <c r="R603" s="62" t="n">
        <v>566</v>
      </c>
      <c r="S603" s="62" t="n">
        <v>27</v>
      </c>
      <c r="T603" s="45" t="n">
        <v>0.34</v>
      </c>
      <c r="U603" s="61" t="n">
        <f aca="false">(R603*S603*T603)/1000</f>
        <v>5.19588</v>
      </c>
      <c r="V603" s="45" t="n">
        <v>3.06</v>
      </c>
      <c r="W603" s="45" t="n">
        <v>31.68</v>
      </c>
      <c r="X603" s="61" t="n">
        <f aca="false">V603+W603</f>
        <v>34.74</v>
      </c>
    </row>
    <row r="604" customFormat="false" ht="14.9" hidden="false" customHeight="false" outlineLevel="0" collapsed="false">
      <c r="A604" s="59" t="n">
        <v>602</v>
      </c>
      <c r="B604" s="62" t="n">
        <v>0</v>
      </c>
      <c r="C604" s="62" t="n">
        <v>23</v>
      </c>
      <c r="D604" s="61" t="n">
        <f aca="false">(B604/C604)*100</f>
        <v>0</v>
      </c>
      <c r="E604" s="62" t="n">
        <v>34</v>
      </c>
      <c r="F604" s="62" t="n">
        <v>124</v>
      </c>
      <c r="G604" s="61" t="n">
        <f aca="false">(E604/F604)*100</f>
        <v>27.4193548387097</v>
      </c>
      <c r="H604" s="62" t="n">
        <v>13</v>
      </c>
      <c r="I604" s="62" t="n">
        <v>3</v>
      </c>
      <c r="J604" s="61" t="n">
        <f aca="false">(H607*I607)/100</f>
        <v>0.04</v>
      </c>
      <c r="K604" s="62" t="n">
        <v>72</v>
      </c>
      <c r="L604" s="62" t="n">
        <v>23</v>
      </c>
      <c r="M604" s="62" t="n">
        <v>11</v>
      </c>
      <c r="N604" s="61" t="n">
        <f aca="false">K604*L604*(1-(L604/M604))</f>
        <v>-1806.54545454545</v>
      </c>
      <c r="O604" s="62" t="n">
        <v>3</v>
      </c>
      <c r="P604" s="62" t="n">
        <v>36</v>
      </c>
      <c r="Q604" s="61" t="n">
        <f aca="false">P604/O604</f>
        <v>12</v>
      </c>
      <c r="R604" s="62" t="n">
        <v>219</v>
      </c>
      <c r="S604" s="62" t="n">
        <v>28</v>
      </c>
      <c r="T604" s="45" t="n">
        <v>0.3</v>
      </c>
      <c r="U604" s="61" t="n">
        <f aca="false">(R604*S604*T604)/1000</f>
        <v>1.8396</v>
      </c>
      <c r="V604" s="45" t="n">
        <v>3.61</v>
      </c>
      <c r="W604" s="45" t="n">
        <v>16</v>
      </c>
      <c r="X604" s="61" t="n">
        <f aca="false">V604+W604</f>
        <v>19.61</v>
      </c>
    </row>
    <row r="605" customFormat="false" ht="14.9" hidden="false" customHeight="false" outlineLevel="0" collapsed="false">
      <c r="A605" s="59" t="n">
        <v>603</v>
      </c>
      <c r="B605" s="62" t="n">
        <v>4</v>
      </c>
      <c r="C605" s="62" t="n">
        <v>23</v>
      </c>
      <c r="D605" s="61" t="n">
        <f aca="false">(B605/C605)*100</f>
        <v>17.3913043478261</v>
      </c>
      <c r="E605" s="62" t="n">
        <v>34</v>
      </c>
      <c r="F605" s="62" t="n">
        <v>124</v>
      </c>
      <c r="G605" s="61" t="n">
        <f aca="false">(E605/F605)*100</f>
        <v>27.4193548387097</v>
      </c>
      <c r="H605" s="62" t="n">
        <v>8</v>
      </c>
      <c r="I605" s="62" t="n">
        <v>2</v>
      </c>
      <c r="J605" s="61" t="n">
        <f aca="false">(H608*I608)/100</f>
        <v>0.12</v>
      </c>
      <c r="K605" s="62" t="n">
        <v>88</v>
      </c>
      <c r="L605" s="62" t="n">
        <v>31</v>
      </c>
      <c r="M605" s="62" t="n">
        <v>10</v>
      </c>
      <c r="N605" s="61" t="n">
        <f aca="false">K605*L605*(1-(L605/M605))</f>
        <v>-5728.8</v>
      </c>
      <c r="O605" s="62" t="n">
        <v>4</v>
      </c>
      <c r="P605" s="62" t="n">
        <v>38</v>
      </c>
      <c r="Q605" s="61" t="n">
        <f aca="false">P605/O605</f>
        <v>9.5</v>
      </c>
      <c r="R605" s="62" t="n">
        <v>580</v>
      </c>
      <c r="S605" s="62" t="n">
        <v>15</v>
      </c>
      <c r="T605" s="45" t="n">
        <v>0.39</v>
      </c>
      <c r="U605" s="61" t="n">
        <f aca="false">(R605*S605*T605)/1000</f>
        <v>3.393</v>
      </c>
      <c r="V605" s="45" t="n">
        <v>2.06</v>
      </c>
      <c r="W605" s="45" t="n">
        <v>17.76</v>
      </c>
      <c r="X605" s="61" t="n">
        <f aca="false">V605+W605</f>
        <v>19.82</v>
      </c>
    </row>
    <row r="606" customFormat="false" ht="14.9" hidden="false" customHeight="false" outlineLevel="0" collapsed="false">
      <c r="A606" s="59" t="n">
        <v>604</v>
      </c>
      <c r="B606" s="62" t="n">
        <v>4</v>
      </c>
      <c r="C606" s="62" t="n">
        <v>20</v>
      </c>
      <c r="D606" s="61" t="n">
        <f aca="false">(B606/C606)*100</f>
        <v>20</v>
      </c>
      <c r="E606" s="62" t="n">
        <v>15</v>
      </c>
      <c r="F606" s="62" t="n">
        <v>110</v>
      </c>
      <c r="G606" s="61" t="n">
        <f aca="false">(E606/F606)*100</f>
        <v>13.6363636363636</v>
      </c>
      <c r="H606" s="62" t="n">
        <v>17</v>
      </c>
      <c r="I606" s="62" t="n">
        <v>1</v>
      </c>
      <c r="J606" s="61" t="n">
        <f aca="false">(H609*I609)/100</f>
        <v>0.02</v>
      </c>
      <c r="K606" s="62" t="n">
        <v>77</v>
      </c>
      <c r="L606" s="62" t="n">
        <v>26</v>
      </c>
      <c r="M606" s="62" t="n">
        <v>12</v>
      </c>
      <c r="N606" s="61" t="n">
        <f aca="false">K606*L606*(1-(L606/M606))</f>
        <v>-2335.66666666667</v>
      </c>
      <c r="O606" s="62" t="n">
        <v>7</v>
      </c>
      <c r="P606" s="62" t="n">
        <v>30</v>
      </c>
      <c r="Q606" s="61" t="n">
        <f aca="false">P606/O606</f>
        <v>4.28571428571429</v>
      </c>
      <c r="R606" s="62" t="n">
        <v>392</v>
      </c>
      <c r="S606" s="62" t="n">
        <v>16</v>
      </c>
      <c r="T606" s="45" t="n">
        <v>0.28</v>
      </c>
      <c r="U606" s="61" t="n">
        <f aca="false">(R606*S606*T606)/1000</f>
        <v>1.75616</v>
      </c>
      <c r="V606" s="45" t="n">
        <v>4.13</v>
      </c>
      <c r="W606" s="45" t="n">
        <v>5.12</v>
      </c>
      <c r="X606" s="61" t="n">
        <f aca="false">V606+W606</f>
        <v>9.25</v>
      </c>
    </row>
    <row r="607" customFormat="false" ht="14.9" hidden="false" customHeight="false" outlineLevel="0" collapsed="false">
      <c r="A607" s="59" t="n">
        <v>605</v>
      </c>
      <c r="B607" s="62" t="n">
        <v>1</v>
      </c>
      <c r="C607" s="62" t="n">
        <v>15</v>
      </c>
      <c r="D607" s="61" t="n">
        <f aca="false">(B607/C607)*100</f>
        <v>6.66666666666667</v>
      </c>
      <c r="E607" s="62" t="n">
        <v>13</v>
      </c>
      <c r="F607" s="62" t="n">
        <v>125</v>
      </c>
      <c r="G607" s="61" t="n">
        <f aca="false">(E607/F607)*100</f>
        <v>10.4</v>
      </c>
      <c r="H607" s="62" t="n">
        <v>4</v>
      </c>
      <c r="I607" s="62" t="n">
        <v>1</v>
      </c>
      <c r="J607" s="61" t="n">
        <f aca="false">(H610*I610)/100</f>
        <v>0.12</v>
      </c>
      <c r="K607" s="62" t="n">
        <v>89</v>
      </c>
      <c r="L607" s="62" t="n">
        <v>20</v>
      </c>
      <c r="M607" s="62" t="n">
        <v>10</v>
      </c>
      <c r="N607" s="61" t="n">
        <f aca="false">K607*L607*(1-(L607/M607))</f>
        <v>-1780</v>
      </c>
      <c r="O607" s="62" t="n">
        <v>10</v>
      </c>
      <c r="P607" s="62" t="n">
        <v>44</v>
      </c>
      <c r="Q607" s="61" t="n">
        <f aca="false">P607/O607</f>
        <v>4.4</v>
      </c>
      <c r="R607" s="62" t="n">
        <v>827</v>
      </c>
      <c r="S607" s="62" t="n">
        <v>28</v>
      </c>
      <c r="T607" s="45" t="n">
        <v>0.3</v>
      </c>
      <c r="U607" s="61" t="n">
        <f aca="false">(R607*S607*T607)/1000</f>
        <v>6.9468</v>
      </c>
      <c r="V607" s="45" t="n">
        <v>6.07</v>
      </c>
      <c r="W607" s="45" t="n">
        <v>40</v>
      </c>
      <c r="X607" s="61" t="n">
        <f aca="false">V607+W607</f>
        <v>46.07</v>
      </c>
    </row>
    <row r="608" customFormat="false" ht="14.9" hidden="false" customHeight="false" outlineLevel="0" collapsed="false">
      <c r="A608" s="59" t="n">
        <v>606</v>
      </c>
      <c r="B608" s="62" t="n">
        <v>9</v>
      </c>
      <c r="C608" s="62" t="n">
        <v>25</v>
      </c>
      <c r="D608" s="61" t="n">
        <f aca="false">(B608/C608)*100</f>
        <v>36</v>
      </c>
      <c r="E608" s="62" t="n">
        <v>30</v>
      </c>
      <c r="F608" s="62" t="n">
        <v>121</v>
      </c>
      <c r="G608" s="61" t="n">
        <f aca="false">(E608/F608)*100</f>
        <v>24.7933884297521</v>
      </c>
      <c r="H608" s="62" t="n">
        <v>4</v>
      </c>
      <c r="I608" s="62" t="n">
        <v>3</v>
      </c>
      <c r="J608" s="61" t="n">
        <f aca="false">(H611*I611)/100</f>
        <v>0.42</v>
      </c>
      <c r="K608" s="62" t="n">
        <v>89</v>
      </c>
      <c r="L608" s="62" t="n">
        <v>14</v>
      </c>
      <c r="M608" s="62" t="n">
        <v>10</v>
      </c>
      <c r="N608" s="61" t="n">
        <f aca="false">K608*L608*(1-(L608/M608))</f>
        <v>-498.4</v>
      </c>
      <c r="O608" s="62" t="n">
        <v>4</v>
      </c>
      <c r="P608" s="62" t="n">
        <v>41</v>
      </c>
      <c r="Q608" s="61" t="n">
        <f aca="false">P608/O608</f>
        <v>10.25</v>
      </c>
      <c r="R608" s="62" t="n">
        <v>392</v>
      </c>
      <c r="S608" s="62" t="n">
        <v>26</v>
      </c>
      <c r="T608" s="45" t="n">
        <v>0.39</v>
      </c>
      <c r="U608" s="61" t="n">
        <f aca="false">(R608*S608*T608)/1000</f>
        <v>3.97488</v>
      </c>
      <c r="V608" s="45" t="n">
        <v>4.15</v>
      </c>
      <c r="W608" s="45" t="n">
        <v>13.12</v>
      </c>
      <c r="X608" s="61" t="n">
        <f aca="false">V608+W608</f>
        <v>17.27</v>
      </c>
    </row>
    <row r="609" customFormat="false" ht="14.9" hidden="false" customHeight="false" outlineLevel="0" collapsed="false">
      <c r="A609" s="59" t="n">
        <v>607</v>
      </c>
      <c r="B609" s="62" t="n">
        <v>0</v>
      </c>
      <c r="C609" s="62" t="n">
        <v>22</v>
      </c>
      <c r="D609" s="61" t="n">
        <f aca="false">(B609/C609)*100</f>
        <v>0</v>
      </c>
      <c r="E609" s="62" t="n">
        <v>15</v>
      </c>
      <c r="F609" s="62" t="n">
        <v>123</v>
      </c>
      <c r="G609" s="61" t="n">
        <f aca="false">(E609/F609)*100</f>
        <v>12.1951219512195</v>
      </c>
      <c r="H609" s="62" t="n">
        <v>2</v>
      </c>
      <c r="I609" s="62" t="n">
        <v>1</v>
      </c>
      <c r="J609" s="61" t="n">
        <f aca="false">(H612*I612)/100</f>
        <v>0.24</v>
      </c>
      <c r="K609" s="62" t="n">
        <v>81</v>
      </c>
      <c r="L609" s="62" t="n">
        <v>13</v>
      </c>
      <c r="M609" s="62" t="n">
        <v>12</v>
      </c>
      <c r="N609" s="61" t="n">
        <f aca="false">K609*L609*(1-(L609/M609))</f>
        <v>-87.7499999999999</v>
      </c>
      <c r="O609" s="62" t="n">
        <v>3</v>
      </c>
      <c r="P609" s="62" t="n">
        <v>42</v>
      </c>
      <c r="Q609" s="61" t="n">
        <f aca="false">P609/O609</f>
        <v>14</v>
      </c>
      <c r="R609" s="62" t="n">
        <v>812</v>
      </c>
      <c r="S609" s="62" t="n">
        <v>24</v>
      </c>
      <c r="T609" s="45" t="n">
        <v>0.37</v>
      </c>
      <c r="U609" s="61" t="n">
        <f aca="false">(R609*S609*T609)/1000</f>
        <v>7.21056</v>
      </c>
      <c r="V609" s="45" t="n">
        <v>2.6</v>
      </c>
      <c r="W609" s="45" t="n">
        <v>5.76</v>
      </c>
      <c r="X609" s="61" t="n">
        <f aca="false">V609+W609</f>
        <v>8.36</v>
      </c>
    </row>
    <row r="610" customFormat="false" ht="14.9" hidden="false" customHeight="false" outlineLevel="0" collapsed="false">
      <c r="A610" s="59" t="n">
        <v>608</v>
      </c>
      <c r="B610" s="62" t="n">
        <v>1</v>
      </c>
      <c r="C610" s="62" t="n">
        <v>13</v>
      </c>
      <c r="D610" s="61" t="n">
        <f aca="false">(B610/C610)*100</f>
        <v>7.69230769230769</v>
      </c>
      <c r="E610" s="62" t="n">
        <v>25</v>
      </c>
      <c r="F610" s="62" t="n">
        <v>113</v>
      </c>
      <c r="G610" s="61" t="n">
        <f aca="false">(E610/F610)*100</f>
        <v>22.1238938053097</v>
      </c>
      <c r="H610" s="62" t="n">
        <v>12</v>
      </c>
      <c r="I610" s="62" t="n">
        <v>1</v>
      </c>
      <c r="J610" s="61" t="n">
        <f aca="false">(H613*I613)/100</f>
        <v>0.39</v>
      </c>
      <c r="K610" s="62" t="n">
        <v>74</v>
      </c>
      <c r="L610" s="62" t="n">
        <v>16</v>
      </c>
      <c r="M610" s="62" t="n">
        <v>11</v>
      </c>
      <c r="N610" s="61" t="n">
        <f aca="false">K610*L610*(1-(L610/M610))</f>
        <v>-538.181818181818</v>
      </c>
      <c r="O610" s="62" t="n">
        <v>9</v>
      </c>
      <c r="P610" s="62" t="n">
        <v>39</v>
      </c>
      <c r="Q610" s="61" t="n">
        <f aca="false">P610/O610</f>
        <v>4.33333333333333</v>
      </c>
      <c r="R610" s="62" t="n">
        <v>254</v>
      </c>
      <c r="S610" s="62" t="n">
        <v>24</v>
      </c>
      <c r="T610" s="45" t="n">
        <v>0.27</v>
      </c>
      <c r="U610" s="61" t="n">
        <f aca="false">(R610*S610*T610)/1000</f>
        <v>1.64592</v>
      </c>
      <c r="V610" s="45" t="n">
        <v>3.11</v>
      </c>
      <c r="W610" s="45" t="n">
        <v>31.36</v>
      </c>
      <c r="X610" s="61" t="n">
        <f aca="false">V610+W610</f>
        <v>34.47</v>
      </c>
    </row>
    <row r="611" customFormat="false" ht="14.9" hidden="false" customHeight="false" outlineLevel="0" collapsed="false">
      <c r="A611" s="59" t="n">
        <v>609</v>
      </c>
      <c r="B611" s="62" t="n">
        <v>7</v>
      </c>
      <c r="C611" s="62" t="n">
        <v>25</v>
      </c>
      <c r="D611" s="61" t="n">
        <f aca="false">(B611/C611)*100</f>
        <v>28</v>
      </c>
      <c r="E611" s="62" t="n">
        <v>11</v>
      </c>
      <c r="F611" s="62" t="n">
        <v>116</v>
      </c>
      <c r="G611" s="61" t="n">
        <f aca="false">(E611/F611)*100</f>
        <v>9.48275862068966</v>
      </c>
      <c r="H611" s="62" t="n">
        <v>14</v>
      </c>
      <c r="I611" s="62" t="n">
        <v>3</v>
      </c>
      <c r="J611" s="61" t="n">
        <f aca="false">(H614*I614)/100</f>
        <v>0.09</v>
      </c>
      <c r="K611" s="62" t="n">
        <v>77</v>
      </c>
      <c r="L611" s="62" t="n">
        <v>41</v>
      </c>
      <c r="M611" s="62" t="n">
        <v>11</v>
      </c>
      <c r="N611" s="61" t="n">
        <f aca="false">K611*L611*(1-(L611/M611))</f>
        <v>-8610</v>
      </c>
      <c r="O611" s="62" t="n">
        <v>6</v>
      </c>
      <c r="P611" s="62" t="n">
        <v>47</v>
      </c>
      <c r="Q611" s="61" t="n">
        <f aca="false">P611/O611</f>
        <v>7.83333333333333</v>
      </c>
      <c r="R611" s="62" t="n">
        <v>112</v>
      </c>
      <c r="S611" s="62" t="n">
        <v>30</v>
      </c>
      <c r="T611" s="45" t="n">
        <v>0.4</v>
      </c>
      <c r="U611" s="61" t="n">
        <f aca="false">(R611*S611*T611)/1000</f>
        <v>1.344</v>
      </c>
      <c r="V611" s="45" t="n">
        <v>5.62</v>
      </c>
      <c r="W611" s="45" t="n">
        <v>17.76</v>
      </c>
      <c r="X611" s="61" t="n">
        <f aca="false">V611+W611</f>
        <v>23.38</v>
      </c>
    </row>
    <row r="612" customFormat="false" ht="14.9" hidden="false" customHeight="false" outlineLevel="0" collapsed="false">
      <c r="A612" s="59" t="n">
        <v>610</v>
      </c>
      <c r="B612" s="62" t="n">
        <v>9</v>
      </c>
      <c r="C612" s="62" t="n">
        <v>20</v>
      </c>
      <c r="D612" s="61" t="n">
        <f aca="false">(B612/C612)*100</f>
        <v>45</v>
      </c>
      <c r="E612" s="62" t="n">
        <v>30</v>
      </c>
      <c r="F612" s="62" t="n">
        <v>117</v>
      </c>
      <c r="G612" s="61" t="n">
        <f aca="false">(E612/F612)*100</f>
        <v>25.6410256410256</v>
      </c>
      <c r="H612" s="62" t="n">
        <v>12</v>
      </c>
      <c r="I612" s="62" t="n">
        <v>2</v>
      </c>
      <c r="J612" s="61" t="n">
        <f aca="false">(H615*I615)/100</f>
        <v>0.3</v>
      </c>
      <c r="K612" s="62" t="n">
        <v>86</v>
      </c>
      <c r="L612" s="62" t="n">
        <v>16</v>
      </c>
      <c r="M612" s="62" t="n">
        <v>12</v>
      </c>
      <c r="N612" s="61" t="n">
        <f aca="false">K612*L612*(1-(L612/M612))</f>
        <v>-458.666666666667</v>
      </c>
      <c r="O612" s="62" t="n">
        <v>3</v>
      </c>
      <c r="P612" s="62" t="n">
        <v>46</v>
      </c>
      <c r="Q612" s="61" t="n">
        <f aca="false">P612/O612</f>
        <v>15.3333333333333</v>
      </c>
      <c r="R612" s="62" t="n">
        <v>538</v>
      </c>
      <c r="S612" s="62" t="n">
        <v>27</v>
      </c>
      <c r="T612" s="45" t="n">
        <v>0.32</v>
      </c>
      <c r="U612" s="61" t="n">
        <f aca="false">(R612*S612*T612)/1000</f>
        <v>4.64832</v>
      </c>
      <c r="V612" s="45" t="n">
        <v>6.14</v>
      </c>
      <c r="W612" s="45" t="n">
        <v>30.72</v>
      </c>
      <c r="X612" s="61" t="n">
        <f aca="false">V612+W612</f>
        <v>36.86</v>
      </c>
    </row>
    <row r="613" customFormat="false" ht="14.9" hidden="false" customHeight="false" outlineLevel="0" collapsed="false">
      <c r="A613" s="59" t="n">
        <v>611</v>
      </c>
      <c r="B613" s="62" t="n">
        <v>9</v>
      </c>
      <c r="C613" s="62" t="n">
        <v>12</v>
      </c>
      <c r="D613" s="61" t="n">
        <f aca="false">(B613/C613)*100</f>
        <v>75</v>
      </c>
      <c r="E613" s="62" t="n">
        <v>19</v>
      </c>
      <c r="F613" s="62" t="n">
        <v>115</v>
      </c>
      <c r="G613" s="61" t="n">
        <f aca="false">(E613/F613)*100</f>
        <v>16.5217391304348</v>
      </c>
      <c r="H613" s="62" t="n">
        <v>13</v>
      </c>
      <c r="I613" s="62" t="n">
        <v>3</v>
      </c>
      <c r="J613" s="61" t="n">
        <f aca="false">(H616*I616)/100</f>
        <v>0.2</v>
      </c>
      <c r="K613" s="62" t="n">
        <v>90</v>
      </c>
      <c r="L613" s="62" t="n">
        <v>38</v>
      </c>
      <c r="M613" s="62" t="n">
        <v>12</v>
      </c>
      <c r="N613" s="61" t="n">
        <f aca="false">K613*L613*(1-(L613/M613))</f>
        <v>-7410</v>
      </c>
      <c r="O613" s="62" t="n">
        <v>7</v>
      </c>
      <c r="P613" s="62" t="n">
        <v>33</v>
      </c>
      <c r="Q613" s="61" t="n">
        <f aca="false">P613/O613</f>
        <v>4.71428571428571</v>
      </c>
      <c r="R613" s="62" t="n">
        <v>439</v>
      </c>
      <c r="S613" s="62" t="n">
        <v>21</v>
      </c>
      <c r="T613" s="45" t="n">
        <v>0.4</v>
      </c>
      <c r="U613" s="61" t="n">
        <f aca="false">(R613*S613*T613)/1000</f>
        <v>3.6876</v>
      </c>
      <c r="V613" s="45" t="n">
        <v>2.6</v>
      </c>
      <c r="W613" s="45" t="n">
        <v>35.28</v>
      </c>
      <c r="X613" s="61" t="n">
        <f aca="false">V613+W613</f>
        <v>37.88</v>
      </c>
    </row>
    <row r="614" customFormat="false" ht="14.9" hidden="false" customHeight="false" outlineLevel="0" collapsed="false">
      <c r="A614" s="59" t="n">
        <v>612</v>
      </c>
      <c r="B614" s="62" t="n">
        <v>6</v>
      </c>
      <c r="C614" s="62" t="n">
        <v>21</v>
      </c>
      <c r="D614" s="61" t="n">
        <f aca="false">(B614/C614)*100</f>
        <v>28.5714285714286</v>
      </c>
      <c r="E614" s="62" t="n">
        <v>32</v>
      </c>
      <c r="F614" s="62" t="n">
        <v>115</v>
      </c>
      <c r="G614" s="61" t="n">
        <f aca="false">(E614/F614)*100</f>
        <v>27.8260869565217</v>
      </c>
      <c r="H614" s="62" t="n">
        <v>3</v>
      </c>
      <c r="I614" s="62" t="n">
        <v>3</v>
      </c>
      <c r="J614" s="61" t="n">
        <f aca="false">(H617*I617)/100</f>
        <v>0.18</v>
      </c>
      <c r="K614" s="62" t="n">
        <v>80</v>
      </c>
      <c r="L614" s="62" t="n">
        <v>37</v>
      </c>
      <c r="M614" s="62" t="n">
        <v>12</v>
      </c>
      <c r="N614" s="61" t="n">
        <f aca="false">K614*L614*(1-(L614/M614))</f>
        <v>-6166.66666666667</v>
      </c>
      <c r="O614" s="62" t="n">
        <v>9</v>
      </c>
      <c r="P614" s="62" t="n">
        <v>32</v>
      </c>
      <c r="Q614" s="61" t="n">
        <f aca="false">P614/O614</f>
        <v>3.55555555555556</v>
      </c>
      <c r="R614" s="62" t="n">
        <v>351</v>
      </c>
      <c r="S614" s="62" t="n">
        <v>27</v>
      </c>
      <c r="T614" s="45" t="n">
        <v>0.45</v>
      </c>
      <c r="U614" s="61" t="n">
        <f aca="false">(R614*S614*T614)/1000</f>
        <v>4.26465</v>
      </c>
      <c r="V614" s="45" t="n">
        <v>3.11</v>
      </c>
      <c r="W614" s="45" t="n">
        <v>23.04</v>
      </c>
      <c r="X614" s="61" t="n">
        <f aca="false">V614+W614</f>
        <v>26.15</v>
      </c>
    </row>
    <row r="615" customFormat="false" ht="14.9" hidden="false" customHeight="false" outlineLevel="0" collapsed="false">
      <c r="A615" s="59" t="n">
        <v>613</v>
      </c>
      <c r="B615" s="62" t="n">
        <v>6</v>
      </c>
      <c r="C615" s="62" t="n">
        <v>19</v>
      </c>
      <c r="D615" s="61" t="n">
        <f aca="false">(B615/C615)*100</f>
        <v>31.5789473684211</v>
      </c>
      <c r="E615" s="62" t="n">
        <v>32</v>
      </c>
      <c r="F615" s="62" t="n">
        <v>111</v>
      </c>
      <c r="G615" s="61" t="n">
        <f aca="false">(E615/F615)*100</f>
        <v>28.8288288288288</v>
      </c>
      <c r="H615" s="62" t="n">
        <v>15</v>
      </c>
      <c r="I615" s="62" t="n">
        <v>2</v>
      </c>
      <c r="J615" s="61" t="n">
        <f aca="false">(H618*I618)/100</f>
        <v>0.04</v>
      </c>
      <c r="K615" s="62" t="n">
        <v>77</v>
      </c>
      <c r="L615" s="62" t="n">
        <v>22</v>
      </c>
      <c r="M615" s="62" t="n">
        <v>11</v>
      </c>
      <c r="N615" s="61" t="n">
        <f aca="false">K615*L615*(1-(L615/M615))</f>
        <v>-1694</v>
      </c>
      <c r="O615" s="62" t="n">
        <v>5</v>
      </c>
      <c r="P615" s="62" t="n">
        <v>44</v>
      </c>
      <c r="Q615" s="61" t="n">
        <f aca="false">P615/O615</f>
        <v>8.8</v>
      </c>
      <c r="R615" s="62" t="n">
        <v>985</v>
      </c>
      <c r="S615" s="62" t="n">
        <v>26</v>
      </c>
      <c r="T615" s="45" t="n">
        <v>0.26</v>
      </c>
      <c r="U615" s="61" t="n">
        <f aca="false">(R615*S615*T615)/1000</f>
        <v>6.6586</v>
      </c>
      <c r="V615" s="45" t="n">
        <v>5.58</v>
      </c>
      <c r="W615" s="45" t="n">
        <v>13.12</v>
      </c>
      <c r="X615" s="61" t="n">
        <f aca="false">V615+W615</f>
        <v>18.7</v>
      </c>
    </row>
    <row r="616" customFormat="false" ht="14.9" hidden="false" customHeight="false" outlineLevel="0" collapsed="false">
      <c r="A616" s="59" t="n">
        <v>614</v>
      </c>
      <c r="B616" s="62" t="n">
        <v>7</v>
      </c>
      <c r="C616" s="62" t="n">
        <v>23</v>
      </c>
      <c r="D616" s="61" t="n">
        <f aca="false">(B616/C616)*100</f>
        <v>30.4347826086957</v>
      </c>
      <c r="E616" s="62" t="n">
        <v>24</v>
      </c>
      <c r="F616" s="62" t="n">
        <v>120</v>
      </c>
      <c r="G616" s="61" t="n">
        <f aca="false">(E616/F616)*100</f>
        <v>20</v>
      </c>
      <c r="H616" s="62" t="n">
        <v>20</v>
      </c>
      <c r="I616" s="62" t="n">
        <v>1</v>
      </c>
      <c r="J616" s="61" t="n">
        <f aca="false">(H619*I619)/100</f>
        <v>0.45</v>
      </c>
      <c r="K616" s="62" t="n">
        <v>88</v>
      </c>
      <c r="L616" s="62" t="n">
        <v>46</v>
      </c>
      <c r="M616" s="62" t="n">
        <v>10</v>
      </c>
      <c r="N616" s="61" t="n">
        <f aca="false">K616*L616*(1-(L616/M616))</f>
        <v>-14572.8</v>
      </c>
      <c r="O616" s="62" t="n">
        <v>9</v>
      </c>
      <c r="P616" s="62" t="n">
        <v>43</v>
      </c>
      <c r="Q616" s="61" t="n">
        <f aca="false">P616/O616</f>
        <v>4.77777777777778</v>
      </c>
      <c r="R616" s="62" t="n">
        <v>298</v>
      </c>
      <c r="S616" s="62" t="n">
        <v>28</v>
      </c>
      <c r="T616" s="45" t="n">
        <v>0.28</v>
      </c>
      <c r="U616" s="61" t="n">
        <f aca="false">(R616*S616*T616)/1000</f>
        <v>2.33632</v>
      </c>
      <c r="V616" s="45" t="n">
        <v>7.55</v>
      </c>
      <c r="W616" s="45" t="n">
        <v>12.4</v>
      </c>
      <c r="X616" s="61" t="n">
        <f aca="false">V616+W616</f>
        <v>19.95</v>
      </c>
    </row>
    <row r="617" customFormat="false" ht="14.9" hidden="false" customHeight="false" outlineLevel="0" collapsed="false">
      <c r="A617" s="59" t="n">
        <v>615</v>
      </c>
      <c r="B617" s="62" t="n">
        <v>10</v>
      </c>
      <c r="C617" s="62" t="n">
        <v>13</v>
      </c>
      <c r="D617" s="61" t="n">
        <f aca="false">(B617/C617)*100</f>
        <v>76.9230769230769</v>
      </c>
      <c r="E617" s="62" t="n">
        <v>31</v>
      </c>
      <c r="F617" s="62" t="n">
        <v>118</v>
      </c>
      <c r="G617" s="61" t="n">
        <f aca="false">(E617/F617)*100</f>
        <v>26.271186440678</v>
      </c>
      <c r="H617" s="62" t="n">
        <v>9</v>
      </c>
      <c r="I617" s="62" t="n">
        <v>2</v>
      </c>
      <c r="J617" s="61" t="n">
        <f aca="false">(H620*I620)/100</f>
        <v>0.04</v>
      </c>
      <c r="K617" s="62" t="n">
        <v>71</v>
      </c>
      <c r="L617" s="62" t="n">
        <v>32</v>
      </c>
      <c r="M617" s="62" t="n">
        <v>11</v>
      </c>
      <c r="N617" s="61" t="n">
        <f aca="false">K617*L617*(1-(L617/M617))</f>
        <v>-4337.45454545455</v>
      </c>
      <c r="O617" s="62" t="n">
        <v>5</v>
      </c>
      <c r="P617" s="62" t="n">
        <v>40</v>
      </c>
      <c r="Q617" s="61" t="n">
        <f aca="false">P617/O617</f>
        <v>8</v>
      </c>
      <c r="R617" s="62" t="n">
        <v>628</v>
      </c>
      <c r="S617" s="62" t="n">
        <v>20</v>
      </c>
      <c r="T617" s="45" t="n">
        <v>0.41</v>
      </c>
      <c r="U617" s="61" t="n">
        <f aca="false">(R617*S617*T617)/1000</f>
        <v>5.1496</v>
      </c>
      <c r="V617" s="45" t="n">
        <v>2.08</v>
      </c>
      <c r="W617" s="45" t="n">
        <v>17.36</v>
      </c>
      <c r="X617" s="61" t="n">
        <f aca="false">V617+W617</f>
        <v>19.44</v>
      </c>
    </row>
    <row r="618" customFormat="false" ht="14.9" hidden="false" customHeight="false" outlineLevel="0" collapsed="false">
      <c r="A618" s="59" t="n">
        <v>616</v>
      </c>
      <c r="B618" s="62" t="n">
        <v>6</v>
      </c>
      <c r="C618" s="62" t="n">
        <v>10</v>
      </c>
      <c r="D618" s="61" t="n">
        <f aca="false">(B618/C618)*100</f>
        <v>60</v>
      </c>
      <c r="E618" s="62" t="n">
        <v>33</v>
      </c>
      <c r="F618" s="62" t="n">
        <v>116</v>
      </c>
      <c r="G618" s="61" t="n">
        <f aca="false">(E618/F618)*100</f>
        <v>28.448275862069</v>
      </c>
      <c r="H618" s="62" t="n">
        <v>4</v>
      </c>
      <c r="I618" s="62" t="n">
        <v>1</v>
      </c>
      <c r="J618" s="61" t="n">
        <f aca="false">(H621*I621)/100</f>
        <v>0.48</v>
      </c>
      <c r="K618" s="62" t="n">
        <v>75</v>
      </c>
      <c r="L618" s="62" t="n">
        <v>27</v>
      </c>
      <c r="M618" s="62" t="n">
        <v>11</v>
      </c>
      <c r="N618" s="61" t="n">
        <f aca="false">K618*L618*(1-(L618/M618))</f>
        <v>-2945.45454545455</v>
      </c>
      <c r="O618" s="62" t="n">
        <v>4</v>
      </c>
      <c r="P618" s="62" t="n">
        <v>37</v>
      </c>
      <c r="Q618" s="61" t="n">
        <f aca="false">P618/O618</f>
        <v>9.25</v>
      </c>
      <c r="R618" s="62" t="n">
        <v>602</v>
      </c>
      <c r="S618" s="62" t="n">
        <v>30</v>
      </c>
      <c r="T618" s="45" t="n">
        <v>0.26</v>
      </c>
      <c r="U618" s="61" t="n">
        <f aca="false">(R618*S618*T618)/1000</f>
        <v>4.6956</v>
      </c>
      <c r="V618" s="45" t="n">
        <v>2.1</v>
      </c>
      <c r="W618" s="45" t="n">
        <v>30.08</v>
      </c>
      <c r="X618" s="61" t="n">
        <f aca="false">V618+W618</f>
        <v>32.18</v>
      </c>
    </row>
    <row r="619" customFormat="false" ht="14.9" hidden="false" customHeight="false" outlineLevel="0" collapsed="false">
      <c r="A619" s="59" t="n">
        <v>617</v>
      </c>
      <c r="B619" s="62" t="n">
        <v>4</v>
      </c>
      <c r="C619" s="62" t="n">
        <v>23</v>
      </c>
      <c r="D619" s="61" t="n">
        <f aca="false">(B619/C619)*100</f>
        <v>17.3913043478261</v>
      </c>
      <c r="E619" s="62" t="n">
        <v>14</v>
      </c>
      <c r="F619" s="62" t="n">
        <v>119</v>
      </c>
      <c r="G619" s="61" t="n">
        <f aca="false">(E619/F619)*100</f>
        <v>11.7647058823529</v>
      </c>
      <c r="H619" s="62" t="n">
        <v>15</v>
      </c>
      <c r="I619" s="62" t="n">
        <v>3</v>
      </c>
      <c r="J619" s="61" t="n">
        <f aca="false">(H622*I622)/100</f>
        <v>0.18</v>
      </c>
      <c r="K619" s="62" t="n">
        <v>83</v>
      </c>
      <c r="L619" s="62" t="n">
        <v>41</v>
      </c>
      <c r="M619" s="62" t="n">
        <v>12</v>
      </c>
      <c r="N619" s="61" t="n">
        <f aca="false">K619*L619*(1-(L619/M619))</f>
        <v>-8223.91666666667</v>
      </c>
      <c r="O619" s="62" t="n">
        <v>10</v>
      </c>
      <c r="P619" s="62" t="n">
        <v>34</v>
      </c>
      <c r="Q619" s="61" t="n">
        <f aca="false">P619/O619</f>
        <v>3.4</v>
      </c>
      <c r="R619" s="62" t="n">
        <v>971</v>
      </c>
      <c r="S619" s="62" t="n">
        <v>28</v>
      </c>
      <c r="T619" s="45" t="n">
        <v>0.4</v>
      </c>
      <c r="U619" s="61" t="n">
        <f aca="false">(R619*S619*T619)/1000</f>
        <v>10.8752</v>
      </c>
      <c r="V619" s="45" t="n">
        <v>2.62</v>
      </c>
      <c r="W619" s="45" t="n">
        <v>34.56</v>
      </c>
      <c r="X619" s="61" t="n">
        <f aca="false">V619+W619</f>
        <v>37.18</v>
      </c>
    </row>
    <row r="620" customFormat="false" ht="14.9" hidden="false" customHeight="false" outlineLevel="0" collapsed="false">
      <c r="A620" s="59" t="n">
        <v>618</v>
      </c>
      <c r="B620" s="62" t="n">
        <v>1</v>
      </c>
      <c r="C620" s="62" t="n">
        <v>10</v>
      </c>
      <c r="D620" s="61" t="n">
        <f aca="false">(B620/C620)*100</f>
        <v>10</v>
      </c>
      <c r="E620" s="62" t="n">
        <v>41</v>
      </c>
      <c r="F620" s="62" t="n">
        <v>112</v>
      </c>
      <c r="G620" s="61" t="n">
        <f aca="false">(E620/F620)*100</f>
        <v>36.6071428571429</v>
      </c>
      <c r="H620" s="62" t="n">
        <v>2</v>
      </c>
      <c r="I620" s="62" t="n">
        <v>2</v>
      </c>
      <c r="J620" s="61" t="n">
        <f aca="false">(H623*I623)/100</f>
        <v>0.36</v>
      </c>
      <c r="K620" s="62" t="n">
        <v>88</v>
      </c>
      <c r="L620" s="62" t="n">
        <v>19</v>
      </c>
      <c r="M620" s="62" t="n">
        <v>12</v>
      </c>
      <c r="N620" s="61" t="n">
        <f aca="false">K620*L620*(1-(L620/M620))</f>
        <v>-975.333333333333</v>
      </c>
      <c r="O620" s="62" t="n">
        <v>3</v>
      </c>
      <c r="P620" s="62" t="n">
        <v>40</v>
      </c>
      <c r="Q620" s="61" t="n">
        <f aca="false">P620/O620</f>
        <v>13.3333333333333</v>
      </c>
      <c r="R620" s="62" t="n">
        <v>936</v>
      </c>
      <c r="S620" s="62" t="n">
        <v>18</v>
      </c>
      <c r="T620" s="45" t="n">
        <v>0.33</v>
      </c>
      <c r="U620" s="61" t="n">
        <f aca="false">(R620*S620*T620)/1000</f>
        <v>5.55984</v>
      </c>
      <c r="V620" s="45" t="n">
        <v>6.58</v>
      </c>
      <c r="W620" s="45" t="n">
        <v>6.08</v>
      </c>
      <c r="X620" s="61" t="n">
        <f aca="false">V620+W620</f>
        <v>12.66</v>
      </c>
    </row>
    <row r="621" customFormat="false" ht="14.9" hidden="false" customHeight="false" outlineLevel="0" collapsed="false">
      <c r="A621" s="59" t="n">
        <v>619</v>
      </c>
      <c r="B621" s="62" t="n">
        <v>5</v>
      </c>
      <c r="C621" s="62" t="n">
        <v>22</v>
      </c>
      <c r="D621" s="61" t="n">
        <f aca="false">(B621/C621)*100</f>
        <v>22.7272727272727</v>
      </c>
      <c r="E621" s="62" t="n">
        <v>33</v>
      </c>
      <c r="F621" s="62" t="n">
        <v>121</v>
      </c>
      <c r="G621" s="61" t="n">
        <f aca="false">(E621/F621)*100</f>
        <v>27.2727272727273</v>
      </c>
      <c r="H621" s="62" t="n">
        <v>16</v>
      </c>
      <c r="I621" s="62" t="n">
        <v>3</v>
      </c>
      <c r="J621" s="61" t="n">
        <f aca="false">(H624*I624)/100</f>
        <v>0.51</v>
      </c>
      <c r="K621" s="62" t="n">
        <v>86</v>
      </c>
      <c r="L621" s="62" t="n">
        <v>19</v>
      </c>
      <c r="M621" s="62" t="n">
        <v>10</v>
      </c>
      <c r="N621" s="61" t="n">
        <f aca="false">K621*L621*(1-(L621/M621))</f>
        <v>-1470.6</v>
      </c>
      <c r="O621" s="62" t="n">
        <v>6</v>
      </c>
      <c r="P621" s="62" t="n">
        <v>36</v>
      </c>
      <c r="Q621" s="61" t="n">
        <f aca="false">P621/O621</f>
        <v>6</v>
      </c>
      <c r="R621" s="62" t="n">
        <v>556</v>
      </c>
      <c r="S621" s="62" t="n">
        <v>28</v>
      </c>
      <c r="T621" s="45" t="n">
        <v>0.26</v>
      </c>
      <c r="U621" s="61" t="n">
        <f aca="false">(R621*S621*T621)/1000</f>
        <v>4.04768</v>
      </c>
      <c r="V621" s="45" t="n">
        <v>1.65</v>
      </c>
      <c r="W621" s="45" t="n">
        <v>13.12</v>
      </c>
      <c r="X621" s="61" t="n">
        <f aca="false">V621+W621</f>
        <v>14.77</v>
      </c>
    </row>
    <row r="622" customFormat="false" ht="14.9" hidden="false" customHeight="false" outlineLevel="0" collapsed="false">
      <c r="A622" s="59" t="n">
        <v>620</v>
      </c>
      <c r="B622" s="62" t="n">
        <v>0</v>
      </c>
      <c r="C622" s="62" t="n">
        <v>19</v>
      </c>
      <c r="D622" s="61" t="n">
        <f aca="false">(B622/C622)*100</f>
        <v>0</v>
      </c>
      <c r="E622" s="62" t="n">
        <v>19</v>
      </c>
      <c r="F622" s="62" t="n">
        <v>114</v>
      </c>
      <c r="G622" s="61" t="n">
        <f aca="false">(E622/F622)*100</f>
        <v>16.6666666666667</v>
      </c>
      <c r="H622" s="62" t="n">
        <v>9</v>
      </c>
      <c r="I622" s="62" t="n">
        <v>2</v>
      </c>
      <c r="J622" s="61" t="n">
        <f aca="false">(H625*I625)/100</f>
        <v>0.18</v>
      </c>
      <c r="K622" s="62" t="n">
        <v>72</v>
      </c>
      <c r="L622" s="62" t="n">
        <v>45</v>
      </c>
      <c r="M622" s="62" t="n">
        <v>11</v>
      </c>
      <c r="N622" s="61" t="n">
        <f aca="false">K622*L622*(1-(L622/M622))</f>
        <v>-10014.5454545455</v>
      </c>
      <c r="O622" s="62" t="n">
        <v>7</v>
      </c>
      <c r="P622" s="62" t="n">
        <v>45</v>
      </c>
      <c r="Q622" s="61" t="n">
        <f aca="false">P622/O622</f>
        <v>6.42857142857143</v>
      </c>
      <c r="R622" s="62" t="n">
        <v>978</v>
      </c>
      <c r="S622" s="62" t="n">
        <v>26</v>
      </c>
      <c r="T622" s="45" t="n">
        <v>0.33</v>
      </c>
      <c r="U622" s="61" t="n">
        <f aca="false">(R622*S622*T622)/1000</f>
        <v>8.39124</v>
      </c>
      <c r="V622" s="45" t="n">
        <v>3.58</v>
      </c>
      <c r="W622" s="45" t="n">
        <v>21.28</v>
      </c>
      <c r="X622" s="61" t="n">
        <f aca="false">V622+W622</f>
        <v>24.86</v>
      </c>
    </row>
    <row r="623" customFormat="false" ht="14.9" hidden="false" customHeight="false" outlineLevel="0" collapsed="false">
      <c r="A623" s="59" t="n">
        <v>621</v>
      </c>
      <c r="B623" s="62" t="n">
        <v>4</v>
      </c>
      <c r="C623" s="62" t="n">
        <v>11</v>
      </c>
      <c r="D623" s="61" t="n">
        <f aca="false">(B623/C623)*100</f>
        <v>36.3636363636364</v>
      </c>
      <c r="E623" s="62" t="n">
        <v>41</v>
      </c>
      <c r="F623" s="62" t="n">
        <v>118</v>
      </c>
      <c r="G623" s="61" t="n">
        <f aca="false">(E623/F623)*100</f>
        <v>34.7457627118644</v>
      </c>
      <c r="H623" s="62" t="n">
        <v>12</v>
      </c>
      <c r="I623" s="62" t="n">
        <v>3</v>
      </c>
      <c r="J623" s="61" t="n">
        <f aca="false">(H626*I626)/100</f>
        <v>0.21</v>
      </c>
      <c r="K623" s="62" t="n">
        <v>73</v>
      </c>
      <c r="L623" s="62" t="n">
        <v>47</v>
      </c>
      <c r="M623" s="62" t="n">
        <v>12</v>
      </c>
      <c r="N623" s="61" t="n">
        <f aca="false">K623*L623*(1-(L623/M623))</f>
        <v>-10007.0833333333</v>
      </c>
      <c r="O623" s="62" t="n">
        <v>7</v>
      </c>
      <c r="P623" s="62" t="n">
        <v>33</v>
      </c>
      <c r="Q623" s="61" t="n">
        <f aca="false">P623/O623</f>
        <v>4.71428571428571</v>
      </c>
      <c r="R623" s="62" t="n">
        <v>147</v>
      </c>
      <c r="S623" s="62" t="n">
        <v>19</v>
      </c>
      <c r="T623" s="45" t="n">
        <v>0.43</v>
      </c>
      <c r="U623" s="61" t="n">
        <f aca="false">(R623*S623*T623)/1000</f>
        <v>1.20099</v>
      </c>
      <c r="V623" s="45" t="n">
        <v>4.11</v>
      </c>
      <c r="W623" s="45" t="n">
        <v>22.96</v>
      </c>
      <c r="X623" s="61" t="n">
        <f aca="false">V623+W623</f>
        <v>27.07</v>
      </c>
    </row>
    <row r="624" customFormat="false" ht="14.9" hidden="false" customHeight="false" outlineLevel="0" collapsed="false">
      <c r="A624" s="59" t="n">
        <v>622</v>
      </c>
      <c r="B624" s="62" t="n">
        <v>1</v>
      </c>
      <c r="C624" s="62" t="n">
        <v>14</v>
      </c>
      <c r="D624" s="61" t="n">
        <f aca="false">(B624/C624)*100</f>
        <v>7.14285714285714</v>
      </c>
      <c r="E624" s="62" t="n">
        <v>25</v>
      </c>
      <c r="F624" s="62" t="n">
        <v>112</v>
      </c>
      <c r="G624" s="61" t="n">
        <f aca="false">(E624/F624)*100</f>
        <v>22.3214285714286</v>
      </c>
      <c r="H624" s="62" t="n">
        <v>17</v>
      </c>
      <c r="I624" s="62" t="n">
        <v>3</v>
      </c>
      <c r="J624" s="61" t="n">
        <f aca="false">(H627*I627)/100</f>
        <v>0.09</v>
      </c>
      <c r="K624" s="62" t="n">
        <v>85</v>
      </c>
      <c r="L624" s="62" t="n">
        <v>20</v>
      </c>
      <c r="M624" s="62" t="n">
        <v>10</v>
      </c>
      <c r="N624" s="61" t="n">
        <f aca="false">K624*L624*(1-(L624/M624))</f>
        <v>-1700</v>
      </c>
      <c r="O624" s="62" t="n">
        <v>5</v>
      </c>
      <c r="P624" s="62" t="n">
        <v>32</v>
      </c>
      <c r="Q624" s="61" t="n">
        <f aca="false">P624/O624</f>
        <v>6.4</v>
      </c>
      <c r="R624" s="62" t="n">
        <v>415</v>
      </c>
      <c r="S624" s="62" t="n">
        <v>28</v>
      </c>
      <c r="T624" s="45" t="n">
        <v>0.31</v>
      </c>
      <c r="U624" s="61" t="n">
        <f aca="false">(R624*S624*T624)/1000</f>
        <v>3.6022</v>
      </c>
      <c r="V624" s="45" t="n">
        <v>5.05</v>
      </c>
      <c r="W624" s="45" t="n">
        <v>5.12</v>
      </c>
      <c r="X624" s="61" t="n">
        <f aca="false">V624+W624</f>
        <v>10.17</v>
      </c>
    </row>
    <row r="625" customFormat="false" ht="14.9" hidden="false" customHeight="false" outlineLevel="0" collapsed="false">
      <c r="A625" s="59" t="n">
        <v>623</v>
      </c>
      <c r="B625" s="62" t="n">
        <v>9</v>
      </c>
      <c r="C625" s="62" t="n">
        <v>23</v>
      </c>
      <c r="D625" s="61" t="n">
        <f aca="false">(B625/C625)*100</f>
        <v>39.1304347826087</v>
      </c>
      <c r="E625" s="62" t="n">
        <v>16</v>
      </c>
      <c r="F625" s="62" t="n">
        <v>121</v>
      </c>
      <c r="G625" s="61" t="n">
        <f aca="false">(E625/F625)*100</f>
        <v>13.2231404958678</v>
      </c>
      <c r="H625" s="62" t="n">
        <v>6</v>
      </c>
      <c r="I625" s="62" t="n">
        <v>3</v>
      </c>
      <c r="J625" s="61" t="n">
        <f aca="false">(H628*I628)/100</f>
        <v>0.42</v>
      </c>
      <c r="K625" s="62" t="n">
        <v>86</v>
      </c>
      <c r="L625" s="62" t="n">
        <v>31</v>
      </c>
      <c r="M625" s="62" t="n">
        <v>11</v>
      </c>
      <c r="N625" s="61" t="n">
        <f aca="false">K625*L625*(1-(L625/M625))</f>
        <v>-4847.27272727273</v>
      </c>
      <c r="O625" s="62" t="n">
        <v>5</v>
      </c>
      <c r="P625" s="62" t="n">
        <v>38</v>
      </c>
      <c r="Q625" s="61" t="n">
        <f aca="false">P625/O625</f>
        <v>7.6</v>
      </c>
      <c r="R625" s="62" t="n">
        <v>796</v>
      </c>
      <c r="S625" s="62" t="n">
        <v>21</v>
      </c>
      <c r="T625" s="45" t="n">
        <v>0.37</v>
      </c>
      <c r="U625" s="61" t="n">
        <f aca="false">(R625*S625*T625)/1000</f>
        <v>6.18492</v>
      </c>
      <c r="V625" s="45" t="n">
        <v>2.64</v>
      </c>
      <c r="W625" s="45" t="n">
        <v>10.08</v>
      </c>
      <c r="X625" s="61" t="n">
        <f aca="false">V625+W625</f>
        <v>12.72</v>
      </c>
    </row>
    <row r="626" customFormat="false" ht="14.9" hidden="false" customHeight="false" outlineLevel="0" collapsed="false">
      <c r="A626" s="59" t="n">
        <v>624</v>
      </c>
      <c r="B626" s="62" t="n">
        <v>10</v>
      </c>
      <c r="C626" s="62" t="n">
        <v>20</v>
      </c>
      <c r="D626" s="61" t="n">
        <f aca="false">(B626/C626)*100</f>
        <v>50</v>
      </c>
      <c r="E626" s="62" t="n">
        <v>26</v>
      </c>
      <c r="F626" s="62" t="n">
        <v>115</v>
      </c>
      <c r="G626" s="61" t="n">
        <f aca="false">(E626/F626)*100</f>
        <v>22.6086956521739</v>
      </c>
      <c r="H626" s="62" t="n">
        <v>7</v>
      </c>
      <c r="I626" s="62" t="n">
        <v>3</v>
      </c>
      <c r="J626" s="61" t="n">
        <f aca="false">(H629*I629)/100</f>
        <v>0.28</v>
      </c>
      <c r="K626" s="62" t="n">
        <v>84</v>
      </c>
      <c r="L626" s="62" t="n">
        <v>20</v>
      </c>
      <c r="M626" s="62" t="n">
        <v>11</v>
      </c>
      <c r="N626" s="61" t="n">
        <f aca="false">K626*L626*(1-(L626/M626))</f>
        <v>-1374.54545454545</v>
      </c>
      <c r="O626" s="62" t="n">
        <v>10</v>
      </c>
      <c r="P626" s="62" t="n">
        <v>37</v>
      </c>
      <c r="Q626" s="61" t="n">
        <f aca="false">P626/O626</f>
        <v>3.7</v>
      </c>
      <c r="R626" s="62" t="n">
        <v>676</v>
      </c>
      <c r="S626" s="62" t="n">
        <v>29</v>
      </c>
      <c r="T626" s="45" t="n">
        <v>0.39</v>
      </c>
      <c r="U626" s="61" t="n">
        <f aca="false">(R626*S626*T626)/1000</f>
        <v>7.64556</v>
      </c>
      <c r="V626" s="45" t="n">
        <v>2.11</v>
      </c>
      <c r="W626" s="45" t="n">
        <v>15.36</v>
      </c>
      <c r="X626" s="61" t="n">
        <f aca="false">V626+W626</f>
        <v>17.47</v>
      </c>
    </row>
    <row r="627" customFormat="false" ht="14.9" hidden="false" customHeight="false" outlineLevel="0" collapsed="false">
      <c r="A627" s="59" t="n">
        <v>625</v>
      </c>
      <c r="B627" s="62" t="n">
        <v>6</v>
      </c>
      <c r="C627" s="62" t="n">
        <v>24</v>
      </c>
      <c r="D627" s="61" t="n">
        <f aca="false">(B627/C627)*100</f>
        <v>25</v>
      </c>
      <c r="E627" s="62" t="n">
        <v>31</v>
      </c>
      <c r="F627" s="62" t="n">
        <v>115</v>
      </c>
      <c r="G627" s="61" t="n">
        <f aca="false">(E627/F627)*100</f>
        <v>26.9565217391304</v>
      </c>
      <c r="H627" s="62" t="n">
        <v>3</v>
      </c>
      <c r="I627" s="62" t="n">
        <v>3</v>
      </c>
      <c r="J627" s="61" t="n">
        <f aca="false">(H630*I630)/100</f>
        <v>0.1</v>
      </c>
      <c r="K627" s="62" t="n">
        <v>86</v>
      </c>
      <c r="L627" s="62" t="n">
        <v>20</v>
      </c>
      <c r="M627" s="62" t="n">
        <v>10</v>
      </c>
      <c r="N627" s="61" t="n">
        <f aca="false">K627*L627*(1-(L627/M627))</f>
        <v>-1720</v>
      </c>
      <c r="O627" s="62" t="n">
        <v>7</v>
      </c>
      <c r="P627" s="62" t="n">
        <v>41</v>
      </c>
      <c r="Q627" s="61" t="n">
        <f aca="false">P627/O627</f>
        <v>5.85714285714286</v>
      </c>
      <c r="R627" s="62" t="n">
        <v>566</v>
      </c>
      <c r="S627" s="62" t="n">
        <v>25</v>
      </c>
      <c r="T627" s="45" t="n">
        <v>0.26</v>
      </c>
      <c r="U627" s="61" t="n">
        <f aca="false">(R627*S627*T627)/1000</f>
        <v>3.679</v>
      </c>
      <c r="V627" s="45" t="n">
        <v>3.59</v>
      </c>
      <c r="W627" s="45" t="n">
        <v>18.24</v>
      </c>
      <c r="X627" s="61" t="n">
        <f aca="false">V627+W627</f>
        <v>21.83</v>
      </c>
    </row>
    <row r="628" customFormat="false" ht="14.9" hidden="false" customHeight="false" outlineLevel="0" collapsed="false">
      <c r="A628" s="59" t="n">
        <v>626</v>
      </c>
      <c r="B628" s="62" t="n">
        <v>5</v>
      </c>
      <c r="C628" s="62" t="n">
        <v>14</v>
      </c>
      <c r="D628" s="61" t="n">
        <f aca="false">(B628/C628)*100</f>
        <v>35.7142857142857</v>
      </c>
      <c r="E628" s="62" t="n">
        <v>41</v>
      </c>
      <c r="F628" s="62" t="n">
        <v>114</v>
      </c>
      <c r="G628" s="61" t="n">
        <f aca="false">(E628/F628)*100</f>
        <v>35.9649122807018</v>
      </c>
      <c r="H628" s="62" t="n">
        <v>14</v>
      </c>
      <c r="I628" s="62" t="n">
        <v>3</v>
      </c>
      <c r="J628" s="61" t="n">
        <f aca="false">(H631*I631)/100</f>
        <v>0.42</v>
      </c>
      <c r="K628" s="62" t="n">
        <v>84</v>
      </c>
      <c r="L628" s="62" t="n">
        <v>43</v>
      </c>
      <c r="M628" s="62" t="n">
        <v>11</v>
      </c>
      <c r="N628" s="61" t="n">
        <f aca="false">K628*L628*(1-(L628/M628))</f>
        <v>-10507.6363636364</v>
      </c>
      <c r="O628" s="62" t="n">
        <v>9</v>
      </c>
      <c r="P628" s="62" t="n">
        <v>45</v>
      </c>
      <c r="Q628" s="61" t="n">
        <f aca="false">P628/O628</f>
        <v>5</v>
      </c>
      <c r="R628" s="62" t="n">
        <v>340</v>
      </c>
      <c r="S628" s="62" t="n">
        <v>15</v>
      </c>
      <c r="T628" s="45" t="n">
        <v>0.26</v>
      </c>
      <c r="U628" s="61" t="n">
        <f aca="false">(R628*S628*T628)/1000</f>
        <v>1.326</v>
      </c>
      <c r="V628" s="45" t="n">
        <v>4.15</v>
      </c>
      <c r="W628" s="45" t="n">
        <v>5.12</v>
      </c>
      <c r="X628" s="61" t="n">
        <f aca="false">V628+W628</f>
        <v>9.27</v>
      </c>
    </row>
    <row r="629" customFormat="false" ht="14.9" hidden="false" customHeight="false" outlineLevel="0" collapsed="false">
      <c r="A629" s="59" t="n">
        <v>627</v>
      </c>
      <c r="B629" s="62" t="n">
        <v>6</v>
      </c>
      <c r="C629" s="62" t="n">
        <v>17</v>
      </c>
      <c r="D629" s="61" t="n">
        <f aca="false">(B629/C629)*100</f>
        <v>35.2941176470588</v>
      </c>
      <c r="E629" s="62" t="n">
        <v>21</v>
      </c>
      <c r="F629" s="62" t="n">
        <v>112</v>
      </c>
      <c r="G629" s="61" t="n">
        <f aca="false">(E629/F629)*100</f>
        <v>18.75</v>
      </c>
      <c r="H629" s="62" t="n">
        <v>14</v>
      </c>
      <c r="I629" s="62" t="n">
        <v>2</v>
      </c>
      <c r="J629" s="61" t="n">
        <f aca="false">(H632*I632)/100</f>
        <v>0.24</v>
      </c>
      <c r="K629" s="62" t="n">
        <v>79</v>
      </c>
      <c r="L629" s="62" t="n">
        <v>40</v>
      </c>
      <c r="M629" s="62" t="n">
        <v>10</v>
      </c>
      <c r="N629" s="61" t="n">
        <f aca="false">K629*L629*(1-(L629/M629))</f>
        <v>-9480</v>
      </c>
      <c r="O629" s="62" t="n">
        <v>7</v>
      </c>
      <c r="P629" s="62" t="n">
        <v>42</v>
      </c>
      <c r="Q629" s="61" t="n">
        <f aca="false">P629/O629</f>
        <v>6</v>
      </c>
      <c r="R629" s="62" t="n">
        <v>337</v>
      </c>
      <c r="S629" s="62" t="n">
        <v>26</v>
      </c>
      <c r="T629" s="45" t="n">
        <v>0.3</v>
      </c>
      <c r="U629" s="61" t="n">
        <f aca="false">(R629*S629*T629)/1000</f>
        <v>2.6286</v>
      </c>
      <c r="V629" s="45" t="n">
        <v>6.15</v>
      </c>
      <c r="W629" s="45" t="n">
        <v>15.84</v>
      </c>
      <c r="X629" s="61" t="n">
        <f aca="false">V629+W629</f>
        <v>21.99</v>
      </c>
    </row>
    <row r="630" customFormat="false" ht="14.9" hidden="false" customHeight="false" outlineLevel="0" collapsed="false">
      <c r="A630" s="59" t="n">
        <v>628</v>
      </c>
      <c r="B630" s="62" t="n">
        <v>8</v>
      </c>
      <c r="C630" s="62" t="n">
        <v>11</v>
      </c>
      <c r="D630" s="61" t="n">
        <f aca="false">(B630/C630)*100</f>
        <v>72.7272727272727</v>
      </c>
      <c r="E630" s="62" t="n">
        <v>33</v>
      </c>
      <c r="F630" s="62" t="n">
        <v>118</v>
      </c>
      <c r="G630" s="61" t="n">
        <f aca="false">(E630/F630)*100</f>
        <v>27.9661016949153</v>
      </c>
      <c r="H630" s="62" t="n">
        <v>10</v>
      </c>
      <c r="I630" s="62" t="n">
        <v>1</v>
      </c>
      <c r="J630" s="61" t="n">
        <f aca="false">(H633*I633)/100</f>
        <v>0.22</v>
      </c>
      <c r="K630" s="62" t="n">
        <v>72</v>
      </c>
      <c r="L630" s="62" t="n">
        <v>49</v>
      </c>
      <c r="M630" s="62" t="n">
        <v>10</v>
      </c>
      <c r="N630" s="61" t="n">
        <f aca="false">K630*L630*(1-(L630/M630))</f>
        <v>-13759.2</v>
      </c>
      <c r="O630" s="62" t="n">
        <v>7</v>
      </c>
      <c r="P630" s="62" t="n">
        <v>43</v>
      </c>
      <c r="Q630" s="61" t="n">
        <f aca="false">P630/O630</f>
        <v>6.14285714285714</v>
      </c>
      <c r="R630" s="62" t="n">
        <v>163</v>
      </c>
      <c r="S630" s="62" t="n">
        <v>20</v>
      </c>
      <c r="T630" s="45" t="n">
        <v>0.4</v>
      </c>
      <c r="U630" s="61" t="n">
        <f aca="false">(R630*S630*T630)/1000</f>
        <v>1.304</v>
      </c>
      <c r="V630" s="45" t="n">
        <v>7.07</v>
      </c>
      <c r="W630" s="45" t="n">
        <v>15.36</v>
      </c>
      <c r="X630" s="61" t="n">
        <f aca="false">V630+W630</f>
        <v>22.43</v>
      </c>
    </row>
    <row r="631" customFormat="false" ht="14.9" hidden="false" customHeight="false" outlineLevel="0" collapsed="false">
      <c r="A631" s="59" t="n">
        <v>629</v>
      </c>
      <c r="B631" s="62" t="n">
        <v>0</v>
      </c>
      <c r="C631" s="62" t="n">
        <v>13</v>
      </c>
      <c r="D631" s="61" t="n">
        <f aca="false">(B631/C631)*100</f>
        <v>0</v>
      </c>
      <c r="E631" s="62" t="n">
        <v>15</v>
      </c>
      <c r="F631" s="62" t="n">
        <v>116</v>
      </c>
      <c r="G631" s="61" t="n">
        <f aca="false">(E631/F631)*100</f>
        <v>12.9310344827586</v>
      </c>
      <c r="H631" s="62" t="n">
        <v>14</v>
      </c>
      <c r="I631" s="62" t="n">
        <v>3</v>
      </c>
      <c r="J631" s="61" t="n">
        <f aca="false">(H634*I634)/100</f>
        <v>0.16</v>
      </c>
      <c r="K631" s="62" t="n">
        <v>84</v>
      </c>
      <c r="L631" s="62" t="n">
        <v>20</v>
      </c>
      <c r="M631" s="62" t="n">
        <v>11</v>
      </c>
      <c r="N631" s="61" t="n">
        <f aca="false">K631*L631*(1-(L631/M631))</f>
        <v>-1374.54545454545</v>
      </c>
      <c r="O631" s="62" t="n">
        <v>7</v>
      </c>
      <c r="P631" s="62" t="n">
        <v>34</v>
      </c>
      <c r="Q631" s="61" t="n">
        <f aca="false">P631/O631</f>
        <v>4.85714285714286</v>
      </c>
      <c r="R631" s="62" t="n">
        <v>352</v>
      </c>
      <c r="S631" s="62" t="n">
        <v>21</v>
      </c>
      <c r="T631" s="45" t="n">
        <v>0.29</v>
      </c>
      <c r="U631" s="61" t="n">
        <f aca="false">(R631*S631*T631)/1000</f>
        <v>2.14368</v>
      </c>
      <c r="V631" s="45" t="n">
        <v>4.55</v>
      </c>
      <c r="W631" s="45" t="n">
        <v>32</v>
      </c>
      <c r="X631" s="61" t="n">
        <f aca="false">V631+W631</f>
        <v>36.55</v>
      </c>
    </row>
    <row r="632" customFormat="false" ht="14.9" hidden="false" customHeight="false" outlineLevel="0" collapsed="false">
      <c r="A632" s="59" t="n">
        <v>630</v>
      </c>
      <c r="B632" s="62" t="n">
        <v>8</v>
      </c>
      <c r="C632" s="62" t="n">
        <v>14</v>
      </c>
      <c r="D632" s="61" t="n">
        <f aca="false">(B632/C632)*100</f>
        <v>57.1428571428571</v>
      </c>
      <c r="E632" s="62" t="n">
        <v>16</v>
      </c>
      <c r="F632" s="62" t="n">
        <v>112</v>
      </c>
      <c r="G632" s="61" t="n">
        <f aca="false">(E632/F632)*100</f>
        <v>14.2857142857143</v>
      </c>
      <c r="H632" s="62" t="n">
        <v>8</v>
      </c>
      <c r="I632" s="62" t="n">
        <v>3</v>
      </c>
      <c r="J632" s="61" t="n">
        <f aca="false">(H635*I635)/100</f>
        <v>0.3</v>
      </c>
      <c r="K632" s="62" t="n">
        <v>86</v>
      </c>
      <c r="L632" s="62" t="n">
        <v>38</v>
      </c>
      <c r="M632" s="62" t="n">
        <v>11</v>
      </c>
      <c r="N632" s="61" t="n">
        <f aca="false">K632*L632*(1-(L632/M632))</f>
        <v>-8021.45454545455</v>
      </c>
      <c r="O632" s="62" t="n">
        <v>5</v>
      </c>
      <c r="P632" s="62" t="n">
        <v>32</v>
      </c>
      <c r="Q632" s="61" t="n">
        <f aca="false">P632/O632</f>
        <v>6.4</v>
      </c>
      <c r="R632" s="62" t="n">
        <v>497</v>
      </c>
      <c r="S632" s="62" t="n">
        <v>23</v>
      </c>
      <c r="T632" s="45" t="n">
        <v>0.37</v>
      </c>
      <c r="U632" s="61" t="n">
        <f aca="false">(R632*S632*T632)/1000</f>
        <v>4.22947</v>
      </c>
      <c r="V632" s="45" t="n">
        <v>2.64</v>
      </c>
      <c r="W632" s="45" t="n">
        <v>31.36</v>
      </c>
      <c r="X632" s="61" t="n">
        <f aca="false">V632+W632</f>
        <v>34</v>
      </c>
    </row>
    <row r="633" customFormat="false" ht="14.9" hidden="false" customHeight="false" outlineLevel="0" collapsed="false">
      <c r="A633" s="59" t="n">
        <v>631</v>
      </c>
      <c r="B633" s="62" t="n">
        <v>10</v>
      </c>
      <c r="C633" s="62" t="n">
        <v>10</v>
      </c>
      <c r="D633" s="61" t="n">
        <f aca="false">(B633/C633)*100</f>
        <v>100</v>
      </c>
      <c r="E633" s="62" t="n">
        <v>22</v>
      </c>
      <c r="F633" s="62" t="n">
        <v>121</v>
      </c>
      <c r="G633" s="61" t="n">
        <f aca="false">(E633/F633)*100</f>
        <v>18.1818181818182</v>
      </c>
      <c r="H633" s="62" t="n">
        <v>11</v>
      </c>
      <c r="I633" s="62" t="n">
        <v>2</v>
      </c>
      <c r="J633" s="61" t="n">
        <f aca="false">(H636*I636)/100</f>
        <v>0.57</v>
      </c>
      <c r="K633" s="62" t="n">
        <v>85</v>
      </c>
      <c r="L633" s="62" t="n">
        <v>41</v>
      </c>
      <c r="M633" s="62" t="n">
        <v>11</v>
      </c>
      <c r="N633" s="61" t="n">
        <f aca="false">K633*L633*(1-(L633/M633))</f>
        <v>-9504.54545454545</v>
      </c>
      <c r="O633" s="62" t="n">
        <v>8</v>
      </c>
      <c r="P633" s="62" t="n">
        <v>37</v>
      </c>
      <c r="Q633" s="61" t="n">
        <f aca="false">P633/O633</f>
        <v>4.625</v>
      </c>
      <c r="R633" s="62" t="n">
        <v>893</v>
      </c>
      <c r="S633" s="62" t="n">
        <v>15</v>
      </c>
      <c r="T633" s="45" t="n">
        <v>0.45</v>
      </c>
      <c r="U633" s="61" t="n">
        <f aca="false">(R633*S633*T633)/1000</f>
        <v>6.02775</v>
      </c>
      <c r="V633" s="45" t="n">
        <v>2.15</v>
      </c>
      <c r="W633" s="45" t="n">
        <v>35.2</v>
      </c>
      <c r="X633" s="61" t="n">
        <f aca="false">V633+W633</f>
        <v>37.35</v>
      </c>
    </row>
    <row r="634" customFormat="false" ht="14.9" hidden="false" customHeight="false" outlineLevel="0" collapsed="false">
      <c r="A634" s="59" t="n">
        <v>632</v>
      </c>
      <c r="B634" s="62" t="n">
        <v>1</v>
      </c>
      <c r="C634" s="62" t="n">
        <v>18</v>
      </c>
      <c r="D634" s="61" t="n">
        <f aca="false">(B634/C634)*100</f>
        <v>5.55555555555556</v>
      </c>
      <c r="E634" s="62" t="n">
        <v>24</v>
      </c>
      <c r="F634" s="62" t="n">
        <v>112</v>
      </c>
      <c r="G634" s="61" t="n">
        <f aca="false">(E634/F634)*100</f>
        <v>21.4285714285714</v>
      </c>
      <c r="H634" s="62" t="n">
        <v>16</v>
      </c>
      <c r="I634" s="62" t="n">
        <v>1</v>
      </c>
      <c r="J634" s="61" t="n">
        <f aca="false">(H637*I637)/100</f>
        <v>0.38</v>
      </c>
      <c r="K634" s="62" t="n">
        <v>70</v>
      </c>
      <c r="L634" s="62" t="n">
        <v>23</v>
      </c>
      <c r="M634" s="62" t="n">
        <v>11</v>
      </c>
      <c r="N634" s="61" t="n">
        <f aca="false">K634*L634*(1-(L634/M634))</f>
        <v>-1756.36363636364</v>
      </c>
      <c r="O634" s="62" t="n">
        <v>8</v>
      </c>
      <c r="P634" s="62" t="n">
        <v>46</v>
      </c>
      <c r="Q634" s="61" t="n">
        <f aca="false">P634/O634</f>
        <v>5.75</v>
      </c>
      <c r="R634" s="62" t="n">
        <v>820</v>
      </c>
      <c r="S634" s="62" t="n">
        <v>23</v>
      </c>
      <c r="T634" s="45" t="n">
        <v>0.44</v>
      </c>
      <c r="U634" s="61" t="n">
        <f aca="false">(R634*S634*T634)/1000</f>
        <v>8.2984</v>
      </c>
      <c r="V634" s="45" t="n">
        <v>5.58</v>
      </c>
      <c r="W634" s="45" t="n">
        <v>35.28</v>
      </c>
      <c r="X634" s="61" t="n">
        <f aca="false">V634+W634</f>
        <v>40.86</v>
      </c>
    </row>
    <row r="635" customFormat="false" ht="14.9" hidden="false" customHeight="false" outlineLevel="0" collapsed="false">
      <c r="A635" s="59" t="n">
        <v>633</v>
      </c>
      <c r="B635" s="62" t="n">
        <v>7</v>
      </c>
      <c r="C635" s="62" t="n">
        <v>15</v>
      </c>
      <c r="D635" s="61" t="n">
        <f aca="false">(B635/C635)*100</f>
        <v>46.6666666666667</v>
      </c>
      <c r="E635" s="62" t="n">
        <v>41</v>
      </c>
      <c r="F635" s="62" t="n">
        <v>122</v>
      </c>
      <c r="G635" s="61" t="n">
        <f aca="false">(E635/F635)*100</f>
        <v>33.6065573770492</v>
      </c>
      <c r="H635" s="62" t="n">
        <v>15</v>
      </c>
      <c r="I635" s="62" t="n">
        <v>2</v>
      </c>
      <c r="J635" s="61" t="n">
        <f aca="false">(H638*I638)/100</f>
        <v>0.24</v>
      </c>
      <c r="K635" s="62" t="n">
        <v>80</v>
      </c>
      <c r="L635" s="62" t="n">
        <v>39</v>
      </c>
      <c r="M635" s="62" t="n">
        <v>11</v>
      </c>
      <c r="N635" s="61" t="n">
        <f aca="false">K635*L635*(1-(L635/M635))</f>
        <v>-7941.81818181818</v>
      </c>
      <c r="O635" s="62" t="n">
        <v>7</v>
      </c>
      <c r="P635" s="62" t="n">
        <v>48</v>
      </c>
      <c r="Q635" s="61" t="n">
        <f aca="false">P635/O635</f>
        <v>6.85714285714286</v>
      </c>
      <c r="R635" s="62" t="n">
        <v>827</v>
      </c>
      <c r="S635" s="62" t="n">
        <v>25</v>
      </c>
      <c r="T635" s="45" t="n">
        <v>0.42</v>
      </c>
      <c r="U635" s="61" t="n">
        <f aca="false">(R635*S635*T635)/1000</f>
        <v>8.6835</v>
      </c>
      <c r="V635" s="45" t="n">
        <v>5.15</v>
      </c>
      <c r="W635" s="45" t="n">
        <v>22.4</v>
      </c>
      <c r="X635" s="61" t="n">
        <f aca="false">V635+W635</f>
        <v>27.55</v>
      </c>
    </row>
    <row r="636" customFormat="false" ht="14.9" hidden="false" customHeight="false" outlineLevel="0" collapsed="false">
      <c r="A636" s="59" t="n">
        <v>634</v>
      </c>
      <c r="B636" s="62" t="n">
        <v>10</v>
      </c>
      <c r="C636" s="62" t="n">
        <v>10</v>
      </c>
      <c r="D636" s="61" t="n">
        <f aca="false">(B636/C636)*100</f>
        <v>100</v>
      </c>
      <c r="E636" s="62" t="n">
        <v>16</v>
      </c>
      <c r="F636" s="62" t="n">
        <v>122</v>
      </c>
      <c r="G636" s="61" t="n">
        <f aca="false">(E636/F636)*100</f>
        <v>13.1147540983607</v>
      </c>
      <c r="H636" s="62" t="n">
        <v>19</v>
      </c>
      <c r="I636" s="62" t="n">
        <v>3</v>
      </c>
      <c r="J636" s="61" t="n">
        <f aca="false">(H639*I639)/100</f>
        <v>0.06</v>
      </c>
      <c r="K636" s="62" t="n">
        <v>89</v>
      </c>
      <c r="L636" s="62" t="n">
        <v>20</v>
      </c>
      <c r="M636" s="62" t="n">
        <v>11</v>
      </c>
      <c r="N636" s="61" t="n">
        <f aca="false">K636*L636*(1-(L636/M636))</f>
        <v>-1456.36363636364</v>
      </c>
      <c r="O636" s="62" t="n">
        <v>8</v>
      </c>
      <c r="P636" s="62" t="n">
        <v>43</v>
      </c>
      <c r="Q636" s="61" t="n">
        <f aca="false">P636/O636</f>
        <v>5.375</v>
      </c>
      <c r="R636" s="62" t="n">
        <v>479</v>
      </c>
      <c r="S636" s="62" t="n">
        <v>21</v>
      </c>
      <c r="T636" s="45" t="n">
        <v>0.35</v>
      </c>
      <c r="U636" s="61" t="n">
        <f aca="false">(R636*S636*T636)/1000</f>
        <v>3.52065</v>
      </c>
      <c r="V636" s="45" t="n">
        <v>4.55</v>
      </c>
      <c r="W636" s="45" t="n">
        <v>34.56</v>
      </c>
      <c r="X636" s="61" t="n">
        <f aca="false">V636+W636</f>
        <v>39.11</v>
      </c>
    </row>
    <row r="637" customFormat="false" ht="14.9" hidden="false" customHeight="false" outlineLevel="0" collapsed="false">
      <c r="A637" s="59" t="n">
        <v>635</v>
      </c>
      <c r="B637" s="62" t="n">
        <v>9</v>
      </c>
      <c r="C637" s="62" t="n">
        <v>23</v>
      </c>
      <c r="D637" s="61" t="n">
        <f aca="false">(B637/C637)*100</f>
        <v>39.1304347826087</v>
      </c>
      <c r="E637" s="62" t="n">
        <v>21</v>
      </c>
      <c r="F637" s="62" t="n">
        <v>115</v>
      </c>
      <c r="G637" s="61" t="n">
        <f aca="false">(E637/F637)*100</f>
        <v>18.2608695652174</v>
      </c>
      <c r="H637" s="62" t="n">
        <v>19</v>
      </c>
      <c r="I637" s="62" t="n">
        <v>2</v>
      </c>
      <c r="J637" s="61" t="n">
        <f aca="false">(H640*I640)/100</f>
        <v>0.36</v>
      </c>
      <c r="K637" s="62" t="n">
        <v>87</v>
      </c>
      <c r="L637" s="62" t="n">
        <v>13</v>
      </c>
      <c r="M637" s="62" t="n">
        <v>12</v>
      </c>
      <c r="N637" s="61" t="n">
        <f aca="false">K637*L637*(1-(L637/M637))</f>
        <v>-94.2499999999999</v>
      </c>
      <c r="O637" s="62" t="n">
        <v>4</v>
      </c>
      <c r="P637" s="62" t="n">
        <v>33</v>
      </c>
      <c r="Q637" s="61" t="n">
        <f aca="false">P637/O637</f>
        <v>8.25</v>
      </c>
      <c r="R637" s="62" t="n">
        <v>405</v>
      </c>
      <c r="S637" s="62" t="n">
        <v>19</v>
      </c>
      <c r="T637" s="45" t="n">
        <v>0.41</v>
      </c>
      <c r="U637" s="61" t="n">
        <f aca="false">(R637*S637*T637)/1000</f>
        <v>3.15495</v>
      </c>
      <c r="V637" s="45" t="n">
        <v>6.63</v>
      </c>
      <c r="W637" s="45" t="n">
        <v>6.4</v>
      </c>
      <c r="X637" s="61" t="n">
        <f aca="false">V637+W637</f>
        <v>13.03</v>
      </c>
    </row>
    <row r="638" customFormat="false" ht="14.9" hidden="false" customHeight="false" outlineLevel="0" collapsed="false">
      <c r="A638" s="59" t="n">
        <v>636</v>
      </c>
      <c r="B638" s="62" t="n">
        <v>5</v>
      </c>
      <c r="C638" s="62" t="n">
        <v>10</v>
      </c>
      <c r="D638" s="61" t="n">
        <f aca="false">(B638/C638)*100</f>
        <v>50</v>
      </c>
      <c r="E638" s="62" t="n">
        <v>44</v>
      </c>
      <c r="F638" s="62" t="n">
        <v>120</v>
      </c>
      <c r="G638" s="61" t="n">
        <f aca="false">(E638/F638)*100</f>
        <v>36.6666666666667</v>
      </c>
      <c r="H638" s="62" t="n">
        <v>12</v>
      </c>
      <c r="I638" s="62" t="n">
        <v>2</v>
      </c>
      <c r="J638" s="61" t="n">
        <f aca="false">(H641*I641)/100</f>
        <v>0.17</v>
      </c>
      <c r="K638" s="62" t="n">
        <v>82</v>
      </c>
      <c r="L638" s="62" t="n">
        <v>48</v>
      </c>
      <c r="M638" s="62" t="n">
        <v>11</v>
      </c>
      <c r="N638" s="61" t="n">
        <f aca="false">K638*L638*(1-(L638/M638))</f>
        <v>-13239.2727272727</v>
      </c>
      <c r="O638" s="62" t="n">
        <v>5</v>
      </c>
      <c r="P638" s="62" t="n">
        <v>30</v>
      </c>
      <c r="Q638" s="61" t="n">
        <f aca="false">P638/O638</f>
        <v>6</v>
      </c>
      <c r="R638" s="62" t="n">
        <v>716</v>
      </c>
      <c r="S638" s="62" t="n">
        <v>26</v>
      </c>
      <c r="T638" s="45" t="n">
        <v>0.43</v>
      </c>
      <c r="U638" s="61" t="n">
        <f aca="false">(R638*S638*T638)/1000</f>
        <v>8.00488</v>
      </c>
      <c r="V638" s="45" t="n">
        <v>6.61</v>
      </c>
      <c r="W638" s="45" t="n">
        <v>22.56</v>
      </c>
      <c r="X638" s="61" t="n">
        <f aca="false">V638+W638</f>
        <v>29.17</v>
      </c>
    </row>
    <row r="639" customFormat="false" ht="14.9" hidden="false" customHeight="false" outlineLevel="0" collapsed="false">
      <c r="A639" s="59" t="n">
        <v>637</v>
      </c>
      <c r="B639" s="62" t="n">
        <v>1</v>
      </c>
      <c r="C639" s="62" t="n">
        <v>22</v>
      </c>
      <c r="D639" s="61" t="n">
        <f aca="false">(B639/C639)*100</f>
        <v>4.54545454545455</v>
      </c>
      <c r="E639" s="62" t="n">
        <v>45</v>
      </c>
      <c r="F639" s="62" t="n">
        <v>123</v>
      </c>
      <c r="G639" s="61" t="n">
        <f aca="false">(E639/F639)*100</f>
        <v>36.5853658536585</v>
      </c>
      <c r="H639" s="62" t="n">
        <v>3</v>
      </c>
      <c r="I639" s="62" t="n">
        <v>2</v>
      </c>
      <c r="J639" s="61" t="n">
        <f aca="false">(H642*I642)/100</f>
        <v>0.36</v>
      </c>
      <c r="K639" s="62" t="n">
        <v>86</v>
      </c>
      <c r="L639" s="62" t="n">
        <v>27</v>
      </c>
      <c r="M639" s="62" t="n">
        <v>10</v>
      </c>
      <c r="N639" s="61" t="n">
        <f aca="false">K639*L639*(1-(L639/M639))</f>
        <v>-3947.4</v>
      </c>
      <c r="O639" s="62" t="n">
        <v>10</v>
      </c>
      <c r="P639" s="62" t="n">
        <v>50</v>
      </c>
      <c r="Q639" s="61" t="n">
        <f aca="false">P639/O639</f>
        <v>5</v>
      </c>
      <c r="R639" s="62" t="n">
        <v>468</v>
      </c>
      <c r="S639" s="62" t="n">
        <v>23</v>
      </c>
      <c r="T639" s="45" t="n">
        <v>0.31</v>
      </c>
      <c r="U639" s="61" t="n">
        <f aca="false">(R639*S639*T639)/1000</f>
        <v>3.33684</v>
      </c>
      <c r="V639" s="45" t="n">
        <v>6.65</v>
      </c>
      <c r="W639" s="45" t="n">
        <v>28.08</v>
      </c>
      <c r="X639" s="61" t="n">
        <f aca="false">V639+W639</f>
        <v>34.73</v>
      </c>
    </row>
    <row r="640" customFormat="false" ht="14.9" hidden="false" customHeight="false" outlineLevel="0" collapsed="false">
      <c r="A640" s="59" t="n">
        <v>638</v>
      </c>
      <c r="B640" s="62" t="n">
        <v>4</v>
      </c>
      <c r="C640" s="62" t="n">
        <v>18</v>
      </c>
      <c r="D640" s="61" t="n">
        <f aca="false">(B640/C640)*100</f>
        <v>22.2222222222222</v>
      </c>
      <c r="E640" s="62" t="n">
        <v>44</v>
      </c>
      <c r="F640" s="62" t="n">
        <v>120</v>
      </c>
      <c r="G640" s="61" t="n">
        <f aca="false">(E640/F640)*100</f>
        <v>36.6666666666667</v>
      </c>
      <c r="H640" s="62" t="n">
        <v>12</v>
      </c>
      <c r="I640" s="62" t="n">
        <v>3</v>
      </c>
      <c r="J640" s="61" t="n">
        <f aca="false">(H643*I643)/100</f>
        <v>0.07</v>
      </c>
      <c r="K640" s="62" t="n">
        <v>81</v>
      </c>
      <c r="L640" s="62" t="n">
        <v>33</v>
      </c>
      <c r="M640" s="62" t="n">
        <v>10</v>
      </c>
      <c r="N640" s="61" t="n">
        <f aca="false">K640*L640*(1-(L640/M640))</f>
        <v>-6147.9</v>
      </c>
      <c r="O640" s="62" t="n">
        <v>8</v>
      </c>
      <c r="P640" s="62" t="n">
        <v>31</v>
      </c>
      <c r="Q640" s="61" t="n">
        <f aca="false">P640/O640</f>
        <v>3.875</v>
      </c>
      <c r="R640" s="62" t="n">
        <v>249</v>
      </c>
      <c r="S640" s="62" t="n">
        <v>27</v>
      </c>
      <c r="T640" s="45" t="n">
        <v>0.43</v>
      </c>
      <c r="U640" s="61" t="n">
        <f aca="false">(R640*S640*T640)/1000</f>
        <v>2.89089</v>
      </c>
      <c r="V640" s="45" t="n">
        <v>4.61</v>
      </c>
      <c r="W640" s="45" t="n">
        <v>17.2</v>
      </c>
      <c r="X640" s="61" t="n">
        <f aca="false">V640+W640</f>
        <v>21.81</v>
      </c>
    </row>
    <row r="641" customFormat="false" ht="14.9" hidden="false" customHeight="false" outlineLevel="0" collapsed="false">
      <c r="A641" s="59" t="n">
        <v>639</v>
      </c>
      <c r="B641" s="62" t="n">
        <v>9</v>
      </c>
      <c r="C641" s="62" t="n">
        <v>18</v>
      </c>
      <c r="D641" s="61" t="n">
        <f aca="false">(B641/C641)*100</f>
        <v>50</v>
      </c>
      <c r="E641" s="62" t="n">
        <v>30</v>
      </c>
      <c r="F641" s="62" t="n">
        <v>113</v>
      </c>
      <c r="G641" s="61" t="n">
        <f aca="false">(E641/F641)*100</f>
        <v>26.5486725663717</v>
      </c>
      <c r="H641" s="62" t="n">
        <v>17</v>
      </c>
      <c r="I641" s="62" t="n">
        <v>1</v>
      </c>
      <c r="J641" s="61" t="n">
        <f aca="false">(H644*I644)/100</f>
        <v>0.39</v>
      </c>
      <c r="K641" s="62" t="n">
        <v>88</v>
      </c>
      <c r="L641" s="62" t="n">
        <v>28</v>
      </c>
      <c r="M641" s="62" t="n">
        <v>10</v>
      </c>
      <c r="N641" s="61" t="n">
        <f aca="false">K641*L641*(1-(L641/M641))</f>
        <v>-4435.2</v>
      </c>
      <c r="O641" s="62" t="n">
        <v>7</v>
      </c>
      <c r="P641" s="62" t="n">
        <v>43</v>
      </c>
      <c r="Q641" s="61" t="n">
        <f aca="false">P641/O641</f>
        <v>6.14285714285714</v>
      </c>
      <c r="R641" s="62" t="n">
        <v>556</v>
      </c>
      <c r="S641" s="62" t="n">
        <v>15</v>
      </c>
      <c r="T641" s="45" t="n">
        <v>0.28</v>
      </c>
      <c r="U641" s="61" t="n">
        <f aca="false">(R641*S641*T641)/1000</f>
        <v>2.3352</v>
      </c>
      <c r="V641" s="45" t="n">
        <v>2.55</v>
      </c>
      <c r="W641" s="45" t="n">
        <v>12.8</v>
      </c>
      <c r="X641" s="61" t="n">
        <f aca="false">V641+W641</f>
        <v>15.35</v>
      </c>
    </row>
    <row r="642" customFormat="false" ht="14.9" hidden="false" customHeight="false" outlineLevel="0" collapsed="false">
      <c r="A642" s="59" t="n">
        <v>640</v>
      </c>
      <c r="B642" s="62" t="n">
        <v>7</v>
      </c>
      <c r="C642" s="62" t="n">
        <v>17</v>
      </c>
      <c r="D642" s="61" t="n">
        <f aca="false">(B642/C642)*100</f>
        <v>41.1764705882353</v>
      </c>
      <c r="E642" s="62" t="n">
        <v>11</v>
      </c>
      <c r="F642" s="62" t="n">
        <v>120</v>
      </c>
      <c r="G642" s="61" t="n">
        <f aca="false">(E642/F642)*100</f>
        <v>9.16666666666667</v>
      </c>
      <c r="H642" s="62" t="n">
        <v>18</v>
      </c>
      <c r="I642" s="62" t="n">
        <v>2</v>
      </c>
      <c r="J642" s="61" t="n">
        <f aca="false">(H645*I645)/100</f>
        <v>0.28</v>
      </c>
      <c r="K642" s="62" t="n">
        <v>89</v>
      </c>
      <c r="L642" s="62" t="n">
        <v>23</v>
      </c>
      <c r="M642" s="62" t="n">
        <v>11</v>
      </c>
      <c r="N642" s="61" t="n">
        <f aca="false">K642*L642*(1-(L642/M642))</f>
        <v>-2233.09090909091</v>
      </c>
      <c r="O642" s="62" t="n">
        <v>8</v>
      </c>
      <c r="P642" s="62" t="n">
        <v>50</v>
      </c>
      <c r="Q642" s="61" t="n">
        <f aca="false">P642/O642</f>
        <v>6.25</v>
      </c>
      <c r="R642" s="62" t="n">
        <v>439</v>
      </c>
      <c r="S642" s="62" t="n">
        <v>30</v>
      </c>
      <c r="T642" s="45" t="n">
        <v>0.28</v>
      </c>
      <c r="U642" s="61" t="n">
        <f aca="false">(R642*S642*T642)/1000</f>
        <v>3.6876</v>
      </c>
      <c r="V642" s="45" t="n">
        <v>4.12</v>
      </c>
      <c r="W642" s="45" t="n">
        <v>24.32</v>
      </c>
      <c r="X642" s="61" t="n">
        <f aca="false">V642+W642</f>
        <v>28.44</v>
      </c>
    </row>
    <row r="643" customFormat="false" ht="14.9" hidden="false" customHeight="false" outlineLevel="0" collapsed="false">
      <c r="A643" s="59" t="n">
        <v>641</v>
      </c>
      <c r="B643" s="62" t="n">
        <v>6</v>
      </c>
      <c r="C643" s="62" t="n">
        <v>16</v>
      </c>
      <c r="D643" s="61" t="n">
        <f aca="false">(B643/C643)*100</f>
        <v>37.5</v>
      </c>
      <c r="E643" s="62" t="n">
        <v>25</v>
      </c>
      <c r="F643" s="62" t="n">
        <v>116</v>
      </c>
      <c r="G643" s="61" t="n">
        <f aca="false">(E643/F643)*100</f>
        <v>21.551724137931</v>
      </c>
      <c r="H643" s="62" t="n">
        <v>7</v>
      </c>
      <c r="I643" s="62" t="n">
        <v>1</v>
      </c>
      <c r="J643" s="61" t="n">
        <f aca="false">(H646*I646)/100</f>
        <v>0.42</v>
      </c>
      <c r="K643" s="62" t="n">
        <v>83</v>
      </c>
      <c r="L643" s="62" t="n">
        <v>30</v>
      </c>
      <c r="M643" s="62" t="n">
        <v>11</v>
      </c>
      <c r="N643" s="61" t="n">
        <f aca="false">K643*L643*(1-(L643/M643))</f>
        <v>-4300.90909090909</v>
      </c>
      <c r="O643" s="62" t="n">
        <v>6</v>
      </c>
      <c r="P643" s="62" t="n">
        <v>38</v>
      </c>
      <c r="Q643" s="61" t="n">
        <f aca="false">P643/O643</f>
        <v>6.33333333333333</v>
      </c>
      <c r="R643" s="62" t="n">
        <v>179</v>
      </c>
      <c r="S643" s="62" t="n">
        <v>20</v>
      </c>
      <c r="T643" s="45" t="n">
        <v>0.44</v>
      </c>
      <c r="U643" s="61" t="n">
        <f aca="false">(R643*S643*T643)/1000</f>
        <v>1.5752</v>
      </c>
      <c r="V643" s="45" t="n">
        <v>3.59</v>
      </c>
      <c r="W643" s="45" t="n">
        <v>28</v>
      </c>
      <c r="X643" s="61" t="n">
        <f aca="false">V643+W643</f>
        <v>31.59</v>
      </c>
    </row>
    <row r="644" customFormat="false" ht="14.9" hidden="false" customHeight="false" outlineLevel="0" collapsed="false">
      <c r="A644" s="59" t="n">
        <v>642</v>
      </c>
      <c r="B644" s="62" t="n">
        <v>2</v>
      </c>
      <c r="C644" s="62" t="n">
        <v>22</v>
      </c>
      <c r="D644" s="61" t="n">
        <f aca="false">(B644/C644)*100</f>
        <v>9.09090909090909</v>
      </c>
      <c r="E644" s="62" t="n">
        <v>32</v>
      </c>
      <c r="F644" s="62" t="n">
        <v>124</v>
      </c>
      <c r="G644" s="61" t="n">
        <f aca="false">(E644/F644)*100</f>
        <v>25.8064516129032</v>
      </c>
      <c r="H644" s="62" t="n">
        <v>13</v>
      </c>
      <c r="I644" s="62" t="n">
        <v>3</v>
      </c>
      <c r="J644" s="61" t="n">
        <f aca="false">(H647*I647)/100</f>
        <v>0.07</v>
      </c>
      <c r="K644" s="62" t="n">
        <v>90</v>
      </c>
      <c r="L644" s="62" t="n">
        <v>19</v>
      </c>
      <c r="M644" s="62" t="n">
        <v>12</v>
      </c>
      <c r="N644" s="61" t="n">
        <f aca="false">K644*L644*(1-(L644/M644))</f>
        <v>-997.5</v>
      </c>
      <c r="O644" s="62" t="n">
        <v>4</v>
      </c>
      <c r="P644" s="62" t="n">
        <v>46</v>
      </c>
      <c r="Q644" s="61" t="n">
        <f aca="false">P644/O644</f>
        <v>11.5</v>
      </c>
      <c r="R644" s="62" t="n">
        <v>689</v>
      </c>
      <c r="S644" s="62" t="n">
        <v>19</v>
      </c>
      <c r="T644" s="45" t="n">
        <v>0.35</v>
      </c>
      <c r="U644" s="61" t="n">
        <f aca="false">(R644*S644*T644)/1000</f>
        <v>4.58185</v>
      </c>
      <c r="V644" s="45" t="n">
        <v>5.15</v>
      </c>
      <c r="W644" s="45" t="n">
        <v>21.28</v>
      </c>
      <c r="X644" s="61" t="n">
        <f aca="false">V644+W644</f>
        <v>26.43</v>
      </c>
    </row>
    <row r="645" customFormat="false" ht="14.9" hidden="false" customHeight="false" outlineLevel="0" collapsed="false">
      <c r="A645" s="59" t="n">
        <v>643</v>
      </c>
      <c r="B645" s="62" t="n">
        <v>1</v>
      </c>
      <c r="C645" s="62" t="n">
        <v>11</v>
      </c>
      <c r="D645" s="61" t="n">
        <f aca="false">(B645/C645)*100</f>
        <v>9.09090909090909</v>
      </c>
      <c r="E645" s="62" t="n">
        <v>31</v>
      </c>
      <c r="F645" s="62" t="n">
        <v>116</v>
      </c>
      <c r="G645" s="61" t="n">
        <f aca="false">(E645/F645)*100</f>
        <v>26.7241379310345</v>
      </c>
      <c r="H645" s="62" t="n">
        <v>14</v>
      </c>
      <c r="I645" s="62" t="n">
        <v>2</v>
      </c>
      <c r="J645" s="61" t="n">
        <f aca="false">(H648*I648)/100</f>
        <v>0.03</v>
      </c>
      <c r="K645" s="62" t="n">
        <v>90</v>
      </c>
      <c r="L645" s="62" t="n">
        <v>15</v>
      </c>
      <c r="M645" s="62" t="n">
        <v>11</v>
      </c>
      <c r="N645" s="61" t="n">
        <f aca="false">K645*L645*(1-(L645/M645))</f>
        <v>-490.909090909091</v>
      </c>
      <c r="O645" s="62" t="n">
        <v>5</v>
      </c>
      <c r="P645" s="62" t="n">
        <v>39</v>
      </c>
      <c r="Q645" s="61" t="n">
        <f aca="false">P645/O645</f>
        <v>7.8</v>
      </c>
      <c r="R645" s="62" t="n">
        <v>487</v>
      </c>
      <c r="S645" s="62" t="n">
        <v>19</v>
      </c>
      <c r="T645" s="45" t="n">
        <v>0.31</v>
      </c>
      <c r="U645" s="61" t="n">
        <f aca="false">(R645*S645*T645)/1000</f>
        <v>2.86843</v>
      </c>
      <c r="V645" s="45" t="n">
        <v>2.59</v>
      </c>
      <c r="W645" s="45" t="n">
        <v>33.6</v>
      </c>
      <c r="X645" s="61" t="n">
        <f aca="false">V645+W645</f>
        <v>36.19</v>
      </c>
    </row>
    <row r="646" customFormat="false" ht="14.9" hidden="false" customHeight="false" outlineLevel="0" collapsed="false">
      <c r="A646" s="59" t="n">
        <v>644</v>
      </c>
      <c r="B646" s="62" t="n">
        <v>5</v>
      </c>
      <c r="C646" s="62" t="n">
        <v>16</v>
      </c>
      <c r="D646" s="61" t="n">
        <f aca="false">(B646/C646)*100</f>
        <v>31.25</v>
      </c>
      <c r="E646" s="62" t="n">
        <v>41</v>
      </c>
      <c r="F646" s="62" t="n">
        <v>120</v>
      </c>
      <c r="G646" s="61" t="n">
        <f aca="false">(E646/F646)*100</f>
        <v>34.1666666666667</v>
      </c>
      <c r="H646" s="62" t="n">
        <v>14</v>
      </c>
      <c r="I646" s="62" t="n">
        <v>3</v>
      </c>
      <c r="J646" s="61" t="n">
        <f aca="false">(H649*I649)/100</f>
        <v>0.33</v>
      </c>
      <c r="K646" s="62" t="n">
        <v>79</v>
      </c>
      <c r="L646" s="62" t="n">
        <v>37</v>
      </c>
      <c r="M646" s="62" t="n">
        <v>12</v>
      </c>
      <c r="N646" s="61" t="n">
        <f aca="false">K646*L646*(1-(L646/M646))</f>
        <v>-6089.58333333333</v>
      </c>
      <c r="O646" s="62" t="n">
        <v>10</v>
      </c>
      <c r="P646" s="62" t="n">
        <v>35</v>
      </c>
      <c r="Q646" s="61" t="n">
        <f aca="false">P646/O646</f>
        <v>3.5</v>
      </c>
      <c r="R646" s="62" t="n">
        <v>491</v>
      </c>
      <c r="S646" s="62" t="n">
        <v>20</v>
      </c>
      <c r="T646" s="45" t="n">
        <v>0.25</v>
      </c>
      <c r="U646" s="61" t="n">
        <f aca="false">(R646*S646*T646)/1000</f>
        <v>2.455</v>
      </c>
      <c r="V646" s="45" t="n">
        <v>7.64</v>
      </c>
      <c r="W646" s="45" t="n">
        <v>23.04</v>
      </c>
      <c r="X646" s="61" t="n">
        <f aca="false">V646+W646</f>
        <v>30.68</v>
      </c>
    </row>
    <row r="647" customFormat="false" ht="14.9" hidden="false" customHeight="false" outlineLevel="0" collapsed="false">
      <c r="A647" s="59" t="n">
        <v>645</v>
      </c>
      <c r="B647" s="62" t="n">
        <v>7</v>
      </c>
      <c r="C647" s="62" t="n">
        <v>22</v>
      </c>
      <c r="D647" s="61" t="n">
        <f aca="false">(B647/C647)*100</f>
        <v>31.8181818181818</v>
      </c>
      <c r="E647" s="62" t="n">
        <v>28</v>
      </c>
      <c r="F647" s="62" t="n">
        <v>123</v>
      </c>
      <c r="G647" s="61" t="n">
        <f aca="false">(E647/F647)*100</f>
        <v>22.7642276422764</v>
      </c>
      <c r="H647" s="62" t="n">
        <v>7</v>
      </c>
      <c r="I647" s="62" t="n">
        <v>1</v>
      </c>
      <c r="J647" s="61" t="n">
        <f aca="false">(H650*I650)/100</f>
        <v>0.26</v>
      </c>
      <c r="K647" s="62" t="n">
        <v>71</v>
      </c>
      <c r="L647" s="62" t="n">
        <v>16</v>
      </c>
      <c r="M647" s="62" t="n">
        <v>11</v>
      </c>
      <c r="N647" s="61" t="n">
        <f aca="false">K647*L647*(1-(L647/M647))</f>
        <v>-516.363636363636</v>
      </c>
      <c r="O647" s="62" t="n">
        <v>8</v>
      </c>
      <c r="P647" s="62" t="n">
        <v>34</v>
      </c>
      <c r="Q647" s="61" t="n">
        <f aca="false">P647/O647</f>
        <v>4.25</v>
      </c>
      <c r="R647" s="62" t="n">
        <v>870</v>
      </c>
      <c r="S647" s="62" t="n">
        <v>27</v>
      </c>
      <c r="T647" s="45" t="n">
        <v>0.26</v>
      </c>
      <c r="U647" s="61" t="n">
        <f aca="false">(R647*S647*T647)/1000</f>
        <v>6.1074</v>
      </c>
      <c r="V647" s="45" t="n">
        <v>4.05</v>
      </c>
      <c r="W647" s="45" t="n">
        <v>21.6</v>
      </c>
      <c r="X647" s="61" t="n">
        <f aca="false">V647+W647</f>
        <v>25.65</v>
      </c>
    </row>
    <row r="648" customFormat="false" ht="14.9" hidden="false" customHeight="false" outlineLevel="0" collapsed="false">
      <c r="A648" s="59" t="n">
        <v>646</v>
      </c>
      <c r="B648" s="62" t="n">
        <v>2</v>
      </c>
      <c r="C648" s="62" t="n">
        <v>17</v>
      </c>
      <c r="D648" s="61" t="n">
        <f aca="false">(B648/C648)*100</f>
        <v>11.7647058823529</v>
      </c>
      <c r="E648" s="62" t="n">
        <v>25</v>
      </c>
      <c r="F648" s="62" t="n">
        <v>124</v>
      </c>
      <c r="G648" s="61" t="n">
        <f aca="false">(E648/F648)*100</f>
        <v>20.1612903225806</v>
      </c>
      <c r="H648" s="62" t="n">
        <v>3</v>
      </c>
      <c r="I648" s="62" t="n">
        <v>1</v>
      </c>
      <c r="J648" s="61" t="n">
        <f aca="false">(H651*I651)/100</f>
        <v>0.54</v>
      </c>
      <c r="K648" s="62" t="n">
        <v>88</v>
      </c>
      <c r="L648" s="62" t="n">
        <v>38</v>
      </c>
      <c r="M648" s="62" t="n">
        <v>11</v>
      </c>
      <c r="N648" s="61" t="n">
        <f aca="false">K648*L648*(1-(L648/M648))</f>
        <v>-8208</v>
      </c>
      <c r="O648" s="62" t="n">
        <v>10</v>
      </c>
      <c r="P648" s="62" t="n">
        <v>41</v>
      </c>
      <c r="Q648" s="61" t="n">
        <f aca="false">P648/O648</f>
        <v>4.1</v>
      </c>
      <c r="R648" s="62" t="n">
        <v>460</v>
      </c>
      <c r="S648" s="62" t="n">
        <v>29</v>
      </c>
      <c r="T648" s="45" t="n">
        <v>0.34</v>
      </c>
      <c r="U648" s="61" t="n">
        <f aca="false">(R648*S648*T648)/1000</f>
        <v>4.5356</v>
      </c>
      <c r="V648" s="45" t="n">
        <v>3.09</v>
      </c>
      <c r="W648" s="45" t="n">
        <v>14.8</v>
      </c>
      <c r="X648" s="61" t="n">
        <f aca="false">V648+W648</f>
        <v>17.89</v>
      </c>
    </row>
    <row r="649" customFormat="false" ht="14.9" hidden="false" customHeight="false" outlineLevel="0" collapsed="false">
      <c r="A649" s="59" t="n">
        <v>647</v>
      </c>
      <c r="B649" s="62" t="n">
        <v>7</v>
      </c>
      <c r="C649" s="62" t="n">
        <v>23</v>
      </c>
      <c r="D649" s="61" t="n">
        <f aca="false">(B649/C649)*100</f>
        <v>30.4347826086957</v>
      </c>
      <c r="E649" s="62" t="n">
        <v>26</v>
      </c>
      <c r="F649" s="62" t="n">
        <v>115</v>
      </c>
      <c r="G649" s="61" t="n">
        <f aca="false">(E649/F649)*100</f>
        <v>22.6086956521739</v>
      </c>
      <c r="H649" s="62" t="n">
        <v>11</v>
      </c>
      <c r="I649" s="62" t="n">
        <v>3</v>
      </c>
      <c r="J649" s="61" t="n">
        <f aca="false">(H652*I652)/100</f>
        <v>0.19</v>
      </c>
      <c r="K649" s="62" t="n">
        <v>78</v>
      </c>
      <c r="L649" s="62" t="n">
        <v>15</v>
      </c>
      <c r="M649" s="62" t="n">
        <v>11</v>
      </c>
      <c r="N649" s="61" t="n">
        <f aca="false">K649*L649*(1-(L649/M649))</f>
        <v>-425.454545454545</v>
      </c>
      <c r="O649" s="62" t="n">
        <v>3</v>
      </c>
      <c r="P649" s="62" t="n">
        <v>48</v>
      </c>
      <c r="Q649" s="61" t="n">
        <f aca="false">P649/O649</f>
        <v>16</v>
      </c>
      <c r="R649" s="62" t="n">
        <v>356</v>
      </c>
      <c r="S649" s="62" t="n">
        <v>24</v>
      </c>
      <c r="T649" s="45" t="n">
        <v>0.35</v>
      </c>
      <c r="U649" s="61" t="n">
        <f aca="false">(R649*S649*T649)/1000</f>
        <v>2.9904</v>
      </c>
      <c r="V649" s="45" t="n">
        <v>6.14</v>
      </c>
      <c r="W649" s="45" t="n">
        <v>33.12</v>
      </c>
      <c r="X649" s="61" t="n">
        <f aca="false">V649+W649</f>
        <v>39.26</v>
      </c>
    </row>
    <row r="650" customFormat="false" ht="14.9" hidden="false" customHeight="false" outlineLevel="0" collapsed="false">
      <c r="A650" s="59" t="n">
        <v>648</v>
      </c>
      <c r="B650" s="62" t="n">
        <v>10</v>
      </c>
      <c r="C650" s="62" t="n">
        <v>24</v>
      </c>
      <c r="D650" s="61" t="n">
        <f aca="false">(B650/C650)*100</f>
        <v>41.6666666666667</v>
      </c>
      <c r="E650" s="62" t="n">
        <v>25</v>
      </c>
      <c r="F650" s="62" t="n">
        <v>122</v>
      </c>
      <c r="G650" s="61" t="n">
        <f aca="false">(E650/F650)*100</f>
        <v>20.4918032786885</v>
      </c>
      <c r="H650" s="62" t="n">
        <v>13</v>
      </c>
      <c r="I650" s="62" t="n">
        <v>2</v>
      </c>
      <c r="J650" s="61" t="n">
        <f aca="false">(H653*I653)/100</f>
        <v>0.51</v>
      </c>
      <c r="K650" s="62" t="n">
        <v>86</v>
      </c>
      <c r="L650" s="62" t="n">
        <v>38</v>
      </c>
      <c r="M650" s="62" t="n">
        <v>11</v>
      </c>
      <c r="N650" s="61" t="n">
        <f aca="false">K650*L650*(1-(L650/M650))</f>
        <v>-8021.45454545455</v>
      </c>
      <c r="O650" s="62" t="n">
        <v>9</v>
      </c>
      <c r="P650" s="62" t="n">
        <v>48</v>
      </c>
      <c r="Q650" s="61" t="n">
        <f aca="false">P650/O650</f>
        <v>5.33333333333333</v>
      </c>
      <c r="R650" s="62" t="n">
        <v>511</v>
      </c>
      <c r="S650" s="62" t="n">
        <v>26</v>
      </c>
      <c r="T650" s="45" t="n">
        <v>0.41</v>
      </c>
      <c r="U650" s="61" t="n">
        <f aca="false">(R650*S650*T650)/1000</f>
        <v>5.44726</v>
      </c>
      <c r="V650" s="45" t="n">
        <v>7.06</v>
      </c>
      <c r="W650" s="45" t="n">
        <v>30.4</v>
      </c>
      <c r="X650" s="61" t="n">
        <f aca="false">V650+W650</f>
        <v>37.46</v>
      </c>
    </row>
    <row r="651" customFormat="false" ht="14.9" hidden="false" customHeight="false" outlineLevel="0" collapsed="false">
      <c r="A651" s="59" t="n">
        <v>649</v>
      </c>
      <c r="B651" s="62" t="n">
        <v>1</v>
      </c>
      <c r="C651" s="62" t="n">
        <v>22</v>
      </c>
      <c r="D651" s="61" t="n">
        <f aca="false">(B651/C651)*100</f>
        <v>4.54545454545455</v>
      </c>
      <c r="E651" s="62" t="n">
        <v>16</v>
      </c>
      <c r="F651" s="62" t="n">
        <v>121</v>
      </c>
      <c r="G651" s="61" t="n">
        <f aca="false">(E651/F651)*100</f>
        <v>13.2231404958678</v>
      </c>
      <c r="H651" s="62" t="n">
        <v>18</v>
      </c>
      <c r="I651" s="62" t="n">
        <v>3</v>
      </c>
      <c r="J651" s="61" t="n">
        <f aca="false">(H654*I654)/100</f>
        <v>0.17</v>
      </c>
      <c r="K651" s="62" t="n">
        <v>70</v>
      </c>
      <c r="L651" s="62" t="n">
        <v>43</v>
      </c>
      <c r="M651" s="62" t="n">
        <v>12</v>
      </c>
      <c r="N651" s="61" t="n">
        <f aca="false">K651*L651*(1-(L651/M651))</f>
        <v>-7775.83333333333</v>
      </c>
      <c r="O651" s="62" t="n">
        <v>6</v>
      </c>
      <c r="P651" s="62" t="n">
        <v>32</v>
      </c>
      <c r="Q651" s="61" t="n">
        <f aca="false">P651/O651</f>
        <v>5.33333333333333</v>
      </c>
      <c r="R651" s="62" t="n">
        <v>568</v>
      </c>
      <c r="S651" s="62" t="n">
        <v>24</v>
      </c>
      <c r="T651" s="45" t="n">
        <v>0.39</v>
      </c>
      <c r="U651" s="61" t="n">
        <f aca="false">(R651*S651*T651)/1000</f>
        <v>5.31648</v>
      </c>
      <c r="V651" s="45" t="n">
        <v>5.05</v>
      </c>
      <c r="W651" s="45" t="n">
        <v>24.48</v>
      </c>
      <c r="X651" s="61" t="n">
        <f aca="false">V651+W651</f>
        <v>29.53</v>
      </c>
    </row>
    <row r="652" customFormat="false" ht="14.9" hidden="false" customHeight="false" outlineLevel="0" collapsed="false">
      <c r="A652" s="59" t="n">
        <v>650</v>
      </c>
      <c r="B652" s="62" t="n">
        <v>6</v>
      </c>
      <c r="C652" s="62" t="n">
        <v>14</v>
      </c>
      <c r="D652" s="61" t="n">
        <f aca="false">(B652/C652)*100</f>
        <v>42.8571428571429</v>
      </c>
      <c r="E652" s="62" t="n">
        <v>32</v>
      </c>
      <c r="F652" s="62" t="n">
        <v>120</v>
      </c>
      <c r="G652" s="61" t="n">
        <f aca="false">(E652/F652)*100</f>
        <v>26.6666666666667</v>
      </c>
      <c r="H652" s="62" t="n">
        <v>19</v>
      </c>
      <c r="I652" s="62" t="n">
        <v>1</v>
      </c>
      <c r="J652" s="61" t="n">
        <f aca="false">(H655*I655)/100</f>
        <v>0.1</v>
      </c>
      <c r="K652" s="62" t="n">
        <v>86</v>
      </c>
      <c r="L652" s="62" t="n">
        <v>31</v>
      </c>
      <c r="M652" s="62" t="n">
        <v>11</v>
      </c>
      <c r="N652" s="61" t="n">
        <f aca="false">K652*L652*(1-(L652/M652))</f>
        <v>-4847.27272727273</v>
      </c>
      <c r="O652" s="62" t="n">
        <v>3</v>
      </c>
      <c r="P652" s="62" t="n">
        <v>37</v>
      </c>
      <c r="Q652" s="61" t="n">
        <f aca="false">P652/O652</f>
        <v>12.3333333333333</v>
      </c>
      <c r="R652" s="62" t="n">
        <v>665</v>
      </c>
      <c r="S652" s="62" t="n">
        <v>24</v>
      </c>
      <c r="T652" s="45" t="n">
        <v>0.38</v>
      </c>
      <c r="U652" s="61" t="n">
        <f aca="false">(R652*S652*T652)/1000</f>
        <v>6.0648</v>
      </c>
      <c r="V652" s="45" t="n">
        <v>1.63</v>
      </c>
      <c r="W652" s="45" t="n">
        <v>7.52</v>
      </c>
      <c r="X652" s="61" t="n">
        <f aca="false">V652+W652</f>
        <v>9.15</v>
      </c>
    </row>
    <row r="653" customFormat="false" ht="14.9" hidden="false" customHeight="false" outlineLevel="0" collapsed="false">
      <c r="A653" s="59" t="n">
        <v>651</v>
      </c>
      <c r="B653" s="62" t="n">
        <v>3</v>
      </c>
      <c r="C653" s="62" t="n">
        <v>13</v>
      </c>
      <c r="D653" s="61" t="n">
        <f aca="false">(B653/C653)*100</f>
        <v>23.0769230769231</v>
      </c>
      <c r="E653" s="62" t="n">
        <v>28</v>
      </c>
      <c r="F653" s="62" t="n">
        <v>111</v>
      </c>
      <c r="G653" s="61" t="n">
        <f aca="false">(E653/F653)*100</f>
        <v>25.2252252252252</v>
      </c>
      <c r="H653" s="62" t="n">
        <v>17</v>
      </c>
      <c r="I653" s="62" t="n">
        <v>3</v>
      </c>
      <c r="J653" s="61" t="n">
        <f aca="false">(H656*I656)/100</f>
        <v>0.24</v>
      </c>
      <c r="K653" s="62" t="n">
        <v>73</v>
      </c>
      <c r="L653" s="62" t="n">
        <v>19</v>
      </c>
      <c r="M653" s="62" t="n">
        <v>12</v>
      </c>
      <c r="N653" s="61" t="n">
        <f aca="false">K653*L653*(1-(L653/M653))</f>
        <v>-809.083333333333</v>
      </c>
      <c r="O653" s="62" t="n">
        <v>10</v>
      </c>
      <c r="P653" s="62" t="n">
        <v>44</v>
      </c>
      <c r="Q653" s="61" t="n">
        <f aca="false">P653/O653</f>
        <v>4.4</v>
      </c>
      <c r="R653" s="62" t="n">
        <v>832</v>
      </c>
      <c r="S653" s="62" t="n">
        <v>18</v>
      </c>
      <c r="T653" s="45" t="n">
        <v>0.25</v>
      </c>
      <c r="U653" s="61" t="n">
        <f aca="false">(R653*S653*T653)/1000</f>
        <v>3.744</v>
      </c>
      <c r="V653" s="45" t="n">
        <v>3.1</v>
      </c>
      <c r="W653" s="45" t="n">
        <v>29.44</v>
      </c>
      <c r="X653" s="61" t="n">
        <f aca="false">V653+W653</f>
        <v>32.54</v>
      </c>
    </row>
    <row r="654" customFormat="false" ht="14.9" hidden="false" customHeight="false" outlineLevel="0" collapsed="false">
      <c r="A654" s="59" t="n">
        <v>652</v>
      </c>
      <c r="B654" s="62" t="n">
        <v>0</v>
      </c>
      <c r="C654" s="62" t="n">
        <v>18</v>
      </c>
      <c r="D654" s="61" t="n">
        <f aca="false">(B654/C654)*100</f>
        <v>0</v>
      </c>
      <c r="E654" s="62" t="n">
        <v>11</v>
      </c>
      <c r="F654" s="62" t="n">
        <v>113</v>
      </c>
      <c r="G654" s="61" t="n">
        <f aca="false">(E654/F654)*100</f>
        <v>9.73451327433628</v>
      </c>
      <c r="H654" s="62" t="n">
        <v>17</v>
      </c>
      <c r="I654" s="62" t="n">
        <v>1</v>
      </c>
      <c r="J654" s="61" t="n">
        <f aca="false">(H657*I657)/100</f>
        <v>0.6</v>
      </c>
      <c r="K654" s="62" t="n">
        <v>73</v>
      </c>
      <c r="L654" s="62" t="n">
        <v>32</v>
      </c>
      <c r="M654" s="62" t="n">
        <v>11</v>
      </c>
      <c r="N654" s="61" t="n">
        <f aca="false">K654*L654*(1-(L654/M654))</f>
        <v>-4459.63636363636</v>
      </c>
      <c r="O654" s="62" t="n">
        <v>6</v>
      </c>
      <c r="P654" s="62" t="n">
        <v>37</v>
      </c>
      <c r="Q654" s="61" t="n">
        <f aca="false">P654/O654</f>
        <v>6.16666666666667</v>
      </c>
      <c r="R654" s="62" t="n">
        <v>855</v>
      </c>
      <c r="S654" s="62" t="n">
        <v>27</v>
      </c>
      <c r="T654" s="45" t="n">
        <v>0.35</v>
      </c>
      <c r="U654" s="61" t="n">
        <f aca="false">(R654*S654*T654)/1000</f>
        <v>8.07975</v>
      </c>
      <c r="V654" s="45" t="n">
        <v>2.1</v>
      </c>
      <c r="W654" s="45" t="n">
        <v>20.64</v>
      </c>
      <c r="X654" s="61" t="n">
        <f aca="false">V654+W654</f>
        <v>22.74</v>
      </c>
    </row>
    <row r="655" customFormat="false" ht="14.9" hidden="false" customHeight="false" outlineLevel="0" collapsed="false">
      <c r="A655" s="59" t="n">
        <v>653</v>
      </c>
      <c r="B655" s="62" t="n">
        <v>10</v>
      </c>
      <c r="C655" s="62" t="n">
        <v>12</v>
      </c>
      <c r="D655" s="61" t="n">
        <f aca="false">(B655/C655)*100</f>
        <v>83.3333333333333</v>
      </c>
      <c r="E655" s="62" t="n">
        <v>29</v>
      </c>
      <c r="F655" s="62" t="n">
        <v>117</v>
      </c>
      <c r="G655" s="61" t="n">
        <f aca="false">(E655/F655)*100</f>
        <v>24.7863247863248</v>
      </c>
      <c r="H655" s="62" t="n">
        <v>5</v>
      </c>
      <c r="I655" s="62" t="n">
        <v>2</v>
      </c>
      <c r="J655" s="61" t="n">
        <f aca="false">(H658*I658)/100</f>
        <v>0.1</v>
      </c>
      <c r="K655" s="62" t="n">
        <v>90</v>
      </c>
      <c r="L655" s="62" t="n">
        <v>29</v>
      </c>
      <c r="M655" s="62" t="n">
        <v>12</v>
      </c>
      <c r="N655" s="61" t="n">
        <f aca="false">K655*L655*(1-(L655/M655))</f>
        <v>-3697.5</v>
      </c>
      <c r="O655" s="62" t="n">
        <v>5</v>
      </c>
      <c r="P655" s="62" t="n">
        <v>46</v>
      </c>
      <c r="Q655" s="61" t="n">
        <f aca="false">P655/O655</f>
        <v>9.2</v>
      </c>
      <c r="R655" s="62" t="n">
        <v>313</v>
      </c>
      <c r="S655" s="62" t="n">
        <v>27</v>
      </c>
      <c r="T655" s="45" t="n">
        <v>0.38</v>
      </c>
      <c r="U655" s="61" t="n">
        <f aca="false">(R655*S655*T655)/1000</f>
        <v>3.21138</v>
      </c>
      <c r="V655" s="45" t="n">
        <v>2.64</v>
      </c>
      <c r="W655" s="45" t="n">
        <v>14.4</v>
      </c>
      <c r="X655" s="61" t="n">
        <f aca="false">V655+W655</f>
        <v>17.04</v>
      </c>
    </row>
    <row r="656" customFormat="false" ht="14.9" hidden="false" customHeight="false" outlineLevel="0" collapsed="false">
      <c r="A656" s="59" t="n">
        <v>654</v>
      </c>
      <c r="B656" s="62" t="n">
        <v>6</v>
      </c>
      <c r="C656" s="62" t="n">
        <v>19</v>
      </c>
      <c r="D656" s="61" t="n">
        <f aca="false">(B656/C656)*100</f>
        <v>31.5789473684211</v>
      </c>
      <c r="E656" s="62" t="n">
        <v>40</v>
      </c>
      <c r="F656" s="62" t="n">
        <v>125</v>
      </c>
      <c r="G656" s="61" t="n">
        <f aca="false">(E656/F656)*100</f>
        <v>32</v>
      </c>
      <c r="H656" s="62" t="n">
        <v>12</v>
      </c>
      <c r="I656" s="62" t="n">
        <v>2</v>
      </c>
      <c r="J656" s="61" t="n">
        <f aca="false">(H659*I659)/100</f>
        <v>0.02</v>
      </c>
      <c r="K656" s="62" t="n">
        <v>89</v>
      </c>
      <c r="L656" s="62" t="n">
        <v>33</v>
      </c>
      <c r="M656" s="62" t="n">
        <v>11</v>
      </c>
      <c r="N656" s="61" t="n">
        <f aca="false">K656*L656*(1-(L656/M656))</f>
        <v>-5874</v>
      </c>
      <c r="O656" s="62" t="n">
        <v>4</v>
      </c>
      <c r="P656" s="62" t="n">
        <v>39</v>
      </c>
      <c r="Q656" s="61" t="n">
        <f aca="false">P656/O656</f>
        <v>9.75</v>
      </c>
      <c r="R656" s="62" t="n">
        <v>334</v>
      </c>
      <c r="S656" s="62" t="n">
        <v>17</v>
      </c>
      <c r="T656" s="45" t="n">
        <v>0.45</v>
      </c>
      <c r="U656" s="61" t="n">
        <f aca="false">(R656*S656*T656)/1000</f>
        <v>2.5551</v>
      </c>
      <c r="V656" s="45" t="n">
        <v>3.12</v>
      </c>
      <c r="W656" s="45" t="n">
        <v>34.4</v>
      </c>
      <c r="X656" s="61" t="n">
        <f aca="false">V656+W656</f>
        <v>37.52</v>
      </c>
    </row>
    <row r="657" customFormat="false" ht="14.9" hidden="false" customHeight="false" outlineLevel="0" collapsed="false">
      <c r="A657" s="59" t="n">
        <v>655</v>
      </c>
      <c r="B657" s="62" t="n">
        <v>7</v>
      </c>
      <c r="C657" s="62" t="n">
        <v>12</v>
      </c>
      <c r="D657" s="61" t="n">
        <f aca="false">(B657/C657)*100</f>
        <v>58.3333333333333</v>
      </c>
      <c r="E657" s="62" t="n">
        <v>26</v>
      </c>
      <c r="F657" s="62" t="n">
        <v>114</v>
      </c>
      <c r="G657" s="61" t="n">
        <f aca="false">(E657/F657)*100</f>
        <v>22.8070175438596</v>
      </c>
      <c r="H657" s="62" t="n">
        <v>20</v>
      </c>
      <c r="I657" s="62" t="n">
        <v>3</v>
      </c>
      <c r="J657" s="61" t="n">
        <f aca="false">(H660*I660)/100</f>
        <v>0.09</v>
      </c>
      <c r="K657" s="62" t="n">
        <v>73</v>
      </c>
      <c r="L657" s="62" t="n">
        <v>47</v>
      </c>
      <c r="M657" s="62" t="n">
        <v>11</v>
      </c>
      <c r="N657" s="61" t="n">
        <f aca="false">K657*L657*(1-(L657/M657))</f>
        <v>-11228.7272727273</v>
      </c>
      <c r="O657" s="62" t="n">
        <v>5</v>
      </c>
      <c r="P657" s="62" t="n">
        <v>39</v>
      </c>
      <c r="Q657" s="61" t="n">
        <f aca="false">P657/O657</f>
        <v>7.8</v>
      </c>
      <c r="R657" s="62" t="n">
        <v>599</v>
      </c>
      <c r="S657" s="62" t="n">
        <v>23</v>
      </c>
      <c r="T657" s="45" t="n">
        <v>0.45</v>
      </c>
      <c r="U657" s="61" t="n">
        <f aca="false">(R657*S657*T657)/1000</f>
        <v>6.19965</v>
      </c>
      <c r="V657" s="45" t="n">
        <v>5.58</v>
      </c>
      <c r="W657" s="45" t="n">
        <v>9.84</v>
      </c>
      <c r="X657" s="61" t="n">
        <f aca="false">V657+W657</f>
        <v>15.42</v>
      </c>
    </row>
    <row r="658" customFormat="false" ht="14.9" hidden="false" customHeight="false" outlineLevel="0" collapsed="false">
      <c r="A658" s="59" t="n">
        <v>656</v>
      </c>
      <c r="B658" s="62" t="n">
        <v>9</v>
      </c>
      <c r="C658" s="62" t="n">
        <v>12</v>
      </c>
      <c r="D658" s="61" t="n">
        <f aca="false">(B658/C658)*100</f>
        <v>75</v>
      </c>
      <c r="E658" s="62" t="n">
        <v>17</v>
      </c>
      <c r="F658" s="62" t="n">
        <v>112</v>
      </c>
      <c r="G658" s="61" t="n">
        <f aca="false">(E658/F658)*100</f>
        <v>15.1785714285714</v>
      </c>
      <c r="H658" s="62" t="n">
        <v>5</v>
      </c>
      <c r="I658" s="62" t="n">
        <v>2</v>
      </c>
      <c r="J658" s="61" t="n">
        <f aca="false">(H661*I661)/100</f>
        <v>0.2</v>
      </c>
      <c r="K658" s="62" t="n">
        <v>82</v>
      </c>
      <c r="L658" s="62" t="n">
        <v>16</v>
      </c>
      <c r="M658" s="62" t="n">
        <v>12</v>
      </c>
      <c r="N658" s="61" t="n">
        <f aca="false">K658*L658*(1-(L658/M658))</f>
        <v>-437.333333333333</v>
      </c>
      <c r="O658" s="62" t="n">
        <v>4</v>
      </c>
      <c r="P658" s="62" t="n">
        <v>31</v>
      </c>
      <c r="Q658" s="61" t="n">
        <f aca="false">P658/O658</f>
        <v>7.75</v>
      </c>
      <c r="R658" s="62" t="n">
        <v>339</v>
      </c>
      <c r="S658" s="62" t="n">
        <v>17</v>
      </c>
      <c r="T658" s="45" t="n">
        <v>0.26</v>
      </c>
      <c r="U658" s="61" t="n">
        <f aca="false">(R658*S658*T658)/1000</f>
        <v>1.49838</v>
      </c>
      <c r="V658" s="45" t="n">
        <v>7.61</v>
      </c>
      <c r="W658" s="45" t="n">
        <v>7.92</v>
      </c>
      <c r="X658" s="61" t="n">
        <f aca="false">V658+W658</f>
        <v>15.53</v>
      </c>
    </row>
    <row r="659" customFormat="false" ht="14.9" hidden="false" customHeight="false" outlineLevel="0" collapsed="false">
      <c r="A659" s="59" t="n">
        <v>657</v>
      </c>
      <c r="B659" s="62" t="n">
        <v>5</v>
      </c>
      <c r="C659" s="62" t="n">
        <v>25</v>
      </c>
      <c r="D659" s="61" t="n">
        <f aca="false">(B659/C659)*100</f>
        <v>20</v>
      </c>
      <c r="E659" s="62" t="n">
        <v>38</v>
      </c>
      <c r="F659" s="62" t="n">
        <v>115</v>
      </c>
      <c r="G659" s="61" t="n">
        <f aca="false">(E659/F659)*100</f>
        <v>33.0434782608696</v>
      </c>
      <c r="H659" s="62" t="n">
        <v>1</v>
      </c>
      <c r="I659" s="62" t="n">
        <v>2</v>
      </c>
      <c r="J659" s="61" t="n">
        <f aca="false">(H662*I662)/100</f>
        <v>0.3</v>
      </c>
      <c r="K659" s="62" t="n">
        <v>81</v>
      </c>
      <c r="L659" s="62" t="n">
        <v>42</v>
      </c>
      <c r="M659" s="62" t="n">
        <v>10</v>
      </c>
      <c r="N659" s="61" t="n">
        <f aca="false">K659*L659*(1-(L659/M659))</f>
        <v>-10886.4</v>
      </c>
      <c r="O659" s="62" t="n">
        <v>8</v>
      </c>
      <c r="P659" s="62" t="n">
        <v>36</v>
      </c>
      <c r="Q659" s="61" t="n">
        <f aca="false">P659/O659</f>
        <v>4.5</v>
      </c>
      <c r="R659" s="62" t="n">
        <v>415</v>
      </c>
      <c r="S659" s="62" t="n">
        <v>28</v>
      </c>
      <c r="T659" s="45" t="n">
        <v>0.36</v>
      </c>
      <c r="U659" s="61" t="n">
        <f aca="false">(R659*S659*T659)/1000</f>
        <v>4.1832</v>
      </c>
      <c r="V659" s="45" t="n">
        <v>3.06</v>
      </c>
      <c r="W659" s="45" t="n">
        <v>24.32</v>
      </c>
      <c r="X659" s="61" t="n">
        <f aca="false">V659+W659</f>
        <v>27.38</v>
      </c>
    </row>
    <row r="660" customFormat="false" ht="14.9" hidden="false" customHeight="false" outlineLevel="0" collapsed="false">
      <c r="A660" s="59" t="n">
        <v>658</v>
      </c>
      <c r="B660" s="62" t="n">
        <v>1</v>
      </c>
      <c r="C660" s="62" t="n">
        <v>14</v>
      </c>
      <c r="D660" s="61" t="n">
        <f aca="false">(B660/C660)*100</f>
        <v>7.14285714285714</v>
      </c>
      <c r="E660" s="62" t="n">
        <v>18</v>
      </c>
      <c r="F660" s="62" t="n">
        <v>121</v>
      </c>
      <c r="G660" s="61" t="n">
        <f aca="false">(E660/F660)*100</f>
        <v>14.8760330578512</v>
      </c>
      <c r="H660" s="62" t="n">
        <v>3</v>
      </c>
      <c r="I660" s="62" t="n">
        <v>3</v>
      </c>
      <c r="J660" s="61" t="n">
        <f aca="false">(H663*I663)/100</f>
        <v>0.57</v>
      </c>
      <c r="K660" s="62" t="n">
        <v>90</v>
      </c>
      <c r="L660" s="62" t="n">
        <v>39</v>
      </c>
      <c r="M660" s="62" t="n">
        <v>12</v>
      </c>
      <c r="N660" s="61" t="n">
        <f aca="false">K660*L660*(1-(L660/M660))</f>
        <v>-7897.5</v>
      </c>
      <c r="O660" s="62" t="n">
        <v>4</v>
      </c>
      <c r="P660" s="62" t="n">
        <v>31</v>
      </c>
      <c r="Q660" s="61" t="n">
        <f aca="false">P660/O660</f>
        <v>7.75</v>
      </c>
      <c r="R660" s="62" t="n">
        <v>734</v>
      </c>
      <c r="S660" s="62" t="n">
        <v>23</v>
      </c>
      <c r="T660" s="45" t="n">
        <v>0.28</v>
      </c>
      <c r="U660" s="61" t="n">
        <f aca="false">(R660*S660*T660)/1000</f>
        <v>4.72696</v>
      </c>
      <c r="V660" s="45" t="n">
        <v>2.65</v>
      </c>
      <c r="W660" s="45" t="n">
        <v>14.72</v>
      </c>
      <c r="X660" s="61" t="n">
        <f aca="false">V660+W660</f>
        <v>17.37</v>
      </c>
    </row>
    <row r="661" customFormat="false" ht="14.9" hidden="false" customHeight="false" outlineLevel="0" collapsed="false">
      <c r="A661" s="59" t="n">
        <v>659</v>
      </c>
      <c r="B661" s="62" t="n">
        <v>1</v>
      </c>
      <c r="C661" s="62" t="n">
        <v>10</v>
      </c>
      <c r="D661" s="61" t="n">
        <f aca="false">(B661/C661)*100</f>
        <v>10</v>
      </c>
      <c r="E661" s="62" t="n">
        <v>20</v>
      </c>
      <c r="F661" s="62" t="n">
        <v>118</v>
      </c>
      <c r="G661" s="61" t="n">
        <f aca="false">(E661/F661)*100</f>
        <v>16.9491525423729</v>
      </c>
      <c r="H661" s="62" t="n">
        <v>10</v>
      </c>
      <c r="I661" s="62" t="n">
        <v>2</v>
      </c>
      <c r="J661" s="61" t="n">
        <f aca="false">(H664*I664)/100</f>
        <v>0.6</v>
      </c>
      <c r="K661" s="62" t="n">
        <v>70</v>
      </c>
      <c r="L661" s="62" t="n">
        <v>42</v>
      </c>
      <c r="M661" s="62" t="n">
        <v>10</v>
      </c>
      <c r="N661" s="61" t="n">
        <f aca="false">K661*L661*(1-(L661/M661))</f>
        <v>-9408</v>
      </c>
      <c r="O661" s="62" t="n">
        <v>5</v>
      </c>
      <c r="P661" s="62" t="n">
        <v>44</v>
      </c>
      <c r="Q661" s="61" t="n">
        <f aca="false">P661/O661</f>
        <v>8.8</v>
      </c>
      <c r="R661" s="62" t="n">
        <v>827</v>
      </c>
      <c r="S661" s="62" t="n">
        <v>29</v>
      </c>
      <c r="T661" s="45" t="n">
        <v>0.39</v>
      </c>
      <c r="U661" s="61" t="n">
        <f aca="false">(R661*S661*T661)/1000</f>
        <v>9.35337</v>
      </c>
      <c r="V661" s="45" t="n">
        <v>1.62</v>
      </c>
      <c r="W661" s="45" t="n">
        <v>5.44</v>
      </c>
      <c r="X661" s="61" t="n">
        <f aca="false">V661+W661</f>
        <v>7.06</v>
      </c>
    </row>
    <row r="662" customFormat="false" ht="14.9" hidden="false" customHeight="false" outlineLevel="0" collapsed="false">
      <c r="A662" s="59" t="n">
        <v>660</v>
      </c>
      <c r="B662" s="62" t="n">
        <v>3</v>
      </c>
      <c r="C662" s="62" t="n">
        <v>24</v>
      </c>
      <c r="D662" s="61" t="n">
        <f aca="false">(B662/C662)*100</f>
        <v>12.5</v>
      </c>
      <c r="E662" s="62" t="n">
        <v>36</v>
      </c>
      <c r="F662" s="62" t="n">
        <v>119</v>
      </c>
      <c r="G662" s="61" t="n">
        <f aca="false">(E662/F662)*100</f>
        <v>30.2521008403361</v>
      </c>
      <c r="H662" s="62" t="n">
        <v>10</v>
      </c>
      <c r="I662" s="62" t="n">
        <v>3</v>
      </c>
      <c r="J662" s="61" t="n">
        <f aca="false">(H665*I665)/100</f>
        <v>0.19</v>
      </c>
      <c r="K662" s="62" t="n">
        <v>90</v>
      </c>
      <c r="L662" s="62" t="n">
        <v>28</v>
      </c>
      <c r="M662" s="62" t="n">
        <v>11</v>
      </c>
      <c r="N662" s="61" t="n">
        <f aca="false">K662*L662*(1-(L662/M662))</f>
        <v>-3894.54545454545</v>
      </c>
      <c r="O662" s="62" t="n">
        <v>10</v>
      </c>
      <c r="P662" s="62" t="n">
        <v>36</v>
      </c>
      <c r="Q662" s="61" t="n">
        <f aca="false">P662/O662</f>
        <v>3.6</v>
      </c>
      <c r="R662" s="62" t="n">
        <v>181</v>
      </c>
      <c r="S662" s="62" t="n">
        <v>22</v>
      </c>
      <c r="T662" s="45" t="n">
        <v>0.35</v>
      </c>
      <c r="U662" s="61" t="n">
        <f aca="false">(R662*S662*T662)/1000</f>
        <v>1.3937</v>
      </c>
      <c r="V662" s="45" t="n">
        <v>3.1</v>
      </c>
      <c r="W662" s="45" t="n">
        <v>21.28</v>
      </c>
      <c r="X662" s="61" t="n">
        <f aca="false">V662+W662</f>
        <v>24.38</v>
      </c>
    </row>
    <row r="663" customFormat="false" ht="14.9" hidden="false" customHeight="false" outlineLevel="0" collapsed="false">
      <c r="A663" s="59" t="n">
        <v>661</v>
      </c>
      <c r="B663" s="62" t="n">
        <v>9</v>
      </c>
      <c r="C663" s="62" t="n">
        <v>14</v>
      </c>
      <c r="D663" s="61" t="n">
        <f aca="false">(B663/C663)*100</f>
        <v>64.2857142857143</v>
      </c>
      <c r="E663" s="62" t="n">
        <v>29</v>
      </c>
      <c r="F663" s="62" t="n">
        <v>120</v>
      </c>
      <c r="G663" s="61" t="n">
        <f aca="false">(E663/F663)*100</f>
        <v>24.1666666666667</v>
      </c>
      <c r="H663" s="62" t="n">
        <v>19</v>
      </c>
      <c r="I663" s="62" t="n">
        <v>3</v>
      </c>
      <c r="J663" s="61" t="n">
        <f aca="false">(H666*I666)/100</f>
        <v>0.1</v>
      </c>
      <c r="K663" s="62" t="n">
        <v>79</v>
      </c>
      <c r="L663" s="62" t="n">
        <v>41</v>
      </c>
      <c r="M663" s="62" t="n">
        <v>11</v>
      </c>
      <c r="N663" s="61" t="n">
        <f aca="false">K663*L663*(1-(L663/M663))</f>
        <v>-8833.63636363636</v>
      </c>
      <c r="O663" s="62" t="n">
        <v>3</v>
      </c>
      <c r="P663" s="62" t="n">
        <v>31</v>
      </c>
      <c r="Q663" s="61" t="n">
        <f aca="false">P663/O663</f>
        <v>10.3333333333333</v>
      </c>
      <c r="R663" s="62" t="n">
        <v>532</v>
      </c>
      <c r="S663" s="62" t="n">
        <v>21</v>
      </c>
      <c r="T663" s="45" t="n">
        <v>0.4</v>
      </c>
      <c r="U663" s="61" t="n">
        <f aca="false">(R663*S663*T663)/1000</f>
        <v>4.4688</v>
      </c>
      <c r="V663" s="45" t="n">
        <v>2.61</v>
      </c>
      <c r="W663" s="45" t="n">
        <v>10.56</v>
      </c>
      <c r="X663" s="61" t="n">
        <f aca="false">V663+W663</f>
        <v>13.17</v>
      </c>
    </row>
    <row r="664" customFormat="false" ht="14.9" hidden="false" customHeight="false" outlineLevel="0" collapsed="false">
      <c r="A664" s="59" t="n">
        <v>662</v>
      </c>
      <c r="B664" s="62" t="n">
        <v>9</v>
      </c>
      <c r="C664" s="62" t="n">
        <v>25</v>
      </c>
      <c r="D664" s="61" t="n">
        <f aca="false">(B664/C664)*100</f>
        <v>36</v>
      </c>
      <c r="E664" s="62" t="n">
        <v>15</v>
      </c>
      <c r="F664" s="62" t="n">
        <v>118</v>
      </c>
      <c r="G664" s="61" t="n">
        <f aca="false">(E664/F664)*100</f>
        <v>12.7118644067797</v>
      </c>
      <c r="H664" s="62" t="n">
        <v>20</v>
      </c>
      <c r="I664" s="62" t="n">
        <v>3</v>
      </c>
      <c r="J664" s="61" t="n">
        <f aca="false">(H667*I667)/100</f>
        <v>0.54</v>
      </c>
      <c r="K664" s="62" t="n">
        <v>87</v>
      </c>
      <c r="L664" s="62" t="n">
        <v>32</v>
      </c>
      <c r="M664" s="62" t="n">
        <v>10</v>
      </c>
      <c r="N664" s="61" t="n">
        <f aca="false">K664*L664*(1-(L664/M664))</f>
        <v>-6124.8</v>
      </c>
      <c r="O664" s="62" t="n">
        <v>4</v>
      </c>
      <c r="P664" s="62" t="n">
        <v>45</v>
      </c>
      <c r="Q664" s="61" t="n">
        <f aca="false">P664/O664</f>
        <v>11.25</v>
      </c>
      <c r="R664" s="62" t="n">
        <v>494</v>
      </c>
      <c r="S664" s="62" t="n">
        <v>16</v>
      </c>
      <c r="T664" s="45" t="n">
        <v>0.37</v>
      </c>
      <c r="U664" s="61" t="n">
        <f aca="false">(R664*S664*T664)/1000</f>
        <v>2.92448</v>
      </c>
      <c r="V664" s="45" t="n">
        <v>5.65</v>
      </c>
      <c r="W664" s="45" t="n">
        <v>5.12</v>
      </c>
      <c r="X664" s="61" t="n">
        <f aca="false">V664+W664</f>
        <v>10.77</v>
      </c>
    </row>
    <row r="665" customFormat="false" ht="14.9" hidden="false" customHeight="false" outlineLevel="0" collapsed="false">
      <c r="A665" s="59" t="n">
        <v>663</v>
      </c>
      <c r="B665" s="62" t="n">
        <v>3</v>
      </c>
      <c r="C665" s="62" t="n">
        <v>10</v>
      </c>
      <c r="D665" s="61" t="n">
        <f aca="false">(B665/C665)*100</f>
        <v>30</v>
      </c>
      <c r="E665" s="62" t="n">
        <v>24</v>
      </c>
      <c r="F665" s="62" t="n">
        <v>111</v>
      </c>
      <c r="G665" s="61" t="n">
        <f aca="false">(E665/F665)*100</f>
        <v>21.6216216216216</v>
      </c>
      <c r="H665" s="62" t="n">
        <v>19</v>
      </c>
      <c r="I665" s="62" t="n">
        <v>1</v>
      </c>
      <c r="J665" s="61" t="n">
        <f aca="false">(H668*I668)/100</f>
        <v>0.09</v>
      </c>
      <c r="K665" s="62" t="n">
        <v>80</v>
      </c>
      <c r="L665" s="62" t="n">
        <v>22</v>
      </c>
      <c r="M665" s="62" t="n">
        <v>12</v>
      </c>
      <c r="N665" s="61" t="n">
        <f aca="false">K665*L665*(1-(L665/M665))</f>
        <v>-1466.66666666667</v>
      </c>
      <c r="O665" s="62" t="n">
        <v>5</v>
      </c>
      <c r="P665" s="62" t="n">
        <v>33</v>
      </c>
      <c r="Q665" s="61" t="n">
        <f aca="false">P665/O665</f>
        <v>6.6</v>
      </c>
      <c r="R665" s="62" t="n">
        <v>570</v>
      </c>
      <c r="S665" s="62" t="n">
        <v>26</v>
      </c>
      <c r="T665" s="45" t="n">
        <v>0.35</v>
      </c>
      <c r="U665" s="61" t="n">
        <f aca="false">(R665*S665*T665)/1000</f>
        <v>5.187</v>
      </c>
      <c r="V665" s="45" t="n">
        <v>7.64</v>
      </c>
      <c r="W665" s="45" t="n">
        <v>38.4</v>
      </c>
      <c r="X665" s="61" t="n">
        <f aca="false">V665+W665</f>
        <v>46.04</v>
      </c>
    </row>
    <row r="666" customFormat="false" ht="14.9" hidden="false" customHeight="false" outlineLevel="0" collapsed="false">
      <c r="A666" s="59" t="n">
        <v>664</v>
      </c>
      <c r="B666" s="62" t="n">
        <v>0</v>
      </c>
      <c r="C666" s="62" t="n">
        <v>12</v>
      </c>
      <c r="D666" s="61" t="n">
        <f aca="false">(B666/C666)*100</f>
        <v>0</v>
      </c>
      <c r="E666" s="62" t="n">
        <v>22</v>
      </c>
      <c r="F666" s="62" t="n">
        <v>112</v>
      </c>
      <c r="G666" s="61" t="n">
        <f aca="false">(E666/F666)*100</f>
        <v>19.6428571428571</v>
      </c>
      <c r="H666" s="62" t="n">
        <v>5</v>
      </c>
      <c r="I666" s="62" t="n">
        <v>2</v>
      </c>
      <c r="J666" s="61" t="n">
        <f aca="false">(H669*I669)/100</f>
        <v>0.54</v>
      </c>
      <c r="K666" s="62" t="n">
        <v>70</v>
      </c>
      <c r="L666" s="62" t="n">
        <v>38</v>
      </c>
      <c r="M666" s="62" t="n">
        <v>10</v>
      </c>
      <c r="N666" s="61" t="n">
        <f aca="false">K666*L666*(1-(L666/M666))</f>
        <v>-7448</v>
      </c>
      <c r="O666" s="62" t="n">
        <v>5</v>
      </c>
      <c r="P666" s="62" t="n">
        <v>34</v>
      </c>
      <c r="Q666" s="61" t="n">
        <f aca="false">P666/O666</f>
        <v>6.8</v>
      </c>
      <c r="R666" s="62" t="n">
        <v>973</v>
      </c>
      <c r="S666" s="62" t="n">
        <v>29</v>
      </c>
      <c r="T666" s="45" t="n">
        <v>0.39</v>
      </c>
      <c r="U666" s="61" t="n">
        <f aca="false">(R666*S666*T666)/1000</f>
        <v>11.00463</v>
      </c>
      <c r="V666" s="45" t="n">
        <v>3.58</v>
      </c>
      <c r="W666" s="45" t="n">
        <v>15.2</v>
      </c>
      <c r="X666" s="61" t="n">
        <f aca="false">V666+W666</f>
        <v>18.78</v>
      </c>
    </row>
    <row r="667" customFormat="false" ht="14.9" hidden="false" customHeight="false" outlineLevel="0" collapsed="false">
      <c r="A667" s="59" t="n">
        <v>665</v>
      </c>
      <c r="B667" s="62" t="n">
        <v>0</v>
      </c>
      <c r="C667" s="62" t="n">
        <v>18</v>
      </c>
      <c r="D667" s="61" t="n">
        <f aca="false">(B667/C667)*100</f>
        <v>0</v>
      </c>
      <c r="E667" s="62" t="n">
        <v>38</v>
      </c>
      <c r="F667" s="62" t="n">
        <v>112</v>
      </c>
      <c r="G667" s="61" t="n">
        <f aca="false">(E667/F667)*100</f>
        <v>33.9285714285714</v>
      </c>
      <c r="H667" s="62" t="n">
        <v>18</v>
      </c>
      <c r="I667" s="62" t="n">
        <v>3</v>
      </c>
      <c r="J667" s="61" t="n">
        <f aca="false">(H670*I670)/100</f>
        <v>0.12</v>
      </c>
      <c r="K667" s="62" t="n">
        <v>79</v>
      </c>
      <c r="L667" s="62" t="n">
        <v>16</v>
      </c>
      <c r="M667" s="62" t="n">
        <v>11</v>
      </c>
      <c r="N667" s="61" t="n">
        <f aca="false">K667*L667*(1-(L667/M667))</f>
        <v>-574.545454545455</v>
      </c>
      <c r="O667" s="62" t="n">
        <v>3</v>
      </c>
      <c r="P667" s="62" t="n">
        <v>43</v>
      </c>
      <c r="Q667" s="61" t="n">
        <f aca="false">P667/O667</f>
        <v>14.3333333333333</v>
      </c>
      <c r="R667" s="62" t="n">
        <v>472</v>
      </c>
      <c r="S667" s="62" t="n">
        <v>23</v>
      </c>
      <c r="T667" s="45" t="n">
        <v>0.43</v>
      </c>
      <c r="U667" s="61" t="n">
        <f aca="false">(R667*S667*T667)/1000</f>
        <v>4.66808</v>
      </c>
      <c r="V667" s="45" t="n">
        <v>2.55</v>
      </c>
      <c r="W667" s="45" t="n">
        <v>13.76</v>
      </c>
      <c r="X667" s="61" t="n">
        <f aca="false">V667+W667</f>
        <v>16.31</v>
      </c>
    </row>
    <row r="668" customFormat="false" ht="14.9" hidden="false" customHeight="false" outlineLevel="0" collapsed="false">
      <c r="A668" s="59" t="n">
        <v>666</v>
      </c>
      <c r="B668" s="62" t="n">
        <v>6</v>
      </c>
      <c r="C668" s="62" t="n">
        <v>22</v>
      </c>
      <c r="D668" s="61" t="n">
        <f aca="false">(B668/C668)*100</f>
        <v>27.2727272727273</v>
      </c>
      <c r="E668" s="62" t="n">
        <v>19</v>
      </c>
      <c r="F668" s="62" t="n">
        <v>110</v>
      </c>
      <c r="G668" s="61" t="n">
        <f aca="false">(E668/F668)*100</f>
        <v>17.2727272727273</v>
      </c>
      <c r="H668" s="62" t="n">
        <v>9</v>
      </c>
      <c r="I668" s="62" t="n">
        <v>1</v>
      </c>
      <c r="J668" s="61" t="n">
        <f aca="false">(H671*I671)/100</f>
        <v>0.18</v>
      </c>
      <c r="K668" s="62" t="n">
        <v>79</v>
      </c>
      <c r="L668" s="62" t="n">
        <v>16</v>
      </c>
      <c r="M668" s="62" t="n">
        <v>12</v>
      </c>
      <c r="N668" s="61" t="n">
        <f aca="false">K668*L668*(1-(L668/M668))</f>
        <v>-421.333333333333</v>
      </c>
      <c r="O668" s="62" t="n">
        <v>8</v>
      </c>
      <c r="P668" s="62" t="n">
        <v>48</v>
      </c>
      <c r="Q668" s="61" t="n">
        <f aca="false">P668/O668</f>
        <v>6</v>
      </c>
      <c r="R668" s="62" t="n">
        <v>560</v>
      </c>
      <c r="S668" s="62" t="n">
        <v>25</v>
      </c>
      <c r="T668" s="45" t="n">
        <v>0.33</v>
      </c>
      <c r="U668" s="61" t="n">
        <f aca="false">(R668*S668*T668)/1000</f>
        <v>4.62</v>
      </c>
      <c r="V668" s="45" t="n">
        <v>7.64</v>
      </c>
      <c r="W668" s="45" t="n">
        <v>12</v>
      </c>
      <c r="X668" s="61" t="n">
        <f aca="false">V668+W668</f>
        <v>19.64</v>
      </c>
    </row>
    <row r="669" customFormat="false" ht="14.9" hidden="false" customHeight="false" outlineLevel="0" collapsed="false">
      <c r="A669" s="59" t="n">
        <v>667</v>
      </c>
      <c r="B669" s="62" t="n">
        <v>4</v>
      </c>
      <c r="C669" s="62" t="n">
        <v>23</v>
      </c>
      <c r="D669" s="61" t="n">
        <f aca="false">(B669/C669)*100</f>
        <v>17.3913043478261</v>
      </c>
      <c r="E669" s="62" t="n">
        <v>26</v>
      </c>
      <c r="F669" s="62" t="n">
        <v>115</v>
      </c>
      <c r="G669" s="61" t="n">
        <f aca="false">(E669/F669)*100</f>
        <v>22.6086956521739</v>
      </c>
      <c r="H669" s="62" t="n">
        <v>18</v>
      </c>
      <c r="I669" s="62" t="n">
        <v>3</v>
      </c>
      <c r="J669" s="61" t="n">
        <f aca="false">(H672*I672)/100</f>
        <v>0.03</v>
      </c>
      <c r="K669" s="62" t="n">
        <v>85</v>
      </c>
      <c r="L669" s="62" t="n">
        <v>46</v>
      </c>
      <c r="M669" s="62" t="n">
        <v>10</v>
      </c>
      <c r="N669" s="61" t="n">
        <f aca="false">K669*L669*(1-(L669/M669))</f>
        <v>-14076</v>
      </c>
      <c r="O669" s="62" t="n">
        <v>10</v>
      </c>
      <c r="P669" s="62" t="n">
        <v>39</v>
      </c>
      <c r="Q669" s="61" t="n">
        <f aca="false">P669/O669</f>
        <v>3.9</v>
      </c>
      <c r="R669" s="62" t="n">
        <v>403</v>
      </c>
      <c r="S669" s="62" t="n">
        <v>25</v>
      </c>
      <c r="T669" s="45" t="n">
        <v>0.41</v>
      </c>
      <c r="U669" s="61" t="n">
        <f aca="false">(R669*S669*T669)/1000</f>
        <v>4.13075</v>
      </c>
      <c r="V669" s="45" t="n">
        <v>1.55</v>
      </c>
      <c r="W669" s="45" t="n">
        <v>24.08</v>
      </c>
      <c r="X669" s="61" t="n">
        <f aca="false">V669+W669</f>
        <v>25.63</v>
      </c>
    </row>
    <row r="670" customFormat="false" ht="14.9" hidden="false" customHeight="false" outlineLevel="0" collapsed="false">
      <c r="A670" s="59" t="n">
        <v>668</v>
      </c>
      <c r="B670" s="62" t="n">
        <v>5</v>
      </c>
      <c r="C670" s="62" t="n">
        <v>20</v>
      </c>
      <c r="D670" s="61" t="n">
        <f aca="false">(B670/C670)*100</f>
        <v>25</v>
      </c>
      <c r="E670" s="62" t="n">
        <v>16</v>
      </c>
      <c r="F670" s="62" t="n">
        <v>122</v>
      </c>
      <c r="G670" s="61" t="n">
        <f aca="false">(E670/F670)*100</f>
        <v>13.1147540983607</v>
      </c>
      <c r="H670" s="62" t="n">
        <v>4</v>
      </c>
      <c r="I670" s="62" t="n">
        <v>3</v>
      </c>
      <c r="J670" s="61" t="n">
        <f aca="false">(H673*I673)/100</f>
        <v>0.08</v>
      </c>
      <c r="K670" s="62" t="n">
        <v>71</v>
      </c>
      <c r="L670" s="62" t="n">
        <v>19</v>
      </c>
      <c r="M670" s="62" t="n">
        <v>12</v>
      </c>
      <c r="N670" s="61" t="n">
        <f aca="false">K670*L670*(1-(L670/M670))</f>
        <v>-786.916666666667</v>
      </c>
      <c r="O670" s="62" t="n">
        <v>5</v>
      </c>
      <c r="P670" s="62" t="n">
        <v>47</v>
      </c>
      <c r="Q670" s="61" t="n">
        <f aca="false">P670/O670</f>
        <v>9.4</v>
      </c>
      <c r="R670" s="62" t="n">
        <v>496</v>
      </c>
      <c r="S670" s="62" t="n">
        <v>30</v>
      </c>
      <c r="T670" s="45" t="n">
        <v>0.35</v>
      </c>
      <c r="U670" s="61" t="n">
        <f aca="false">(R670*S670*T670)/1000</f>
        <v>5.208</v>
      </c>
      <c r="V670" s="45" t="n">
        <v>6.64</v>
      </c>
      <c r="W670" s="45" t="n">
        <v>22.56</v>
      </c>
      <c r="X670" s="61" t="n">
        <f aca="false">V670+W670</f>
        <v>29.2</v>
      </c>
    </row>
    <row r="671" customFormat="false" ht="14.9" hidden="false" customHeight="false" outlineLevel="0" collapsed="false">
      <c r="A671" s="59" t="n">
        <v>669</v>
      </c>
      <c r="B671" s="62" t="n">
        <v>7</v>
      </c>
      <c r="C671" s="62" t="n">
        <v>17</v>
      </c>
      <c r="D671" s="61" t="n">
        <f aca="false">(B671/C671)*100</f>
        <v>41.1764705882353</v>
      </c>
      <c r="E671" s="62" t="n">
        <v>41</v>
      </c>
      <c r="F671" s="62" t="n">
        <v>113</v>
      </c>
      <c r="G671" s="61" t="n">
        <f aca="false">(E671/F671)*100</f>
        <v>36.283185840708</v>
      </c>
      <c r="H671" s="62" t="n">
        <v>6</v>
      </c>
      <c r="I671" s="62" t="n">
        <v>3</v>
      </c>
      <c r="J671" s="61" t="n">
        <f aca="false">(H674*I674)/100</f>
        <v>0.4</v>
      </c>
      <c r="K671" s="62" t="n">
        <v>85</v>
      </c>
      <c r="L671" s="62" t="n">
        <v>27</v>
      </c>
      <c r="M671" s="62" t="n">
        <v>10</v>
      </c>
      <c r="N671" s="61" t="n">
        <f aca="false">K671*L671*(1-(L671/M671))</f>
        <v>-3901.5</v>
      </c>
      <c r="O671" s="62" t="n">
        <v>10</v>
      </c>
      <c r="P671" s="62" t="n">
        <v>31</v>
      </c>
      <c r="Q671" s="61" t="n">
        <f aca="false">P671/O671</f>
        <v>3.1</v>
      </c>
      <c r="R671" s="62" t="n">
        <v>989</v>
      </c>
      <c r="S671" s="62" t="n">
        <v>30</v>
      </c>
      <c r="T671" s="45" t="n">
        <v>0.4</v>
      </c>
      <c r="U671" s="61" t="n">
        <f aca="false">(R671*S671*T671)/1000</f>
        <v>11.868</v>
      </c>
      <c r="V671" s="45" t="n">
        <v>5.64</v>
      </c>
      <c r="W671" s="45" t="n">
        <v>17.36</v>
      </c>
      <c r="X671" s="61" t="n">
        <f aca="false">V671+W671</f>
        <v>23</v>
      </c>
    </row>
    <row r="672" customFormat="false" ht="14.9" hidden="false" customHeight="false" outlineLevel="0" collapsed="false">
      <c r="A672" s="59" t="n">
        <v>670</v>
      </c>
      <c r="B672" s="62" t="n">
        <v>7</v>
      </c>
      <c r="C672" s="62" t="n">
        <v>21</v>
      </c>
      <c r="D672" s="61" t="n">
        <f aca="false">(B672/C672)*100</f>
        <v>33.3333333333333</v>
      </c>
      <c r="E672" s="62" t="n">
        <v>39</v>
      </c>
      <c r="F672" s="62" t="n">
        <v>112</v>
      </c>
      <c r="G672" s="61" t="n">
        <f aca="false">(E672/F672)*100</f>
        <v>34.8214285714286</v>
      </c>
      <c r="H672" s="62" t="n">
        <v>1</v>
      </c>
      <c r="I672" s="62" t="n">
        <v>3</v>
      </c>
      <c r="J672" s="61" t="n">
        <f aca="false">(H675*I675)/100</f>
        <v>0.19</v>
      </c>
      <c r="K672" s="62" t="n">
        <v>76</v>
      </c>
      <c r="L672" s="62" t="n">
        <v>39</v>
      </c>
      <c r="M672" s="62" t="n">
        <v>10</v>
      </c>
      <c r="N672" s="61" t="n">
        <f aca="false">K672*L672*(1-(L672/M672))</f>
        <v>-8595.6</v>
      </c>
      <c r="O672" s="62" t="n">
        <v>7</v>
      </c>
      <c r="P672" s="62" t="n">
        <v>34</v>
      </c>
      <c r="Q672" s="61" t="n">
        <f aca="false">P672/O672</f>
        <v>4.85714285714286</v>
      </c>
      <c r="R672" s="62" t="n">
        <v>887</v>
      </c>
      <c r="S672" s="62" t="n">
        <v>18</v>
      </c>
      <c r="T672" s="45" t="n">
        <v>0.42</v>
      </c>
      <c r="U672" s="61" t="n">
        <f aca="false">(R672*S672*T672)/1000</f>
        <v>6.70572</v>
      </c>
      <c r="V672" s="45" t="n">
        <v>6.62</v>
      </c>
      <c r="W672" s="45" t="n">
        <v>17.92</v>
      </c>
      <c r="X672" s="61" t="n">
        <f aca="false">V672+W672</f>
        <v>24.54</v>
      </c>
    </row>
    <row r="673" customFormat="false" ht="14.9" hidden="false" customHeight="false" outlineLevel="0" collapsed="false">
      <c r="A673" s="59" t="n">
        <v>671</v>
      </c>
      <c r="B673" s="62" t="n">
        <v>10</v>
      </c>
      <c r="C673" s="62" t="n">
        <v>17</v>
      </c>
      <c r="D673" s="61" t="n">
        <f aca="false">(B673/C673)*100</f>
        <v>58.8235294117647</v>
      </c>
      <c r="E673" s="62" t="n">
        <v>39</v>
      </c>
      <c r="F673" s="62" t="n">
        <v>112</v>
      </c>
      <c r="G673" s="61" t="n">
        <f aca="false">(E673/F673)*100</f>
        <v>34.8214285714286</v>
      </c>
      <c r="H673" s="62" t="n">
        <v>8</v>
      </c>
      <c r="I673" s="62" t="n">
        <v>1</v>
      </c>
      <c r="J673" s="61" t="n">
        <f aca="false">(H676*I676)/100</f>
        <v>0.24</v>
      </c>
      <c r="K673" s="62" t="n">
        <v>76</v>
      </c>
      <c r="L673" s="62" t="n">
        <v>41</v>
      </c>
      <c r="M673" s="62" t="n">
        <v>12</v>
      </c>
      <c r="N673" s="61" t="n">
        <f aca="false">K673*L673*(1-(L673/M673))</f>
        <v>-7530.33333333333</v>
      </c>
      <c r="O673" s="62" t="n">
        <v>6</v>
      </c>
      <c r="P673" s="62" t="n">
        <v>46</v>
      </c>
      <c r="Q673" s="61" t="n">
        <f aca="false">P673/O673</f>
        <v>7.66666666666667</v>
      </c>
      <c r="R673" s="62" t="n">
        <v>941</v>
      </c>
      <c r="S673" s="62" t="n">
        <v>26</v>
      </c>
      <c r="T673" s="45" t="n">
        <v>0.44</v>
      </c>
      <c r="U673" s="61" t="n">
        <f aca="false">(R673*S673*T673)/1000</f>
        <v>10.76504</v>
      </c>
      <c r="V673" s="45" t="n">
        <v>5.64</v>
      </c>
      <c r="W673" s="45" t="n">
        <v>7.68</v>
      </c>
      <c r="X673" s="61" t="n">
        <f aca="false">V673+W673</f>
        <v>13.32</v>
      </c>
    </row>
    <row r="674" customFormat="false" ht="14.9" hidden="false" customHeight="false" outlineLevel="0" collapsed="false">
      <c r="A674" s="59" t="n">
        <v>672</v>
      </c>
      <c r="B674" s="62" t="n">
        <v>1</v>
      </c>
      <c r="C674" s="62" t="n">
        <v>11</v>
      </c>
      <c r="D674" s="61" t="n">
        <f aca="false">(B674/C674)*100</f>
        <v>9.09090909090909</v>
      </c>
      <c r="E674" s="62" t="n">
        <v>18</v>
      </c>
      <c r="F674" s="62" t="n">
        <v>116</v>
      </c>
      <c r="G674" s="61" t="n">
        <f aca="false">(E674/F674)*100</f>
        <v>15.5172413793103</v>
      </c>
      <c r="H674" s="62" t="n">
        <v>20</v>
      </c>
      <c r="I674" s="62" t="n">
        <v>2</v>
      </c>
      <c r="J674" s="61" t="n">
        <f aca="false">(H677*I677)/100</f>
        <v>0.14</v>
      </c>
      <c r="K674" s="62" t="n">
        <v>76</v>
      </c>
      <c r="L674" s="62" t="n">
        <v>26</v>
      </c>
      <c r="M674" s="62" t="n">
        <v>12</v>
      </c>
      <c r="N674" s="61" t="n">
        <f aca="false">K674*L674*(1-(L674/M674))</f>
        <v>-2305.33333333333</v>
      </c>
      <c r="O674" s="62" t="n">
        <v>8</v>
      </c>
      <c r="P674" s="62" t="n">
        <v>44</v>
      </c>
      <c r="Q674" s="61" t="n">
        <f aca="false">P674/O674</f>
        <v>5.5</v>
      </c>
      <c r="R674" s="62" t="n">
        <v>316</v>
      </c>
      <c r="S674" s="62" t="n">
        <v>18</v>
      </c>
      <c r="T674" s="45" t="n">
        <v>0.42</v>
      </c>
      <c r="U674" s="61" t="n">
        <f aca="false">(R674*S674*T674)/1000</f>
        <v>2.38896</v>
      </c>
      <c r="V674" s="45" t="n">
        <v>5.12</v>
      </c>
      <c r="W674" s="45" t="n">
        <v>20.16</v>
      </c>
      <c r="X674" s="61" t="n">
        <f aca="false">V674+W674</f>
        <v>25.28</v>
      </c>
    </row>
    <row r="675" customFormat="false" ht="14.9" hidden="false" customHeight="false" outlineLevel="0" collapsed="false">
      <c r="A675" s="59" t="n">
        <v>673</v>
      </c>
      <c r="B675" s="62" t="n">
        <v>3</v>
      </c>
      <c r="C675" s="62" t="n">
        <v>24</v>
      </c>
      <c r="D675" s="61" t="n">
        <f aca="false">(B675/C675)*100</f>
        <v>12.5</v>
      </c>
      <c r="E675" s="62" t="n">
        <v>33</v>
      </c>
      <c r="F675" s="62" t="n">
        <v>119</v>
      </c>
      <c r="G675" s="61" t="n">
        <f aca="false">(E675/F675)*100</f>
        <v>27.7310924369748</v>
      </c>
      <c r="H675" s="62" t="n">
        <v>19</v>
      </c>
      <c r="I675" s="62" t="n">
        <v>1</v>
      </c>
      <c r="J675" s="61" t="n">
        <f aca="false">(H678*I678)/100</f>
        <v>0.24</v>
      </c>
      <c r="K675" s="62" t="n">
        <v>78</v>
      </c>
      <c r="L675" s="62" t="n">
        <v>26</v>
      </c>
      <c r="M675" s="62" t="n">
        <v>10</v>
      </c>
      <c r="N675" s="61" t="n">
        <f aca="false">K675*L675*(1-(L675/M675))</f>
        <v>-3244.8</v>
      </c>
      <c r="O675" s="62" t="n">
        <v>8</v>
      </c>
      <c r="P675" s="62" t="n">
        <v>31</v>
      </c>
      <c r="Q675" s="61" t="n">
        <f aca="false">P675/O675</f>
        <v>3.875</v>
      </c>
      <c r="R675" s="62" t="n">
        <v>277</v>
      </c>
      <c r="S675" s="62" t="n">
        <v>28</v>
      </c>
      <c r="T675" s="45" t="n">
        <v>0.32</v>
      </c>
      <c r="U675" s="61" t="n">
        <f aca="false">(R675*S675*T675)/1000</f>
        <v>2.48192</v>
      </c>
      <c r="V675" s="45" t="n">
        <v>3.1</v>
      </c>
      <c r="W675" s="45" t="n">
        <v>18.72</v>
      </c>
      <c r="X675" s="61" t="n">
        <f aca="false">V675+W675</f>
        <v>21.82</v>
      </c>
    </row>
    <row r="676" customFormat="false" ht="14.9" hidden="false" customHeight="false" outlineLevel="0" collapsed="false">
      <c r="A676" s="59" t="n">
        <v>674</v>
      </c>
      <c r="B676" s="62" t="n">
        <v>5</v>
      </c>
      <c r="C676" s="62" t="n">
        <v>11</v>
      </c>
      <c r="D676" s="61" t="n">
        <f aca="false">(B676/C676)*100</f>
        <v>45.4545454545455</v>
      </c>
      <c r="E676" s="62" t="n">
        <v>24</v>
      </c>
      <c r="F676" s="62" t="n">
        <v>118</v>
      </c>
      <c r="G676" s="61" t="n">
        <f aca="false">(E676/F676)*100</f>
        <v>20.3389830508475</v>
      </c>
      <c r="H676" s="62" t="n">
        <v>8</v>
      </c>
      <c r="I676" s="62" t="n">
        <v>3</v>
      </c>
      <c r="J676" s="61" t="n">
        <f aca="false">(H679*I679)/100</f>
        <v>0.06</v>
      </c>
      <c r="K676" s="62" t="n">
        <v>79</v>
      </c>
      <c r="L676" s="62" t="n">
        <v>33</v>
      </c>
      <c r="M676" s="62" t="n">
        <v>10</v>
      </c>
      <c r="N676" s="61" t="n">
        <f aca="false">K676*L676*(1-(L676/M676))</f>
        <v>-5996.1</v>
      </c>
      <c r="O676" s="62" t="n">
        <v>4</v>
      </c>
      <c r="P676" s="62" t="n">
        <v>45</v>
      </c>
      <c r="Q676" s="61" t="n">
        <f aca="false">P676/O676</f>
        <v>11.25</v>
      </c>
      <c r="R676" s="62" t="n">
        <v>894</v>
      </c>
      <c r="S676" s="62" t="n">
        <v>24</v>
      </c>
      <c r="T676" s="45" t="n">
        <v>0.31</v>
      </c>
      <c r="U676" s="61" t="n">
        <f aca="false">(R676*S676*T676)/1000</f>
        <v>6.65136</v>
      </c>
      <c r="V676" s="45" t="n">
        <v>6.11</v>
      </c>
      <c r="W676" s="45" t="n">
        <v>20.16</v>
      </c>
      <c r="X676" s="61" t="n">
        <f aca="false">V676+W676</f>
        <v>26.27</v>
      </c>
    </row>
    <row r="677" customFormat="false" ht="14.9" hidden="false" customHeight="false" outlineLevel="0" collapsed="false">
      <c r="A677" s="59" t="n">
        <v>675</v>
      </c>
      <c r="B677" s="62" t="n">
        <v>7</v>
      </c>
      <c r="C677" s="62" t="n">
        <v>21</v>
      </c>
      <c r="D677" s="61" t="n">
        <f aca="false">(B677/C677)*100</f>
        <v>33.3333333333333</v>
      </c>
      <c r="E677" s="62" t="n">
        <v>35</v>
      </c>
      <c r="F677" s="62" t="n">
        <v>119</v>
      </c>
      <c r="G677" s="61" t="n">
        <f aca="false">(E677/F677)*100</f>
        <v>29.4117647058824</v>
      </c>
      <c r="H677" s="62" t="n">
        <v>14</v>
      </c>
      <c r="I677" s="62" t="n">
        <v>1</v>
      </c>
      <c r="J677" s="61" t="n">
        <f aca="false">(H680*I680)/100</f>
        <v>0.57</v>
      </c>
      <c r="K677" s="62" t="n">
        <v>89</v>
      </c>
      <c r="L677" s="62" t="n">
        <v>16</v>
      </c>
      <c r="M677" s="62" t="n">
        <v>11</v>
      </c>
      <c r="N677" s="61" t="n">
        <f aca="false">K677*L677*(1-(L677/M677))</f>
        <v>-647.272727272727</v>
      </c>
      <c r="O677" s="62" t="n">
        <v>7</v>
      </c>
      <c r="P677" s="62" t="n">
        <v>47</v>
      </c>
      <c r="Q677" s="61" t="n">
        <f aca="false">P677/O677</f>
        <v>6.71428571428571</v>
      </c>
      <c r="R677" s="62" t="n">
        <v>554</v>
      </c>
      <c r="S677" s="62" t="n">
        <v>17</v>
      </c>
      <c r="T677" s="45" t="n">
        <v>0.36</v>
      </c>
      <c r="U677" s="61" t="n">
        <f aca="false">(R677*S677*T677)/1000</f>
        <v>3.39048</v>
      </c>
      <c r="V677" s="45" t="n">
        <v>3.09</v>
      </c>
      <c r="W677" s="45" t="n">
        <v>24</v>
      </c>
      <c r="X677" s="61" t="n">
        <f aca="false">V677+W677</f>
        <v>27.09</v>
      </c>
    </row>
    <row r="678" customFormat="false" ht="14.9" hidden="false" customHeight="false" outlineLevel="0" collapsed="false">
      <c r="A678" s="59" t="n">
        <v>676</v>
      </c>
      <c r="B678" s="62" t="n">
        <v>0</v>
      </c>
      <c r="C678" s="62" t="n">
        <v>13</v>
      </c>
      <c r="D678" s="61" t="n">
        <f aca="false">(B678/C678)*100</f>
        <v>0</v>
      </c>
      <c r="E678" s="62" t="n">
        <v>20</v>
      </c>
      <c r="F678" s="62" t="n">
        <v>110</v>
      </c>
      <c r="G678" s="61" t="n">
        <f aca="false">(E678/F678)*100</f>
        <v>18.1818181818182</v>
      </c>
      <c r="H678" s="62" t="n">
        <v>8</v>
      </c>
      <c r="I678" s="62" t="n">
        <v>3</v>
      </c>
      <c r="J678" s="61" t="n">
        <f aca="false">(H681*I681)/100</f>
        <v>0.05</v>
      </c>
      <c r="K678" s="62" t="n">
        <v>86</v>
      </c>
      <c r="L678" s="62" t="n">
        <v>40</v>
      </c>
      <c r="M678" s="62" t="n">
        <v>11</v>
      </c>
      <c r="N678" s="61" t="n">
        <f aca="false">K678*L678*(1-(L678/M678))</f>
        <v>-9069.09090909091</v>
      </c>
      <c r="O678" s="62" t="n">
        <v>6</v>
      </c>
      <c r="P678" s="62" t="n">
        <v>44</v>
      </c>
      <c r="Q678" s="61" t="n">
        <f aca="false">P678/O678</f>
        <v>7.33333333333333</v>
      </c>
      <c r="R678" s="62" t="n">
        <v>766</v>
      </c>
      <c r="S678" s="62" t="n">
        <v>23</v>
      </c>
      <c r="T678" s="45" t="n">
        <v>0.27</v>
      </c>
      <c r="U678" s="61" t="n">
        <f aca="false">(R678*S678*T678)/1000</f>
        <v>4.75686</v>
      </c>
      <c r="V678" s="45" t="n">
        <v>7.09</v>
      </c>
      <c r="W678" s="45" t="n">
        <v>6.4</v>
      </c>
      <c r="X678" s="61" t="n">
        <f aca="false">V678+W678</f>
        <v>13.49</v>
      </c>
    </row>
    <row r="679" customFormat="false" ht="14.9" hidden="false" customHeight="false" outlineLevel="0" collapsed="false">
      <c r="A679" s="59" t="n">
        <v>677</v>
      </c>
      <c r="B679" s="62" t="n">
        <v>5</v>
      </c>
      <c r="C679" s="62" t="n">
        <v>12</v>
      </c>
      <c r="D679" s="61" t="n">
        <f aca="false">(B679/C679)*100</f>
        <v>41.6666666666667</v>
      </c>
      <c r="E679" s="62" t="n">
        <v>43</v>
      </c>
      <c r="F679" s="62" t="n">
        <v>119</v>
      </c>
      <c r="G679" s="61" t="n">
        <f aca="false">(E679/F679)*100</f>
        <v>36.1344537815126</v>
      </c>
      <c r="H679" s="62" t="n">
        <v>6</v>
      </c>
      <c r="I679" s="62" t="n">
        <v>1</v>
      </c>
      <c r="J679" s="61" t="n">
        <f aca="false">(H682*I682)/100</f>
        <v>0.34</v>
      </c>
      <c r="K679" s="62" t="n">
        <v>87</v>
      </c>
      <c r="L679" s="62" t="n">
        <v>45</v>
      </c>
      <c r="M679" s="62" t="n">
        <v>10</v>
      </c>
      <c r="N679" s="61" t="n">
        <f aca="false">K679*L679*(1-(L679/M679))</f>
        <v>-13702.5</v>
      </c>
      <c r="O679" s="62" t="n">
        <v>10</v>
      </c>
      <c r="P679" s="62" t="n">
        <v>35</v>
      </c>
      <c r="Q679" s="61" t="n">
        <f aca="false">P679/O679</f>
        <v>3.5</v>
      </c>
      <c r="R679" s="62" t="n">
        <v>133</v>
      </c>
      <c r="S679" s="62" t="n">
        <v>25</v>
      </c>
      <c r="T679" s="45" t="n">
        <v>0.35</v>
      </c>
      <c r="U679" s="61" t="n">
        <f aca="false">(R679*S679*T679)/1000</f>
        <v>1.16375</v>
      </c>
      <c r="V679" s="45" t="n">
        <v>3.57</v>
      </c>
      <c r="W679" s="45" t="n">
        <v>24.64</v>
      </c>
      <c r="X679" s="61" t="n">
        <f aca="false">V679+W679</f>
        <v>28.21</v>
      </c>
    </row>
    <row r="680" customFormat="false" ht="14.9" hidden="false" customHeight="false" outlineLevel="0" collapsed="false">
      <c r="A680" s="59" t="n">
        <v>678</v>
      </c>
      <c r="B680" s="62" t="n">
        <v>8</v>
      </c>
      <c r="C680" s="62" t="n">
        <v>21</v>
      </c>
      <c r="D680" s="61" t="n">
        <f aca="false">(B680/C680)*100</f>
        <v>38.0952380952381</v>
      </c>
      <c r="E680" s="62" t="n">
        <v>31</v>
      </c>
      <c r="F680" s="62" t="n">
        <v>118</v>
      </c>
      <c r="G680" s="61" t="n">
        <f aca="false">(E680/F680)*100</f>
        <v>26.271186440678</v>
      </c>
      <c r="H680" s="62" t="n">
        <v>19</v>
      </c>
      <c r="I680" s="62" t="n">
        <v>3</v>
      </c>
      <c r="J680" s="61" t="n">
        <f aca="false">(H683*I683)/100</f>
        <v>0.05</v>
      </c>
      <c r="K680" s="62" t="n">
        <v>76</v>
      </c>
      <c r="L680" s="62" t="n">
        <v>43</v>
      </c>
      <c r="M680" s="62" t="n">
        <v>11</v>
      </c>
      <c r="N680" s="61" t="n">
        <f aca="false">K680*L680*(1-(L680/M680))</f>
        <v>-9506.90909090909</v>
      </c>
      <c r="O680" s="62" t="n">
        <v>8</v>
      </c>
      <c r="P680" s="62" t="n">
        <v>44</v>
      </c>
      <c r="Q680" s="61" t="n">
        <f aca="false">P680/O680</f>
        <v>5.5</v>
      </c>
      <c r="R680" s="62" t="n">
        <v>690</v>
      </c>
      <c r="S680" s="62" t="n">
        <v>29</v>
      </c>
      <c r="T680" s="45" t="n">
        <v>0.4</v>
      </c>
      <c r="U680" s="61" t="n">
        <f aca="false">(R680*S680*T680)/1000</f>
        <v>8.004</v>
      </c>
      <c r="V680" s="45" t="n">
        <v>2.61</v>
      </c>
      <c r="W680" s="45" t="n">
        <v>14.72</v>
      </c>
      <c r="X680" s="61" t="n">
        <f aca="false">V680+W680</f>
        <v>17.33</v>
      </c>
    </row>
    <row r="681" customFormat="false" ht="14.9" hidden="false" customHeight="false" outlineLevel="0" collapsed="false">
      <c r="A681" s="59" t="n">
        <v>679</v>
      </c>
      <c r="B681" s="62" t="n">
        <v>10</v>
      </c>
      <c r="C681" s="62" t="n">
        <v>20</v>
      </c>
      <c r="D681" s="61" t="n">
        <f aca="false">(B681/C681)*100</f>
        <v>50</v>
      </c>
      <c r="E681" s="62" t="n">
        <v>30</v>
      </c>
      <c r="F681" s="62" t="n">
        <v>123</v>
      </c>
      <c r="G681" s="61" t="n">
        <f aca="false">(E681/F681)*100</f>
        <v>24.390243902439</v>
      </c>
      <c r="H681" s="62" t="n">
        <v>5</v>
      </c>
      <c r="I681" s="62" t="n">
        <v>1</v>
      </c>
      <c r="J681" s="61" t="n">
        <f aca="false">(H684*I684)/100</f>
        <v>0.01</v>
      </c>
      <c r="K681" s="62" t="n">
        <v>86</v>
      </c>
      <c r="L681" s="62" t="n">
        <v>19</v>
      </c>
      <c r="M681" s="62" t="n">
        <v>11</v>
      </c>
      <c r="N681" s="61" t="n">
        <f aca="false">K681*L681*(1-(L681/M681))</f>
        <v>-1188.36363636364</v>
      </c>
      <c r="O681" s="62" t="n">
        <v>9</v>
      </c>
      <c r="P681" s="62" t="n">
        <v>32</v>
      </c>
      <c r="Q681" s="61" t="n">
        <f aca="false">P681/O681</f>
        <v>3.55555555555556</v>
      </c>
      <c r="R681" s="62" t="n">
        <v>693</v>
      </c>
      <c r="S681" s="62" t="n">
        <v>18</v>
      </c>
      <c r="T681" s="45" t="n">
        <v>0.34</v>
      </c>
      <c r="U681" s="61" t="n">
        <f aca="false">(R681*S681*T681)/1000</f>
        <v>4.24116</v>
      </c>
      <c r="V681" s="45" t="n">
        <v>3.08</v>
      </c>
      <c r="W681" s="45" t="n">
        <v>9.36</v>
      </c>
      <c r="X681" s="61" t="n">
        <f aca="false">V681+W681</f>
        <v>12.44</v>
      </c>
    </row>
    <row r="682" customFormat="false" ht="14.9" hidden="false" customHeight="false" outlineLevel="0" collapsed="false">
      <c r="A682" s="59" t="n">
        <v>680</v>
      </c>
      <c r="B682" s="62" t="n">
        <v>8</v>
      </c>
      <c r="C682" s="62" t="n">
        <v>20</v>
      </c>
      <c r="D682" s="61" t="n">
        <f aca="false">(B682/C682)*100</f>
        <v>40</v>
      </c>
      <c r="E682" s="62" t="n">
        <v>11</v>
      </c>
      <c r="F682" s="62" t="n">
        <v>116</v>
      </c>
      <c r="G682" s="61" t="n">
        <f aca="false">(E682/F682)*100</f>
        <v>9.48275862068966</v>
      </c>
      <c r="H682" s="62" t="n">
        <v>17</v>
      </c>
      <c r="I682" s="62" t="n">
        <v>2</v>
      </c>
      <c r="J682" s="61" t="n">
        <f aca="false">(H685*I685)/100</f>
        <v>0.18</v>
      </c>
      <c r="K682" s="62" t="n">
        <v>75</v>
      </c>
      <c r="L682" s="62" t="n">
        <v>10</v>
      </c>
      <c r="M682" s="62" t="n">
        <v>12</v>
      </c>
      <c r="N682" s="61" t="n">
        <f aca="false">K682*L682*(1-(L682/M682))</f>
        <v>125</v>
      </c>
      <c r="O682" s="62" t="n">
        <v>4</v>
      </c>
      <c r="P682" s="62" t="n">
        <v>44</v>
      </c>
      <c r="Q682" s="61" t="n">
        <f aca="false">P682/O682</f>
        <v>11</v>
      </c>
      <c r="R682" s="62" t="n">
        <v>607</v>
      </c>
      <c r="S682" s="62" t="n">
        <v>25</v>
      </c>
      <c r="T682" s="45" t="n">
        <v>0.39</v>
      </c>
      <c r="U682" s="61" t="n">
        <f aca="false">(R682*S682*T682)/1000</f>
        <v>5.91825</v>
      </c>
      <c r="V682" s="45" t="n">
        <v>4.15</v>
      </c>
      <c r="W682" s="45" t="n">
        <v>10.88</v>
      </c>
      <c r="X682" s="61" t="n">
        <f aca="false">V682+W682</f>
        <v>15.03</v>
      </c>
    </row>
    <row r="683" customFormat="false" ht="14.9" hidden="false" customHeight="false" outlineLevel="0" collapsed="false">
      <c r="A683" s="59" t="n">
        <v>681</v>
      </c>
      <c r="B683" s="62" t="n">
        <v>0</v>
      </c>
      <c r="C683" s="62" t="n">
        <v>15</v>
      </c>
      <c r="D683" s="61" t="n">
        <f aca="false">(B683/C683)*100</f>
        <v>0</v>
      </c>
      <c r="E683" s="62" t="n">
        <v>25</v>
      </c>
      <c r="F683" s="62" t="n">
        <v>124</v>
      </c>
      <c r="G683" s="61" t="n">
        <f aca="false">(E683/F683)*100</f>
        <v>20.1612903225806</v>
      </c>
      <c r="H683" s="62" t="n">
        <v>5</v>
      </c>
      <c r="I683" s="62" t="n">
        <v>1</v>
      </c>
      <c r="J683" s="61" t="n">
        <f aca="false">(H686*I686)/100</f>
        <v>0.06</v>
      </c>
      <c r="K683" s="62" t="n">
        <v>88</v>
      </c>
      <c r="L683" s="62" t="n">
        <v>37</v>
      </c>
      <c r="M683" s="62" t="n">
        <v>12</v>
      </c>
      <c r="N683" s="61" t="n">
        <f aca="false">K683*L683*(1-(L683/M683))</f>
        <v>-6783.33333333333</v>
      </c>
      <c r="O683" s="62" t="n">
        <v>6</v>
      </c>
      <c r="P683" s="62" t="n">
        <v>38</v>
      </c>
      <c r="Q683" s="61" t="n">
        <f aca="false">P683/O683</f>
        <v>6.33333333333333</v>
      </c>
      <c r="R683" s="62" t="n">
        <v>587</v>
      </c>
      <c r="S683" s="62" t="n">
        <v>20</v>
      </c>
      <c r="T683" s="45" t="n">
        <v>0.43</v>
      </c>
      <c r="U683" s="61" t="n">
        <f aca="false">(R683*S683*T683)/1000</f>
        <v>5.0482</v>
      </c>
      <c r="V683" s="45" t="n">
        <v>6.06</v>
      </c>
      <c r="W683" s="45" t="n">
        <v>30.4</v>
      </c>
      <c r="X683" s="61" t="n">
        <f aca="false">V683+W683</f>
        <v>36.46</v>
      </c>
    </row>
    <row r="684" customFormat="false" ht="14.9" hidden="false" customHeight="false" outlineLevel="0" collapsed="false">
      <c r="A684" s="59" t="n">
        <v>682</v>
      </c>
      <c r="B684" s="62" t="n">
        <v>8</v>
      </c>
      <c r="C684" s="62" t="n">
        <v>13</v>
      </c>
      <c r="D684" s="61" t="n">
        <f aca="false">(B684/C684)*100</f>
        <v>61.5384615384615</v>
      </c>
      <c r="E684" s="62" t="n">
        <v>24</v>
      </c>
      <c r="F684" s="62" t="n">
        <v>117</v>
      </c>
      <c r="G684" s="61" t="n">
        <f aca="false">(E684/F684)*100</f>
        <v>20.5128205128205</v>
      </c>
      <c r="H684" s="62" t="n">
        <v>1</v>
      </c>
      <c r="I684" s="62" t="n">
        <v>1</v>
      </c>
      <c r="J684" s="61" t="n">
        <f aca="false">(H687*I687)/100</f>
        <v>0.19</v>
      </c>
      <c r="K684" s="62" t="n">
        <v>90</v>
      </c>
      <c r="L684" s="62" t="n">
        <v>39</v>
      </c>
      <c r="M684" s="62" t="n">
        <v>11</v>
      </c>
      <c r="N684" s="61" t="n">
        <f aca="false">K684*L684*(1-(L684/M684))</f>
        <v>-8934.54545454545</v>
      </c>
      <c r="O684" s="62" t="n">
        <v>8</v>
      </c>
      <c r="P684" s="62" t="n">
        <v>31</v>
      </c>
      <c r="Q684" s="61" t="n">
        <f aca="false">P684/O684</f>
        <v>3.875</v>
      </c>
      <c r="R684" s="62" t="n">
        <v>390</v>
      </c>
      <c r="S684" s="62" t="n">
        <v>29</v>
      </c>
      <c r="T684" s="45" t="n">
        <v>0.34</v>
      </c>
      <c r="U684" s="61" t="n">
        <f aca="false">(R684*S684*T684)/1000</f>
        <v>3.8454</v>
      </c>
      <c r="V684" s="45" t="n">
        <v>3.58</v>
      </c>
      <c r="W684" s="45" t="n">
        <v>24.96</v>
      </c>
      <c r="X684" s="61" t="n">
        <f aca="false">V684+W684</f>
        <v>28.54</v>
      </c>
    </row>
    <row r="685" customFormat="false" ht="14.9" hidden="false" customHeight="false" outlineLevel="0" collapsed="false">
      <c r="A685" s="59" t="n">
        <v>683</v>
      </c>
      <c r="B685" s="62" t="n">
        <v>1</v>
      </c>
      <c r="C685" s="62" t="n">
        <v>19</v>
      </c>
      <c r="D685" s="61" t="n">
        <f aca="false">(B685/C685)*100</f>
        <v>5.26315789473684</v>
      </c>
      <c r="E685" s="62" t="n">
        <v>12</v>
      </c>
      <c r="F685" s="62" t="n">
        <v>111</v>
      </c>
      <c r="G685" s="61" t="n">
        <f aca="false">(E685/F685)*100</f>
        <v>10.8108108108108</v>
      </c>
      <c r="H685" s="62" t="n">
        <v>18</v>
      </c>
      <c r="I685" s="62" t="n">
        <v>1</v>
      </c>
      <c r="J685" s="61" t="n">
        <f aca="false">(H688*I688)/100</f>
        <v>0.17</v>
      </c>
      <c r="K685" s="62" t="n">
        <v>77</v>
      </c>
      <c r="L685" s="62" t="n">
        <v>13</v>
      </c>
      <c r="M685" s="62" t="n">
        <v>12</v>
      </c>
      <c r="N685" s="61" t="n">
        <f aca="false">K685*L685*(1-(L685/M685))</f>
        <v>-83.4166666666666</v>
      </c>
      <c r="O685" s="62" t="n">
        <v>9</v>
      </c>
      <c r="P685" s="62" t="n">
        <v>30</v>
      </c>
      <c r="Q685" s="61" t="n">
        <f aca="false">P685/O685</f>
        <v>3.33333333333333</v>
      </c>
      <c r="R685" s="62" t="n">
        <v>624</v>
      </c>
      <c r="S685" s="62" t="n">
        <v>15</v>
      </c>
      <c r="T685" s="45" t="n">
        <v>0.37</v>
      </c>
      <c r="U685" s="61" t="n">
        <f aca="false">(R685*S685*T685)/1000</f>
        <v>3.4632</v>
      </c>
      <c r="V685" s="45" t="n">
        <v>6.14</v>
      </c>
      <c r="W685" s="45" t="n">
        <v>19.68</v>
      </c>
      <c r="X685" s="61" t="n">
        <f aca="false">V685+W685</f>
        <v>25.82</v>
      </c>
    </row>
    <row r="686" customFormat="false" ht="14.9" hidden="false" customHeight="false" outlineLevel="0" collapsed="false">
      <c r="A686" s="59" t="n">
        <v>684</v>
      </c>
      <c r="B686" s="62" t="n">
        <v>9</v>
      </c>
      <c r="C686" s="62" t="n">
        <v>12</v>
      </c>
      <c r="D686" s="61" t="n">
        <f aca="false">(B686/C686)*100</f>
        <v>75</v>
      </c>
      <c r="E686" s="62" t="n">
        <v>21</v>
      </c>
      <c r="F686" s="62" t="n">
        <v>115</v>
      </c>
      <c r="G686" s="61" t="n">
        <f aca="false">(E686/F686)*100</f>
        <v>18.2608695652174</v>
      </c>
      <c r="H686" s="62" t="n">
        <v>2</v>
      </c>
      <c r="I686" s="62" t="n">
        <v>3</v>
      </c>
      <c r="J686" s="61" t="n">
        <f aca="false">(H689*I689)/100</f>
        <v>0.6</v>
      </c>
      <c r="K686" s="62" t="n">
        <v>79</v>
      </c>
      <c r="L686" s="62" t="n">
        <v>43</v>
      </c>
      <c r="M686" s="62" t="n">
        <v>11</v>
      </c>
      <c r="N686" s="61" t="n">
        <f aca="false">K686*L686*(1-(L686/M686))</f>
        <v>-9882.18181818182</v>
      </c>
      <c r="O686" s="62" t="n">
        <v>8</v>
      </c>
      <c r="P686" s="62" t="n">
        <v>31</v>
      </c>
      <c r="Q686" s="61" t="n">
        <f aca="false">P686/O686</f>
        <v>3.875</v>
      </c>
      <c r="R686" s="62" t="n">
        <v>531</v>
      </c>
      <c r="S686" s="62" t="n">
        <v>21</v>
      </c>
      <c r="T686" s="45" t="n">
        <v>0.39</v>
      </c>
      <c r="U686" s="61" t="n">
        <f aca="false">(R686*S686*T686)/1000</f>
        <v>4.34889</v>
      </c>
      <c r="V686" s="45" t="n">
        <v>3.06</v>
      </c>
      <c r="W686" s="45" t="n">
        <v>18.48</v>
      </c>
      <c r="X686" s="61" t="n">
        <f aca="false">V686+W686</f>
        <v>21.54</v>
      </c>
    </row>
    <row r="687" customFormat="false" ht="14.9" hidden="false" customHeight="false" outlineLevel="0" collapsed="false">
      <c r="A687" s="59" t="n">
        <v>685</v>
      </c>
      <c r="B687" s="62" t="n">
        <v>7</v>
      </c>
      <c r="C687" s="62" t="n">
        <v>14</v>
      </c>
      <c r="D687" s="61" t="n">
        <f aca="false">(B687/C687)*100</f>
        <v>50</v>
      </c>
      <c r="E687" s="62" t="n">
        <v>35</v>
      </c>
      <c r="F687" s="62" t="n">
        <v>120</v>
      </c>
      <c r="G687" s="61" t="n">
        <f aca="false">(E687/F687)*100</f>
        <v>29.1666666666667</v>
      </c>
      <c r="H687" s="62" t="n">
        <v>19</v>
      </c>
      <c r="I687" s="62" t="n">
        <v>1</v>
      </c>
      <c r="J687" s="61" t="n">
        <f aca="false">(H690*I690)/100</f>
        <v>0.2</v>
      </c>
      <c r="K687" s="62" t="n">
        <v>90</v>
      </c>
      <c r="L687" s="62" t="n">
        <v>50</v>
      </c>
      <c r="M687" s="62" t="n">
        <v>12</v>
      </c>
      <c r="N687" s="61" t="n">
        <f aca="false">K687*L687*(1-(L687/M687))</f>
        <v>-14250</v>
      </c>
      <c r="O687" s="62" t="n">
        <v>9</v>
      </c>
      <c r="P687" s="62" t="n">
        <v>36</v>
      </c>
      <c r="Q687" s="61" t="n">
        <f aca="false">P687/O687</f>
        <v>4</v>
      </c>
      <c r="R687" s="62" t="n">
        <v>855</v>
      </c>
      <c r="S687" s="62" t="n">
        <v>25</v>
      </c>
      <c r="T687" s="45" t="n">
        <v>0.28</v>
      </c>
      <c r="U687" s="61" t="n">
        <f aca="false">(R687*S687*T687)/1000</f>
        <v>5.985</v>
      </c>
      <c r="V687" s="45" t="n">
        <v>3.05</v>
      </c>
      <c r="W687" s="45" t="n">
        <v>14.88</v>
      </c>
      <c r="X687" s="61" t="n">
        <f aca="false">V687+W687</f>
        <v>17.93</v>
      </c>
    </row>
    <row r="688" customFormat="false" ht="14.9" hidden="false" customHeight="false" outlineLevel="0" collapsed="false">
      <c r="A688" s="59" t="n">
        <v>686</v>
      </c>
      <c r="B688" s="62" t="n">
        <v>5</v>
      </c>
      <c r="C688" s="62" t="n">
        <v>22</v>
      </c>
      <c r="D688" s="61" t="n">
        <f aca="false">(B688/C688)*100</f>
        <v>22.7272727272727</v>
      </c>
      <c r="E688" s="62" t="n">
        <v>44</v>
      </c>
      <c r="F688" s="62" t="n">
        <v>114</v>
      </c>
      <c r="G688" s="61" t="n">
        <f aca="false">(E688/F688)*100</f>
        <v>38.5964912280702</v>
      </c>
      <c r="H688" s="62" t="n">
        <v>17</v>
      </c>
      <c r="I688" s="62" t="n">
        <v>1</v>
      </c>
      <c r="J688" s="61" t="n">
        <f aca="false">(H691*I691)/100</f>
        <v>0.18</v>
      </c>
      <c r="K688" s="62" t="n">
        <v>86</v>
      </c>
      <c r="L688" s="62" t="n">
        <v>19</v>
      </c>
      <c r="M688" s="62" t="n">
        <v>10</v>
      </c>
      <c r="N688" s="61" t="n">
        <f aca="false">K688*L688*(1-(L688/M688))</f>
        <v>-1470.6</v>
      </c>
      <c r="O688" s="62" t="n">
        <v>6</v>
      </c>
      <c r="P688" s="62" t="n">
        <v>48</v>
      </c>
      <c r="Q688" s="61" t="n">
        <f aca="false">P688/O688</f>
        <v>8</v>
      </c>
      <c r="R688" s="62" t="n">
        <v>470</v>
      </c>
      <c r="S688" s="62" t="n">
        <v>27</v>
      </c>
      <c r="T688" s="45" t="n">
        <v>0.43</v>
      </c>
      <c r="U688" s="61" t="n">
        <f aca="false">(R688*S688*T688)/1000</f>
        <v>5.4567</v>
      </c>
      <c r="V688" s="45" t="n">
        <v>4.1</v>
      </c>
      <c r="W688" s="45" t="n">
        <v>14.08</v>
      </c>
      <c r="X688" s="61" t="n">
        <f aca="false">V688+W688</f>
        <v>18.18</v>
      </c>
    </row>
    <row r="689" customFormat="false" ht="14.9" hidden="false" customHeight="false" outlineLevel="0" collapsed="false">
      <c r="A689" s="59" t="n">
        <v>687</v>
      </c>
      <c r="B689" s="62" t="n">
        <v>10</v>
      </c>
      <c r="C689" s="62" t="n">
        <v>18</v>
      </c>
      <c r="D689" s="61" t="n">
        <f aca="false">(B689/C689)*100</f>
        <v>55.5555555555556</v>
      </c>
      <c r="E689" s="62" t="n">
        <v>21</v>
      </c>
      <c r="F689" s="62" t="n">
        <v>113</v>
      </c>
      <c r="G689" s="61" t="n">
        <f aca="false">(E689/F689)*100</f>
        <v>18.5840707964602</v>
      </c>
      <c r="H689" s="62" t="n">
        <v>20</v>
      </c>
      <c r="I689" s="62" t="n">
        <v>3</v>
      </c>
      <c r="J689" s="61" t="n">
        <f aca="false">(H692*I692)/100</f>
        <v>0.08</v>
      </c>
      <c r="K689" s="62" t="n">
        <v>75</v>
      </c>
      <c r="L689" s="62" t="n">
        <v>43</v>
      </c>
      <c r="M689" s="62" t="n">
        <v>10</v>
      </c>
      <c r="N689" s="61" t="n">
        <f aca="false">K689*L689*(1-(L689/M689))</f>
        <v>-10642.5</v>
      </c>
      <c r="O689" s="62" t="n">
        <v>6</v>
      </c>
      <c r="P689" s="62" t="n">
        <v>46</v>
      </c>
      <c r="Q689" s="61" t="n">
        <f aca="false">P689/O689</f>
        <v>7.66666666666667</v>
      </c>
      <c r="R689" s="62" t="n">
        <v>396</v>
      </c>
      <c r="S689" s="62" t="n">
        <v>29</v>
      </c>
      <c r="T689" s="45" t="n">
        <v>0.36</v>
      </c>
      <c r="U689" s="61" t="n">
        <f aca="false">(R689*S689*T689)/1000</f>
        <v>4.13424</v>
      </c>
      <c r="V689" s="45" t="n">
        <v>2.1</v>
      </c>
      <c r="W689" s="45" t="n">
        <v>19.6</v>
      </c>
      <c r="X689" s="61" t="n">
        <f aca="false">V689+W689</f>
        <v>21.7</v>
      </c>
    </row>
    <row r="690" customFormat="false" ht="14.9" hidden="false" customHeight="false" outlineLevel="0" collapsed="false">
      <c r="A690" s="59" t="n">
        <v>688</v>
      </c>
      <c r="B690" s="62" t="n">
        <v>6</v>
      </c>
      <c r="C690" s="62" t="n">
        <v>23</v>
      </c>
      <c r="D690" s="61" t="n">
        <f aca="false">(B690/C690)*100</f>
        <v>26.0869565217391</v>
      </c>
      <c r="E690" s="62" t="n">
        <v>20</v>
      </c>
      <c r="F690" s="62" t="n">
        <v>114</v>
      </c>
      <c r="G690" s="61" t="n">
        <f aca="false">(E690/F690)*100</f>
        <v>17.5438596491228</v>
      </c>
      <c r="H690" s="62" t="n">
        <v>10</v>
      </c>
      <c r="I690" s="62" t="n">
        <v>2</v>
      </c>
      <c r="J690" s="61" t="n">
        <f aca="false">(H693*I693)/100</f>
        <v>0.17</v>
      </c>
      <c r="K690" s="62" t="n">
        <v>78</v>
      </c>
      <c r="L690" s="62" t="n">
        <v>50</v>
      </c>
      <c r="M690" s="62" t="n">
        <v>10</v>
      </c>
      <c r="N690" s="61" t="n">
        <f aca="false">K690*L690*(1-(L690/M690))</f>
        <v>-15600</v>
      </c>
      <c r="O690" s="62" t="n">
        <v>5</v>
      </c>
      <c r="P690" s="62" t="n">
        <v>45</v>
      </c>
      <c r="Q690" s="61" t="n">
        <f aca="false">P690/O690</f>
        <v>9</v>
      </c>
      <c r="R690" s="62" t="n">
        <v>429</v>
      </c>
      <c r="S690" s="62" t="n">
        <v>26</v>
      </c>
      <c r="T690" s="45" t="n">
        <v>0.3</v>
      </c>
      <c r="U690" s="61" t="n">
        <f aca="false">(R690*S690*T690)/1000</f>
        <v>3.3462</v>
      </c>
      <c r="V690" s="45" t="n">
        <v>6.05</v>
      </c>
      <c r="W690" s="45" t="n">
        <v>36</v>
      </c>
      <c r="X690" s="61" t="n">
        <f aca="false">V690+W690</f>
        <v>42.05</v>
      </c>
    </row>
    <row r="691" customFormat="false" ht="14.9" hidden="false" customHeight="false" outlineLevel="0" collapsed="false">
      <c r="A691" s="59" t="n">
        <v>689</v>
      </c>
      <c r="B691" s="62" t="n">
        <v>1</v>
      </c>
      <c r="C691" s="62" t="n">
        <v>20</v>
      </c>
      <c r="D691" s="61" t="n">
        <f aca="false">(B691/C691)*100</f>
        <v>5</v>
      </c>
      <c r="E691" s="62" t="n">
        <v>29</v>
      </c>
      <c r="F691" s="62" t="n">
        <v>112</v>
      </c>
      <c r="G691" s="61" t="n">
        <f aca="false">(E691/F691)*100</f>
        <v>25.8928571428571</v>
      </c>
      <c r="H691" s="62" t="n">
        <v>18</v>
      </c>
      <c r="I691" s="62" t="n">
        <v>1</v>
      </c>
      <c r="J691" s="61" t="n">
        <f aca="false">(H694*I694)/100</f>
        <v>0.04</v>
      </c>
      <c r="K691" s="62" t="n">
        <v>80</v>
      </c>
      <c r="L691" s="62" t="n">
        <v>50</v>
      </c>
      <c r="M691" s="62" t="n">
        <v>12</v>
      </c>
      <c r="N691" s="61" t="n">
        <f aca="false">K691*L691*(1-(L691/M691))</f>
        <v>-12666.6666666667</v>
      </c>
      <c r="O691" s="62" t="n">
        <v>10</v>
      </c>
      <c r="P691" s="62" t="n">
        <v>35</v>
      </c>
      <c r="Q691" s="61" t="n">
        <f aca="false">P691/O691</f>
        <v>3.5</v>
      </c>
      <c r="R691" s="62" t="n">
        <v>329</v>
      </c>
      <c r="S691" s="62" t="n">
        <v>27</v>
      </c>
      <c r="T691" s="45" t="n">
        <v>0.25</v>
      </c>
      <c r="U691" s="61" t="n">
        <f aca="false">(R691*S691*T691)/1000</f>
        <v>2.22075</v>
      </c>
      <c r="V691" s="45" t="n">
        <v>2.6</v>
      </c>
      <c r="W691" s="45" t="n">
        <v>19.2</v>
      </c>
      <c r="X691" s="61" t="n">
        <f aca="false">V691+W691</f>
        <v>21.8</v>
      </c>
    </row>
    <row r="692" customFormat="false" ht="14.9" hidden="false" customHeight="false" outlineLevel="0" collapsed="false">
      <c r="A692" s="59" t="n">
        <v>690</v>
      </c>
      <c r="B692" s="62" t="n">
        <v>8</v>
      </c>
      <c r="C692" s="62" t="n">
        <v>15</v>
      </c>
      <c r="D692" s="61" t="n">
        <f aca="false">(B692/C692)*100</f>
        <v>53.3333333333333</v>
      </c>
      <c r="E692" s="62" t="n">
        <v>42</v>
      </c>
      <c r="F692" s="62" t="n">
        <v>121</v>
      </c>
      <c r="G692" s="61" t="n">
        <f aca="false">(E692/F692)*100</f>
        <v>34.7107438016529</v>
      </c>
      <c r="H692" s="62" t="n">
        <v>4</v>
      </c>
      <c r="I692" s="62" t="n">
        <v>2</v>
      </c>
      <c r="J692" s="61" t="n">
        <f aca="false">(H695*I695)/100</f>
        <v>0.57</v>
      </c>
      <c r="K692" s="62" t="n">
        <v>83</v>
      </c>
      <c r="L692" s="62" t="n">
        <v>46</v>
      </c>
      <c r="M692" s="62" t="n">
        <v>10</v>
      </c>
      <c r="N692" s="61" t="n">
        <f aca="false">K692*L692*(1-(L692/M692))</f>
        <v>-13744.8</v>
      </c>
      <c r="O692" s="62" t="n">
        <v>5</v>
      </c>
      <c r="P692" s="62" t="n">
        <v>30</v>
      </c>
      <c r="Q692" s="61" t="n">
        <f aca="false">P692/O692</f>
        <v>6</v>
      </c>
      <c r="R692" s="62" t="n">
        <v>759</v>
      </c>
      <c r="S692" s="62" t="n">
        <v>27</v>
      </c>
      <c r="T692" s="45" t="n">
        <v>0.39</v>
      </c>
      <c r="U692" s="61" t="n">
        <f aca="false">(R692*S692*T692)/1000</f>
        <v>7.99227</v>
      </c>
      <c r="V692" s="45" t="n">
        <v>2.58</v>
      </c>
      <c r="W692" s="45" t="n">
        <v>18.72</v>
      </c>
      <c r="X692" s="61" t="n">
        <f aca="false">V692+W692</f>
        <v>21.3</v>
      </c>
    </row>
    <row r="693" customFormat="false" ht="14.9" hidden="false" customHeight="false" outlineLevel="0" collapsed="false">
      <c r="A693" s="59" t="n">
        <v>691</v>
      </c>
      <c r="B693" s="62" t="n">
        <v>7</v>
      </c>
      <c r="C693" s="62" t="n">
        <v>22</v>
      </c>
      <c r="D693" s="61" t="n">
        <f aca="false">(B693/C693)*100</f>
        <v>31.8181818181818</v>
      </c>
      <c r="E693" s="62" t="n">
        <v>45</v>
      </c>
      <c r="F693" s="62" t="n">
        <v>110</v>
      </c>
      <c r="G693" s="61" t="n">
        <f aca="false">(E693/F693)*100</f>
        <v>40.9090909090909</v>
      </c>
      <c r="H693" s="62" t="n">
        <v>17</v>
      </c>
      <c r="I693" s="62" t="n">
        <v>1</v>
      </c>
      <c r="J693" s="61" t="n">
        <f aca="false">(H696*I696)/100</f>
        <v>0.15</v>
      </c>
      <c r="K693" s="62" t="n">
        <v>71</v>
      </c>
      <c r="L693" s="62" t="n">
        <v>13</v>
      </c>
      <c r="M693" s="62" t="n">
        <v>11</v>
      </c>
      <c r="N693" s="61" t="n">
        <f aca="false">K693*L693*(1-(L693/M693))</f>
        <v>-167.818181818182</v>
      </c>
      <c r="O693" s="62" t="n">
        <v>10</v>
      </c>
      <c r="P693" s="62" t="n">
        <v>41</v>
      </c>
      <c r="Q693" s="61" t="n">
        <f aca="false">P693/O693</f>
        <v>4.1</v>
      </c>
      <c r="R693" s="62" t="n">
        <v>467</v>
      </c>
      <c r="S693" s="62" t="n">
        <v>22</v>
      </c>
      <c r="T693" s="45" t="n">
        <v>0.32</v>
      </c>
      <c r="U693" s="61" t="n">
        <f aca="false">(R693*S693*T693)/1000</f>
        <v>3.28768</v>
      </c>
      <c r="V693" s="45" t="n">
        <v>7.64</v>
      </c>
      <c r="W693" s="45" t="n">
        <v>24.08</v>
      </c>
      <c r="X693" s="61" t="n">
        <f aca="false">V693+W693</f>
        <v>31.72</v>
      </c>
    </row>
    <row r="694" customFormat="false" ht="14.9" hidden="false" customHeight="false" outlineLevel="0" collapsed="false">
      <c r="A694" s="59" t="n">
        <v>692</v>
      </c>
      <c r="B694" s="62" t="n">
        <v>8</v>
      </c>
      <c r="C694" s="62" t="n">
        <v>13</v>
      </c>
      <c r="D694" s="61" t="n">
        <f aca="false">(B694/C694)*100</f>
        <v>61.5384615384615</v>
      </c>
      <c r="E694" s="62" t="n">
        <v>16</v>
      </c>
      <c r="F694" s="62" t="n">
        <v>120</v>
      </c>
      <c r="G694" s="61" t="n">
        <f aca="false">(E694/F694)*100</f>
        <v>13.3333333333333</v>
      </c>
      <c r="H694" s="62" t="n">
        <v>2</v>
      </c>
      <c r="I694" s="62" t="n">
        <v>2</v>
      </c>
      <c r="J694" s="61" t="n">
        <f aca="false">(H697*I697)/100</f>
        <v>0.19</v>
      </c>
      <c r="K694" s="62" t="n">
        <v>81</v>
      </c>
      <c r="L694" s="62" t="n">
        <v>33</v>
      </c>
      <c r="M694" s="62" t="n">
        <v>11</v>
      </c>
      <c r="N694" s="61" t="n">
        <f aca="false">K694*L694*(1-(L694/M694))</f>
        <v>-5346</v>
      </c>
      <c r="O694" s="62" t="n">
        <v>4</v>
      </c>
      <c r="P694" s="62" t="n">
        <v>37</v>
      </c>
      <c r="Q694" s="61" t="n">
        <f aca="false">P694/O694</f>
        <v>9.25</v>
      </c>
      <c r="R694" s="62" t="n">
        <v>145</v>
      </c>
      <c r="S694" s="62" t="n">
        <v>30</v>
      </c>
      <c r="T694" s="45" t="n">
        <v>0.33</v>
      </c>
      <c r="U694" s="61" t="n">
        <f aca="false">(R694*S694*T694)/1000</f>
        <v>1.4355</v>
      </c>
      <c r="V694" s="45" t="n">
        <v>7.57</v>
      </c>
      <c r="W694" s="45" t="n">
        <v>9.36</v>
      </c>
      <c r="X694" s="61" t="n">
        <f aca="false">V694+W694</f>
        <v>16.93</v>
      </c>
    </row>
    <row r="695" customFormat="false" ht="14.9" hidden="false" customHeight="false" outlineLevel="0" collapsed="false">
      <c r="A695" s="59" t="n">
        <v>693</v>
      </c>
      <c r="B695" s="62" t="n">
        <v>0</v>
      </c>
      <c r="C695" s="62" t="n">
        <v>23</v>
      </c>
      <c r="D695" s="61" t="n">
        <f aca="false">(B695/C695)*100</f>
        <v>0</v>
      </c>
      <c r="E695" s="62" t="n">
        <v>19</v>
      </c>
      <c r="F695" s="62" t="n">
        <v>122</v>
      </c>
      <c r="G695" s="61" t="n">
        <f aca="false">(E695/F695)*100</f>
        <v>15.5737704918033</v>
      </c>
      <c r="H695" s="62" t="n">
        <v>19</v>
      </c>
      <c r="I695" s="62" t="n">
        <v>3</v>
      </c>
      <c r="J695" s="61" t="n">
        <f aca="false">(H698*I698)/100</f>
        <v>0.57</v>
      </c>
      <c r="K695" s="62" t="n">
        <v>78</v>
      </c>
      <c r="L695" s="62" t="n">
        <v>27</v>
      </c>
      <c r="M695" s="62" t="n">
        <v>11</v>
      </c>
      <c r="N695" s="61" t="n">
        <f aca="false">K695*L695*(1-(L695/M695))</f>
        <v>-3063.27272727273</v>
      </c>
      <c r="O695" s="62" t="n">
        <v>3</v>
      </c>
      <c r="P695" s="62" t="n">
        <v>45</v>
      </c>
      <c r="Q695" s="61" t="n">
        <f aca="false">P695/O695</f>
        <v>15</v>
      </c>
      <c r="R695" s="62" t="n">
        <v>871</v>
      </c>
      <c r="S695" s="62" t="n">
        <v>30</v>
      </c>
      <c r="T695" s="45" t="n">
        <v>0.39</v>
      </c>
      <c r="U695" s="61" t="n">
        <f aca="false">(R695*S695*T695)/1000</f>
        <v>10.1907</v>
      </c>
      <c r="V695" s="45" t="n">
        <v>1.59</v>
      </c>
      <c r="W695" s="45" t="n">
        <v>10.88</v>
      </c>
      <c r="X695" s="61" t="n">
        <f aca="false">V695+W695</f>
        <v>12.47</v>
      </c>
    </row>
    <row r="696" customFormat="false" ht="14.9" hidden="false" customHeight="false" outlineLevel="0" collapsed="false">
      <c r="A696" s="59" t="n">
        <v>694</v>
      </c>
      <c r="B696" s="62" t="n">
        <v>7</v>
      </c>
      <c r="C696" s="62" t="n">
        <v>19</v>
      </c>
      <c r="D696" s="61" t="n">
        <f aca="false">(B696/C696)*100</f>
        <v>36.8421052631579</v>
      </c>
      <c r="E696" s="62" t="n">
        <v>40</v>
      </c>
      <c r="F696" s="62" t="n">
        <v>123</v>
      </c>
      <c r="G696" s="61" t="n">
        <f aca="false">(E696/F696)*100</f>
        <v>32.520325203252</v>
      </c>
      <c r="H696" s="62" t="n">
        <v>15</v>
      </c>
      <c r="I696" s="62" t="n">
        <v>1</v>
      </c>
      <c r="J696" s="61" t="n">
        <f aca="false">(H699*I699)/100</f>
        <v>0.06</v>
      </c>
      <c r="K696" s="62" t="n">
        <v>80</v>
      </c>
      <c r="L696" s="62" t="n">
        <v>38</v>
      </c>
      <c r="M696" s="62" t="n">
        <v>10</v>
      </c>
      <c r="N696" s="61" t="n">
        <f aca="false">K696*L696*(1-(L696/M696))</f>
        <v>-8512</v>
      </c>
      <c r="O696" s="62" t="n">
        <v>10</v>
      </c>
      <c r="P696" s="62" t="n">
        <v>45</v>
      </c>
      <c r="Q696" s="61" t="n">
        <f aca="false">P696/O696</f>
        <v>4.5</v>
      </c>
      <c r="R696" s="62" t="n">
        <v>388</v>
      </c>
      <c r="S696" s="62" t="n">
        <v>15</v>
      </c>
      <c r="T696" s="45" t="n">
        <v>0.4</v>
      </c>
      <c r="U696" s="61" t="n">
        <f aca="false">(R696*S696*T696)/1000</f>
        <v>2.328</v>
      </c>
      <c r="V696" s="45" t="n">
        <v>3.06</v>
      </c>
      <c r="W696" s="45" t="n">
        <v>18</v>
      </c>
      <c r="X696" s="61" t="n">
        <f aca="false">V696+W696</f>
        <v>21.06</v>
      </c>
    </row>
    <row r="697" customFormat="false" ht="14.9" hidden="false" customHeight="false" outlineLevel="0" collapsed="false">
      <c r="A697" s="59" t="n">
        <v>695</v>
      </c>
      <c r="B697" s="62" t="n">
        <v>9</v>
      </c>
      <c r="C697" s="62" t="n">
        <v>11</v>
      </c>
      <c r="D697" s="61" t="n">
        <f aca="false">(B697/C697)*100</f>
        <v>81.8181818181818</v>
      </c>
      <c r="E697" s="62" t="n">
        <v>22</v>
      </c>
      <c r="F697" s="62" t="n">
        <v>117</v>
      </c>
      <c r="G697" s="61" t="n">
        <f aca="false">(E697/F697)*100</f>
        <v>18.8034188034188</v>
      </c>
      <c r="H697" s="62" t="n">
        <v>19</v>
      </c>
      <c r="I697" s="62" t="n">
        <v>1</v>
      </c>
      <c r="J697" s="61" t="n">
        <f aca="false">(H700*I700)/100</f>
        <v>0.36</v>
      </c>
      <c r="K697" s="62" t="n">
        <v>75</v>
      </c>
      <c r="L697" s="62" t="n">
        <v>32</v>
      </c>
      <c r="M697" s="62" t="n">
        <v>10</v>
      </c>
      <c r="N697" s="61" t="n">
        <f aca="false">K697*L697*(1-(L697/M697))</f>
        <v>-5280</v>
      </c>
      <c r="O697" s="62" t="n">
        <v>10</v>
      </c>
      <c r="P697" s="62" t="n">
        <v>43</v>
      </c>
      <c r="Q697" s="61" t="n">
        <f aca="false">P697/O697</f>
        <v>4.3</v>
      </c>
      <c r="R697" s="62" t="n">
        <v>642</v>
      </c>
      <c r="S697" s="62" t="n">
        <v>22</v>
      </c>
      <c r="T697" s="45" t="n">
        <v>0.35</v>
      </c>
      <c r="U697" s="61" t="n">
        <f aca="false">(R697*S697*T697)/1000</f>
        <v>4.9434</v>
      </c>
      <c r="V697" s="45" t="n">
        <v>4.11</v>
      </c>
      <c r="W697" s="45" t="n">
        <v>7.04</v>
      </c>
      <c r="X697" s="61" t="n">
        <f aca="false">V697+W697</f>
        <v>11.15</v>
      </c>
    </row>
    <row r="698" customFormat="false" ht="14.9" hidden="false" customHeight="false" outlineLevel="0" collapsed="false">
      <c r="A698" s="59" t="n">
        <v>696</v>
      </c>
      <c r="B698" s="62" t="n">
        <v>6</v>
      </c>
      <c r="C698" s="62" t="n">
        <v>15</v>
      </c>
      <c r="D698" s="61" t="n">
        <f aca="false">(B698/C698)*100</f>
        <v>40</v>
      </c>
      <c r="E698" s="62" t="n">
        <v>11</v>
      </c>
      <c r="F698" s="62" t="n">
        <v>112</v>
      </c>
      <c r="G698" s="61" t="n">
        <f aca="false">(E698/F698)*100</f>
        <v>9.82142857142857</v>
      </c>
      <c r="H698" s="62" t="n">
        <v>19</v>
      </c>
      <c r="I698" s="62" t="n">
        <v>3</v>
      </c>
      <c r="J698" s="61" t="n">
        <f aca="false">(H701*I701)/100</f>
        <v>0.12</v>
      </c>
      <c r="K698" s="62" t="n">
        <v>70</v>
      </c>
      <c r="L698" s="62" t="n">
        <v>27</v>
      </c>
      <c r="M698" s="62" t="n">
        <v>10</v>
      </c>
      <c r="N698" s="61" t="n">
        <f aca="false">K698*L698*(1-(L698/M698))</f>
        <v>-3213</v>
      </c>
      <c r="O698" s="62" t="n">
        <v>4</v>
      </c>
      <c r="P698" s="62" t="n">
        <v>47</v>
      </c>
      <c r="Q698" s="61" t="n">
        <f aca="false">P698/O698</f>
        <v>11.75</v>
      </c>
      <c r="R698" s="62" t="n">
        <v>649</v>
      </c>
      <c r="S698" s="62" t="n">
        <v>27</v>
      </c>
      <c r="T698" s="45" t="n">
        <v>0.36</v>
      </c>
      <c r="U698" s="61" t="n">
        <f aca="false">(R698*S698*T698)/1000</f>
        <v>6.30828</v>
      </c>
      <c r="V698" s="45" t="n">
        <v>2.11</v>
      </c>
      <c r="W698" s="45" t="n">
        <v>27.44</v>
      </c>
      <c r="X698" s="61" t="n">
        <f aca="false">V698+W698</f>
        <v>29.55</v>
      </c>
    </row>
    <row r="699" customFormat="false" ht="14.9" hidden="false" customHeight="false" outlineLevel="0" collapsed="false">
      <c r="A699" s="59" t="n">
        <v>697</v>
      </c>
      <c r="B699" s="62" t="n">
        <v>0</v>
      </c>
      <c r="C699" s="62" t="n">
        <v>19</v>
      </c>
      <c r="D699" s="61" t="n">
        <f aca="false">(B699/C699)*100</f>
        <v>0</v>
      </c>
      <c r="E699" s="62" t="n">
        <v>27</v>
      </c>
      <c r="F699" s="62" t="n">
        <v>123</v>
      </c>
      <c r="G699" s="61" t="n">
        <f aca="false">(E699/F699)*100</f>
        <v>21.9512195121951</v>
      </c>
      <c r="H699" s="62" t="n">
        <v>3</v>
      </c>
      <c r="I699" s="62" t="n">
        <v>2</v>
      </c>
      <c r="J699" s="61" t="n">
        <f aca="false">(H702*I702)/100</f>
        <v>0.2</v>
      </c>
      <c r="K699" s="62" t="n">
        <v>82</v>
      </c>
      <c r="L699" s="62" t="n">
        <v>19</v>
      </c>
      <c r="M699" s="62" t="n">
        <v>11</v>
      </c>
      <c r="N699" s="61" t="n">
        <f aca="false">K699*L699*(1-(L699/M699))</f>
        <v>-1133.09090909091</v>
      </c>
      <c r="O699" s="62" t="n">
        <v>3</v>
      </c>
      <c r="P699" s="62" t="n">
        <v>42</v>
      </c>
      <c r="Q699" s="61" t="n">
        <f aca="false">P699/O699</f>
        <v>14</v>
      </c>
      <c r="R699" s="62" t="n">
        <v>879</v>
      </c>
      <c r="S699" s="62" t="n">
        <v>23</v>
      </c>
      <c r="T699" s="45" t="n">
        <v>0.25</v>
      </c>
      <c r="U699" s="61" t="n">
        <f aca="false">(R699*S699*T699)/1000</f>
        <v>5.05425</v>
      </c>
      <c r="V699" s="45" t="n">
        <v>6.06</v>
      </c>
      <c r="W699" s="45" t="n">
        <v>5.92</v>
      </c>
      <c r="X699" s="61" t="n">
        <f aca="false">V699+W699</f>
        <v>11.98</v>
      </c>
    </row>
    <row r="700" customFormat="false" ht="14.9" hidden="false" customHeight="false" outlineLevel="0" collapsed="false">
      <c r="A700" s="59" t="n">
        <v>698</v>
      </c>
      <c r="B700" s="62" t="n">
        <v>0</v>
      </c>
      <c r="C700" s="62" t="n">
        <v>21</v>
      </c>
      <c r="D700" s="61" t="n">
        <f aca="false">(B700/C700)*100</f>
        <v>0</v>
      </c>
      <c r="E700" s="62" t="n">
        <v>17</v>
      </c>
      <c r="F700" s="62" t="n">
        <v>113</v>
      </c>
      <c r="G700" s="61" t="n">
        <f aca="false">(E700/F700)*100</f>
        <v>15.0442477876106</v>
      </c>
      <c r="H700" s="62" t="n">
        <v>18</v>
      </c>
      <c r="I700" s="62" t="n">
        <v>2</v>
      </c>
      <c r="J700" s="61" t="n">
        <f aca="false">(H703*I703)/100</f>
        <v>0.16</v>
      </c>
      <c r="K700" s="62" t="n">
        <v>76</v>
      </c>
      <c r="L700" s="62" t="n">
        <v>38</v>
      </c>
      <c r="M700" s="62" t="n">
        <v>11</v>
      </c>
      <c r="N700" s="61" t="n">
        <f aca="false">K700*L700*(1-(L700/M700))</f>
        <v>-7088.72727272727</v>
      </c>
      <c r="O700" s="62" t="n">
        <v>7</v>
      </c>
      <c r="P700" s="62" t="n">
        <v>37</v>
      </c>
      <c r="Q700" s="61" t="n">
        <f aca="false">P700/O700</f>
        <v>5.28571428571429</v>
      </c>
      <c r="R700" s="62" t="n">
        <v>861</v>
      </c>
      <c r="S700" s="62" t="n">
        <v>28</v>
      </c>
      <c r="T700" s="45" t="n">
        <v>0.35</v>
      </c>
      <c r="U700" s="61" t="n">
        <f aca="false">(R700*S700*T700)/1000</f>
        <v>8.4378</v>
      </c>
      <c r="V700" s="45" t="n">
        <v>5.59</v>
      </c>
      <c r="W700" s="45" t="n">
        <v>22.08</v>
      </c>
      <c r="X700" s="61" t="n">
        <f aca="false">V700+W700</f>
        <v>27.67</v>
      </c>
    </row>
    <row r="701" customFormat="false" ht="14.9" hidden="false" customHeight="false" outlineLevel="0" collapsed="false">
      <c r="A701" s="59" t="n">
        <v>699</v>
      </c>
      <c r="B701" s="62" t="n">
        <v>8</v>
      </c>
      <c r="C701" s="62" t="n">
        <v>24</v>
      </c>
      <c r="D701" s="61" t="n">
        <f aca="false">(B701/C701)*100</f>
        <v>33.3333333333333</v>
      </c>
      <c r="E701" s="62" t="n">
        <v>19</v>
      </c>
      <c r="F701" s="62" t="n">
        <v>117</v>
      </c>
      <c r="G701" s="61" t="n">
        <f aca="false">(E701/F701)*100</f>
        <v>16.2393162393162</v>
      </c>
      <c r="H701" s="62" t="n">
        <v>6</v>
      </c>
      <c r="I701" s="62" t="n">
        <v>2</v>
      </c>
      <c r="J701" s="61" t="n">
        <f aca="false">(H704*I704)/100</f>
        <v>0.27</v>
      </c>
      <c r="K701" s="62" t="n">
        <v>86</v>
      </c>
      <c r="L701" s="62" t="n">
        <v>16</v>
      </c>
      <c r="M701" s="62" t="n">
        <v>12</v>
      </c>
      <c r="N701" s="61" t="n">
        <f aca="false">K701*L701*(1-(L701/M701))</f>
        <v>-458.666666666667</v>
      </c>
      <c r="O701" s="62" t="n">
        <v>4</v>
      </c>
      <c r="P701" s="62" t="n">
        <v>46</v>
      </c>
      <c r="Q701" s="61" t="n">
        <f aca="false">P701/O701</f>
        <v>11.5</v>
      </c>
      <c r="R701" s="62" t="n">
        <v>815</v>
      </c>
      <c r="S701" s="62" t="n">
        <v>27</v>
      </c>
      <c r="T701" s="45" t="n">
        <v>0.43</v>
      </c>
      <c r="U701" s="61" t="n">
        <f aca="false">(R701*S701*T701)/1000</f>
        <v>9.46215</v>
      </c>
      <c r="V701" s="45" t="n">
        <v>6.08</v>
      </c>
      <c r="W701" s="45" t="n">
        <v>9.6</v>
      </c>
      <c r="X701" s="61" t="n">
        <f aca="false">V701+W701</f>
        <v>15.68</v>
      </c>
    </row>
    <row r="702" customFormat="false" ht="14.9" hidden="false" customHeight="false" outlineLevel="0" collapsed="false">
      <c r="A702" s="59" t="n">
        <v>700</v>
      </c>
      <c r="B702" s="62" t="n">
        <v>9</v>
      </c>
      <c r="C702" s="62" t="n">
        <v>21</v>
      </c>
      <c r="D702" s="61" t="n">
        <f aca="false">(B702/C702)*100</f>
        <v>42.8571428571429</v>
      </c>
      <c r="E702" s="62" t="n">
        <v>37</v>
      </c>
      <c r="F702" s="62" t="n">
        <v>122</v>
      </c>
      <c r="G702" s="61" t="n">
        <f aca="false">(E702/F702)*100</f>
        <v>30.327868852459</v>
      </c>
      <c r="H702" s="62" t="n">
        <v>10</v>
      </c>
      <c r="I702" s="62" t="n">
        <v>2</v>
      </c>
      <c r="J702" s="61" t="n">
        <f aca="false">(H705*I705)/100</f>
        <v>0.3</v>
      </c>
      <c r="K702" s="62" t="n">
        <v>77</v>
      </c>
      <c r="L702" s="62" t="n">
        <v>44</v>
      </c>
      <c r="M702" s="62" t="n">
        <v>12</v>
      </c>
      <c r="N702" s="61" t="n">
        <f aca="false">K702*L702*(1-(L702/M702))</f>
        <v>-9034.66666666667</v>
      </c>
      <c r="O702" s="62" t="n">
        <v>7</v>
      </c>
      <c r="P702" s="62" t="n">
        <v>46</v>
      </c>
      <c r="Q702" s="61" t="n">
        <f aca="false">P702/O702</f>
        <v>6.57142857142857</v>
      </c>
      <c r="R702" s="62" t="n">
        <v>213</v>
      </c>
      <c r="S702" s="62" t="n">
        <v>26</v>
      </c>
      <c r="T702" s="45" t="n">
        <v>0.41</v>
      </c>
      <c r="U702" s="61" t="n">
        <f aca="false">(R702*S702*T702)/1000</f>
        <v>2.27058</v>
      </c>
      <c r="V702" s="45" t="n">
        <v>3.15</v>
      </c>
      <c r="W702" s="45" t="n">
        <v>24.48</v>
      </c>
      <c r="X702" s="61" t="n">
        <f aca="false">V702+W702</f>
        <v>27.63</v>
      </c>
    </row>
    <row r="703" customFormat="false" ht="14.9" hidden="false" customHeight="false" outlineLevel="0" collapsed="false">
      <c r="A703" s="59" t="n">
        <v>701</v>
      </c>
      <c r="B703" s="62" t="n">
        <v>10</v>
      </c>
      <c r="C703" s="62" t="n">
        <v>18</v>
      </c>
      <c r="D703" s="61" t="n">
        <f aca="false">(B703/C703)*100</f>
        <v>55.5555555555556</v>
      </c>
      <c r="E703" s="62" t="n">
        <v>30</v>
      </c>
      <c r="F703" s="62" t="n">
        <v>124</v>
      </c>
      <c r="G703" s="61" t="n">
        <f aca="false">(E703/F703)*100</f>
        <v>24.1935483870968</v>
      </c>
      <c r="H703" s="62" t="n">
        <v>16</v>
      </c>
      <c r="I703" s="62" t="n">
        <v>1</v>
      </c>
      <c r="J703" s="61" t="n">
        <f aca="false">(H706*I706)/100</f>
        <v>0.4</v>
      </c>
      <c r="K703" s="62" t="n">
        <v>87</v>
      </c>
      <c r="L703" s="62" t="n">
        <v>32</v>
      </c>
      <c r="M703" s="62" t="n">
        <v>12</v>
      </c>
      <c r="N703" s="61" t="n">
        <f aca="false">K703*L703*(1-(L703/M703))</f>
        <v>-4640</v>
      </c>
      <c r="O703" s="62" t="n">
        <v>10</v>
      </c>
      <c r="P703" s="62" t="n">
        <v>49</v>
      </c>
      <c r="Q703" s="61" t="n">
        <f aca="false">P703/O703</f>
        <v>4.9</v>
      </c>
      <c r="R703" s="62" t="n">
        <v>999</v>
      </c>
      <c r="S703" s="62" t="n">
        <v>24</v>
      </c>
      <c r="T703" s="45" t="n">
        <v>0.34</v>
      </c>
      <c r="U703" s="61" t="n">
        <f aca="false">(R703*S703*T703)/1000</f>
        <v>8.15184</v>
      </c>
      <c r="V703" s="45" t="n">
        <v>3.63</v>
      </c>
      <c r="W703" s="45" t="n">
        <v>19.2</v>
      </c>
      <c r="X703" s="61" t="n">
        <f aca="false">V703+W703</f>
        <v>22.83</v>
      </c>
    </row>
    <row r="704" customFormat="false" ht="14.9" hidden="false" customHeight="false" outlineLevel="0" collapsed="false">
      <c r="A704" s="59" t="n">
        <v>702</v>
      </c>
      <c r="B704" s="62" t="n">
        <v>8</v>
      </c>
      <c r="C704" s="62" t="n">
        <v>13</v>
      </c>
      <c r="D704" s="61" t="n">
        <f aca="false">(B704/C704)*100</f>
        <v>61.5384615384615</v>
      </c>
      <c r="E704" s="62" t="n">
        <v>41</v>
      </c>
      <c r="F704" s="62" t="n">
        <v>121</v>
      </c>
      <c r="G704" s="61" t="n">
        <f aca="false">(E704/F704)*100</f>
        <v>33.8842975206612</v>
      </c>
      <c r="H704" s="62" t="n">
        <v>9</v>
      </c>
      <c r="I704" s="62" t="n">
        <v>3</v>
      </c>
      <c r="J704" s="61" t="n">
        <f aca="false">(H707*I707)/100</f>
        <v>0.04</v>
      </c>
      <c r="K704" s="62" t="n">
        <v>84</v>
      </c>
      <c r="L704" s="62" t="n">
        <v>37</v>
      </c>
      <c r="M704" s="62" t="n">
        <v>11</v>
      </c>
      <c r="N704" s="61" t="n">
        <f aca="false">K704*L704*(1-(L704/M704))</f>
        <v>-7346.18181818182</v>
      </c>
      <c r="O704" s="62" t="n">
        <v>4</v>
      </c>
      <c r="P704" s="62" t="n">
        <v>30</v>
      </c>
      <c r="Q704" s="61" t="n">
        <f aca="false">P704/O704</f>
        <v>7.5</v>
      </c>
      <c r="R704" s="62" t="n">
        <v>598</v>
      </c>
      <c r="S704" s="62" t="n">
        <v>25</v>
      </c>
      <c r="T704" s="45" t="n">
        <v>0.3</v>
      </c>
      <c r="U704" s="61" t="n">
        <f aca="false">(R704*S704*T704)/1000</f>
        <v>4.485</v>
      </c>
      <c r="V704" s="45" t="n">
        <v>1.6</v>
      </c>
      <c r="W704" s="45" t="n">
        <v>17.76</v>
      </c>
      <c r="X704" s="61" t="n">
        <f aca="false">V704+W704</f>
        <v>19.36</v>
      </c>
    </row>
    <row r="705" customFormat="false" ht="14.9" hidden="false" customHeight="false" outlineLevel="0" collapsed="false">
      <c r="A705" s="59" t="n">
        <v>703</v>
      </c>
      <c r="B705" s="62" t="n">
        <v>7</v>
      </c>
      <c r="C705" s="62" t="n">
        <v>14</v>
      </c>
      <c r="D705" s="61" t="n">
        <f aca="false">(B705/C705)*100</f>
        <v>50</v>
      </c>
      <c r="E705" s="62" t="n">
        <v>37</v>
      </c>
      <c r="F705" s="62" t="n">
        <v>120</v>
      </c>
      <c r="G705" s="61" t="n">
        <f aca="false">(E705/F705)*100</f>
        <v>30.8333333333333</v>
      </c>
      <c r="H705" s="62" t="n">
        <v>10</v>
      </c>
      <c r="I705" s="62" t="n">
        <v>3</v>
      </c>
      <c r="J705" s="61" t="n">
        <f aca="false">(H708*I708)/100</f>
        <v>0.6</v>
      </c>
      <c r="K705" s="62" t="n">
        <v>71</v>
      </c>
      <c r="L705" s="62" t="n">
        <v>50</v>
      </c>
      <c r="M705" s="62" t="n">
        <v>11</v>
      </c>
      <c r="N705" s="61" t="n">
        <f aca="false">K705*L705*(1-(L705/M705))</f>
        <v>-12586.3636363636</v>
      </c>
      <c r="O705" s="62" t="n">
        <v>7</v>
      </c>
      <c r="P705" s="62" t="n">
        <v>43</v>
      </c>
      <c r="Q705" s="61" t="n">
        <f aca="false">P705/O705</f>
        <v>6.14285714285714</v>
      </c>
      <c r="R705" s="62" t="n">
        <v>244</v>
      </c>
      <c r="S705" s="62" t="n">
        <v>24</v>
      </c>
      <c r="T705" s="45" t="n">
        <v>0.35</v>
      </c>
      <c r="U705" s="61" t="n">
        <f aca="false">(R705*S705*T705)/1000</f>
        <v>2.0496</v>
      </c>
      <c r="V705" s="45" t="n">
        <v>6.08</v>
      </c>
      <c r="W705" s="45" t="n">
        <v>12.8</v>
      </c>
      <c r="X705" s="61" t="n">
        <f aca="false">V705+W705</f>
        <v>18.88</v>
      </c>
    </row>
    <row r="706" customFormat="false" ht="14.9" hidden="false" customHeight="false" outlineLevel="0" collapsed="false">
      <c r="A706" s="59" t="n">
        <v>704</v>
      </c>
      <c r="B706" s="62" t="n">
        <v>10</v>
      </c>
      <c r="C706" s="62" t="n">
        <v>10</v>
      </c>
      <c r="D706" s="61" t="n">
        <f aca="false">(B706/C706)*100</f>
        <v>100</v>
      </c>
      <c r="E706" s="62" t="n">
        <v>31</v>
      </c>
      <c r="F706" s="62" t="n">
        <v>115</v>
      </c>
      <c r="G706" s="61" t="n">
        <f aca="false">(E706/F706)*100</f>
        <v>26.9565217391304</v>
      </c>
      <c r="H706" s="62" t="n">
        <v>20</v>
      </c>
      <c r="I706" s="62" t="n">
        <v>2</v>
      </c>
      <c r="J706" s="61" t="n">
        <f aca="false">(H709*I709)/100</f>
        <v>0.03</v>
      </c>
      <c r="K706" s="62" t="n">
        <v>76</v>
      </c>
      <c r="L706" s="62" t="n">
        <v>40</v>
      </c>
      <c r="M706" s="62" t="n">
        <v>12</v>
      </c>
      <c r="N706" s="61" t="n">
        <f aca="false">K706*L706*(1-(L706/M706))</f>
        <v>-7093.33333333333</v>
      </c>
      <c r="O706" s="62" t="n">
        <v>9</v>
      </c>
      <c r="P706" s="62" t="n">
        <v>38</v>
      </c>
      <c r="Q706" s="61" t="n">
        <f aca="false">P706/O706</f>
        <v>4.22222222222222</v>
      </c>
      <c r="R706" s="62" t="n">
        <v>670</v>
      </c>
      <c r="S706" s="62" t="n">
        <v>30</v>
      </c>
      <c r="T706" s="45" t="n">
        <v>0.26</v>
      </c>
      <c r="U706" s="61" t="n">
        <f aca="false">(R706*S706*T706)/1000</f>
        <v>5.226</v>
      </c>
      <c r="V706" s="45" t="n">
        <v>1.57</v>
      </c>
      <c r="W706" s="45" t="n">
        <v>11.76</v>
      </c>
      <c r="X706" s="61" t="n">
        <f aca="false">V706+W706</f>
        <v>13.33</v>
      </c>
    </row>
    <row r="707" customFormat="false" ht="14.9" hidden="false" customHeight="false" outlineLevel="0" collapsed="false">
      <c r="A707" s="59" t="n">
        <v>705</v>
      </c>
      <c r="B707" s="62" t="n">
        <v>9</v>
      </c>
      <c r="C707" s="62" t="n">
        <v>15</v>
      </c>
      <c r="D707" s="61" t="n">
        <f aca="false">(B707/C707)*100</f>
        <v>60</v>
      </c>
      <c r="E707" s="62" t="n">
        <v>18</v>
      </c>
      <c r="F707" s="62" t="n">
        <v>123</v>
      </c>
      <c r="G707" s="61" t="n">
        <f aca="false">(E707/F707)*100</f>
        <v>14.6341463414634</v>
      </c>
      <c r="H707" s="62" t="n">
        <v>2</v>
      </c>
      <c r="I707" s="62" t="n">
        <v>2</v>
      </c>
      <c r="J707" s="61" t="n">
        <f aca="false">(H710*I710)/100</f>
        <v>0.12</v>
      </c>
      <c r="K707" s="62" t="n">
        <v>70</v>
      </c>
      <c r="L707" s="62" t="n">
        <v>43</v>
      </c>
      <c r="M707" s="62" t="n">
        <v>10</v>
      </c>
      <c r="N707" s="61" t="n">
        <f aca="false">K707*L707*(1-(L707/M707))</f>
        <v>-9933</v>
      </c>
      <c r="O707" s="62" t="n">
        <v>8</v>
      </c>
      <c r="P707" s="62" t="n">
        <v>30</v>
      </c>
      <c r="Q707" s="61" t="n">
        <f aca="false">P707/O707</f>
        <v>3.75</v>
      </c>
      <c r="R707" s="62" t="n">
        <v>260</v>
      </c>
      <c r="S707" s="62" t="n">
        <v>17</v>
      </c>
      <c r="T707" s="45" t="n">
        <v>0.32</v>
      </c>
      <c r="U707" s="61" t="n">
        <f aca="false">(R707*S707*T707)/1000</f>
        <v>1.4144</v>
      </c>
      <c r="V707" s="45" t="n">
        <v>2.63</v>
      </c>
      <c r="W707" s="45" t="n">
        <v>19.04</v>
      </c>
      <c r="X707" s="61" t="n">
        <f aca="false">V707+W707</f>
        <v>21.67</v>
      </c>
    </row>
    <row r="708" customFormat="false" ht="14.9" hidden="false" customHeight="false" outlineLevel="0" collapsed="false">
      <c r="A708" s="59" t="n">
        <v>706</v>
      </c>
      <c r="B708" s="62" t="n">
        <v>3</v>
      </c>
      <c r="C708" s="62" t="n">
        <v>13</v>
      </c>
      <c r="D708" s="61" t="n">
        <f aca="false">(B708/C708)*100</f>
        <v>23.0769230769231</v>
      </c>
      <c r="E708" s="62" t="n">
        <v>38</v>
      </c>
      <c r="F708" s="62" t="n">
        <v>123</v>
      </c>
      <c r="G708" s="61" t="n">
        <f aca="false">(E708/F708)*100</f>
        <v>30.8943089430894</v>
      </c>
      <c r="H708" s="62" t="n">
        <v>20</v>
      </c>
      <c r="I708" s="62" t="n">
        <v>3</v>
      </c>
      <c r="J708" s="61" t="n">
        <f aca="false">(H711*I711)/100</f>
        <v>0.17</v>
      </c>
      <c r="K708" s="62" t="n">
        <v>76</v>
      </c>
      <c r="L708" s="62" t="n">
        <v>44</v>
      </c>
      <c r="M708" s="62" t="n">
        <v>10</v>
      </c>
      <c r="N708" s="61" t="n">
        <f aca="false">K708*L708*(1-(L708/M708))</f>
        <v>-11369.6</v>
      </c>
      <c r="O708" s="62" t="n">
        <v>8</v>
      </c>
      <c r="P708" s="62" t="n">
        <v>50</v>
      </c>
      <c r="Q708" s="61" t="n">
        <f aca="false">P708/O708</f>
        <v>6.25</v>
      </c>
      <c r="R708" s="62" t="n">
        <v>428</v>
      </c>
      <c r="S708" s="62" t="n">
        <v>17</v>
      </c>
      <c r="T708" s="45" t="n">
        <v>0.35</v>
      </c>
      <c r="U708" s="61" t="n">
        <f aca="false">(R708*S708*T708)/1000</f>
        <v>2.5466</v>
      </c>
      <c r="V708" s="45" t="n">
        <v>7.13</v>
      </c>
      <c r="W708" s="45" t="n">
        <v>16</v>
      </c>
      <c r="X708" s="61" t="n">
        <f aca="false">V708+W708</f>
        <v>23.13</v>
      </c>
    </row>
    <row r="709" customFormat="false" ht="14.9" hidden="false" customHeight="false" outlineLevel="0" collapsed="false">
      <c r="A709" s="59" t="n">
        <v>707</v>
      </c>
      <c r="B709" s="62" t="n">
        <v>4</v>
      </c>
      <c r="C709" s="62" t="n">
        <v>17</v>
      </c>
      <c r="D709" s="61" t="n">
        <f aca="false">(B709/C709)*100</f>
        <v>23.5294117647059</v>
      </c>
      <c r="E709" s="62" t="n">
        <v>41</v>
      </c>
      <c r="F709" s="62" t="n">
        <v>116</v>
      </c>
      <c r="G709" s="61" t="n">
        <f aca="false">(E709/F709)*100</f>
        <v>35.3448275862069</v>
      </c>
      <c r="H709" s="62" t="n">
        <v>3</v>
      </c>
      <c r="I709" s="62" t="n">
        <v>1</v>
      </c>
      <c r="J709" s="61" t="n">
        <f aca="false">(H712*I712)/100</f>
        <v>0.57</v>
      </c>
      <c r="K709" s="62" t="n">
        <v>80</v>
      </c>
      <c r="L709" s="62" t="n">
        <v>44</v>
      </c>
      <c r="M709" s="62" t="n">
        <v>11</v>
      </c>
      <c r="N709" s="61" t="n">
        <f aca="false">K709*L709*(1-(L709/M709))</f>
        <v>-10560</v>
      </c>
      <c r="O709" s="62" t="n">
        <v>10</v>
      </c>
      <c r="P709" s="62" t="n">
        <v>34</v>
      </c>
      <c r="Q709" s="61" t="n">
        <f aca="false">P709/O709</f>
        <v>3.4</v>
      </c>
      <c r="R709" s="62" t="n">
        <v>729</v>
      </c>
      <c r="S709" s="62" t="n">
        <v>25</v>
      </c>
      <c r="T709" s="45" t="n">
        <v>0.25</v>
      </c>
      <c r="U709" s="61" t="n">
        <f aca="false">(R709*S709*T709)/1000</f>
        <v>4.55625</v>
      </c>
      <c r="V709" s="45" t="n">
        <v>7.59</v>
      </c>
      <c r="W709" s="45" t="n">
        <v>19.2</v>
      </c>
      <c r="X709" s="61" t="n">
        <f aca="false">V709+W709</f>
        <v>26.79</v>
      </c>
    </row>
    <row r="710" customFormat="false" ht="14.9" hidden="false" customHeight="false" outlineLevel="0" collapsed="false">
      <c r="A710" s="59" t="n">
        <v>708</v>
      </c>
      <c r="B710" s="62" t="n">
        <v>6</v>
      </c>
      <c r="C710" s="62" t="n">
        <v>20</v>
      </c>
      <c r="D710" s="61" t="n">
        <f aca="false">(B710/C710)*100</f>
        <v>30</v>
      </c>
      <c r="E710" s="62" t="n">
        <v>19</v>
      </c>
      <c r="F710" s="62" t="n">
        <v>119</v>
      </c>
      <c r="G710" s="61" t="n">
        <f aca="false">(E710/F710)*100</f>
        <v>15.9663865546218</v>
      </c>
      <c r="H710" s="62" t="n">
        <v>4</v>
      </c>
      <c r="I710" s="62" t="n">
        <v>3</v>
      </c>
      <c r="J710" s="61" t="n">
        <f aca="false">(H713*I713)/100</f>
        <v>0.2</v>
      </c>
      <c r="K710" s="62" t="n">
        <v>86</v>
      </c>
      <c r="L710" s="62" t="n">
        <v>35</v>
      </c>
      <c r="M710" s="62" t="n">
        <v>10</v>
      </c>
      <c r="N710" s="61" t="n">
        <f aca="false">K710*L710*(1-(L710/M710))</f>
        <v>-7525</v>
      </c>
      <c r="O710" s="62" t="n">
        <v>5</v>
      </c>
      <c r="P710" s="62" t="n">
        <v>42</v>
      </c>
      <c r="Q710" s="61" t="n">
        <f aca="false">P710/O710</f>
        <v>8.4</v>
      </c>
      <c r="R710" s="62" t="n">
        <v>244</v>
      </c>
      <c r="S710" s="62" t="n">
        <v>17</v>
      </c>
      <c r="T710" s="45" t="n">
        <v>0.33</v>
      </c>
      <c r="U710" s="61" t="n">
        <f aca="false">(R710*S710*T710)/1000</f>
        <v>1.36884</v>
      </c>
      <c r="V710" s="45" t="n">
        <v>7.12</v>
      </c>
      <c r="W710" s="45" t="n">
        <v>21.12</v>
      </c>
      <c r="X710" s="61" t="n">
        <f aca="false">V710+W710</f>
        <v>28.24</v>
      </c>
    </row>
    <row r="711" customFormat="false" ht="14.9" hidden="false" customHeight="false" outlineLevel="0" collapsed="false">
      <c r="A711" s="59" t="n">
        <v>709</v>
      </c>
      <c r="B711" s="62" t="n">
        <v>4</v>
      </c>
      <c r="C711" s="62" t="n">
        <v>16</v>
      </c>
      <c r="D711" s="61" t="n">
        <f aca="false">(B711/C711)*100</f>
        <v>25</v>
      </c>
      <c r="E711" s="62" t="n">
        <v>28</v>
      </c>
      <c r="F711" s="62" t="n">
        <v>111</v>
      </c>
      <c r="G711" s="61" t="n">
        <f aca="false">(E711/F711)*100</f>
        <v>25.2252252252252</v>
      </c>
      <c r="H711" s="62" t="n">
        <v>17</v>
      </c>
      <c r="I711" s="62" t="n">
        <v>1</v>
      </c>
      <c r="J711" s="61" t="n">
        <f aca="false">(H714*I714)/100</f>
        <v>0.26</v>
      </c>
      <c r="K711" s="62" t="n">
        <v>70</v>
      </c>
      <c r="L711" s="62" t="n">
        <v>39</v>
      </c>
      <c r="M711" s="62" t="n">
        <v>10</v>
      </c>
      <c r="N711" s="61" t="n">
        <f aca="false">K711*L711*(1-(L711/M711))</f>
        <v>-7917</v>
      </c>
      <c r="O711" s="62" t="n">
        <v>6</v>
      </c>
      <c r="P711" s="62" t="n">
        <v>43</v>
      </c>
      <c r="Q711" s="61" t="n">
        <f aca="false">P711/O711</f>
        <v>7.16666666666667</v>
      </c>
      <c r="R711" s="62" t="n">
        <v>926</v>
      </c>
      <c r="S711" s="62" t="n">
        <v>15</v>
      </c>
      <c r="T711" s="45" t="n">
        <v>0.34</v>
      </c>
      <c r="U711" s="61" t="n">
        <f aca="false">(R711*S711*T711)/1000</f>
        <v>4.7226</v>
      </c>
      <c r="V711" s="45" t="n">
        <v>3.59</v>
      </c>
      <c r="W711" s="45" t="n">
        <v>27.2</v>
      </c>
      <c r="X711" s="61" t="n">
        <f aca="false">V711+W711</f>
        <v>30.79</v>
      </c>
    </row>
    <row r="712" customFormat="false" ht="14.9" hidden="false" customHeight="false" outlineLevel="0" collapsed="false">
      <c r="A712" s="59" t="n">
        <v>710</v>
      </c>
      <c r="B712" s="62" t="n">
        <v>0</v>
      </c>
      <c r="C712" s="62" t="n">
        <v>17</v>
      </c>
      <c r="D712" s="61" t="n">
        <f aca="false">(B712/C712)*100</f>
        <v>0</v>
      </c>
      <c r="E712" s="62" t="n">
        <v>42</v>
      </c>
      <c r="F712" s="62" t="n">
        <v>119</v>
      </c>
      <c r="G712" s="61" t="n">
        <f aca="false">(E712/F712)*100</f>
        <v>35.2941176470588</v>
      </c>
      <c r="H712" s="62" t="n">
        <v>19</v>
      </c>
      <c r="I712" s="62" t="n">
        <v>3</v>
      </c>
      <c r="J712" s="61" t="n">
        <f aca="false">(H715*I715)/100</f>
        <v>0.38</v>
      </c>
      <c r="K712" s="62" t="n">
        <v>86</v>
      </c>
      <c r="L712" s="62" t="n">
        <v>48</v>
      </c>
      <c r="M712" s="62" t="n">
        <v>11</v>
      </c>
      <c r="N712" s="61" t="n">
        <f aca="false">K712*L712*(1-(L712/M712))</f>
        <v>-13885.0909090909</v>
      </c>
      <c r="O712" s="62" t="n">
        <v>3</v>
      </c>
      <c r="P712" s="62" t="n">
        <v>46</v>
      </c>
      <c r="Q712" s="61" t="n">
        <f aca="false">P712/O712</f>
        <v>15.3333333333333</v>
      </c>
      <c r="R712" s="62" t="n">
        <v>193</v>
      </c>
      <c r="S712" s="62" t="n">
        <v>30</v>
      </c>
      <c r="T712" s="45" t="n">
        <v>0.28</v>
      </c>
      <c r="U712" s="61" t="n">
        <f aca="false">(R712*S712*T712)/1000</f>
        <v>1.6212</v>
      </c>
      <c r="V712" s="45" t="n">
        <v>6.08</v>
      </c>
      <c r="W712" s="45" t="n">
        <v>14.4</v>
      </c>
      <c r="X712" s="61" t="n">
        <f aca="false">V712+W712</f>
        <v>20.48</v>
      </c>
    </row>
    <row r="713" customFormat="false" ht="14.9" hidden="false" customHeight="false" outlineLevel="0" collapsed="false">
      <c r="A713" s="59" t="n">
        <v>711</v>
      </c>
      <c r="B713" s="62" t="n">
        <v>3</v>
      </c>
      <c r="C713" s="62" t="n">
        <v>14</v>
      </c>
      <c r="D713" s="61" t="n">
        <f aca="false">(B713/C713)*100</f>
        <v>21.4285714285714</v>
      </c>
      <c r="E713" s="62" t="n">
        <v>30</v>
      </c>
      <c r="F713" s="62" t="n">
        <v>124</v>
      </c>
      <c r="G713" s="61" t="n">
        <f aca="false">(E713/F713)*100</f>
        <v>24.1935483870968</v>
      </c>
      <c r="H713" s="62" t="n">
        <v>10</v>
      </c>
      <c r="I713" s="62" t="n">
        <v>2</v>
      </c>
      <c r="J713" s="61" t="n">
        <f aca="false">(H716*I716)/100</f>
        <v>0.39</v>
      </c>
      <c r="K713" s="62" t="n">
        <v>79</v>
      </c>
      <c r="L713" s="62" t="n">
        <v>28</v>
      </c>
      <c r="M713" s="62" t="n">
        <v>10</v>
      </c>
      <c r="N713" s="61" t="n">
        <f aca="false">K713*L713*(1-(L713/M713))</f>
        <v>-3981.6</v>
      </c>
      <c r="O713" s="62" t="n">
        <v>6</v>
      </c>
      <c r="P713" s="62" t="n">
        <v>49</v>
      </c>
      <c r="Q713" s="61" t="n">
        <f aca="false">P713/O713</f>
        <v>8.16666666666667</v>
      </c>
      <c r="R713" s="62" t="n">
        <v>430</v>
      </c>
      <c r="S713" s="62" t="n">
        <v>29</v>
      </c>
      <c r="T713" s="45" t="n">
        <v>0.32</v>
      </c>
      <c r="U713" s="61" t="n">
        <f aca="false">(R713*S713*T713)/1000</f>
        <v>3.9904</v>
      </c>
      <c r="V713" s="45" t="n">
        <v>6.07</v>
      </c>
      <c r="W713" s="45" t="n">
        <v>5.12</v>
      </c>
      <c r="X713" s="61" t="n">
        <f aca="false">V713+W713</f>
        <v>11.19</v>
      </c>
    </row>
    <row r="714" customFormat="false" ht="14.9" hidden="false" customHeight="false" outlineLevel="0" collapsed="false">
      <c r="A714" s="59" t="n">
        <v>712</v>
      </c>
      <c r="B714" s="62" t="n">
        <v>3</v>
      </c>
      <c r="C714" s="62" t="n">
        <v>16</v>
      </c>
      <c r="D714" s="61" t="n">
        <f aca="false">(B714/C714)*100</f>
        <v>18.75</v>
      </c>
      <c r="E714" s="62" t="n">
        <v>26</v>
      </c>
      <c r="F714" s="62" t="n">
        <v>116</v>
      </c>
      <c r="G714" s="61" t="n">
        <f aca="false">(E714/F714)*100</f>
        <v>22.4137931034483</v>
      </c>
      <c r="H714" s="62" t="n">
        <v>13</v>
      </c>
      <c r="I714" s="62" t="n">
        <v>2</v>
      </c>
      <c r="J714" s="61" t="n">
        <f aca="false">(H717*I717)/100</f>
        <v>0.13</v>
      </c>
      <c r="K714" s="62" t="n">
        <v>90</v>
      </c>
      <c r="L714" s="62" t="n">
        <v>34</v>
      </c>
      <c r="M714" s="62" t="n">
        <v>11</v>
      </c>
      <c r="N714" s="61" t="n">
        <f aca="false">K714*L714*(1-(L714/M714))</f>
        <v>-6398.18181818182</v>
      </c>
      <c r="O714" s="62" t="n">
        <v>7</v>
      </c>
      <c r="P714" s="62" t="n">
        <v>43</v>
      </c>
      <c r="Q714" s="61" t="n">
        <f aca="false">P714/O714</f>
        <v>6.14285714285714</v>
      </c>
      <c r="R714" s="62" t="n">
        <v>793</v>
      </c>
      <c r="S714" s="62" t="n">
        <v>15</v>
      </c>
      <c r="T714" s="45" t="n">
        <v>0.3</v>
      </c>
      <c r="U714" s="61" t="n">
        <f aca="false">(R714*S714*T714)/1000</f>
        <v>3.5685</v>
      </c>
      <c r="V714" s="45" t="n">
        <v>4.08</v>
      </c>
      <c r="W714" s="45" t="n">
        <v>7.84</v>
      </c>
      <c r="X714" s="61" t="n">
        <f aca="false">V714+W714</f>
        <v>11.92</v>
      </c>
    </row>
    <row r="715" customFormat="false" ht="14.9" hidden="false" customHeight="false" outlineLevel="0" collapsed="false">
      <c r="A715" s="59" t="n">
        <v>713</v>
      </c>
      <c r="B715" s="62" t="n">
        <v>10</v>
      </c>
      <c r="C715" s="62" t="n">
        <v>10</v>
      </c>
      <c r="D715" s="61" t="n">
        <f aca="false">(B715/C715)*100</f>
        <v>100</v>
      </c>
      <c r="E715" s="62" t="n">
        <v>15</v>
      </c>
      <c r="F715" s="62" t="n">
        <v>125</v>
      </c>
      <c r="G715" s="61" t="n">
        <f aca="false">(E715/F715)*100</f>
        <v>12</v>
      </c>
      <c r="H715" s="62" t="n">
        <v>19</v>
      </c>
      <c r="I715" s="62" t="n">
        <v>2</v>
      </c>
      <c r="J715" s="61" t="n">
        <f aca="false">(H718*I718)/100</f>
        <v>0.13</v>
      </c>
      <c r="K715" s="62" t="n">
        <v>88</v>
      </c>
      <c r="L715" s="62" t="n">
        <v>43</v>
      </c>
      <c r="M715" s="62" t="n">
        <v>10</v>
      </c>
      <c r="N715" s="61" t="n">
        <f aca="false">K715*L715*(1-(L715/M715))</f>
        <v>-12487.2</v>
      </c>
      <c r="O715" s="62" t="n">
        <v>5</v>
      </c>
      <c r="P715" s="62" t="n">
        <v>32</v>
      </c>
      <c r="Q715" s="61" t="n">
        <f aca="false">P715/O715</f>
        <v>6.4</v>
      </c>
      <c r="R715" s="62" t="n">
        <v>716</v>
      </c>
      <c r="S715" s="62" t="n">
        <v>27</v>
      </c>
      <c r="T715" s="45" t="n">
        <v>0.45</v>
      </c>
      <c r="U715" s="61" t="n">
        <f aca="false">(R715*S715*T715)/1000</f>
        <v>8.6994</v>
      </c>
      <c r="V715" s="45" t="n">
        <v>2.62</v>
      </c>
      <c r="W715" s="45" t="n">
        <v>10.88</v>
      </c>
      <c r="X715" s="61" t="n">
        <f aca="false">V715+W715</f>
        <v>13.5</v>
      </c>
    </row>
    <row r="716" customFormat="false" ht="14.9" hidden="false" customHeight="false" outlineLevel="0" collapsed="false">
      <c r="A716" s="59" t="n">
        <v>714</v>
      </c>
      <c r="B716" s="62" t="n">
        <v>0</v>
      </c>
      <c r="C716" s="62" t="n">
        <v>12</v>
      </c>
      <c r="D716" s="61" t="n">
        <f aca="false">(B716/C716)*100</f>
        <v>0</v>
      </c>
      <c r="E716" s="62" t="n">
        <v>31</v>
      </c>
      <c r="F716" s="62" t="n">
        <v>114</v>
      </c>
      <c r="G716" s="61" t="n">
        <f aca="false">(E716/F716)*100</f>
        <v>27.1929824561404</v>
      </c>
      <c r="H716" s="62" t="n">
        <v>13</v>
      </c>
      <c r="I716" s="62" t="n">
        <v>3</v>
      </c>
      <c r="J716" s="61" t="n">
        <f aca="false">(H719*I719)/100</f>
        <v>0.06</v>
      </c>
      <c r="K716" s="62" t="n">
        <v>77</v>
      </c>
      <c r="L716" s="62" t="n">
        <v>34</v>
      </c>
      <c r="M716" s="62" t="n">
        <v>10</v>
      </c>
      <c r="N716" s="61" t="n">
        <f aca="false">K716*L716*(1-(L716/M716))</f>
        <v>-6283.2</v>
      </c>
      <c r="O716" s="62" t="n">
        <v>9</v>
      </c>
      <c r="P716" s="62" t="n">
        <v>31</v>
      </c>
      <c r="Q716" s="61" t="n">
        <f aca="false">P716/O716</f>
        <v>3.44444444444444</v>
      </c>
      <c r="R716" s="62" t="n">
        <v>565</v>
      </c>
      <c r="S716" s="62" t="n">
        <v>16</v>
      </c>
      <c r="T716" s="45" t="n">
        <v>0.41</v>
      </c>
      <c r="U716" s="61" t="n">
        <f aca="false">(R716*S716*T716)/1000</f>
        <v>3.7064</v>
      </c>
      <c r="V716" s="45" t="n">
        <v>6.15</v>
      </c>
      <c r="W716" s="45" t="n">
        <v>14.8</v>
      </c>
      <c r="X716" s="61" t="n">
        <f aca="false">V716+W716</f>
        <v>20.95</v>
      </c>
    </row>
    <row r="717" customFormat="false" ht="14.9" hidden="false" customHeight="false" outlineLevel="0" collapsed="false">
      <c r="A717" s="59" t="n">
        <v>715</v>
      </c>
      <c r="B717" s="62" t="n">
        <v>1</v>
      </c>
      <c r="C717" s="62" t="n">
        <v>18</v>
      </c>
      <c r="D717" s="61" t="n">
        <f aca="false">(B717/C717)*100</f>
        <v>5.55555555555556</v>
      </c>
      <c r="E717" s="62" t="n">
        <v>26</v>
      </c>
      <c r="F717" s="62" t="n">
        <v>125</v>
      </c>
      <c r="G717" s="61" t="n">
        <f aca="false">(E717/F717)*100</f>
        <v>20.8</v>
      </c>
      <c r="H717" s="62" t="n">
        <v>13</v>
      </c>
      <c r="I717" s="62" t="n">
        <v>1</v>
      </c>
      <c r="J717" s="61" t="n">
        <f aca="false">(H720*I720)/100</f>
        <v>0.13</v>
      </c>
      <c r="K717" s="62" t="n">
        <v>83</v>
      </c>
      <c r="L717" s="62" t="n">
        <v>45</v>
      </c>
      <c r="M717" s="62" t="n">
        <v>10</v>
      </c>
      <c r="N717" s="61" t="n">
        <f aca="false">K717*L717*(1-(L717/M717))</f>
        <v>-13072.5</v>
      </c>
      <c r="O717" s="62" t="n">
        <v>9</v>
      </c>
      <c r="P717" s="62" t="n">
        <v>48</v>
      </c>
      <c r="Q717" s="61" t="n">
        <f aca="false">P717/O717</f>
        <v>5.33333333333333</v>
      </c>
      <c r="R717" s="62" t="n">
        <v>251</v>
      </c>
      <c r="S717" s="62" t="n">
        <v>23</v>
      </c>
      <c r="T717" s="45" t="n">
        <v>0.37</v>
      </c>
      <c r="U717" s="61" t="n">
        <f aca="false">(R717*S717*T717)/1000</f>
        <v>2.13601</v>
      </c>
      <c r="V717" s="45" t="n">
        <v>3.13</v>
      </c>
      <c r="W717" s="45" t="n">
        <v>6.56</v>
      </c>
      <c r="X717" s="61" t="n">
        <f aca="false">V717+W717</f>
        <v>9.69</v>
      </c>
    </row>
    <row r="718" customFormat="false" ht="14.9" hidden="false" customHeight="false" outlineLevel="0" collapsed="false">
      <c r="A718" s="59" t="n">
        <v>716</v>
      </c>
      <c r="B718" s="62" t="n">
        <v>3</v>
      </c>
      <c r="C718" s="62" t="n">
        <v>21</v>
      </c>
      <c r="D718" s="61" t="n">
        <f aca="false">(B718/C718)*100</f>
        <v>14.2857142857143</v>
      </c>
      <c r="E718" s="62" t="n">
        <v>37</v>
      </c>
      <c r="F718" s="62" t="n">
        <v>113</v>
      </c>
      <c r="G718" s="61" t="n">
        <f aca="false">(E718/F718)*100</f>
        <v>32.7433628318584</v>
      </c>
      <c r="H718" s="62" t="n">
        <v>13</v>
      </c>
      <c r="I718" s="62" t="n">
        <v>1</v>
      </c>
      <c r="J718" s="61" t="n">
        <f aca="false">(H721*I721)/100</f>
        <v>0.02</v>
      </c>
      <c r="K718" s="62" t="n">
        <v>90</v>
      </c>
      <c r="L718" s="62" t="n">
        <v>45</v>
      </c>
      <c r="M718" s="62" t="n">
        <v>11</v>
      </c>
      <c r="N718" s="61" t="n">
        <f aca="false">K718*L718*(1-(L718/M718))</f>
        <v>-12518.1818181818</v>
      </c>
      <c r="O718" s="62" t="n">
        <v>6</v>
      </c>
      <c r="P718" s="62" t="n">
        <v>44</v>
      </c>
      <c r="Q718" s="61" t="n">
        <f aca="false">P718/O718</f>
        <v>7.33333333333333</v>
      </c>
      <c r="R718" s="62" t="n">
        <v>145</v>
      </c>
      <c r="S718" s="62" t="n">
        <v>17</v>
      </c>
      <c r="T718" s="45" t="n">
        <v>0.38</v>
      </c>
      <c r="U718" s="61" t="n">
        <f aca="false">(R718*S718*T718)/1000</f>
        <v>0.9367</v>
      </c>
      <c r="V718" s="45" t="n">
        <v>2.59</v>
      </c>
      <c r="W718" s="45" t="n">
        <v>20.16</v>
      </c>
      <c r="X718" s="61" t="n">
        <f aca="false">V718+W718</f>
        <v>22.75</v>
      </c>
    </row>
    <row r="719" customFormat="false" ht="14.9" hidden="false" customHeight="false" outlineLevel="0" collapsed="false">
      <c r="A719" s="59" t="n">
        <v>717</v>
      </c>
      <c r="B719" s="62" t="n">
        <v>6</v>
      </c>
      <c r="C719" s="62" t="n">
        <v>15</v>
      </c>
      <c r="D719" s="61" t="n">
        <f aca="false">(B719/C719)*100</f>
        <v>40</v>
      </c>
      <c r="E719" s="62" t="n">
        <v>34</v>
      </c>
      <c r="F719" s="62" t="n">
        <v>116</v>
      </c>
      <c r="G719" s="61" t="n">
        <f aca="false">(E719/F719)*100</f>
        <v>29.3103448275862</v>
      </c>
      <c r="H719" s="62" t="n">
        <v>2</v>
      </c>
      <c r="I719" s="62" t="n">
        <v>3</v>
      </c>
      <c r="J719" s="61" t="n">
        <f aca="false">(H722*I722)/100</f>
        <v>0.15</v>
      </c>
      <c r="K719" s="62" t="n">
        <v>75</v>
      </c>
      <c r="L719" s="62" t="n">
        <v>41</v>
      </c>
      <c r="M719" s="62" t="n">
        <v>10</v>
      </c>
      <c r="N719" s="61" t="n">
        <f aca="false">K719*L719*(1-(L719/M719))</f>
        <v>-9532.5</v>
      </c>
      <c r="O719" s="62" t="n">
        <v>3</v>
      </c>
      <c r="P719" s="62" t="n">
        <v>46</v>
      </c>
      <c r="Q719" s="61" t="n">
        <f aca="false">P719/O719</f>
        <v>15.3333333333333</v>
      </c>
      <c r="R719" s="62" t="n">
        <v>636</v>
      </c>
      <c r="S719" s="62" t="n">
        <v>30</v>
      </c>
      <c r="T719" s="45" t="n">
        <v>0.35</v>
      </c>
      <c r="U719" s="61" t="n">
        <f aca="false">(R719*S719*T719)/1000</f>
        <v>6.678</v>
      </c>
      <c r="V719" s="45" t="n">
        <v>2.59</v>
      </c>
      <c r="W719" s="45" t="n">
        <v>26.32</v>
      </c>
      <c r="X719" s="61" t="n">
        <f aca="false">V719+W719</f>
        <v>28.91</v>
      </c>
    </row>
    <row r="720" customFormat="false" ht="14.9" hidden="false" customHeight="false" outlineLevel="0" collapsed="false">
      <c r="A720" s="59" t="n">
        <v>718</v>
      </c>
      <c r="B720" s="62" t="n">
        <v>7</v>
      </c>
      <c r="C720" s="62" t="n">
        <v>21</v>
      </c>
      <c r="D720" s="61" t="n">
        <f aca="false">(B720/C720)*100</f>
        <v>33.3333333333333</v>
      </c>
      <c r="E720" s="62" t="n">
        <v>40</v>
      </c>
      <c r="F720" s="62" t="n">
        <v>118</v>
      </c>
      <c r="G720" s="61" t="n">
        <f aca="false">(E720/F720)*100</f>
        <v>33.8983050847458</v>
      </c>
      <c r="H720" s="62" t="n">
        <v>13</v>
      </c>
      <c r="I720" s="62" t="n">
        <v>1</v>
      </c>
      <c r="J720" s="61" t="n">
        <f aca="false">(H723*I723)/100</f>
        <v>0.36</v>
      </c>
      <c r="K720" s="62" t="n">
        <v>87</v>
      </c>
      <c r="L720" s="62" t="n">
        <v>48</v>
      </c>
      <c r="M720" s="62" t="n">
        <v>10</v>
      </c>
      <c r="N720" s="61" t="n">
        <f aca="false">K720*L720*(1-(L720/M720))</f>
        <v>-15868.8</v>
      </c>
      <c r="O720" s="62" t="n">
        <v>5</v>
      </c>
      <c r="P720" s="62" t="n">
        <v>34</v>
      </c>
      <c r="Q720" s="61" t="n">
        <f aca="false">P720/O720</f>
        <v>6.8</v>
      </c>
      <c r="R720" s="62" t="n">
        <v>716</v>
      </c>
      <c r="S720" s="62" t="n">
        <v>16</v>
      </c>
      <c r="T720" s="45" t="n">
        <v>0.36</v>
      </c>
      <c r="U720" s="61" t="n">
        <f aca="false">(R720*S720*T720)/1000</f>
        <v>4.12416</v>
      </c>
      <c r="V720" s="45" t="n">
        <v>6.59</v>
      </c>
      <c r="W720" s="45" t="n">
        <v>30.96</v>
      </c>
      <c r="X720" s="61" t="n">
        <f aca="false">V720+W720</f>
        <v>37.55</v>
      </c>
    </row>
    <row r="721" customFormat="false" ht="14.9" hidden="false" customHeight="false" outlineLevel="0" collapsed="false">
      <c r="A721" s="59" t="n">
        <v>719</v>
      </c>
      <c r="B721" s="62" t="n">
        <v>2</v>
      </c>
      <c r="C721" s="62" t="n">
        <v>22</v>
      </c>
      <c r="D721" s="61" t="n">
        <f aca="false">(B721/C721)*100</f>
        <v>9.09090909090909</v>
      </c>
      <c r="E721" s="62" t="n">
        <v>17</v>
      </c>
      <c r="F721" s="62" t="n">
        <v>120</v>
      </c>
      <c r="G721" s="61" t="n">
        <f aca="false">(E721/F721)*100</f>
        <v>14.1666666666667</v>
      </c>
      <c r="H721" s="62" t="n">
        <v>1</v>
      </c>
      <c r="I721" s="62" t="n">
        <v>2</v>
      </c>
      <c r="J721" s="61" t="n">
        <f aca="false">(H724*I724)/100</f>
        <v>0.12</v>
      </c>
      <c r="K721" s="62" t="n">
        <v>75</v>
      </c>
      <c r="L721" s="62" t="n">
        <v>24</v>
      </c>
      <c r="M721" s="62" t="n">
        <v>11</v>
      </c>
      <c r="N721" s="61" t="n">
        <f aca="false">K721*L721*(1-(L721/M721))</f>
        <v>-2127.27272727273</v>
      </c>
      <c r="O721" s="62" t="n">
        <v>3</v>
      </c>
      <c r="P721" s="62" t="n">
        <v>37</v>
      </c>
      <c r="Q721" s="61" t="n">
        <f aca="false">P721/O721</f>
        <v>12.3333333333333</v>
      </c>
      <c r="R721" s="62" t="n">
        <v>898</v>
      </c>
      <c r="S721" s="62" t="n">
        <v>22</v>
      </c>
      <c r="T721" s="45" t="n">
        <v>0.44</v>
      </c>
      <c r="U721" s="61" t="n">
        <f aca="false">(R721*S721*T721)/1000</f>
        <v>8.69264</v>
      </c>
      <c r="V721" s="45" t="n">
        <v>3.58</v>
      </c>
      <c r="W721" s="45" t="n">
        <v>11.2</v>
      </c>
      <c r="X721" s="61" t="n">
        <f aca="false">V721+W721</f>
        <v>14.78</v>
      </c>
    </row>
    <row r="722" customFormat="false" ht="14.9" hidden="false" customHeight="false" outlineLevel="0" collapsed="false">
      <c r="A722" s="59" t="n">
        <v>720</v>
      </c>
      <c r="B722" s="62" t="n">
        <v>7</v>
      </c>
      <c r="C722" s="62" t="n">
        <v>20</v>
      </c>
      <c r="D722" s="61" t="n">
        <f aca="false">(B722/C722)*100</f>
        <v>35</v>
      </c>
      <c r="E722" s="62" t="n">
        <v>35</v>
      </c>
      <c r="F722" s="62" t="n">
        <v>117</v>
      </c>
      <c r="G722" s="61" t="n">
        <f aca="false">(E722/F722)*100</f>
        <v>29.9145299145299</v>
      </c>
      <c r="H722" s="62" t="n">
        <v>5</v>
      </c>
      <c r="I722" s="62" t="n">
        <v>3</v>
      </c>
      <c r="J722" s="61" t="n">
        <f aca="false">(H725*I725)/100</f>
        <v>0.18</v>
      </c>
      <c r="K722" s="62" t="n">
        <v>89</v>
      </c>
      <c r="L722" s="62" t="n">
        <v>50</v>
      </c>
      <c r="M722" s="62" t="n">
        <v>10</v>
      </c>
      <c r="N722" s="61" t="n">
        <f aca="false">K722*L722*(1-(L722/M722))</f>
        <v>-17800</v>
      </c>
      <c r="O722" s="62" t="n">
        <v>5</v>
      </c>
      <c r="P722" s="62" t="n">
        <v>46</v>
      </c>
      <c r="Q722" s="61" t="n">
        <f aca="false">P722/O722</f>
        <v>9.2</v>
      </c>
      <c r="R722" s="62" t="n">
        <v>987</v>
      </c>
      <c r="S722" s="62" t="n">
        <v>22</v>
      </c>
      <c r="T722" s="45" t="n">
        <v>0.32</v>
      </c>
      <c r="U722" s="61" t="n">
        <f aca="false">(R722*S722*T722)/1000</f>
        <v>6.94848</v>
      </c>
      <c r="V722" s="45" t="n">
        <v>2.11</v>
      </c>
      <c r="W722" s="45" t="n">
        <v>11.52</v>
      </c>
      <c r="X722" s="61" t="n">
        <f aca="false">V722+W722</f>
        <v>13.63</v>
      </c>
    </row>
    <row r="723" customFormat="false" ht="14.9" hidden="false" customHeight="false" outlineLevel="0" collapsed="false">
      <c r="A723" s="59" t="n">
        <v>721</v>
      </c>
      <c r="B723" s="62" t="n">
        <v>4</v>
      </c>
      <c r="C723" s="62" t="n">
        <v>18</v>
      </c>
      <c r="D723" s="61" t="n">
        <f aca="false">(B723/C723)*100</f>
        <v>22.2222222222222</v>
      </c>
      <c r="E723" s="62" t="n">
        <v>17</v>
      </c>
      <c r="F723" s="62" t="n">
        <v>116</v>
      </c>
      <c r="G723" s="61" t="n">
        <f aca="false">(E723/F723)*100</f>
        <v>14.6551724137931</v>
      </c>
      <c r="H723" s="62" t="n">
        <v>12</v>
      </c>
      <c r="I723" s="62" t="n">
        <v>3</v>
      </c>
      <c r="J723" s="61" t="n">
        <f aca="false">(H726*I726)/100</f>
        <v>0.22</v>
      </c>
      <c r="K723" s="62" t="n">
        <v>76</v>
      </c>
      <c r="L723" s="62" t="n">
        <v>28</v>
      </c>
      <c r="M723" s="62" t="n">
        <v>11</v>
      </c>
      <c r="N723" s="61" t="n">
        <f aca="false">K723*L723*(1-(L723/M723))</f>
        <v>-3288.72727272727</v>
      </c>
      <c r="O723" s="62" t="n">
        <v>8</v>
      </c>
      <c r="P723" s="62" t="n">
        <v>44</v>
      </c>
      <c r="Q723" s="61" t="n">
        <f aca="false">P723/O723</f>
        <v>5.5</v>
      </c>
      <c r="R723" s="62" t="n">
        <v>946</v>
      </c>
      <c r="S723" s="62" t="n">
        <v>21</v>
      </c>
      <c r="T723" s="45" t="n">
        <v>0.31</v>
      </c>
      <c r="U723" s="61" t="n">
        <f aca="false">(R723*S723*T723)/1000</f>
        <v>6.15846</v>
      </c>
      <c r="V723" s="45" t="n">
        <v>2.65</v>
      </c>
      <c r="W723" s="45" t="n">
        <v>25.2</v>
      </c>
      <c r="X723" s="61" t="n">
        <f aca="false">V723+W723</f>
        <v>27.85</v>
      </c>
    </row>
    <row r="724" customFormat="false" ht="14.9" hidden="false" customHeight="false" outlineLevel="0" collapsed="false">
      <c r="A724" s="59" t="n">
        <v>722</v>
      </c>
      <c r="B724" s="62" t="n">
        <v>2</v>
      </c>
      <c r="C724" s="62" t="n">
        <v>14</v>
      </c>
      <c r="D724" s="61" t="n">
        <f aca="false">(B724/C724)*100</f>
        <v>14.2857142857143</v>
      </c>
      <c r="E724" s="62" t="n">
        <v>19</v>
      </c>
      <c r="F724" s="62" t="n">
        <v>124</v>
      </c>
      <c r="G724" s="61" t="n">
        <f aca="false">(E724/F724)*100</f>
        <v>15.3225806451613</v>
      </c>
      <c r="H724" s="62" t="n">
        <v>4</v>
      </c>
      <c r="I724" s="62" t="n">
        <v>3</v>
      </c>
      <c r="J724" s="61" t="n">
        <f aca="false">(H727*I727)/100</f>
        <v>0.02</v>
      </c>
      <c r="K724" s="62" t="n">
        <v>78</v>
      </c>
      <c r="L724" s="62" t="n">
        <v>26</v>
      </c>
      <c r="M724" s="62" t="n">
        <v>10</v>
      </c>
      <c r="N724" s="61" t="n">
        <f aca="false">K724*L724*(1-(L724/M724))</f>
        <v>-3244.8</v>
      </c>
      <c r="O724" s="62" t="n">
        <v>4</v>
      </c>
      <c r="P724" s="62" t="n">
        <v>36</v>
      </c>
      <c r="Q724" s="61" t="n">
        <f aca="false">P724/O724</f>
        <v>9</v>
      </c>
      <c r="R724" s="62" t="n">
        <v>185</v>
      </c>
      <c r="S724" s="62" t="n">
        <v>27</v>
      </c>
      <c r="T724" s="45" t="n">
        <v>0.29</v>
      </c>
      <c r="U724" s="61" t="n">
        <f aca="false">(R724*S724*T724)/1000</f>
        <v>1.44855</v>
      </c>
      <c r="V724" s="45" t="n">
        <v>2.63</v>
      </c>
      <c r="W724" s="45" t="n">
        <v>11.52</v>
      </c>
      <c r="X724" s="61" t="n">
        <f aca="false">V724+W724</f>
        <v>14.15</v>
      </c>
    </row>
    <row r="725" customFormat="false" ht="14.9" hidden="false" customHeight="false" outlineLevel="0" collapsed="false">
      <c r="A725" s="59" t="n">
        <v>723</v>
      </c>
      <c r="B725" s="62" t="n">
        <v>1</v>
      </c>
      <c r="C725" s="62" t="n">
        <v>22</v>
      </c>
      <c r="D725" s="61" t="n">
        <f aca="false">(B725/C725)*100</f>
        <v>4.54545454545455</v>
      </c>
      <c r="E725" s="62" t="n">
        <v>17</v>
      </c>
      <c r="F725" s="62" t="n">
        <v>118</v>
      </c>
      <c r="G725" s="61" t="n">
        <f aca="false">(E725/F725)*100</f>
        <v>14.406779661017</v>
      </c>
      <c r="H725" s="62" t="n">
        <v>6</v>
      </c>
      <c r="I725" s="62" t="n">
        <v>3</v>
      </c>
      <c r="J725" s="61" t="n">
        <f aca="false">(H728*I728)/100</f>
        <v>0.2</v>
      </c>
      <c r="K725" s="62" t="n">
        <v>70</v>
      </c>
      <c r="L725" s="62" t="n">
        <v>25</v>
      </c>
      <c r="M725" s="62" t="n">
        <v>11</v>
      </c>
      <c r="N725" s="61" t="n">
        <f aca="false">K725*L725*(1-(L725/M725))</f>
        <v>-2227.27272727273</v>
      </c>
      <c r="O725" s="62" t="n">
        <v>7</v>
      </c>
      <c r="P725" s="62" t="n">
        <v>49</v>
      </c>
      <c r="Q725" s="61" t="n">
        <f aca="false">P725/O725</f>
        <v>7</v>
      </c>
      <c r="R725" s="62" t="n">
        <v>404</v>
      </c>
      <c r="S725" s="62" t="n">
        <v>16</v>
      </c>
      <c r="T725" s="45" t="n">
        <v>0.33</v>
      </c>
      <c r="U725" s="61" t="n">
        <f aca="false">(R725*S725*T725)/1000</f>
        <v>2.13312</v>
      </c>
      <c r="V725" s="45" t="n">
        <v>4.12</v>
      </c>
      <c r="W725" s="45" t="n">
        <v>7.04</v>
      </c>
      <c r="X725" s="61" t="n">
        <f aca="false">V725+W725</f>
        <v>11.16</v>
      </c>
    </row>
    <row r="726" customFormat="false" ht="14.9" hidden="false" customHeight="false" outlineLevel="0" collapsed="false">
      <c r="A726" s="59" t="n">
        <v>724</v>
      </c>
      <c r="B726" s="62" t="n">
        <v>3</v>
      </c>
      <c r="C726" s="62" t="n">
        <v>20</v>
      </c>
      <c r="D726" s="61" t="n">
        <f aca="false">(B726/C726)*100</f>
        <v>15</v>
      </c>
      <c r="E726" s="62" t="n">
        <v>15</v>
      </c>
      <c r="F726" s="62" t="n">
        <v>115</v>
      </c>
      <c r="G726" s="61" t="n">
        <f aca="false">(E726/F726)*100</f>
        <v>13.0434782608696</v>
      </c>
      <c r="H726" s="62" t="n">
        <v>11</v>
      </c>
      <c r="I726" s="62" t="n">
        <v>2</v>
      </c>
      <c r="J726" s="61" t="n">
        <f aca="false">(H729*I729)/100</f>
        <v>0.32</v>
      </c>
      <c r="K726" s="62" t="n">
        <v>74</v>
      </c>
      <c r="L726" s="62" t="n">
        <v>23</v>
      </c>
      <c r="M726" s="62" t="n">
        <v>10</v>
      </c>
      <c r="N726" s="61" t="n">
        <f aca="false">K726*L726*(1-(L726/M726))</f>
        <v>-2212.6</v>
      </c>
      <c r="O726" s="62" t="n">
        <v>5</v>
      </c>
      <c r="P726" s="62" t="n">
        <v>31</v>
      </c>
      <c r="Q726" s="61" t="n">
        <f aca="false">P726/O726</f>
        <v>6.2</v>
      </c>
      <c r="R726" s="62" t="n">
        <v>459</v>
      </c>
      <c r="S726" s="62" t="n">
        <v>23</v>
      </c>
      <c r="T726" s="45" t="n">
        <v>0.38</v>
      </c>
      <c r="U726" s="61" t="n">
        <f aca="false">(R726*S726*T726)/1000</f>
        <v>4.01166</v>
      </c>
      <c r="V726" s="45" t="n">
        <v>3.14</v>
      </c>
      <c r="W726" s="45" t="n">
        <v>20.72</v>
      </c>
      <c r="X726" s="61" t="n">
        <f aca="false">V726+W726</f>
        <v>23.86</v>
      </c>
    </row>
    <row r="727" customFormat="false" ht="14.9" hidden="false" customHeight="false" outlineLevel="0" collapsed="false">
      <c r="A727" s="59" t="n">
        <v>725</v>
      </c>
      <c r="B727" s="62" t="n">
        <v>7</v>
      </c>
      <c r="C727" s="62" t="n">
        <v>11</v>
      </c>
      <c r="D727" s="61" t="n">
        <f aca="false">(B727/C727)*100</f>
        <v>63.6363636363636</v>
      </c>
      <c r="E727" s="62" t="n">
        <v>45</v>
      </c>
      <c r="F727" s="62" t="n">
        <v>118</v>
      </c>
      <c r="G727" s="61" t="n">
        <f aca="false">(E727/F727)*100</f>
        <v>38.135593220339</v>
      </c>
      <c r="H727" s="62" t="n">
        <v>1</v>
      </c>
      <c r="I727" s="62" t="n">
        <v>2</v>
      </c>
      <c r="J727" s="61" t="n">
        <f aca="false">(H730*I730)/100</f>
        <v>0.16</v>
      </c>
      <c r="K727" s="62" t="n">
        <v>87</v>
      </c>
      <c r="L727" s="62" t="n">
        <v>20</v>
      </c>
      <c r="M727" s="62" t="n">
        <v>11</v>
      </c>
      <c r="N727" s="61" t="n">
        <f aca="false">K727*L727*(1-(L727/M727))</f>
        <v>-1423.63636363636</v>
      </c>
      <c r="O727" s="62" t="n">
        <v>4</v>
      </c>
      <c r="P727" s="62" t="n">
        <v>33</v>
      </c>
      <c r="Q727" s="61" t="n">
        <f aca="false">P727/O727</f>
        <v>8.25</v>
      </c>
      <c r="R727" s="62" t="n">
        <v>681</v>
      </c>
      <c r="S727" s="62" t="n">
        <v>22</v>
      </c>
      <c r="T727" s="45" t="n">
        <v>0.43</v>
      </c>
      <c r="U727" s="61" t="n">
        <f aca="false">(R727*S727*T727)/1000</f>
        <v>6.44226</v>
      </c>
      <c r="V727" s="45" t="n">
        <v>4.57</v>
      </c>
      <c r="W727" s="45" t="n">
        <v>37.6</v>
      </c>
      <c r="X727" s="61" t="n">
        <f aca="false">V727+W727</f>
        <v>42.17</v>
      </c>
    </row>
    <row r="728" customFormat="false" ht="14.9" hidden="false" customHeight="false" outlineLevel="0" collapsed="false">
      <c r="A728" s="59" t="n">
        <v>726</v>
      </c>
      <c r="B728" s="62" t="n">
        <v>2</v>
      </c>
      <c r="C728" s="62" t="n">
        <v>20</v>
      </c>
      <c r="D728" s="61" t="n">
        <f aca="false">(B728/C728)*100</f>
        <v>10</v>
      </c>
      <c r="E728" s="62" t="n">
        <v>20</v>
      </c>
      <c r="F728" s="62" t="n">
        <v>120</v>
      </c>
      <c r="G728" s="61" t="n">
        <f aca="false">(E728/F728)*100</f>
        <v>16.6666666666667</v>
      </c>
      <c r="H728" s="62" t="n">
        <v>10</v>
      </c>
      <c r="I728" s="62" t="n">
        <v>2</v>
      </c>
      <c r="J728" s="61" t="n">
        <f aca="false">(H731*I731)/100</f>
        <v>0.19</v>
      </c>
      <c r="K728" s="62" t="n">
        <v>88</v>
      </c>
      <c r="L728" s="62" t="n">
        <v>25</v>
      </c>
      <c r="M728" s="62" t="n">
        <v>10</v>
      </c>
      <c r="N728" s="61" t="n">
        <f aca="false">K728*L728*(1-(L728/M728))</f>
        <v>-3300</v>
      </c>
      <c r="O728" s="62" t="n">
        <v>4</v>
      </c>
      <c r="P728" s="62" t="n">
        <v>44</v>
      </c>
      <c r="Q728" s="61" t="n">
        <f aca="false">P728/O728</f>
        <v>11</v>
      </c>
      <c r="R728" s="62" t="n">
        <v>137</v>
      </c>
      <c r="S728" s="62" t="n">
        <v>30</v>
      </c>
      <c r="T728" s="45" t="n">
        <v>0.45</v>
      </c>
      <c r="U728" s="61" t="n">
        <f aca="false">(R728*S728*T728)/1000</f>
        <v>1.8495</v>
      </c>
      <c r="V728" s="45" t="n">
        <v>4.09</v>
      </c>
      <c r="W728" s="45" t="n">
        <v>24.8</v>
      </c>
      <c r="X728" s="61" t="n">
        <f aca="false">V728+W728</f>
        <v>28.89</v>
      </c>
    </row>
    <row r="729" customFormat="false" ht="14.9" hidden="false" customHeight="false" outlineLevel="0" collapsed="false">
      <c r="A729" s="59" t="n">
        <v>727</v>
      </c>
      <c r="B729" s="62" t="n">
        <v>3</v>
      </c>
      <c r="C729" s="62" t="n">
        <v>12</v>
      </c>
      <c r="D729" s="61" t="n">
        <f aca="false">(B729/C729)*100</f>
        <v>25</v>
      </c>
      <c r="E729" s="62" t="n">
        <v>31</v>
      </c>
      <c r="F729" s="62" t="n">
        <v>114</v>
      </c>
      <c r="G729" s="61" t="n">
        <f aca="false">(E729/F729)*100</f>
        <v>27.1929824561404</v>
      </c>
      <c r="H729" s="62" t="n">
        <v>16</v>
      </c>
      <c r="I729" s="62" t="n">
        <v>2</v>
      </c>
      <c r="J729" s="61" t="n">
        <f aca="false">(H732*I732)/100</f>
        <v>0.02</v>
      </c>
      <c r="K729" s="62" t="n">
        <v>87</v>
      </c>
      <c r="L729" s="62" t="n">
        <v>29</v>
      </c>
      <c r="M729" s="62" t="n">
        <v>12</v>
      </c>
      <c r="N729" s="61" t="n">
        <f aca="false">K729*L729*(1-(L729/M729))</f>
        <v>-3574.25</v>
      </c>
      <c r="O729" s="62" t="n">
        <v>3</v>
      </c>
      <c r="P729" s="62" t="n">
        <v>40</v>
      </c>
      <c r="Q729" s="61" t="n">
        <f aca="false">P729/O729</f>
        <v>13.3333333333333</v>
      </c>
      <c r="R729" s="62" t="n">
        <v>238</v>
      </c>
      <c r="S729" s="62" t="n">
        <v>18</v>
      </c>
      <c r="T729" s="45" t="n">
        <v>0.3</v>
      </c>
      <c r="U729" s="61" t="n">
        <f aca="false">(R729*S729*T729)/1000</f>
        <v>1.2852</v>
      </c>
      <c r="V729" s="45" t="n">
        <v>7.12</v>
      </c>
      <c r="W729" s="45" t="n">
        <v>14.88</v>
      </c>
      <c r="X729" s="61" t="n">
        <f aca="false">V729+W729</f>
        <v>22</v>
      </c>
    </row>
    <row r="730" customFormat="false" ht="14.9" hidden="false" customHeight="false" outlineLevel="0" collapsed="false">
      <c r="A730" s="59" t="n">
        <v>728</v>
      </c>
      <c r="B730" s="62" t="n">
        <v>0</v>
      </c>
      <c r="C730" s="62" t="n">
        <v>18</v>
      </c>
      <c r="D730" s="61" t="n">
        <f aca="false">(B730/C730)*100</f>
        <v>0</v>
      </c>
      <c r="E730" s="62" t="n">
        <v>42</v>
      </c>
      <c r="F730" s="62" t="n">
        <v>125</v>
      </c>
      <c r="G730" s="61" t="n">
        <f aca="false">(E730/F730)*100</f>
        <v>33.6</v>
      </c>
      <c r="H730" s="62" t="n">
        <v>8</v>
      </c>
      <c r="I730" s="62" t="n">
        <v>2</v>
      </c>
      <c r="J730" s="61" t="n">
        <f aca="false">(H733*I733)/100</f>
        <v>0.45</v>
      </c>
      <c r="K730" s="62" t="n">
        <v>74</v>
      </c>
      <c r="L730" s="62" t="n">
        <v>41</v>
      </c>
      <c r="M730" s="62" t="n">
        <v>10</v>
      </c>
      <c r="N730" s="61" t="n">
        <f aca="false">K730*L730*(1-(L730/M730))</f>
        <v>-9405.4</v>
      </c>
      <c r="O730" s="62" t="n">
        <v>10</v>
      </c>
      <c r="P730" s="62" t="n">
        <v>34</v>
      </c>
      <c r="Q730" s="61" t="n">
        <f aca="false">P730/O730</f>
        <v>3.4</v>
      </c>
      <c r="R730" s="62" t="n">
        <v>857</v>
      </c>
      <c r="S730" s="62" t="n">
        <v>20</v>
      </c>
      <c r="T730" s="45" t="n">
        <v>0.27</v>
      </c>
      <c r="U730" s="61" t="n">
        <f aca="false">(R730*S730*T730)/1000</f>
        <v>4.6278</v>
      </c>
      <c r="V730" s="45" t="n">
        <v>4.56</v>
      </c>
      <c r="W730" s="45" t="n">
        <v>6.56</v>
      </c>
      <c r="X730" s="61" t="n">
        <f aca="false">V730+W730</f>
        <v>11.12</v>
      </c>
    </row>
    <row r="731" customFormat="false" ht="14.9" hidden="false" customHeight="false" outlineLevel="0" collapsed="false">
      <c r="A731" s="59" t="n">
        <v>729</v>
      </c>
      <c r="B731" s="62" t="n">
        <v>2</v>
      </c>
      <c r="C731" s="62" t="n">
        <v>22</v>
      </c>
      <c r="D731" s="61" t="n">
        <f aca="false">(B731/C731)*100</f>
        <v>9.09090909090909</v>
      </c>
      <c r="E731" s="62" t="n">
        <v>29</v>
      </c>
      <c r="F731" s="62" t="n">
        <v>122</v>
      </c>
      <c r="G731" s="61" t="n">
        <f aca="false">(E731/F731)*100</f>
        <v>23.7704918032787</v>
      </c>
      <c r="H731" s="62" t="n">
        <v>19</v>
      </c>
      <c r="I731" s="62" t="n">
        <v>1</v>
      </c>
      <c r="J731" s="61" t="n">
        <f aca="false">(H734*I734)/100</f>
        <v>0.26</v>
      </c>
      <c r="K731" s="62" t="n">
        <v>82</v>
      </c>
      <c r="L731" s="62" t="n">
        <v>38</v>
      </c>
      <c r="M731" s="62" t="n">
        <v>10</v>
      </c>
      <c r="N731" s="61" t="n">
        <f aca="false">K731*L731*(1-(L731/M731))</f>
        <v>-8724.8</v>
      </c>
      <c r="O731" s="62" t="n">
        <v>9</v>
      </c>
      <c r="P731" s="62" t="n">
        <v>41</v>
      </c>
      <c r="Q731" s="61" t="n">
        <f aca="false">P731/O731</f>
        <v>4.55555555555556</v>
      </c>
      <c r="R731" s="62" t="n">
        <v>396</v>
      </c>
      <c r="S731" s="62" t="n">
        <v>27</v>
      </c>
      <c r="T731" s="45" t="n">
        <v>0.43</v>
      </c>
      <c r="U731" s="61" t="n">
        <f aca="false">(R731*S731*T731)/1000</f>
        <v>4.59756</v>
      </c>
      <c r="V731" s="45" t="n">
        <v>3.6</v>
      </c>
      <c r="W731" s="45" t="n">
        <v>17.2</v>
      </c>
      <c r="X731" s="61" t="n">
        <f aca="false">V731+W731</f>
        <v>20.8</v>
      </c>
    </row>
    <row r="732" customFormat="false" ht="14.9" hidden="false" customHeight="false" outlineLevel="0" collapsed="false">
      <c r="A732" s="59" t="n">
        <v>730</v>
      </c>
      <c r="B732" s="62" t="n">
        <v>7</v>
      </c>
      <c r="C732" s="62" t="n">
        <v>19</v>
      </c>
      <c r="D732" s="61" t="n">
        <f aca="false">(B732/C732)*100</f>
        <v>36.8421052631579</v>
      </c>
      <c r="E732" s="62" t="n">
        <v>25</v>
      </c>
      <c r="F732" s="62" t="n">
        <v>119</v>
      </c>
      <c r="G732" s="61" t="n">
        <f aca="false">(E732/F732)*100</f>
        <v>21.0084033613445</v>
      </c>
      <c r="H732" s="62" t="n">
        <v>1</v>
      </c>
      <c r="I732" s="62" t="n">
        <v>2</v>
      </c>
      <c r="J732" s="61" t="n">
        <f aca="false">(H735*I735)/100</f>
        <v>0.24</v>
      </c>
      <c r="K732" s="62" t="n">
        <v>72</v>
      </c>
      <c r="L732" s="62" t="n">
        <v>36</v>
      </c>
      <c r="M732" s="62" t="n">
        <v>10</v>
      </c>
      <c r="N732" s="61" t="n">
        <f aca="false">K732*L732*(1-(L732/M732))</f>
        <v>-6739.2</v>
      </c>
      <c r="O732" s="62" t="n">
        <v>3</v>
      </c>
      <c r="P732" s="62" t="n">
        <v>35</v>
      </c>
      <c r="Q732" s="61" t="n">
        <f aca="false">P732/O732</f>
        <v>11.6666666666667</v>
      </c>
      <c r="R732" s="62" t="n">
        <v>616</v>
      </c>
      <c r="S732" s="62" t="n">
        <v>28</v>
      </c>
      <c r="T732" s="45" t="n">
        <v>0.45</v>
      </c>
      <c r="U732" s="61" t="n">
        <f aca="false">(R732*S732*T732)/1000</f>
        <v>7.7616</v>
      </c>
      <c r="V732" s="45" t="n">
        <v>3.56</v>
      </c>
      <c r="W732" s="45" t="n">
        <v>27.44</v>
      </c>
      <c r="X732" s="61" t="n">
        <f aca="false">V732+W732</f>
        <v>31</v>
      </c>
    </row>
    <row r="733" customFormat="false" ht="14.9" hidden="false" customHeight="false" outlineLevel="0" collapsed="false">
      <c r="A733" s="59" t="n">
        <v>731</v>
      </c>
      <c r="B733" s="62" t="n">
        <v>0</v>
      </c>
      <c r="C733" s="62" t="n">
        <v>13</v>
      </c>
      <c r="D733" s="61" t="n">
        <f aca="false">(B733/C733)*100</f>
        <v>0</v>
      </c>
      <c r="E733" s="62" t="n">
        <v>38</v>
      </c>
      <c r="F733" s="62" t="n">
        <v>113</v>
      </c>
      <c r="G733" s="61" t="n">
        <f aca="false">(E733/F733)*100</f>
        <v>33.6283185840708</v>
      </c>
      <c r="H733" s="62" t="n">
        <v>15</v>
      </c>
      <c r="I733" s="62" t="n">
        <v>3</v>
      </c>
      <c r="J733" s="61" t="n">
        <f aca="false">(H736*I736)/100</f>
        <v>0.06</v>
      </c>
      <c r="K733" s="62" t="n">
        <v>70</v>
      </c>
      <c r="L733" s="62" t="n">
        <v>23</v>
      </c>
      <c r="M733" s="62" t="n">
        <v>10</v>
      </c>
      <c r="N733" s="61" t="n">
        <f aca="false">K733*L733*(1-(L733/M733))</f>
        <v>-2093</v>
      </c>
      <c r="O733" s="62" t="n">
        <v>7</v>
      </c>
      <c r="P733" s="62" t="n">
        <v>38</v>
      </c>
      <c r="Q733" s="61" t="n">
        <f aca="false">P733/O733</f>
        <v>5.42857142857143</v>
      </c>
      <c r="R733" s="62" t="n">
        <v>745</v>
      </c>
      <c r="S733" s="62" t="n">
        <v>26</v>
      </c>
      <c r="T733" s="45" t="n">
        <v>0.37</v>
      </c>
      <c r="U733" s="61" t="n">
        <f aca="false">(R733*S733*T733)/1000</f>
        <v>7.1669</v>
      </c>
      <c r="V733" s="45" t="n">
        <v>5.65</v>
      </c>
      <c r="W733" s="45" t="n">
        <v>25.2</v>
      </c>
      <c r="X733" s="61" t="n">
        <f aca="false">V733+W733</f>
        <v>30.85</v>
      </c>
    </row>
    <row r="734" customFormat="false" ht="14.9" hidden="false" customHeight="false" outlineLevel="0" collapsed="false">
      <c r="A734" s="59" t="n">
        <v>732</v>
      </c>
      <c r="B734" s="62" t="n">
        <v>4</v>
      </c>
      <c r="C734" s="62" t="n">
        <v>11</v>
      </c>
      <c r="D734" s="61" t="n">
        <f aca="false">(B734/C734)*100</f>
        <v>36.3636363636364</v>
      </c>
      <c r="E734" s="62" t="n">
        <v>34</v>
      </c>
      <c r="F734" s="62" t="n">
        <v>122</v>
      </c>
      <c r="G734" s="61" t="n">
        <f aca="false">(E734/F734)*100</f>
        <v>27.8688524590164</v>
      </c>
      <c r="H734" s="62" t="n">
        <v>13</v>
      </c>
      <c r="I734" s="62" t="n">
        <v>2</v>
      </c>
      <c r="J734" s="61" t="n">
        <f aca="false">(H737*I737)/100</f>
        <v>0.15</v>
      </c>
      <c r="K734" s="62" t="n">
        <v>77</v>
      </c>
      <c r="L734" s="62" t="n">
        <v>29</v>
      </c>
      <c r="M734" s="62" t="n">
        <v>12</v>
      </c>
      <c r="N734" s="61" t="n">
        <f aca="false">K734*L734*(1-(L734/M734))</f>
        <v>-3163.41666666667</v>
      </c>
      <c r="O734" s="62" t="n">
        <v>6</v>
      </c>
      <c r="P734" s="62" t="n">
        <v>33</v>
      </c>
      <c r="Q734" s="61" t="n">
        <f aca="false">P734/O734</f>
        <v>5.5</v>
      </c>
      <c r="R734" s="62" t="n">
        <v>761</v>
      </c>
      <c r="S734" s="62" t="n">
        <v>25</v>
      </c>
      <c r="T734" s="45" t="n">
        <v>0.29</v>
      </c>
      <c r="U734" s="61" t="n">
        <f aca="false">(R734*S734*T734)/1000</f>
        <v>5.51725</v>
      </c>
      <c r="V734" s="45" t="n">
        <v>3.63</v>
      </c>
      <c r="W734" s="45" t="n">
        <v>22.4</v>
      </c>
      <c r="X734" s="61" t="n">
        <f aca="false">V734+W734</f>
        <v>26.03</v>
      </c>
    </row>
    <row r="735" customFormat="false" ht="14.9" hidden="false" customHeight="false" outlineLevel="0" collapsed="false">
      <c r="A735" s="59" t="n">
        <v>733</v>
      </c>
      <c r="B735" s="62" t="n">
        <v>2</v>
      </c>
      <c r="C735" s="62" t="n">
        <v>20</v>
      </c>
      <c r="D735" s="61" t="n">
        <f aca="false">(B735/C735)*100</f>
        <v>10</v>
      </c>
      <c r="E735" s="62" t="n">
        <v>13</v>
      </c>
      <c r="F735" s="62" t="n">
        <v>116</v>
      </c>
      <c r="G735" s="61" t="n">
        <f aca="false">(E735/F735)*100</f>
        <v>11.2068965517241</v>
      </c>
      <c r="H735" s="62" t="n">
        <v>8</v>
      </c>
      <c r="I735" s="62" t="n">
        <v>3</v>
      </c>
      <c r="J735" s="61" t="n">
        <f aca="false">(H738*I738)/100</f>
        <v>0.01</v>
      </c>
      <c r="K735" s="62" t="n">
        <v>88</v>
      </c>
      <c r="L735" s="62" t="n">
        <v>45</v>
      </c>
      <c r="M735" s="62" t="n">
        <v>12</v>
      </c>
      <c r="N735" s="61" t="n">
        <f aca="false">K735*L735*(1-(L735/M735))</f>
        <v>-10890</v>
      </c>
      <c r="O735" s="62" t="n">
        <v>9</v>
      </c>
      <c r="P735" s="62" t="n">
        <v>33</v>
      </c>
      <c r="Q735" s="61" t="n">
        <f aca="false">P735/O735</f>
        <v>3.66666666666667</v>
      </c>
      <c r="R735" s="62" t="n">
        <v>755</v>
      </c>
      <c r="S735" s="62" t="n">
        <v>18</v>
      </c>
      <c r="T735" s="45" t="n">
        <v>0.39</v>
      </c>
      <c r="U735" s="61" t="n">
        <f aca="false">(R735*S735*T735)/1000</f>
        <v>5.3001</v>
      </c>
      <c r="V735" s="45" t="n">
        <v>2.65</v>
      </c>
      <c r="W735" s="45" t="n">
        <v>16</v>
      </c>
      <c r="X735" s="61" t="n">
        <f aca="false">V735+W735</f>
        <v>18.65</v>
      </c>
    </row>
    <row r="736" customFormat="false" ht="14.9" hidden="false" customHeight="false" outlineLevel="0" collapsed="false">
      <c r="A736" s="59" t="n">
        <v>734</v>
      </c>
      <c r="B736" s="62" t="n">
        <v>0</v>
      </c>
      <c r="C736" s="62" t="n">
        <v>14</v>
      </c>
      <c r="D736" s="61" t="n">
        <f aca="false">(B736/C736)*100</f>
        <v>0</v>
      </c>
      <c r="E736" s="62" t="n">
        <v>40</v>
      </c>
      <c r="F736" s="62" t="n">
        <v>123</v>
      </c>
      <c r="G736" s="61" t="n">
        <f aca="false">(E736/F736)*100</f>
        <v>32.520325203252</v>
      </c>
      <c r="H736" s="62" t="n">
        <v>3</v>
      </c>
      <c r="I736" s="62" t="n">
        <v>2</v>
      </c>
      <c r="J736" s="61" t="n">
        <f aca="false">(H739*I739)/100</f>
        <v>0.26</v>
      </c>
      <c r="K736" s="62" t="n">
        <v>83</v>
      </c>
      <c r="L736" s="62" t="n">
        <v>42</v>
      </c>
      <c r="M736" s="62" t="n">
        <v>11</v>
      </c>
      <c r="N736" s="61" t="n">
        <f aca="false">K736*L736*(1-(L736/M736))</f>
        <v>-9824.18181818182</v>
      </c>
      <c r="O736" s="62" t="n">
        <v>3</v>
      </c>
      <c r="P736" s="62" t="n">
        <v>33</v>
      </c>
      <c r="Q736" s="61" t="n">
        <f aca="false">P736/O736</f>
        <v>11</v>
      </c>
      <c r="R736" s="62" t="n">
        <v>807</v>
      </c>
      <c r="S736" s="62" t="n">
        <v>28</v>
      </c>
      <c r="T736" s="45" t="n">
        <v>0.32</v>
      </c>
      <c r="U736" s="61" t="n">
        <f aca="false">(R736*S736*T736)/1000</f>
        <v>7.23072</v>
      </c>
      <c r="V736" s="45" t="n">
        <v>2.57</v>
      </c>
      <c r="W736" s="45" t="n">
        <v>31.2</v>
      </c>
      <c r="X736" s="61" t="n">
        <f aca="false">V736+W736</f>
        <v>33.77</v>
      </c>
    </row>
    <row r="737" customFormat="false" ht="14.9" hidden="false" customHeight="false" outlineLevel="0" collapsed="false">
      <c r="A737" s="59" t="n">
        <v>735</v>
      </c>
      <c r="B737" s="62" t="n">
        <v>6</v>
      </c>
      <c r="C737" s="62" t="n">
        <v>17</v>
      </c>
      <c r="D737" s="61" t="n">
        <f aca="false">(B737/C737)*100</f>
        <v>35.2941176470588</v>
      </c>
      <c r="E737" s="62" t="n">
        <v>45</v>
      </c>
      <c r="F737" s="62" t="n">
        <v>124</v>
      </c>
      <c r="G737" s="61" t="n">
        <f aca="false">(E737/F737)*100</f>
        <v>36.2903225806452</v>
      </c>
      <c r="H737" s="62" t="n">
        <v>5</v>
      </c>
      <c r="I737" s="62" t="n">
        <v>3</v>
      </c>
      <c r="J737" s="61" t="n">
        <f aca="false">(H740*I740)/100</f>
        <v>0.06</v>
      </c>
      <c r="K737" s="62" t="n">
        <v>81</v>
      </c>
      <c r="L737" s="62" t="n">
        <v>44</v>
      </c>
      <c r="M737" s="62" t="n">
        <v>10</v>
      </c>
      <c r="N737" s="61" t="n">
        <f aca="false">K737*L737*(1-(L737/M737))</f>
        <v>-12117.6</v>
      </c>
      <c r="O737" s="62" t="n">
        <v>10</v>
      </c>
      <c r="P737" s="62" t="n">
        <v>35</v>
      </c>
      <c r="Q737" s="61" t="n">
        <f aca="false">P737/O737</f>
        <v>3.5</v>
      </c>
      <c r="R737" s="62" t="n">
        <v>260</v>
      </c>
      <c r="S737" s="62" t="n">
        <v>21</v>
      </c>
      <c r="T737" s="45" t="n">
        <v>0.32</v>
      </c>
      <c r="U737" s="61" t="n">
        <f aca="false">(R737*S737*T737)/1000</f>
        <v>1.7472</v>
      </c>
      <c r="V737" s="45" t="n">
        <v>6.62</v>
      </c>
      <c r="W737" s="45" t="n">
        <v>4.96</v>
      </c>
      <c r="X737" s="61" t="n">
        <f aca="false">V737+W737</f>
        <v>11.58</v>
      </c>
    </row>
    <row r="738" customFormat="false" ht="14.9" hidden="false" customHeight="false" outlineLevel="0" collapsed="false">
      <c r="A738" s="59" t="n">
        <v>736</v>
      </c>
      <c r="B738" s="62" t="n">
        <v>0</v>
      </c>
      <c r="C738" s="62" t="n">
        <v>12</v>
      </c>
      <c r="D738" s="61" t="n">
        <f aca="false">(B738/C738)*100</f>
        <v>0</v>
      </c>
      <c r="E738" s="62" t="n">
        <v>11</v>
      </c>
      <c r="F738" s="62" t="n">
        <v>120</v>
      </c>
      <c r="G738" s="61" t="n">
        <f aca="false">(E738/F738)*100</f>
        <v>9.16666666666667</v>
      </c>
      <c r="H738" s="62" t="n">
        <v>1</v>
      </c>
      <c r="I738" s="62" t="n">
        <v>1</v>
      </c>
      <c r="J738" s="61" t="n">
        <f aca="false">(H741*I741)/100</f>
        <v>0.12</v>
      </c>
      <c r="K738" s="62" t="n">
        <v>87</v>
      </c>
      <c r="L738" s="62" t="n">
        <v>34</v>
      </c>
      <c r="M738" s="62" t="n">
        <v>11</v>
      </c>
      <c r="N738" s="61" t="n">
        <f aca="false">K738*L738*(1-(L738/M738))</f>
        <v>-6184.90909090909</v>
      </c>
      <c r="O738" s="62" t="n">
        <v>5</v>
      </c>
      <c r="P738" s="62" t="n">
        <v>47</v>
      </c>
      <c r="Q738" s="61" t="n">
        <f aca="false">P738/O738</f>
        <v>9.4</v>
      </c>
      <c r="R738" s="62" t="n">
        <v>406</v>
      </c>
      <c r="S738" s="62" t="n">
        <v>24</v>
      </c>
      <c r="T738" s="45" t="n">
        <v>0.33</v>
      </c>
      <c r="U738" s="61" t="n">
        <f aca="false">(R738*S738*T738)/1000</f>
        <v>3.21552</v>
      </c>
      <c r="V738" s="45" t="n">
        <v>5.6</v>
      </c>
      <c r="W738" s="45" t="n">
        <v>14.72</v>
      </c>
      <c r="X738" s="61" t="n">
        <f aca="false">V738+W738</f>
        <v>20.32</v>
      </c>
    </row>
    <row r="739" customFormat="false" ht="14.9" hidden="false" customHeight="false" outlineLevel="0" collapsed="false">
      <c r="A739" s="59" t="n">
        <v>737</v>
      </c>
      <c r="B739" s="62" t="n">
        <v>0</v>
      </c>
      <c r="C739" s="62" t="n">
        <v>11</v>
      </c>
      <c r="D739" s="61" t="n">
        <f aca="false">(B739/C739)*100</f>
        <v>0</v>
      </c>
      <c r="E739" s="62" t="n">
        <v>20</v>
      </c>
      <c r="F739" s="62" t="n">
        <v>119</v>
      </c>
      <c r="G739" s="61" t="n">
        <f aca="false">(E739/F739)*100</f>
        <v>16.8067226890756</v>
      </c>
      <c r="H739" s="62" t="n">
        <v>13</v>
      </c>
      <c r="I739" s="62" t="n">
        <v>2</v>
      </c>
      <c r="J739" s="61" t="n">
        <f aca="false">(H742*I742)/100</f>
        <v>0.08</v>
      </c>
      <c r="K739" s="62" t="n">
        <v>84</v>
      </c>
      <c r="L739" s="62" t="n">
        <v>11</v>
      </c>
      <c r="M739" s="62" t="n">
        <v>12</v>
      </c>
      <c r="N739" s="61" t="n">
        <f aca="false">K739*L739*(1-(L739/M739))</f>
        <v>77</v>
      </c>
      <c r="O739" s="62" t="n">
        <v>10</v>
      </c>
      <c r="P739" s="62" t="n">
        <v>37</v>
      </c>
      <c r="Q739" s="61" t="n">
        <f aca="false">P739/O739</f>
        <v>3.7</v>
      </c>
      <c r="R739" s="62" t="n">
        <v>201</v>
      </c>
      <c r="S739" s="62" t="n">
        <v>23</v>
      </c>
      <c r="T739" s="45" t="n">
        <v>0.29</v>
      </c>
      <c r="U739" s="61" t="n">
        <f aca="false">(R739*S739*T739)/1000</f>
        <v>1.34067</v>
      </c>
      <c r="V739" s="45" t="n">
        <v>6.56</v>
      </c>
      <c r="W739" s="45" t="n">
        <v>25.2</v>
      </c>
      <c r="X739" s="61" t="n">
        <f aca="false">V739+W739</f>
        <v>31.76</v>
      </c>
    </row>
    <row r="740" customFormat="false" ht="14.9" hidden="false" customHeight="false" outlineLevel="0" collapsed="false">
      <c r="A740" s="59" t="n">
        <v>738</v>
      </c>
      <c r="B740" s="62" t="n">
        <v>5</v>
      </c>
      <c r="C740" s="62" t="n">
        <v>12</v>
      </c>
      <c r="D740" s="61" t="n">
        <f aca="false">(B740/C740)*100</f>
        <v>41.6666666666667</v>
      </c>
      <c r="E740" s="62" t="n">
        <v>18</v>
      </c>
      <c r="F740" s="62" t="n">
        <v>112</v>
      </c>
      <c r="G740" s="61" t="n">
        <f aca="false">(E740/F740)*100</f>
        <v>16.0714285714286</v>
      </c>
      <c r="H740" s="62" t="n">
        <v>6</v>
      </c>
      <c r="I740" s="62" t="n">
        <v>1</v>
      </c>
      <c r="J740" s="61" t="n">
        <f aca="false">(H743*I743)/100</f>
        <v>0.22</v>
      </c>
      <c r="K740" s="62" t="n">
        <v>75</v>
      </c>
      <c r="L740" s="62" t="n">
        <v>25</v>
      </c>
      <c r="M740" s="62" t="n">
        <v>10</v>
      </c>
      <c r="N740" s="61" t="n">
        <f aca="false">K740*L740*(1-(L740/M740))</f>
        <v>-2812.5</v>
      </c>
      <c r="O740" s="62" t="n">
        <v>10</v>
      </c>
      <c r="P740" s="62" t="n">
        <v>47</v>
      </c>
      <c r="Q740" s="61" t="n">
        <f aca="false">P740/O740</f>
        <v>4.7</v>
      </c>
      <c r="R740" s="62" t="n">
        <v>372</v>
      </c>
      <c r="S740" s="62" t="n">
        <v>22</v>
      </c>
      <c r="T740" s="45" t="n">
        <v>0.29</v>
      </c>
      <c r="U740" s="61" t="n">
        <f aca="false">(R740*S740*T740)/1000</f>
        <v>2.37336</v>
      </c>
      <c r="V740" s="45" t="n">
        <v>5.65</v>
      </c>
      <c r="W740" s="45" t="n">
        <v>16.8</v>
      </c>
      <c r="X740" s="61" t="n">
        <f aca="false">V740+W740</f>
        <v>22.45</v>
      </c>
    </row>
    <row r="741" customFormat="false" ht="14.9" hidden="false" customHeight="false" outlineLevel="0" collapsed="false">
      <c r="A741" s="59" t="n">
        <v>739</v>
      </c>
      <c r="B741" s="62" t="n">
        <v>0</v>
      </c>
      <c r="C741" s="62" t="n">
        <v>13</v>
      </c>
      <c r="D741" s="61" t="n">
        <f aca="false">(B741/C741)*100</f>
        <v>0</v>
      </c>
      <c r="E741" s="62" t="n">
        <v>44</v>
      </c>
      <c r="F741" s="62" t="n">
        <v>122</v>
      </c>
      <c r="G741" s="61" t="n">
        <f aca="false">(E741/F741)*100</f>
        <v>36.0655737704918</v>
      </c>
      <c r="H741" s="62" t="n">
        <v>6</v>
      </c>
      <c r="I741" s="62" t="n">
        <v>2</v>
      </c>
      <c r="J741" s="61" t="n">
        <f aca="false">(H744*I744)/100</f>
        <v>0.09</v>
      </c>
      <c r="K741" s="62" t="n">
        <v>77</v>
      </c>
      <c r="L741" s="62" t="n">
        <v>19</v>
      </c>
      <c r="M741" s="62" t="n">
        <v>12</v>
      </c>
      <c r="N741" s="61" t="n">
        <f aca="false">K741*L741*(1-(L741/M741))</f>
        <v>-853.416666666667</v>
      </c>
      <c r="O741" s="62" t="n">
        <v>3</v>
      </c>
      <c r="P741" s="62" t="n">
        <v>48</v>
      </c>
      <c r="Q741" s="61" t="n">
        <f aca="false">P741/O741</f>
        <v>16</v>
      </c>
      <c r="R741" s="62" t="n">
        <v>343</v>
      </c>
      <c r="S741" s="62" t="n">
        <v>24</v>
      </c>
      <c r="T741" s="45" t="n">
        <v>0.44</v>
      </c>
      <c r="U741" s="61" t="n">
        <f aca="false">(R741*S741*T741)/1000</f>
        <v>3.62208</v>
      </c>
      <c r="V741" s="45" t="n">
        <v>7.6</v>
      </c>
      <c r="W741" s="45" t="n">
        <v>11.04</v>
      </c>
      <c r="X741" s="61" t="n">
        <f aca="false">V741+W741</f>
        <v>18.64</v>
      </c>
    </row>
    <row r="742" customFormat="false" ht="14.9" hidden="false" customHeight="false" outlineLevel="0" collapsed="false">
      <c r="A742" s="59" t="n">
        <v>740</v>
      </c>
      <c r="B742" s="62" t="n">
        <v>8</v>
      </c>
      <c r="C742" s="62" t="n">
        <v>25</v>
      </c>
      <c r="D742" s="61" t="n">
        <f aca="false">(B742/C742)*100</f>
        <v>32</v>
      </c>
      <c r="E742" s="62" t="n">
        <v>27</v>
      </c>
      <c r="F742" s="62" t="n">
        <v>121</v>
      </c>
      <c r="G742" s="61" t="n">
        <f aca="false">(E742/F742)*100</f>
        <v>22.3140495867769</v>
      </c>
      <c r="H742" s="62" t="n">
        <v>4</v>
      </c>
      <c r="I742" s="62" t="n">
        <v>2</v>
      </c>
      <c r="J742" s="61" t="n">
        <f aca="false">(H745*I745)/100</f>
        <v>0.06</v>
      </c>
      <c r="K742" s="62" t="n">
        <v>78</v>
      </c>
      <c r="L742" s="62" t="n">
        <v>22</v>
      </c>
      <c r="M742" s="62" t="n">
        <v>12</v>
      </c>
      <c r="N742" s="61" t="n">
        <f aca="false">K742*L742*(1-(L742/M742))</f>
        <v>-1430</v>
      </c>
      <c r="O742" s="62" t="n">
        <v>7</v>
      </c>
      <c r="P742" s="62" t="n">
        <v>50</v>
      </c>
      <c r="Q742" s="61" t="n">
        <f aca="false">P742/O742</f>
        <v>7.14285714285714</v>
      </c>
      <c r="R742" s="62" t="n">
        <v>128</v>
      </c>
      <c r="S742" s="62" t="n">
        <v>20</v>
      </c>
      <c r="T742" s="45" t="n">
        <v>0.28</v>
      </c>
      <c r="U742" s="61" t="n">
        <f aca="false">(R742*S742*T742)/1000</f>
        <v>0.7168</v>
      </c>
      <c r="V742" s="45" t="n">
        <v>7.08</v>
      </c>
      <c r="W742" s="45" t="n">
        <v>13.6</v>
      </c>
      <c r="X742" s="61" t="n">
        <f aca="false">V742+W742</f>
        <v>20.68</v>
      </c>
    </row>
    <row r="743" customFormat="false" ht="14.9" hidden="false" customHeight="false" outlineLevel="0" collapsed="false">
      <c r="A743" s="59" t="n">
        <v>741</v>
      </c>
      <c r="B743" s="62" t="n">
        <v>1</v>
      </c>
      <c r="C743" s="62" t="n">
        <v>24</v>
      </c>
      <c r="D743" s="61" t="n">
        <f aca="false">(B743/C743)*100</f>
        <v>4.16666666666667</v>
      </c>
      <c r="E743" s="62" t="n">
        <v>39</v>
      </c>
      <c r="F743" s="62" t="n">
        <v>121</v>
      </c>
      <c r="G743" s="61" t="n">
        <f aca="false">(E743/F743)*100</f>
        <v>32.2314049586777</v>
      </c>
      <c r="H743" s="62" t="n">
        <v>11</v>
      </c>
      <c r="I743" s="62" t="n">
        <v>2</v>
      </c>
      <c r="J743" s="61" t="n">
        <f aca="false">(H746*I746)/100</f>
        <v>0.15</v>
      </c>
      <c r="K743" s="62" t="n">
        <v>75</v>
      </c>
      <c r="L743" s="62" t="n">
        <v>19</v>
      </c>
      <c r="M743" s="62" t="n">
        <v>11</v>
      </c>
      <c r="N743" s="61" t="n">
        <f aca="false">K743*L743*(1-(L743/M743))</f>
        <v>-1036.36363636364</v>
      </c>
      <c r="O743" s="62" t="n">
        <v>10</v>
      </c>
      <c r="P743" s="62" t="n">
        <v>46</v>
      </c>
      <c r="Q743" s="61" t="n">
        <f aca="false">P743/O743</f>
        <v>4.6</v>
      </c>
      <c r="R743" s="62" t="n">
        <v>176</v>
      </c>
      <c r="S743" s="62" t="n">
        <v>24</v>
      </c>
      <c r="T743" s="45" t="n">
        <v>0.3</v>
      </c>
      <c r="U743" s="61" t="n">
        <f aca="false">(R743*S743*T743)/1000</f>
        <v>1.2672</v>
      </c>
      <c r="V743" s="45" t="n">
        <v>5.65</v>
      </c>
      <c r="W743" s="45" t="n">
        <v>31.36</v>
      </c>
      <c r="X743" s="61" t="n">
        <f aca="false">V743+W743</f>
        <v>37.01</v>
      </c>
    </row>
    <row r="744" customFormat="false" ht="14.9" hidden="false" customHeight="false" outlineLevel="0" collapsed="false">
      <c r="A744" s="59" t="n">
        <v>742</v>
      </c>
      <c r="B744" s="62" t="n">
        <v>3</v>
      </c>
      <c r="C744" s="62" t="n">
        <v>11</v>
      </c>
      <c r="D744" s="61" t="n">
        <f aca="false">(B744/C744)*100</f>
        <v>27.2727272727273</v>
      </c>
      <c r="E744" s="62" t="n">
        <v>20</v>
      </c>
      <c r="F744" s="62" t="n">
        <v>114</v>
      </c>
      <c r="G744" s="61" t="n">
        <f aca="false">(E744/F744)*100</f>
        <v>17.5438596491228</v>
      </c>
      <c r="H744" s="62" t="n">
        <v>3</v>
      </c>
      <c r="I744" s="62" t="n">
        <v>3</v>
      </c>
      <c r="J744" s="61" t="n">
        <f aca="false">(H747*I747)/100</f>
        <v>0.05</v>
      </c>
      <c r="K744" s="62" t="n">
        <v>87</v>
      </c>
      <c r="L744" s="62" t="n">
        <v>40</v>
      </c>
      <c r="M744" s="62" t="n">
        <v>11</v>
      </c>
      <c r="N744" s="61" t="n">
        <f aca="false">K744*L744*(1-(L744/M744))</f>
        <v>-9174.54545454545</v>
      </c>
      <c r="O744" s="62" t="n">
        <v>9</v>
      </c>
      <c r="P744" s="62" t="n">
        <v>50</v>
      </c>
      <c r="Q744" s="61" t="n">
        <f aca="false">P744/O744</f>
        <v>5.55555555555556</v>
      </c>
      <c r="R744" s="62" t="n">
        <v>634</v>
      </c>
      <c r="S744" s="62" t="n">
        <v>25</v>
      </c>
      <c r="T744" s="45" t="n">
        <v>0.4</v>
      </c>
      <c r="U744" s="61" t="n">
        <f aca="false">(R744*S744*T744)/1000</f>
        <v>6.34</v>
      </c>
      <c r="V744" s="45" t="n">
        <v>7.08</v>
      </c>
      <c r="W744" s="45" t="n">
        <v>14.4</v>
      </c>
      <c r="X744" s="61" t="n">
        <f aca="false">V744+W744</f>
        <v>21.48</v>
      </c>
    </row>
    <row r="745" customFormat="false" ht="14.9" hidden="false" customHeight="false" outlineLevel="0" collapsed="false">
      <c r="A745" s="59" t="n">
        <v>743</v>
      </c>
      <c r="B745" s="62" t="n">
        <v>10</v>
      </c>
      <c r="C745" s="62" t="n">
        <v>15</v>
      </c>
      <c r="D745" s="61" t="n">
        <f aca="false">(B745/C745)*100</f>
        <v>66.6666666666667</v>
      </c>
      <c r="E745" s="62" t="n">
        <v>28</v>
      </c>
      <c r="F745" s="62" t="n">
        <v>125</v>
      </c>
      <c r="G745" s="61" t="n">
        <f aca="false">(E745/F745)*100</f>
        <v>22.4</v>
      </c>
      <c r="H745" s="62" t="n">
        <v>3</v>
      </c>
      <c r="I745" s="62" t="n">
        <v>2</v>
      </c>
      <c r="J745" s="61" t="n">
        <f aca="false">(H748*I748)/100</f>
        <v>0.07</v>
      </c>
      <c r="K745" s="62" t="n">
        <v>89</v>
      </c>
      <c r="L745" s="62" t="n">
        <v>41</v>
      </c>
      <c r="M745" s="62" t="n">
        <v>12</v>
      </c>
      <c r="N745" s="61" t="n">
        <f aca="false">K745*L745*(1-(L745/M745))</f>
        <v>-8818.41666666667</v>
      </c>
      <c r="O745" s="62" t="n">
        <v>9</v>
      </c>
      <c r="P745" s="62" t="n">
        <v>46</v>
      </c>
      <c r="Q745" s="61" t="n">
        <f aca="false">P745/O745</f>
        <v>5.11111111111111</v>
      </c>
      <c r="R745" s="62" t="n">
        <v>595</v>
      </c>
      <c r="S745" s="62" t="n">
        <v>23</v>
      </c>
      <c r="T745" s="45" t="n">
        <v>0.26</v>
      </c>
      <c r="U745" s="61" t="n">
        <f aca="false">(R745*S745*T745)/1000</f>
        <v>3.5581</v>
      </c>
      <c r="V745" s="45" t="n">
        <v>1.61</v>
      </c>
      <c r="W745" s="45" t="n">
        <v>35.28</v>
      </c>
      <c r="X745" s="61" t="n">
        <f aca="false">V745+W745</f>
        <v>36.89</v>
      </c>
    </row>
    <row r="746" customFormat="false" ht="14.9" hidden="false" customHeight="false" outlineLevel="0" collapsed="false">
      <c r="A746" s="59" t="n">
        <v>744</v>
      </c>
      <c r="B746" s="62" t="n">
        <v>3</v>
      </c>
      <c r="C746" s="62" t="n">
        <v>20</v>
      </c>
      <c r="D746" s="61" t="n">
        <f aca="false">(B746/C746)*100</f>
        <v>15</v>
      </c>
      <c r="E746" s="62" t="n">
        <v>30</v>
      </c>
      <c r="F746" s="62" t="n">
        <v>110</v>
      </c>
      <c r="G746" s="61" t="n">
        <f aca="false">(E746/F746)*100</f>
        <v>27.2727272727273</v>
      </c>
      <c r="H746" s="62" t="n">
        <v>15</v>
      </c>
      <c r="I746" s="62" t="n">
        <v>1</v>
      </c>
      <c r="J746" s="61" t="n">
        <f aca="false">(H749*I749)/100</f>
        <v>0.06</v>
      </c>
      <c r="K746" s="62" t="n">
        <v>89</v>
      </c>
      <c r="L746" s="62" t="n">
        <v>31</v>
      </c>
      <c r="M746" s="62" t="n">
        <v>10</v>
      </c>
      <c r="N746" s="61" t="n">
        <f aca="false">K746*L746*(1-(L746/M746))</f>
        <v>-5793.9</v>
      </c>
      <c r="O746" s="62" t="n">
        <v>10</v>
      </c>
      <c r="P746" s="62" t="n">
        <v>45</v>
      </c>
      <c r="Q746" s="61" t="n">
        <f aca="false">P746/O746</f>
        <v>4.5</v>
      </c>
      <c r="R746" s="62" t="n">
        <v>515</v>
      </c>
      <c r="S746" s="62" t="n">
        <v>28</v>
      </c>
      <c r="T746" s="45" t="n">
        <v>0.37</v>
      </c>
      <c r="U746" s="61" t="n">
        <f aca="false">(R746*S746*T746)/1000</f>
        <v>5.3354</v>
      </c>
      <c r="V746" s="45" t="n">
        <v>6.13</v>
      </c>
      <c r="W746" s="45" t="n">
        <v>6.56</v>
      </c>
      <c r="X746" s="61" t="n">
        <f aca="false">V746+W746</f>
        <v>12.69</v>
      </c>
    </row>
    <row r="747" customFormat="false" ht="14.9" hidden="false" customHeight="false" outlineLevel="0" collapsed="false">
      <c r="A747" s="59" t="n">
        <v>745</v>
      </c>
      <c r="B747" s="62" t="n">
        <v>3</v>
      </c>
      <c r="C747" s="62" t="n">
        <v>18</v>
      </c>
      <c r="D747" s="61" t="n">
        <f aca="false">(B747/C747)*100</f>
        <v>16.6666666666667</v>
      </c>
      <c r="E747" s="62" t="n">
        <v>31</v>
      </c>
      <c r="F747" s="62" t="n">
        <v>116</v>
      </c>
      <c r="G747" s="61" t="n">
        <f aca="false">(E747/F747)*100</f>
        <v>26.7241379310345</v>
      </c>
      <c r="H747" s="62" t="n">
        <v>5</v>
      </c>
      <c r="I747" s="62" t="n">
        <v>1</v>
      </c>
      <c r="J747" s="61" t="n">
        <f aca="false">(H750*I750)/100</f>
        <v>0.24</v>
      </c>
      <c r="K747" s="62" t="n">
        <v>79</v>
      </c>
      <c r="L747" s="62" t="n">
        <v>50</v>
      </c>
      <c r="M747" s="62" t="n">
        <v>10</v>
      </c>
      <c r="N747" s="61" t="n">
        <f aca="false">K747*L747*(1-(L747/M747))</f>
        <v>-15800</v>
      </c>
      <c r="O747" s="62" t="n">
        <v>6</v>
      </c>
      <c r="P747" s="62" t="n">
        <v>34</v>
      </c>
      <c r="Q747" s="61" t="n">
        <f aca="false">P747/O747</f>
        <v>5.66666666666667</v>
      </c>
      <c r="R747" s="62" t="n">
        <v>684</v>
      </c>
      <c r="S747" s="62" t="n">
        <v>29</v>
      </c>
      <c r="T747" s="45" t="n">
        <v>0.34</v>
      </c>
      <c r="U747" s="61" t="n">
        <f aca="false">(R747*S747*T747)/1000</f>
        <v>6.74424</v>
      </c>
      <c r="V747" s="45" t="n">
        <v>2.59</v>
      </c>
      <c r="W747" s="45" t="n">
        <v>29.6</v>
      </c>
      <c r="X747" s="61" t="n">
        <f aca="false">V747+W747</f>
        <v>32.19</v>
      </c>
    </row>
    <row r="748" customFormat="false" ht="14.9" hidden="false" customHeight="false" outlineLevel="0" collapsed="false">
      <c r="A748" s="59" t="n">
        <v>746</v>
      </c>
      <c r="B748" s="62" t="n">
        <v>10</v>
      </c>
      <c r="C748" s="62" t="n">
        <v>18</v>
      </c>
      <c r="D748" s="61" t="n">
        <f aca="false">(B748/C748)*100</f>
        <v>55.5555555555556</v>
      </c>
      <c r="E748" s="62" t="n">
        <v>35</v>
      </c>
      <c r="F748" s="62" t="n">
        <v>113</v>
      </c>
      <c r="G748" s="61" t="n">
        <f aca="false">(E748/F748)*100</f>
        <v>30.9734513274336</v>
      </c>
      <c r="H748" s="62" t="n">
        <v>7</v>
      </c>
      <c r="I748" s="62" t="n">
        <v>1</v>
      </c>
      <c r="J748" s="61" t="n">
        <f aca="false">(H751*I751)/100</f>
        <v>0.16</v>
      </c>
      <c r="K748" s="62" t="n">
        <v>83</v>
      </c>
      <c r="L748" s="62" t="n">
        <v>46</v>
      </c>
      <c r="M748" s="62" t="n">
        <v>10</v>
      </c>
      <c r="N748" s="61" t="n">
        <f aca="false">K748*L748*(1-(L748/M748))</f>
        <v>-13744.8</v>
      </c>
      <c r="O748" s="62" t="n">
        <v>8</v>
      </c>
      <c r="P748" s="62" t="n">
        <v>40</v>
      </c>
      <c r="Q748" s="61" t="n">
        <f aca="false">P748/O748</f>
        <v>5</v>
      </c>
      <c r="R748" s="62" t="n">
        <v>692</v>
      </c>
      <c r="S748" s="62" t="n">
        <v>17</v>
      </c>
      <c r="T748" s="45" t="n">
        <v>0.45</v>
      </c>
      <c r="U748" s="61" t="n">
        <f aca="false">(R748*S748*T748)/1000</f>
        <v>5.2938</v>
      </c>
      <c r="V748" s="45" t="n">
        <v>7.59</v>
      </c>
      <c r="W748" s="45" t="n">
        <v>22.56</v>
      </c>
      <c r="X748" s="61" t="n">
        <f aca="false">V748+W748</f>
        <v>30.15</v>
      </c>
    </row>
    <row r="749" customFormat="false" ht="14.9" hidden="false" customHeight="false" outlineLevel="0" collapsed="false">
      <c r="A749" s="59" t="n">
        <v>747</v>
      </c>
      <c r="B749" s="62" t="n">
        <v>10</v>
      </c>
      <c r="C749" s="62" t="n">
        <v>17</v>
      </c>
      <c r="D749" s="61" t="n">
        <f aca="false">(B749/C749)*100</f>
        <v>58.8235294117647</v>
      </c>
      <c r="E749" s="62" t="n">
        <v>17</v>
      </c>
      <c r="F749" s="62" t="n">
        <v>111</v>
      </c>
      <c r="G749" s="61" t="n">
        <f aca="false">(E749/F749)*100</f>
        <v>15.3153153153153</v>
      </c>
      <c r="H749" s="62" t="n">
        <v>6</v>
      </c>
      <c r="I749" s="62" t="n">
        <v>1</v>
      </c>
      <c r="J749" s="61" t="n">
        <f aca="false">(H752*I752)/100</f>
        <v>0.28</v>
      </c>
      <c r="K749" s="62" t="n">
        <v>85</v>
      </c>
      <c r="L749" s="62" t="n">
        <v>26</v>
      </c>
      <c r="M749" s="62" t="n">
        <v>12</v>
      </c>
      <c r="N749" s="61" t="n">
        <f aca="false">K749*L749*(1-(L749/M749))</f>
        <v>-2578.33333333333</v>
      </c>
      <c r="O749" s="62" t="n">
        <v>8</v>
      </c>
      <c r="P749" s="62" t="n">
        <v>39</v>
      </c>
      <c r="Q749" s="61" t="n">
        <f aca="false">P749/O749</f>
        <v>4.875</v>
      </c>
      <c r="R749" s="62" t="n">
        <v>456</v>
      </c>
      <c r="S749" s="62" t="n">
        <v>19</v>
      </c>
      <c r="T749" s="45" t="n">
        <v>0.37</v>
      </c>
      <c r="U749" s="61" t="n">
        <f aca="false">(R749*S749*T749)/1000</f>
        <v>3.20568</v>
      </c>
      <c r="V749" s="45" t="n">
        <v>5.13</v>
      </c>
      <c r="W749" s="45" t="n">
        <v>24</v>
      </c>
      <c r="X749" s="61" t="n">
        <f aca="false">V749+W749</f>
        <v>29.13</v>
      </c>
    </row>
    <row r="750" customFormat="false" ht="14.9" hidden="false" customHeight="false" outlineLevel="0" collapsed="false">
      <c r="A750" s="59" t="n">
        <v>748</v>
      </c>
      <c r="B750" s="62" t="n">
        <v>3</v>
      </c>
      <c r="C750" s="62" t="n">
        <v>22</v>
      </c>
      <c r="D750" s="61" t="n">
        <f aca="false">(B750/C750)*100</f>
        <v>13.6363636363636</v>
      </c>
      <c r="E750" s="62" t="n">
        <v>20</v>
      </c>
      <c r="F750" s="62" t="n">
        <v>119</v>
      </c>
      <c r="G750" s="61" t="n">
        <f aca="false">(E750/F750)*100</f>
        <v>16.8067226890756</v>
      </c>
      <c r="H750" s="62" t="n">
        <v>12</v>
      </c>
      <c r="I750" s="62" t="n">
        <v>2</v>
      </c>
      <c r="J750" s="61" t="n">
        <f aca="false">(H753*I753)/100</f>
        <v>0.12</v>
      </c>
      <c r="K750" s="62" t="n">
        <v>77</v>
      </c>
      <c r="L750" s="62" t="n">
        <v>22</v>
      </c>
      <c r="M750" s="62" t="n">
        <v>10</v>
      </c>
      <c r="N750" s="61" t="n">
        <f aca="false">K750*L750*(1-(L750/M750))</f>
        <v>-2032.8</v>
      </c>
      <c r="O750" s="62" t="n">
        <v>7</v>
      </c>
      <c r="P750" s="62" t="n">
        <v>34</v>
      </c>
      <c r="Q750" s="61" t="n">
        <f aca="false">P750/O750</f>
        <v>4.85714285714286</v>
      </c>
      <c r="R750" s="62" t="n">
        <v>965</v>
      </c>
      <c r="S750" s="62" t="n">
        <v>16</v>
      </c>
      <c r="T750" s="45" t="n">
        <v>0.35</v>
      </c>
      <c r="U750" s="61" t="n">
        <f aca="false">(R750*S750*T750)/1000</f>
        <v>5.404</v>
      </c>
      <c r="V750" s="45" t="n">
        <v>5.59</v>
      </c>
      <c r="W750" s="45" t="n">
        <v>21.84</v>
      </c>
      <c r="X750" s="61" t="n">
        <f aca="false">V750+W750</f>
        <v>27.43</v>
      </c>
    </row>
    <row r="751" customFormat="false" ht="14.9" hidden="false" customHeight="false" outlineLevel="0" collapsed="false">
      <c r="A751" s="59" t="n">
        <v>749</v>
      </c>
      <c r="B751" s="62" t="n">
        <v>9</v>
      </c>
      <c r="C751" s="62" t="n">
        <v>24</v>
      </c>
      <c r="D751" s="61" t="n">
        <f aca="false">(B751/C751)*100</f>
        <v>37.5</v>
      </c>
      <c r="E751" s="62" t="n">
        <v>21</v>
      </c>
      <c r="F751" s="62" t="n">
        <v>119</v>
      </c>
      <c r="G751" s="61" t="n">
        <f aca="false">(E751/F751)*100</f>
        <v>17.6470588235294</v>
      </c>
      <c r="H751" s="62" t="n">
        <v>16</v>
      </c>
      <c r="I751" s="62" t="n">
        <v>1</v>
      </c>
      <c r="J751" s="61" t="n">
        <f aca="false">(H754*I754)/100</f>
        <v>0.45</v>
      </c>
      <c r="K751" s="62" t="n">
        <v>75</v>
      </c>
      <c r="L751" s="62" t="n">
        <v>21</v>
      </c>
      <c r="M751" s="62" t="n">
        <v>12</v>
      </c>
      <c r="N751" s="61" t="n">
        <f aca="false">K751*L751*(1-(L751/M751))</f>
        <v>-1181.25</v>
      </c>
      <c r="O751" s="62" t="n">
        <v>8</v>
      </c>
      <c r="P751" s="62" t="n">
        <v>33</v>
      </c>
      <c r="Q751" s="61" t="n">
        <f aca="false">P751/O751</f>
        <v>4.125</v>
      </c>
      <c r="R751" s="62" t="n">
        <v>281</v>
      </c>
      <c r="S751" s="62" t="n">
        <v>25</v>
      </c>
      <c r="T751" s="45" t="n">
        <v>0.29</v>
      </c>
      <c r="U751" s="61" t="n">
        <f aca="false">(R751*S751*T751)/1000</f>
        <v>2.03725</v>
      </c>
      <c r="V751" s="45" t="n">
        <v>3.59</v>
      </c>
      <c r="W751" s="45" t="n">
        <v>23.76</v>
      </c>
      <c r="X751" s="61" t="n">
        <f aca="false">V751+W751</f>
        <v>27.35</v>
      </c>
    </row>
    <row r="752" customFormat="false" ht="14.9" hidden="false" customHeight="false" outlineLevel="0" collapsed="false">
      <c r="A752" s="59" t="n">
        <v>750</v>
      </c>
      <c r="B752" s="62" t="n">
        <v>4</v>
      </c>
      <c r="C752" s="62" t="n">
        <v>16</v>
      </c>
      <c r="D752" s="61" t="n">
        <f aca="false">(B752/C752)*100</f>
        <v>25</v>
      </c>
      <c r="E752" s="62" t="n">
        <v>23</v>
      </c>
      <c r="F752" s="62" t="n">
        <v>111</v>
      </c>
      <c r="G752" s="61" t="n">
        <f aca="false">(E752/F752)*100</f>
        <v>20.7207207207207</v>
      </c>
      <c r="H752" s="62" t="n">
        <v>14</v>
      </c>
      <c r="I752" s="62" t="n">
        <v>2</v>
      </c>
      <c r="J752" s="61" t="n">
        <f aca="false">(H755*I755)/100</f>
        <v>0.06</v>
      </c>
      <c r="K752" s="62" t="n">
        <v>83</v>
      </c>
      <c r="L752" s="62" t="n">
        <v>37</v>
      </c>
      <c r="M752" s="62" t="n">
        <v>10</v>
      </c>
      <c r="N752" s="61" t="n">
        <f aca="false">K752*L752*(1-(L752/M752))</f>
        <v>-8291.7</v>
      </c>
      <c r="O752" s="62" t="n">
        <v>8</v>
      </c>
      <c r="P752" s="62" t="n">
        <v>45</v>
      </c>
      <c r="Q752" s="61" t="n">
        <f aca="false">P752/O752</f>
        <v>5.625</v>
      </c>
      <c r="R752" s="62" t="n">
        <v>402</v>
      </c>
      <c r="S752" s="62" t="n">
        <v>16</v>
      </c>
      <c r="T752" s="45" t="n">
        <v>0.32</v>
      </c>
      <c r="U752" s="61" t="n">
        <f aca="false">(R752*S752*T752)/1000</f>
        <v>2.05824</v>
      </c>
      <c r="V752" s="45" t="n">
        <v>3.65</v>
      </c>
      <c r="W752" s="45" t="n">
        <v>17.6</v>
      </c>
      <c r="X752" s="61" t="n">
        <f aca="false">V752+W752</f>
        <v>21.25</v>
      </c>
    </row>
    <row r="753" customFormat="false" ht="14.9" hidden="false" customHeight="false" outlineLevel="0" collapsed="false">
      <c r="A753" s="59" t="n">
        <v>751</v>
      </c>
      <c r="B753" s="62" t="n">
        <v>8</v>
      </c>
      <c r="C753" s="62" t="n">
        <v>13</v>
      </c>
      <c r="D753" s="61" t="n">
        <f aca="false">(B753/C753)*100</f>
        <v>61.5384615384615</v>
      </c>
      <c r="E753" s="62" t="n">
        <v>29</v>
      </c>
      <c r="F753" s="62" t="n">
        <v>111</v>
      </c>
      <c r="G753" s="61" t="n">
        <f aca="false">(E753/F753)*100</f>
        <v>26.1261261261261</v>
      </c>
      <c r="H753" s="62" t="n">
        <v>12</v>
      </c>
      <c r="I753" s="62" t="n">
        <v>1</v>
      </c>
      <c r="J753" s="61" t="n">
        <f aca="false">(H756*I756)/100</f>
        <v>0.36</v>
      </c>
      <c r="K753" s="62" t="n">
        <v>83</v>
      </c>
      <c r="L753" s="62" t="n">
        <v>26</v>
      </c>
      <c r="M753" s="62" t="n">
        <v>11</v>
      </c>
      <c r="N753" s="61" t="n">
        <f aca="false">K753*L753*(1-(L753/M753))</f>
        <v>-2942.72727272727</v>
      </c>
      <c r="O753" s="62" t="n">
        <v>7</v>
      </c>
      <c r="P753" s="62" t="n">
        <v>41</v>
      </c>
      <c r="Q753" s="61" t="n">
        <f aca="false">P753/O753</f>
        <v>5.85714285714286</v>
      </c>
      <c r="R753" s="62" t="n">
        <v>738</v>
      </c>
      <c r="S753" s="62" t="n">
        <v>30</v>
      </c>
      <c r="T753" s="45" t="n">
        <v>0.3</v>
      </c>
      <c r="U753" s="61" t="n">
        <f aca="false">(R753*S753*T753)/1000</f>
        <v>6.642</v>
      </c>
      <c r="V753" s="45" t="n">
        <v>7.05</v>
      </c>
      <c r="W753" s="45" t="n">
        <v>11.84</v>
      </c>
      <c r="X753" s="61" t="n">
        <f aca="false">V753+W753</f>
        <v>18.89</v>
      </c>
    </row>
    <row r="754" customFormat="false" ht="14.9" hidden="false" customHeight="false" outlineLevel="0" collapsed="false">
      <c r="A754" s="59" t="n">
        <v>752</v>
      </c>
      <c r="B754" s="62" t="n">
        <v>7</v>
      </c>
      <c r="C754" s="62" t="n">
        <v>12</v>
      </c>
      <c r="D754" s="61" t="n">
        <f aca="false">(B754/C754)*100</f>
        <v>58.3333333333333</v>
      </c>
      <c r="E754" s="62" t="n">
        <v>25</v>
      </c>
      <c r="F754" s="62" t="n">
        <v>122</v>
      </c>
      <c r="G754" s="61" t="n">
        <f aca="false">(E754/F754)*100</f>
        <v>20.4918032786885</v>
      </c>
      <c r="H754" s="62" t="n">
        <v>15</v>
      </c>
      <c r="I754" s="62" t="n">
        <v>3</v>
      </c>
      <c r="J754" s="61" t="n">
        <f aca="false">(H757*I757)/100</f>
        <v>0.36</v>
      </c>
      <c r="K754" s="62" t="n">
        <v>76</v>
      </c>
      <c r="L754" s="62" t="n">
        <v>38</v>
      </c>
      <c r="M754" s="62" t="n">
        <v>10</v>
      </c>
      <c r="N754" s="61" t="n">
        <f aca="false">K754*L754*(1-(L754/M754))</f>
        <v>-8086.4</v>
      </c>
      <c r="O754" s="62" t="n">
        <v>5</v>
      </c>
      <c r="P754" s="62" t="n">
        <v>38</v>
      </c>
      <c r="Q754" s="61" t="n">
        <f aca="false">P754/O754</f>
        <v>7.6</v>
      </c>
      <c r="R754" s="62" t="n">
        <v>737</v>
      </c>
      <c r="S754" s="62" t="n">
        <v>16</v>
      </c>
      <c r="T754" s="45" t="n">
        <v>0.25</v>
      </c>
      <c r="U754" s="61" t="n">
        <f aca="false">(R754*S754*T754)/1000</f>
        <v>2.948</v>
      </c>
      <c r="V754" s="45" t="n">
        <v>2.14</v>
      </c>
      <c r="W754" s="45" t="n">
        <v>32.4</v>
      </c>
      <c r="X754" s="61" t="n">
        <f aca="false">V754+W754</f>
        <v>34.54</v>
      </c>
    </row>
    <row r="755" customFormat="false" ht="14.9" hidden="false" customHeight="false" outlineLevel="0" collapsed="false">
      <c r="A755" s="59" t="n">
        <v>753</v>
      </c>
      <c r="B755" s="62" t="n">
        <v>4</v>
      </c>
      <c r="C755" s="62" t="n">
        <v>25</v>
      </c>
      <c r="D755" s="61" t="n">
        <f aca="false">(B755/C755)*100</f>
        <v>16</v>
      </c>
      <c r="E755" s="62" t="n">
        <v>45</v>
      </c>
      <c r="F755" s="62" t="n">
        <v>122</v>
      </c>
      <c r="G755" s="61" t="n">
        <f aca="false">(E755/F755)*100</f>
        <v>36.8852459016393</v>
      </c>
      <c r="H755" s="62" t="n">
        <v>6</v>
      </c>
      <c r="I755" s="62" t="n">
        <v>1</v>
      </c>
      <c r="J755" s="61" t="n">
        <f aca="false">(H758*I758)/100</f>
        <v>0.24</v>
      </c>
      <c r="K755" s="62" t="n">
        <v>79</v>
      </c>
      <c r="L755" s="62" t="n">
        <v>14</v>
      </c>
      <c r="M755" s="62" t="n">
        <v>12</v>
      </c>
      <c r="N755" s="61" t="n">
        <f aca="false">K755*L755*(1-(L755/M755))</f>
        <v>-184.333333333333</v>
      </c>
      <c r="O755" s="62" t="n">
        <v>7</v>
      </c>
      <c r="P755" s="62" t="n">
        <v>33</v>
      </c>
      <c r="Q755" s="61" t="n">
        <f aca="false">P755/O755</f>
        <v>4.71428571428571</v>
      </c>
      <c r="R755" s="62" t="n">
        <v>638</v>
      </c>
      <c r="S755" s="62" t="n">
        <v>18</v>
      </c>
      <c r="T755" s="45" t="n">
        <v>0.32</v>
      </c>
      <c r="U755" s="61" t="n">
        <f aca="false">(R755*S755*T755)/1000</f>
        <v>3.67488</v>
      </c>
      <c r="V755" s="45" t="n">
        <v>6.55</v>
      </c>
      <c r="W755" s="45" t="n">
        <v>15.04</v>
      </c>
      <c r="X755" s="61" t="n">
        <f aca="false">V755+W755</f>
        <v>21.59</v>
      </c>
    </row>
    <row r="756" customFormat="false" ht="14.9" hidden="false" customHeight="false" outlineLevel="0" collapsed="false">
      <c r="A756" s="59" t="n">
        <v>754</v>
      </c>
      <c r="B756" s="62" t="n">
        <v>8</v>
      </c>
      <c r="C756" s="62" t="n">
        <v>20</v>
      </c>
      <c r="D756" s="61" t="n">
        <f aca="false">(B756/C756)*100</f>
        <v>40</v>
      </c>
      <c r="E756" s="62" t="n">
        <v>34</v>
      </c>
      <c r="F756" s="62" t="n">
        <v>118</v>
      </c>
      <c r="G756" s="61" t="n">
        <f aca="false">(E756/F756)*100</f>
        <v>28.8135593220339</v>
      </c>
      <c r="H756" s="62" t="n">
        <v>12</v>
      </c>
      <c r="I756" s="62" t="n">
        <v>3</v>
      </c>
      <c r="J756" s="61" t="n">
        <f aca="false">(H759*I759)/100</f>
        <v>0.24</v>
      </c>
      <c r="K756" s="62" t="n">
        <v>77</v>
      </c>
      <c r="L756" s="62" t="n">
        <v>31</v>
      </c>
      <c r="M756" s="62" t="n">
        <v>12</v>
      </c>
      <c r="N756" s="61" t="n">
        <f aca="false">K756*L756*(1-(L756/M756))</f>
        <v>-3779.41666666667</v>
      </c>
      <c r="O756" s="62" t="n">
        <v>8</v>
      </c>
      <c r="P756" s="62" t="n">
        <v>32</v>
      </c>
      <c r="Q756" s="61" t="n">
        <f aca="false">P756/O756</f>
        <v>4</v>
      </c>
      <c r="R756" s="62" t="n">
        <v>780</v>
      </c>
      <c r="S756" s="62" t="n">
        <v>29</v>
      </c>
      <c r="T756" s="45" t="n">
        <v>0.43</v>
      </c>
      <c r="U756" s="61" t="n">
        <f aca="false">(R756*S756*T756)/1000</f>
        <v>9.7266</v>
      </c>
      <c r="V756" s="45" t="n">
        <v>4.09</v>
      </c>
      <c r="W756" s="45" t="n">
        <v>5.28</v>
      </c>
      <c r="X756" s="61" t="n">
        <f aca="false">V756+W756</f>
        <v>9.37</v>
      </c>
    </row>
    <row r="757" customFormat="false" ht="14.9" hidden="false" customHeight="false" outlineLevel="0" collapsed="false">
      <c r="A757" s="59" t="n">
        <v>755</v>
      </c>
      <c r="B757" s="62" t="n">
        <v>0</v>
      </c>
      <c r="C757" s="62" t="n">
        <v>24</v>
      </c>
      <c r="D757" s="61" t="n">
        <f aca="false">(B757/C757)*100</f>
        <v>0</v>
      </c>
      <c r="E757" s="62" t="n">
        <v>36</v>
      </c>
      <c r="F757" s="62" t="n">
        <v>110</v>
      </c>
      <c r="G757" s="61" t="n">
        <f aca="false">(E757/F757)*100</f>
        <v>32.7272727272727</v>
      </c>
      <c r="H757" s="62" t="n">
        <v>18</v>
      </c>
      <c r="I757" s="62" t="n">
        <v>2</v>
      </c>
      <c r="J757" s="61" t="n">
        <f aca="false">(H760*I760)/100</f>
        <v>0.4</v>
      </c>
      <c r="K757" s="62" t="n">
        <v>90</v>
      </c>
      <c r="L757" s="62" t="n">
        <v>39</v>
      </c>
      <c r="M757" s="62" t="n">
        <v>11</v>
      </c>
      <c r="N757" s="61" t="n">
        <f aca="false">K757*L757*(1-(L757/M757))</f>
        <v>-8934.54545454545</v>
      </c>
      <c r="O757" s="62" t="n">
        <v>6</v>
      </c>
      <c r="P757" s="62" t="n">
        <v>32</v>
      </c>
      <c r="Q757" s="61" t="n">
        <f aca="false">P757/O757</f>
        <v>5.33333333333333</v>
      </c>
      <c r="R757" s="62" t="n">
        <v>159</v>
      </c>
      <c r="S757" s="62" t="n">
        <v>21</v>
      </c>
      <c r="T757" s="45" t="n">
        <v>0.3</v>
      </c>
      <c r="U757" s="61" t="n">
        <f aca="false">(R757*S757*T757)/1000</f>
        <v>1.0017</v>
      </c>
      <c r="V757" s="45" t="n">
        <v>6.64</v>
      </c>
      <c r="W757" s="45" t="n">
        <v>26.24</v>
      </c>
      <c r="X757" s="61" t="n">
        <f aca="false">V757+W757</f>
        <v>32.88</v>
      </c>
    </row>
    <row r="758" customFormat="false" ht="14.9" hidden="false" customHeight="false" outlineLevel="0" collapsed="false">
      <c r="A758" s="59" t="n">
        <v>756</v>
      </c>
      <c r="B758" s="62" t="n">
        <v>8</v>
      </c>
      <c r="C758" s="62" t="n">
        <v>22</v>
      </c>
      <c r="D758" s="61" t="n">
        <f aca="false">(B758/C758)*100</f>
        <v>36.3636363636364</v>
      </c>
      <c r="E758" s="62" t="n">
        <v>36</v>
      </c>
      <c r="F758" s="62" t="n">
        <v>115</v>
      </c>
      <c r="G758" s="61" t="n">
        <f aca="false">(E758/F758)*100</f>
        <v>31.304347826087</v>
      </c>
      <c r="H758" s="62" t="n">
        <v>12</v>
      </c>
      <c r="I758" s="62" t="n">
        <v>2</v>
      </c>
      <c r="J758" s="61" t="n">
        <f aca="false">(H761*I761)/100</f>
        <v>0.48</v>
      </c>
      <c r="K758" s="62" t="n">
        <v>84</v>
      </c>
      <c r="L758" s="62" t="n">
        <v>14</v>
      </c>
      <c r="M758" s="62" t="n">
        <v>10</v>
      </c>
      <c r="N758" s="61" t="n">
        <f aca="false">K758*L758*(1-(L758/M758))</f>
        <v>-470.4</v>
      </c>
      <c r="O758" s="62" t="n">
        <v>9</v>
      </c>
      <c r="P758" s="62" t="n">
        <v>43</v>
      </c>
      <c r="Q758" s="61" t="n">
        <f aca="false">P758/O758</f>
        <v>4.77777777777778</v>
      </c>
      <c r="R758" s="62" t="n">
        <v>203</v>
      </c>
      <c r="S758" s="62" t="n">
        <v>15</v>
      </c>
      <c r="T758" s="45" t="n">
        <v>0.37</v>
      </c>
      <c r="U758" s="61" t="n">
        <f aca="false">(R758*S758*T758)/1000</f>
        <v>1.12665</v>
      </c>
      <c r="V758" s="45" t="n">
        <v>6.57</v>
      </c>
      <c r="W758" s="45" t="n">
        <v>16</v>
      </c>
      <c r="X758" s="61" t="n">
        <f aca="false">V758+W758</f>
        <v>22.57</v>
      </c>
    </row>
    <row r="759" customFormat="false" ht="14.9" hidden="false" customHeight="false" outlineLevel="0" collapsed="false">
      <c r="A759" s="59" t="n">
        <v>757</v>
      </c>
      <c r="B759" s="62" t="n">
        <v>2</v>
      </c>
      <c r="C759" s="62" t="n">
        <v>13</v>
      </c>
      <c r="D759" s="61" t="n">
        <f aca="false">(B759/C759)*100</f>
        <v>15.3846153846154</v>
      </c>
      <c r="E759" s="62" t="n">
        <v>35</v>
      </c>
      <c r="F759" s="62" t="n">
        <v>122</v>
      </c>
      <c r="G759" s="61" t="n">
        <f aca="false">(E759/F759)*100</f>
        <v>28.6885245901639</v>
      </c>
      <c r="H759" s="62" t="n">
        <v>12</v>
      </c>
      <c r="I759" s="62" t="n">
        <v>2</v>
      </c>
      <c r="J759" s="61" t="n">
        <f aca="false">(H762*I762)/100</f>
        <v>0.17</v>
      </c>
      <c r="K759" s="62" t="n">
        <v>72</v>
      </c>
      <c r="L759" s="62" t="n">
        <v>40</v>
      </c>
      <c r="M759" s="62" t="n">
        <v>11</v>
      </c>
      <c r="N759" s="61" t="n">
        <f aca="false">K759*L759*(1-(L759/M759))</f>
        <v>-7592.72727272727</v>
      </c>
      <c r="O759" s="62" t="n">
        <v>9</v>
      </c>
      <c r="P759" s="62" t="n">
        <v>37</v>
      </c>
      <c r="Q759" s="61" t="n">
        <f aca="false">P759/O759</f>
        <v>4.11111111111111</v>
      </c>
      <c r="R759" s="62" t="n">
        <v>970</v>
      </c>
      <c r="S759" s="62" t="n">
        <v>29</v>
      </c>
      <c r="T759" s="45" t="n">
        <v>0.25</v>
      </c>
      <c r="U759" s="61" t="n">
        <f aca="false">(R759*S759*T759)/1000</f>
        <v>7.0325</v>
      </c>
      <c r="V759" s="45" t="n">
        <v>7.06</v>
      </c>
      <c r="W759" s="45" t="n">
        <v>32</v>
      </c>
      <c r="X759" s="61" t="n">
        <f aca="false">V759+W759</f>
        <v>39.06</v>
      </c>
    </row>
    <row r="760" customFormat="false" ht="14.9" hidden="false" customHeight="false" outlineLevel="0" collapsed="false">
      <c r="A760" s="59" t="n">
        <v>758</v>
      </c>
      <c r="B760" s="62" t="n">
        <v>8</v>
      </c>
      <c r="C760" s="62" t="n">
        <v>25</v>
      </c>
      <c r="D760" s="61" t="n">
        <f aca="false">(B760/C760)*100</f>
        <v>32</v>
      </c>
      <c r="E760" s="62" t="n">
        <v>40</v>
      </c>
      <c r="F760" s="62" t="n">
        <v>123</v>
      </c>
      <c r="G760" s="61" t="n">
        <f aca="false">(E760/F760)*100</f>
        <v>32.520325203252</v>
      </c>
      <c r="H760" s="62" t="n">
        <v>20</v>
      </c>
      <c r="I760" s="62" t="n">
        <v>2</v>
      </c>
      <c r="J760" s="61" t="n">
        <f aca="false">(H763*I763)/100</f>
        <v>0.02</v>
      </c>
      <c r="K760" s="62" t="n">
        <v>86</v>
      </c>
      <c r="L760" s="62" t="n">
        <v>19</v>
      </c>
      <c r="M760" s="62" t="n">
        <v>10</v>
      </c>
      <c r="N760" s="61" t="n">
        <f aca="false">K760*L760*(1-(L760/M760))</f>
        <v>-1470.6</v>
      </c>
      <c r="O760" s="62" t="n">
        <v>5</v>
      </c>
      <c r="P760" s="62" t="n">
        <v>36</v>
      </c>
      <c r="Q760" s="61" t="n">
        <f aca="false">P760/O760</f>
        <v>7.2</v>
      </c>
      <c r="R760" s="62" t="n">
        <v>297</v>
      </c>
      <c r="S760" s="62" t="n">
        <v>25</v>
      </c>
      <c r="T760" s="45" t="n">
        <v>0.36</v>
      </c>
      <c r="U760" s="61" t="n">
        <f aca="false">(R760*S760*T760)/1000</f>
        <v>2.673</v>
      </c>
      <c r="V760" s="45" t="n">
        <v>2.07</v>
      </c>
      <c r="W760" s="45" t="n">
        <v>27.52</v>
      </c>
      <c r="X760" s="61" t="n">
        <f aca="false">V760+W760</f>
        <v>29.59</v>
      </c>
    </row>
    <row r="761" customFormat="false" ht="14.9" hidden="false" customHeight="false" outlineLevel="0" collapsed="false">
      <c r="A761" s="59" t="n">
        <v>759</v>
      </c>
      <c r="B761" s="62" t="n">
        <v>2</v>
      </c>
      <c r="C761" s="62" t="n">
        <v>14</v>
      </c>
      <c r="D761" s="61" t="n">
        <f aca="false">(B761/C761)*100</f>
        <v>14.2857142857143</v>
      </c>
      <c r="E761" s="62" t="n">
        <v>35</v>
      </c>
      <c r="F761" s="62" t="n">
        <v>124</v>
      </c>
      <c r="G761" s="61" t="n">
        <f aca="false">(E761/F761)*100</f>
        <v>28.2258064516129</v>
      </c>
      <c r="H761" s="62" t="n">
        <v>16</v>
      </c>
      <c r="I761" s="62" t="n">
        <v>3</v>
      </c>
      <c r="J761" s="61" t="n">
        <f aca="false">(H764*I764)/100</f>
        <v>0.45</v>
      </c>
      <c r="K761" s="62" t="n">
        <v>86</v>
      </c>
      <c r="L761" s="62" t="n">
        <v>11</v>
      </c>
      <c r="M761" s="62" t="n">
        <v>12</v>
      </c>
      <c r="N761" s="61" t="n">
        <f aca="false">K761*L761*(1-(L761/M761))</f>
        <v>78.8333333333334</v>
      </c>
      <c r="O761" s="62" t="n">
        <v>10</v>
      </c>
      <c r="P761" s="62" t="n">
        <v>38</v>
      </c>
      <c r="Q761" s="61" t="n">
        <f aca="false">P761/O761</f>
        <v>3.8</v>
      </c>
      <c r="R761" s="62" t="n">
        <v>440</v>
      </c>
      <c r="S761" s="62" t="n">
        <v>30</v>
      </c>
      <c r="T761" s="45" t="n">
        <v>0.27</v>
      </c>
      <c r="U761" s="61" t="n">
        <f aca="false">(R761*S761*T761)/1000</f>
        <v>3.564</v>
      </c>
      <c r="V761" s="45" t="n">
        <v>4.61</v>
      </c>
      <c r="W761" s="45" t="n">
        <v>8.4</v>
      </c>
      <c r="X761" s="61" t="n">
        <f aca="false">V761+W761</f>
        <v>13.01</v>
      </c>
    </row>
    <row r="762" customFormat="false" ht="14.9" hidden="false" customHeight="false" outlineLevel="0" collapsed="false">
      <c r="A762" s="59" t="n">
        <v>760</v>
      </c>
      <c r="B762" s="62" t="n">
        <v>2</v>
      </c>
      <c r="C762" s="62" t="n">
        <v>16</v>
      </c>
      <c r="D762" s="61" t="n">
        <f aca="false">(B762/C762)*100</f>
        <v>12.5</v>
      </c>
      <c r="E762" s="62" t="n">
        <v>21</v>
      </c>
      <c r="F762" s="62" t="n">
        <v>120</v>
      </c>
      <c r="G762" s="61" t="n">
        <f aca="false">(E762/F762)*100</f>
        <v>17.5</v>
      </c>
      <c r="H762" s="62" t="n">
        <v>17</v>
      </c>
      <c r="I762" s="62" t="n">
        <v>1</v>
      </c>
      <c r="J762" s="61" t="n">
        <f aca="false">(H765*I765)/100</f>
        <v>0.03</v>
      </c>
      <c r="K762" s="62" t="n">
        <v>82</v>
      </c>
      <c r="L762" s="62" t="n">
        <v>21</v>
      </c>
      <c r="M762" s="62" t="n">
        <v>12</v>
      </c>
      <c r="N762" s="61" t="n">
        <f aca="false">K762*L762*(1-(L762/M762))</f>
        <v>-1291.5</v>
      </c>
      <c r="O762" s="62" t="n">
        <v>6</v>
      </c>
      <c r="P762" s="62" t="n">
        <v>38</v>
      </c>
      <c r="Q762" s="61" t="n">
        <f aca="false">P762/O762</f>
        <v>6.33333333333333</v>
      </c>
      <c r="R762" s="62" t="n">
        <v>824</v>
      </c>
      <c r="S762" s="62" t="n">
        <v>19</v>
      </c>
      <c r="T762" s="45" t="n">
        <v>0.31</v>
      </c>
      <c r="U762" s="61" t="n">
        <f aca="false">(R762*S762*T762)/1000</f>
        <v>4.85336</v>
      </c>
      <c r="V762" s="45" t="n">
        <v>7.59</v>
      </c>
      <c r="W762" s="45" t="n">
        <v>5.12</v>
      </c>
      <c r="X762" s="61" t="n">
        <f aca="false">V762+W762</f>
        <v>12.71</v>
      </c>
    </row>
    <row r="763" customFormat="false" ht="14.9" hidden="false" customHeight="false" outlineLevel="0" collapsed="false">
      <c r="A763" s="59" t="n">
        <v>761</v>
      </c>
      <c r="B763" s="62" t="n">
        <v>0</v>
      </c>
      <c r="C763" s="62" t="n">
        <v>15</v>
      </c>
      <c r="D763" s="61" t="n">
        <f aca="false">(B763/C763)*100</f>
        <v>0</v>
      </c>
      <c r="E763" s="62" t="n">
        <v>35</v>
      </c>
      <c r="F763" s="62" t="n">
        <v>115</v>
      </c>
      <c r="G763" s="61" t="n">
        <f aca="false">(E763/F763)*100</f>
        <v>30.4347826086957</v>
      </c>
      <c r="H763" s="62" t="n">
        <v>1</v>
      </c>
      <c r="I763" s="62" t="n">
        <v>2</v>
      </c>
      <c r="J763" s="61" t="n">
        <f aca="false">(H766*I766)/100</f>
        <v>0.14</v>
      </c>
      <c r="K763" s="62" t="n">
        <v>75</v>
      </c>
      <c r="L763" s="62" t="n">
        <v>18</v>
      </c>
      <c r="M763" s="62" t="n">
        <v>12</v>
      </c>
      <c r="N763" s="61" t="n">
        <f aca="false">K763*L763*(1-(L763/M763))</f>
        <v>-675</v>
      </c>
      <c r="O763" s="62" t="n">
        <v>3</v>
      </c>
      <c r="P763" s="62" t="n">
        <v>43</v>
      </c>
      <c r="Q763" s="61" t="n">
        <f aca="false">P763/O763</f>
        <v>14.3333333333333</v>
      </c>
      <c r="R763" s="62" t="n">
        <v>360</v>
      </c>
      <c r="S763" s="62" t="n">
        <v>15</v>
      </c>
      <c r="T763" s="45" t="n">
        <v>0.27</v>
      </c>
      <c r="U763" s="61" t="n">
        <f aca="false">(R763*S763*T763)/1000</f>
        <v>1.458</v>
      </c>
      <c r="V763" s="45" t="n">
        <v>5.6</v>
      </c>
      <c r="W763" s="45" t="n">
        <v>5.28</v>
      </c>
      <c r="X763" s="61" t="n">
        <f aca="false">V763+W763</f>
        <v>10.88</v>
      </c>
    </row>
    <row r="764" customFormat="false" ht="14.9" hidden="false" customHeight="false" outlineLevel="0" collapsed="false">
      <c r="A764" s="59" t="n">
        <v>762</v>
      </c>
      <c r="B764" s="62" t="n">
        <v>0</v>
      </c>
      <c r="C764" s="62" t="n">
        <v>20</v>
      </c>
      <c r="D764" s="61" t="n">
        <f aca="false">(B764/C764)*100</f>
        <v>0</v>
      </c>
      <c r="E764" s="62" t="n">
        <v>27</v>
      </c>
      <c r="F764" s="62" t="n">
        <v>125</v>
      </c>
      <c r="G764" s="61" t="n">
        <f aca="false">(E764/F764)*100</f>
        <v>21.6</v>
      </c>
      <c r="H764" s="62" t="n">
        <v>15</v>
      </c>
      <c r="I764" s="62" t="n">
        <v>3</v>
      </c>
      <c r="J764" s="61" t="n">
        <f aca="false">(H767*I767)/100</f>
        <v>0.08</v>
      </c>
      <c r="K764" s="62" t="n">
        <v>84</v>
      </c>
      <c r="L764" s="62" t="n">
        <v>18</v>
      </c>
      <c r="M764" s="62" t="n">
        <v>12</v>
      </c>
      <c r="N764" s="61" t="n">
        <f aca="false">K764*L764*(1-(L764/M764))</f>
        <v>-756</v>
      </c>
      <c r="O764" s="62" t="n">
        <v>7</v>
      </c>
      <c r="P764" s="62" t="n">
        <v>47</v>
      </c>
      <c r="Q764" s="61" t="n">
        <f aca="false">P764/O764</f>
        <v>6.71428571428571</v>
      </c>
      <c r="R764" s="62" t="n">
        <v>421</v>
      </c>
      <c r="S764" s="62" t="n">
        <v>20</v>
      </c>
      <c r="T764" s="45" t="n">
        <v>0.28</v>
      </c>
      <c r="U764" s="61" t="n">
        <f aca="false">(R764*S764*T764)/1000</f>
        <v>2.3576</v>
      </c>
      <c r="V764" s="45" t="n">
        <v>1.59</v>
      </c>
      <c r="W764" s="45" t="n">
        <v>10.24</v>
      </c>
      <c r="X764" s="61" t="n">
        <f aca="false">V764+W764</f>
        <v>11.83</v>
      </c>
    </row>
    <row r="765" customFormat="false" ht="14.9" hidden="false" customHeight="false" outlineLevel="0" collapsed="false">
      <c r="A765" s="59" t="n">
        <v>763</v>
      </c>
      <c r="B765" s="62" t="n">
        <v>2</v>
      </c>
      <c r="C765" s="62" t="n">
        <v>18</v>
      </c>
      <c r="D765" s="61" t="n">
        <f aca="false">(B765/C765)*100</f>
        <v>11.1111111111111</v>
      </c>
      <c r="E765" s="62" t="n">
        <v>18</v>
      </c>
      <c r="F765" s="62" t="n">
        <v>111</v>
      </c>
      <c r="G765" s="61" t="n">
        <f aca="false">(E765/F765)*100</f>
        <v>16.2162162162162</v>
      </c>
      <c r="H765" s="62" t="n">
        <v>1</v>
      </c>
      <c r="I765" s="62" t="n">
        <v>3</v>
      </c>
      <c r="J765" s="61" t="n">
        <f aca="false">(H768*I768)/100</f>
        <v>0.3</v>
      </c>
      <c r="K765" s="62" t="n">
        <v>74</v>
      </c>
      <c r="L765" s="62" t="n">
        <v>47</v>
      </c>
      <c r="M765" s="62" t="n">
        <v>10</v>
      </c>
      <c r="N765" s="61" t="n">
        <f aca="false">K765*L765*(1-(L765/M765))</f>
        <v>-12868.6</v>
      </c>
      <c r="O765" s="62" t="n">
        <v>10</v>
      </c>
      <c r="P765" s="62" t="n">
        <v>45</v>
      </c>
      <c r="Q765" s="61" t="n">
        <f aca="false">P765/O765</f>
        <v>4.5</v>
      </c>
      <c r="R765" s="62" t="n">
        <v>786</v>
      </c>
      <c r="S765" s="62" t="n">
        <v>16</v>
      </c>
      <c r="T765" s="45" t="n">
        <v>0.43</v>
      </c>
      <c r="U765" s="61" t="n">
        <f aca="false">(R765*S765*T765)/1000</f>
        <v>5.40768</v>
      </c>
      <c r="V765" s="45" t="n">
        <v>5.57</v>
      </c>
      <c r="W765" s="45" t="n">
        <v>21.76</v>
      </c>
      <c r="X765" s="61" t="n">
        <f aca="false">V765+W765</f>
        <v>27.33</v>
      </c>
    </row>
    <row r="766" customFormat="false" ht="14.9" hidden="false" customHeight="false" outlineLevel="0" collapsed="false">
      <c r="A766" s="59" t="n">
        <v>764</v>
      </c>
      <c r="B766" s="62" t="n">
        <v>4</v>
      </c>
      <c r="C766" s="62" t="n">
        <v>11</v>
      </c>
      <c r="D766" s="61" t="n">
        <f aca="false">(B766/C766)*100</f>
        <v>36.3636363636364</v>
      </c>
      <c r="E766" s="62" t="n">
        <v>38</v>
      </c>
      <c r="F766" s="62" t="n">
        <v>116</v>
      </c>
      <c r="G766" s="61" t="n">
        <f aca="false">(E766/F766)*100</f>
        <v>32.7586206896552</v>
      </c>
      <c r="H766" s="62" t="n">
        <v>7</v>
      </c>
      <c r="I766" s="62" t="n">
        <v>2</v>
      </c>
      <c r="J766" s="61" t="n">
        <f aca="false">(H769*I769)/100</f>
        <v>0.01</v>
      </c>
      <c r="K766" s="62" t="n">
        <v>71</v>
      </c>
      <c r="L766" s="62" t="n">
        <v>50</v>
      </c>
      <c r="M766" s="62" t="n">
        <v>11</v>
      </c>
      <c r="N766" s="61" t="n">
        <f aca="false">K766*L766*(1-(L766/M766))</f>
        <v>-12586.3636363636</v>
      </c>
      <c r="O766" s="62" t="n">
        <v>7</v>
      </c>
      <c r="P766" s="62" t="n">
        <v>47</v>
      </c>
      <c r="Q766" s="61" t="n">
        <f aca="false">P766/O766</f>
        <v>6.71428571428571</v>
      </c>
      <c r="R766" s="62" t="n">
        <v>686</v>
      </c>
      <c r="S766" s="62" t="n">
        <v>25</v>
      </c>
      <c r="T766" s="45" t="n">
        <v>0.37</v>
      </c>
      <c r="U766" s="61" t="n">
        <f aca="false">(R766*S766*T766)/1000</f>
        <v>6.3455</v>
      </c>
      <c r="V766" s="45" t="n">
        <v>6.58</v>
      </c>
      <c r="W766" s="45" t="n">
        <v>9.92</v>
      </c>
      <c r="X766" s="61" t="n">
        <f aca="false">V766+W766</f>
        <v>16.5</v>
      </c>
    </row>
    <row r="767" customFormat="false" ht="14.9" hidden="false" customHeight="false" outlineLevel="0" collapsed="false">
      <c r="A767" s="59" t="n">
        <v>765</v>
      </c>
      <c r="B767" s="62" t="n">
        <v>1</v>
      </c>
      <c r="C767" s="62" t="n">
        <v>15</v>
      </c>
      <c r="D767" s="61" t="n">
        <f aca="false">(B767/C767)*100</f>
        <v>6.66666666666667</v>
      </c>
      <c r="E767" s="62" t="n">
        <v>21</v>
      </c>
      <c r="F767" s="62" t="n">
        <v>124</v>
      </c>
      <c r="G767" s="61" t="n">
        <f aca="false">(E767/F767)*100</f>
        <v>16.9354838709677</v>
      </c>
      <c r="H767" s="62" t="n">
        <v>8</v>
      </c>
      <c r="I767" s="62" t="n">
        <v>1</v>
      </c>
      <c r="J767" s="61" t="n">
        <f aca="false">(H770*I770)/100</f>
        <v>0.18</v>
      </c>
      <c r="K767" s="62" t="n">
        <v>85</v>
      </c>
      <c r="L767" s="62" t="n">
        <v>38</v>
      </c>
      <c r="M767" s="62" t="n">
        <v>11</v>
      </c>
      <c r="N767" s="61" t="n">
        <f aca="false">K767*L767*(1-(L767/M767))</f>
        <v>-7928.18181818182</v>
      </c>
      <c r="O767" s="62" t="n">
        <v>6</v>
      </c>
      <c r="P767" s="62" t="n">
        <v>37</v>
      </c>
      <c r="Q767" s="61" t="n">
        <f aca="false">P767/O767</f>
        <v>6.16666666666667</v>
      </c>
      <c r="R767" s="62" t="n">
        <v>532</v>
      </c>
      <c r="S767" s="62" t="n">
        <v>26</v>
      </c>
      <c r="T767" s="45" t="n">
        <v>0.4</v>
      </c>
      <c r="U767" s="61" t="n">
        <f aca="false">(R767*S767*T767)/1000</f>
        <v>5.5328</v>
      </c>
      <c r="V767" s="45" t="n">
        <v>2.59</v>
      </c>
      <c r="W767" s="45" t="n">
        <v>37.6</v>
      </c>
      <c r="X767" s="61" t="n">
        <f aca="false">V767+W767</f>
        <v>40.19</v>
      </c>
    </row>
    <row r="768" customFormat="false" ht="14.9" hidden="false" customHeight="false" outlineLevel="0" collapsed="false">
      <c r="A768" s="59" t="n">
        <v>766</v>
      </c>
      <c r="B768" s="62" t="n">
        <v>6</v>
      </c>
      <c r="C768" s="62" t="n">
        <v>21</v>
      </c>
      <c r="D768" s="61" t="n">
        <f aca="false">(B768/C768)*100</f>
        <v>28.5714285714286</v>
      </c>
      <c r="E768" s="62" t="n">
        <v>12</v>
      </c>
      <c r="F768" s="62" t="n">
        <v>117</v>
      </c>
      <c r="G768" s="61" t="n">
        <f aca="false">(E768/F768)*100</f>
        <v>10.2564102564103</v>
      </c>
      <c r="H768" s="62" t="n">
        <v>10</v>
      </c>
      <c r="I768" s="62" t="n">
        <v>3</v>
      </c>
      <c r="J768" s="61" t="n">
        <f aca="false">(H771*I771)/100</f>
        <v>0.33</v>
      </c>
      <c r="K768" s="62" t="n">
        <v>89</v>
      </c>
      <c r="L768" s="62" t="n">
        <v>40</v>
      </c>
      <c r="M768" s="62" t="n">
        <v>11</v>
      </c>
      <c r="N768" s="61" t="n">
        <f aca="false">K768*L768*(1-(L768/M768))</f>
        <v>-9385.45454545454</v>
      </c>
      <c r="O768" s="62" t="n">
        <v>6</v>
      </c>
      <c r="P768" s="62" t="n">
        <v>41</v>
      </c>
      <c r="Q768" s="61" t="n">
        <f aca="false">P768/O768</f>
        <v>6.83333333333333</v>
      </c>
      <c r="R768" s="62" t="n">
        <v>771</v>
      </c>
      <c r="S768" s="62" t="n">
        <v>21</v>
      </c>
      <c r="T768" s="45" t="n">
        <v>0.29</v>
      </c>
      <c r="U768" s="61" t="n">
        <f aca="false">(R768*S768*T768)/1000</f>
        <v>4.69539</v>
      </c>
      <c r="V768" s="45" t="n">
        <v>4.09</v>
      </c>
      <c r="W768" s="45" t="n">
        <v>12.4</v>
      </c>
      <c r="X768" s="61" t="n">
        <f aca="false">V768+W768</f>
        <v>16.49</v>
      </c>
    </row>
    <row r="769" customFormat="false" ht="14.9" hidden="false" customHeight="false" outlineLevel="0" collapsed="false">
      <c r="A769" s="59" t="n">
        <v>767</v>
      </c>
      <c r="B769" s="62" t="n">
        <v>7</v>
      </c>
      <c r="C769" s="62" t="n">
        <v>21</v>
      </c>
      <c r="D769" s="61" t="n">
        <f aca="false">(B769/C769)*100</f>
        <v>33.3333333333333</v>
      </c>
      <c r="E769" s="62" t="n">
        <v>37</v>
      </c>
      <c r="F769" s="62" t="n">
        <v>124</v>
      </c>
      <c r="G769" s="61" t="n">
        <f aca="false">(E769/F769)*100</f>
        <v>29.8387096774194</v>
      </c>
      <c r="H769" s="62" t="n">
        <v>1</v>
      </c>
      <c r="I769" s="62" t="n">
        <v>1</v>
      </c>
      <c r="J769" s="61" t="n">
        <f aca="false">(H772*I772)/100</f>
        <v>0.36</v>
      </c>
      <c r="K769" s="62" t="n">
        <v>79</v>
      </c>
      <c r="L769" s="62" t="n">
        <v>36</v>
      </c>
      <c r="M769" s="62" t="n">
        <v>10</v>
      </c>
      <c r="N769" s="61" t="n">
        <f aca="false">K769*L769*(1-(L769/M769))</f>
        <v>-7394.4</v>
      </c>
      <c r="O769" s="62" t="n">
        <v>4</v>
      </c>
      <c r="P769" s="62" t="n">
        <v>49</v>
      </c>
      <c r="Q769" s="61" t="n">
        <f aca="false">P769/O769</f>
        <v>12.25</v>
      </c>
      <c r="R769" s="62" t="n">
        <v>482</v>
      </c>
      <c r="S769" s="62" t="n">
        <v>16</v>
      </c>
      <c r="T769" s="45" t="n">
        <v>0.25</v>
      </c>
      <c r="U769" s="61" t="n">
        <f aca="false">(R769*S769*T769)/1000</f>
        <v>1.928</v>
      </c>
      <c r="V769" s="45" t="n">
        <v>7.15</v>
      </c>
      <c r="W769" s="45" t="n">
        <v>20</v>
      </c>
      <c r="X769" s="61" t="n">
        <f aca="false">V769+W769</f>
        <v>27.15</v>
      </c>
    </row>
    <row r="770" customFormat="false" ht="14.9" hidden="false" customHeight="false" outlineLevel="0" collapsed="false">
      <c r="A770" s="59" t="n">
        <v>768</v>
      </c>
      <c r="B770" s="62" t="n">
        <v>1</v>
      </c>
      <c r="C770" s="62" t="n">
        <v>15</v>
      </c>
      <c r="D770" s="61" t="n">
        <f aca="false">(B770/C770)*100</f>
        <v>6.66666666666667</v>
      </c>
      <c r="E770" s="62" t="n">
        <v>32</v>
      </c>
      <c r="F770" s="62" t="n">
        <v>121</v>
      </c>
      <c r="G770" s="61" t="n">
        <f aca="false">(E770/F770)*100</f>
        <v>26.4462809917355</v>
      </c>
      <c r="H770" s="62" t="n">
        <v>9</v>
      </c>
      <c r="I770" s="62" t="n">
        <v>2</v>
      </c>
      <c r="J770" s="61" t="n">
        <f aca="false">(H773*I773)/100</f>
        <v>0.4</v>
      </c>
      <c r="K770" s="62" t="n">
        <v>78</v>
      </c>
      <c r="L770" s="62" t="n">
        <v>45</v>
      </c>
      <c r="M770" s="62" t="n">
        <v>10</v>
      </c>
      <c r="N770" s="61" t="n">
        <f aca="false">K770*L770*(1-(L770/M770))</f>
        <v>-12285</v>
      </c>
      <c r="O770" s="62" t="n">
        <v>9</v>
      </c>
      <c r="P770" s="62" t="n">
        <v>48</v>
      </c>
      <c r="Q770" s="61" t="n">
        <f aca="false">P770/O770</f>
        <v>5.33333333333333</v>
      </c>
      <c r="R770" s="62" t="n">
        <v>707</v>
      </c>
      <c r="S770" s="62" t="n">
        <v>17</v>
      </c>
      <c r="T770" s="45" t="n">
        <v>0.29</v>
      </c>
      <c r="U770" s="61" t="n">
        <f aca="false">(R770*S770*T770)/1000</f>
        <v>3.48551</v>
      </c>
      <c r="V770" s="45" t="n">
        <v>4.6</v>
      </c>
      <c r="W770" s="45" t="n">
        <v>5.12</v>
      </c>
      <c r="X770" s="61" t="n">
        <f aca="false">V770+W770</f>
        <v>9.72</v>
      </c>
    </row>
    <row r="771" customFormat="false" ht="14.9" hidden="false" customHeight="false" outlineLevel="0" collapsed="false">
      <c r="A771" s="59" t="n">
        <v>769</v>
      </c>
      <c r="B771" s="62" t="n">
        <v>4</v>
      </c>
      <c r="C771" s="62" t="n">
        <v>25</v>
      </c>
      <c r="D771" s="61" t="n">
        <f aca="false">(B771/C771)*100</f>
        <v>16</v>
      </c>
      <c r="E771" s="62" t="n">
        <v>44</v>
      </c>
      <c r="F771" s="62" t="n">
        <v>113</v>
      </c>
      <c r="G771" s="61" t="n">
        <f aca="false">(E771/F771)*100</f>
        <v>38.9380530973451</v>
      </c>
      <c r="H771" s="62" t="n">
        <v>11</v>
      </c>
      <c r="I771" s="62" t="n">
        <v>3</v>
      </c>
      <c r="J771" s="61" t="n">
        <f aca="false">(H774*I774)/100</f>
        <v>0.26</v>
      </c>
      <c r="K771" s="62" t="n">
        <v>89</v>
      </c>
      <c r="L771" s="62" t="n">
        <v>35</v>
      </c>
      <c r="M771" s="62" t="n">
        <v>12</v>
      </c>
      <c r="N771" s="61" t="n">
        <f aca="false">K771*L771*(1-(L771/M771))</f>
        <v>-5970.41666666667</v>
      </c>
      <c r="O771" s="62" t="n">
        <v>9</v>
      </c>
      <c r="P771" s="62" t="n">
        <v>38</v>
      </c>
      <c r="Q771" s="61" t="n">
        <f aca="false">P771/O771</f>
        <v>4.22222222222222</v>
      </c>
      <c r="R771" s="62" t="n">
        <v>559</v>
      </c>
      <c r="S771" s="62" t="n">
        <v>25</v>
      </c>
      <c r="T771" s="45" t="n">
        <v>0.45</v>
      </c>
      <c r="U771" s="61" t="n">
        <f aca="false">(R771*S771*T771)/1000</f>
        <v>6.28875</v>
      </c>
      <c r="V771" s="45" t="n">
        <v>2.07</v>
      </c>
      <c r="W771" s="45" t="n">
        <v>25.76</v>
      </c>
      <c r="X771" s="61" t="n">
        <f aca="false">V771+W771</f>
        <v>27.83</v>
      </c>
    </row>
    <row r="772" customFormat="false" ht="14.9" hidden="false" customHeight="false" outlineLevel="0" collapsed="false">
      <c r="A772" s="59" t="n">
        <v>770</v>
      </c>
      <c r="B772" s="62" t="n">
        <v>1</v>
      </c>
      <c r="C772" s="62" t="n">
        <v>16</v>
      </c>
      <c r="D772" s="61" t="n">
        <f aca="false">(B772/C772)*100</f>
        <v>6.25</v>
      </c>
      <c r="E772" s="62" t="n">
        <v>34</v>
      </c>
      <c r="F772" s="62" t="n">
        <v>124</v>
      </c>
      <c r="G772" s="61" t="n">
        <f aca="false">(E772/F772)*100</f>
        <v>27.4193548387097</v>
      </c>
      <c r="H772" s="62" t="n">
        <v>12</v>
      </c>
      <c r="I772" s="62" t="n">
        <v>3</v>
      </c>
      <c r="J772" s="61" t="n">
        <f aca="false">(H775*I775)/100</f>
        <v>0.08</v>
      </c>
      <c r="K772" s="62" t="n">
        <v>80</v>
      </c>
      <c r="L772" s="62" t="n">
        <v>21</v>
      </c>
      <c r="M772" s="62" t="n">
        <v>11</v>
      </c>
      <c r="N772" s="61" t="n">
        <f aca="false">K772*L772*(1-(L772/M772))</f>
        <v>-1527.27272727273</v>
      </c>
      <c r="O772" s="62" t="n">
        <v>7</v>
      </c>
      <c r="P772" s="62" t="n">
        <v>31</v>
      </c>
      <c r="Q772" s="61" t="n">
        <f aca="false">P772/O772</f>
        <v>4.42857142857143</v>
      </c>
      <c r="R772" s="62" t="n">
        <v>490</v>
      </c>
      <c r="S772" s="62" t="n">
        <v>28</v>
      </c>
      <c r="T772" s="45" t="n">
        <v>0.41</v>
      </c>
      <c r="U772" s="61" t="n">
        <f aca="false">(R772*S772*T772)/1000</f>
        <v>5.6252</v>
      </c>
      <c r="V772" s="45" t="n">
        <v>6.12</v>
      </c>
      <c r="W772" s="45" t="n">
        <v>31.68</v>
      </c>
      <c r="X772" s="61" t="n">
        <f aca="false">V772+W772</f>
        <v>37.8</v>
      </c>
    </row>
    <row r="773" customFormat="false" ht="14.9" hidden="false" customHeight="false" outlineLevel="0" collapsed="false">
      <c r="A773" s="59" t="n">
        <v>771</v>
      </c>
      <c r="B773" s="62" t="n">
        <v>9</v>
      </c>
      <c r="C773" s="62" t="n">
        <v>21</v>
      </c>
      <c r="D773" s="61" t="n">
        <f aca="false">(B773/C773)*100</f>
        <v>42.8571428571429</v>
      </c>
      <c r="E773" s="62" t="n">
        <v>32</v>
      </c>
      <c r="F773" s="62" t="n">
        <v>120</v>
      </c>
      <c r="G773" s="61" t="n">
        <f aca="false">(E773/F773)*100</f>
        <v>26.6666666666667</v>
      </c>
      <c r="H773" s="62" t="n">
        <v>20</v>
      </c>
      <c r="I773" s="62" t="n">
        <v>2</v>
      </c>
      <c r="J773" s="61" t="n">
        <f aca="false">(H776*I776)/100</f>
        <v>0.45</v>
      </c>
      <c r="K773" s="62" t="n">
        <v>72</v>
      </c>
      <c r="L773" s="62" t="n">
        <v>44</v>
      </c>
      <c r="M773" s="62" t="n">
        <v>12</v>
      </c>
      <c r="N773" s="61" t="n">
        <f aca="false">K773*L773*(1-(L773/M773))</f>
        <v>-8448</v>
      </c>
      <c r="O773" s="62" t="n">
        <v>3</v>
      </c>
      <c r="P773" s="62" t="n">
        <v>48</v>
      </c>
      <c r="Q773" s="61" t="n">
        <f aca="false">P773/O773</f>
        <v>16</v>
      </c>
      <c r="R773" s="62" t="n">
        <v>958</v>
      </c>
      <c r="S773" s="62" t="n">
        <v>30</v>
      </c>
      <c r="T773" s="45" t="n">
        <v>0.35</v>
      </c>
      <c r="U773" s="61" t="n">
        <f aca="false">(R773*S773*T773)/1000</f>
        <v>10.059</v>
      </c>
      <c r="V773" s="45" t="n">
        <v>2.05</v>
      </c>
      <c r="W773" s="45" t="n">
        <v>37.6</v>
      </c>
      <c r="X773" s="61" t="n">
        <f aca="false">V773+W773</f>
        <v>39.65</v>
      </c>
    </row>
    <row r="774" customFormat="false" ht="14.9" hidden="false" customHeight="false" outlineLevel="0" collapsed="false">
      <c r="A774" s="59" t="n">
        <v>772</v>
      </c>
      <c r="B774" s="62" t="n">
        <v>9</v>
      </c>
      <c r="C774" s="62" t="n">
        <v>20</v>
      </c>
      <c r="D774" s="61" t="n">
        <f aca="false">(B774/C774)*100</f>
        <v>45</v>
      </c>
      <c r="E774" s="62" t="n">
        <v>45</v>
      </c>
      <c r="F774" s="62" t="n">
        <v>115</v>
      </c>
      <c r="G774" s="61" t="n">
        <f aca="false">(E774/F774)*100</f>
        <v>39.1304347826087</v>
      </c>
      <c r="H774" s="62" t="n">
        <v>13</v>
      </c>
      <c r="I774" s="62" t="n">
        <v>2</v>
      </c>
      <c r="J774" s="61" t="n">
        <f aca="false">(H777*I777)/100</f>
        <v>0.15</v>
      </c>
      <c r="K774" s="62" t="n">
        <v>84</v>
      </c>
      <c r="L774" s="62" t="n">
        <v>33</v>
      </c>
      <c r="M774" s="62" t="n">
        <v>12</v>
      </c>
      <c r="N774" s="61" t="n">
        <f aca="false">K774*L774*(1-(L774/M774))</f>
        <v>-4851</v>
      </c>
      <c r="O774" s="62" t="n">
        <v>3</v>
      </c>
      <c r="P774" s="62" t="n">
        <v>41</v>
      </c>
      <c r="Q774" s="61" t="n">
        <f aca="false">P774/O774</f>
        <v>13.6666666666667</v>
      </c>
      <c r="R774" s="62" t="n">
        <v>907</v>
      </c>
      <c r="S774" s="62" t="n">
        <v>16</v>
      </c>
      <c r="T774" s="45" t="n">
        <v>0.4</v>
      </c>
      <c r="U774" s="61" t="n">
        <f aca="false">(R774*S774*T774)/1000</f>
        <v>5.8048</v>
      </c>
      <c r="V774" s="45" t="n">
        <v>6.13</v>
      </c>
      <c r="W774" s="45" t="n">
        <v>23.52</v>
      </c>
      <c r="X774" s="61" t="n">
        <f aca="false">V774+W774</f>
        <v>29.65</v>
      </c>
    </row>
    <row r="775" customFormat="false" ht="14.9" hidden="false" customHeight="false" outlineLevel="0" collapsed="false">
      <c r="A775" s="59" t="n">
        <v>773</v>
      </c>
      <c r="B775" s="62" t="n">
        <v>7</v>
      </c>
      <c r="C775" s="62" t="n">
        <v>22</v>
      </c>
      <c r="D775" s="61" t="n">
        <f aca="false">(B775/C775)*100</f>
        <v>31.8181818181818</v>
      </c>
      <c r="E775" s="62" t="n">
        <v>20</v>
      </c>
      <c r="F775" s="62" t="n">
        <v>119</v>
      </c>
      <c r="G775" s="61" t="n">
        <f aca="false">(E775/F775)*100</f>
        <v>16.8067226890756</v>
      </c>
      <c r="H775" s="62" t="n">
        <v>4</v>
      </c>
      <c r="I775" s="62" t="n">
        <v>2</v>
      </c>
      <c r="J775" s="61" t="n">
        <f aca="false">(H778*I778)/100</f>
        <v>0.06</v>
      </c>
      <c r="K775" s="62" t="n">
        <v>81</v>
      </c>
      <c r="L775" s="62" t="n">
        <v>48</v>
      </c>
      <c r="M775" s="62" t="n">
        <v>11</v>
      </c>
      <c r="N775" s="61" t="n">
        <f aca="false">K775*L775*(1-(L775/M775))</f>
        <v>-13077.8181818182</v>
      </c>
      <c r="O775" s="62" t="n">
        <v>6</v>
      </c>
      <c r="P775" s="62" t="n">
        <v>37</v>
      </c>
      <c r="Q775" s="61" t="n">
        <f aca="false">P775/O775</f>
        <v>6.16666666666667</v>
      </c>
      <c r="R775" s="62" t="n">
        <v>980</v>
      </c>
      <c r="S775" s="62" t="n">
        <v>27</v>
      </c>
      <c r="T775" s="45" t="n">
        <v>0.44</v>
      </c>
      <c r="U775" s="61" t="n">
        <f aca="false">(R775*S775*T775)/1000</f>
        <v>11.6424</v>
      </c>
      <c r="V775" s="45" t="n">
        <v>4.58</v>
      </c>
      <c r="W775" s="45" t="n">
        <v>30.72</v>
      </c>
      <c r="X775" s="61" t="n">
        <f aca="false">V775+W775</f>
        <v>35.3</v>
      </c>
    </row>
    <row r="776" customFormat="false" ht="14.9" hidden="false" customHeight="false" outlineLevel="0" collapsed="false">
      <c r="A776" s="59" t="n">
        <v>774</v>
      </c>
      <c r="B776" s="62" t="n">
        <v>8</v>
      </c>
      <c r="C776" s="62" t="n">
        <v>25</v>
      </c>
      <c r="D776" s="61" t="n">
        <f aca="false">(B776/C776)*100</f>
        <v>32</v>
      </c>
      <c r="E776" s="62" t="n">
        <v>30</v>
      </c>
      <c r="F776" s="62" t="n">
        <v>115</v>
      </c>
      <c r="G776" s="61" t="n">
        <f aca="false">(E776/F776)*100</f>
        <v>26.0869565217391</v>
      </c>
      <c r="H776" s="62" t="n">
        <v>15</v>
      </c>
      <c r="I776" s="62" t="n">
        <v>3</v>
      </c>
      <c r="J776" s="61" t="n">
        <f aca="false">(H779*I779)/100</f>
        <v>0.06</v>
      </c>
      <c r="K776" s="62" t="n">
        <v>70</v>
      </c>
      <c r="L776" s="62" t="n">
        <v>45</v>
      </c>
      <c r="M776" s="62" t="n">
        <v>11</v>
      </c>
      <c r="N776" s="61" t="n">
        <f aca="false">K776*L776*(1-(L776/M776))</f>
        <v>-9736.36363636364</v>
      </c>
      <c r="O776" s="62" t="n">
        <v>6</v>
      </c>
      <c r="P776" s="62" t="n">
        <v>41</v>
      </c>
      <c r="Q776" s="61" t="n">
        <f aca="false">P776/O776</f>
        <v>6.83333333333333</v>
      </c>
      <c r="R776" s="62" t="n">
        <v>838</v>
      </c>
      <c r="S776" s="62" t="n">
        <v>22</v>
      </c>
      <c r="T776" s="45" t="n">
        <v>0.4</v>
      </c>
      <c r="U776" s="61" t="n">
        <f aca="false">(R776*S776*T776)/1000</f>
        <v>7.3744</v>
      </c>
      <c r="V776" s="45" t="n">
        <v>3.61</v>
      </c>
      <c r="W776" s="45" t="n">
        <v>14.4</v>
      </c>
      <c r="X776" s="61" t="n">
        <f aca="false">V776+W776</f>
        <v>18.01</v>
      </c>
    </row>
    <row r="777" customFormat="false" ht="14.9" hidden="false" customHeight="false" outlineLevel="0" collapsed="false">
      <c r="A777" s="59" t="n">
        <v>775</v>
      </c>
      <c r="B777" s="62" t="n">
        <v>6</v>
      </c>
      <c r="C777" s="62" t="n">
        <v>25</v>
      </c>
      <c r="D777" s="61" t="n">
        <f aca="false">(B777/C777)*100</f>
        <v>24</v>
      </c>
      <c r="E777" s="62" t="n">
        <v>33</v>
      </c>
      <c r="F777" s="62" t="n">
        <v>123</v>
      </c>
      <c r="G777" s="61" t="n">
        <f aca="false">(E777/F777)*100</f>
        <v>26.8292682926829</v>
      </c>
      <c r="H777" s="62" t="n">
        <v>15</v>
      </c>
      <c r="I777" s="62" t="n">
        <v>1</v>
      </c>
      <c r="J777" s="61" t="n">
        <f aca="false">(H780*I780)/100</f>
        <v>0.12</v>
      </c>
      <c r="K777" s="62" t="n">
        <v>77</v>
      </c>
      <c r="L777" s="62" t="n">
        <v>38</v>
      </c>
      <c r="M777" s="62" t="n">
        <v>10</v>
      </c>
      <c r="N777" s="61" t="n">
        <f aca="false">K777*L777*(1-(L777/M777))</f>
        <v>-8192.8</v>
      </c>
      <c r="O777" s="62" t="n">
        <v>9</v>
      </c>
      <c r="P777" s="62" t="n">
        <v>38</v>
      </c>
      <c r="Q777" s="61" t="n">
        <f aca="false">P777/O777</f>
        <v>4.22222222222222</v>
      </c>
      <c r="R777" s="62" t="n">
        <v>177</v>
      </c>
      <c r="S777" s="62" t="n">
        <v>30</v>
      </c>
      <c r="T777" s="45" t="n">
        <v>0.38</v>
      </c>
      <c r="U777" s="61" t="n">
        <f aca="false">(R777*S777*T777)/1000</f>
        <v>2.0178</v>
      </c>
      <c r="V777" s="45" t="n">
        <v>2.57</v>
      </c>
      <c r="W777" s="45" t="n">
        <v>20.16</v>
      </c>
      <c r="X777" s="61" t="n">
        <f aca="false">V777+W777</f>
        <v>22.73</v>
      </c>
    </row>
    <row r="778" customFormat="false" ht="14.9" hidden="false" customHeight="false" outlineLevel="0" collapsed="false">
      <c r="A778" s="59" t="n">
        <v>776</v>
      </c>
      <c r="B778" s="62" t="n">
        <v>7</v>
      </c>
      <c r="C778" s="62" t="n">
        <v>15</v>
      </c>
      <c r="D778" s="61" t="n">
        <f aca="false">(B778/C778)*100</f>
        <v>46.6666666666667</v>
      </c>
      <c r="E778" s="62" t="n">
        <v>11</v>
      </c>
      <c r="F778" s="62" t="n">
        <v>121</v>
      </c>
      <c r="G778" s="61" t="n">
        <f aca="false">(E778/F778)*100</f>
        <v>9.09090909090909</v>
      </c>
      <c r="H778" s="62" t="n">
        <v>6</v>
      </c>
      <c r="I778" s="62" t="n">
        <v>1</v>
      </c>
      <c r="J778" s="61" t="n">
        <f aca="false">(H781*I781)/100</f>
        <v>0.4</v>
      </c>
      <c r="K778" s="62" t="n">
        <v>75</v>
      </c>
      <c r="L778" s="62" t="n">
        <v>42</v>
      </c>
      <c r="M778" s="62" t="n">
        <v>11</v>
      </c>
      <c r="N778" s="61" t="n">
        <f aca="false">K778*L778*(1-(L778/M778))</f>
        <v>-8877.27272727273</v>
      </c>
      <c r="O778" s="62" t="n">
        <v>10</v>
      </c>
      <c r="P778" s="62" t="n">
        <v>38</v>
      </c>
      <c r="Q778" s="61" t="n">
        <f aca="false">P778/O778</f>
        <v>3.8</v>
      </c>
      <c r="R778" s="62" t="n">
        <v>581</v>
      </c>
      <c r="S778" s="62" t="n">
        <v>22</v>
      </c>
      <c r="T778" s="45" t="n">
        <v>0.36</v>
      </c>
      <c r="U778" s="61" t="n">
        <f aca="false">(R778*S778*T778)/1000</f>
        <v>4.60152</v>
      </c>
      <c r="V778" s="45" t="n">
        <v>5.15</v>
      </c>
      <c r="W778" s="45" t="n">
        <v>20.64</v>
      </c>
      <c r="X778" s="61" t="n">
        <f aca="false">V778+W778</f>
        <v>25.79</v>
      </c>
    </row>
    <row r="779" customFormat="false" ht="14.9" hidden="false" customHeight="false" outlineLevel="0" collapsed="false">
      <c r="A779" s="59" t="n">
        <v>777</v>
      </c>
      <c r="B779" s="62" t="n">
        <v>2</v>
      </c>
      <c r="C779" s="62" t="n">
        <v>14</v>
      </c>
      <c r="D779" s="61" t="n">
        <f aca="false">(B779/C779)*100</f>
        <v>14.2857142857143</v>
      </c>
      <c r="E779" s="62" t="n">
        <v>40</v>
      </c>
      <c r="F779" s="62" t="n">
        <v>117</v>
      </c>
      <c r="G779" s="61" t="n">
        <f aca="false">(E779/F779)*100</f>
        <v>34.1880341880342</v>
      </c>
      <c r="H779" s="62" t="n">
        <v>6</v>
      </c>
      <c r="I779" s="62" t="n">
        <v>1</v>
      </c>
      <c r="J779" s="61" t="n">
        <f aca="false">(H782*I782)/100</f>
        <v>0.02</v>
      </c>
      <c r="K779" s="62" t="n">
        <v>83</v>
      </c>
      <c r="L779" s="62" t="n">
        <v>34</v>
      </c>
      <c r="M779" s="62" t="n">
        <v>10</v>
      </c>
      <c r="N779" s="61" t="n">
        <f aca="false">K779*L779*(1-(L779/M779))</f>
        <v>-6772.8</v>
      </c>
      <c r="O779" s="62" t="n">
        <v>7</v>
      </c>
      <c r="P779" s="62" t="n">
        <v>32</v>
      </c>
      <c r="Q779" s="61" t="n">
        <f aca="false">P779/O779</f>
        <v>4.57142857142857</v>
      </c>
      <c r="R779" s="62" t="n">
        <v>160</v>
      </c>
      <c r="S779" s="62" t="n">
        <v>15</v>
      </c>
      <c r="T779" s="45" t="n">
        <v>0.41</v>
      </c>
      <c r="U779" s="61" t="n">
        <f aca="false">(R779*S779*T779)/1000</f>
        <v>0.984</v>
      </c>
      <c r="V779" s="45" t="n">
        <v>7.55</v>
      </c>
      <c r="W779" s="45" t="n">
        <v>23.04</v>
      </c>
      <c r="X779" s="61" t="n">
        <f aca="false">V779+W779</f>
        <v>30.59</v>
      </c>
    </row>
    <row r="780" customFormat="false" ht="14.9" hidden="false" customHeight="false" outlineLevel="0" collapsed="false">
      <c r="A780" s="59" t="n">
        <v>778</v>
      </c>
      <c r="B780" s="62" t="n">
        <v>4</v>
      </c>
      <c r="C780" s="62" t="n">
        <v>13</v>
      </c>
      <c r="D780" s="61" t="n">
        <f aca="false">(B780/C780)*100</f>
        <v>30.7692307692308</v>
      </c>
      <c r="E780" s="62" t="n">
        <v>17</v>
      </c>
      <c r="F780" s="62" t="n">
        <v>123</v>
      </c>
      <c r="G780" s="61" t="n">
        <f aca="false">(E780/F780)*100</f>
        <v>13.8211382113821</v>
      </c>
      <c r="H780" s="62" t="n">
        <v>4</v>
      </c>
      <c r="I780" s="62" t="n">
        <v>3</v>
      </c>
      <c r="J780" s="61" t="n">
        <f aca="false">(H783*I783)/100</f>
        <v>0.27</v>
      </c>
      <c r="K780" s="62" t="n">
        <v>75</v>
      </c>
      <c r="L780" s="62" t="n">
        <v>41</v>
      </c>
      <c r="M780" s="62" t="n">
        <v>11</v>
      </c>
      <c r="N780" s="61" t="n">
        <f aca="false">K780*L780*(1-(L780/M780))</f>
        <v>-8386.36363636364</v>
      </c>
      <c r="O780" s="62" t="n">
        <v>7</v>
      </c>
      <c r="P780" s="62" t="n">
        <v>34</v>
      </c>
      <c r="Q780" s="61" t="n">
        <f aca="false">P780/O780</f>
        <v>4.85714285714286</v>
      </c>
      <c r="R780" s="62" t="n">
        <v>624</v>
      </c>
      <c r="S780" s="62" t="n">
        <v>17</v>
      </c>
      <c r="T780" s="45" t="n">
        <v>0.42</v>
      </c>
      <c r="U780" s="61" t="n">
        <f aca="false">(R780*S780*T780)/1000</f>
        <v>4.45536</v>
      </c>
      <c r="V780" s="45" t="n">
        <v>6.55</v>
      </c>
      <c r="W780" s="45" t="n">
        <v>10.24</v>
      </c>
      <c r="X780" s="61" t="n">
        <f aca="false">V780+W780</f>
        <v>16.79</v>
      </c>
    </row>
    <row r="781" customFormat="false" ht="14.9" hidden="false" customHeight="false" outlineLevel="0" collapsed="false">
      <c r="A781" s="59" t="n">
        <v>779</v>
      </c>
      <c r="B781" s="62" t="n">
        <v>8</v>
      </c>
      <c r="C781" s="62" t="n">
        <v>17</v>
      </c>
      <c r="D781" s="61" t="n">
        <f aca="false">(B781/C781)*100</f>
        <v>47.0588235294118</v>
      </c>
      <c r="E781" s="62" t="n">
        <v>11</v>
      </c>
      <c r="F781" s="62" t="n">
        <v>117</v>
      </c>
      <c r="G781" s="61" t="n">
        <f aca="false">(E781/F781)*100</f>
        <v>9.4017094017094</v>
      </c>
      <c r="H781" s="62" t="n">
        <v>20</v>
      </c>
      <c r="I781" s="62" t="n">
        <v>2</v>
      </c>
      <c r="J781" s="61" t="n">
        <f aca="false">(H784*I784)/100</f>
        <v>0.09</v>
      </c>
      <c r="K781" s="62" t="n">
        <v>71</v>
      </c>
      <c r="L781" s="62" t="n">
        <v>38</v>
      </c>
      <c r="M781" s="62" t="n">
        <v>10</v>
      </c>
      <c r="N781" s="61" t="n">
        <f aca="false">K781*L781*(1-(L781/M781))</f>
        <v>-7554.4</v>
      </c>
      <c r="O781" s="62" t="n">
        <v>8</v>
      </c>
      <c r="P781" s="62" t="n">
        <v>35</v>
      </c>
      <c r="Q781" s="61" t="n">
        <f aca="false">P781/O781</f>
        <v>4.375</v>
      </c>
      <c r="R781" s="62" t="n">
        <v>103</v>
      </c>
      <c r="S781" s="62" t="n">
        <v>27</v>
      </c>
      <c r="T781" s="45" t="n">
        <v>0.4</v>
      </c>
      <c r="U781" s="61" t="n">
        <f aca="false">(R781*S781*T781)/1000</f>
        <v>1.1124</v>
      </c>
      <c r="V781" s="45" t="n">
        <v>3.09</v>
      </c>
      <c r="W781" s="45" t="n">
        <v>30.24</v>
      </c>
      <c r="X781" s="61" t="n">
        <f aca="false">V781+W781</f>
        <v>33.33</v>
      </c>
    </row>
    <row r="782" customFormat="false" ht="14.9" hidden="false" customHeight="false" outlineLevel="0" collapsed="false">
      <c r="A782" s="59" t="n">
        <v>780</v>
      </c>
      <c r="B782" s="62" t="n">
        <v>10</v>
      </c>
      <c r="C782" s="62" t="n">
        <v>22</v>
      </c>
      <c r="D782" s="61" t="n">
        <f aca="false">(B782/C782)*100</f>
        <v>45.4545454545455</v>
      </c>
      <c r="E782" s="62" t="n">
        <v>31</v>
      </c>
      <c r="F782" s="62" t="n">
        <v>118</v>
      </c>
      <c r="G782" s="61" t="n">
        <f aca="false">(E782/F782)*100</f>
        <v>26.271186440678</v>
      </c>
      <c r="H782" s="62" t="n">
        <v>2</v>
      </c>
      <c r="I782" s="62" t="n">
        <v>1</v>
      </c>
      <c r="J782" s="61" t="n">
        <f aca="false">(H785*I785)/100</f>
        <v>0.12</v>
      </c>
      <c r="K782" s="62" t="n">
        <v>71</v>
      </c>
      <c r="L782" s="62" t="n">
        <v>40</v>
      </c>
      <c r="M782" s="62" t="n">
        <v>10</v>
      </c>
      <c r="N782" s="61" t="n">
        <f aca="false">K782*L782*(1-(L782/M782))</f>
        <v>-8520</v>
      </c>
      <c r="O782" s="62" t="n">
        <v>3</v>
      </c>
      <c r="P782" s="62" t="n">
        <v>50</v>
      </c>
      <c r="Q782" s="61" t="n">
        <f aca="false">P782/O782</f>
        <v>16.6666666666667</v>
      </c>
      <c r="R782" s="62" t="n">
        <v>444</v>
      </c>
      <c r="S782" s="62" t="n">
        <v>28</v>
      </c>
      <c r="T782" s="45" t="n">
        <v>0.39</v>
      </c>
      <c r="U782" s="61" t="n">
        <f aca="false">(R782*S782*T782)/1000</f>
        <v>4.84848</v>
      </c>
      <c r="V782" s="45" t="n">
        <v>5.63</v>
      </c>
      <c r="W782" s="45" t="n">
        <v>21.84</v>
      </c>
      <c r="X782" s="61" t="n">
        <f aca="false">V782+W782</f>
        <v>27.47</v>
      </c>
    </row>
    <row r="783" customFormat="false" ht="14.9" hidden="false" customHeight="false" outlineLevel="0" collapsed="false">
      <c r="A783" s="59" t="n">
        <v>781</v>
      </c>
      <c r="B783" s="62" t="n">
        <v>1</v>
      </c>
      <c r="C783" s="62" t="n">
        <v>18</v>
      </c>
      <c r="D783" s="61" t="n">
        <f aca="false">(B783/C783)*100</f>
        <v>5.55555555555556</v>
      </c>
      <c r="E783" s="62" t="n">
        <v>18</v>
      </c>
      <c r="F783" s="62" t="n">
        <v>124</v>
      </c>
      <c r="G783" s="61" t="n">
        <f aca="false">(E783/F783)*100</f>
        <v>14.5161290322581</v>
      </c>
      <c r="H783" s="62" t="n">
        <v>9</v>
      </c>
      <c r="I783" s="62" t="n">
        <v>3</v>
      </c>
      <c r="J783" s="61" t="n">
        <f aca="false">(H786*I786)/100</f>
        <v>0.13</v>
      </c>
      <c r="K783" s="62" t="n">
        <v>89</v>
      </c>
      <c r="L783" s="62" t="n">
        <v>48</v>
      </c>
      <c r="M783" s="62" t="n">
        <v>12</v>
      </c>
      <c r="N783" s="61" t="n">
        <f aca="false">K783*L783*(1-(L783/M783))</f>
        <v>-12816</v>
      </c>
      <c r="O783" s="62" t="n">
        <v>9</v>
      </c>
      <c r="P783" s="62" t="n">
        <v>38</v>
      </c>
      <c r="Q783" s="61" t="n">
        <f aca="false">P783/O783</f>
        <v>4.22222222222222</v>
      </c>
      <c r="R783" s="62" t="n">
        <v>573</v>
      </c>
      <c r="S783" s="62" t="n">
        <v>22</v>
      </c>
      <c r="T783" s="45" t="n">
        <v>0.41</v>
      </c>
      <c r="U783" s="61" t="n">
        <f aca="false">(R783*S783*T783)/1000</f>
        <v>5.16846</v>
      </c>
      <c r="V783" s="45" t="n">
        <v>5.12</v>
      </c>
      <c r="W783" s="45" t="n">
        <v>5.44</v>
      </c>
      <c r="X783" s="61" t="n">
        <f aca="false">V783+W783</f>
        <v>10.56</v>
      </c>
    </row>
    <row r="784" customFormat="false" ht="14.9" hidden="false" customHeight="false" outlineLevel="0" collapsed="false">
      <c r="A784" s="59" t="n">
        <v>782</v>
      </c>
      <c r="B784" s="62" t="n">
        <v>8</v>
      </c>
      <c r="C784" s="62" t="n">
        <v>21</v>
      </c>
      <c r="D784" s="61" t="n">
        <f aca="false">(B784/C784)*100</f>
        <v>38.0952380952381</v>
      </c>
      <c r="E784" s="62" t="n">
        <v>22</v>
      </c>
      <c r="F784" s="62" t="n">
        <v>125</v>
      </c>
      <c r="G784" s="61" t="n">
        <f aca="false">(E784/F784)*100</f>
        <v>17.6</v>
      </c>
      <c r="H784" s="62" t="n">
        <v>3</v>
      </c>
      <c r="I784" s="62" t="n">
        <v>3</v>
      </c>
      <c r="J784" s="61" t="n">
        <f aca="false">(H787*I787)/100</f>
        <v>0.14</v>
      </c>
      <c r="K784" s="62" t="n">
        <v>81</v>
      </c>
      <c r="L784" s="62" t="n">
        <v>17</v>
      </c>
      <c r="M784" s="62" t="n">
        <v>12</v>
      </c>
      <c r="N784" s="61" t="n">
        <f aca="false">K784*L784*(1-(L784/M784))</f>
        <v>-573.75</v>
      </c>
      <c r="O784" s="62" t="n">
        <v>6</v>
      </c>
      <c r="P784" s="62" t="n">
        <v>35</v>
      </c>
      <c r="Q784" s="61" t="n">
        <f aca="false">P784/O784</f>
        <v>5.83333333333333</v>
      </c>
      <c r="R784" s="62" t="n">
        <v>763</v>
      </c>
      <c r="S784" s="62" t="n">
        <v>16</v>
      </c>
      <c r="T784" s="45" t="n">
        <v>0.41</v>
      </c>
      <c r="U784" s="61" t="n">
        <f aca="false">(R784*S784*T784)/1000</f>
        <v>5.00528</v>
      </c>
      <c r="V784" s="45" t="n">
        <v>2.64</v>
      </c>
      <c r="W784" s="45" t="n">
        <v>20.48</v>
      </c>
      <c r="X784" s="61" t="n">
        <f aca="false">V784+W784</f>
        <v>23.12</v>
      </c>
    </row>
    <row r="785" customFormat="false" ht="14.9" hidden="false" customHeight="false" outlineLevel="0" collapsed="false">
      <c r="A785" s="59" t="n">
        <v>783</v>
      </c>
      <c r="B785" s="62" t="n">
        <v>8</v>
      </c>
      <c r="C785" s="62" t="n">
        <v>25</v>
      </c>
      <c r="D785" s="61" t="n">
        <f aca="false">(B785/C785)*100</f>
        <v>32</v>
      </c>
      <c r="E785" s="62" t="n">
        <v>23</v>
      </c>
      <c r="F785" s="62" t="n">
        <v>112</v>
      </c>
      <c r="G785" s="61" t="n">
        <f aca="false">(E785/F785)*100</f>
        <v>20.5357142857143</v>
      </c>
      <c r="H785" s="62" t="n">
        <v>12</v>
      </c>
      <c r="I785" s="62" t="n">
        <v>1</v>
      </c>
      <c r="J785" s="61" t="n">
        <f aca="false">(H788*I788)/100</f>
        <v>0.38</v>
      </c>
      <c r="K785" s="62" t="n">
        <v>90</v>
      </c>
      <c r="L785" s="62" t="n">
        <v>34</v>
      </c>
      <c r="M785" s="62" t="n">
        <v>10</v>
      </c>
      <c r="N785" s="61" t="n">
        <f aca="false">K785*L785*(1-(L785/M785))</f>
        <v>-7344</v>
      </c>
      <c r="O785" s="62" t="n">
        <v>5</v>
      </c>
      <c r="P785" s="62" t="n">
        <v>37</v>
      </c>
      <c r="Q785" s="61" t="n">
        <f aca="false">P785/O785</f>
        <v>7.4</v>
      </c>
      <c r="R785" s="62" t="n">
        <v>764</v>
      </c>
      <c r="S785" s="62" t="n">
        <v>24</v>
      </c>
      <c r="T785" s="45" t="n">
        <v>0.3</v>
      </c>
      <c r="U785" s="61" t="n">
        <f aca="false">(R785*S785*T785)/1000</f>
        <v>5.5008</v>
      </c>
      <c r="V785" s="45" t="n">
        <v>7.11</v>
      </c>
      <c r="W785" s="45" t="n">
        <v>25.76</v>
      </c>
      <c r="X785" s="61" t="n">
        <f aca="false">V785+W785</f>
        <v>32.87</v>
      </c>
    </row>
    <row r="786" customFormat="false" ht="14.9" hidden="false" customHeight="false" outlineLevel="0" collapsed="false">
      <c r="A786" s="59" t="n">
        <v>784</v>
      </c>
      <c r="B786" s="62" t="n">
        <v>8</v>
      </c>
      <c r="C786" s="62" t="n">
        <v>11</v>
      </c>
      <c r="D786" s="61" t="n">
        <f aca="false">(B786/C786)*100</f>
        <v>72.7272727272727</v>
      </c>
      <c r="E786" s="62" t="n">
        <v>43</v>
      </c>
      <c r="F786" s="62" t="n">
        <v>123</v>
      </c>
      <c r="G786" s="61" t="n">
        <f aca="false">(E786/F786)*100</f>
        <v>34.9593495934959</v>
      </c>
      <c r="H786" s="62" t="n">
        <v>13</v>
      </c>
      <c r="I786" s="62" t="n">
        <v>1</v>
      </c>
      <c r="J786" s="61" t="n">
        <f aca="false">(H789*I789)/100</f>
        <v>0.3</v>
      </c>
      <c r="K786" s="62" t="n">
        <v>70</v>
      </c>
      <c r="L786" s="62" t="n">
        <v>35</v>
      </c>
      <c r="M786" s="62" t="n">
        <v>12</v>
      </c>
      <c r="N786" s="61" t="n">
        <f aca="false">K786*L786*(1-(L786/M786))</f>
        <v>-4695.83333333333</v>
      </c>
      <c r="O786" s="62" t="n">
        <v>8</v>
      </c>
      <c r="P786" s="62" t="n">
        <v>42</v>
      </c>
      <c r="Q786" s="61" t="n">
        <f aca="false">P786/O786</f>
        <v>5.25</v>
      </c>
      <c r="R786" s="62" t="n">
        <v>104</v>
      </c>
      <c r="S786" s="62" t="n">
        <v>26</v>
      </c>
      <c r="T786" s="45" t="n">
        <v>0.37</v>
      </c>
      <c r="U786" s="61" t="n">
        <f aca="false">(R786*S786*T786)/1000</f>
        <v>1.00048</v>
      </c>
      <c r="V786" s="45" t="n">
        <v>3.13</v>
      </c>
      <c r="W786" s="45" t="n">
        <v>12</v>
      </c>
      <c r="X786" s="61" t="n">
        <f aca="false">V786+W786</f>
        <v>15.13</v>
      </c>
    </row>
    <row r="787" customFormat="false" ht="14.9" hidden="false" customHeight="false" outlineLevel="0" collapsed="false">
      <c r="A787" s="59" t="n">
        <v>785</v>
      </c>
      <c r="B787" s="62" t="n">
        <v>9</v>
      </c>
      <c r="C787" s="62" t="n">
        <v>18</v>
      </c>
      <c r="D787" s="61" t="n">
        <f aca="false">(B787/C787)*100</f>
        <v>50</v>
      </c>
      <c r="E787" s="62" t="n">
        <v>21</v>
      </c>
      <c r="F787" s="62" t="n">
        <v>120</v>
      </c>
      <c r="G787" s="61" t="n">
        <f aca="false">(E787/F787)*100</f>
        <v>17.5</v>
      </c>
      <c r="H787" s="62" t="n">
        <v>7</v>
      </c>
      <c r="I787" s="62" t="n">
        <v>2</v>
      </c>
      <c r="J787" s="61" t="n">
        <f aca="false">(H790*I790)/100</f>
        <v>0.3</v>
      </c>
      <c r="K787" s="62" t="n">
        <v>73</v>
      </c>
      <c r="L787" s="62" t="n">
        <v>20</v>
      </c>
      <c r="M787" s="62" t="n">
        <v>12</v>
      </c>
      <c r="N787" s="61" t="n">
        <f aca="false">K787*L787*(1-(L787/M787))</f>
        <v>-973.333333333334</v>
      </c>
      <c r="O787" s="62" t="n">
        <v>4</v>
      </c>
      <c r="P787" s="62" t="n">
        <v>42</v>
      </c>
      <c r="Q787" s="61" t="n">
        <f aca="false">P787/O787</f>
        <v>10.5</v>
      </c>
      <c r="R787" s="62" t="n">
        <v>383</v>
      </c>
      <c r="S787" s="62" t="n">
        <v>24</v>
      </c>
      <c r="T787" s="45" t="n">
        <v>0.31</v>
      </c>
      <c r="U787" s="61" t="n">
        <f aca="false">(R787*S787*T787)/1000</f>
        <v>2.84952</v>
      </c>
      <c r="V787" s="45" t="n">
        <v>3.14</v>
      </c>
      <c r="W787" s="45" t="n">
        <v>6.4</v>
      </c>
      <c r="X787" s="61" t="n">
        <f aca="false">V787+W787</f>
        <v>9.54</v>
      </c>
    </row>
    <row r="788" customFormat="false" ht="14.9" hidden="false" customHeight="false" outlineLevel="0" collapsed="false">
      <c r="A788" s="59" t="n">
        <v>786</v>
      </c>
      <c r="B788" s="62" t="n">
        <v>9</v>
      </c>
      <c r="C788" s="62" t="n">
        <v>17</v>
      </c>
      <c r="D788" s="61" t="n">
        <f aca="false">(B788/C788)*100</f>
        <v>52.9411764705882</v>
      </c>
      <c r="E788" s="62" t="n">
        <v>21</v>
      </c>
      <c r="F788" s="62" t="n">
        <v>125</v>
      </c>
      <c r="G788" s="61" t="n">
        <f aca="false">(E788/F788)*100</f>
        <v>16.8</v>
      </c>
      <c r="H788" s="62" t="n">
        <v>19</v>
      </c>
      <c r="I788" s="62" t="n">
        <v>2</v>
      </c>
      <c r="J788" s="61" t="n">
        <f aca="false">(H791*I791)/100</f>
        <v>0.18</v>
      </c>
      <c r="K788" s="62" t="n">
        <v>71</v>
      </c>
      <c r="L788" s="62" t="n">
        <v>22</v>
      </c>
      <c r="M788" s="62" t="n">
        <v>11</v>
      </c>
      <c r="N788" s="61" t="n">
        <f aca="false">K788*L788*(1-(L788/M788))</f>
        <v>-1562</v>
      </c>
      <c r="O788" s="62" t="n">
        <v>3</v>
      </c>
      <c r="P788" s="62" t="n">
        <v>35</v>
      </c>
      <c r="Q788" s="61" t="n">
        <f aca="false">P788/O788</f>
        <v>11.6666666666667</v>
      </c>
      <c r="R788" s="62" t="n">
        <v>843</v>
      </c>
      <c r="S788" s="62" t="n">
        <v>20</v>
      </c>
      <c r="T788" s="45" t="n">
        <v>0.3</v>
      </c>
      <c r="U788" s="61" t="n">
        <f aca="false">(R788*S788*T788)/1000</f>
        <v>5.058</v>
      </c>
      <c r="V788" s="45" t="n">
        <v>6.59</v>
      </c>
      <c r="W788" s="45" t="n">
        <v>26.24</v>
      </c>
      <c r="X788" s="61" t="n">
        <f aca="false">V788+W788</f>
        <v>32.83</v>
      </c>
    </row>
    <row r="789" customFormat="false" ht="14.9" hidden="false" customHeight="false" outlineLevel="0" collapsed="false">
      <c r="A789" s="59" t="n">
        <v>787</v>
      </c>
      <c r="B789" s="62" t="n">
        <v>3</v>
      </c>
      <c r="C789" s="62" t="n">
        <v>23</v>
      </c>
      <c r="D789" s="61" t="n">
        <f aca="false">(B789/C789)*100</f>
        <v>13.0434782608696</v>
      </c>
      <c r="E789" s="62" t="n">
        <v>42</v>
      </c>
      <c r="F789" s="62" t="n">
        <v>115</v>
      </c>
      <c r="G789" s="61" t="n">
        <f aca="false">(E789/F789)*100</f>
        <v>36.5217391304348</v>
      </c>
      <c r="H789" s="62" t="n">
        <v>15</v>
      </c>
      <c r="I789" s="62" t="n">
        <v>2</v>
      </c>
      <c r="J789" s="61" t="n">
        <f aca="false">(H792*I792)/100</f>
        <v>0.1</v>
      </c>
      <c r="K789" s="62" t="n">
        <v>70</v>
      </c>
      <c r="L789" s="62" t="n">
        <v>17</v>
      </c>
      <c r="M789" s="62" t="n">
        <v>11</v>
      </c>
      <c r="N789" s="61" t="n">
        <f aca="false">K789*L789*(1-(L789/M789))</f>
        <v>-649.090909090909</v>
      </c>
      <c r="O789" s="62" t="n">
        <v>3</v>
      </c>
      <c r="P789" s="62" t="n">
        <v>32</v>
      </c>
      <c r="Q789" s="61" t="n">
        <f aca="false">P789/O789</f>
        <v>10.6666666666667</v>
      </c>
      <c r="R789" s="62" t="n">
        <v>227</v>
      </c>
      <c r="S789" s="62" t="n">
        <v>24</v>
      </c>
      <c r="T789" s="45" t="n">
        <v>0.37</v>
      </c>
      <c r="U789" s="61" t="n">
        <f aca="false">(R789*S789*T789)/1000</f>
        <v>2.01576</v>
      </c>
      <c r="V789" s="45" t="n">
        <v>6.15</v>
      </c>
      <c r="W789" s="45" t="n">
        <v>7.92</v>
      </c>
      <c r="X789" s="61" t="n">
        <f aca="false">V789+W789</f>
        <v>14.07</v>
      </c>
    </row>
    <row r="790" customFormat="false" ht="14.9" hidden="false" customHeight="false" outlineLevel="0" collapsed="false">
      <c r="A790" s="59" t="n">
        <v>788</v>
      </c>
      <c r="B790" s="62" t="n">
        <v>5</v>
      </c>
      <c r="C790" s="62" t="n">
        <v>19</v>
      </c>
      <c r="D790" s="61" t="n">
        <f aca="false">(B790/C790)*100</f>
        <v>26.3157894736842</v>
      </c>
      <c r="E790" s="62" t="n">
        <v>34</v>
      </c>
      <c r="F790" s="62" t="n">
        <v>113</v>
      </c>
      <c r="G790" s="61" t="n">
        <f aca="false">(E790/F790)*100</f>
        <v>30.0884955752212</v>
      </c>
      <c r="H790" s="62" t="n">
        <v>10</v>
      </c>
      <c r="I790" s="62" t="n">
        <v>3</v>
      </c>
      <c r="J790" s="61" t="n">
        <f aca="false">(H793*I793)/100</f>
        <v>0.4</v>
      </c>
      <c r="K790" s="62" t="n">
        <v>80</v>
      </c>
      <c r="L790" s="62" t="n">
        <v>50</v>
      </c>
      <c r="M790" s="62" t="n">
        <v>11</v>
      </c>
      <c r="N790" s="61" t="n">
        <f aca="false">K790*L790*(1-(L790/M790))</f>
        <v>-14181.8181818182</v>
      </c>
      <c r="O790" s="62" t="n">
        <v>7</v>
      </c>
      <c r="P790" s="62" t="n">
        <v>50</v>
      </c>
      <c r="Q790" s="61" t="n">
        <f aca="false">P790/O790</f>
        <v>7.14285714285714</v>
      </c>
      <c r="R790" s="62" t="n">
        <v>968</v>
      </c>
      <c r="S790" s="62" t="n">
        <v>27</v>
      </c>
      <c r="T790" s="45" t="n">
        <v>0.28</v>
      </c>
      <c r="U790" s="61" t="n">
        <f aca="false">(R790*S790*T790)/1000</f>
        <v>7.31808</v>
      </c>
      <c r="V790" s="45" t="n">
        <v>2.57</v>
      </c>
      <c r="W790" s="45" t="n">
        <v>10.08</v>
      </c>
      <c r="X790" s="61" t="n">
        <f aca="false">V790+W790</f>
        <v>12.65</v>
      </c>
    </row>
    <row r="791" customFormat="false" ht="14.9" hidden="false" customHeight="false" outlineLevel="0" collapsed="false">
      <c r="A791" s="59" t="n">
        <v>789</v>
      </c>
      <c r="B791" s="62" t="n">
        <v>3</v>
      </c>
      <c r="C791" s="62" t="n">
        <v>11</v>
      </c>
      <c r="D791" s="61" t="n">
        <f aca="false">(B791/C791)*100</f>
        <v>27.2727272727273</v>
      </c>
      <c r="E791" s="62" t="n">
        <v>23</v>
      </c>
      <c r="F791" s="62" t="n">
        <v>118</v>
      </c>
      <c r="G791" s="61" t="n">
        <f aca="false">(E791/F791)*100</f>
        <v>19.4915254237288</v>
      </c>
      <c r="H791" s="62" t="n">
        <v>9</v>
      </c>
      <c r="I791" s="62" t="n">
        <v>2</v>
      </c>
      <c r="J791" s="61" t="n">
        <f aca="false">(H794*I794)/100</f>
        <v>0.06</v>
      </c>
      <c r="K791" s="62" t="n">
        <v>77</v>
      </c>
      <c r="L791" s="62" t="n">
        <v>46</v>
      </c>
      <c r="M791" s="62" t="n">
        <v>11</v>
      </c>
      <c r="N791" s="61" t="n">
        <f aca="false">K791*L791*(1-(L791/M791))</f>
        <v>-11270</v>
      </c>
      <c r="O791" s="62" t="n">
        <v>6</v>
      </c>
      <c r="P791" s="62" t="n">
        <v>44</v>
      </c>
      <c r="Q791" s="61" t="n">
        <f aca="false">P791/O791</f>
        <v>7.33333333333333</v>
      </c>
      <c r="R791" s="62" t="n">
        <v>295</v>
      </c>
      <c r="S791" s="62" t="n">
        <v>28</v>
      </c>
      <c r="T791" s="45" t="n">
        <v>0.29</v>
      </c>
      <c r="U791" s="61" t="n">
        <f aca="false">(R791*S791*T791)/1000</f>
        <v>2.3954</v>
      </c>
      <c r="V791" s="45" t="n">
        <v>3.12</v>
      </c>
      <c r="W791" s="45" t="n">
        <v>19.04</v>
      </c>
      <c r="X791" s="61" t="n">
        <f aca="false">V791+W791</f>
        <v>22.16</v>
      </c>
    </row>
    <row r="792" customFormat="false" ht="14.9" hidden="false" customHeight="false" outlineLevel="0" collapsed="false">
      <c r="A792" s="59" t="n">
        <v>790</v>
      </c>
      <c r="B792" s="62" t="n">
        <v>1</v>
      </c>
      <c r="C792" s="62" t="n">
        <v>18</v>
      </c>
      <c r="D792" s="61" t="n">
        <f aca="false">(B792/C792)*100</f>
        <v>5.55555555555556</v>
      </c>
      <c r="E792" s="62" t="n">
        <v>24</v>
      </c>
      <c r="F792" s="62" t="n">
        <v>111</v>
      </c>
      <c r="G792" s="61" t="n">
        <f aca="false">(E792/F792)*100</f>
        <v>21.6216216216216</v>
      </c>
      <c r="H792" s="62" t="n">
        <v>5</v>
      </c>
      <c r="I792" s="62" t="n">
        <v>2</v>
      </c>
      <c r="J792" s="61" t="n">
        <f aca="false">(H795*I795)/100</f>
        <v>0.42</v>
      </c>
      <c r="K792" s="62" t="n">
        <v>78</v>
      </c>
      <c r="L792" s="62" t="n">
        <v>45</v>
      </c>
      <c r="M792" s="62" t="n">
        <v>11</v>
      </c>
      <c r="N792" s="61" t="n">
        <f aca="false">K792*L792*(1-(L792/M792))</f>
        <v>-10849.0909090909</v>
      </c>
      <c r="O792" s="62" t="n">
        <v>5</v>
      </c>
      <c r="P792" s="62" t="n">
        <v>36</v>
      </c>
      <c r="Q792" s="61" t="n">
        <f aca="false">P792/O792</f>
        <v>7.2</v>
      </c>
      <c r="R792" s="62" t="n">
        <v>952</v>
      </c>
      <c r="S792" s="62" t="n">
        <v>22</v>
      </c>
      <c r="T792" s="45" t="n">
        <v>0.43</v>
      </c>
      <c r="U792" s="61" t="n">
        <f aca="false">(R792*S792*T792)/1000</f>
        <v>9.00592</v>
      </c>
      <c r="V792" s="45" t="n">
        <v>4.1</v>
      </c>
      <c r="W792" s="45" t="n">
        <v>20</v>
      </c>
      <c r="X792" s="61" t="n">
        <f aca="false">V792+W792</f>
        <v>24.1</v>
      </c>
    </row>
    <row r="793" customFormat="false" ht="14.9" hidden="false" customHeight="false" outlineLevel="0" collapsed="false">
      <c r="A793" s="59" t="n">
        <v>791</v>
      </c>
      <c r="B793" s="62" t="n">
        <v>1</v>
      </c>
      <c r="C793" s="62" t="n">
        <v>15</v>
      </c>
      <c r="D793" s="61" t="n">
        <f aca="false">(B793/C793)*100</f>
        <v>6.66666666666667</v>
      </c>
      <c r="E793" s="62" t="n">
        <v>19</v>
      </c>
      <c r="F793" s="62" t="n">
        <v>114</v>
      </c>
      <c r="G793" s="61" t="n">
        <f aca="false">(E793/F793)*100</f>
        <v>16.6666666666667</v>
      </c>
      <c r="H793" s="62" t="n">
        <v>20</v>
      </c>
      <c r="I793" s="62" t="n">
        <v>2</v>
      </c>
      <c r="J793" s="61" t="n">
        <f aca="false">(H796*I796)/100</f>
        <v>0.32</v>
      </c>
      <c r="K793" s="62" t="n">
        <v>77</v>
      </c>
      <c r="L793" s="62" t="n">
        <v>41</v>
      </c>
      <c r="M793" s="62" t="n">
        <v>10</v>
      </c>
      <c r="N793" s="61" t="n">
        <f aca="false">K793*L793*(1-(L793/M793))</f>
        <v>-9786.7</v>
      </c>
      <c r="O793" s="62" t="n">
        <v>3</v>
      </c>
      <c r="P793" s="62" t="n">
        <v>37</v>
      </c>
      <c r="Q793" s="61" t="n">
        <f aca="false">P793/O793</f>
        <v>12.3333333333333</v>
      </c>
      <c r="R793" s="62" t="n">
        <v>842</v>
      </c>
      <c r="S793" s="62" t="n">
        <v>20</v>
      </c>
      <c r="T793" s="45" t="n">
        <v>0.39</v>
      </c>
      <c r="U793" s="61" t="n">
        <f aca="false">(R793*S793*T793)/1000</f>
        <v>6.5676</v>
      </c>
      <c r="V793" s="45" t="n">
        <v>7.15</v>
      </c>
      <c r="W793" s="45" t="n">
        <v>17.6</v>
      </c>
      <c r="X793" s="61" t="n">
        <f aca="false">V793+W793</f>
        <v>24.75</v>
      </c>
    </row>
    <row r="794" customFormat="false" ht="14.9" hidden="false" customHeight="false" outlineLevel="0" collapsed="false">
      <c r="A794" s="59" t="n">
        <v>792</v>
      </c>
      <c r="B794" s="62" t="n">
        <v>10</v>
      </c>
      <c r="C794" s="62" t="n">
        <v>20</v>
      </c>
      <c r="D794" s="61" t="n">
        <f aca="false">(B794/C794)*100</f>
        <v>50</v>
      </c>
      <c r="E794" s="62" t="n">
        <v>40</v>
      </c>
      <c r="F794" s="62" t="n">
        <v>113</v>
      </c>
      <c r="G794" s="61" t="n">
        <f aca="false">(E794/F794)*100</f>
        <v>35.3982300884956</v>
      </c>
      <c r="H794" s="62" t="n">
        <v>6</v>
      </c>
      <c r="I794" s="62" t="n">
        <v>1</v>
      </c>
      <c r="J794" s="61" t="n">
        <f aca="false">(H797*I797)/100</f>
        <v>0.34</v>
      </c>
      <c r="K794" s="62" t="n">
        <v>83</v>
      </c>
      <c r="L794" s="62" t="n">
        <v>26</v>
      </c>
      <c r="M794" s="62" t="n">
        <v>12</v>
      </c>
      <c r="N794" s="61" t="n">
        <f aca="false">K794*L794*(1-(L794/M794))</f>
        <v>-2517.66666666667</v>
      </c>
      <c r="O794" s="62" t="n">
        <v>4</v>
      </c>
      <c r="P794" s="62" t="n">
        <v>50</v>
      </c>
      <c r="Q794" s="61" t="n">
        <f aca="false">P794/O794</f>
        <v>12.5</v>
      </c>
      <c r="R794" s="62" t="n">
        <v>878</v>
      </c>
      <c r="S794" s="62" t="n">
        <v>23</v>
      </c>
      <c r="T794" s="45" t="n">
        <v>0.42</v>
      </c>
      <c r="U794" s="61" t="n">
        <f aca="false">(R794*S794*T794)/1000</f>
        <v>8.48148</v>
      </c>
      <c r="V794" s="45" t="n">
        <v>2.58</v>
      </c>
      <c r="W794" s="45" t="n">
        <v>7.68</v>
      </c>
      <c r="X794" s="61" t="n">
        <f aca="false">V794+W794</f>
        <v>10.26</v>
      </c>
    </row>
    <row r="795" customFormat="false" ht="14.9" hidden="false" customHeight="false" outlineLevel="0" collapsed="false">
      <c r="A795" s="59" t="n">
        <v>793</v>
      </c>
      <c r="B795" s="62" t="n">
        <v>7</v>
      </c>
      <c r="C795" s="62" t="n">
        <v>16</v>
      </c>
      <c r="D795" s="61" t="n">
        <f aca="false">(B795/C795)*100</f>
        <v>43.75</v>
      </c>
      <c r="E795" s="62" t="n">
        <v>42</v>
      </c>
      <c r="F795" s="62" t="n">
        <v>118</v>
      </c>
      <c r="G795" s="61" t="n">
        <f aca="false">(E795/F795)*100</f>
        <v>35.5932203389831</v>
      </c>
      <c r="H795" s="62" t="n">
        <v>14</v>
      </c>
      <c r="I795" s="62" t="n">
        <v>3</v>
      </c>
      <c r="J795" s="61" t="n">
        <f aca="false">(H798*I798)/100</f>
        <v>0.02</v>
      </c>
      <c r="K795" s="62" t="n">
        <v>75</v>
      </c>
      <c r="L795" s="62" t="n">
        <v>15</v>
      </c>
      <c r="M795" s="62" t="n">
        <v>12</v>
      </c>
      <c r="N795" s="61" t="n">
        <f aca="false">K795*L795*(1-(L795/M795))</f>
        <v>-281.25</v>
      </c>
      <c r="O795" s="62" t="n">
        <v>10</v>
      </c>
      <c r="P795" s="62" t="n">
        <v>42</v>
      </c>
      <c r="Q795" s="61" t="n">
        <f aca="false">P795/O795</f>
        <v>4.2</v>
      </c>
      <c r="R795" s="62" t="n">
        <v>428</v>
      </c>
      <c r="S795" s="62" t="n">
        <v>26</v>
      </c>
      <c r="T795" s="45" t="n">
        <v>0.3</v>
      </c>
      <c r="U795" s="61" t="n">
        <f aca="false">(R795*S795*T795)/1000</f>
        <v>3.3384</v>
      </c>
      <c r="V795" s="45" t="n">
        <v>7.55</v>
      </c>
      <c r="W795" s="45" t="n">
        <v>34.4</v>
      </c>
      <c r="X795" s="61" t="n">
        <f aca="false">V795+W795</f>
        <v>41.95</v>
      </c>
    </row>
    <row r="796" customFormat="false" ht="14.9" hidden="false" customHeight="false" outlineLevel="0" collapsed="false">
      <c r="A796" s="59" t="n">
        <v>794</v>
      </c>
      <c r="B796" s="62" t="n">
        <v>10</v>
      </c>
      <c r="C796" s="62" t="n">
        <v>19</v>
      </c>
      <c r="D796" s="61" t="n">
        <f aca="false">(B796/C796)*100</f>
        <v>52.6315789473684</v>
      </c>
      <c r="E796" s="62" t="n">
        <v>13</v>
      </c>
      <c r="F796" s="62" t="n">
        <v>118</v>
      </c>
      <c r="G796" s="61" t="n">
        <f aca="false">(E796/F796)*100</f>
        <v>11.0169491525424</v>
      </c>
      <c r="H796" s="62" t="n">
        <v>16</v>
      </c>
      <c r="I796" s="62" t="n">
        <v>2</v>
      </c>
      <c r="J796" s="61" t="n">
        <f aca="false">(H799*I799)/100</f>
        <v>0.05</v>
      </c>
      <c r="K796" s="62" t="n">
        <v>73</v>
      </c>
      <c r="L796" s="62" t="n">
        <v>40</v>
      </c>
      <c r="M796" s="62" t="n">
        <v>12</v>
      </c>
      <c r="N796" s="61" t="n">
        <f aca="false">K796*L796*(1-(L796/M796))</f>
        <v>-6813.33333333333</v>
      </c>
      <c r="O796" s="62" t="n">
        <v>4</v>
      </c>
      <c r="P796" s="62" t="n">
        <v>33</v>
      </c>
      <c r="Q796" s="61" t="n">
        <f aca="false">P796/O796</f>
        <v>8.25</v>
      </c>
      <c r="R796" s="62" t="n">
        <v>135</v>
      </c>
      <c r="S796" s="62" t="n">
        <v>23</v>
      </c>
      <c r="T796" s="45" t="n">
        <v>0.36</v>
      </c>
      <c r="U796" s="61" t="n">
        <f aca="false">(R796*S796*T796)/1000</f>
        <v>1.1178</v>
      </c>
      <c r="V796" s="45" t="n">
        <v>1.61</v>
      </c>
      <c r="W796" s="45" t="n">
        <v>24.48</v>
      </c>
      <c r="X796" s="61" t="n">
        <f aca="false">V796+W796</f>
        <v>26.09</v>
      </c>
    </row>
    <row r="797" customFormat="false" ht="14.9" hidden="false" customHeight="false" outlineLevel="0" collapsed="false">
      <c r="A797" s="59" t="n">
        <v>795</v>
      </c>
      <c r="B797" s="62" t="n">
        <v>1</v>
      </c>
      <c r="C797" s="62" t="n">
        <v>25</v>
      </c>
      <c r="D797" s="61" t="n">
        <f aca="false">(B797/C797)*100</f>
        <v>4</v>
      </c>
      <c r="E797" s="62" t="n">
        <v>20</v>
      </c>
      <c r="F797" s="62" t="n">
        <v>118</v>
      </c>
      <c r="G797" s="61" t="n">
        <f aca="false">(E797/F797)*100</f>
        <v>16.9491525423729</v>
      </c>
      <c r="H797" s="62" t="n">
        <v>17</v>
      </c>
      <c r="I797" s="62" t="n">
        <v>2</v>
      </c>
      <c r="J797" s="61" t="n">
        <f aca="false">(H800*I800)/100</f>
        <v>0.18</v>
      </c>
      <c r="K797" s="62" t="n">
        <v>76</v>
      </c>
      <c r="L797" s="62" t="n">
        <v>10</v>
      </c>
      <c r="M797" s="62" t="n">
        <v>10</v>
      </c>
      <c r="N797" s="61" t="n">
        <f aca="false">K797*L797*(1-(L797/M797))</f>
        <v>0</v>
      </c>
      <c r="O797" s="62" t="n">
        <v>8</v>
      </c>
      <c r="P797" s="62" t="n">
        <v>34</v>
      </c>
      <c r="Q797" s="61" t="n">
        <f aca="false">P797/O797</f>
        <v>4.25</v>
      </c>
      <c r="R797" s="62" t="n">
        <v>904</v>
      </c>
      <c r="S797" s="62" t="n">
        <v>26</v>
      </c>
      <c r="T797" s="45" t="n">
        <v>0.44</v>
      </c>
      <c r="U797" s="61" t="n">
        <f aca="false">(R797*S797*T797)/1000</f>
        <v>10.34176</v>
      </c>
      <c r="V797" s="45" t="n">
        <v>3.15</v>
      </c>
      <c r="W797" s="45" t="n">
        <v>9.84</v>
      </c>
      <c r="X797" s="61" t="n">
        <f aca="false">V797+W797</f>
        <v>12.99</v>
      </c>
    </row>
    <row r="798" customFormat="false" ht="14.9" hidden="false" customHeight="false" outlineLevel="0" collapsed="false">
      <c r="A798" s="59" t="n">
        <v>796</v>
      </c>
      <c r="B798" s="62" t="n">
        <v>9</v>
      </c>
      <c r="C798" s="62" t="n">
        <v>19</v>
      </c>
      <c r="D798" s="61" t="n">
        <f aca="false">(B798/C798)*100</f>
        <v>47.3684210526316</v>
      </c>
      <c r="E798" s="62" t="n">
        <v>25</v>
      </c>
      <c r="F798" s="62" t="n">
        <v>115</v>
      </c>
      <c r="G798" s="61" t="n">
        <f aca="false">(E798/F798)*100</f>
        <v>21.7391304347826</v>
      </c>
      <c r="H798" s="62" t="n">
        <v>2</v>
      </c>
      <c r="I798" s="62" t="n">
        <v>1</v>
      </c>
      <c r="J798" s="61" t="n">
        <f aca="false">(H801*I801)/100</f>
        <v>0.38</v>
      </c>
      <c r="K798" s="62" t="n">
        <v>83</v>
      </c>
      <c r="L798" s="62" t="n">
        <v>17</v>
      </c>
      <c r="M798" s="62" t="n">
        <v>10</v>
      </c>
      <c r="N798" s="61" t="n">
        <f aca="false">K798*L798*(1-(L798/M798))</f>
        <v>-987.7</v>
      </c>
      <c r="O798" s="62" t="n">
        <v>9</v>
      </c>
      <c r="P798" s="62" t="n">
        <v>36</v>
      </c>
      <c r="Q798" s="61" t="n">
        <f aca="false">P798/O798</f>
        <v>4</v>
      </c>
      <c r="R798" s="62" t="n">
        <v>271</v>
      </c>
      <c r="S798" s="62" t="n">
        <v>18</v>
      </c>
      <c r="T798" s="45" t="n">
        <v>0.33</v>
      </c>
      <c r="U798" s="61" t="n">
        <f aca="false">(R798*S798*T798)/1000</f>
        <v>1.60974</v>
      </c>
      <c r="V798" s="45" t="n">
        <v>2.55</v>
      </c>
      <c r="W798" s="45" t="n">
        <v>25.6</v>
      </c>
      <c r="X798" s="61" t="n">
        <f aca="false">V798+W798</f>
        <v>28.15</v>
      </c>
    </row>
    <row r="799" customFormat="false" ht="14.9" hidden="false" customHeight="false" outlineLevel="0" collapsed="false">
      <c r="A799" s="59" t="n">
        <v>797</v>
      </c>
      <c r="B799" s="62" t="n">
        <v>6</v>
      </c>
      <c r="C799" s="62" t="n">
        <v>22</v>
      </c>
      <c r="D799" s="61" t="n">
        <f aca="false">(B799/C799)*100</f>
        <v>27.2727272727273</v>
      </c>
      <c r="E799" s="62" t="n">
        <v>22</v>
      </c>
      <c r="F799" s="62" t="n">
        <v>125</v>
      </c>
      <c r="G799" s="61" t="n">
        <f aca="false">(E799/F799)*100</f>
        <v>17.6</v>
      </c>
      <c r="H799" s="62" t="n">
        <v>5</v>
      </c>
      <c r="I799" s="62" t="n">
        <v>1</v>
      </c>
      <c r="J799" s="61" t="n">
        <f aca="false">(H802*I802)/100</f>
        <v>0.14</v>
      </c>
      <c r="K799" s="62" t="n">
        <v>86</v>
      </c>
      <c r="L799" s="62" t="n">
        <v>31</v>
      </c>
      <c r="M799" s="62" t="n">
        <v>10</v>
      </c>
      <c r="N799" s="61" t="n">
        <f aca="false">K799*L799*(1-(L799/M799))</f>
        <v>-5598.6</v>
      </c>
      <c r="O799" s="62" t="n">
        <v>3</v>
      </c>
      <c r="P799" s="62" t="n">
        <v>33</v>
      </c>
      <c r="Q799" s="61" t="n">
        <f aca="false">P799/O799</f>
        <v>11</v>
      </c>
      <c r="R799" s="62" t="n">
        <v>101</v>
      </c>
      <c r="S799" s="62" t="n">
        <v>30</v>
      </c>
      <c r="T799" s="45" t="n">
        <v>0.4</v>
      </c>
      <c r="U799" s="61" t="n">
        <f aca="false">(R799*S799*T799)/1000</f>
        <v>1.212</v>
      </c>
      <c r="V799" s="45" t="n">
        <v>2.64</v>
      </c>
      <c r="W799" s="45" t="n">
        <v>11.52</v>
      </c>
      <c r="X799" s="61" t="n">
        <f aca="false">V799+W799</f>
        <v>14.16</v>
      </c>
    </row>
    <row r="800" customFormat="false" ht="14.9" hidden="false" customHeight="false" outlineLevel="0" collapsed="false">
      <c r="A800" s="59" t="n">
        <v>798</v>
      </c>
      <c r="B800" s="62" t="n">
        <v>0</v>
      </c>
      <c r="C800" s="62" t="n">
        <v>16</v>
      </c>
      <c r="D800" s="61" t="n">
        <f aca="false">(B800/C800)*100</f>
        <v>0</v>
      </c>
      <c r="E800" s="62" t="n">
        <v>37</v>
      </c>
      <c r="F800" s="62" t="n">
        <v>111</v>
      </c>
      <c r="G800" s="61" t="n">
        <f aca="false">(E800/F800)*100</f>
        <v>33.3333333333333</v>
      </c>
      <c r="H800" s="62" t="n">
        <v>9</v>
      </c>
      <c r="I800" s="62" t="n">
        <v>2</v>
      </c>
      <c r="J800" s="61" t="n">
        <f aca="false">(H803*I803)/100</f>
        <v>0.14</v>
      </c>
      <c r="K800" s="62" t="n">
        <v>79</v>
      </c>
      <c r="L800" s="62" t="n">
        <v>42</v>
      </c>
      <c r="M800" s="62" t="n">
        <v>10</v>
      </c>
      <c r="N800" s="61" t="n">
        <f aca="false">K800*L800*(1-(L800/M800))</f>
        <v>-10617.6</v>
      </c>
      <c r="O800" s="62" t="n">
        <v>3</v>
      </c>
      <c r="P800" s="62" t="n">
        <v>40</v>
      </c>
      <c r="Q800" s="61" t="n">
        <f aca="false">P800/O800</f>
        <v>13.3333333333333</v>
      </c>
      <c r="R800" s="62" t="n">
        <v>562</v>
      </c>
      <c r="S800" s="62" t="n">
        <v>15</v>
      </c>
      <c r="T800" s="45" t="n">
        <v>0.4</v>
      </c>
      <c r="U800" s="61" t="n">
        <f aca="false">(R800*S800*T800)/1000</f>
        <v>3.372</v>
      </c>
      <c r="V800" s="45" t="n">
        <v>6.12</v>
      </c>
      <c r="W800" s="45" t="n">
        <v>35.2</v>
      </c>
      <c r="X800" s="61" t="n">
        <f aca="false">V800+W800</f>
        <v>41.32</v>
      </c>
    </row>
    <row r="801" customFormat="false" ht="14.9" hidden="false" customHeight="false" outlineLevel="0" collapsed="false">
      <c r="A801" s="59" t="n">
        <v>799</v>
      </c>
      <c r="B801" s="62" t="n">
        <v>3</v>
      </c>
      <c r="C801" s="62" t="n">
        <v>14</v>
      </c>
      <c r="D801" s="61" t="n">
        <f aca="false">(B801/C801)*100</f>
        <v>21.4285714285714</v>
      </c>
      <c r="E801" s="62" t="n">
        <v>38</v>
      </c>
      <c r="F801" s="62" t="n">
        <v>120</v>
      </c>
      <c r="G801" s="61" t="n">
        <f aca="false">(E801/F801)*100</f>
        <v>31.6666666666667</v>
      </c>
      <c r="H801" s="62" t="n">
        <v>19</v>
      </c>
      <c r="I801" s="62" t="n">
        <v>2</v>
      </c>
      <c r="J801" s="61" t="n">
        <f aca="false">(H804*I804)/100</f>
        <v>0.04</v>
      </c>
      <c r="K801" s="62" t="n">
        <v>77</v>
      </c>
      <c r="L801" s="62" t="n">
        <v>40</v>
      </c>
      <c r="M801" s="62" t="n">
        <v>10</v>
      </c>
      <c r="N801" s="61" t="n">
        <f aca="false">K801*L801*(1-(L801/M801))</f>
        <v>-9240</v>
      </c>
      <c r="O801" s="62" t="n">
        <v>4</v>
      </c>
      <c r="P801" s="62" t="n">
        <v>39</v>
      </c>
      <c r="Q801" s="61" t="n">
        <f aca="false">P801/O801</f>
        <v>9.75</v>
      </c>
      <c r="R801" s="62" t="n">
        <v>581</v>
      </c>
      <c r="S801" s="62" t="n">
        <v>17</v>
      </c>
      <c r="T801" s="45" t="n">
        <v>0.31</v>
      </c>
      <c r="U801" s="61" t="n">
        <f aca="false">(R801*S801*T801)/1000</f>
        <v>3.06187</v>
      </c>
      <c r="V801" s="45" t="n">
        <v>5.58</v>
      </c>
      <c r="W801" s="45" t="n">
        <v>30.72</v>
      </c>
      <c r="X801" s="61" t="n">
        <f aca="false">V801+W801</f>
        <v>36.3</v>
      </c>
    </row>
    <row r="802" customFormat="false" ht="14.9" hidden="false" customHeight="false" outlineLevel="0" collapsed="false">
      <c r="A802" s="59" t="n">
        <v>800</v>
      </c>
      <c r="B802" s="62" t="n">
        <v>0</v>
      </c>
      <c r="C802" s="62" t="n">
        <v>20</v>
      </c>
      <c r="D802" s="61" t="n">
        <f aca="false">(B802/C802)*100</f>
        <v>0</v>
      </c>
      <c r="E802" s="62" t="n">
        <v>21</v>
      </c>
      <c r="F802" s="62" t="n">
        <v>118</v>
      </c>
      <c r="G802" s="61" t="n">
        <f aca="false">(E802/F802)*100</f>
        <v>17.7966101694915</v>
      </c>
      <c r="H802" s="62" t="n">
        <v>7</v>
      </c>
      <c r="I802" s="62" t="n">
        <v>2</v>
      </c>
      <c r="J802" s="61" t="n">
        <f aca="false">(H805*I805)/100</f>
        <v>0.36</v>
      </c>
      <c r="K802" s="62" t="n">
        <v>71</v>
      </c>
      <c r="L802" s="62" t="n">
        <v>23</v>
      </c>
      <c r="M802" s="62" t="n">
        <v>10</v>
      </c>
      <c r="N802" s="61" t="n">
        <f aca="false">K802*L802*(1-(L802/M802))</f>
        <v>-2122.9</v>
      </c>
      <c r="O802" s="62" t="n">
        <v>10</v>
      </c>
      <c r="P802" s="62" t="n">
        <v>41</v>
      </c>
      <c r="Q802" s="61" t="n">
        <f aca="false">P802/O802</f>
        <v>4.1</v>
      </c>
      <c r="R802" s="62" t="n">
        <v>140</v>
      </c>
      <c r="S802" s="62" t="n">
        <v>28</v>
      </c>
      <c r="T802" s="45" t="n">
        <v>0.4</v>
      </c>
      <c r="U802" s="61" t="n">
        <f aca="false">(R802*S802*T802)/1000</f>
        <v>1.568</v>
      </c>
      <c r="V802" s="45" t="n">
        <v>7.61</v>
      </c>
      <c r="W802" s="45" t="n">
        <v>19.6</v>
      </c>
      <c r="X802" s="61" t="n">
        <f aca="false">V802+W802</f>
        <v>27.21</v>
      </c>
    </row>
    <row r="803" customFormat="false" ht="14.9" hidden="false" customHeight="false" outlineLevel="0" collapsed="false">
      <c r="A803" s="59" t="n">
        <v>801</v>
      </c>
      <c r="B803" s="62" t="n">
        <v>10</v>
      </c>
      <c r="C803" s="62" t="n">
        <v>16</v>
      </c>
      <c r="D803" s="61" t="n">
        <f aca="false">(B803/C803)*100</f>
        <v>62.5</v>
      </c>
      <c r="E803" s="62" t="n">
        <v>22</v>
      </c>
      <c r="F803" s="62" t="n">
        <v>125</v>
      </c>
      <c r="G803" s="61" t="n">
        <f aca="false">(E803/F803)*100</f>
        <v>17.6</v>
      </c>
      <c r="H803" s="62" t="n">
        <v>14</v>
      </c>
      <c r="I803" s="62" t="n">
        <v>1</v>
      </c>
      <c r="J803" s="61" t="n">
        <f aca="false">(H806*I806)/100</f>
        <v>0.03</v>
      </c>
      <c r="K803" s="62" t="n">
        <v>76</v>
      </c>
      <c r="L803" s="62" t="n">
        <v>16</v>
      </c>
      <c r="M803" s="62" t="n">
        <v>10</v>
      </c>
      <c r="N803" s="61" t="n">
        <f aca="false">K803*L803*(1-(L803/M803))</f>
        <v>-729.6</v>
      </c>
      <c r="O803" s="62" t="n">
        <v>7</v>
      </c>
      <c r="P803" s="62" t="n">
        <v>42</v>
      </c>
      <c r="Q803" s="61" t="n">
        <f aca="false">P803/O803</f>
        <v>6</v>
      </c>
      <c r="R803" s="62" t="n">
        <v>896</v>
      </c>
      <c r="S803" s="62" t="n">
        <v>27</v>
      </c>
      <c r="T803" s="45" t="n">
        <v>0.37</v>
      </c>
      <c r="U803" s="61" t="n">
        <f aca="false">(R803*S803*T803)/1000</f>
        <v>8.95104</v>
      </c>
      <c r="V803" s="45" t="n">
        <v>5.05</v>
      </c>
      <c r="W803" s="45" t="n">
        <v>7.68</v>
      </c>
      <c r="X803" s="61" t="n">
        <f aca="false">V803+W803</f>
        <v>12.73</v>
      </c>
    </row>
    <row r="804" customFormat="false" ht="14.9" hidden="false" customHeight="false" outlineLevel="0" collapsed="false">
      <c r="A804" s="59" t="n">
        <v>802</v>
      </c>
      <c r="B804" s="62" t="n">
        <v>4</v>
      </c>
      <c r="C804" s="62" t="n">
        <v>19</v>
      </c>
      <c r="D804" s="61" t="n">
        <f aca="false">(B804/C804)*100</f>
        <v>21.0526315789474</v>
      </c>
      <c r="E804" s="62" t="n">
        <v>20</v>
      </c>
      <c r="F804" s="62" t="n">
        <v>110</v>
      </c>
      <c r="G804" s="61" t="n">
        <f aca="false">(E804/F804)*100</f>
        <v>18.1818181818182</v>
      </c>
      <c r="H804" s="62" t="n">
        <v>4</v>
      </c>
      <c r="I804" s="62" t="n">
        <v>1</v>
      </c>
      <c r="J804" s="61" t="n">
        <f aca="false">(H807*I807)/100</f>
        <v>0.21</v>
      </c>
      <c r="K804" s="62" t="n">
        <v>83</v>
      </c>
      <c r="L804" s="62" t="n">
        <v>43</v>
      </c>
      <c r="M804" s="62" t="n">
        <v>12</v>
      </c>
      <c r="N804" s="61" t="n">
        <f aca="false">K804*L804*(1-(L804/M804))</f>
        <v>-9219.91666666667</v>
      </c>
      <c r="O804" s="62" t="n">
        <v>5</v>
      </c>
      <c r="P804" s="62" t="n">
        <v>41</v>
      </c>
      <c r="Q804" s="61" t="n">
        <f aca="false">P804/O804</f>
        <v>8.2</v>
      </c>
      <c r="R804" s="62" t="n">
        <v>942</v>
      </c>
      <c r="S804" s="62" t="n">
        <v>19</v>
      </c>
      <c r="T804" s="45" t="n">
        <v>0.45</v>
      </c>
      <c r="U804" s="61" t="n">
        <f aca="false">(R804*S804*T804)/1000</f>
        <v>8.0541</v>
      </c>
      <c r="V804" s="45" t="n">
        <v>7.57</v>
      </c>
      <c r="W804" s="45" t="n">
        <v>7.68</v>
      </c>
      <c r="X804" s="61" t="n">
        <f aca="false">V804+W804</f>
        <v>15.25</v>
      </c>
    </row>
    <row r="805" customFormat="false" ht="14.9" hidden="false" customHeight="false" outlineLevel="0" collapsed="false">
      <c r="A805" s="59" t="n">
        <v>803</v>
      </c>
      <c r="B805" s="62" t="n">
        <v>10</v>
      </c>
      <c r="C805" s="62" t="n">
        <v>16</v>
      </c>
      <c r="D805" s="61" t="n">
        <f aca="false">(B805/C805)*100</f>
        <v>62.5</v>
      </c>
      <c r="E805" s="62" t="n">
        <v>11</v>
      </c>
      <c r="F805" s="62" t="n">
        <v>123</v>
      </c>
      <c r="G805" s="61" t="n">
        <f aca="false">(E805/F805)*100</f>
        <v>8.94308943089431</v>
      </c>
      <c r="H805" s="62" t="n">
        <v>12</v>
      </c>
      <c r="I805" s="62" t="n">
        <v>3</v>
      </c>
      <c r="J805" s="61" t="n">
        <f aca="false">(H808*I808)/100</f>
        <v>0.19</v>
      </c>
      <c r="K805" s="62" t="n">
        <v>90</v>
      </c>
      <c r="L805" s="62" t="n">
        <v>20</v>
      </c>
      <c r="M805" s="62" t="n">
        <v>11</v>
      </c>
      <c r="N805" s="61" t="n">
        <f aca="false">K805*L805*(1-(L805/M805))</f>
        <v>-1472.72727272727</v>
      </c>
      <c r="O805" s="62" t="n">
        <v>6</v>
      </c>
      <c r="P805" s="62" t="n">
        <v>36</v>
      </c>
      <c r="Q805" s="61" t="n">
        <f aca="false">P805/O805</f>
        <v>6</v>
      </c>
      <c r="R805" s="62" t="n">
        <v>591</v>
      </c>
      <c r="S805" s="62" t="n">
        <v>23</v>
      </c>
      <c r="T805" s="45" t="n">
        <v>0.31</v>
      </c>
      <c r="U805" s="61" t="n">
        <f aca="false">(R805*S805*T805)/1000</f>
        <v>4.21383</v>
      </c>
      <c r="V805" s="45" t="n">
        <v>2.6</v>
      </c>
      <c r="W805" s="45" t="n">
        <v>7.68</v>
      </c>
      <c r="X805" s="61" t="n">
        <f aca="false">V805+W805</f>
        <v>10.28</v>
      </c>
    </row>
    <row r="806" customFormat="false" ht="14.9" hidden="false" customHeight="false" outlineLevel="0" collapsed="false">
      <c r="A806" s="59" t="n">
        <v>804</v>
      </c>
      <c r="B806" s="62" t="n">
        <v>3</v>
      </c>
      <c r="C806" s="62" t="n">
        <v>17</v>
      </c>
      <c r="D806" s="61" t="n">
        <f aca="false">(B806/C806)*100</f>
        <v>17.6470588235294</v>
      </c>
      <c r="E806" s="62" t="n">
        <v>28</v>
      </c>
      <c r="F806" s="62" t="n">
        <v>119</v>
      </c>
      <c r="G806" s="61" t="n">
        <f aca="false">(E806/F806)*100</f>
        <v>23.5294117647059</v>
      </c>
      <c r="H806" s="62" t="n">
        <v>3</v>
      </c>
      <c r="I806" s="62" t="n">
        <v>1</v>
      </c>
      <c r="J806" s="61" t="n">
        <f aca="false">(H809*I809)/100</f>
        <v>0.26</v>
      </c>
      <c r="K806" s="62" t="n">
        <v>87</v>
      </c>
      <c r="L806" s="62" t="n">
        <v>33</v>
      </c>
      <c r="M806" s="62" t="n">
        <v>11</v>
      </c>
      <c r="N806" s="61" t="n">
        <f aca="false">K806*L806*(1-(L806/M806))</f>
        <v>-5742</v>
      </c>
      <c r="O806" s="62" t="n">
        <v>4</v>
      </c>
      <c r="P806" s="62" t="n">
        <v>47</v>
      </c>
      <c r="Q806" s="61" t="n">
        <f aca="false">P806/O806</f>
        <v>11.75</v>
      </c>
      <c r="R806" s="62" t="n">
        <v>499</v>
      </c>
      <c r="S806" s="62" t="n">
        <v>21</v>
      </c>
      <c r="T806" s="45" t="n">
        <v>0.27</v>
      </c>
      <c r="U806" s="61" t="n">
        <f aca="false">(R806*S806*T806)/1000</f>
        <v>2.82933</v>
      </c>
      <c r="V806" s="45" t="n">
        <v>3.1</v>
      </c>
      <c r="W806" s="45" t="n">
        <v>12</v>
      </c>
      <c r="X806" s="61" t="n">
        <f aca="false">V806+W806</f>
        <v>15.1</v>
      </c>
    </row>
    <row r="807" customFormat="false" ht="14.9" hidden="false" customHeight="false" outlineLevel="0" collapsed="false">
      <c r="A807" s="59" t="n">
        <v>805</v>
      </c>
      <c r="B807" s="62" t="n">
        <v>4</v>
      </c>
      <c r="C807" s="62" t="n">
        <v>24</v>
      </c>
      <c r="D807" s="61" t="n">
        <f aca="false">(B807/C807)*100</f>
        <v>16.6666666666667</v>
      </c>
      <c r="E807" s="62" t="n">
        <v>42</v>
      </c>
      <c r="F807" s="62" t="n">
        <v>113</v>
      </c>
      <c r="G807" s="61" t="n">
        <f aca="false">(E807/F807)*100</f>
        <v>37.1681415929204</v>
      </c>
      <c r="H807" s="62" t="n">
        <v>7</v>
      </c>
      <c r="I807" s="62" t="n">
        <v>3</v>
      </c>
      <c r="J807" s="61" t="n">
        <f aca="false">(H810*I810)/100</f>
        <v>0.24</v>
      </c>
      <c r="K807" s="62" t="n">
        <v>71</v>
      </c>
      <c r="L807" s="62" t="n">
        <v>10</v>
      </c>
      <c r="M807" s="62" t="n">
        <v>11</v>
      </c>
      <c r="N807" s="61" t="n">
        <f aca="false">K807*L807*(1-(L807/M807))</f>
        <v>64.5454545454546</v>
      </c>
      <c r="O807" s="62" t="n">
        <v>8</v>
      </c>
      <c r="P807" s="62" t="n">
        <v>44</v>
      </c>
      <c r="Q807" s="61" t="n">
        <f aca="false">P807/O807</f>
        <v>5.5</v>
      </c>
      <c r="R807" s="62" t="n">
        <v>730</v>
      </c>
      <c r="S807" s="62" t="n">
        <v>22</v>
      </c>
      <c r="T807" s="45" t="n">
        <v>0.44</v>
      </c>
      <c r="U807" s="61" t="n">
        <f aca="false">(R807*S807*T807)/1000</f>
        <v>7.0664</v>
      </c>
      <c r="V807" s="45" t="n">
        <v>7.09</v>
      </c>
      <c r="W807" s="45" t="n">
        <v>6.88</v>
      </c>
      <c r="X807" s="61" t="n">
        <f aca="false">V807+W807</f>
        <v>13.97</v>
      </c>
    </row>
    <row r="808" customFormat="false" ht="14.9" hidden="false" customHeight="false" outlineLevel="0" collapsed="false">
      <c r="A808" s="59" t="n">
        <v>806</v>
      </c>
      <c r="B808" s="62" t="n">
        <v>6</v>
      </c>
      <c r="C808" s="62" t="n">
        <v>11</v>
      </c>
      <c r="D808" s="61" t="n">
        <f aca="false">(B808/C808)*100</f>
        <v>54.5454545454545</v>
      </c>
      <c r="E808" s="62" t="n">
        <v>43</v>
      </c>
      <c r="F808" s="62" t="n">
        <v>113</v>
      </c>
      <c r="G808" s="61" t="n">
        <f aca="false">(E808/F808)*100</f>
        <v>38.0530973451327</v>
      </c>
      <c r="H808" s="62" t="n">
        <v>19</v>
      </c>
      <c r="I808" s="62" t="n">
        <v>1</v>
      </c>
      <c r="J808" s="61" t="n">
        <f aca="false">(H811*I811)/100</f>
        <v>0.09</v>
      </c>
      <c r="K808" s="62" t="n">
        <v>75</v>
      </c>
      <c r="L808" s="62" t="n">
        <v>44</v>
      </c>
      <c r="M808" s="62" t="n">
        <v>11</v>
      </c>
      <c r="N808" s="61" t="n">
        <f aca="false">K808*L808*(1-(L808/M808))</f>
        <v>-9900</v>
      </c>
      <c r="O808" s="62" t="n">
        <v>8</v>
      </c>
      <c r="P808" s="62" t="n">
        <v>37</v>
      </c>
      <c r="Q808" s="61" t="n">
        <f aca="false">P808/O808</f>
        <v>4.625</v>
      </c>
      <c r="R808" s="62" t="n">
        <v>531</v>
      </c>
      <c r="S808" s="62" t="n">
        <v>19</v>
      </c>
      <c r="T808" s="45" t="n">
        <v>0.37</v>
      </c>
      <c r="U808" s="61" t="n">
        <f aca="false">(R808*S808*T808)/1000</f>
        <v>3.73293</v>
      </c>
      <c r="V808" s="45" t="n">
        <v>5.61</v>
      </c>
      <c r="W808" s="45" t="n">
        <v>11.52</v>
      </c>
      <c r="X808" s="61" t="n">
        <f aca="false">V808+W808</f>
        <v>17.13</v>
      </c>
    </row>
    <row r="809" customFormat="false" ht="14.9" hidden="false" customHeight="false" outlineLevel="0" collapsed="false">
      <c r="A809" s="59" t="n">
        <v>807</v>
      </c>
      <c r="B809" s="62" t="n">
        <v>7</v>
      </c>
      <c r="C809" s="62" t="n">
        <v>13</v>
      </c>
      <c r="D809" s="61" t="n">
        <f aca="false">(B809/C809)*100</f>
        <v>53.8461538461539</v>
      </c>
      <c r="E809" s="62" t="n">
        <v>13</v>
      </c>
      <c r="F809" s="62" t="n">
        <v>120</v>
      </c>
      <c r="G809" s="61" t="n">
        <f aca="false">(E809/F809)*100</f>
        <v>10.8333333333333</v>
      </c>
      <c r="H809" s="62" t="n">
        <v>13</v>
      </c>
      <c r="I809" s="62" t="n">
        <v>2</v>
      </c>
      <c r="J809" s="61" t="n">
        <f aca="false">(H812*I812)/100</f>
        <v>0.14</v>
      </c>
      <c r="K809" s="62" t="n">
        <v>71</v>
      </c>
      <c r="L809" s="62" t="n">
        <v>27</v>
      </c>
      <c r="M809" s="62" t="n">
        <v>11</v>
      </c>
      <c r="N809" s="61" t="n">
        <f aca="false">K809*L809*(1-(L809/M809))</f>
        <v>-2788.36363636364</v>
      </c>
      <c r="O809" s="62" t="n">
        <v>5</v>
      </c>
      <c r="P809" s="62" t="n">
        <v>49</v>
      </c>
      <c r="Q809" s="61" t="n">
        <f aca="false">P809/O809</f>
        <v>9.8</v>
      </c>
      <c r="R809" s="62" t="n">
        <v>335</v>
      </c>
      <c r="S809" s="62" t="n">
        <v>22</v>
      </c>
      <c r="T809" s="45" t="n">
        <v>0.29</v>
      </c>
      <c r="U809" s="61" t="n">
        <f aca="false">(R809*S809*T809)/1000</f>
        <v>2.1373</v>
      </c>
      <c r="V809" s="45" t="n">
        <v>5.09</v>
      </c>
      <c r="W809" s="45" t="n">
        <v>28.16</v>
      </c>
      <c r="X809" s="61" t="n">
        <f aca="false">V809+W809</f>
        <v>33.25</v>
      </c>
    </row>
    <row r="810" customFormat="false" ht="14.9" hidden="false" customHeight="false" outlineLevel="0" collapsed="false">
      <c r="A810" s="59" t="n">
        <v>808</v>
      </c>
      <c r="B810" s="62" t="n">
        <v>1</v>
      </c>
      <c r="C810" s="62" t="n">
        <v>19</v>
      </c>
      <c r="D810" s="61" t="n">
        <f aca="false">(B810/C810)*100</f>
        <v>5.26315789473684</v>
      </c>
      <c r="E810" s="62" t="n">
        <v>37</v>
      </c>
      <c r="F810" s="62" t="n">
        <v>114</v>
      </c>
      <c r="G810" s="61" t="n">
        <f aca="false">(E810/F810)*100</f>
        <v>32.4561403508772</v>
      </c>
      <c r="H810" s="62" t="n">
        <v>8</v>
      </c>
      <c r="I810" s="62" t="n">
        <v>3</v>
      </c>
      <c r="J810" s="61" t="n">
        <f aca="false">(H813*I813)/100</f>
        <v>0.33</v>
      </c>
      <c r="K810" s="62" t="n">
        <v>80</v>
      </c>
      <c r="L810" s="62" t="n">
        <v>46</v>
      </c>
      <c r="M810" s="62" t="n">
        <v>12</v>
      </c>
      <c r="N810" s="61" t="n">
        <f aca="false">K810*L810*(1-(L810/M810))</f>
        <v>-10426.6666666667</v>
      </c>
      <c r="O810" s="62" t="n">
        <v>3</v>
      </c>
      <c r="P810" s="62" t="n">
        <v>50</v>
      </c>
      <c r="Q810" s="61" t="n">
        <f aca="false">P810/O810</f>
        <v>16.6666666666667</v>
      </c>
      <c r="R810" s="62" t="n">
        <v>966</v>
      </c>
      <c r="S810" s="62" t="n">
        <v>18</v>
      </c>
      <c r="T810" s="45" t="n">
        <v>0.45</v>
      </c>
      <c r="U810" s="61" t="n">
        <f aca="false">(R810*S810*T810)/1000</f>
        <v>7.8246</v>
      </c>
      <c r="V810" s="45" t="n">
        <v>7.64</v>
      </c>
      <c r="W810" s="45" t="n">
        <v>5.44</v>
      </c>
      <c r="X810" s="61" t="n">
        <f aca="false">V810+W810</f>
        <v>13.08</v>
      </c>
    </row>
    <row r="811" customFormat="false" ht="14.9" hidden="false" customHeight="false" outlineLevel="0" collapsed="false">
      <c r="A811" s="59" t="n">
        <v>809</v>
      </c>
      <c r="B811" s="62" t="n">
        <v>3</v>
      </c>
      <c r="C811" s="62" t="n">
        <v>17</v>
      </c>
      <c r="D811" s="61" t="n">
        <f aca="false">(B811/C811)*100</f>
        <v>17.6470588235294</v>
      </c>
      <c r="E811" s="62" t="n">
        <v>29</v>
      </c>
      <c r="F811" s="62" t="n">
        <v>116</v>
      </c>
      <c r="G811" s="61" t="n">
        <f aca="false">(E811/F811)*100</f>
        <v>25</v>
      </c>
      <c r="H811" s="62" t="n">
        <v>3</v>
      </c>
      <c r="I811" s="62" t="n">
        <v>3</v>
      </c>
      <c r="J811" s="61" t="n">
        <f aca="false">(H814*I814)/100</f>
        <v>0.13</v>
      </c>
      <c r="K811" s="62" t="n">
        <v>82</v>
      </c>
      <c r="L811" s="62" t="n">
        <v>13</v>
      </c>
      <c r="M811" s="62" t="n">
        <v>10</v>
      </c>
      <c r="N811" s="61" t="n">
        <f aca="false">K811*L811*(1-(L811/M811))</f>
        <v>-319.8</v>
      </c>
      <c r="O811" s="62" t="n">
        <v>6</v>
      </c>
      <c r="P811" s="62" t="n">
        <v>36</v>
      </c>
      <c r="Q811" s="61" t="n">
        <f aca="false">P811/O811</f>
        <v>6</v>
      </c>
      <c r="R811" s="62" t="n">
        <v>289</v>
      </c>
      <c r="S811" s="62" t="n">
        <v>19</v>
      </c>
      <c r="T811" s="45" t="n">
        <v>0.28</v>
      </c>
      <c r="U811" s="61" t="n">
        <f aca="false">(R811*S811*T811)/1000</f>
        <v>1.53748</v>
      </c>
      <c r="V811" s="45" t="n">
        <v>3.15</v>
      </c>
      <c r="W811" s="45" t="n">
        <v>15.04</v>
      </c>
      <c r="X811" s="61" t="n">
        <f aca="false">V811+W811</f>
        <v>18.19</v>
      </c>
    </row>
    <row r="812" customFormat="false" ht="14.9" hidden="false" customHeight="false" outlineLevel="0" collapsed="false">
      <c r="A812" s="59" t="n">
        <v>810</v>
      </c>
      <c r="B812" s="62" t="n">
        <v>10</v>
      </c>
      <c r="C812" s="62" t="n">
        <v>22</v>
      </c>
      <c r="D812" s="61" t="n">
        <f aca="false">(B812/C812)*100</f>
        <v>45.4545454545455</v>
      </c>
      <c r="E812" s="62" t="n">
        <v>15</v>
      </c>
      <c r="F812" s="62" t="n">
        <v>124</v>
      </c>
      <c r="G812" s="61" t="n">
        <f aca="false">(E812/F812)*100</f>
        <v>12.0967741935484</v>
      </c>
      <c r="H812" s="62" t="n">
        <v>7</v>
      </c>
      <c r="I812" s="62" t="n">
        <v>2</v>
      </c>
      <c r="J812" s="61" t="n">
        <f aca="false">(H815*I815)/100</f>
        <v>0.18</v>
      </c>
      <c r="K812" s="62" t="n">
        <v>75</v>
      </c>
      <c r="L812" s="62" t="n">
        <v>50</v>
      </c>
      <c r="M812" s="62" t="n">
        <v>12</v>
      </c>
      <c r="N812" s="61" t="n">
        <f aca="false">K812*L812*(1-(L812/M812))</f>
        <v>-11875</v>
      </c>
      <c r="O812" s="62" t="n">
        <v>8</v>
      </c>
      <c r="P812" s="62" t="n">
        <v>49</v>
      </c>
      <c r="Q812" s="61" t="n">
        <f aca="false">P812/O812</f>
        <v>6.125</v>
      </c>
      <c r="R812" s="62" t="n">
        <v>295</v>
      </c>
      <c r="S812" s="62" t="n">
        <v>21</v>
      </c>
      <c r="T812" s="45" t="n">
        <v>0.37</v>
      </c>
      <c r="U812" s="61" t="n">
        <f aca="false">(R812*S812*T812)/1000</f>
        <v>2.29215</v>
      </c>
      <c r="V812" s="45" t="n">
        <v>2.55</v>
      </c>
      <c r="W812" s="45" t="n">
        <v>6.56</v>
      </c>
      <c r="X812" s="61" t="n">
        <f aca="false">V812+W812</f>
        <v>9.11</v>
      </c>
    </row>
    <row r="813" customFormat="false" ht="14.9" hidden="false" customHeight="false" outlineLevel="0" collapsed="false">
      <c r="A813" s="59" t="n">
        <v>811</v>
      </c>
      <c r="B813" s="62" t="n">
        <v>10</v>
      </c>
      <c r="C813" s="62" t="n">
        <v>11</v>
      </c>
      <c r="D813" s="61" t="n">
        <f aca="false">(B813/C813)*100</f>
        <v>90.9090909090909</v>
      </c>
      <c r="E813" s="62" t="n">
        <v>16</v>
      </c>
      <c r="F813" s="62" t="n">
        <v>110</v>
      </c>
      <c r="G813" s="61" t="n">
        <f aca="false">(E813/F813)*100</f>
        <v>14.5454545454545</v>
      </c>
      <c r="H813" s="62" t="n">
        <v>11</v>
      </c>
      <c r="I813" s="62" t="n">
        <v>3</v>
      </c>
      <c r="J813" s="61" t="n">
        <f aca="false">(H816*I816)/100</f>
        <v>0.54</v>
      </c>
      <c r="K813" s="62" t="n">
        <v>89</v>
      </c>
      <c r="L813" s="62" t="n">
        <v>46</v>
      </c>
      <c r="M813" s="62" t="n">
        <v>10</v>
      </c>
      <c r="N813" s="61" t="n">
        <f aca="false">K813*L813*(1-(L813/M813))</f>
        <v>-14738.4</v>
      </c>
      <c r="O813" s="62" t="n">
        <v>9</v>
      </c>
      <c r="P813" s="62" t="n">
        <v>43</v>
      </c>
      <c r="Q813" s="61" t="n">
        <f aca="false">P813/O813</f>
        <v>4.77777777777778</v>
      </c>
      <c r="R813" s="62" t="n">
        <v>291</v>
      </c>
      <c r="S813" s="62" t="n">
        <v>16</v>
      </c>
      <c r="T813" s="45" t="n">
        <v>0.35</v>
      </c>
      <c r="U813" s="61" t="n">
        <f aca="false">(R813*S813*T813)/1000</f>
        <v>1.6296</v>
      </c>
      <c r="V813" s="45" t="n">
        <v>5.09</v>
      </c>
      <c r="W813" s="45" t="n">
        <v>19.6</v>
      </c>
      <c r="X813" s="61" t="n">
        <f aca="false">V813+W813</f>
        <v>24.69</v>
      </c>
    </row>
    <row r="814" customFormat="false" ht="14.9" hidden="false" customHeight="false" outlineLevel="0" collapsed="false">
      <c r="A814" s="59" t="n">
        <v>812</v>
      </c>
      <c r="B814" s="62" t="n">
        <v>5</v>
      </c>
      <c r="C814" s="62" t="n">
        <v>19</v>
      </c>
      <c r="D814" s="61" t="n">
        <f aca="false">(B814/C814)*100</f>
        <v>26.3157894736842</v>
      </c>
      <c r="E814" s="62" t="n">
        <v>20</v>
      </c>
      <c r="F814" s="62" t="n">
        <v>123</v>
      </c>
      <c r="G814" s="61" t="n">
        <f aca="false">(E814/F814)*100</f>
        <v>16.260162601626</v>
      </c>
      <c r="H814" s="62" t="n">
        <v>13</v>
      </c>
      <c r="I814" s="62" t="n">
        <v>1</v>
      </c>
      <c r="J814" s="61" t="n">
        <f aca="false">(H817*I817)/100</f>
        <v>0.09</v>
      </c>
      <c r="K814" s="62" t="n">
        <v>71</v>
      </c>
      <c r="L814" s="62" t="n">
        <v>45</v>
      </c>
      <c r="M814" s="62" t="n">
        <v>10</v>
      </c>
      <c r="N814" s="61" t="n">
        <f aca="false">K814*L814*(1-(L814/M814))</f>
        <v>-11182.5</v>
      </c>
      <c r="O814" s="62" t="n">
        <v>4</v>
      </c>
      <c r="P814" s="62" t="n">
        <v>42</v>
      </c>
      <c r="Q814" s="61" t="n">
        <f aca="false">P814/O814</f>
        <v>10.5</v>
      </c>
      <c r="R814" s="62" t="n">
        <v>620</v>
      </c>
      <c r="S814" s="62" t="n">
        <v>15</v>
      </c>
      <c r="T814" s="45" t="n">
        <v>0.39</v>
      </c>
      <c r="U814" s="61" t="n">
        <f aca="false">(R814*S814*T814)/1000</f>
        <v>3.627</v>
      </c>
      <c r="V814" s="45" t="n">
        <v>4.6</v>
      </c>
      <c r="W814" s="45" t="n">
        <v>10.8</v>
      </c>
      <c r="X814" s="61" t="n">
        <f aca="false">V814+W814</f>
        <v>15.4</v>
      </c>
    </row>
    <row r="815" customFormat="false" ht="14.9" hidden="false" customHeight="false" outlineLevel="0" collapsed="false">
      <c r="A815" s="59" t="n">
        <v>813</v>
      </c>
      <c r="B815" s="62" t="n">
        <v>3</v>
      </c>
      <c r="C815" s="62" t="n">
        <v>10</v>
      </c>
      <c r="D815" s="61" t="n">
        <f aca="false">(B815/C815)*100</f>
        <v>30</v>
      </c>
      <c r="E815" s="62" t="n">
        <v>30</v>
      </c>
      <c r="F815" s="62" t="n">
        <v>125</v>
      </c>
      <c r="G815" s="61" t="n">
        <f aca="false">(E815/F815)*100</f>
        <v>24</v>
      </c>
      <c r="H815" s="62" t="n">
        <v>18</v>
      </c>
      <c r="I815" s="62" t="n">
        <v>1</v>
      </c>
      <c r="J815" s="61" t="n">
        <f aca="false">(H818*I818)/100</f>
        <v>0.24</v>
      </c>
      <c r="K815" s="62" t="n">
        <v>85</v>
      </c>
      <c r="L815" s="62" t="n">
        <v>11</v>
      </c>
      <c r="M815" s="62" t="n">
        <v>11</v>
      </c>
      <c r="N815" s="61" t="n">
        <f aca="false">K815*L815*(1-(L815/M815))</f>
        <v>0</v>
      </c>
      <c r="O815" s="62" t="n">
        <v>4</v>
      </c>
      <c r="P815" s="62" t="n">
        <v>38</v>
      </c>
      <c r="Q815" s="61" t="n">
        <f aca="false">P815/O815</f>
        <v>9.5</v>
      </c>
      <c r="R815" s="62" t="n">
        <v>812</v>
      </c>
      <c r="S815" s="62" t="n">
        <v>23</v>
      </c>
      <c r="T815" s="45" t="n">
        <v>0.29</v>
      </c>
      <c r="U815" s="61" t="n">
        <f aca="false">(R815*S815*T815)/1000</f>
        <v>5.41604</v>
      </c>
      <c r="V815" s="45" t="n">
        <v>4.6</v>
      </c>
      <c r="W815" s="45" t="n">
        <v>36</v>
      </c>
      <c r="X815" s="61" t="n">
        <f aca="false">V815+W815</f>
        <v>40.6</v>
      </c>
    </row>
    <row r="816" customFormat="false" ht="14.9" hidden="false" customHeight="false" outlineLevel="0" collapsed="false">
      <c r="A816" s="59" t="n">
        <v>814</v>
      </c>
      <c r="B816" s="62" t="n">
        <v>9</v>
      </c>
      <c r="C816" s="62" t="n">
        <v>24</v>
      </c>
      <c r="D816" s="61" t="n">
        <f aca="false">(B816/C816)*100</f>
        <v>37.5</v>
      </c>
      <c r="E816" s="62" t="n">
        <v>38</v>
      </c>
      <c r="F816" s="62" t="n">
        <v>113</v>
      </c>
      <c r="G816" s="61" t="n">
        <f aca="false">(E816/F816)*100</f>
        <v>33.6283185840708</v>
      </c>
      <c r="H816" s="62" t="n">
        <v>18</v>
      </c>
      <c r="I816" s="62" t="n">
        <v>3</v>
      </c>
      <c r="J816" s="61" t="n">
        <f aca="false">(H819*I819)/100</f>
        <v>0.3</v>
      </c>
      <c r="K816" s="62" t="n">
        <v>88</v>
      </c>
      <c r="L816" s="62" t="n">
        <v>33</v>
      </c>
      <c r="M816" s="62" t="n">
        <v>10</v>
      </c>
      <c r="N816" s="61" t="n">
        <f aca="false">K816*L816*(1-(L816/M816))</f>
        <v>-6679.2</v>
      </c>
      <c r="O816" s="62" t="n">
        <v>3</v>
      </c>
      <c r="P816" s="62" t="n">
        <v>36</v>
      </c>
      <c r="Q816" s="61" t="n">
        <f aca="false">P816/O816</f>
        <v>12</v>
      </c>
      <c r="R816" s="62" t="n">
        <v>437</v>
      </c>
      <c r="S816" s="62" t="n">
        <v>17</v>
      </c>
      <c r="T816" s="45" t="n">
        <v>0.41</v>
      </c>
      <c r="U816" s="61" t="n">
        <f aca="false">(R816*S816*T816)/1000</f>
        <v>3.04589</v>
      </c>
      <c r="V816" s="45" t="n">
        <v>4.15</v>
      </c>
      <c r="W816" s="45" t="n">
        <v>9.84</v>
      </c>
      <c r="X816" s="61" t="n">
        <f aca="false">V816+W816</f>
        <v>13.99</v>
      </c>
    </row>
    <row r="817" customFormat="false" ht="14.9" hidden="false" customHeight="false" outlineLevel="0" collapsed="false">
      <c r="A817" s="59" t="n">
        <v>815</v>
      </c>
      <c r="B817" s="62" t="n">
        <v>2</v>
      </c>
      <c r="C817" s="62" t="n">
        <v>25</v>
      </c>
      <c r="D817" s="61" t="n">
        <f aca="false">(B817/C817)*100</f>
        <v>8</v>
      </c>
      <c r="E817" s="62" t="n">
        <v>23</v>
      </c>
      <c r="F817" s="62" t="n">
        <v>117</v>
      </c>
      <c r="G817" s="61" t="n">
        <f aca="false">(E817/F817)*100</f>
        <v>19.6581196581197</v>
      </c>
      <c r="H817" s="62" t="n">
        <v>3</v>
      </c>
      <c r="I817" s="62" t="n">
        <v>3</v>
      </c>
      <c r="J817" s="61" t="n">
        <f aca="false">(H820*I820)/100</f>
        <v>0.02</v>
      </c>
      <c r="K817" s="62" t="n">
        <v>71</v>
      </c>
      <c r="L817" s="62" t="n">
        <v>10</v>
      </c>
      <c r="M817" s="62" t="n">
        <v>10</v>
      </c>
      <c r="N817" s="61" t="n">
        <f aca="false">K817*L817*(1-(L817/M817))</f>
        <v>0</v>
      </c>
      <c r="O817" s="62" t="n">
        <v>6</v>
      </c>
      <c r="P817" s="62" t="n">
        <v>43</v>
      </c>
      <c r="Q817" s="61" t="n">
        <f aca="false">P817/O817</f>
        <v>7.16666666666667</v>
      </c>
      <c r="R817" s="62" t="n">
        <v>624</v>
      </c>
      <c r="S817" s="62" t="n">
        <v>25</v>
      </c>
      <c r="T817" s="45" t="n">
        <v>0.45</v>
      </c>
      <c r="U817" s="61" t="n">
        <f aca="false">(R817*S817*T817)/1000</f>
        <v>7.02</v>
      </c>
      <c r="V817" s="45" t="n">
        <v>6.58</v>
      </c>
      <c r="W817" s="45" t="n">
        <v>19.84</v>
      </c>
      <c r="X817" s="61" t="n">
        <f aca="false">V817+W817</f>
        <v>26.42</v>
      </c>
    </row>
    <row r="818" customFormat="false" ht="14.9" hidden="false" customHeight="false" outlineLevel="0" collapsed="false">
      <c r="A818" s="59" t="n">
        <v>816</v>
      </c>
      <c r="B818" s="62" t="n">
        <v>10</v>
      </c>
      <c r="C818" s="62" t="n">
        <v>25</v>
      </c>
      <c r="D818" s="61" t="n">
        <f aca="false">(B818/C818)*100</f>
        <v>40</v>
      </c>
      <c r="E818" s="62" t="n">
        <v>22</v>
      </c>
      <c r="F818" s="62" t="n">
        <v>114</v>
      </c>
      <c r="G818" s="61" t="n">
        <f aca="false">(E818/F818)*100</f>
        <v>19.2982456140351</v>
      </c>
      <c r="H818" s="62" t="n">
        <v>12</v>
      </c>
      <c r="I818" s="62" t="n">
        <v>2</v>
      </c>
      <c r="J818" s="61" t="n">
        <f aca="false">(H821*I821)/100</f>
        <v>0.27</v>
      </c>
      <c r="K818" s="62" t="n">
        <v>81</v>
      </c>
      <c r="L818" s="62" t="n">
        <v>49</v>
      </c>
      <c r="M818" s="62" t="n">
        <v>10</v>
      </c>
      <c r="N818" s="61" t="n">
        <f aca="false">K818*L818*(1-(L818/M818))</f>
        <v>-15479.1</v>
      </c>
      <c r="O818" s="62" t="n">
        <v>5</v>
      </c>
      <c r="P818" s="62" t="n">
        <v>47</v>
      </c>
      <c r="Q818" s="61" t="n">
        <f aca="false">P818/O818</f>
        <v>9.4</v>
      </c>
      <c r="R818" s="62" t="n">
        <v>310</v>
      </c>
      <c r="S818" s="62" t="n">
        <v>15</v>
      </c>
      <c r="T818" s="45" t="n">
        <v>0.41</v>
      </c>
      <c r="U818" s="61" t="n">
        <f aca="false">(R818*S818*T818)/1000</f>
        <v>1.9065</v>
      </c>
      <c r="V818" s="45" t="n">
        <v>6.06</v>
      </c>
      <c r="W818" s="45" t="n">
        <v>7.84</v>
      </c>
      <c r="X818" s="61" t="n">
        <f aca="false">V818+W818</f>
        <v>13.9</v>
      </c>
    </row>
    <row r="819" customFormat="false" ht="14.9" hidden="false" customHeight="false" outlineLevel="0" collapsed="false">
      <c r="A819" s="59" t="n">
        <v>817</v>
      </c>
      <c r="B819" s="62" t="n">
        <v>6</v>
      </c>
      <c r="C819" s="62" t="n">
        <v>18</v>
      </c>
      <c r="D819" s="61" t="n">
        <f aca="false">(B819/C819)*100</f>
        <v>33.3333333333333</v>
      </c>
      <c r="E819" s="62" t="n">
        <v>26</v>
      </c>
      <c r="F819" s="62" t="n">
        <v>124</v>
      </c>
      <c r="G819" s="61" t="n">
        <f aca="false">(E819/F819)*100</f>
        <v>20.9677419354839</v>
      </c>
      <c r="H819" s="62" t="n">
        <v>10</v>
      </c>
      <c r="I819" s="62" t="n">
        <v>3</v>
      </c>
      <c r="J819" s="61" t="n">
        <f aca="false">(H822*I822)/100</f>
        <v>0.17</v>
      </c>
      <c r="K819" s="62" t="n">
        <v>78</v>
      </c>
      <c r="L819" s="62" t="n">
        <v>40</v>
      </c>
      <c r="M819" s="62" t="n">
        <v>10</v>
      </c>
      <c r="N819" s="61" t="n">
        <f aca="false">K819*L819*(1-(L819/M819))</f>
        <v>-9360</v>
      </c>
      <c r="O819" s="62" t="n">
        <v>4</v>
      </c>
      <c r="P819" s="62" t="n">
        <v>43</v>
      </c>
      <c r="Q819" s="61" t="n">
        <f aca="false">P819/O819</f>
        <v>10.75</v>
      </c>
      <c r="R819" s="62" t="n">
        <v>577</v>
      </c>
      <c r="S819" s="62" t="n">
        <v>25</v>
      </c>
      <c r="T819" s="45" t="n">
        <v>0.27</v>
      </c>
      <c r="U819" s="61" t="n">
        <f aca="false">(R819*S819*T819)/1000</f>
        <v>3.89475</v>
      </c>
      <c r="V819" s="45" t="n">
        <v>5.6</v>
      </c>
      <c r="W819" s="45" t="n">
        <v>17.36</v>
      </c>
      <c r="X819" s="61" t="n">
        <f aca="false">V819+W819</f>
        <v>22.96</v>
      </c>
    </row>
    <row r="820" customFormat="false" ht="14.9" hidden="false" customHeight="false" outlineLevel="0" collapsed="false">
      <c r="A820" s="59" t="n">
        <v>818</v>
      </c>
      <c r="B820" s="62" t="n">
        <v>3</v>
      </c>
      <c r="C820" s="62" t="n">
        <v>21</v>
      </c>
      <c r="D820" s="61" t="n">
        <f aca="false">(B820/C820)*100</f>
        <v>14.2857142857143</v>
      </c>
      <c r="E820" s="62" t="n">
        <v>38</v>
      </c>
      <c r="F820" s="62" t="n">
        <v>123</v>
      </c>
      <c r="G820" s="61" t="n">
        <f aca="false">(E820/F820)*100</f>
        <v>30.8943089430894</v>
      </c>
      <c r="H820" s="62" t="n">
        <v>1</v>
      </c>
      <c r="I820" s="62" t="n">
        <v>2</v>
      </c>
      <c r="J820" s="61" t="n">
        <f aca="false">(H823*I823)/100</f>
        <v>0.24</v>
      </c>
      <c r="K820" s="62" t="n">
        <v>70</v>
      </c>
      <c r="L820" s="62" t="n">
        <v>26</v>
      </c>
      <c r="M820" s="62" t="n">
        <v>11</v>
      </c>
      <c r="N820" s="61" t="n">
        <f aca="false">K820*L820*(1-(L820/M820))</f>
        <v>-2481.81818181818</v>
      </c>
      <c r="O820" s="62" t="n">
        <v>9</v>
      </c>
      <c r="P820" s="62" t="n">
        <v>50</v>
      </c>
      <c r="Q820" s="61" t="n">
        <f aca="false">P820/O820</f>
        <v>5.55555555555556</v>
      </c>
      <c r="R820" s="62" t="n">
        <v>619</v>
      </c>
      <c r="S820" s="62" t="n">
        <v>20</v>
      </c>
      <c r="T820" s="45" t="n">
        <v>0.27</v>
      </c>
      <c r="U820" s="61" t="n">
        <f aca="false">(R820*S820*T820)/1000</f>
        <v>3.3426</v>
      </c>
      <c r="V820" s="45" t="n">
        <v>5.63</v>
      </c>
      <c r="W820" s="45" t="n">
        <v>9.6</v>
      </c>
      <c r="X820" s="61" t="n">
        <f aca="false">V820+W820</f>
        <v>15.23</v>
      </c>
    </row>
    <row r="821" customFormat="false" ht="14.9" hidden="false" customHeight="false" outlineLevel="0" collapsed="false">
      <c r="A821" s="59" t="n">
        <v>819</v>
      </c>
      <c r="B821" s="62" t="n">
        <v>8</v>
      </c>
      <c r="C821" s="62" t="n">
        <v>18</v>
      </c>
      <c r="D821" s="61" t="n">
        <f aca="false">(B821/C821)*100</f>
        <v>44.4444444444444</v>
      </c>
      <c r="E821" s="62" t="n">
        <v>26</v>
      </c>
      <c r="F821" s="62" t="n">
        <v>119</v>
      </c>
      <c r="G821" s="61" t="n">
        <f aca="false">(E821/F821)*100</f>
        <v>21.8487394957983</v>
      </c>
      <c r="H821" s="62" t="n">
        <v>9</v>
      </c>
      <c r="I821" s="62" t="n">
        <v>3</v>
      </c>
      <c r="J821" s="61" t="n">
        <f aca="false">(H824*I824)/100</f>
        <v>0.17</v>
      </c>
      <c r="K821" s="62" t="n">
        <v>73</v>
      </c>
      <c r="L821" s="62" t="n">
        <v>14</v>
      </c>
      <c r="M821" s="62" t="n">
        <v>10</v>
      </c>
      <c r="N821" s="61" t="n">
        <f aca="false">K821*L821*(1-(L821/M821))</f>
        <v>-408.8</v>
      </c>
      <c r="O821" s="62" t="n">
        <v>8</v>
      </c>
      <c r="P821" s="62" t="n">
        <v>37</v>
      </c>
      <c r="Q821" s="61" t="n">
        <f aca="false">P821/O821</f>
        <v>4.625</v>
      </c>
      <c r="R821" s="62" t="n">
        <v>148</v>
      </c>
      <c r="S821" s="62" t="n">
        <v>25</v>
      </c>
      <c r="T821" s="45" t="n">
        <v>0.38</v>
      </c>
      <c r="U821" s="61" t="n">
        <f aca="false">(R821*S821*T821)/1000</f>
        <v>1.406</v>
      </c>
      <c r="V821" s="45" t="n">
        <v>7.13</v>
      </c>
      <c r="W821" s="45" t="n">
        <v>18.48</v>
      </c>
      <c r="X821" s="61" t="n">
        <f aca="false">V821+W821</f>
        <v>25.61</v>
      </c>
    </row>
    <row r="822" customFormat="false" ht="14.9" hidden="false" customHeight="false" outlineLevel="0" collapsed="false">
      <c r="A822" s="59" t="n">
        <v>820</v>
      </c>
      <c r="B822" s="62" t="n">
        <v>8</v>
      </c>
      <c r="C822" s="62" t="n">
        <v>25</v>
      </c>
      <c r="D822" s="61" t="n">
        <f aca="false">(B822/C822)*100</f>
        <v>32</v>
      </c>
      <c r="E822" s="62" t="n">
        <v>16</v>
      </c>
      <c r="F822" s="62" t="n">
        <v>114</v>
      </c>
      <c r="G822" s="61" t="n">
        <f aca="false">(E822/F822)*100</f>
        <v>14.0350877192982</v>
      </c>
      <c r="H822" s="62" t="n">
        <v>17</v>
      </c>
      <c r="I822" s="62" t="n">
        <v>1</v>
      </c>
      <c r="J822" s="61" t="n">
        <f aca="false">(H825*I825)/100</f>
        <v>0.04</v>
      </c>
      <c r="K822" s="62" t="n">
        <v>74</v>
      </c>
      <c r="L822" s="62" t="n">
        <v>22</v>
      </c>
      <c r="M822" s="62" t="n">
        <v>11</v>
      </c>
      <c r="N822" s="61" t="n">
        <f aca="false">K822*L822*(1-(L822/M822))</f>
        <v>-1628</v>
      </c>
      <c r="O822" s="62" t="n">
        <v>4</v>
      </c>
      <c r="P822" s="62" t="n">
        <v>32</v>
      </c>
      <c r="Q822" s="61" t="n">
        <f aca="false">P822/O822</f>
        <v>8</v>
      </c>
      <c r="R822" s="62" t="n">
        <v>250</v>
      </c>
      <c r="S822" s="62" t="n">
        <v>27</v>
      </c>
      <c r="T822" s="45" t="n">
        <v>0.41</v>
      </c>
      <c r="U822" s="61" t="n">
        <f aca="false">(R822*S822*T822)/1000</f>
        <v>2.7675</v>
      </c>
      <c r="V822" s="45" t="n">
        <v>7.07</v>
      </c>
      <c r="W822" s="45" t="n">
        <v>8.4</v>
      </c>
      <c r="X822" s="61" t="n">
        <f aca="false">V822+W822</f>
        <v>15.47</v>
      </c>
    </row>
    <row r="823" customFormat="false" ht="14.9" hidden="false" customHeight="false" outlineLevel="0" collapsed="false">
      <c r="A823" s="59" t="n">
        <v>821</v>
      </c>
      <c r="B823" s="62" t="n">
        <v>5</v>
      </c>
      <c r="C823" s="62" t="n">
        <v>12</v>
      </c>
      <c r="D823" s="61" t="n">
        <f aca="false">(B823/C823)*100</f>
        <v>41.6666666666667</v>
      </c>
      <c r="E823" s="62" t="n">
        <v>12</v>
      </c>
      <c r="F823" s="62" t="n">
        <v>115</v>
      </c>
      <c r="G823" s="61" t="n">
        <f aca="false">(E823/F823)*100</f>
        <v>10.4347826086957</v>
      </c>
      <c r="H823" s="62" t="n">
        <v>8</v>
      </c>
      <c r="I823" s="62" t="n">
        <v>3</v>
      </c>
      <c r="J823" s="61" t="n">
        <f aca="false">(H826*I826)/100</f>
        <v>0.24</v>
      </c>
      <c r="K823" s="62" t="n">
        <v>77</v>
      </c>
      <c r="L823" s="62" t="n">
        <v>45</v>
      </c>
      <c r="M823" s="62" t="n">
        <v>12</v>
      </c>
      <c r="N823" s="61" t="n">
        <f aca="false">K823*L823*(1-(L823/M823))</f>
        <v>-9528.75</v>
      </c>
      <c r="O823" s="62" t="n">
        <v>7</v>
      </c>
      <c r="P823" s="62" t="n">
        <v>39</v>
      </c>
      <c r="Q823" s="61" t="n">
        <f aca="false">P823/O823</f>
        <v>5.57142857142857</v>
      </c>
      <c r="R823" s="62" t="n">
        <v>184</v>
      </c>
      <c r="S823" s="62" t="n">
        <v>17</v>
      </c>
      <c r="T823" s="45" t="n">
        <v>0.29</v>
      </c>
      <c r="U823" s="61" t="n">
        <f aca="false">(R823*S823*T823)/1000</f>
        <v>0.90712</v>
      </c>
      <c r="V823" s="45" t="n">
        <v>3.62</v>
      </c>
      <c r="W823" s="45" t="n">
        <v>25.76</v>
      </c>
      <c r="X823" s="61" t="n">
        <f aca="false">V823+W823</f>
        <v>29.38</v>
      </c>
    </row>
    <row r="824" customFormat="false" ht="14.9" hidden="false" customHeight="false" outlineLevel="0" collapsed="false">
      <c r="A824" s="59" t="n">
        <v>822</v>
      </c>
      <c r="B824" s="62" t="n">
        <v>6</v>
      </c>
      <c r="C824" s="62" t="n">
        <v>13</v>
      </c>
      <c r="D824" s="61" t="n">
        <f aca="false">(B824/C824)*100</f>
        <v>46.1538461538462</v>
      </c>
      <c r="E824" s="62" t="n">
        <v>29</v>
      </c>
      <c r="F824" s="62" t="n">
        <v>123</v>
      </c>
      <c r="G824" s="61" t="n">
        <f aca="false">(E824/F824)*100</f>
        <v>23.5772357723577</v>
      </c>
      <c r="H824" s="62" t="n">
        <v>17</v>
      </c>
      <c r="I824" s="62" t="n">
        <v>1</v>
      </c>
      <c r="J824" s="61" t="n">
        <f aca="false">(H827*I827)/100</f>
        <v>0.57</v>
      </c>
      <c r="K824" s="62" t="n">
        <v>80</v>
      </c>
      <c r="L824" s="62" t="n">
        <v>50</v>
      </c>
      <c r="M824" s="62" t="n">
        <v>11</v>
      </c>
      <c r="N824" s="61" t="n">
        <f aca="false">K824*L824*(1-(L824/M824))</f>
        <v>-14181.8181818182</v>
      </c>
      <c r="O824" s="62" t="n">
        <v>6</v>
      </c>
      <c r="P824" s="62" t="n">
        <v>44</v>
      </c>
      <c r="Q824" s="61" t="n">
        <f aca="false">P824/O824</f>
        <v>7.33333333333333</v>
      </c>
      <c r="R824" s="62" t="n">
        <v>582</v>
      </c>
      <c r="S824" s="62" t="n">
        <v>25</v>
      </c>
      <c r="T824" s="45" t="n">
        <v>0.38</v>
      </c>
      <c r="U824" s="61" t="n">
        <f aca="false">(R824*S824*T824)/1000</f>
        <v>5.529</v>
      </c>
      <c r="V824" s="45" t="n">
        <v>2.56</v>
      </c>
      <c r="W824" s="45" t="n">
        <v>24.8</v>
      </c>
      <c r="X824" s="61" t="n">
        <f aca="false">V824+W824</f>
        <v>27.36</v>
      </c>
    </row>
    <row r="825" customFormat="false" ht="14.9" hidden="false" customHeight="false" outlineLevel="0" collapsed="false">
      <c r="A825" s="59" t="n">
        <v>823</v>
      </c>
      <c r="B825" s="62" t="n">
        <v>3</v>
      </c>
      <c r="C825" s="62" t="n">
        <v>10</v>
      </c>
      <c r="D825" s="61" t="n">
        <f aca="false">(B825/C825)*100</f>
        <v>30</v>
      </c>
      <c r="E825" s="62" t="n">
        <v>28</v>
      </c>
      <c r="F825" s="62" t="n">
        <v>117</v>
      </c>
      <c r="G825" s="61" t="n">
        <f aca="false">(E825/F825)*100</f>
        <v>23.9316239316239</v>
      </c>
      <c r="H825" s="62" t="n">
        <v>2</v>
      </c>
      <c r="I825" s="62" t="n">
        <v>2</v>
      </c>
      <c r="J825" s="61" t="n">
        <f aca="false">(H828*I828)/100</f>
        <v>0.05</v>
      </c>
      <c r="K825" s="62" t="n">
        <v>90</v>
      </c>
      <c r="L825" s="62" t="n">
        <v>39</v>
      </c>
      <c r="M825" s="62" t="n">
        <v>11</v>
      </c>
      <c r="N825" s="61" t="n">
        <f aca="false">K825*L825*(1-(L825/M825))</f>
        <v>-8934.54545454545</v>
      </c>
      <c r="O825" s="62" t="n">
        <v>9</v>
      </c>
      <c r="P825" s="62" t="n">
        <v>31</v>
      </c>
      <c r="Q825" s="61" t="n">
        <f aca="false">P825/O825</f>
        <v>3.44444444444444</v>
      </c>
      <c r="R825" s="62" t="n">
        <v>993</v>
      </c>
      <c r="S825" s="62" t="n">
        <v>25</v>
      </c>
      <c r="T825" s="45" t="n">
        <v>0.28</v>
      </c>
      <c r="U825" s="61" t="n">
        <f aca="false">(R825*S825*T825)/1000</f>
        <v>6.951</v>
      </c>
      <c r="V825" s="45" t="n">
        <v>6.08</v>
      </c>
      <c r="W825" s="45" t="n">
        <v>10.32</v>
      </c>
      <c r="X825" s="61" t="n">
        <f aca="false">V825+W825</f>
        <v>16.4</v>
      </c>
    </row>
    <row r="826" customFormat="false" ht="14.9" hidden="false" customHeight="false" outlineLevel="0" collapsed="false">
      <c r="A826" s="59" t="n">
        <v>824</v>
      </c>
      <c r="B826" s="62" t="n">
        <v>2</v>
      </c>
      <c r="C826" s="62" t="n">
        <v>15</v>
      </c>
      <c r="D826" s="61" t="n">
        <f aca="false">(B826/C826)*100</f>
        <v>13.3333333333333</v>
      </c>
      <c r="E826" s="62" t="n">
        <v>32</v>
      </c>
      <c r="F826" s="62" t="n">
        <v>119</v>
      </c>
      <c r="G826" s="61" t="n">
        <f aca="false">(E826/F826)*100</f>
        <v>26.890756302521</v>
      </c>
      <c r="H826" s="62" t="n">
        <v>12</v>
      </c>
      <c r="I826" s="62" t="n">
        <v>2</v>
      </c>
      <c r="J826" s="61" t="n">
        <f aca="false">(H829*I829)/100</f>
        <v>0.42</v>
      </c>
      <c r="K826" s="62" t="n">
        <v>85</v>
      </c>
      <c r="L826" s="62" t="n">
        <v>24</v>
      </c>
      <c r="M826" s="62" t="n">
        <v>10</v>
      </c>
      <c r="N826" s="61" t="n">
        <f aca="false">K826*L826*(1-(L826/M826))</f>
        <v>-2856</v>
      </c>
      <c r="O826" s="62" t="n">
        <v>5</v>
      </c>
      <c r="P826" s="62" t="n">
        <v>46</v>
      </c>
      <c r="Q826" s="61" t="n">
        <f aca="false">P826/O826</f>
        <v>9.2</v>
      </c>
      <c r="R826" s="62" t="n">
        <v>285</v>
      </c>
      <c r="S826" s="62" t="n">
        <v>18</v>
      </c>
      <c r="T826" s="45" t="n">
        <v>0.28</v>
      </c>
      <c r="U826" s="61" t="n">
        <f aca="false">(R826*S826*T826)/1000</f>
        <v>1.4364</v>
      </c>
      <c r="V826" s="45" t="n">
        <v>3.6</v>
      </c>
      <c r="W826" s="45" t="n">
        <v>28</v>
      </c>
      <c r="X826" s="61" t="n">
        <f aca="false">V826+W826</f>
        <v>31.6</v>
      </c>
    </row>
    <row r="827" customFormat="false" ht="14.9" hidden="false" customHeight="false" outlineLevel="0" collapsed="false">
      <c r="A827" s="59" t="n">
        <v>825</v>
      </c>
      <c r="B827" s="62" t="n">
        <v>2</v>
      </c>
      <c r="C827" s="62" t="n">
        <v>13</v>
      </c>
      <c r="D827" s="61" t="n">
        <f aca="false">(B827/C827)*100</f>
        <v>15.3846153846154</v>
      </c>
      <c r="E827" s="62" t="n">
        <v>30</v>
      </c>
      <c r="F827" s="62" t="n">
        <v>124</v>
      </c>
      <c r="G827" s="61" t="n">
        <f aca="false">(E827/F827)*100</f>
        <v>24.1935483870968</v>
      </c>
      <c r="H827" s="62" t="n">
        <v>19</v>
      </c>
      <c r="I827" s="62" t="n">
        <v>3</v>
      </c>
      <c r="J827" s="61" t="n">
        <f aca="false">(H830*I830)/100</f>
        <v>0.12</v>
      </c>
      <c r="K827" s="62" t="n">
        <v>72</v>
      </c>
      <c r="L827" s="62" t="n">
        <v>27</v>
      </c>
      <c r="M827" s="62" t="n">
        <v>12</v>
      </c>
      <c r="N827" s="61" t="n">
        <f aca="false">K827*L827*(1-(L827/M827))</f>
        <v>-2430</v>
      </c>
      <c r="O827" s="62" t="n">
        <v>3</v>
      </c>
      <c r="P827" s="62" t="n">
        <v>40</v>
      </c>
      <c r="Q827" s="61" t="n">
        <f aca="false">P827/O827</f>
        <v>13.3333333333333</v>
      </c>
      <c r="R827" s="62" t="n">
        <v>579</v>
      </c>
      <c r="S827" s="62" t="n">
        <v>18</v>
      </c>
      <c r="T827" s="45" t="n">
        <v>0.37</v>
      </c>
      <c r="U827" s="61" t="n">
        <f aca="false">(R827*S827*T827)/1000</f>
        <v>3.85614</v>
      </c>
      <c r="V827" s="45" t="n">
        <v>5.08</v>
      </c>
      <c r="W827" s="45" t="n">
        <v>14.4</v>
      </c>
      <c r="X827" s="61" t="n">
        <f aca="false">V827+W827</f>
        <v>19.48</v>
      </c>
    </row>
    <row r="828" customFormat="false" ht="14.9" hidden="false" customHeight="false" outlineLevel="0" collapsed="false">
      <c r="A828" s="59" t="n">
        <v>826</v>
      </c>
      <c r="B828" s="62" t="n">
        <v>4</v>
      </c>
      <c r="C828" s="62" t="n">
        <v>14</v>
      </c>
      <c r="D828" s="61" t="n">
        <f aca="false">(B828/C828)*100</f>
        <v>28.5714285714286</v>
      </c>
      <c r="E828" s="62" t="n">
        <v>20</v>
      </c>
      <c r="F828" s="62" t="n">
        <v>122</v>
      </c>
      <c r="G828" s="61" t="n">
        <f aca="false">(E828/F828)*100</f>
        <v>16.3934426229508</v>
      </c>
      <c r="H828" s="62" t="n">
        <v>5</v>
      </c>
      <c r="I828" s="62" t="n">
        <v>1</v>
      </c>
      <c r="J828" s="61" t="n">
        <f aca="false">(H831*I831)/100</f>
        <v>0.28</v>
      </c>
      <c r="K828" s="62" t="n">
        <v>78</v>
      </c>
      <c r="L828" s="62" t="n">
        <v>41</v>
      </c>
      <c r="M828" s="62" t="n">
        <v>12</v>
      </c>
      <c r="N828" s="61" t="n">
        <f aca="false">K828*L828*(1-(L828/M828))</f>
        <v>-7728.5</v>
      </c>
      <c r="O828" s="62" t="n">
        <v>7</v>
      </c>
      <c r="P828" s="62" t="n">
        <v>36</v>
      </c>
      <c r="Q828" s="61" t="n">
        <f aca="false">P828/O828</f>
        <v>5.14285714285714</v>
      </c>
      <c r="R828" s="62" t="n">
        <v>239</v>
      </c>
      <c r="S828" s="62" t="n">
        <v>24</v>
      </c>
      <c r="T828" s="45" t="n">
        <v>0.43</v>
      </c>
      <c r="U828" s="61" t="n">
        <f aca="false">(R828*S828*T828)/1000</f>
        <v>2.46648</v>
      </c>
      <c r="V828" s="45" t="n">
        <v>4.63</v>
      </c>
      <c r="W828" s="45" t="n">
        <v>21.76</v>
      </c>
      <c r="X828" s="61" t="n">
        <f aca="false">V828+W828</f>
        <v>26.39</v>
      </c>
    </row>
    <row r="829" customFormat="false" ht="14.9" hidden="false" customHeight="false" outlineLevel="0" collapsed="false">
      <c r="A829" s="59" t="n">
        <v>827</v>
      </c>
      <c r="B829" s="62" t="n">
        <v>2</v>
      </c>
      <c r="C829" s="62" t="n">
        <v>24</v>
      </c>
      <c r="D829" s="61" t="n">
        <f aca="false">(B829/C829)*100</f>
        <v>8.33333333333333</v>
      </c>
      <c r="E829" s="62" t="n">
        <v>12</v>
      </c>
      <c r="F829" s="62" t="n">
        <v>123</v>
      </c>
      <c r="G829" s="61" t="n">
        <f aca="false">(E829/F829)*100</f>
        <v>9.75609756097561</v>
      </c>
      <c r="H829" s="62" t="n">
        <v>14</v>
      </c>
      <c r="I829" s="62" t="n">
        <v>3</v>
      </c>
      <c r="J829" s="61" t="n">
        <f aca="false">(H832*I832)/100</f>
        <v>0.18</v>
      </c>
      <c r="K829" s="62" t="n">
        <v>83</v>
      </c>
      <c r="L829" s="62" t="n">
        <v>26</v>
      </c>
      <c r="M829" s="62" t="n">
        <v>10</v>
      </c>
      <c r="N829" s="61" t="n">
        <f aca="false">K829*L829*(1-(L829/M829))</f>
        <v>-3452.8</v>
      </c>
      <c r="O829" s="62" t="n">
        <v>10</v>
      </c>
      <c r="P829" s="62" t="n">
        <v>30</v>
      </c>
      <c r="Q829" s="61" t="n">
        <f aca="false">P829/O829</f>
        <v>3</v>
      </c>
      <c r="R829" s="62" t="n">
        <v>755</v>
      </c>
      <c r="S829" s="62" t="n">
        <v>22</v>
      </c>
      <c r="T829" s="45" t="n">
        <v>0.44</v>
      </c>
      <c r="U829" s="61" t="n">
        <f aca="false">(R829*S829*T829)/1000</f>
        <v>7.3084</v>
      </c>
      <c r="V829" s="45" t="n">
        <v>6.57</v>
      </c>
      <c r="W829" s="45" t="n">
        <v>22.4</v>
      </c>
      <c r="X829" s="61" t="n">
        <f aca="false">V829+W829</f>
        <v>28.97</v>
      </c>
    </row>
    <row r="830" customFormat="false" ht="14.9" hidden="false" customHeight="false" outlineLevel="0" collapsed="false">
      <c r="A830" s="59" t="n">
        <v>828</v>
      </c>
      <c r="B830" s="62" t="n">
        <v>10</v>
      </c>
      <c r="C830" s="62" t="n">
        <v>19</v>
      </c>
      <c r="D830" s="61" t="n">
        <f aca="false">(B830/C830)*100</f>
        <v>52.6315789473684</v>
      </c>
      <c r="E830" s="62" t="n">
        <v>39</v>
      </c>
      <c r="F830" s="62" t="n">
        <v>110</v>
      </c>
      <c r="G830" s="61" t="n">
        <f aca="false">(E830/F830)*100</f>
        <v>35.4545454545455</v>
      </c>
      <c r="H830" s="62" t="n">
        <v>4</v>
      </c>
      <c r="I830" s="62" t="n">
        <v>3</v>
      </c>
      <c r="J830" s="61" t="n">
        <f aca="false">(H833*I833)/100</f>
        <v>0.13</v>
      </c>
      <c r="K830" s="62" t="n">
        <v>73</v>
      </c>
      <c r="L830" s="62" t="n">
        <v>15</v>
      </c>
      <c r="M830" s="62" t="n">
        <v>11</v>
      </c>
      <c r="N830" s="61" t="n">
        <f aca="false">K830*L830*(1-(L830/M830))</f>
        <v>-398.181818181818</v>
      </c>
      <c r="O830" s="62" t="n">
        <v>9</v>
      </c>
      <c r="P830" s="62" t="n">
        <v>46</v>
      </c>
      <c r="Q830" s="61" t="n">
        <f aca="false">P830/O830</f>
        <v>5.11111111111111</v>
      </c>
      <c r="R830" s="62" t="n">
        <v>359</v>
      </c>
      <c r="S830" s="62" t="n">
        <v>16</v>
      </c>
      <c r="T830" s="45" t="n">
        <v>0.32</v>
      </c>
      <c r="U830" s="61" t="n">
        <f aca="false">(R830*S830*T830)/1000</f>
        <v>1.83808</v>
      </c>
      <c r="V830" s="45" t="n">
        <v>3.55</v>
      </c>
      <c r="W830" s="45" t="n">
        <v>36.8</v>
      </c>
      <c r="X830" s="61" t="n">
        <f aca="false">V830+W830</f>
        <v>40.35</v>
      </c>
    </row>
    <row r="831" customFormat="false" ht="14.9" hidden="false" customHeight="false" outlineLevel="0" collapsed="false">
      <c r="A831" s="59" t="n">
        <v>829</v>
      </c>
      <c r="B831" s="62" t="n">
        <v>10</v>
      </c>
      <c r="C831" s="62" t="n">
        <v>24</v>
      </c>
      <c r="D831" s="61" t="n">
        <f aca="false">(B831/C831)*100</f>
        <v>41.6666666666667</v>
      </c>
      <c r="E831" s="62" t="n">
        <v>26</v>
      </c>
      <c r="F831" s="62" t="n">
        <v>121</v>
      </c>
      <c r="G831" s="61" t="n">
        <f aca="false">(E831/F831)*100</f>
        <v>21.4876033057851</v>
      </c>
      <c r="H831" s="62" t="n">
        <v>14</v>
      </c>
      <c r="I831" s="62" t="n">
        <v>2</v>
      </c>
      <c r="J831" s="61" t="n">
        <f aca="false">(H834*I834)/100</f>
        <v>0.15</v>
      </c>
      <c r="K831" s="62" t="n">
        <v>86</v>
      </c>
      <c r="L831" s="62" t="n">
        <v>28</v>
      </c>
      <c r="M831" s="62" t="n">
        <v>11</v>
      </c>
      <c r="N831" s="61" t="n">
        <f aca="false">K831*L831*(1-(L831/M831))</f>
        <v>-3721.45454545455</v>
      </c>
      <c r="O831" s="62" t="n">
        <v>8</v>
      </c>
      <c r="P831" s="62" t="n">
        <v>30</v>
      </c>
      <c r="Q831" s="61" t="n">
        <f aca="false">P831/O831</f>
        <v>3.75</v>
      </c>
      <c r="R831" s="62" t="n">
        <v>961</v>
      </c>
      <c r="S831" s="62" t="n">
        <v>27</v>
      </c>
      <c r="T831" s="45" t="n">
        <v>0.41</v>
      </c>
      <c r="U831" s="61" t="n">
        <f aca="false">(R831*S831*T831)/1000</f>
        <v>10.63827</v>
      </c>
      <c r="V831" s="45" t="n">
        <v>4.59</v>
      </c>
      <c r="W831" s="45" t="n">
        <v>18</v>
      </c>
      <c r="X831" s="61" t="n">
        <f aca="false">V831+W831</f>
        <v>22.59</v>
      </c>
    </row>
    <row r="832" customFormat="false" ht="14.9" hidden="false" customHeight="false" outlineLevel="0" collapsed="false">
      <c r="A832" s="59" t="n">
        <v>830</v>
      </c>
      <c r="B832" s="62" t="n">
        <v>4</v>
      </c>
      <c r="C832" s="62" t="n">
        <v>19</v>
      </c>
      <c r="D832" s="61" t="n">
        <f aca="false">(B832/C832)*100</f>
        <v>21.0526315789474</v>
      </c>
      <c r="E832" s="62" t="n">
        <v>12</v>
      </c>
      <c r="F832" s="62" t="n">
        <v>122</v>
      </c>
      <c r="G832" s="61" t="n">
        <f aca="false">(E832/F832)*100</f>
        <v>9.83606557377049</v>
      </c>
      <c r="H832" s="62" t="n">
        <v>18</v>
      </c>
      <c r="I832" s="62" t="n">
        <v>1</v>
      </c>
      <c r="J832" s="61" t="n">
        <f aca="false">(H835*I835)/100</f>
        <v>0.15</v>
      </c>
      <c r="K832" s="62" t="n">
        <v>70</v>
      </c>
      <c r="L832" s="62" t="n">
        <v>37</v>
      </c>
      <c r="M832" s="62" t="n">
        <v>12</v>
      </c>
      <c r="N832" s="61" t="n">
        <f aca="false">K832*L832*(1-(L832/M832))</f>
        <v>-5395.83333333333</v>
      </c>
      <c r="O832" s="62" t="n">
        <v>10</v>
      </c>
      <c r="P832" s="62" t="n">
        <v>33</v>
      </c>
      <c r="Q832" s="61" t="n">
        <f aca="false">P832/O832</f>
        <v>3.3</v>
      </c>
      <c r="R832" s="62" t="n">
        <v>617</v>
      </c>
      <c r="S832" s="62" t="n">
        <v>22</v>
      </c>
      <c r="T832" s="45" t="n">
        <v>0.45</v>
      </c>
      <c r="U832" s="61" t="n">
        <f aca="false">(R832*S832*T832)/1000</f>
        <v>6.1083</v>
      </c>
      <c r="V832" s="45" t="n">
        <v>3.06</v>
      </c>
      <c r="W832" s="45" t="n">
        <v>31.36</v>
      </c>
      <c r="X832" s="61" t="n">
        <f aca="false">V832+W832</f>
        <v>34.42</v>
      </c>
    </row>
    <row r="833" customFormat="false" ht="14.9" hidden="false" customHeight="false" outlineLevel="0" collapsed="false">
      <c r="A833" s="59" t="n">
        <v>831</v>
      </c>
      <c r="B833" s="62" t="n">
        <v>6</v>
      </c>
      <c r="C833" s="62" t="n">
        <v>19</v>
      </c>
      <c r="D833" s="61" t="n">
        <f aca="false">(B833/C833)*100</f>
        <v>31.5789473684211</v>
      </c>
      <c r="E833" s="62" t="n">
        <v>28</v>
      </c>
      <c r="F833" s="62" t="n">
        <v>110</v>
      </c>
      <c r="G833" s="61" t="n">
        <f aca="false">(E833/F833)*100</f>
        <v>25.4545454545455</v>
      </c>
      <c r="H833" s="62" t="n">
        <v>13</v>
      </c>
      <c r="I833" s="62" t="n">
        <v>1</v>
      </c>
      <c r="J833" s="61" t="n">
        <f aca="false">(H836*I836)/100</f>
        <v>0.09</v>
      </c>
      <c r="K833" s="62" t="n">
        <v>75</v>
      </c>
      <c r="L833" s="62" t="n">
        <v>36</v>
      </c>
      <c r="M833" s="62" t="n">
        <v>10</v>
      </c>
      <c r="N833" s="61" t="n">
        <f aca="false">K833*L833*(1-(L833/M833))</f>
        <v>-7020</v>
      </c>
      <c r="O833" s="62" t="n">
        <v>7</v>
      </c>
      <c r="P833" s="62" t="n">
        <v>30</v>
      </c>
      <c r="Q833" s="61" t="n">
        <f aca="false">P833/O833</f>
        <v>4.28571428571429</v>
      </c>
      <c r="R833" s="62" t="n">
        <v>105</v>
      </c>
      <c r="S833" s="62" t="n">
        <v>27</v>
      </c>
      <c r="T833" s="45" t="n">
        <v>0.28</v>
      </c>
      <c r="U833" s="61" t="n">
        <f aca="false">(R833*S833*T833)/1000</f>
        <v>0.7938</v>
      </c>
      <c r="V833" s="45" t="n">
        <v>3.55</v>
      </c>
      <c r="W833" s="45" t="n">
        <v>15.2</v>
      </c>
      <c r="X833" s="61" t="n">
        <f aca="false">V833+W833</f>
        <v>18.75</v>
      </c>
    </row>
    <row r="834" customFormat="false" ht="14.9" hidden="false" customHeight="false" outlineLevel="0" collapsed="false">
      <c r="A834" s="59" t="n">
        <v>832</v>
      </c>
      <c r="B834" s="62" t="n">
        <v>5</v>
      </c>
      <c r="C834" s="62" t="n">
        <v>21</v>
      </c>
      <c r="D834" s="61" t="n">
        <f aca="false">(B834/C834)*100</f>
        <v>23.8095238095238</v>
      </c>
      <c r="E834" s="62" t="n">
        <v>44</v>
      </c>
      <c r="F834" s="62" t="n">
        <v>123</v>
      </c>
      <c r="G834" s="61" t="n">
        <f aca="false">(E834/F834)*100</f>
        <v>35.7723577235772</v>
      </c>
      <c r="H834" s="62" t="n">
        <v>5</v>
      </c>
      <c r="I834" s="62" t="n">
        <v>3</v>
      </c>
      <c r="J834" s="61" t="n">
        <f aca="false">(H837*I837)/100</f>
        <v>0.16</v>
      </c>
      <c r="K834" s="62" t="n">
        <v>77</v>
      </c>
      <c r="L834" s="62" t="n">
        <v>26</v>
      </c>
      <c r="M834" s="62" t="n">
        <v>11</v>
      </c>
      <c r="N834" s="61" t="n">
        <f aca="false">K834*L834*(1-(L834/M834))</f>
        <v>-2730</v>
      </c>
      <c r="O834" s="62" t="n">
        <v>8</v>
      </c>
      <c r="P834" s="62" t="n">
        <v>31</v>
      </c>
      <c r="Q834" s="61" t="n">
        <f aca="false">P834/O834</f>
        <v>3.875</v>
      </c>
      <c r="R834" s="62" t="n">
        <v>941</v>
      </c>
      <c r="S834" s="62" t="n">
        <v>29</v>
      </c>
      <c r="T834" s="45" t="n">
        <v>0.38</v>
      </c>
      <c r="U834" s="61" t="n">
        <f aca="false">(R834*S834*T834)/1000</f>
        <v>10.36982</v>
      </c>
      <c r="V834" s="45" t="n">
        <v>6.15</v>
      </c>
      <c r="W834" s="45" t="n">
        <v>8.64</v>
      </c>
      <c r="X834" s="61" t="n">
        <f aca="false">V834+W834</f>
        <v>14.79</v>
      </c>
    </row>
    <row r="835" customFormat="false" ht="14.9" hidden="false" customHeight="false" outlineLevel="0" collapsed="false">
      <c r="A835" s="59" t="n">
        <v>833</v>
      </c>
      <c r="B835" s="62" t="n">
        <v>1</v>
      </c>
      <c r="C835" s="62" t="n">
        <v>11</v>
      </c>
      <c r="D835" s="61" t="n">
        <f aca="false">(B835/C835)*100</f>
        <v>9.09090909090909</v>
      </c>
      <c r="E835" s="62" t="n">
        <v>16</v>
      </c>
      <c r="F835" s="62" t="n">
        <v>116</v>
      </c>
      <c r="G835" s="61" t="n">
        <f aca="false">(E835/F835)*100</f>
        <v>13.7931034482759</v>
      </c>
      <c r="H835" s="62" t="n">
        <v>15</v>
      </c>
      <c r="I835" s="62" t="n">
        <v>1</v>
      </c>
      <c r="J835" s="61" t="n">
        <f aca="false">(H838*I838)/100</f>
        <v>0.12</v>
      </c>
      <c r="K835" s="62" t="n">
        <v>88</v>
      </c>
      <c r="L835" s="62" t="n">
        <v>49</v>
      </c>
      <c r="M835" s="62" t="n">
        <v>10</v>
      </c>
      <c r="N835" s="61" t="n">
        <f aca="false">K835*L835*(1-(L835/M835))</f>
        <v>-16816.8</v>
      </c>
      <c r="O835" s="62" t="n">
        <v>7</v>
      </c>
      <c r="P835" s="62" t="n">
        <v>40</v>
      </c>
      <c r="Q835" s="61" t="n">
        <f aca="false">P835/O835</f>
        <v>5.71428571428571</v>
      </c>
      <c r="R835" s="62" t="n">
        <v>272</v>
      </c>
      <c r="S835" s="62" t="n">
        <v>22</v>
      </c>
      <c r="T835" s="45" t="n">
        <v>0.25</v>
      </c>
      <c r="U835" s="61" t="n">
        <f aca="false">(R835*S835*T835)/1000</f>
        <v>1.496</v>
      </c>
      <c r="V835" s="45" t="n">
        <v>5.08</v>
      </c>
      <c r="W835" s="45" t="n">
        <v>25.2</v>
      </c>
      <c r="X835" s="61" t="n">
        <f aca="false">V835+W835</f>
        <v>30.28</v>
      </c>
    </row>
    <row r="836" customFormat="false" ht="14.9" hidden="false" customHeight="false" outlineLevel="0" collapsed="false">
      <c r="A836" s="59" t="n">
        <v>834</v>
      </c>
      <c r="B836" s="62" t="n">
        <v>8</v>
      </c>
      <c r="C836" s="62" t="n">
        <v>24</v>
      </c>
      <c r="D836" s="61" t="n">
        <f aca="false">(B836/C836)*100</f>
        <v>33.3333333333333</v>
      </c>
      <c r="E836" s="62" t="n">
        <v>11</v>
      </c>
      <c r="F836" s="62" t="n">
        <v>110</v>
      </c>
      <c r="G836" s="61" t="n">
        <f aca="false">(E836/F836)*100</f>
        <v>10</v>
      </c>
      <c r="H836" s="62" t="n">
        <v>3</v>
      </c>
      <c r="I836" s="62" t="n">
        <v>3</v>
      </c>
      <c r="J836" s="61" t="n">
        <f aca="false">(H839*I839)/100</f>
        <v>0.08</v>
      </c>
      <c r="K836" s="62" t="n">
        <v>84</v>
      </c>
      <c r="L836" s="62" t="n">
        <v>28</v>
      </c>
      <c r="M836" s="62" t="n">
        <v>11</v>
      </c>
      <c r="N836" s="61" t="n">
        <f aca="false">K836*L836*(1-(L836/M836))</f>
        <v>-3634.90909090909</v>
      </c>
      <c r="O836" s="62" t="n">
        <v>5</v>
      </c>
      <c r="P836" s="62" t="n">
        <v>38</v>
      </c>
      <c r="Q836" s="61" t="n">
        <f aca="false">P836/O836</f>
        <v>7.6</v>
      </c>
      <c r="R836" s="62" t="n">
        <v>302</v>
      </c>
      <c r="S836" s="62" t="n">
        <v>18</v>
      </c>
      <c r="T836" s="45" t="n">
        <v>0.32</v>
      </c>
      <c r="U836" s="61" t="n">
        <f aca="false">(R836*S836*T836)/1000</f>
        <v>1.73952</v>
      </c>
      <c r="V836" s="45" t="n">
        <v>7.1</v>
      </c>
      <c r="W836" s="45" t="n">
        <v>7.2</v>
      </c>
      <c r="X836" s="61" t="n">
        <f aca="false">V836+W836</f>
        <v>14.3</v>
      </c>
    </row>
    <row r="837" customFormat="false" ht="14.9" hidden="false" customHeight="false" outlineLevel="0" collapsed="false">
      <c r="A837" s="59" t="n">
        <v>835</v>
      </c>
      <c r="B837" s="62" t="n">
        <v>3</v>
      </c>
      <c r="C837" s="62" t="n">
        <v>12</v>
      </c>
      <c r="D837" s="61" t="n">
        <f aca="false">(B837/C837)*100</f>
        <v>25</v>
      </c>
      <c r="E837" s="62" t="n">
        <v>40</v>
      </c>
      <c r="F837" s="62" t="n">
        <v>121</v>
      </c>
      <c r="G837" s="61" t="n">
        <f aca="false">(E837/F837)*100</f>
        <v>33.0578512396694</v>
      </c>
      <c r="H837" s="62" t="n">
        <v>16</v>
      </c>
      <c r="I837" s="62" t="n">
        <v>1</v>
      </c>
      <c r="J837" s="61" t="n">
        <f aca="false">(H840*I840)/100</f>
        <v>0.18</v>
      </c>
      <c r="K837" s="62" t="n">
        <v>75</v>
      </c>
      <c r="L837" s="62" t="n">
        <v>48</v>
      </c>
      <c r="M837" s="62" t="n">
        <v>12</v>
      </c>
      <c r="N837" s="61" t="n">
        <f aca="false">K837*L837*(1-(L837/M837))</f>
        <v>-10800</v>
      </c>
      <c r="O837" s="62" t="n">
        <v>5</v>
      </c>
      <c r="P837" s="62" t="n">
        <v>35</v>
      </c>
      <c r="Q837" s="61" t="n">
        <f aca="false">P837/O837</f>
        <v>7</v>
      </c>
      <c r="R837" s="62" t="n">
        <v>281</v>
      </c>
      <c r="S837" s="62" t="n">
        <v>22</v>
      </c>
      <c r="T837" s="45" t="n">
        <v>0.32</v>
      </c>
      <c r="U837" s="61" t="n">
        <f aca="false">(R837*S837*T837)/1000</f>
        <v>1.97824</v>
      </c>
      <c r="V837" s="45" t="n">
        <v>3.15</v>
      </c>
      <c r="W837" s="45" t="n">
        <v>7.36</v>
      </c>
      <c r="X837" s="61" t="n">
        <f aca="false">V837+W837</f>
        <v>10.51</v>
      </c>
    </row>
    <row r="838" customFormat="false" ht="14.9" hidden="false" customHeight="false" outlineLevel="0" collapsed="false">
      <c r="A838" s="59" t="n">
        <v>836</v>
      </c>
      <c r="B838" s="62" t="n">
        <v>5</v>
      </c>
      <c r="C838" s="62" t="n">
        <v>12</v>
      </c>
      <c r="D838" s="61" t="n">
        <f aca="false">(B838/C838)*100</f>
        <v>41.6666666666667</v>
      </c>
      <c r="E838" s="62" t="n">
        <v>21</v>
      </c>
      <c r="F838" s="62" t="n">
        <v>124</v>
      </c>
      <c r="G838" s="61" t="n">
        <f aca="false">(E838/F838)*100</f>
        <v>16.9354838709677</v>
      </c>
      <c r="H838" s="62" t="n">
        <v>6</v>
      </c>
      <c r="I838" s="62" t="n">
        <v>2</v>
      </c>
      <c r="J838" s="61" t="n">
        <f aca="false">(H841*I841)/100</f>
        <v>0.17</v>
      </c>
      <c r="K838" s="62" t="n">
        <v>70</v>
      </c>
      <c r="L838" s="62" t="n">
        <v>34</v>
      </c>
      <c r="M838" s="62" t="n">
        <v>11</v>
      </c>
      <c r="N838" s="61" t="n">
        <f aca="false">K838*L838*(1-(L838/M838))</f>
        <v>-4976.36363636364</v>
      </c>
      <c r="O838" s="62" t="n">
        <v>7</v>
      </c>
      <c r="P838" s="62" t="n">
        <v>32</v>
      </c>
      <c r="Q838" s="61" t="n">
        <f aca="false">P838/O838</f>
        <v>4.57142857142857</v>
      </c>
      <c r="R838" s="62" t="n">
        <v>579</v>
      </c>
      <c r="S838" s="62" t="n">
        <v>23</v>
      </c>
      <c r="T838" s="45" t="n">
        <v>0.3</v>
      </c>
      <c r="U838" s="61" t="n">
        <f aca="false">(R838*S838*T838)/1000</f>
        <v>3.9951</v>
      </c>
      <c r="V838" s="45" t="n">
        <v>5.63</v>
      </c>
      <c r="W838" s="45" t="n">
        <v>7.68</v>
      </c>
      <c r="X838" s="61" t="n">
        <f aca="false">V838+W838</f>
        <v>13.31</v>
      </c>
    </row>
    <row r="839" customFormat="false" ht="14.9" hidden="false" customHeight="false" outlineLevel="0" collapsed="false">
      <c r="A839" s="59" t="n">
        <v>837</v>
      </c>
      <c r="B839" s="62" t="n">
        <v>8</v>
      </c>
      <c r="C839" s="62" t="n">
        <v>13</v>
      </c>
      <c r="D839" s="61" t="n">
        <f aca="false">(B839/C839)*100</f>
        <v>61.5384615384615</v>
      </c>
      <c r="E839" s="62" t="n">
        <v>43</v>
      </c>
      <c r="F839" s="62" t="n">
        <v>112</v>
      </c>
      <c r="G839" s="61" t="n">
        <f aca="false">(E839/F839)*100</f>
        <v>38.3928571428571</v>
      </c>
      <c r="H839" s="62" t="n">
        <v>4</v>
      </c>
      <c r="I839" s="62" t="n">
        <v>2</v>
      </c>
      <c r="J839" s="61" t="n">
        <f aca="false">(H842*I842)/100</f>
        <v>0.18</v>
      </c>
      <c r="K839" s="62" t="n">
        <v>71</v>
      </c>
      <c r="L839" s="62" t="n">
        <v>30</v>
      </c>
      <c r="M839" s="62" t="n">
        <v>12</v>
      </c>
      <c r="N839" s="61" t="n">
        <f aca="false">K839*L839*(1-(L839/M839))</f>
        <v>-3195</v>
      </c>
      <c r="O839" s="62" t="n">
        <v>9</v>
      </c>
      <c r="P839" s="62" t="n">
        <v>35</v>
      </c>
      <c r="Q839" s="61" t="n">
        <f aca="false">P839/O839</f>
        <v>3.88888888888889</v>
      </c>
      <c r="R839" s="62" t="n">
        <v>371</v>
      </c>
      <c r="S839" s="62" t="n">
        <v>17</v>
      </c>
      <c r="T839" s="45" t="n">
        <v>0.26</v>
      </c>
      <c r="U839" s="61" t="n">
        <f aca="false">(R839*S839*T839)/1000</f>
        <v>1.63982</v>
      </c>
      <c r="V839" s="45" t="n">
        <v>7.65</v>
      </c>
      <c r="W839" s="45" t="n">
        <v>17.6</v>
      </c>
      <c r="X839" s="61" t="n">
        <f aca="false">V839+W839</f>
        <v>25.25</v>
      </c>
    </row>
    <row r="840" customFormat="false" ht="14.9" hidden="false" customHeight="false" outlineLevel="0" collapsed="false">
      <c r="A840" s="59" t="n">
        <v>838</v>
      </c>
      <c r="B840" s="62" t="n">
        <v>2</v>
      </c>
      <c r="C840" s="62" t="n">
        <v>18</v>
      </c>
      <c r="D840" s="61" t="n">
        <f aca="false">(B840/C840)*100</f>
        <v>11.1111111111111</v>
      </c>
      <c r="E840" s="62" t="n">
        <v>18</v>
      </c>
      <c r="F840" s="62" t="n">
        <v>124</v>
      </c>
      <c r="G840" s="61" t="n">
        <f aca="false">(E840/F840)*100</f>
        <v>14.5161290322581</v>
      </c>
      <c r="H840" s="62" t="n">
        <v>9</v>
      </c>
      <c r="I840" s="62" t="n">
        <v>2</v>
      </c>
      <c r="J840" s="61" t="n">
        <f aca="false">(H843*I843)/100</f>
        <v>0.06</v>
      </c>
      <c r="K840" s="62" t="n">
        <v>85</v>
      </c>
      <c r="L840" s="62" t="n">
        <v>46</v>
      </c>
      <c r="M840" s="62" t="n">
        <v>10</v>
      </c>
      <c r="N840" s="61" t="n">
        <f aca="false">K840*L840*(1-(L840/M840))</f>
        <v>-14076</v>
      </c>
      <c r="O840" s="62" t="n">
        <v>3</v>
      </c>
      <c r="P840" s="62" t="n">
        <v>38</v>
      </c>
      <c r="Q840" s="61" t="n">
        <f aca="false">P840/O840</f>
        <v>12.6666666666667</v>
      </c>
      <c r="R840" s="62" t="n">
        <v>305</v>
      </c>
      <c r="S840" s="62" t="n">
        <v>26</v>
      </c>
      <c r="T840" s="45" t="n">
        <v>0.35</v>
      </c>
      <c r="U840" s="61" t="n">
        <f aca="false">(R840*S840*T840)/1000</f>
        <v>2.7755</v>
      </c>
      <c r="V840" s="45" t="n">
        <v>4.62</v>
      </c>
      <c r="W840" s="45" t="n">
        <v>8.16</v>
      </c>
      <c r="X840" s="61" t="n">
        <f aca="false">V840+W840</f>
        <v>12.78</v>
      </c>
    </row>
    <row r="841" customFormat="false" ht="14.9" hidden="false" customHeight="false" outlineLevel="0" collapsed="false">
      <c r="A841" s="59" t="n">
        <v>839</v>
      </c>
      <c r="B841" s="62" t="n">
        <v>5</v>
      </c>
      <c r="C841" s="62" t="n">
        <v>18</v>
      </c>
      <c r="D841" s="61" t="n">
        <f aca="false">(B841/C841)*100</f>
        <v>27.7777777777778</v>
      </c>
      <c r="E841" s="62" t="n">
        <v>16</v>
      </c>
      <c r="F841" s="62" t="n">
        <v>118</v>
      </c>
      <c r="G841" s="61" t="n">
        <f aca="false">(E841/F841)*100</f>
        <v>13.5593220338983</v>
      </c>
      <c r="H841" s="62" t="n">
        <v>17</v>
      </c>
      <c r="I841" s="62" t="n">
        <v>1</v>
      </c>
      <c r="J841" s="61" t="n">
        <f aca="false">(H844*I844)/100</f>
        <v>0.11</v>
      </c>
      <c r="K841" s="62" t="n">
        <v>81</v>
      </c>
      <c r="L841" s="62" t="n">
        <v>41</v>
      </c>
      <c r="M841" s="62" t="n">
        <v>11</v>
      </c>
      <c r="N841" s="61" t="n">
        <f aca="false">K841*L841*(1-(L841/M841))</f>
        <v>-9057.27272727273</v>
      </c>
      <c r="O841" s="62" t="n">
        <v>8</v>
      </c>
      <c r="P841" s="62" t="n">
        <v>32</v>
      </c>
      <c r="Q841" s="61" t="n">
        <f aca="false">P841/O841</f>
        <v>4</v>
      </c>
      <c r="R841" s="62" t="n">
        <v>372</v>
      </c>
      <c r="S841" s="62" t="n">
        <v>28</v>
      </c>
      <c r="T841" s="45" t="n">
        <v>0.28</v>
      </c>
      <c r="U841" s="61" t="n">
        <f aca="false">(R841*S841*T841)/1000</f>
        <v>2.91648</v>
      </c>
      <c r="V841" s="45" t="n">
        <v>2.08</v>
      </c>
      <c r="W841" s="45" t="n">
        <v>10.24</v>
      </c>
      <c r="X841" s="61" t="n">
        <f aca="false">V841+W841</f>
        <v>12.32</v>
      </c>
    </row>
    <row r="842" customFormat="false" ht="14.9" hidden="false" customHeight="false" outlineLevel="0" collapsed="false">
      <c r="A842" s="59" t="n">
        <v>840</v>
      </c>
      <c r="B842" s="62" t="n">
        <v>8</v>
      </c>
      <c r="C842" s="62" t="n">
        <v>16</v>
      </c>
      <c r="D842" s="61" t="n">
        <f aca="false">(B842/C842)*100</f>
        <v>50</v>
      </c>
      <c r="E842" s="62" t="n">
        <v>25</v>
      </c>
      <c r="F842" s="62" t="n">
        <v>124</v>
      </c>
      <c r="G842" s="61" t="n">
        <f aca="false">(E842/F842)*100</f>
        <v>20.1612903225806</v>
      </c>
      <c r="H842" s="62" t="n">
        <v>6</v>
      </c>
      <c r="I842" s="62" t="n">
        <v>3</v>
      </c>
      <c r="J842" s="61" t="n">
        <f aca="false">(H845*I845)/100</f>
        <v>0.02</v>
      </c>
      <c r="K842" s="62" t="n">
        <v>80</v>
      </c>
      <c r="L842" s="62" t="n">
        <v>14</v>
      </c>
      <c r="M842" s="62" t="n">
        <v>12</v>
      </c>
      <c r="N842" s="61" t="n">
        <f aca="false">K842*L842*(1-(L842/M842))</f>
        <v>-186.666666666667</v>
      </c>
      <c r="O842" s="62" t="n">
        <v>9</v>
      </c>
      <c r="P842" s="62" t="n">
        <v>37</v>
      </c>
      <c r="Q842" s="61" t="n">
        <f aca="false">P842/O842</f>
        <v>4.11111111111111</v>
      </c>
      <c r="R842" s="62" t="n">
        <v>323</v>
      </c>
      <c r="S842" s="62" t="n">
        <v>23</v>
      </c>
      <c r="T842" s="45" t="n">
        <v>0.41</v>
      </c>
      <c r="U842" s="61" t="n">
        <f aca="false">(R842*S842*T842)/1000</f>
        <v>3.04589</v>
      </c>
      <c r="V842" s="45" t="n">
        <v>6.12</v>
      </c>
      <c r="W842" s="45" t="n">
        <v>25.2</v>
      </c>
      <c r="X842" s="61" t="n">
        <f aca="false">V842+W842</f>
        <v>31.32</v>
      </c>
    </row>
    <row r="843" customFormat="false" ht="14.9" hidden="false" customHeight="false" outlineLevel="0" collapsed="false">
      <c r="A843" s="59" t="n">
        <v>841</v>
      </c>
      <c r="B843" s="62" t="n">
        <v>1</v>
      </c>
      <c r="C843" s="62" t="n">
        <v>22</v>
      </c>
      <c r="D843" s="61" t="n">
        <f aca="false">(B843/C843)*100</f>
        <v>4.54545454545455</v>
      </c>
      <c r="E843" s="62" t="n">
        <v>19</v>
      </c>
      <c r="F843" s="62" t="n">
        <v>115</v>
      </c>
      <c r="G843" s="61" t="n">
        <f aca="false">(E843/F843)*100</f>
        <v>16.5217391304348</v>
      </c>
      <c r="H843" s="62" t="n">
        <v>6</v>
      </c>
      <c r="I843" s="62" t="n">
        <v>1</v>
      </c>
      <c r="J843" s="61" t="n">
        <f aca="false">(H846*I846)/100</f>
        <v>0.02</v>
      </c>
      <c r="K843" s="62" t="n">
        <v>89</v>
      </c>
      <c r="L843" s="62" t="n">
        <v>39</v>
      </c>
      <c r="M843" s="62" t="n">
        <v>10</v>
      </c>
      <c r="N843" s="61" t="n">
        <f aca="false">K843*L843*(1-(L843/M843))</f>
        <v>-10065.9</v>
      </c>
      <c r="O843" s="62" t="n">
        <v>6</v>
      </c>
      <c r="P843" s="62" t="n">
        <v>43</v>
      </c>
      <c r="Q843" s="61" t="n">
        <f aca="false">P843/O843</f>
        <v>7.16666666666667</v>
      </c>
      <c r="R843" s="62" t="n">
        <v>389</v>
      </c>
      <c r="S843" s="62" t="n">
        <v>25</v>
      </c>
      <c r="T843" s="45" t="n">
        <v>0.38</v>
      </c>
      <c r="U843" s="61" t="n">
        <f aca="false">(R843*S843*T843)/1000</f>
        <v>3.6955</v>
      </c>
      <c r="V843" s="45" t="n">
        <v>2.12</v>
      </c>
      <c r="W843" s="45" t="n">
        <v>11.52</v>
      </c>
      <c r="X843" s="61" t="n">
        <f aca="false">V843+W843</f>
        <v>13.64</v>
      </c>
    </row>
    <row r="844" customFormat="false" ht="14.9" hidden="false" customHeight="false" outlineLevel="0" collapsed="false">
      <c r="A844" s="59" t="n">
        <v>842</v>
      </c>
      <c r="B844" s="62" t="n">
        <v>5</v>
      </c>
      <c r="C844" s="62" t="n">
        <v>23</v>
      </c>
      <c r="D844" s="61" t="n">
        <f aca="false">(B844/C844)*100</f>
        <v>21.7391304347826</v>
      </c>
      <c r="E844" s="62" t="n">
        <v>17</v>
      </c>
      <c r="F844" s="62" t="n">
        <v>117</v>
      </c>
      <c r="G844" s="61" t="n">
        <f aca="false">(E844/F844)*100</f>
        <v>14.5299145299145</v>
      </c>
      <c r="H844" s="62" t="n">
        <v>11</v>
      </c>
      <c r="I844" s="62" t="n">
        <v>1</v>
      </c>
      <c r="J844" s="61" t="n">
        <f aca="false">(H847*I847)/100</f>
        <v>0.18</v>
      </c>
      <c r="K844" s="62" t="n">
        <v>72</v>
      </c>
      <c r="L844" s="62" t="n">
        <v>10</v>
      </c>
      <c r="M844" s="62" t="n">
        <v>10</v>
      </c>
      <c r="N844" s="61" t="n">
        <f aca="false">K844*L844*(1-(L844/M844))</f>
        <v>0</v>
      </c>
      <c r="O844" s="62" t="n">
        <v>10</v>
      </c>
      <c r="P844" s="62" t="n">
        <v>42</v>
      </c>
      <c r="Q844" s="61" t="n">
        <f aca="false">P844/O844</f>
        <v>4.2</v>
      </c>
      <c r="R844" s="62" t="n">
        <v>970</v>
      </c>
      <c r="S844" s="62" t="n">
        <v>22</v>
      </c>
      <c r="T844" s="45" t="n">
        <v>0.44</v>
      </c>
      <c r="U844" s="61" t="n">
        <f aca="false">(R844*S844*T844)/1000</f>
        <v>9.3896</v>
      </c>
      <c r="V844" s="45" t="n">
        <v>2.13</v>
      </c>
      <c r="W844" s="45" t="n">
        <v>28.8</v>
      </c>
      <c r="X844" s="61" t="n">
        <f aca="false">V844+W844</f>
        <v>30.93</v>
      </c>
    </row>
    <row r="845" customFormat="false" ht="14.9" hidden="false" customHeight="false" outlineLevel="0" collapsed="false">
      <c r="A845" s="59" t="n">
        <v>843</v>
      </c>
      <c r="B845" s="62" t="n">
        <v>8</v>
      </c>
      <c r="C845" s="62" t="n">
        <v>14</v>
      </c>
      <c r="D845" s="61" t="n">
        <f aca="false">(B845/C845)*100</f>
        <v>57.1428571428571</v>
      </c>
      <c r="E845" s="62" t="n">
        <v>25</v>
      </c>
      <c r="F845" s="62" t="n">
        <v>116</v>
      </c>
      <c r="G845" s="61" t="n">
        <f aca="false">(E845/F845)*100</f>
        <v>21.551724137931</v>
      </c>
      <c r="H845" s="62" t="n">
        <v>2</v>
      </c>
      <c r="I845" s="62" t="n">
        <v>1</v>
      </c>
      <c r="J845" s="61" t="n">
        <f aca="false">(H848*I848)/100</f>
        <v>0.08</v>
      </c>
      <c r="K845" s="62" t="n">
        <v>89</v>
      </c>
      <c r="L845" s="62" t="n">
        <v>12</v>
      </c>
      <c r="M845" s="62" t="n">
        <v>10</v>
      </c>
      <c r="N845" s="61" t="n">
        <f aca="false">K845*L845*(1-(L845/M845))</f>
        <v>-213.6</v>
      </c>
      <c r="O845" s="62" t="n">
        <v>9</v>
      </c>
      <c r="P845" s="62" t="n">
        <v>50</v>
      </c>
      <c r="Q845" s="61" t="n">
        <f aca="false">P845/O845</f>
        <v>5.55555555555556</v>
      </c>
      <c r="R845" s="62" t="n">
        <v>465</v>
      </c>
      <c r="S845" s="62" t="n">
        <v>17</v>
      </c>
      <c r="T845" s="45" t="n">
        <v>0.44</v>
      </c>
      <c r="U845" s="61" t="n">
        <f aca="false">(R845*S845*T845)/1000</f>
        <v>3.4782</v>
      </c>
      <c r="V845" s="45" t="n">
        <v>3.61</v>
      </c>
      <c r="W845" s="45" t="n">
        <v>8.4</v>
      </c>
      <c r="X845" s="61" t="n">
        <f aca="false">V845+W845</f>
        <v>12.01</v>
      </c>
    </row>
    <row r="846" customFormat="false" ht="14.9" hidden="false" customHeight="false" outlineLevel="0" collapsed="false">
      <c r="A846" s="59" t="n">
        <v>844</v>
      </c>
      <c r="B846" s="62" t="n">
        <v>2</v>
      </c>
      <c r="C846" s="62" t="n">
        <v>11</v>
      </c>
      <c r="D846" s="61" t="n">
        <f aca="false">(B846/C846)*100</f>
        <v>18.1818181818182</v>
      </c>
      <c r="E846" s="62" t="n">
        <v>19</v>
      </c>
      <c r="F846" s="62" t="n">
        <v>122</v>
      </c>
      <c r="G846" s="61" t="n">
        <f aca="false">(E846/F846)*100</f>
        <v>15.5737704918033</v>
      </c>
      <c r="H846" s="62" t="n">
        <v>2</v>
      </c>
      <c r="I846" s="62" t="n">
        <v>1</v>
      </c>
      <c r="J846" s="61" t="n">
        <f aca="false">(H849*I849)/100</f>
        <v>0.17</v>
      </c>
      <c r="K846" s="62" t="n">
        <v>70</v>
      </c>
      <c r="L846" s="62" t="n">
        <v>47</v>
      </c>
      <c r="M846" s="62" t="n">
        <v>11</v>
      </c>
      <c r="N846" s="61" t="n">
        <f aca="false">K846*L846*(1-(L846/M846))</f>
        <v>-10767.2727272727</v>
      </c>
      <c r="O846" s="62" t="n">
        <v>7</v>
      </c>
      <c r="P846" s="62" t="n">
        <v>38</v>
      </c>
      <c r="Q846" s="61" t="n">
        <f aca="false">P846/O846</f>
        <v>5.42857142857143</v>
      </c>
      <c r="R846" s="62" t="n">
        <v>795</v>
      </c>
      <c r="S846" s="62" t="n">
        <v>26</v>
      </c>
      <c r="T846" s="45" t="n">
        <v>0.45</v>
      </c>
      <c r="U846" s="61" t="n">
        <f aca="false">(R846*S846*T846)/1000</f>
        <v>9.3015</v>
      </c>
      <c r="V846" s="45" t="n">
        <v>4.12</v>
      </c>
      <c r="W846" s="45" t="n">
        <v>4.96</v>
      </c>
      <c r="X846" s="61" t="n">
        <f aca="false">V846+W846</f>
        <v>9.08</v>
      </c>
    </row>
    <row r="847" customFormat="false" ht="14.9" hidden="false" customHeight="false" outlineLevel="0" collapsed="false">
      <c r="A847" s="59" t="n">
        <v>845</v>
      </c>
      <c r="B847" s="62" t="n">
        <v>5</v>
      </c>
      <c r="C847" s="62" t="n">
        <v>15</v>
      </c>
      <c r="D847" s="61" t="n">
        <f aca="false">(B847/C847)*100</f>
        <v>33.3333333333333</v>
      </c>
      <c r="E847" s="62" t="n">
        <v>23</v>
      </c>
      <c r="F847" s="62" t="n">
        <v>111</v>
      </c>
      <c r="G847" s="61" t="n">
        <f aca="false">(E847/F847)*100</f>
        <v>20.7207207207207</v>
      </c>
      <c r="H847" s="62" t="n">
        <v>18</v>
      </c>
      <c r="I847" s="62" t="n">
        <v>1</v>
      </c>
      <c r="J847" s="61" t="n">
        <f aca="false">(H850*I850)/100</f>
        <v>0.17</v>
      </c>
      <c r="K847" s="62" t="n">
        <v>72</v>
      </c>
      <c r="L847" s="62" t="n">
        <v>44</v>
      </c>
      <c r="M847" s="62" t="n">
        <v>10</v>
      </c>
      <c r="N847" s="61" t="n">
        <f aca="false">K847*L847*(1-(L847/M847))</f>
        <v>-10771.2</v>
      </c>
      <c r="O847" s="62" t="n">
        <v>3</v>
      </c>
      <c r="P847" s="62" t="n">
        <v>40</v>
      </c>
      <c r="Q847" s="61" t="n">
        <f aca="false">P847/O847</f>
        <v>13.3333333333333</v>
      </c>
      <c r="R847" s="62" t="n">
        <v>890</v>
      </c>
      <c r="S847" s="62" t="n">
        <v>22</v>
      </c>
      <c r="T847" s="45" t="n">
        <v>0.38</v>
      </c>
      <c r="U847" s="61" t="n">
        <f aca="false">(R847*S847*T847)/1000</f>
        <v>7.4404</v>
      </c>
      <c r="V847" s="45" t="n">
        <v>3.06</v>
      </c>
      <c r="W847" s="45" t="n">
        <v>12</v>
      </c>
      <c r="X847" s="61" t="n">
        <f aca="false">V847+W847</f>
        <v>15.06</v>
      </c>
    </row>
    <row r="848" customFormat="false" ht="14.9" hidden="false" customHeight="false" outlineLevel="0" collapsed="false">
      <c r="A848" s="59" t="n">
        <v>846</v>
      </c>
      <c r="B848" s="62" t="n">
        <v>5</v>
      </c>
      <c r="C848" s="62" t="n">
        <v>12</v>
      </c>
      <c r="D848" s="61" t="n">
        <f aca="false">(B848/C848)*100</f>
        <v>41.6666666666667</v>
      </c>
      <c r="E848" s="62" t="n">
        <v>30</v>
      </c>
      <c r="F848" s="62" t="n">
        <v>115</v>
      </c>
      <c r="G848" s="61" t="n">
        <f aca="false">(E848/F848)*100</f>
        <v>26.0869565217391</v>
      </c>
      <c r="H848" s="62" t="n">
        <v>8</v>
      </c>
      <c r="I848" s="62" t="n">
        <v>1</v>
      </c>
      <c r="J848" s="61" t="n">
        <f aca="false">(H851*I851)/100</f>
        <v>0.28</v>
      </c>
      <c r="K848" s="62" t="n">
        <v>72</v>
      </c>
      <c r="L848" s="62" t="n">
        <v>27</v>
      </c>
      <c r="M848" s="62" t="n">
        <v>12</v>
      </c>
      <c r="N848" s="61" t="n">
        <f aca="false">K848*L848*(1-(L848/M848))</f>
        <v>-2430</v>
      </c>
      <c r="O848" s="62" t="n">
        <v>3</v>
      </c>
      <c r="P848" s="62" t="n">
        <v>39</v>
      </c>
      <c r="Q848" s="61" t="n">
        <f aca="false">P848/O848</f>
        <v>13</v>
      </c>
      <c r="R848" s="62" t="n">
        <v>617</v>
      </c>
      <c r="S848" s="62" t="n">
        <v>26</v>
      </c>
      <c r="T848" s="45" t="n">
        <v>0.44</v>
      </c>
      <c r="U848" s="61" t="n">
        <f aca="false">(R848*S848*T848)/1000</f>
        <v>7.05848</v>
      </c>
      <c r="V848" s="45" t="n">
        <v>2.64</v>
      </c>
      <c r="W848" s="45" t="n">
        <v>7.44</v>
      </c>
      <c r="X848" s="61" t="n">
        <f aca="false">V848+W848</f>
        <v>10.08</v>
      </c>
    </row>
    <row r="849" customFormat="false" ht="14.9" hidden="false" customHeight="false" outlineLevel="0" collapsed="false">
      <c r="A849" s="59" t="n">
        <v>847</v>
      </c>
      <c r="B849" s="62" t="n">
        <v>0</v>
      </c>
      <c r="C849" s="62" t="n">
        <v>18</v>
      </c>
      <c r="D849" s="61" t="n">
        <f aca="false">(B849/C849)*100</f>
        <v>0</v>
      </c>
      <c r="E849" s="62" t="n">
        <v>44</v>
      </c>
      <c r="F849" s="62" t="n">
        <v>115</v>
      </c>
      <c r="G849" s="61" t="n">
        <f aca="false">(E849/F849)*100</f>
        <v>38.2608695652174</v>
      </c>
      <c r="H849" s="62" t="n">
        <v>17</v>
      </c>
      <c r="I849" s="62" t="n">
        <v>1</v>
      </c>
      <c r="J849" s="61" t="n">
        <f aca="false">(H852*I852)/100</f>
        <v>0.45</v>
      </c>
      <c r="K849" s="62" t="n">
        <v>90</v>
      </c>
      <c r="L849" s="62" t="n">
        <v>48</v>
      </c>
      <c r="M849" s="62" t="n">
        <v>12</v>
      </c>
      <c r="N849" s="61" t="n">
        <f aca="false">K849*L849*(1-(L849/M849))</f>
        <v>-12960</v>
      </c>
      <c r="O849" s="62" t="n">
        <v>6</v>
      </c>
      <c r="P849" s="62" t="n">
        <v>49</v>
      </c>
      <c r="Q849" s="61" t="n">
        <f aca="false">P849/O849</f>
        <v>8.16666666666667</v>
      </c>
      <c r="R849" s="62" t="n">
        <v>195</v>
      </c>
      <c r="S849" s="62" t="n">
        <v>27</v>
      </c>
      <c r="T849" s="45" t="n">
        <v>0.32</v>
      </c>
      <c r="U849" s="61" t="n">
        <f aca="false">(R849*S849*T849)/1000</f>
        <v>1.6848</v>
      </c>
      <c r="V849" s="45" t="n">
        <v>6.6</v>
      </c>
      <c r="W849" s="45" t="n">
        <v>20.72</v>
      </c>
      <c r="X849" s="61" t="n">
        <f aca="false">V849+W849</f>
        <v>27.32</v>
      </c>
    </row>
    <row r="850" customFormat="false" ht="14.9" hidden="false" customHeight="false" outlineLevel="0" collapsed="false">
      <c r="A850" s="59" t="n">
        <v>848</v>
      </c>
      <c r="B850" s="62" t="n">
        <v>8</v>
      </c>
      <c r="C850" s="62" t="n">
        <v>24</v>
      </c>
      <c r="D850" s="61" t="n">
        <f aca="false">(B850/C850)*100</f>
        <v>33.3333333333333</v>
      </c>
      <c r="E850" s="62" t="n">
        <v>16</v>
      </c>
      <c r="F850" s="62" t="n">
        <v>120</v>
      </c>
      <c r="G850" s="61" t="n">
        <f aca="false">(E850/F850)*100</f>
        <v>13.3333333333333</v>
      </c>
      <c r="H850" s="62" t="n">
        <v>17</v>
      </c>
      <c r="I850" s="62" t="n">
        <v>1</v>
      </c>
      <c r="J850" s="61" t="n">
        <f aca="false">(H853*I853)/100</f>
        <v>0.36</v>
      </c>
      <c r="K850" s="62" t="n">
        <v>79</v>
      </c>
      <c r="L850" s="62" t="n">
        <v>12</v>
      </c>
      <c r="M850" s="62" t="n">
        <v>12</v>
      </c>
      <c r="N850" s="61" t="n">
        <f aca="false">K850*L850*(1-(L850/M850))</f>
        <v>0</v>
      </c>
      <c r="O850" s="62" t="n">
        <v>9</v>
      </c>
      <c r="P850" s="62" t="n">
        <v>33</v>
      </c>
      <c r="Q850" s="61" t="n">
        <f aca="false">P850/O850</f>
        <v>3.66666666666667</v>
      </c>
      <c r="R850" s="62" t="n">
        <v>500</v>
      </c>
      <c r="S850" s="62" t="n">
        <v>22</v>
      </c>
      <c r="T850" s="45" t="n">
        <v>0.34</v>
      </c>
      <c r="U850" s="61" t="n">
        <f aca="false">(R850*S850*T850)/1000</f>
        <v>3.74</v>
      </c>
      <c r="V850" s="45" t="n">
        <v>7.14</v>
      </c>
      <c r="W850" s="45" t="n">
        <v>16.4</v>
      </c>
      <c r="X850" s="61" t="n">
        <f aca="false">V850+W850</f>
        <v>23.54</v>
      </c>
    </row>
    <row r="851" customFormat="false" ht="14.9" hidden="false" customHeight="false" outlineLevel="0" collapsed="false">
      <c r="A851" s="59" t="n">
        <v>849</v>
      </c>
      <c r="B851" s="62" t="n">
        <v>0</v>
      </c>
      <c r="C851" s="62" t="n">
        <v>22</v>
      </c>
      <c r="D851" s="61" t="n">
        <f aca="false">(B851/C851)*100</f>
        <v>0</v>
      </c>
      <c r="E851" s="62" t="n">
        <v>42</v>
      </c>
      <c r="F851" s="62" t="n">
        <v>115</v>
      </c>
      <c r="G851" s="61" t="n">
        <f aca="false">(E851/F851)*100</f>
        <v>36.5217391304348</v>
      </c>
      <c r="H851" s="62" t="n">
        <v>14</v>
      </c>
      <c r="I851" s="62" t="n">
        <v>2</v>
      </c>
      <c r="J851" s="61" t="n">
        <f aca="false">(H854*I854)/100</f>
        <v>0.16</v>
      </c>
      <c r="K851" s="62" t="n">
        <v>81</v>
      </c>
      <c r="L851" s="62" t="n">
        <v>44</v>
      </c>
      <c r="M851" s="62" t="n">
        <v>11</v>
      </c>
      <c r="N851" s="61" t="n">
        <f aca="false">K851*L851*(1-(L851/M851))</f>
        <v>-10692</v>
      </c>
      <c r="O851" s="62" t="n">
        <v>6</v>
      </c>
      <c r="P851" s="62" t="n">
        <v>46</v>
      </c>
      <c r="Q851" s="61" t="n">
        <f aca="false">P851/O851</f>
        <v>7.66666666666667</v>
      </c>
      <c r="R851" s="62" t="n">
        <v>406</v>
      </c>
      <c r="S851" s="62" t="n">
        <v>28</v>
      </c>
      <c r="T851" s="45" t="n">
        <v>0.27</v>
      </c>
      <c r="U851" s="61" t="n">
        <f aca="false">(R851*S851*T851)/1000</f>
        <v>3.06936</v>
      </c>
      <c r="V851" s="45" t="n">
        <v>1.64</v>
      </c>
      <c r="W851" s="45" t="n">
        <v>20.16</v>
      </c>
      <c r="X851" s="61" t="n">
        <f aca="false">V851+W851</f>
        <v>21.8</v>
      </c>
    </row>
    <row r="852" customFormat="false" ht="14.9" hidden="false" customHeight="false" outlineLevel="0" collapsed="false">
      <c r="A852" s="59" t="n">
        <v>850</v>
      </c>
      <c r="B852" s="62" t="n">
        <v>9</v>
      </c>
      <c r="C852" s="62" t="n">
        <v>18</v>
      </c>
      <c r="D852" s="61" t="n">
        <f aca="false">(B852/C852)*100</f>
        <v>50</v>
      </c>
      <c r="E852" s="62" t="n">
        <v>12</v>
      </c>
      <c r="F852" s="62" t="n">
        <v>111</v>
      </c>
      <c r="G852" s="61" t="n">
        <f aca="false">(E852/F852)*100</f>
        <v>10.8108108108108</v>
      </c>
      <c r="H852" s="62" t="n">
        <v>15</v>
      </c>
      <c r="I852" s="62" t="n">
        <v>3</v>
      </c>
      <c r="J852" s="61" t="n">
        <f aca="false">(H855*I855)/100</f>
        <v>0.04</v>
      </c>
      <c r="K852" s="62" t="n">
        <v>77</v>
      </c>
      <c r="L852" s="62" t="n">
        <v>25</v>
      </c>
      <c r="M852" s="62" t="n">
        <v>12</v>
      </c>
      <c r="N852" s="61" t="n">
        <f aca="false">K852*L852*(1-(L852/M852))</f>
        <v>-2085.41666666667</v>
      </c>
      <c r="O852" s="62" t="n">
        <v>10</v>
      </c>
      <c r="P852" s="62" t="n">
        <v>44</v>
      </c>
      <c r="Q852" s="61" t="n">
        <f aca="false">P852/O852</f>
        <v>4.4</v>
      </c>
      <c r="R852" s="62" t="n">
        <v>119</v>
      </c>
      <c r="S852" s="62" t="n">
        <v>22</v>
      </c>
      <c r="T852" s="45" t="n">
        <v>0.38</v>
      </c>
      <c r="U852" s="61" t="n">
        <f aca="false">(R852*S852*T852)/1000</f>
        <v>0.99484</v>
      </c>
      <c r="V852" s="45" t="n">
        <v>4.09</v>
      </c>
      <c r="W852" s="45" t="n">
        <v>22.08</v>
      </c>
      <c r="X852" s="61" t="n">
        <f aca="false">V852+W852</f>
        <v>26.17</v>
      </c>
    </row>
    <row r="853" customFormat="false" ht="14.9" hidden="false" customHeight="false" outlineLevel="0" collapsed="false">
      <c r="A853" s="59" t="n">
        <v>851</v>
      </c>
      <c r="B853" s="62" t="n">
        <v>4</v>
      </c>
      <c r="C853" s="62" t="n">
        <v>20</v>
      </c>
      <c r="D853" s="61" t="n">
        <f aca="false">(B853/C853)*100</f>
        <v>20</v>
      </c>
      <c r="E853" s="62" t="n">
        <v>35</v>
      </c>
      <c r="F853" s="62" t="n">
        <v>120</v>
      </c>
      <c r="G853" s="61" t="n">
        <f aca="false">(E853/F853)*100</f>
        <v>29.1666666666667</v>
      </c>
      <c r="H853" s="62" t="n">
        <v>12</v>
      </c>
      <c r="I853" s="62" t="n">
        <v>3</v>
      </c>
      <c r="J853" s="61" t="n">
        <f aca="false">(H856*I856)/100</f>
        <v>0.14</v>
      </c>
      <c r="K853" s="62" t="n">
        <v>87</v>
      </c>
      <c r="L853" s="62" t="n">
        <v>36</v>
      </c>
      <c r="M853" s="62" t="n">
        <v>12</v>
      </c>
      <c r="N853" s="61" t="n">
        <f aca="false">K853*L853*(1-(L853/M853))</f>
        <v>-6264</v>
      </c>
      <c r="O853" s="62" t="n">
        <v>3</v>
      </c>
      <c r="P853" s="62" t="n">
        <v>34</v>
      </c>
      <c r="Q853" s="61" t="n">
        <f aca="false">P853/O853</f>
        <v>11.3333333333333</v>
      </c>
      <c r="R853" s="62" t="n">
        <v>398</v>
      </c>
      <c r="S853" s="62" t="n">
        <v>19</v>
      </c>
      <c r="T853" s="45" t="n">
        <v>0.41</v>
      </c>
      <c r="U853" s="61" t="n">
        <f aca="false">(R853*S853*T853)/1000</f>
        <v>3.10042</v>
      </c>
      <c r="V853" s="45" t="n">
        <v>6.63</v>
      </c>
      <c r="W853" s="45" t="n">
        <v>19.6</v>
      </c>
      <c r="X853" s="61" t="n">
        <f aca="false">V853+W853</f>
        <v>26.23</v>
      </c>
    </row>
    <row r="854" customFormat="false" ht="14.9" hidden="false" customHeight="false" outlineLevel="0" collapsed="false">
      <c r="A854" s="59" t="n">
        <v>852</v>
      </c>
      <c r="B854" s="62" t="n">
        <v>1</v>
      </c>
      <c r="C854" s="62" t="n">
        <v>18</v>
      </c>
      <c r="D854" s="61" t="n">
        <f aca="false">(B854/C854)*100</f>
        <v>5.55555555555556</v>
      </c>
      <c r="E854" s="62" t="n">
        <v>29</v>
      </c>
      <c r="F854" s="62" t="n">
        <v>118</v>
      </c>
      <c r="G854" s="61" t="n">
        <f aca="false">(E854/F854)*100</f>
        <v>24.5762711864407</v>
      </c>
      <c r="H854" s="62" t="n">
        <v>8</v>
      </c>
      <c r="I854" s="62" t="n">
        <v>2</v>
      </c>
      <c r="J854" s="61" t="n">
        <f aca="false">(H857*I857)/100</f>
        <v>0.27</v>
      </c>
      <c r="K854" s="62" t="n">
        <v>79</v>
      </c>
      <c r="L854" s="62" t="n">
        <v>33</v>
      </c>
      <c r="M854" s="62" t="n">
        <v>11</v>
      </c>
      <c r="N854" s="61" t="n">
        <f aca="false">K854*L854*(1-(L854/M854))</f>
        <v>-5214</v>
      </c>
      <c r="O854" s="62" t="n">
        <v>3</v>
      </c>
      <c r="P854" s="62" t="n">
        <v>39</v>
      </c>
      <c r="Q854" s="61" t="n">
        <f aca="false">P854/O854</f>
        <v>13</v>
      </c>
      <c r="R854" s="62" t="n">
        <v>198</v>
      </c>
      <c r="S854" s="62" t="n">
        <v>23</v>
      </c>
      <c r="T854" s="45" t="n">
        <v>0.31</v>
      </c>
      <c r="U854" s="61" t="n">
        <f aca="false">(R854*S854*T854)/1000</f>
        <v>1.41174</v>
      </c>
      <c r="V854" s="45" t="n">
        <v>2.1</v>
      </c>
      <c r="W854" s="45" t="n">
        <v>13.76</v>
      </c>
      <c r="X854" s="61" t="n">
        <f aca="false">V854+W854</f>
        <v>15.86</v>
      </c>
    </row>
    <row r="855" customFormat="false" ht="14.9" hidden="false" customHeight="false" outlineLevel="0" collapsed="false">
      <c r="A855" s="59" t="n">
        <v>853</v>
      </c>
      <c r="B855" s="62" t="n">
        <v>6</v>
      </c>
      <c r="C855" s="62" t="n">
        <v>16</v>
      </c>
      <c r="D855" s="61" t="n">
        <f aca="false">(B855/C855)*100</f>
        <v>37.5</v>
      </c>
      <c r="E855" s="62" t="n">
        <v>36</v>
      </c>
      <c r="F855" s="62" t="n">
        <v>120</v>
      </c>
      <c r="G855" s="61" t="n">
        <f aca="false">(E855/F855)*100</f>
        <v>30</v>
      </c>
      <c r="H855" s="62" t="n">
        <v>2</v>
      </c>
      <c r="I855" s="62" t="n">
        <v>2</v>
      </c>
      <c r="J855" s="61" t="n">
        <f aca="false">(H858*I858)/100</f>
        <v>0.16</v>
      </c>
      <c r="K855" s="62" t="n">
        <v>83</v>
      </c>
      <c r="L855" s="62" t="n">
        <v>41</v>
      </c>
      <c r="M855" s="62" t="n">
        <v>11</v>
      </c>
      <c r="N855" s="61" t="n">
        <f aca="false">K855*L855*(1-(L855/M855))</f>
        <v>-9280.90909090909</v>
      </c>
      <c r="O855" s="62" t="n">
        <v>8</v>
      </c>
      <c r="P855" s="62" t="n">
        <v>32</v>
      </c>
      <c r="Q855" s="61" t="n">
        <f aca="false">P855/O855</f>
        <v>4</v>
      </c>
      <c r="R855" s="62" t="n">
        <v>451</v>
      </c>
      <c r="S855" s="62" t="n">
        <v>15</v>
      </c>
      <c r="T855" s="45" t="n">
        <v>0.43</v>
      </c>
      <c r="U855" s="61" t="n">
        <f aca="false">(R855*S855*T855)/1000</f>
        <v>2.90895</v>
      </c>
      <c r="V855" s="45" t="n">
        <v>7.55</v>
      </c>
      <c r="W855" s="45" t="n">
        <v>17.28</v>
      </c>
      <c r="X855" s="61" t="n">
        <f aca="false">V855+W855</f>
        <v>24.83</v>
      </c>
    </row>
    <row r="856" customFormat="false" ht="14.9" hidden="false" customHeight="false" outlineLevel="0" collapsed="false">
      <c r="A856" s="59" t="n">
        <v>854</v>
      </c>
      <c r="B856" s="62" t="n">
        <v>5</v>
      </c>
      <c r="C856" s="62" t="n">
        <v>19</v>
      </c>
      <c r="D856" s="61" t="n">
        <f aca="false">(B856/C856)*100</f>
        <v>26.3157894736842</v>
      </c>
      <c r="E856" s="62" t="n">
        <v>23</v>
      </c>
      <c r="F856" s="62" t="n">
        <v>112</v>
      </c>
      <c r="G856" s="61" t="n">
        <f aca="false">(E856/F856)*100</f>
        <v>20.5357142857143</v>
      </c>
      <c r="H856" s="62" t="n">
        <v>7</v>
      </c>
      <c r="I856" s="62" t="n">
        <v>2</v>
      </c>
      <c r="J856" s="61" t="n">
        <f aca="false">(H859*I859)/100</f>
        <v>0.04</v>
      </c>
      <c r="K856" s="62" t="n">
        <v>89</v>
      </c>
      <c r="L856" s="62" t="n">
        <v>33</v>
      </c>
      <c r="M856" s="62" t="n">
        <v>10</v>
      </c>
      <c r="N856" s="61" t="n">
        <f aca="false">K856*L856*(1-(L856/M856))</f>
        <v>-6755.1</v>
      </c>
      <c r="O856" s="62" t="n">
        <v>4</v>
      </c>
      <c r="P856" s="62" t="n">
        <v>44</v>
      </c>
      <c r="Q856" s="61" t="n">
        <f aca="false">P856/O856</f>
        <v>11</v>
      </c>
      <c r="R856" s="62" t="n">
        <v>203</v>
      </c>
      <c r="S856" s="62" t="n">
        <v>27</v>
      </c>
      <c r="T856" s="45" t="n">
        <v>0.44</v>
      </c>
      <c r="U856" s="61" t="n">
        <f aca="false">(R856*S856*T856)/1000</f>
        <v>2.41164</v>
      </c>
      <c r="V856" s="45" t="n">
        <v>1.63</v>
      </c>
      <c r="W856" s="45" t="n">
        <v>9.6</v>
      </c>
      <c r="X856" s="61" t="n">
        <f aca="false">V856+W856</f>
        <v>11.23</v>
      </c>
    </row>
    <row r="857" customFormat="false" ht="14.9" hidden="false" customHeight="false" outlineLevel="0" collapsed="false">
      <c r="A857" s="59" t="n">
        <v>855</v>
      </c>
      <c r="B857" s="62" t="n">
        <v>9</v>
      </c>
      <c r="C857" s="62" t="n">
        <v>16</v>
      </c>
      <c r="D857" s="61" t="n">
        <f aca="false">(B857/C857)*100</f>
        <v>56.25</v>
      </c>
      <c r="E857" s="62" t="n">
        <v>35</v>
      </c>
      <c r="F857" s="62" t="n">
        <v>124</v>
      </c>
      <c r="G857" s="61" t="n">
        <f aca="false">(E857/F857)*100</f>
        <v>28.2258064516129</v>
      </c>
      <c r="H857" s="62" t="n">
        <v>9</v>
      </c>
      <c r="I857" s="62" t="n">
        <v>3</v>
      </c>
      <c r="J857" s="61" t="n">
        <f aca="false">(H860*I860)/100</f>
        <v>0.03</v>
      </c>
      <c r="K857" s="62" t="n">
        <v>72</v>
      </c>
      <c r="L857" s="62" t="n">
        <v>24</v>
      </c>
      <c r="M857" s="62" t="n">
        <v>10</v>
      </c>
      <c r="N857" s="61" t="n">
        <f aca="false">K857*L857*(1-(L857/M857))</f>
        <v>-2419.2</v>
      </c>
      <c r="O857" s="62" t="n">
        <v>8</v>
      </c>
      <c r="P857" s="62" t="n">
        <v>39</v>
      </c>
      <c r="Q857" s="61" t="n">
        <f aca="false">P857/O857</f>
        <v>4.875</v>
      </c>
      <c r="R857" s="62" t="n">
        <v>399</v>
      </c>
      <c r="S857" s="62" t="n">
        <v>16</v>
      </c>
      <c r="T857" s="45" t="n">
        <v>0.41</v>
      </c>
      <c r="U857" s="61" t="n">
        <f aca="false">(R857*S857*T857)/1000</f>
        <v>2.61744</v>
      </c>
      <c r="V857" s="45" t="n">
        <v>4.58</v>
      </c>
      <c r="W857" s="45" t="n">
        <v>12.8</v>
      </c>
      <c r="X857" s="61" t="n">
        <f aca="false">V857+W857</f>
        <v>17.38</v>
      </c>
    </row>
    <row r="858" customFormat="false" ht="14.9" hidden="false" customHeight="false" outlineLevel="0" collapsed="false">
      <c r="A858" s="59" t="n">
        <v>856</v>
      </c>
      <c r="B858" s="62" t="n">
        <v>6</v>
      </c>
      <c r="C858" s="62" t="n">
        <v>24</v>
      </c>
      <c r="D858" s="61" t="n">
        <f aca="false">(B858/C858)*100</f>
        <v>25</v>
      </c>
      <c r="E858" s="62" t="n">
        <v>17</v>
      </c>
      <c r="F858" s="62" t="n">
        <v>117</v>
      </c>
      <c r="G858" s="61" t="n">
        <f aca="false">(E858/F858)*100</f>
        <v>14.5299145299145</v>
      </c>
      <c r="H858" s="62" t="n">
        <v>8</v>
      </c>
      <c r="I858" s="62" t="n">
        <v>2</v>
      </c>
      <c r="J858" s="61" t="n">
        <f aca="false">(H861*I861)/100</f>
        <v>0.21</v>
      </c>
      <c r="K858" s="62" t="n">
        <v>82</v>
      </c>
      <c r="L858" s="62" t="n">
        <v>34</v>
      </c>
      <c r="M858" s="62" t="n">
        <v>12</v>
      </c>
      <c r="N858" s="61" t="n">
        <f aca="false">K858*L858*(1-(L858/M858))</f>
        <v>-5111.33333333333</v>
      </c>
      <c r="O858" s="62" t="n">
        <v>5</v>
      </c>
      <c r="P858" s="62" t="n">
        <v>46</v>
      </c>
      <c r="Q858" s="61" t="n">
        <f aca="false">P858/O858</f>
        <v>9.2</v>
      </c>
      <c r="R858" s="62" t="n">
        <v>809</v>
      </c>
      <c r="S858" s="62" t="n">
        <v>17</v>
      </c>
      <c r="T858" s="45" t="n">
        <v>0.41</v>
      </c>
      <c r="U858" s="61" t="n">
        <f aca="false">(R858*S858*T858)/1000</f>
        <v>5.63873</v>
      </c>
      <c r="V858" s="45" t="n">
        <v>3.08</v>
      </c>
      <c r="W858" s="45" t="n">
        <v>22.08</v>
      </c>
      <c r="X858" s="61" t="n">
        <f aca="false">V858+W858</f>
        <v>25.16</v>
      </c>
    </row>
    <row r="859" customFormat="false" ht="14.9" hidden="false" customHeight="false" outlineLevel="0" collapsed="false">
      <c r="A859" s="59" t="n">
        <v>857</v>
      </c>
      <c r="B859" s="62" t="n">
        <v>10</v>
      </c>
      <c r="C859" s="62" t="n">
        <v>23</v>
      </c>
      <c r="D859" s="61" t="n">
        <f aca="false">(B859/C859)*100</f>
        <v>43.4782608695652</v>
      </c>
      <c r="E859" s="62" t="n">
        <v>25</v>
      </c>
      <c r="F859" s="62" t="n">
        <v>124</v>
      </c>
      <c r="G859" s="61" t="n">
        <f aca="false">(E859/F859)*100</f>
        <v>20.1612903225806</v>
      </c>
      <c r="H859" s="62" t="n">
        <v>4</v>
      </c>
      <c r="I859" s="62" t="n">
        <v>1</v>
      </c>
      <c r="J859" s="61" t="n">
        <f aca="false">(H862*I862)/100</f>
        <v>0.42</v>
      </c>
      <c r="K859" s="62" t="n">
        <v>73</v>
      </c>
      <c r="L859" s="62" t="n">
        <v>47</v>
      </c>
      <c r="M859" s="62" t="n">
        <v>10</v>
      </c>
      <c r="N859" s="61" t="n">
        <f aca="false">K859*L859*(1-(L859/M859))</f>
        <v>-12694.7</v>
      </c>
      <c r="O859" s="62" t="n">
        <v>10</v>
      </c>
      <c r="P859" s="62" t="n">
        <v>38</v>
      </c>
      <c r="Q859" s="61" t="n">
        <f aca="false">P859/O859</f>
        <v>3.8</v>
      </c>
      <c r="R859" s="62" t="n">
        <v>282</v>
      </c>
      <c r="S859" s="62" t="n">
        <v>23</v>
      </c>
      <c r="T859" s="45" t="n">
        <v>0.32</v>
      </c>
      <c r="U859" s="61" t="n">
        <f aca="false">(R859*S859*T859)/1000</f>
        <v>2.07552</v>
      </c>
      <c r="V859" s="45" t="n">
        <v>4.59</v>
      </c>
      <c r="W859" s="45" t="n">
        <v>28</v>
      </c>
      <c r="X859" s="61" t="n">
        <f aca="false">V859+W859</f>
        <v>32.59</v>
      </c>
    </row>
    <row r="860" customFormat="false" ht="14.9" hidden="false" customHeight="false" outlineLevel="0" collapsed="false">
      <c r="A860" s="59" t="n">
        <v>858</v>
      </c>
      <c r="B860" s="62" t="n">
        <v>5</v>
      </c>
      <c r="C860" s="62" t="n">
        <v>20</v>
      </c>
      <c r="D860" s="61" t="n">
        <f aca="false">(B860/C860)*100</f>
        <v>25</v>
      </c>
      <c r="E860" s="62" t="n">
        <v>45</v>
      </c>
      <c r="F860" s="62" t="n">
        <v>122</v>
      </c>
      <c r="G860" s="61" t="n">
        <f aca="false">(E860/F860)*100</f>
        <v>36.8852459016393</v>
      </c>
      <c r="H860" s="62" t="n">
        <v>3</v>
      </c>
      <c r="I860" s="62" t="n">
        <v>1</v>
      </c>
      <c r="J860" s="61" t="n">
        <f aca="false">(H863*I863)/100</f>
        <v>0.06</v>
      </c>
      <c r="K860" s="62" t="n">
        <v>90</v>
      </c>
      <c r="L860" s="62" t="n">
        <v>23</v>
      </c>
      <c r="M860" s="62" t="n">
        <v>10</v>
      </c>
      <c r="N860" s="61" t="n">
        <f aca="false">K860*L860*(1-(L860/M860))</f>
        <v>-2691</v>
      </c>
      <c r="O860" s="62" t="n">
        <v>4</v>
      </c>
      <c r="P860" s="62" t="n">
        <v>32</v>
      </c>
      <c r="Q860" s="61" t="n">
        <f aca="false">P860/O860</f>
        <v>8</v>
      </c>
      <c r="R860" s="62" t="n">
        <v>611</v>
      </c>
      <c r="S860" s="62" t="n">
        <v>28</v>
      </c>
      <c r="T860" s="45" t="n">
        <v>0.42</v>
      </c>
      <c r="U860" s="61" t="n">
        <f aca="false">(R860*S860*T860)/1000</f>
        <v>7.18536</v>
      </c>
      <c r="V860" s="45" t="n">
        <v>2.56</v>
      </c>
      <c r="W860" s="45" t="n">
        <v>24</v>
      </c>
      <c r="X860" s="61" t="n">
        <f aca="false">V860+W860</f>
        <v>26.56</v>
      </c>
    </row>
    <row r="861" customFormat="false" ht="14.9" hidden="false" customHeight="false" outlineLevel="0" collapsed="false">
      <c r="A861" s="59" t="n">
        <v>859</v>
      </c>
      <c r="B861" s="62" t="n">
        <v>2</v>
      </c>
      <c r="C861" s="62" t="n">
        <v>11</v>
      </c>
      <c r="D861" s="61" t="n">
        <f aca="false">(B861/C861)*100</f>
        <v>18.1818181818182</v>
      </c>
      <c r="E861" s="62" t="n">
        <v>29</v>
      </c>
      <c r="F861" s="62" t="n">
        <v>110</v>
      </c>
      <c r="G861" s="61" t="n">
        <f aca="false">(E861/F861)*100</f>
        <v>26.3636363636364</v>
      </c>
      <c r="H861" s="62" t="n">
        <v>7</v>
      </c>
      <c r="I861" s="62" t="n">
        <v>3</v>
      </c>
      <c r="J861" s="61" t="n">
        <f aca="false">(H864*I864)/100</f>
        <v>0.12</v>
      </c>
      <c r="K861" s="62" t="n">
        <v>80</v>
      </c>
      <c r="L861" s="62" t="n">
        <v>11</v>
      </c>
      <c r="M861" s="62" t="n">
        <v>11</v>
      </c>
      <c r="N861" s="61" t="n">
        <f aca="false">K861*L861*(1-(L861/M861))</f>
        <v>0</v>
      </c>
      <c r="O861" s="62" t="n">
        <v>9</v>
      </c>
      <c r="P861" s="62" t="n">
        <v>30</v>
      </c>
      <c r="Q861" s="61" t="n">
        <f aca="false">P861/O861</f>
        <v>3.33333333333333</v>
      </c>
      <c r="R861" s="62" t="n">
        <v>609</v>
      </c>
      <c r="S861" s="62" t="n">
        <v>20</v>
      </c>
      <c r="T861" s="45" t="n">
        <v>0.4</v>
      </c>
      <c r="U861" s="61" t="n">
        <f aca="false">(R861*S861*T861)/1000</f>
        <v>4.872</v>
      </c>
      <c r="V861" s="45" t="n">
        <v>6.05</v>
      </c>
      <c r="W861" s="45" t="n">
        <v>25.2</v>
      </c>
      <c r="X861" s="61" t="n">
        <f aca="false">V861+W861</f>
        <v>31.25</v>
      </c>
    </row>
    <row r="862" customFormat="false" ht="14.9" hidden="false" customHeight="false" outlineLevel="0" collapsed="false">
      <c r="A862" s="59" t="n">
        <v>860</v>
      </c>
      <c r="B862" s="62" t="n">
        <v>10</v>
      </c>
      <c r="C862" s="62" t="n">
        <v>19</v>
      </c>
      <c r="D862" s="61" t="n">
        <f aca="false">(B862/C862)*100</f>
        <v>52.6315789473684</v>
      </c>
      <c r="E862" s="62" t="n">
        <v>12</v>
      </c>
      <c r="F862" s="62" t="n">
        <v>114</v>
      </c>
      <c r="G862" s="61" t="n">
        <f aca="false">(E862/F862)*100</f>
        <v>10.5263157894737</v>
      </c>
      <c r="H862" s="62" t="n">
        <v>14</v>
      </c>
      <c r="I862" s="62" t="n">
        <v>3</v>
      </c>
      <c r="J862" s="61" t="n">
        <f aca="false">(H865*I865)/100</f>
        <v>0.54</v>
      </c>
      <c r="K862" s="62" t="n">
        <v>75</v>
      </c>
      <c r="L862" s="62" t="n">
        <v>18</v>
      </c>
      <c r="M862" s="62" t="n">
        <v>12</v>
      </c>
      <c r="N862" s="61" t="n">
        <f aca="false">K862*L862*(1-(L862/M862))</f>
        <v>-675</v>
      </c>
      <c r="O862" s="62" t="n">
        <v>6</v>
      </c>
      <c r="P862" s="62" t="n">
        <v>44</v>
      </c>
      <c r="Q862" s="61" t="n">
        <f aca="false">P862/O862</f>
        <v>7.33333333333333</v>
      </c>
      <c r="R862" s="62" t="n">
        <v>906</v>
      </c>
      <c r="S862" s="62" t="n">
        <v>28</v>
      </c>
      <c r="T862" s="45" t="n">
        <v>0.39</v>
      </c>
      <c r="U862" s="61" t="n">
        <f aca="false">(R862*S862*T862)/1000</f>
        <v>9.89352</v>
      </c>
      <c r="V862" s="45" t="n">
        <v>2.07</v>
      </c>
      <c r="W862" s="45" t="n">
        <v>9.92</v>
      </c>
      <c r="X862" s="61" t="n">
        <f aca="false">V862+W862</f>
        <v>11.99</v>
      </c>
    </row>
    <row r="863" customFormat="false" ht="14.9" hidden="false" customHeight="false" outlineLevel="0" collapsed="false">
      <c r="A863" s="59" t="n">
        <v>861</v>
      </c>
      <c r="B863" s="62" t="n">
        <v>8</v>
      </c>
      <c r="C863" s="62" t="n">
        <v>22</v>
      </c>
      <c r="D863" s="61" t="n">
        <f aca="false">(B863/C863)*100</f>
        <v>36.3636363636364</v>
      </c>
      <c r="E863" s="62" t="n">
        <v>17</v>
      </c>
      <c r="F863" s="62" t="n">
        <v>118</v>
      </c>
      <c r="G863" s="61" t="n">
        <f aca="false">(E863/F863)*100</f>
        <v>14.406779661017</v>
      </c>
      <c r="H863" s="62" t="n">
        <v>3</v>
      </c>
      <c r="I863" s="62" t="n">
        <v>2</v>
      </c>
      <c r="J863" s="61" t="n">
        <f aca="false">(H866*I866)/100</f>
        <v>0.42</v>
      </c>
      <c r="K863" s="62" t="n">
        <v>77</v>
      </c>
      <c r="L863" s="62" t="n">
        <v>49</v>
      </c>
      <c r="M863" s="62" t="n">
        <v>12</v>
      </c>
      <c r="N863" s="61" t="n">
        <f aca="false">K863*L863*(1-(L863/M863))</f>
        <v>-11633.4166666667</v>
      </c>
      <c r="O863" s="62" t="n">
        <v>5</v>
      </c>
      <c r="P863" s="62" t="n">
        <v>43</v>
      </c>
      <c r="Q863" s="61" t="n">
        <f aca="false">P863/O863</f>
        <v>8.6</v>
      </c>
      <c r="R863" s="62" t="n">
        <v>695</v>
      </c>
      <c r="S863" s="62" t="n">
        <v>27</v>
      </c>
      <c r="T863" s="45" t="n">
        <v>0.36</v>
      </c>
      <c r="U863" s="61" t="n">
        <f aca="false">(R863*S863*T863)/1000</f>
        <v>6.7554</v>
      </c>
      <c r="V863" s="45" t="n">
        <v>4.15</v>
      </c>
      <c r="W863" s="45" t="n">
        <v>6.08</v>
      </c>
      <c r="X863" s="61" t="n">
        <f aca="false">V863+W863</f>
        <v>10.23</v>
      </c>
    </row>
    <row r="864" customFormat="false" ht="14.9" hidden="false" customHeight="false" outlineLevel="0" collapsed="false">
      <c r="A864" s="59" t="n">
        <v>862</v>
      </c>
      <c r="B864" s="62" t="n">
        <v>10</v>
      </c>
      <c r="C864" s="62" t="n">
        <v>16</v>
      </c>
      <c r="D864" s="61" t="n">
        <f aca="false">(B864/C864)*100</f>
        <v>62.5</v>
      </c>
      <c r="E864" s="62" t="n">
        <v>38</v>
      </c>
      <c r="F864" s="62" t="n">
        <v>111</v>
      </c>
      <c r="G864" s="61" t="n">
        <f aca="false">(E864/F864)*100</f>
        <v>34.2342342342342</v>
      </c>
      <c r="H864" s="62" t="n">
        <v>4</v>
      </c>
      <c r="I864" s="62" t="n">
        <v>3</v>
      </c>
      <c r="J864" s="61" t="n">
        <f aca="false">(H867*I867)/100</f>
        <v>0.04</v>
      </c>
      <c r="K864" s="62" t="n">
        <v>76</v>
      </c>
      <c r="L864" s="62" t="n">
        <v>26</v>
      </c>
      <c r="M864" s="62" t="n">
        <v>12</v>
      </c>
      <c r="N864" s="61" t="n">
        <f aca="false">K864*L864*(1-(L864/M864))</f>
        <v>-2305.33333333333</v>
      </c>
      <c r="O864" s="62" t="n">
        <v>7</v>
      </c>
      <c r="P864" s="62" t="n">
        <v>50</v>
      </c>
      <c r="Q864" s="61" t="n">
        <f aca="false">P864/O864</f>
        <v>7.14285714285714</v>
      </c>
      <c r="R864" s="62" t="n">
        <v>422</v>
      </c>
      <c r="S864" s="62" t="n">
        <v>19</v>
      </c>
      <c r="T864" s="45" t="n">
        <v>0.39</v>
      </c>
      <c r="U864" s="61" t="n">
        <f aca="false">(R864*S864*T864)/1000</f>
        <v>3.12702</v>
      </c>
      <c r="V864" s="45" t="n">
        <v>3.07</v>
      </c>
      <c r="W864" s="45" t="n">
        <v>12.8</v>
      </c>
      <c r="X864" s="61" t="n">
        <f aca="false">V864+W864</f>
        <v>15.87</v>
      </c>
    </row>
    <row r="865" customFormat="false" ht="14.9" hidden="false" customHeight="false" outlineLevel="0" collapsed="false">
      <c r="A865" s="59" t="n">
        <v>863</v>
      </c>
      <c r="B865" s="62" t="n">
        <v>8</v>
      </c>
      <c r="C865" s="62" t="n">
        <v>16</v>
      </c>
      <c r="D865" s="61" t="n">
        <f aca="false">(B865/C865)*100</f>
        <v>50</v>
      </c>
      <c r="E865" s="62" t="n">
        <v>35</v>
      </c>
      <c r="F865" s="62" t="n">
        <v>115</v>
      </c>
      <c r="G865" s="61" t="n">
        <f aca="false">(E865/F865)*100</f>
        <v>30.4347826086957</v>
      </c>
      <c r="H865" s="62" t="n">
        <v>18</v>
      </c>
      <c r="I865" s="62" t="n">
        <v>3</v>
      </c>
      <c r="J865" s="61" t="n">
        <f aca="false">(H868*I868)/100</f>
        <v>0.3</v>
      </c>
      <c r="K865" s="62" t="n">
        <v>72</v>
      </c>
      <c r="L865" s="62" t="n">
        <v>36</v>
      </c>
      <c r="M865" s="62" t="n">
        <v>11</v>
      </c>
      <c r="N865" s="61" t="n">
        <f aca="false">K865*L865*(1-(L865/M865))</f>
        <v>-5890.90909090909</v>
      </c>
      <c r="O865" s="62" t="n">
        <v>10</v>
      </c>
      <c r="P865" s="62" t="n">
        <v>35</v>
      </c>
      <c r="Q865" s="61" t="n">
        <f aca="false">P865/O865</f>
        <v>3.5</v>
      </c>
      <c r="R865" s="62" t="n">
        <v>309</v>
      </c>
      <c r="S865" s="62" t="n">
        <v>15</v>
      </c>
      <c r="T865" s="45" t="n">
        <v>0.41</v>
      </c>
      <c r="U865" s="61" t="n">
        <f aca="false">(R865*S865*T865)/1000</f>
        <v>1.90035</v>
      </c>
      <c r="V865" s="45" t="n">
        <v>4.6</v>
      </c>
      <c r="W865" s="45" t="n">
        <v>14.08</v>
      </c>
      <c r="X865" s="61" t="n">
        <f aca="false">V865+W865</f>
        <v>18.68</v>
      </c>
    </row>
    <row r="866" customFormat="false" ht="14.9" hidden="false" customHeight="false" outlineLevel="0" collapsed="false">
      <c r="A866" s="59" t="n">
        <v>864</v>
      </c>
      <c r="B866" s="62" t="n">
        <v>7</v>
      </c>
      <c r="C866" s="62" t="n">
        <v>10</v>
      </c>
      <c r="D866" s="61" t="n">
        <f aca="false">(B866/C866)*100</f>
        <v>70</v>
      </c>
      <c r="E866" s="62" t="n">
        <v>39</v>
      </c>
      <c r="F866" s="62" t="n">
        <v>114</v>
      </c>
      <c r="G866" s="61" t="n">
        <f aca="false">(E866/F866)*100</f>
        <v>34.2105263157895</v>
      </c>
      <c r="H866" s="62" t="n">
        <v>14</v>
      </c>
      <c r="I866" s="62" t="n">
        <v>3</v>
      </c>
      <c r="J866" s="61" t="n">
        <f aca="false">(H869*I869)/100</f>
        <v>0.13</v>
      </c>
      <c r="K866" s="62" t="n">
        <v>78</v>
      </c>
      <c r="L866" s="62" t="n">
        <v>23</v>
      </c>
      <c r="M866" s="62" t="n">
        <v>11</v>
      </c>
      <c r="N866" s="61" t="n">
        <f aca="false">K866*L866*(1-(L866/M866))</f>
        <v>-1957.09090909091</v>
      </c>
      <c r="O866" s="62" t="n">
        <v>5</v>
      </c>
      <c r="P866" s="62" t="n">
        <v>41</v>
      </c>
      <c r="Q866" s="61" t="n">
        <f aca="false">P866/O866</f>
        <v>8.2</v>
      </c>
      <c r="R866" s="62" t="n">
        <v>425</v>
      </c>
      <c r="S866" s="62" t="n">
        <v>25</v>
      </c>
      <c r="T866" s="45" t="n">
        <v>0.43</v>
      </c>
      <c r="U866" s="61" t="n">
        <f aca="false">(R866*S866*T866)/1000</f>
        <v>4.56875</v>
      </c>
      <c r="V866" s="45" t="n">
        <v>5.56</v>
      </c>
      <c r="W866" s="45" t="n">
        <v>30.96</v>
      </c>
      <c r="X866" s="61" t="n">
        <f aca="false">V866+W866</f>
        <v>36.52</v>
      </c>
    </row>
    <row r="867" customFormat="false" ht="14.9" hidden="false" customHeight="false" outlineLevel="0" collapsed="false">
      <c r="A867" s="59" t="n">
        <v>865</v>
      </c>
      <c r="B867" s="62" t="n">
        <v>3</v>
      </c>
      <c r="C867" s="62" t="n">
        <v>24</v>
      </c>
      <c r="D867" s="61" t="n">
        <f aca="false">(B867/C867)*100</f>
        <v>12.5</v>
      </c>
      <c r="E867" s="62" t="n">
        <v>30</v>
      </c>
      <c r="F867" s="62" t="n">
        <v>116</v>
      </c>
      <c r="G867" s="61" t="n">
        <f aca="false">(E867/F867)*100</f>
        <v>25.8620689655172</v>
      </c>
      <c r="H867" s="62" t="n">
        <v>4</v>
      </c>
      <c r="I867" s="62" t="n">
        <v>1</v>
      </c>
      <c r="J867" s="61" t="n">
        <f aca="false">(H870*I870)/100</f>
        <v>0.54</v>
      </c>
      <c r="K867" s="62" t="n">
        <v>78</v>
      </c>
      <c r="L867" s="62" t="n">
        <v>49</v>
      </c>
      <c r="M867" s="62" t="n">
        <v>11</v>
      </c>
      <c r="N867" s="61" t="n">
        <f aca="false">K867*L867*(1-(L867/M867))</f>
        <v>-13203.2727272727</v>
      </c>
      <c r="O867" s="62" t="n">
        <v>4</v>
      </c>
      <c r="P867" s="62" t="n">
        <v>37</v>
      </c>
      <c r="Q867" s="61" t="n">
        <f aca="false">P867/O867</f>
        <v>9.25</v>
      </c>
      <c r="R867" s="62" t="n">
        <v>872</v>
      </c>
      <c r="S867" s="62" t="n">
        <v>30</v>
      </c>
      <c r="T867" s="45" t="n">
        <v>0.39</v>
      </c>
      <c r="U867" s="61" t="n">
        <f aca="false">(R867*S867*T867)/1000</f>
        <v>10.2024</v>
      </c>
      <c r="V867" s="45" t="n">
        <v>3.65</v>
      </c>
      <c r="W867" s="45" t="n">
        <v>19.6</v>
      </c>
      <c r="X867" s="61" t="n">
        <f aca="false">V867+W867</f>
        <v>23.25</v>
      </c>
    </row>
    <row r="868" customFormat="false" ht="14.9" hidden="false" customHeight="false" outlineLevel="0" collapsed="false">
      <c r="A868" s="59" t="n">
        <v>866</v>
      </c>
      <c r="B868" s="62" t="n">
        <v>8</v>
      </c>
      <c r="C868" s="62" t="n">
        <v>14</v>
      </c>
      <c r="D868" s="61" t="n">
        <f aca="false">(B868/C868)*100</f>
        <v>57.1428571428571</v>
      </c>
      <c r="E868" s="62" t="n">
        <v>19</v>
      </c>
      <c r="F868" s="62" t="n">
        <v>120</v>
      </c>
      <c r="G868" s="61" t="n">
        <f aca="false">(E868/F868)*100</f>
        <v>15.8333333333333</v>
      </c>
      <c r="H868" s="62" t="n">
        <v>10</v>
      </c>
      <c r="I868" s="62" t="n">
        <v>3</v>
      </c>
      <c r="J868" s="61" t="n">
        <f aca="false">(H871*I871)/100</f>
        <v>0.06</v>
      </c>
      <c r="K868" s="62" t="n">
        <v>70</v>
      </c>
      <c r="L868" s="62" t="n">
        <v>13</v>
      </c>
      <c r="M868" s="62" t="n">
        <v>10</v>
      </c>
      <c r="N868" s="61" t="n">
        <f aca="false">K868*L868*(1-(L868/M868))</f>
        <v>-273</v>
      </c>
      <c r="O868" s="62" t="n">
        <v>3</v>
      </c>
      <c r="P868" s="62" t="n">
        <v>35</v>
      </c>
      <c r="Q868" s="61" t="n">
        <f aca="false">P868/O868</f>
        <v>11.6666666666667</v>
      </c>
      <c r="R868" s="62" t="n">
        <v>510</v>
      </c>
      <c r="S868" s="62" t="n">
        <v>17</v>
      </c>
      <c r="T868" s="45" t="n">
        <v>0.32</v>
      </c>
      <c r="U868" s="61" t="n">
        <f aca="false">(R868*S868*T868)/1000</f>
        <v>2.7744</v>
      </c>
      <c r="V868" s="45" t="n">
        <v>6.15</v>
      </c>
      <c r="W868" s="45" t="n">
        <v>34.4</v>
      </c>
      <c r="X868" s="61" t="n">
        <f aca="false">V868+W868</f>
        <v>40.55</v>
      </c>
    </row>
    <row r="869" customFormat="false" ht="14.9" hidden="false" customHeight="false" outlineLevel="0" collapsed="false">
      <c r="A869" s="59" t="n">
        <v>867</v>
      </c>
      <c r="B869" s="62" t="n">
        <v>0</v>
      </c>
      <c r="C869" s="62" t="n">
        <v>17</v>
      </c>
      <c r="D869" s="61" t="n">
        <f aca="false">(B869/C869)*100</f>
        <v>0</v>
      </c>
      <c r="E869" s="62" t="n">
        <v>29</v>
      </c>
      <c r="F869" s="62" t="n">
        <v>116</v>
      </c>
      <c r="G869" s="61" t="n">
        <f aca="false">(E869/F869)*100</f>
        <v>25</v>
      </c>
      <c r="H869" s="62" t="n">
        <v>13</v>
      </c>
      <c r="I869" s="62" t="n">
        <v>1</v>
      </c>
      <c r="J869" s="61" t="n">
        <f aca="false">(H872*I872)/100</f>
        <v>0.2</v>
      </c>
      <c r="K869" s="62" t="n">
        <v>80</v>
      </c>
      <c r="L869" s="62" t="n">
        <v>23</v>
      </c>
      <c r="M869" s="62" t="n">
        <v>10</v>
      </c>
      <c r="N869" s="61" t="n">
        <f aca="false">K869*L869*(1-(L869/M869))</f>
        <v>-2392</v>
      </c>
      <c r="O869" s="62" t="n">
        <v>8</v>
      </c>
      <c r="P869" s="62" t="n">
        <v>38</v>
      </c>
      <c r="Q869" s="61" t="n">
        <f aca="false">P869/O869</f>
        <v>4.75</v>
      </c>
      <c r="R869" s="62" t="n">
        <v>448</v>
      </c>
      <c r="S869" s="62" t="n">
        <v>20</v>
      </c>
      <c r="T869" s="45" t="n">
        <v>0.32</v>
      </c>
      <c r="U869" s="61" t="n">
        <f aca="false">(R869*S869*T869)/1000</f>
        <v>2.8672</v>
      </c>
      <c r="V869" s="45" t="n">
        <v>3.55</v>
      </c>
      <c r="W869" s="45" t="n">
        <v>20.16</v>
      </c>
      <c r="X869" s="61" t="n">
        <f aca="false">V869+W869</f>
        <v>23.71</v>
      </c>
    </row>
    <row r="870" customFormat="false" ht="14.9" hidden="false" customHeight="false" outlineLevel="0" collapsed="false">
      <c r="A870" s="59" t="n">
        <v>868</v>
      </c>
      <c r="B870" s="62" t="n">
        <v>7</v>
      </c>
      <c r="C870" s="62" t="n">
        <v>21</v>
      </c>
      <c r="D870" s="61" t="n">
        <f aca="false">(B870/C870)*100</f>
        <v>33.3333333333333</v>
      </c>
      <c r="E870" s="62" t="n">
        <v>14</v>
      </c>
      <c r="F870" s="62" t="n">
        <v>111</v>
      </c>
      <c r="G870" s="61" t="n">
        <f aca="false">(E870/F870)*100</f>
        <v>12.6126126126126</v>
      </c>
      <c r="H870" s="62" t="n">
        <v>18</v>
      </c>
      <c r="I870" s="62" t="n">
        <v>3</v>
      </c>
      <c r="J870" s="61" t="n">
        <f aca="false">(H873*I873)/100</f>
        <v>0.06</v>
      </c>
      <c r="K870" s="62" t="n">
        <v>72</v>
      </c>
      <c r="L870" s="62" t="n">
        <v>40</v>
      </c>
      <c r="M870" s="62" t="n">
        <v>10</v>
      </c>
      <c r="N870" s="61" t="n">
        <f aca="false">K870*L870*(1-(L870/M870))</f>
        <v>-8640</v>
      </c>
      <c r="O870" s="62" t="n">
        <v>10</v>
      </c>
      <c r="P870" s="62" t="n">
        <v>38</v>
      </c>
      <c r="Q870" s="61" t="n">
        <f aca="false">P870/O870</f>
        <v>3.8</v>
      </c>
      <c r="R870" s="62" t="n">
        <v>963</v>
      </c>
      <c r="S870" s="62" t="n">
        <v>24</v>
      </c>
      <c r="T870" s="45" t="n">
        <v>0.25</v>
      </c>
      <c r="U870" s="61" t="n">
        <f aca="false">(R870*S870*T870)/1000</f>
        <v>5.778</v>
      </c>
      <c r="V870" s="45" t="n">
        <v>5.56</v>
      </c>
      <c r="W870" s="45" t="n">
        <v>32</v>
      </c>
      <c r="X870" s="61" t="n">
        <f aca="false">V870+W870</f>
        <v>37.56</v>
      </c>
    </row>
    <row r="871" customFormat="false" ht="14.9" hidden="false" customHeight="false" outlineLevel="0" collapsed="false">
      <c r="A871" s="59" t="n">
        <v>869</v>
      </c>
      <c r="B871" s="62" t="n">
        <v>9</v>
      </c>
      <c r="C871" s="62" t="n">
        <v>19</v>
      </c>
      <c r="D871" s="61" t="n">
        <f aca="false">(B871/C871)*100</f>
        <v>47.3684210526316</v>
      </c>
      <c r="E871" s="62" t="n">
        <v>28</v>
      </c>
      <c r="F871" s="62" t="n">
        <v>123</v>
      </c>
      <c r="G871" s="61" t="n">
        <f aca="false">(E871/F871)*100</f>
        <v>22.7642276422764</v>
      </c>
      <c r="H871" s="62" t="n">
        <v>6</v>
      </c>
      <c r="I871" s="62" t="n">
        <v>1</v>
      </c>
      <c r="J871" s="61" t="n">
        <f aca="false">(H874*I874)/100</f>
        <v>0.3</v>
      </c>
      <c r="K871" s="62" t="n">
        <v>76</v>
      </c>
      <c r="L871" s="62" t="n">
        <v>27</v>
      </c>
      <c r="M871" s="62" t="n">
        <v>12</v>
      </c>
      <c r="N871" s="61" t="n">
        <f aca="false">K871*L871*(1-(L871/M871))</f>
        <v>-2565</v>
      </c>
      <c r="O871" s="62" t="n">
        <v>10</v>
      </c>
      <c r="P871" s="62" t="n">
        <v>30</v>
      </c>
      <c r="Q871" s="61" t="n">
        <f aca="false">P871/O871</f>
        <v>3</v>
      </c>
      <c r="R871" s="62" t="n">
        <v>188</v>
      </c>
      <c r="S871" s="62" t="n">
        <v>20</v>
      </c>
      <c r="T871" s="45" t="n">
        <v>0.44</v>
      </c>
      <c r="U871" s="61" t="n">
        <f aca="false">(R871*S871*T871)/1000</f>
        <v>1.6544</v>
      </c>
      <c r="V871" s="45" t="n">
        <v>3.15</v>
      </c>
      <c r="W871" s="45" t="n">
        <v>24.96</v>
      </c>
      <c r="X871" s="61" t="n">
        <f aca="false">V871+W871</f>
        <v>28.11</v>
      </c>
    </row>
    <row r="872" customFormat="false" ht="14.9" hidden="false" customHeight="false" outlineLevel="0" collapsed="false">
      <c r="A872" s="59" t="n">
        <v>870</v>
      </c>
      <c r="B872" s="62" t="n">
        <v>1</v>
      </c>
      <c r="C872" s="62" t="n">
        <v>25</v>
      </c>
      <c r="D872" s="61" t="n">
        <f aca="false">(B872/C872)*100</f>
        <v>4</v>
      </c>
      <c r="E872" s="62" t="n">
        <v>17</v>
      </c>
      <c r="F872" s="62" t="n">
        <v>110</v>
      </c>
      <c r="G872" s="61" t="n">
        <f aca="false">(E872/F872)*100</f>
        <v>15.4545454545455</v>
      </c>
      <c r="H872" s="62" t="n">
        <v>20</v>
      </c>
      <c r="I872" s="62" t="n">
        <v>1</v>
      </c>
      <c r="J872" s="61" t="n">
        <f aca="false">(H875*I875)/100</f>
        <v>0.6</v>
      </c>
      <c r="K872" s="62" t="n">
        <v>78</v>
      </c>
      <c r="L872" s="62" t="n">
        <v>13</v>
      </c>
      <c r="M872" s="62" t="n">
        <v>10</v>
      </c>
      <c r="N872" s="61" t="n">
        <f aca="false">K872*L872*(1-(L872/M872))</f>
        <v>-304.2</v>
      </c>
      <c r="O872" s="62" t="n">
        <v>3</v>
      </c>
      <c r="P872" s="62" t="n">
        <v>38</v>
      </c>
      <c r="Q872" s="61" t="n">
        <f aca="false">P872/O872</f>
        <v>12.6666666666667</v>
      </c>
      <c r="R872" s="62" t="n">
        <v>995</v>
      </c>
      <c r="S872" s="62" t="n">
        <v>29</v>
      </c>
      <c r="T872" s="45" t="n">
        <v>0.34</v>
      </c>
      <c r="U872" s="61" t="n">
        <f aca="false">(R872*S872*T872)/1000</f>
        <v>9.8107</v>
      </c>
      <c r="V872" s="45" t="n">
        <v>1.65</v>
      </c>
      <c r="W872" s="45" t="n">
        <v>35.28</v>
      </c>
      <c r="X872" s="61" t="n">
        <f aca="false">V872+W872</f>
        <v>36.93</v>
      </c>
    </row>
    <row r="873" customFormat="false" ht="14.9" hidden="false" customHeight="false" outlineLevel="0" collapsed="false">
      <c r="A873" s="59" t="n">
        <v>871</v>
      </c>
      <c r="B873" s="62" t="n">
        <v>6</v>
      </c>
      <c r="C873" s="62" t="n">
        <v>21</v>
      </c>
      <c r="D873" s="61" t="n">
        <f aca="false">(B873/C873)*100</f>
        <v>28.5714285714286</v>
      </c>
      <c r="E873" s="62" t="n">
        <v>45</v>
      </c>
      <c r="F873" s="62" t="n">
        <v>117</v>
      </c>
      <c r="G873" s="61" t="n">
        <f aca="false">(E873/F873)*100</f>
        <v>38.4615384615385</v>
      </c>
      <c r="H873" s="62" t="n">
        <v>6</v>
      </c>
      <c r="I873" s="62" t="n">
        <v>1</v>
      </c>
      <c r="J873" s="61" t="n">
        <f aca="false">(H876*I876)/100</f>
        <v>0.1</v>
      </c>
      <c r="K873" s="62" t="n">
        <v>77</v>
      </c>
      <c r="L873" s="62" t="n">
        <v>21</v>
      </c>
      <c r="M873" s="62" t="n">
        <v>11</v>
      </c>
      <c r="N873" s="61" t="n">
        <f aca="false">K873*L873*(1-(L873/M873))</f>
        <v>-1470</v>
      </c>
      <c r="O873" s="62" t="n">
        <v>6</v>
      </c>
      <c r="P873" s="62" t="n">
        <v>41</v>
      </c>
      <c r="Q873" s="61" t="n">
        <f aca="false">P873/O873</f>
        <v>6.83333333333333</v>
      </c>
      <c r="R873" s="62" t="n">
        <v>586</v>
      </c>
      <c r="S873" s="62" t="n">
        <v>24</v>
      </c>
      <c r="T873" s="45" t="n">
        <v>0.29</v>
      </c>
      <c r="U873" s="61" t="n">
        <f aca="false">(R873*S873*T873)/1000</f>
        <v>4.07856</v>
      </c>
      <c r="V873" s="45" t="n">
        <v>7.56</v>
      </c>
      <c r="W873" s="45" t="n">
        <v>22.4</v>
      </c>
      <c r="X873" s="61" t="n">
        <f aca="false">V873+W873</f>
        <v>29.96</v>
      </c>
    </row>
    <row r="874" customFormat="false" ht="14.9" hidden="false" customHeight="false" outlineLevel="0" collapsed="false">
      <c r="A874" s="59" t="n">
        <v>872</v>
      </c>
      <c r="B874" s="62" t="n">
        <v>10</v>
      </c>
      <c r="C874" s="62" t="n">
        <v>16</v>
      </c>
      <c r="D874" s="61" t="n">
        <f aca="false">(B874/C874)*100</f>
        <v>62.5</v>
      </c>
      <c r="E874" s="62" t="n">
        <v>38</v>
      </c>
      <c r="F874" s="62" t="n">
        <v>115</v>
      </c>
      <c r="G874" s="61" t="n">
        <f aca="false">(E874/F874)*100</f>
        <v>33.0434782608696</v>
      </c>
      <c r="H874" s="62" t="n">
        <v>10</v>
      </c>
      <c r="I874" s="62" t="n">
        <v>3</v>
      </c>
      <c r="J874" s="61" t="n">
        <f aca="false">(H877*I877)/100</f>
        <v>0.21</v>
      </c>
      <c r="K874" s="62" t="n">
        <v>70</v>
      </c>
      <c r="L874" s="62" t="n">
        <v>35</v>
      </c>
      <c r="M874" s="62" t="n">
        <v>10</v>
      </c>
      <c r="N874" s="61" t="n">
        <f aca="false">K874*L874*(1-(L874/M874))</f>
        <v>-6125</v>
      </c>
      <c r="O874" s="62" t="n">
        <v>5</v>
      </c>
      <c r="P874" s="62" t="n">
        <v>34</v>
      </c>
      <c r="Q874" s="61" t="n">
        <f aca="false">P874/O874</f>
        <v>6.8</v>
      </c>
      <c r="R874" s="62" t="n">
        <v>127</v>
      </c>
      <c r="S874" s="62" t="n">
        <v>21</v>
      </c>
      <c r="T874" s="45" t="n">
        <v>0.41</v>
      </c>
      <c r="U874" s="61" t="n">
        <f aca="false">(R874*S874*T874)/1000</f>
        <v>1.09347</v>
      </c>
      <c r="V874" s="45" t="n">
        <v>4.05</v>
      </c>
      <c r="W874" s="45" t="n">
        <v>10.32</v>
      </c>
      <c r="X874" s="61" t="n">
        <f aca="false">V874+W874</f>
        <v>14.37</v>
      </c>
    </row>
    <row r="875" customFormat="false" ht="14.9" hidden="false" customHeight="false" outlineLevel="0" collapsed="false">
      <c r="A875" s="59" t="n">
        <v>873</v>
      </c>
      <c r="B875" s="62" t="n">
        <v>2</v>
      </c>
      <c r="C875" s="62" t="n">
        <v>11</v>
      </c>
      <c r="D875" s="61" t="n">
        <f aca="false">(B875/C875)*100</f>
        <v>18.1818181818182</v>
      </c>
      <c r="E875" s="62" t="n">
        <v>38</v>
      </c>
      <c r="F875" s="62" t="n">
        <v>111</v>
      </c>
      <c r="G875" s="61" t="n">
        <f aca="false">(E875/F875)*100</f>
        <v>34.2342342342342</v>
      </c>
      <c r="H875" s="62" t="n">
        <v>20</v>
      </c>
      <c r="I875" s="62" t="n">
        <v>3</v>
      </c>
      <c r="J875" s="61" t="n">
        <f aca="false">(H878*I878)/100</f>
        <v>0.05</v>
      </c>
      <c r="K875" s="62" t="n">
        <v>83</v>
      </c>
      <c r="L875" s="62" t="n">
        <v>33</v>
      </c>
      <c r="M875" s="62" t="n">
        <v>12</v>
      </c>
      <c r="N875" s="61" t="n">
        <f aca="false">K875*L875*(1-(L875/M875))</f>
        <v>-4793.25</v>
      </c>
      <c r="O875" s="62" t="n">
        <v>6</v>
      </c>
      <c r="P875" s="62" t="n">
        <v>31</v>
      </c>
      <c r="Q875" s="61" t="n">
        <f aca="false">P875/O875</f>
        <v>5.16666666666667</v>
      </c>
      <c r="R875" s="62" t="n">
        <v>810</v>
      </c>
      <c r="S875" s="62" t="n">
        <v>30</v>
      </c>
      <c r="T875" s="45" t="n">
        <v>0.26</v>
      </c>
      <c r="U875" s="61" t="n">
        <f aca="false">(R875*S875*T875)/1000</f>
        <v>6.318</v>
      </c>
      <c r="V875" s="45" t="n">
        <v>2.59</v>
      </c>
      <c r="W875" s="45" t="n">
        <v>6.72</v>
      </c>
      <c r="X875" s="61" t="n">
        <f aca="false">V875+W875</f>
        <v>9.31</v>
      </c>
    </row>
    <row r="876" customFormat="false" ht="14.9" hidden="false" customHeight="false" outlineLevel="0" collapsed="false">
      <c r="A876" s="59" t="n">
        <v>874</v>
      </c>
      <c r="B876" s="62" t="n">
        <v>8</v>
      </c>
      <c r="C876" s="62" t="n">
        <v>23</v>
      </c>
      <c r="D876" s="61" t="n">
        <f aca="false">(B876/C876)*100</f>
        <v>34.7826086956522</v>
      </c>
      <c r="E876" s="62" t="n">
        <v>45</v>
      </c>
      <c r="F876" s="62" t="n">
        <v>119</v>
      </c>
      <c r="G876" s="61" t="n">
        <f aca="false">(E876/F876)*100</f>
        <v>37.8151260504202</v>
      </c>
      <c r="H876" s="62" t="n">
        <v>5</v>
      </c>
      <c r="I876" s="62" t="n">
        <v>2</v>
      </c>
      <c r="J876" s="61" t="n">
        <f aca="false">(H879*I879)/100</f>
        <v>0.06</v>
      </c>
      <c r="K876" s="62" t="n">
        <v>83</v>
      </c>
      <c r="L876" s="62" t="n">
        <v>49</v>
      </c>
      <c r="M876" s="62" t="n">
        <v>12</v>
      </c>
      <c r="N876" s="61" t="n">
        <f aca="false">K876*L876*(1-(L876/M876))</f>
        <v>-12539.9166666667</v>
      </c>
      <c r="O876" s="62" t="n">
        <v>3</v>
      </c>
      <c r="P876" s="62" t="n">
        <v>39</v>
      </c>
      <c r="Q876" s="61" t="n">
        <f aca="false">P876/O876</f>
        <v>13</v>
      </c>
      <c r="R876" s="62" t="n">
        <v>849</v>
      </c>
      <c r="S876" s="62" t="n">
        <v>28</v>
      </c>
      <c r="T876" s="45" t="n">
        <v>0.39</v>
      </c>
      <c r="U876" s="61" t="n">
        <f aca="false">(R876*S876*T876)/1000</f>
        <v>9.27108</v>
      </c>
      <c r="V876" s="45" t="n">
        <v>2.57</v>
      </c>
      <c r="W876" s="45" t="n">
        <v>6.72</v>
      </c>
      <c r="X876" s="61" t="n">
        <f aca="false">V876+W876</f>
        <v>9.29</v>
      </c>
    </row>
    <row r="877" customFormat="false" ht="14.9" hidden="false" customHeight="false" outlineLevel="0" collapsed="false">
      <c r="A877" s="59" t="n">
        <v>875</v>
      </c>
      <c r="B877" s="62" t="n">
        <v>4</v>
      </c>
      <c r="C877" s="62" t="n">
        <v>23</v>
      </c>
      <c r="D877" s="61" t="n">
        <f aca="false">(B877/C877)*100</f>
        <v>17.3913043478261</v>
      </c>
      <c r="E877" s="62" t="n">
        <v>12</v>
      </c>
      <c r="F877" s="62" t="n">
        <v>124</v>
      </c>
      <c r="G877" s="61" t="n">
        <f aca="false">(E877/F877)*100</f>
        <v>9.67741935483871</v>
      </c>
      <c r="H877" s="62" t="n">
        <v>7</v>
      </c>
      <c r="I877" s="62" t="n">
        <v>3</v>
      </c>
      <c r="J877" s="61" t="n">
        <f aca="false">(H880*I880)/100</f>
        <v>0.12</v>
      </c>
      <c r="K877" s="62" t="n">
        <v>73</v>
      </c>
      <c r="L877" s="62" t="n">
        <v>34</v>
      </c>
      <c r="M877" s="62" t="n">
        <v>12</v>
      </c>
      <c r="N877" s="61" t="n">
        <f aca="false">K877*L877*(1-(L877/M877))</f>
        <v>-4550.33333333333</v>
      </c>
      <c r="O877" s="62" t="n">
        <v>3</v>
      </c>
      <c r="P877" s="62" t="n">
        <v>49</v>
      </c>
      <c r="Q877" s="61" t="n">
        <f aca="false">P877/O877</f>
        <v>16.3333333333333</v>
      </c>
      <c r="R877" s="62" t="n">
        <v>512</v>
      </c>
      <c r="S877" s="62" t="n">
        <v>25</v>
      </c>
      <c r="T877" s="45" t="n">
        <v>0.25</v>
      </c>
      <c r="U877" s="61" t="n">
        <f aca="false">(R877*S877*T877)/1000</f>
        <v>3.2</v>
      </c>
      <c r="V877" s="45" t="n">
        <v>6.14</v>
      </c>
      <c r="W877" s="45" t="n">
        <v>31.2</v>
      </c>
      <c r="X877" s="61" t="n">
        <f aca="false">V877+W877</f>
        <v>37.34</v>
      </c>
    </row>
    <row r="878" customFormat="false" ht="14.9" hidden="false" customHeight="false" outlineLevel="0" collapsed="false">
      <c r="A878" s="59" t="n">
        <v>876</v>
      </c>
      <c r="B878" s="62" t="n">
        <v>2</v>
      </c>
      <c r="C878" s="62" t="n">
        <v>20</v>
      </c>
      <c r="D878" s="61" t="n">
        <f aca="false">(B878/C878)*100</f>
        <v>10</v>
      </c>
      <c r="E878" s="62" t="n">
        <v>26</v>
      </c>
      <c r="F878" s="62" t="n">
        <v>114</v>
      </c>
      <c r="G878" s="61" t="n">
        <f aca="false">(E878/F878)*100</f>
        <v>22.8070175438596</v>
      </c>
      <c r="H878" s="62" t="n">
        <v>5</v>
      </c>
      <c r="I878" s="62" t="n">
        <v>1</v>
      </c>
      <c r="J878" s="61" t="n">
        <f aca="false">(H881*I881)/100</f>
        <v>0.11</v>
      </c>
      <c r="K878" s="62" t="n">
        <v>86</v>
      </c>
      <c r="L878" s="62" t="n">
        <v>49</v>
      </c>
      <c r="M878" s="62" t="n">
        <v>12</v>
      </c>
      <c r="N878" s="61" t="n">
        <f aca="false">K878*L878*(1-(L878/M878))</f>
        <v>-12993.1666666667</v>
      </c>
      <c r="O878" s="62" t="n">
        <v>9</v>
      </c>
      <c r="P878" s="62" t="n">
        <v>46</v>
      </c>
      <c r="Q878" s="61" t="n">
        <f aca="false">P878/O878</f>
        <v>5.11111111111111</v>
      </c>
      <c r="R878" s="62" t="n">
        <v>293</v>
      </c>
      <c r="S878" s="62" t="n">
        <v>28</v>
      </c>
      <c r="T878" s="45" t="n">
        <v>0.44</v>
      </c>
      <c r="U878" s="61" t="n">
        <f aca="false">(R878*S878*T878)/1000</f>
        <v>3.60976</v>
      </c>
      <c r="V878" s="45" t="n">
        <v>3.09</v>
      </c>
      <c r="W878" s="45" t="n">
        <v>11.84</v>
      </c>
      <c r="X878" s="61" t="n">
        <f aca="false">V878+W878</f>
        <v>14.93</v>
      </c>
    </row>
    <row r="879" customFormat="false" ht="14.9" hidden="false" customHeight="false" outlineLevel="0" collapsed="false">
      <c r="A879" s="59" t="n">
        <v>877</v>
      </c>
      <c r="B879" s="62" t="n">
        <v>4</v>
      </c>
      <c r="C879" s="62" t="n">
        <v>19</v>
      </c>
      <c r="D879" s="61" t="n">
        <f aca="false">(B879/C879)*100</f>
        <v>21.0526315789474</v>
      </c>
      <c r="E879" s="62" t="n">
        <v>32</v>
      </c>
      <c r="F879" s="62" t="n">
        <v>119</v>
      </c>
      <c r="G879" s="61" t="n">
        <f aca="false">(E879/F879)*100</f>
        <v>26.890756302521</v>
      </c>
      <c r="H879" s="62" t="n">
        <v>3</v>
      </c>
      <c r="I879" s="62" t="n">
        <v>2</v>
      </c>
      <c r="J879" s="61" t="n">
        <f aca="false">(H882*I882)/100</f>
        <v>0.03</v>
      </c>
      <c r="K879" s="62" t="n">
        <v>76</v>
      </c>
      <c r="L879" s="62" t="n">
        <v>16</v>
      </c>
      <c r="M879" s="62" t="n">
        <v>11</v>
      </c>
      <c r="N879" s="61" t="n">
        <f aca="false">K879*L879*(1-(L879/M879))</f>
        <v>-552.727272727273</v>
      </c>
      <c r="O879" s="62" t="n">
        <v>3</v>
      </c>
      <c r="P879" s="62" t="n">
        <v>47</v>
      </c>
      <c r="Q879" s="61" t="n">
        <f aca="false">P879/O879</f>
        <v>15.6666666666667</v>
      </c>
      <c r="R879" s="62" t="n">
        <v>844</v>
      </c>
      <c r="S879" s="62" t="n">
        <v>26</v>
      </c>
      <c r="T879" s="45" t="n">
        <v>0.34</v>
      </c>
      <c r="U879" s="61" t="n">
        <f aca="false">(R879*S879*T879)/1000</f>
        <v>7.46096</v>
      </c>
      <c r="V879" s="45" t="n">
        <v>5.11</v>
      </c>
      <c r="W879" s="45" t="n">
        <v>8</v>
      </c>
      <c r="X879" s="61" t="n">
        <f aca="false">V879+W879</f>
        <v>13.11</v>
      </c>
    </row>
    <row r="880" customFormat="false" ht="14.9" hidden="false" customHeight="false" outlineLevel="0" collapsed="false">
      <c r="A880" s="59" t="n">
        <v>878</v>
      </c>
      <c r="B880" s="62" t="n">
        <v>3</v>
      </c>
      <c r="C880" s="62" t="n">
        <v>10</v>
      </c>
      <c r="D880" s="61" t="n">
        <f aca="false">(B880/C880)*100</f>
        <v>30</v>
      </c>
      <c r="E880" s="62" t="n">
        <v>30</v>
      </c>
      <c r="F880" s="62" t="n">
        <v>111</v>
      </c>
      <c r="G880" s="61" t="n">
        <f aca="false">(E880/F880)*100</f>
        <v>27.027027027027</v>
      </c>
      <c r="H880" s="62" t="n">
        <v>4</v>
      </c>
      <c r="I880" s="62" t="n">
        <v>3</v>
      </c>
      <c r="J880" s="61" t="n">
        <f aca="false">(H883*I883)/100</f>
        <v>0.24</v>
      </c>
      <c r="K880" s="62" t="n">
        <v>70</v>
      </c>
      <c r="L880" s="62" t="n">
        <v>42</v>
      </c>
      <c r="M880" s="62" t="n">
        <v>11</v>
      </c>
      <c r="N880" s="61" t="n">
        <f aca="false">K880*L880*(1-(L880/M880))</f>
        <v>-8285.45454545455</v>
      </c>
      <c r="O880" s="62" t="n">
        <v>4</v>
      </c>
      <c r="P880" s="62" t="n">
        <v>36</v>
      </c>
      <c r="Q880" s="61" t="n">
        <f aca="false">P880/O880</f>
        <v>9</v>
      </c>
      <c r="R880" s="62" t="n">
        <v>797</v>
      </c>
      <c r="S880" s="62" t="n">
        <v>16</v>
      </c>
      <c r="T880" s="45" t="n">
        <v>0.3</v>
      </c>
      <c r="U880" s="61" t="n">
        <f aca="false">(R880*S880*T880)/1000</f>
        <v>3.8256</v>
      </c>
      <c r="V880" s="45" t="n">
        <v>7.55</v>
      </c>
      <c r="W880" s="45" t="n">
        <v>13.6</v>
      </c>
      <c r="X880" s="61" t="n">
        <f aca="false">V880+W880</f>
        <v>21.15</v>
      </c>
    </row>
    <row r="881" customFormat="false" ht="14.9" hidden="false" customHeight="false" outlineLevel="0" collapsed="false">
      <c r="A881" s="59" t="n">
        <v>879</v>
      </c>
      <c r="B881" s="62" t="n">
        <v>3</v>
      </c>
      <c r="C881" s="62" t="n">
        <v>12</v>
      </c>
      <c r="D881" s="61" t="n">
        <f aca="false">(B881/C881)*100</f>
        <v>25</v>
      </c>
      <c r="E881" s="62" t="n">
        <v>43</v>
      </c>
      <c r="F881" s="62" t="n">
        <v>111</v>
      </c>
      <c r="G881" s="61" t="n">
        <f aca="false">(E881/F881)*100</f>
        <v>38.7387387387387</v>
      </c>
      <c r="H881" s="62" t="n">
        <v>11</v>
      </c>
      <c r="I881" s="62" t="n">
        <v>1</v>
      </c>
      <c r="J881" s="61" t="n">
        <f aca="false">(H884*I884)/100</f>
        <v>0.06</v>
      </c>
      <c r="K881" s="62" t="n">
        <v>76</v>
      </c>
      <c r="L881" s="62" t="n">
        <v>41</v>
      </c>
      <c r="M881" s="62" t="n">
        <v>10</v>
      </c>
      <c r="N881" s="61" t="n">
        <f aca="false">K881*L881*(1-(L881/M881))</f>
        <v>-9659.6</v>
      </c>
      <c r="O881" s="62" t="n">
        <v>3</v>
      </c>
      <c r="P881" s="62" t="n">
        <v>38</v>
      </c>
      <c r="Q881" s="61" t="n">
        <f aca="false">P881/O881</f>
        <v>12.6666666666667</v>
      </c>
      <c r="R881" s="62" t="n">
        <v>405</v>
      </c>
      <c r="S881" s="62" t="n">
        <v>27</v>
      </c>
      <c r="T881" s="45" t="n">
        <v>0.43</v>
      </c>
      <c r="U881" s="61" t="n">
        <f aca="false">(R881*S881*T881)/1000</f>
        <v>4.70205</v>
      </c>
      <c r="V881" s="45" t="n">
        <v>1.62</v>
      </c>
      <c r="W881" s="45" t="n">
        <v>13.2</v>
      </c>
      <c r="X881" s="61" t="n">
        <f aca="false">V881+W881</f>
        <v>14.82</v>
      </c>
    </row>
    <row r="882" customFormat="false" ht="14.9" hidden="false" customHeight="false" outlineLevel="0" collapsed="false">
      <c r="A882" s="59" t="n">
        <v>880</v>
      </c>
      <c r="B882" s="62" t="n">
        <v>1</v>
      </c>
      <c r="C882" s="62" t="n">
        <v>22</v>
      </c>
      <c r="D882" s="61" t="n">
        <f aca="false">(B882/C882)*100</f>
        <v>4.54545454545455</v>
      </c>
      <c r="E882" s="62" t="n">
        <v>23</v>
      </c>
      <c r="F882" s="62" t="n">
        <v>110</v>
      </c>
      <c r="G882" s="61" t="n">
        <f aca="false">(E882/F882)*100</f>
        <v>20.9090909090909</v>
      </c>
      <c r="H882" s="62" t="n">
        <v>3</v>
      </c>
      <c r="I882" s="62" t="n">
        <v>1</v>
      </c>
      <c r="J882" s="61" t="n">
        <f aca="false">(H885*I885)/100</f>
        <v>0.38</v>
      </c>
      <c r="K882" s="62" t="n">
        <v>88</v>
      </c>
      <c r="L882" s="62" t="n">
        <v>17</v>
      </c>
      <c r="M882" s="62" t="n">
        <v>12</v>
      </c>
      <c r="N882" s="61" t="n">
        <f aca="false">K882*L882*(1-(L882/M882))</f>
        <v>-623.333333333334</v>
      </c>
      <c r="O882" s="62" t="n">
        <v>8</v>
      </c>
      <c r="P882" s="62" t="n">
        <v>31</v>
      </c>
      <c r="Q882" s="61" t="n">
        <f aca="false">P882/O882</f>
        <v>3.875</v>
      </c>
      <c r="R882" s="62" t="n">
        <v>820</v>
      </c>
      <c r="S882" s="62" t="n">
        <v>27</v>
      </c>
      <c r="T882" s="45" t="n">
        <v>0.42</v>
      </c>
      <c r="U882" s="61" t="n">
        <f aca="false">(R882*S882*T882)/1000</f>
        <v>9.2988</v>
      </c>
      <c r="V882" s="45" t="n">
        <v>3.55</v>
      </c>
      <c r="W882" s="45" t="n">
        <v>26.32</v>
      </c>
      <c r="X882" s="61" t="n">
        <f aca="false">V882+W882</f>
        <v>29.87</v>
      </c>
    </row>
    <row r="883" customFormat="false" ht="14.9" hidden="false" customHeight="false" outlineLevel="0" collapsed="false">
      <c r="A883" s="59" t="n">
        <v>881</v>
      </c>
      <c r="B883" s="62" t="n">
        <v>6</v>
      </c>
      <c r="C883" s="62" t="n">
        <v>23</v>
      </c>
      <c r="D883" s="61" t="n">
        <f aca="false">(B883/C883)*100</f>
        <v>26.0869565217391</v>
      </c>
      <c r="E883" s="62" t="n">
        <v>37</v>
      </c>
      <c r="F883" s="62" t="n">
        <v>110</v>
      </c>
      <c r="G883" s="61" t="n">
        <f aca="false">(E883/F883)*100</f>
        <v>33.6363636363636</v>
      </c>
      <c r="H883" s="62" t="n">
        <v>12</v>
      </c>
      <c r="I883" s="62" t="n">
        <v>2</v>
      </c>
      <c r="J883" s="61" t="n">
        <f aca="false">(H886*I886)/100</f>
        <v>0.11</v>
      </c>
      <c r="K883" s="62" t="n">
        <v>86</v>
      </c>
      <c r="L883" s="62" t="n">
        <v>36</v>
      </c>
      <c r="M883" s="62" t="n">
        <v>11</v>
      </c>
      <c r="N883" s="61" t="n">
        <f aca="false">K883*L883*(1-(L883/M883))</f>
        <v>-7036.36363636364</v>
      </c>
      <c r="O883" s="62" t="n">
        <v>3</v>
      </c>
      <c r="P883" s="62" t="n">
        <v>47</v>
      </c>
      <c r="Q883" s="61" t="n">
        <f aca="false">P883/O883</f>
        <v>15.6666666666667</v>
      </c>
      <c r="R883" s="62" t="n">
        <v>595</v>
      </c>
      <c r="S883" s="62" t="n">
        <v>23</v>
      </c>
      <c r="T883" s="45" t="n">
        <v>0.44</v>
      </c>
      <c r="U883" s="61" t="n">
        <f aca="false">(R883*S883*T883)/1000</f>
        <v>6.0214</v>
      </c>
      <c r="V883" s="45" t="n">
        <v>1.56</v>
      </c>
      <c r="W883" s="45" t="n">
        <v>29.6</v>
      </c>
      <c r="X883" s="61" t="n">
        <f aca="false">V883+W883</f>
        <v>31.16</v>
      </c>
    </row>
    <row r="884" customFormat="false" ht="14.9" hidden="false" customHeight="false" outlineLevel="0" collapsed="false">
      <c r="A884" s="59" t="n">
        <v>882</v>
      </c>
      <c r="B884" s="62" t="n">
        <v>2</v>
      </c>
      <c r="C884" s="62" t="n">
        <v>19</v>
      </c>
      <c r="D884" s="61" t="n">
        <f aca="false">(B884/C884)*100</f>
        <v>10.5263157894737</v>
      </c>
      <c r="E884" s="62" t="n">
        <v>16</v>
      </c>
      <c r="F884" s="62" t="n">
        <v>124</v>
      </c>
      <c r="G884" s="61" t="n">
        <f aca="false">(E884/F884)*100</f>
        <v>12.9032258064516</v>
      </c>
      <c r="H884" s="62" t="n">
        <v>3</v>
      </c>
      <c r="I884" s="62" t="n">
        <v>2</v>
      </c>
      <c r="J884" s="61" t="n">
        <f aca="false">(H887*I887)/100</f>
        <v>0.54</v>
      </c>
      <c r="K884" s="62" t="n">
        <v>77</v>
      </c>
      <c r="L884" s="62" t="n">
        <v>45</v>
      </c>
      <c r="M884" s="62" t="n">
        <v>10</v>
      </c>
      <c r="N884" s="61" t="n">
        <f aca="false">K884*L884*(1-(L884/M884))</f>
        <v>-12127.5</v>
      </c>
      <c r="O884" s="62" t="n">
        <v>3</v>
      </c>
      <c r="P884" s="62" t="n">
        <v>39</v>
      </c>
      <c r="Q884" s="61" t="n">
        <f aca="false">P884/O884</f>
        <v>13</v>
      </c>
      <c r="R884" s="62" t="n">
        <v>232</v>
      </c>
      <c r="S884" s="62" t="n">
        <v>26</v>
      </c>
      <c r="T884" s="45" t="n">
        <v>0.35</v>
      </c>
      <c r="U884" s="61" t="n">
        <f aca="false">(R884*S884*T884)/1000</f>
        <v>2.1112</v>
      </c>
      <c r="V884" s="45" t="n">
        <v>4.09</v>
      </c>
      <c r="W884" s="45" t="n">
        <v>39.2</v>
      </c>
      <c r="X884" s="61" t="n">
        <f aca="false">V884+W884</f>
        <v>43.29</v>
      </c>
    </row>
    <row r="885" customFormat="false" ht="14.9" hidden="false" customHeight="false" outlineLevel="0" collapsed="false">
      <c r="A885" s="59" t="n">
        <v>883</v>
      </c>
      <c r="B885" s="62" t="n">
        <v>6</v>
      </c>
      <c r="C885" s="62" t="n">
        <v>22</v>
      </c>
      <c r="D885" s="61" t="n">
        <f aca="false">(B885/C885)*100</f>
        <v>27.2727272727273</v>
      </c>
      <c r="E885" s="62" t="n">
        <v>42</v>
      </c>
      <c r="F885" s="62" t="n">
        <v>112</v>
      </c>
      <c r="G885" s="61" t="n">
        <f aca="false">(E885/F885)*100</f>
        <v>37.5</v>
      </c>
      <c r="H885" s="62" t="n">
        <v>19</v>
      </c>
      <c r="I885" s="62" t="n">
        <v>2</v>
      </c>
      <c r="J885" s="61" t="n">
        <f aca="false">(H888*I888)/100</f>
        <v>0.06</v>
      </c>
      <c r="K885" s="62" t="n">
        <v>84</v>
      </c>
      <c r="L885" s="62" t="n">
        <v>31</v>
      </c>
      <c r="M885" s="62" t="n">
        <v>10</v>
      </c>
      <c r="N885" s="61" t="n">
        <f aca="false">K885*L885*(1-(L885/M885))</f>
        <v>-5468.4</v>
      </c>
      <c r="O885" s="62" t="n">
        <v>6</v>
      </c>
      <c r="P885" s="62" t="n">
        <v>45</v>
      </c>
      <c r="Q885" s="61" t="n">
        <f aca="false">P885/O885</f>
        <v>7.5</v>
      </c>
      <c r="R885" s="62" t="n">
        <v>406</v>
      </c>
      <c r="S885" s="62" t="n">
        <v>18</v>
      </c>
      <c r="T885" s="45" t="n">
        <v>0.28</v>
      </c>
      <c r="U885" s="61" t="n">
        <f aca="false">(R885*S885*T885)/1000</f>
        <v>2.04624</v>
      </c>
      <c r="V885" s="45" t="n">
        <v>6.06</v>
      </c>
      <c r="W885" s="45" t="n">
        <v>20.64</v>
      </c>
      <c r="X885" s="61" t="n">
        <f aca="false">V885+W885</f>
        <v>26.7</v>
      </c>
    </row>
    <row r="886" customFormat="false" ht="14.9" hidden="false" customHeight="false" outlineLevel="0" collapsed="false">
      <c r="A886" s="59" t="n">
        <v>884</v>
      </c>
      <c r="B886" s="62" t="n">
        <v>8</v>
      </c>
      <c r="C886" s="62" t="n">
        <v>13</v>
      </c>
      <c r="D886" s="61" t="n">
        <f aca="false">(B886/C886)*100</f>
        <v>61.5384615384615</v>
      </c>
      <c r="E886" s="62" t="n">
        <v>30</v>
      </c>
      <c r="F886" s="62" t="n">
        <v>124</v>
      </c>
      <c r="G886" s="61" t="n">
        <f aca="false">(E886/F886)*100</f>
        <v>24.1935483870968</v>
      </c>
      <c r="H886" s="62" t="n">
        <v>11</v>
      </c>
      <c r="I886" s="62" t="n">
        <v>1</v>
      </c>
      <c r="J886" s="61" t="n">
        <f aca="false">(H889*I889)/100</f>
        <v>0.09</v>
      </c>
      <c r="K886" s="62" t="n">
        <v>88</v>
      </c>
      <c r="L886" s="62" t="n">
        <v>12</v>
      </c>
      <c r="M886" s="62" t="n">
        <v>11</v>
      </c>
      <c r="N886" s="61" t="n">
        <f aca="false">K886*L886*(1-(L886/M886))</f>
        <v>-95.9999999999999</v>
      </c>
      <c r="O886" s="62" t="n">
        <v>7</v>
      </c>
      <c r="P886" s="62" t="n">
        <v>37</v>
      </c>
      <c r="Q886" s="61" t="n">
        <f aca="false">P886/O886</f>
        <v>5.28571428571429</v>
      </c>
      <c r="R886" s="62" t="n">
        <v>485</v>
      </c>
      <c r="S886" s="62" t="n">
        <v>22</v>
      </c>
      <c r="T886" s="45" t="n">
        <v>0.42</v>
      </c>
      <c r="U886" s="61" t="n">
        <f aca="false">(R886*S886*T886)/1000</f>
        <v>4.4814</v>
      </c>
      <c r="V886" s="45" t="n">
        <v>5.11</v>
      </c>
      <c r="W886" s="45" t="n">
        <v>24</v>
      </c>
      <c r="X886" s="61" t="n">
        <f aca="false">V886+W886</f>
        <v>29.11</v>
      </c>
    </row>
    <row r="887" customFormat="false" ht="14.9" hidden="false" customHeight="false" outlineLevel="0" collapsed="false">
      <c r="A887" s="59" t="n">
        <v>885</v>
      </c>
      <c r="B887" s="62" t="n">
        <v>1</v>
      </c>
      <c r="C887" s="62" t="n">
        <v>23</v>
      </c>
      <c r="D887" s="61" t="n">
        <f aca="false">(B887/C887)*100</f>
        <v>4.34782608695652</v>
      </c>
      <c r="E887" s="62" t="n">
        <v>27</v>
      </c>
      <c r="F887" s="62" t="n">
        <v>120</v>
      </c>
      <c r="G887" s="61" t="n">
        <f aca="false">(E887/F887)*100</f>
        <v>22.5</v>
      </c>
      <c r="H887" s="62" t="n">
        <v>18</v>
      </c>
      <c r="I887" s="62" t="n">
        <v>3</v>
      </c>
      <c r="J887" s="61" t="n">
        <f aca="false">(H890*I890)/100</f>
        <v>0.06</v>
      </c>
      <c r="K887" s="62" t="n">
        <v>79</v>
      </c>
      <c r="L887" s="62" t="n">
        <v>33</v>
      </c>
      <c r="M887" s="62" t="n">
        <v>12</v>
      </c>
      <c r="N887" s="61" t="n">
        <f aca="false">K887*L887*(1-(L887/M887))</f>
        <v>-4562.25</v>
      </c>
      <c r="O887" s="62" t="n">
        <v>3</v>
      </c>
      <c r="P887" s="62" t="n">
        <v>39</v>
      </c>
      <c r="Q887" s="61" t="n">
        <f aca="false">P887/O887</f>
        <v>13</v>
      </c>
      <c r="R887" s="62" t="n">
        <v>987</v>
      </c>
      <c r="S887" s="62" t="n">
        <v>29</v>
      </c>
      <c r="T887" s="45" t="n">
        <v>0.35</v>
      </c>
      <c r="U887" s="61" t="n">
        <f aca="false">(R887*S887*T887)/1000</f>
        <v>10.01805</v>
      </c>
      <c r="V887" s="45" t="n">
        <v>7.57</v>
      </c>
      <c r="W887" s="45" t="n">
        <v>29.44</v>
      </c>
      <c r="X887" s="61" t="n">
        <f aca="false">V887+W887</f>
        <v>37.01</v>
      </c>
    </row>
    <row r="888" customFormat="false" ht="14.9" hidden="false" customHeight="false" outlineLevel="0" collapsed="false">
      <c r="A888" s="59" t="n">
        <v>886</v>
      </c>
      <c r="B888" s="62" t="n">
        <v>8</v>
      </c>
      <c r="C888" s="62" t="n">
        <v>11</v>
      </c>
      <c r="D888" s="61" t="n">
        <f aca="false">(B888/C888)*100</f>
        <v>72.7272727272727</v>
      </c>
      <c r="E888" s="62" t="n">
        <v>38</v>
      </c>
      <c r="F888" s="62" t="n">
        <v>113</v>
      </c>
      <c r="G888" s="61" t="n">
        <f aca="false">(E888/F888)*100</f>
        <v>33.6283185840708</v>
      </c>
      <c r="H888" s="62" t="n">
        <v>6</v>
      </c>
      <c r="I888" s="62" t="n">
        <v>1</v>
      </c>
      <c r="J888" s="61" t="n">
        <f aca="false">(H891*I891)/100</f>
        <v>0.13</v>
      </c>
      <c r="K888" s="62" t="n">
        <v>72</v>
      </c>
      <c r="L888" s="62" t="n">
        <v>39</v>
      </c>
      <c r="M888" s="62" t="n">
        <v>12</v>
      </c>
      <c r="N888" s="61" t="n">
        <f aca="false">K888*L888*(1-(L888/M888))</f>
        <v>-6318</v>
      </c>
      <c r="O888" s="62" t="n">
        <v>6</v>
      </c>
      <c r="P888" s="62" t="n">
        <v>32</v>
      </c>
      <c r="Q888" s="61" t="n">
        <f aca="false">P888/O888</f>
        <v>5.33333333333333</v>
      </c>
      <c r="R888" s="62" t="n">
        <v>330</v>
      </c>
      <c r="S888" s="62" t="n">
        <v>24</v>
      </c>
      <c r="T888" s="45" t="n">
        <v>0.26</v>
      </c>
      <c r="U888" s="61" t="n">
        <f aca="false">(R888*S888*T888)/1000</f>
        <v>2.0592</v>
      </c>
      <c r="V888" s="45" t="n">
        <v>2.11</v>
      </c>
      <c r="W888" s="45" t="n">
        <v>22.96</v>
      </c>
      <c r="X888" s="61" t="n">
        <f aca="false">V888+W888</f>
        <v>25.07</v>
      </c>
    </row>
    <row r="889" customFormat="false" ht="14.9" hidden="false" customHeight="false" outlineLevel="0" collapsed="false">
      <c r="A889" s="59" t="n">
        <v>887</v>
      </c>
      <c r="B889" s="62" t="n">
        <v>9</v>
      </c>
      <c r="C889" s="62" t="n">
        <v>15</v>
      </c>
      <c r="D889" s="61" t="n">
        <f aca="false">(B889/C889)*100</f>
        <v>60</v>
      </c>
      <c r="E889" s="62" t="n">
        <v>29</v>
      </c>
      <c r="F889" s="62" t="n">
        <v>118</v>
      </c>
      <c r="G889" s="61" t="n">
        <f aca="false">(E889/F889)*100</f>
        <v>24.5762711864407</v>
      </c>
      <c r="H889" s="62" t="n">
        <v>3</v>
      </c>
      <c r="I889" s="62" t="n">
        <v>3</v>
      </c>
      <c r="J889" s="61" t="n">
        <f aca="false">(H892*I892)/100</f>
        <v>0.22</v>
      </c>
      <c r="K889" s="62" t="n">
        <v>82</v>
      </c>
      <c r="L889" s="62" t="n">
        <v>13</v>
      </c>
      <c r="M889" s="62" t="n">
        <v>11</v>
      </c>
      <c r="N889" s="61" t="n">
        <f aca="false">K889*L889*(1-(L889/M889))</f>
        <v>-193.818181818182</v>
      </c>
      <c r="O889" s="62" t="n">
        <v>5</v>
      </c>
      <c r="P889" s="62" t="n">
        <v>50</v>
      </c>
      <c r="Q889" s="61" t="n">
        <f aca="false">P889/O889</f>
        <v>10</v>
      </c>
      <c r="R889" s="62" t="n">
        <v>794</v>
      </c>
      <c r="S889" s="62" t="n">
        <v>27</v>
      </c>
      <c r="T889" s="45" t="n">
        <v>0.3</v>
      </c>
      <c r="U889" s="61" t="n">
        <f aca="false">(R889*S889*T889)/1000</f>
        <v>6.4314</v>
      </c>
      <c r="V889" s="45" t="n">
        <v>6.58</v>
      </c>
      <c r="W889" s="45" t="n">
        <v>36.8</v>
      </c>
      <c r="X889" s="61" t="n">
        <f aca="false">V889+W889</f>
        <v>43.38</v>
      </c>
    </row>
    <row r="890" customFormat="false" ht="14.9" hidden="false" customHeight="false" outlineLevel="0" collapsed="false">
      <c r="A890" s="59" t="n">
        <v>888</v>
      </c>
      <c r="B890" s="62" t="n">
        <v>5</v>
      </c>
      <c r="C890" s="62" t="n">
        <v>19</v>
      </c>
      <c r="D890" s="61" t="n">
        <f aca="false">(B890/C890)*100</f>
        <v>26.3157894736842</v>
      </c>
      <c r="E890" s="62" t="n">
        <v>42</v>
      </c>
      <c r="F890" s="62" t="n">
        <v>121</v>
      </c>
      <c r="G890" s="61" t="n">
        <f aca="false">(E890/F890)*100</f>
        <v>34.7107438016529</v>
      </c>
      <c r="H890" s="62" t="n">
        <v>6</v>
      </c>
      <c r="I890" s="62" t="n">
        <v>1</v>
      </c>
      <c r="J890" s="61" t="n">
        <f aca="false">(H893*I893)/100</f>
        <v>0.39</v>
      </c>
      <c r="K890" s="62" t="n">
        <v>89</v>
      </c>
      <c r="L890" s="62" t="n">
        <v>44</v>
      </c>
      <c r="M890" s="62" t="n">
        <v>11</v>
      </c>
      <c r="N890" s="61" t="n">
        <f aca="false">K890*L890*(1-(L890/M890))</f>
        <v>-11748</v>
      </c>
      <c r="O890" s="62" t="n">
        <v>8</v>
      </c>
      <c r="P890" s="62" t="n">
        <v>37</v>
      </c>
      <c r="Q890" s="61" t="n">
        <f aca="false">P890/O890</f>
        <v>4.625</v>
      </c>
      <c r="R890" s="62" t="n">
        <v>565</v>
      </c>
      <c r="S890" s="62" t="n">
        <v>22</v>
      </c>
      <c r="T890" s="45" t="n">
        <v>0.41</v>
      </c>
      <c r="U890" s="61" t="n">
        <f aca="false">(R890*S890*T890)/1000</f>
        <v>5.0963</v>
      </c>
      <c r="V890" s="45" t="n">
        <v>3.09</v>
      </c>
      <c r="W890" s="45" t="n">
        <v>15.6</v>
      </c>
      <c r="X890" s="61" t="n">
        <f aca="false">V890+W890</f>
        <v>18.69</v>
      </c>
    </row>
    <row r="891" customFormat="false" ht="14.9" hidden="false" customHeight="false" outlineLevel="0" collapsed="false">
      <c r="A891" s="59" t="n">
        <v>889</v>
      </c>
      <c r="B891" s="62" t="n">
        <v>9</v>
      </c>
      <c r="C891" s="62" t="n">
        <v>12</v>
      </c>
      <c r="D891" s="61" t="n">
        <f aca="false">(B891/C891)*100</f>
        <v>75</v>
      </c>
      <c r="E891" s="62" t="n">
        <v>14</v>
      </c>
      <c r="F891" s="62" t="n">
        <v>114</v>
      </c>
      <c r="G891" s="61" t="n">
        <f aca="false">(E891/F891)*100</f>
        <v>12.280701754386</v>
      </c>
      <c r="H891" s="62" t="n">
        <v>13</v>
      </c>
      <c r="I891" s="62" t="n">
        <v>1</v>
      </c>
      <c r="J891" s="61" t="n">
        <f aca="false">(H894*I894)/100</f>
        <v>0.24</v>
      </c>
      <c r="K891" s="62" t="n">
        <v>82</v>
      </c>
      <c r="L891" s="62" t="n">
        <v>39</v>
      </c>
      <c r="M891" s="62" t="n">
        <v>10</v>
      </c>
      <c r="N891" s="61" t="n">
        <f aca="false">K891*L891*(1-(L891/M891))</f>
        <v>-9274.2</v>
      </c>
      <c r="O891" s="62" t="n">
        <v>9</v>
      </c>
      <c r="P891" s="62" t="n">
        <v>39</v>
      </c>
      <c r="Q891" s="61" t="n">
        <f aca="false">P891/O891</f>
        <v>4.33333333333333</v>
      </c>
      <c r="R891" s="62" t="n">
        <v>774</v>
      </c>
      <c r="S891" s="62" t="n">
        <v>28</v>
      </c>
      <c r="T891" s="45" t="n">
        <v>0.31</v>
      </c>
      <c r="U891" s="61" t="n">
        <f aca="false">(R891*S891*T891)/1000</f>
        <v>6.71832</v>
      </c>
      <c r="V891" s="45" t="n">
        <v>3.62</v>
      </c>
      <c r="W891" s="45" t="n">
        <v>21.6</v>
      </c>
      <c r="X891" s="61" t="n">
        <f aca="false">V891+W891</f>
        <v>25.22</v>
      </c>
    </row>
    <row r="892" customFormat="false" ht="14.9" hidden="false" customHeight="false" outlineLevel="0" collapsed="false">
      <c r="A892" s="59" t="n">
        <v>890</v>
      </c>
      <c r="B892" s="62" t="n">
        <v>1</v>
      </c>
      <c r="C892" s="62" t="n">
        <v>15</v>
      </c>
      <c r="D892" s="61" t="n">
        <f aca="false">(B892/C892)*100</f>
        <v>6.66666666666667</v>
      </c>
      <c r="E892" s="62" t="n">
        <v>28</v>
      </c>
      <c r="F892" s="62" t="n">
        <v>111</v>
      </c>
      <c r="G892" s="61" t="n">
        <f aca="false">(E892/F892)*100</f>
        <v>25.2252252252252</v>
      </c>
      <c r="H892" s="62" t="n">
        <v>11</v>
      </c>
      <c r="I892" s="62" t="n">
        <v>2</v>
      </c>
      <c r="J892" s="61" t="n">
        <f aca="false">(H895*I895)/100</f>
        <v>0.54</v>
      </c>
      <c r="K892" s="62" t="n">
        <v>85</v>
      </c>
      <c r="L892" s="62" t="n">
        <v>49</v>
      </c>
      <c r="M892" s="62" t="n">
        <v>10</v>
      </c>
      <c r="N892" s="61" t="n">
        <f aca="false">K892*L892*(1-(L892/M892))</f>
        <v>-16243.5</v>
      </c>
      <c r="O892" s="62" t="n">
        <v>6</v>
      </c>
      <c r="P892" s="62" t="n">
        <v>35</v>
      </c>
      <c r="Q892" s="61" t="n">
        <f aca="false">P892/O892</f>
        <v>5.83333333333333</v>
      </c>
      <c r="R892" s="62" t="n">
        <v>229</v>
      </c>
      <c r="S892" s="62" t="n">
        <v>17</v>
      </c>
      <c r="T892" s="45" t="n">
        <v>0.27</v>
      </c>
      <c r="U892" s="61" t="n">
        <f aca="false">(R892*S892*T892)/1000</f>
        <v>1.05111</v>
      </c>
      <c r="V892" s="45" t="n">
        <v>4.05</v>
      </c>
      <c r="W892" s="45" t="n">
        <v>35.28</v>
      </c>
      <c r="X892" s="61" t="n">
        <f aca="false">V892+W892</f>
        <v>39.33</v>
      </c>
    </row>
    <row r="893" customFormat="false" ht="14.9" hidden="false" customHeight="false" outlineLevel="0" collapsed="false">
      <c r="A893" s="59" t="n">
        <v>891</v>
      </c>
      <c r="B893" s="62" t="n">
        <v>9</v>
      </c>
      <c r="C893" s="62" t="n">
        <v>13</v>
      </c>
      <c r="D893" s="61" t="n">
        <f aca="false">(B893/C893)*100</f>
        <v>69.2307692307692</v>
      </c>
      <c r="E893" s="62" t="n">
        <v>30</v>
      </c>
      <c r="F893" s="62" t="n">
        <v>121</v>
      </c>
      <c r="G893" s="61" t="n">
        <f aca="false">(E893/F893)*100</f>
        <v>24.7933884297521</v>
      </c>
      <c r="H893" s="62" t="n">
        <v>13</v>
      </c>
      <c r="I893" s="62" t="n">
        <v>3</v>
      </c>
      <c r="J893" s="61" t="n">
        <f aca="false">(H896*I896)/100</f>
        <v>0.15</v>
      </c>
      <c r="K893" s="62" t="n">
        <v>88</v>
      </c>
      <c r="L893" s="62" t="n">
        <v>43</v>
      </c>
      <c r="M893" s="62" t="n">
        <v>10</v>
      </c>
      <c r="N893" s="61" t="n">
        <f aca="false">K893*L893*(1-(L893/M893))</f>
        <v>-12487.2</v>
      </c>
      <c r="O893" s="62" t="n">
        <v>3</v>
      </c>
      <c r="P893" s="62" t="n">
        <v>48</v>
      </c>
      <c r="Q893" s="61" t="n">
        <f aca="false">P893/O893</f>
        <v>16</v>
      </c>
      <c r="R893" s="62" t="n">
        <v>865</v>
      </c>
      <c r="S893" s="62" t="n">
        <v>16</v>
      </c>
      <c r="T893" s="45" t="n">
        <v>0.31</v>
      </c>
      <c r="U893" s="61" t="n">
        <f aca="false">(R893*S893*T893)/1000</f>
        <v>4.2904</v>
      </c>
      <c r="V893" s="45" t="n">
        <v>5.57</v>
      </c>
      <c r="W893" s="45" t="n">
        <v>11.28</v>
      </c>
      <c r="X893" s="61" t="n">
        <f aca="false">V893+W893</f>
        <v>16.85</v>
      </c>
    </row>
    <row r="894" customFormat="false" ht="14.9" hidden="false" customHeight="false" outlineLevel="0" collapsed="false">
      <c r="A894" s="59" t="n">
        <v>892</v>
      </c>
      <c r="B894" s="62" t="n">
        <v>4</v>
      </c>
      <c r="C894" s="62" t="n">
        <v>17</v>
      </c>
      <c r="D894" s="61" t="n">
        <f aca="false">(B894/C894)*100</f>
        <v>23.5294117647059</v>
      </c>
      <c r="E894" s="62" t="n">
        <v>44</v>
      </c>
      <c r="F894" s="62" t="n">
        <v>112</v>
      </c>
      <c r="G894" s="61" t="n">
        <f aca="false">(E894/F894)*100</f>
        <v>39.2857142857143</v>
      </c>
      <c r="H894" s="62" t="n">
        <v>12</v>
      </c>
      <c r="I894" s="62" t="n">
        <v>2</v>
      </c>
      <c r="J894" s="61" t="n">
        <f aca="false">(H897*I897)/100</f>
        <v>0.24</v>
      </c>
      <c r="K894" s="62" t="n">
        <v>76</v>
      </c>
      <c r="L894" s="62" t="n">
        <v>38</v>
      </c>
      <c r="M894" s="62" t="n">
        <v>11</v>
      </c>
      <c r="N894" s="61" t="n">
        <f aca="false">K894*L894*(1-(L894/M894))</f>
        <v>-7088.72727272727</v>
      </c>
      <c r="O894" s="62" t="n">
        <v>5</v>
      </c>
      <c r="P894" s="62" t="n">
        <v>30</v>
      </c>
      <c r="Q894" s="61" t="n">
        <f aca="false">P894/O894</f>
        <v>6</v>
      </c>
      <c r="R894" s="62" t="n">
        <v>325</v>
      </c>
      <c r="S894" s="62" t="n">
        <v>23</v>
      </c>
      <c r="T894" s="45" t="n">
        <v>0.36</v>
      </c>
      <c r="U894" s="61" t="n">
        <f aca="false">(R894*S894*T894)/1000</f>
        <v>2.691</v>
      </c>
      <c r="V894" s="45" t="n">
        <v>1.64</v>
      </c>
      <c r="W894" s="45" t="n">
        <v>30.72</v>
      </c>
      <c r="X894" s="61" t="n">
        <f aca="false">V894+W894</f>
        <v>32.36</v>
      </c>
    </row>
    <row r="895" customFormat="false" ht="14.9" hidden="false" customHeight="false" outlineLevel="0" collapsed="false">
      <c r="A895" s="59" t="n">
        <v>893</v>
      </c>
      <c r="B895" s="62" t="n">
        <v>6</v>
      </c>
      <c r="C895" s="62" t="n">
        <v>16</v>
      </c>
      <c r="D895" s="61" t="n">
        <f aca="false">(B895/C895)*100</f>
        <v>37.5</v>
      </c>
      <c r="E895" s="62" t="n">
        <v>23</v>
      </c>
      <c r="F895" s="62" t="n">
        <v>125</v>
      </c>
      <c r="G895" s="61" t="n">
        <f aca="false">(E895/F895)*100</f>
        <v>18.4</v>
      </c>
      <c r="H895" s="62" t="n">
        <v>18</v>
      </c>
      <c r="I895" s="62" t="n">
        <v>3</v>
      </c>
      <c r="J895" s="61" t="n">
        <f aca="false">(H898*I898)/100</f>
        <v>0.22</v>
      </c>
      <c r="K895" s="62" t="n">
        <v>74</v>
      </c>
      <c r="L895" s="62" t="n">
        <v>13</v>
      </c>
      <c r="M895" s="62" t="n">
        <v>12</v>
      </c>
      <c r="N895" s="61" t="n">
        <f aca="false">K895*L895*(1-(L895/M895))</f>
        <v>-80.1666666666666</v>
      </c>
      <c r="O895" s="62" t="n">
        <v>5</v>
      </c>
      <c r="P895" s="62" t="n">
        <v>34</v>
      </c>
      <c r="Q895" s="61" t="n">
        <f aca="false">P895/O895</f>
        <v>6.8</v>
      </c>
      <c r="R895" s="62" t="n">
        <v>908</v>
      </c>
      <c r="S895" s="62" t="n">
        <v>20</v>
      </c>
      <c r="T895" s="45" t="n">
        <v>0.44</v>
      </c>
      <c r="U895" s="61" t="n">
        <f aca="false">(R895*S895*T895)/1000</f>
        <v>7.9904</v>
      </c>
      <c r="V895" s="45" t="n">
        <v>5.05</v>
      </c>
      <c r="W895" s="45" t="n">
        <v>5.28</v>
      </c>
      <c r="X895" s="61" t="n">
        <f aca="false">V895+W895</f>
        <v>10.33</v>
      </c>
    </row>
    <row r="896" customFormat="false" ht="14.9" hidden="false" customHeight="false" outlineLevel="0" collapsed="false">
      <c r="A896" s="59" t="n">
        <v>894</v>
      </c>
      <c r="B896" s="62" t="n">
        <v>8</v>
      </c>
      <c r="C896" s="62" t="n">
        <v>21</v>
      </c>
      <c r="D896" s="61" t="n">
        <f aca="false">(B896/C896)*100</f>
        <v>38.0952380952381</v>
      </c>
      <c r="E896" s="62" t="n">
        <v>13</v>
      </c>
      <c r="F896" s="62" t="n">
        <v>111</v>
      </c>
      <c r="G896" s="61" t="n">
        <f aca="false">(E896/F896)*100</f>
        <v>11.7117117117117</v>
      </c>
      <c r="H896" s="62" t="n">
        <v>15</v>
      </c>
      <c r="I896" s="62" t="n">
        <v>1</v>
      </c>
      <c r="J896" s="61" t="n">
        <f aca="false">(H899*I899)/100</f>
        <v>0.12</v>
      </c>
      <c r="K896" s="62" t="n">
        <v>86</v>
      </c>
      <c r="L896" s="62" t="n">
        <v>39</v>
      </c>
      <c r="M896" s="62" t="n">
        <v>11</v>
      </c>
      <c r="N896" s="61" t="n">
        <f aca="false">K896*L896*(1-(L896/M896))</f>
        <v>-8537.45454545455</v>
      </c>
      <c r="O896" s="62" t="n">
        <v>3</v>
      </c>
      <c r="P896" s="62" t="n">
        <v>35</v>
      </c>
      <c r="Q896" s="61" t="n">
        <f aca="false">P896/O896</f>
        <v>11.6666666666667</v>
      </c>
      <c r="R896" s="62" t="n">
        <v>641</v>
      </c>
      <c r="S896" s="62" t="n">
        <v>30</v>
      </c>
      <c r="T896" s="45" t="n">
        <v>0.38</v>
      </c>
      <c r="U896" s="61" t="n">
        <f aca="false">(R896*S896*T896)/1000</f>
        <v>7.3074</v>
      </c>
      <c r="V896" s="45" t="n">
        <v>2.55</v>
      </c>
      <c r="W896" s="45" t="n">
        <v>14.08</v>
      </c>
      <c r="X896" s="61" t="n">
        <f aca="false">V896+W896</f>
        <v>16.63</v>
      </c>
    </row>
    <row r="897" customFormat="false" ht="14.9" hidden="false" customHeight="false" outlineLevel="0" collapsed="false">
      <c r="A897" s="59" t="n">
        <v>895</v>
      </c>
      <c r="B897" s="62" t="n">
        <v>4</v>
      </c>
      <c r="C897" s="62" t="n">
        <v>23</v>
      </c>
      <c r="D897" s="61" t="n">
        <f aca="false">(B897/C897)*100</f>
        <v>17.3913043478261</v>
      </c>
      <c r="E897" s="62" t="n">
        <v>13</v>
      </c>
      <c r="F897" s="62" t="n">
        <v>110</v>
      </c>
      <c r="G897" s="61" t="n">
        <f aca="false">(E897/F897)*100</f>
        <v>11.8181818181818</v>
      </c>
      <c r="H897" s="62" t="n">
        <v>8</v>
      </c>
      <c r="I897" s="62" t="n">
        <v>3</v>
      </c>
      <c r="J897" s="61" t="n">
        <f aca="false">(H900*I900)/100</f>
        <v>0.12</v>
      </c>
      <c r="K897" s="62" t="n">
        <v>85</v>
      </c>
      <c r="L897" s="62" t="n">
        <v>34</v>
      </c>
      <c r="M897" s="62" t="n">
        <v>10</v>
      </c>
      <c r="N897" s="61" t="n">
        <f aca="false">K897*L897*(1-(L897/M897))</f>
        <v>-6936</v>
      </c>
      <c r="O897" s="62" t="n">
        <v>6</v>
      </c>
      <c r="P897" s="62" t="n">
        <v>43</v>
      </c>
      <c r="Q897" s="61" t="n">
        <f aca="false">P897/O897</f>
        <v>7.16666666666667</v>
      </c>
      <c r="R897" s="62" t="n">
        <v>484</v>
      </c>
      <c r="S897" s="62" t="n">
        <v>19</v>
      </c>
      <c r="T897" s="45" t="n">
        <v>0.26</v>
      </c>
      <c r="U897" s="61" t="n">
        <f aca="false">(R897*S897*T897)/1000</f>
        <v>2.39096</v>
      </c>
      <c r="V897" s="45" t="n">
        <v>7.65</v>
      </c>
      <c r="W897" s="45" t="n">
        <v>15.36</v>
      </c>
      <c r="X897" s="61" t="n">
        <f aca="false">V897+W897</f>
        <v>23.01</v>
      </c>
    </row>
    <row r="898" customFormat="false" ht="14.9" hidden="false" customHeight="false" outlineLevel="0" collapsed="false">
      <c r="A898" s="59" t="n">
        <v>896</v>
      </c>
      <c r="B898" s="62" t="n">
        <v>0</v>
      </c>
      <c r="C898" s="62" t="n">
        <v>14</v>
      </c>
      <c r="D898" s="61" t="n">
        <f aca="false">(B898/C898)*100</f>
        <v>0</v>
      </c>
      <c r="E898" s="62" t="n">
        <v>38</v>
      </c>
      <c r="F898" s="62" t="n">
        <v>110</v>
      </c>
      <c r="G898" s="61" t="n">
        <f aca="false">(E898/F898)*100</f>
        <v>34.5454545454546</v>
      </c>
      <c r="H898" s="62" t="n">
        <v>11</v>
      </c>
      <c r="I898" s="62" t="n">
        <v>2</v>
      </c>
      <c r="J898" s="61" t="n">
        <f aca="false">(H901*I901)/100</f>
        <v>0.21</v>
      </c>
      <c r="K898" s="62" t="n">
        <v>82</v>
      </c>
      <c r="L898" s="62" t="n">
        <v>45</v>
      </c>
      <c r="M898" s="62" t="n">
        <v>10</v>
      </c>
      <c r="N898" s="61" t="n">
        <f aca="false">K898*L898*(1-(L898/M898))</f>
        <v>-12915</v>
      </c>
      <c r="O898" s="62" t="n">
        <v>10</v>
      </c>
      <c r="P898" s="62" t="n">
        <v>44</v>
      </c>
      <c r="Q898" s="61" t="n">
        <f aca="false">P898/O898</f>
        <v>4.4</v>
      </c>
      <c r="R898" s="62" t="n">
        <v>306</v>
      </c>
      <c r="S898" s="62" t="n">
        <v>18</v>
      </c>
      <c r="T898" s="45" t="n">
        <v>0.29</v>
      </c>
      <c r="U898" s="61" t="n">
        <f aca="false">(R898*S898*T898)/1000</f>
        <v>1.59732</v>
      </c>
      <c r="V898" s="45" t="n">
        <v>2.55</v>
      </c>
      <c r="W898" s="45" t="n">
        <v>36</v>
      </c>
      <c r="X898" s="61" t="n">
        <f aca="false">V898+W898</f>
        <v>38.55</v>
      </c>
    </row>
    <row r="899" customFormat="false" ht="14.9" hidden="false" customHeight="false" outlineLevel="0" collapsed="false">
      <c r="A899" s="59" t="n">
        <v>897</v>
      </c>
      <c r="B899" s="62" t="n">
        <v>3</v>
      </c>
      <c r="C899" s="62" t="n">
        <v>14</v>
      </c>
      <c r="D899" s="61" t="n">
        <f aca="false">(B899/C899)*100</f>
        <v>21.4285714285714</v>
      </c>
      <c r="E899" s="62" t="n">
        <v>30</v>
      </c>
      <c r="F899" s="62" t="n">
        <v>115</v>
      </c>
      <c r="G899" s="61" t="n">
        <f aca="false">(E899/F899)*100</f>
        <v>26.0869565217391</v>
      </c>
      <c r="H899" s="62" t="n">
        <v>6</v>
      </c>
      <c r="I899" s="62" t="n">
        <v>2</v>
      </c>
      <c r="J899" s="61" t="n">
        <f aca="false">(H902*I902)/100</f>
        <v>0.38</v>
      </c>
      <c r="K899" s="62" t="n">
        <v>73</v>
      </c>
      <c r="L899" s="62" t="n">
        <v>25</v>
      </c>
      <c r="M899" s="62" t="n">
        <v>12</v>
      </c>
      <c r="N899" s="61" t="n">
        <f aca="false">K899*L899*(1-(L899/M899))</f>
        <v>-1977.08333333333</v>
      </c>
      <c r="O899" s="62" t="n">
        <v>6</v>
      </c>
      <c r="P899" s="62" t="n">
        <v>36</v>
      </c>
      <c r="Q899" s="61" t="n">
        <f aca="false">P899/O899</f>
        <v>6</v>
      </c>
      <c r="R899" s="62" t="n">
        <v>508</v>
      </c>
      <c r="S899" s="62" t="n">
        <v>30</v>
      </c>
      <c r="T899" s="45" t="n">
        <v>0.41</v>
      </c>
      <c r="U899" s="61" t="n">
        <f aca="false">(R899*S899*T899)/1000</f>
        <v>6.2484</v>
      </c>
      <c r="V899" s="45" t="n">
        <v>2.58</v>
      </c>
      <c r="W899" s="45" t="n">
        <v>36</v>
      </c>
      <c r="X899" s="61" t="n">
        <f aca="false">V899+W899</f>
        <v>38.58</v>
      </c>
    </row>
    <row r="900" customFormat="false" ht="14.9" hidden="false" customHeight="false" outlineLevel="0" collapsed="false">
      <c r="A900" s="59" t="n">
        <v>898</v>
      </c>
      <c r="B900" s="62" t="n">
        <v>3</v>
      </c>
      <c r="C900" s="62" t="n">
        <v>22</v>
      </c>
      <c r="D900" s="61" t="n">
        <f aca="false">(B900/C900)*100</f>
        <v>13.6363636363636</v>
      </c>
      <c r="E900" s="62" t="n">
        <v>38</v>
      </c>
      <c r="F900" s="62" t="n">
        <v>118</v>
      </c>
      <c r="G900" s="61" t="n">
        <f aca="false">(E900/F900)*100</f>
        <v>32.2033898305085</v>
      </c>
      <c r="H900" s="62" t="n">
        <v>4</v>
      </c>
      <c r="I900" s="62" t="n">
        <v>3</v>
      </c>
      <c r="J900" s="61" t="n">
        <f aca="false">(H903*I903)/100</f>
        <v>0.13</v>
      </c>
      <c r="K900" s="62" t="n">
        <v>72</v>
      </c>
      <c r="L900" s="62" t="n">
        <v>20</v>
      </c>
      <c r="M900" s="62" t="n">
        <v>10</v>
      </c>
      <c r="N900" s="61" t="n">
        <f aca="false">K900*L900*(1-(L900/M900))</f>
        <v>-1440</v>
      </c>
      <c r="O900" s="62" t="n">
        <v>4</v>
      </c>
      <c r="P900" s="62" t="n">
        <v>47</v>
      </c>
      <c r="Q900" s="61" t="n">
        <f aca="false">P900/O900</f>
        <v>11.75</v>
      </c>
      <c r="R900" s="62" t="n">
        <v>304</v>
      </c>
      <c r="S900" s="62" t="n">
        <v>15</v>
      </c>
      <c r="T900" s="45" t="n">
        <v>0.35</v>
      </c>
      <c r="U900" s="61" t="n">
        <f aca="false">(R900*S900*T900)/1000</f>
        <v>1.596</v>
      </c>
      <c r="V900" s="45" t="n">
        <v>1.57</v>
      </c>
      <c r="W900" s="45" t="n">
        <v>37.6</v>
      </c>
      <c r="X900" s="61" t="n">
        <f aca="false">V900+W900</f>
        <v>39.17</v>
      </c>
    </row>
    <row r="901" customFormat="false" ht="14.9" hidden="false" customHeight="false" outlineLevel="0" collapsed="false">
      <c r="A901" s="59" t="n">
        <v>899</v>
      </c>
      <c r="B901" s="62" t="n">
        <v>10</v>
      </c>
      <c r="C901" s="62" t="n">
        <v>12</v>
      </c>
      <c r="D901" s="61" t="n">
        <f aca="false">(B901/C901)*100</f>
        <v>83.3333333333333</v>
      </c>
      <c r="E901" s="62" t="n">
        <v>33</v>
      </c>
      <c r="F901" s="62" t="n">
        <v>122</v>
      </c>
      <c r="G901" s="61" t="n">
        <f aca="false">(E901/F901)*100</f>
        <v>27.0491803278689</v>
      </c>
      <c r="H901" s="62" t="n">
        <v>7</v>
      </c>
      <c r="I901" s="62" t="n">
        <v>3</v>
      </c>
      <c r="J901" s="61" t="n">
        <f aca="false">(H904*I904)/100</f>
        <v>0.1</v>
      </c>
      <c r="K901" s="62" t="n">
        <v>80</v>
      </c>
      <c r="L901" s="62" t="n">
        <v>34</v>
      </c>
      <c r="M901" s="62" t="n">
        <v>11</v>
      </c>
      <c r="N901" s="61" t="n">
        <f aca="false">K901*L901*(1-(L901/M901))</f>
        <v>-5687.27272727273</v>
      </c>
      <c r="O901" s="62" t="n">
        <v>3</v>
      </c>
      <c r="P901" s="62" t="n">
        <v>38</v>
      </c>
      <c r="Q901" s="61" t="n">
        <f aca="false">P901/O901</f>
        <v>12.6666666666667</v>
      </c>
      <c r="R901" s="62" t="n">
        <v>648</v>
      </c>
      <c r="S901" s="62" t="n">
        <v>27</v>
      </c>
      <c r="T901" s="45" t="n">
        <v>0.25</v>
      </c>
      <c r="U901" s="61" t="n">
        <f aca="false">(R901*S901*T901)/1000</f>
        <v>4.374</v>
      </c>
      <c r="V901" s="45" t="n">
        <v>4.07</v>
      </c>
      <c r="W901" s="45" t="n">
        <v>13.12</v>
      </c>
      <c r="X901" s="61" t="n">
        <f aca="false">V901+W901</f>
        <v>17.19</v>
      </c>
    </row>
    <row r="902" customFormat="false" ht="14.9" hidden="false" customHeight="false" outlineLevel="0" collapsed="false">
      <c r="A902" s="59" t="n">
        <v>900</v>
      </c>
      <c r="B902" s="62" t="n">
        <v>5</v>
      </c>
      <c r="C902" s="62" t="n">
        <v>22</v>
      </c>
      <c r="D902" s="61" t="n">
        <f aca="false">(B902/C902)*100</f>
        <v>22.7272727272727</v>
      </c>
      <c r="E902" s="62" t="n">
        <v>27</v>
      </c>
      <c r="F902" s="62" t="n">
        <v>111</v>
      </c>
      <c r="G902" s="61" t="n">
        <f aca="false">(E902/F902)*100</f>
        <v>24.3243243243243</v>
      </c>
      <c r="H902" s="62" t="n">
        <v>19</v>
      </c>
      <c r="I902" s="62" t="n">
        <v>2</v>
      </c>
      <c r="J902" s="61" t="n">
        <f aca="false">(H905*I905)/100</f>
        <v>0.33</v>
      </c>
      <c r="K902" s="62" t="n">
        <v>72</v>
      </c>
      <c r="L902" s="62" t="n">
        <v>17</v>
      </c>
      <c r="M902" s="62" t="n">
        <v>12</v>
      </c>
      <c r="N902" s="61" t="n">
        <f aca="false">K902*L902*(1-(L902/M902))</f>
        <v>-510</v>
      </c>
      <c r="O902" s="62" t="n">
        <v>4</v>
      </c>
      <c r="P902" s="62" t="n">
        <v>47</v>
      </c>
      <c r="Q902" s="61" t="n">
        <f aca="false">P902/O902</f>
        <v>11.75</v>
      </c>
      <c r="R902" s="62" t="n">
        <v>931</v>
      </c>
      <c r="S902" s="62" t="n">
        <v>30</v>
      </c>
      <c r="T902" s="45" t="n">
        <v>0.26</v>
      </c>
      <c r="U902" s="61" t="n">
        <f aca="false">(R902*S902*T902)/1000</f>
        <v>7.2618</v>
      </c>
      <c r="V902" s="45" t="n">
        <v>6.07</v>
      </c>
      <c r="W902" s="45" t="n">
        <v>28.8</v>
      </c>
      <c r="X902" s="61" t="n">
        <f aca="false">V902+W902</f>
        <v>34.87</v>
      </c>
    </row>
    <row r="903" customFormat="false" ht="14.9" hidden="false" customHeight="false" outlineLevel="0" collapsed="false">
      <c r="A903" s="59" t="n">
        <v>901</v>
      </c>
      <c r="B903" s="62" t="n">
        <v>9</v>
      </c>
      <c r="C903" s="62" t="n">
        <v>19</v>
      </c>
      <c r="D903" s="61" t="n">
        <f aca="false">(B903/C903)*100</f>
        <v>47.3684210526316</v>
      </c>
      <c r="E903" s="62" t="n">
        <v>35</v>
      </c>
      <c r="F903" s="62" t="n">
        <v>110</v>
      </c>
      <c r="G903" s="61" t="n">
        <f aca="false">(E903/F903)*100</f>
        <v>31.8181818181818</v>
      </c>
      <c r="H903" s="62" t="n">
        <v>13</v>
      </c>
      <c r="I903" s="62" t="n">
        <v>1</v>
      </c>
      <c r="J903" s="61" t="n">
        <f aca="false">(H906*I906)/100</f>
        <v>0.16</v>
      </c>
      <c r="K903" s="62" t="n">
        <v>70</v>
      </c>
      <c r="L903" s="62" t="n">
        <v>39</v>
      </c>
      <c r="M903" s="62" t="n">
        <v>10</v>
      </c>
      <c r="N903" s="61" t="n">
        <f aca="false">K903*L903*(1-(L903/M903))</f>
        <v>-7917</v>
      </c>
      <c r="O903" s="62" t="n">
        <v>6</v>
      </c>
      <c r="P903" s="62" t="n">
        <v>45</v>
      </c>
      <c r="Q903" s="61" t="n">
        <f aca="false">P903/O903</f>
        <v>7.5</v>
      </c>
      <c r="R903" s="62" t="n">
        <v>880</v>
      </c>
      <c r="S903" s="62" t="n">
        <v>28</v>
      </c>
      <c r="T903" s="45" t="n">
        <v>0.28</v>
      </c>
      <c r="U903" s="61" t="n">
        <f aca="false">(R903*S903*T903)/1000</f>
        <v>6.8992</v>
      </c>
      <c r="V903" s="45" t="n">
        <v>2.1</v>
      </c>
      <c r="W903" s="45" t="n">
        <v>7.2</v>
      </c>
      <c r="X903" s="61" t="n">
        <f aca="false">V903+W903</f>
        <v>9.3</v>
      </c>
    </row>
    <row r="904" customFormat="false" ht="14.9" hidden="false" customHeight="false" outlineLevel="0" collapsed="false">
      <c r="A904" s="59" t="n">
        <v>902</v>
      </c>
      <c r="B904" s="62" t="n">
        <v>6</v>
      </c>
      <c r="C904" s="62" t="n">
        <v>11</v>
      </c>
      <c r="D904" s="61" t="n">
        <f aca="false">(B904/C904)*100</f>
        <v>54.5454545454545</v>
      </c>
      <c r="E904" s="62" t="n">
        <v>26</v>
      </c>
      <c r="F904" s="62" t="n">
        <v>121</v>
      </c>
      <c r="G904" s="61" t="n">
        <f aca="false">(E904/F904)*100</f>
        <v>21.4876033057851</v>
      </c>
      <c r="H904" s="62" t="n">
        <v>10</v>
      </c>
      <c r="I904" s="62" t="n">
        <v>1</v>
      </c>
      <c r="J904" s="61" t="n">
        <f aca="false">(H907*I907)/100</f>
        <v>0.14</v>
      </c>
      <c r="K904" s="62" t="n">
        <v>85</v>
      </c>
      <c r="L904" s="62" t="n">
        <v>17</v>
      </c>
      <c r="M904" s="62" t="n">
        <v>10</v>
      </c>
      <c r="N904" s="61" t="n">
        <f aca="false">K904*L904*(1-(L904/M904))</f>
        <v>-1011.5</v>
      </c>
      <c r="O904" s="62" t="n">
        <v>8</v>
      </c>
      <c r="P904" s="62" t="n">
        <v>39</v>
      </c>
      <c r="Q904" s="61" t="n">
        <f aca="false">P904/O904</f>
        <v>4.875</v>
      </c>
      <c r="R904" s="62" t="n">
        <v>922</v>
      </c>
      <c r="S904" s="62" t="n">
        <v>15</v>
      </c>
      <c r="T904" s="45" t="n">
        <v>0.45</v>
      </c>
      <c r="U904" s="61" t="n">
        <f aca="false">(R904*S904*T904)/1000</f>
        <v>6.2235</v>
      </c>
      <c r="V904" s="45" t="n">
        <v>6.65</v>
      </c>
      <c r="W904" s="45" t="n">
        <v>5.92</v>
      </c>
      <c r="X904" s="61" t="n">
        <f aca="false">V904+W904</f>
        <v>12.57</v>
      </c>
    </row>
    <row r="905" customFormat="false" ht="14.9" hidden="false" customHeight="false" outlineLevel="0" collapsed="false">
      <c r="A905" s="59" t="n">
        <v>903</v>
      </c>
      <c r="B905" s="62" t="n">
        <v>9</v>
      </c>
      <c r="C905" s="62" t="n">
        <v>18</v>
      </c>
      <c r="D905" s="61" t="n">
        <f aca="false">(B905/C905)*100</f>
        <v>50</v>
      </c>
      <c r="E905" s="62" t="n">
        <v>41</v>
      </c>
      <c r="F905" s="62" t="n">
        <v>110</v>
      </c>
      <c r="G905" s="61" t="n">
        <f aca="false">(E905/F905)*100</f>
        <v>37.2727272727273</v>
      </c>
      <c r="H905" s="62" t="n">
        <v>11</v>
      </c>
      <c r="I905" s="62" t="n">
        <v>3</v>
      </c>
      <c r="J905" s="61" t="n">
        <f aca="false">(H908*I908)/100</f>
        <v>0.13</v>
      </c>
      <c r="K905" s="62" t="n">
        <v>77</v>
      </c>
      <c r="L905" s="62" t="n">
        <v>14</v>
      </c>
      <c r="M905" s="62" t="n">
        <v>10</v>
      </c>
      <c r="N905" s="61" t="n">
        <f aca="false">K905*L905*(1-(L905/M905))</f>
        <v>-431.2</v>
      </c>
      <c r="O905" s="62" t="n">
        <v>5</v>
      </c>
      <c r="P905" s="62" t="n">
        <v>36</v>
      </c>
      <c r="Q905" s="61" t="n">
        <f aca="false">P905/O905</f>
        <v>7.2</v>
      </c>
      <c r="R905" s="62" t="n">
        <v>586</v>
      </c>
      <c r="S905" s="62" t="n">
        <v>18</v>
      </c>
      <c r="T905" s="45" t="n">
        <v>0.31</v>
      </c>
      <c r="U905" s="61" t="n">
        <f aca="false">(R905*S905*T905)/1000</f>
        <v>3.26988</v>
      </c>
      <c r="V905" s="45" t="n">
        <v>3.06</v>
      </c>
      <c r="W905" s="45" t="n">
        <v>12</v>
      </c>
      <c r="X905" s="61" t="n">
        <f aca="false">V905+W905</f>
        <v>15.06</v>
      </c>
    </row>
    <row r="906" customFormat="false" ht="14.9" hidden="false" customHeight="false" outlineLevel="0" collapsed="false">
      <c r="A906" s="59" t="n">
        <v>904</v>
      </c>
      <c r="B906" s="62" t="n">
        <v>9</v>
      </c>
      <c r="C906" s="62" t="n">
        <v>12</v>
      </c>
      <c r="D906" s="61" t="n">
        <f aca="false">(B906/C906)*100</f>
        <v>75</v>
      </c>
      <c r="E906" s="62" t="n">
        <v>25</v>
      </c>
      <c r="F906" s="62" t="n">
        <v>114</v>
      </c>
      <c r="G906" s="61" t="n">
        <f aca="false">(E906/F906)*100</f>
        <v>21.9298245614035</v>
      </c>
      <c r="H906" s="62" t="n">
        <v>8</v>
      </c>
      <c r="I906" s="62" t="n">
        <v>2</v>
      </c>
      <c r="J906" s="61" t="n">
        <f aca="false">(H909*I909)/100</f>
        <v>0.12</v>
      </c>
      <c r="K906" s="62" t="n">
        <v>71</v>
      </c>
      <c r="L906" s="62" t="n">
        <v>47</v>
      </c>
      <c r="M906" s="62" t="n">
        <v>11</v>
      </c>
      <c r="N906" s="61" t="n">
        <f aca="false">K906*L906*(1-(L906/M906))</f>
        <v>-10921.0909090909</v>
      </c>
      <c r="O906" s="62" t="n">
        <v>4</v>
      </c>
      <c r="P906" s="62" t="n">
        <v>43</v>
      </c>
      <c r="Q906" s="61" t="n">
        <f aca="false">P906/O906</f>
        <v>10.75</v>
      </c>
      <c r="R906" s="62" t="n">
        <v>653</v>
      </c>
      <c r="S906" s="62" t="n">
        <v>22</v>
      </c>
      <c r="T906" s="45" t="n">
        <v>0.31</v>
      </c>
      <c r="U906" s="61" t="n">
        <f aca="false">(R906*S906*T906)/1000</f>
        <v>4.45346</v>
      </c>
      <c r="V906" s="45" t="n">
        <v>3.08</v>
      </c>
      <c r="W906" s="45" t="n">
        <v>34.4</v>
      </c>
      <c r="X906" s="61" t="n">
        <f aca="false">V906+W906</f>
        <v>37.48</v>
      </c>
    </row>
    <row r="907" customFormat="false" ht="14.9" hidden="false" customHeight="false" outlineLevel="0" collapsed="false">
      <c r="A907" s="59" t="n">
        <v>905</v>
      </c>
      <c r="B907" s="62" t="n">
        <v>6</v>
      </c>
      <c r="C907" s="62" t="n">
        <v>13</v>
      </c>
      <c r="D907" s="61" t="n">
        <f aca="false">(B907/C907)*100</f>
        <v>46.1538461538462</v>
      </c>
      <c r="E907" s="62" t="n">
        <v>38</v>
      </c>
      <c r="F907" s="62" t="n">
        <v>120</v>
      </c>
      <c r="G907" s="61" t="n">
        <f aca="false">(E907/F907)*100</f>
        <v>31.6666666666667</v>
      </c>
      <c r="H907" s="62" t="n">
        <v>7</v>
      </c>
      <c r="I907" s="62" t="n">
        <v>2</v>
      </c>
      <c r="J907" s="61" t="n">
        <f aca="false">(H910*I910)/100</f>
        <v>0.12</v>
      </c>
      <c r="K907" s="62" t="n">
        <v>77</v>
      </c>
      <c r="L907" s="62" t="n">
        <v>33</v>
      </c>
      <c r="M907" s="62" t="n">
        <v>11</v>
      </c>
      <c r="N907" s="61" t="n">
        <f aca="false">K907*L907*(1-(L907/M907))</f>
        <v>-5082</v>
      </c>
      <c r="O907" s="62" t="n">
        <v>10</v>
      </c>
      <c r="P907" s="62" t="n">
        <v>30</v>
      </c>
      <c r="Q907" s="61" t="n">
        <f aca="false">P907/O907</f>
        <v>3</v>
      </c>
      <c r="R907" s="62" t="n">
        <v>789</v>
      </c>
      <c r="S907" s="62" t="n">
        <v>19</v>
      </c>
      <c r="T907" s="45" t="n">
        <v>0.39</v>
      </c>
      <c r="U907" s="61" t="n">
        <f aca="false">(R907*S907*T907)/1000</f>
        <v>5.84649</v>
      </c>
      <c r="V907" s="45" t="n">
        <v>2.64</v>
      </c>
      <c r="W907" s="45" t="n">
        <v>19.04</v>
      </c>
      <c r="X907" s="61" t="n">
        <f aca="false">V907+W907</f>
        <v>21.68</v>
      </c>
    </row>
    <row r="908" customFormat="false" ht="14.9" hidden="false" customHeight="false" outlineLevel="0" collapsed="false">
      <c r="A908" s="59" t="n">
        <v>906</v>
      </c>
      <c r="B908" s="62" t="n">
        <v>1</v>
      </c>
      <c r="C908" s="62" t="n">
        <v>22</v>
      </c>
      <c r="D908" s="61" t="n">
        <f aca="false">(B908/C908)*100</f>
        <v>4.54545454545455</v>
      </c>
      <c r="E908" s="62" t="n">
        <v>16</v>
      </c>
      <c r="F908" s="62" t="n">
        <v>111</v>
      </c>
      <c r="G908" s="61" t="n">
        <f aca="false">(E908/F908)*100</f>
        <v>14.4144144144144</v>
      </c>
      <c r="H908" s="62" t="n">
        <v>13</v>
      </c>
      <c r="I908" s="62" t="n">
        <v>1</v>
      </c>
      <c r="J908" s="61" t="n">
        <f aca="false">(H911*I911)/100</f>
        <v>0.04</v>
      </c>
      <c r="K908" s="62" t="n">
        <v>84</v>
      </c>
      <c r="L908" s="62" t="n">
        <v>42</v>
      </c>
      <c r="M908" s="62" t="n">
        <v>12</v>
      </c>
      <c r="N908" s="61" t="n">
        <f aca="false">K908*L908*(1-(L908/M908))</f>
        <v>-8820</v>
      </c>
      <c r="O908" s="62" t="n">
        <v>8</v>
      </c>
      <c r="P908" s="62" t="n">
        <v>50</v>
      </c>
      <c r="Q908" s="61" t="n">
        <f aca="false">P908/O908</f>
        <v>6.25</v>
      </c>
      <c r="R908" s="62" t="n">
        <v>812</v>
      </c>
      <c r="S908" s="62" t="n">
        <v>30</v>
      </c>
      <c r="T908" s="45" t="n">
        <v>0.43</v>
      </c>
      <c r="U908" s="61" t="n">
        <f aca="false">(R908*S908*T908)/1000</f>
        <v>10.4748</v>
      </c>
      <c r="V908" s="45" t="n">
        <v>2.57</v>
      </c>
      <c r="W908" s="45" t="n">
        <v>30.4</v>
      </c>
      <c r="X908" s="61" t="n">
        <f aca="false">V908+W908</f>
        <v>32.97</v>
      </c>
    </row>
    <row r="909" customFormat="false" ht="14.9" hidden="false" customHeight="false" outlineLevel="0" collapsed="false">
      <c r="A909" s="59" t="n">
        <v>907</v>
      </c>
      <c r="B909" s="62" t="n">
        <v>0</v>
      </c>
      <c r="C909" s="62" t="n">
        <v>17</v>
      </c>
      <c r="D909" s="61" t="n">
        <f aca="false">(B909/C909)*100</f>
        <v>0</v>
      </c>
      <c r="E909" s="62" t="n">
        <v>41</v>
      </c>
      <c r="F909" s="62" t="n">
        <v>116</v>
      </c>
      <c r="G909" s="61" t="n">
        <f aca="false">(E909/F909)*100</f>
        <v>35.3448275862069</v>
      </c>
      <c r="H909" s="62" t="n">
        <v>4</v>
      </c>
      <c r="I909" s="62" t="n">
        <v>3</v>
      </c>
      <c r="J909" s="61" t="n">
        <f aca="false">(H912*I912)/100</f>
        <v>0.36</v>
      </c>
      <c r="K909" s="62" t="n">
        <v>72</v>
      </c>
      <c r="L909" s="62" t="n">
        <v>33</v>
      </c>
      <c r="M909" s="62" t="n">
        <v>10</v>
      </c>
      <c r="N909" s="61" t="n">
        <f aca="false">K909*L909*(1-(L909/M909))</f>
        <v>-5464.8</v>
      </c>
      <c r="O909" s="62" t="n">
        <v>8</v>
      </c>
      <c r="P909" s="62" t="n">
        <v>33</v>
      </c>
      <c r="Q909" s="61" t="n">
        <f aca="false">P909/O909</f>
        <v>4.125</v>
      </c>
      <c r="R909" s="62" t="n">
        <v>475</v>
      </c>
      <c r="S909" s="62" t="n">
        <v>24</v>
      </c>
      <c r="T909" s="45" t="n">
        <v>0.43</v>
      </c>
      <c r="U909" s="61" t="n">
        <f aca="false">(R909*S909*T909)/1000</f>
        <v>4.902</v>
      </c>
      <c r="V909" s="45" t="n">
        <v>4.09</v>
      </c>
      <c r="W909" s="45" t="n">
        <v>19.6</v>
      </c>
      <c r="X909" s="61" t="n">
        <f aca="false">V909+W909</f>
        <v>23.69</v>
      </c>
    </row>
    <row r="910" customFormat="false" ht="14.9" hidden="false" customHeight="false" outlineLevel="0" collapsed="false">
      <c r="A910" s="59" t="n">
        <v>908</v>
      </c>
      <c r="B910" s="62" t="n">
        <v>2</v>
      </c>
      <c r="C910" s="62" t="n">
        <v>18</v>
      </c>
      <c r="D910" s="61" t="n">
        <f aca="false">(B910/C910)*100</f>
        <v>11.1111111111111</v>
      </c>
      <c r="E910" s="62" t="n">
        <v>22</v>
      </c>
      <c r="F910" s="62" t="n">
        <v>121</v>
      </c>
      <c r="G910" s="61" t="n">
        <f aca="false">(E910/F910)*100</f>
        <v>18.1818181818182</v>
      </c>
      <c r="H910" s="62" t="n">
        <v>4</v>
      </c>
      <c r="I910" s="62" t="n">
        <v>3</v>
      </c>
      <c r="J910" s="61" t="n">
        <f aca="false">(H913*I913)/100</f>
        <v>0.1</v>
      </c>
      <c r="K910" s="62" t="n">
        <v>82</v>
      </c>
      <c r="L910" s="62" t="n">
        <v>27</v>
      </c>
      <c r="M910" s="62" t="n">
        <v>11</v>
      </c>
      <c r="N910" s="61" t="n">
        <f aca="false">K910*L910*(1-(L910/M910))</f>
        <v>-3220.36363636364</v>
      </c>
      <c r="O910" s="62" t="n">
        <v>10</v>
      </c>
      <c r="P910" s="62" t="n">
        <v>34</v>
      </c>
      <c r="Q910" s="61" t="n">
        <f aca="false">P910/O910</f>
        <v>3.4</v>
      </c>
      <c r="R910" s="62" t="n">
        <v>113</v>
      </c>
      <c r="S910" s="62" t="n">
        <v>20</v>
      </c>
      <c r="T910" s="45" t="n">
        <v>0.3</v>
      </c>
      <c r="U910" s="61" t="n">
        <f aca="false">(R910*S910*T910)/1000</f>
        <v>0.678</v>
      </c>
      <c r="V910" s="45" t="n">
        <v>2.11</v>
      </c>
      <c r="W910" s="45" t="n">
        <v>8.64</v>
      </c>
      <c r="X910" s="61" t="n">
        <f aca="false">V910+W910</f>
        <v>10.75</v>
      </c>
    </row>
    <row r="911" customFormat="false" ht="14.9" hidden="false" customHeight="false" outlineLevel="0" collapsed="false">
      <c r="A911" s="59" t="n">
        <v>909</v>
      </c>
      <c r="B911" s="62" t="n">
        <v>1</v>
      </c>
      <c r="C911" s="62" t="n">
        <v>10</v>
      </c>
      <c r="D911" s="61" t="n">
        <f aca="false">(B911/C911)*100</f>
        <v>10</v>
      </c>
      <c r="E911" s="62" t="n">
        <v>18</v>
      </c>
      <c r="F911" s="62" t="n">
        <v>120</v>
      </c>
      <c r="G911" s="61" t="n">
        <f aca="false">(E911/F911)*100</f>
        <v>15</v>
      </c>
      <c r="H911" s="62" t="n">
        <v>4</v>
      </c>
      <c r="I911" s="62" t="n">
        <v>1</v>
      </c>
      <c r="J911" s="61" t="n">
        <f aca="false">(H914*I914)/100</f>
        <v>0.03</v>
      </c>
      <c r="K911" s="62" t="n">
        <v>85</v>
      </c>
      <c r="L911" s="62" t="n">
        <v>38</v>
      </c>
      <c r="M911" s="62" t="n">
        <v>10</v>
      </c>
      <c r="N911" s="61" t="n">
        <f aca="false">K911*L911*(1-(L911/M911))</f>
        <v>-9044</v>
      </c>
      <c r="O911" s="62" t="n">
        <v>4</v>
      </c>
      <c r="P911" s="62" t="n">
        <v>45</v>
      </c>
      <c r="Q911" s="61" t="n">
        <f aca="false">P911/O911</f>
        <v>11.25</v>
      </c>
      <c r="R911" s="62" t="n">
        <v>326</v>
      </c>
      <c r="S911" s="62" t="n">
        <v>25</v>
      </c>
      <c r="T911" s="45" t="n">
        <v>0.37</v>
      </c>
      <c r="U911" s="61" t="n">
        <f aca="false">(R911*S911*T911)/1000</f>
        <v>3.0155</v>
      </c>
      <c r="V911" s="45" t="n">
        <v>7.14</v>
      </c>
      <c r="W911" s="45" t="n">
        <v>33.6</v>
      </c>
      <c r="X911" s="61" t="n">
        <f aca="false">V911+W911</f>
        <v>40.74</v>
      </c>
    </row>
    <row r="912" customFormat="false" ht="14.9" hidden="false" customHeight="false" outlineLevel="0" collapsed="false">
      <c r="A912" s="59" t="n">
        <v>910</v>
      </c>
      <c r="B912" s="62" t="n">
        <v>5</v>
      </c>
      <c r="C912" s="62" t="n">
        <v>11</v>
      </c>
      <c r="D912" s="61" t="n">
        <f aca="false">(B912/C912)*100</f>
        <v>45.4545454545455</v>
      </c>
      <c r="E912" s="62" t="n">
        <v>20</v>
      </c>
      <c r="F912" s="62" t="n">
        <v>120</v>
      </c>
      <c r="G912" s="61" t="n">
        <f aca="false">(E912/F912)*100</f>
        <v>16.6666666666667</v>
      </c>
      <c r="H912" s="62" t="n">
        <v>12</v>
      </c>
      <c r="I912" s="62" t="n">
        <v>3</v>
      </c>
      <c r="J912" s="61" t="n">
        <f aca="false">(H915*I915)/100</f>
        <v>0.27</v>
      </c>
      <c r="K912" s="62" t="n">
        <v>90</v>
      </c>
      <c r="L912" s="62" t="n">
        <v>17</v>
      </c>
      <c r="M912" s="62" t="n">
        <v>10</v>
      </c>
      <c r="N912" s="61" t="n">
        <f aca="false">K912*L912*(1-(L912/M912))</f>
        <v>-1071</v>
      </c>
      <c r="O912" s="62" t="n">
        <v>6</v>
      </c>
      <c r="P912" s="62" t="n">
        <v>37</v>
      </c>
      <c r="Q912" s="61" t="n">
        <f aca="false">P912/O912</f>
        <v>6.16666666666667</v>
      </c>
      <c r="R912" s="62" t="n">
        <v>547</v>
      </c>
      <c r="S912" s="62" t="n">
        <v>26</v>
      </c>
      <c r="T912" s="45" t="n">
        <v>0.4</v>
      </c>
      <c r="U912" s="61" t="n">
        <f aca="false">(R912*S912*T912)/1000</f>
        <v>5.6888</v>
      </c>
      <c r="V912" s="45" t="n">
        <v>7.09</v>
      </c>
      <c r="W912" s="45" t="n">
        <v>17.36</v>
      </c>
      <c r="X912" s="61" t="n">
        <f aca="false">V912+W912</f>
        <v>24.45</v>
      </c>
    </row>
    <row r="913" customFormat="false" ht="14.9" hidden="false" customHeight="false" outlineLevel="0" collapsed="false">
      <c r="A913" s="59" t="n">
        <v>911</v>
      </c>
      <c r="B913" s="62" t="n">
        <v>2</v>
      </c>
      <c r="C913" s="62" t="n">
        <v>13</v>
      </c>
      <c r="D913" s="61" t="n">
        <f aca="false">(B913/C913)*100</f>
        <v>15.3846153846154</v>
      </c>
      <c r="E913" s="62" t="n">
        <v>38</v>
      </c>
      <c r="F913" s="62" t="n">
        <v>120</v>
      </c>
      <c r="G913" s="61" t="n">
        <f aca="false">(E913/F913)*100</f>
        <v>31.6666666666667</v>
      </c>
      <c r="H913" s="62" t="n">
        <v>10</v>
      </c>
      <c r="I913" s="62" t="n">
        <v>1</v>
      </c>
      <c r="J913" s="61" t="n">
        <f aca="false">(H916*I916)/100</f>
        <v>0.17</v>
      </c>
      <c r="K913" s="62" t="n">
        <v>89</v>
      </c>
      <c r="L913" s="62" t="n">
        <v>32</v>
      </c>
      <c r="M913" s="62" t="n">
        <v>12</v>
      </c>
      <c r="N913" s="61" t="n">
        <f aca="false">K913*L913*(1-(L913/M913))</f>
        <v>-4746.66666666667</v>
      </c>
      <c r="O913" s="62" t="n">
        <v>4</v>
      </c>
      <c r="P913" s="62" t="n">
        <v>35</v>
      </c>
      <c r="Q913" s="61" t="n">
        <f aca="false">P913/O913</f>
        <v>8.75</v>
      </c>
      <c r="R913" s="62" t="n">
        <v>811</v>
      </c>
      <c r="S913" s="62" t="n">
        <v>20</v>
      </c>
      <c r="T913" s="45" t="n">
        <v>0.25</v>
      </c>
      <c r="U913" s="61" t="n">
        <f aca="false">(R913*S913*T913)/1000</f>
        <v>4.055</v>
      </c>
      <c r="V913" s="45" t="n">
        <v>2.14</v>
      </c>
      <c r="W913" s="45" t="n">
        <v>7.84</v>
      </c>
      <c r="X913" s="61" t="n">
        <f aca="false">V913+W913</f>
        <v>9.98</v>
      </c>
    </row>
    <row r="914" customFormat="false" ht="14.9" hidden="false" customHeight="false" outlineLevel="0" collapsed="false">
      <c r="A914" s="59" t="n">
        <v>912</v>
      </c>
      <c r="B914" s="62" t="n">
        <v>4</v>
      </c>
      <c r="C914" s="62" t="n">
        <v>25</v>
      </c>
      <c r="D914" s="61" t="n">
        <f aca="false">(B914/C914)*100</f>
        <v>16</v>
      </c>
      <c r="E914" s="62" t="n">
        <v>23</v>
      </c>
      <c r="F914" s="62" t="n">
        <v>118</v>
      </c>
      <c r="G914" s="61" t="n">
        <f aca="false">(E914/F914)*100</f>
        <v>19.4915254237288</v>
      </c>
      <c r="H914" s="62" t="n">
        <v>3</v>
      </c>
      <c r="I914" s="62" t="n">
        <v>1</v>
      </c>
      <c r="J914" s="61" t="n">
        <f aca="false">(H917*I917)/100</f>
        <v>0.06</v>
      </c>
      <c r="K914" s="62" t="n">
        <v>83</v>
      </c>
      <c r="L914" s="62" t="n">
        <v>39</v>
      </c>
      <c r="M914" s="62" t="n">
        <v>11</v>
      </c>
      <c r="N914" s="61" t="n">
        <f aca="false">K914*L914*(1-(L914/M914))</f>
        <v>-8239.63636363636</v>
      </c>
      <c r="O914" s="62" t="n">
        <v>5</v>
      </c>
      <c r="P914" s="62" t="n">
        <v>35</v>
      </c>
      <c r="Q914" s="61" t="n">
        <f aca="false">P914/O914</f>
        <v>7</v>
      </c>
      <c r="R914" s="62" t="n">
        <v>208</v>
      </c>
      <c r="S914" s="62" t="n">
        <v>24</v>
      </c>
      <c r="T914" s="45" t="n">
        <v>0.39</v>
      </c>
      <c r="U914" s="61" t="n">
        <f aca="false">(R914*S914*T914)/1000</f>
        <v>1.94688</v>
      </c>
      <c r="V914" s="45" t="n">
        <v>4.58</v>
      </c>
      <c r="W914" s="45" t="n">
        <v>18.72</v>
      </c>
      <c r="X914" s="61" t="n">
        <f aca="false">V914+W914</f>
        <v>23.3</v>
      </c>
    </row>
    <row r="915" customFormat="false" ht="14.9" hidden="false" customHeight="false" outlineLevel="0" collapsed="false">
      <c r="A915" s="59" t="n">
        <v>913</v>
      </c>
      <c r="B915" s="62" t="n">
        <v>8</v>
      </c>
      <c r="C915" s="62" t="n">
        <v>17</v>
      </c>
      <c r="D915" s="61" t="n">
        <f aca="false">(B915/C915)*100</f>
        <v>47.0588235294118</v>
      </c>
      <c r="E915" s="62" t="n">
        <v>13</v>
      </c>
      <c r="F915" s="62" t="n">
        <v>117</v>
      </c>
      <c r="G915" s="61" t="n">
        <f aca="false">(E915/F915)*100</f>
        <v>11.1111111111111</v>
      </c>
      <c r="H915" s="62" t="n">
        <v>9</v>
      </c>
      <c r="I915" s="62" t="n">
        <v>3</v>
      </c>
      <c r="J915" s="61" t="n">
        <f aca="false">(H918*I918)/100</f>
        <v>0.45</v>
      </c>
      <c r="K915" s="62" t="n">
        <v>78</v>
      </c>
      <c r="L915" s="62" t="n">
        <v>15</v>
      </c>
      <c r="M915" s="62" t="n">
        <v>10</v>
      </c>
      <c r="N915" s="61" t="n">
        <f aca="false">K915*L915*(1-(L915/M915))</f>
        <v>-585</v>
      </c>
      <c r="O915" s="62" t="n">
        <v>3</v>
      </c>
      <c r="P915" s="62" t="n">
        <v>35</v>
      </c>
      <c r="Q915" s="61" t="n">
        <f aca="false">P915/O915</f>
        <v>11.6666666666667</v>
      </c>
      <c r="R915" s="62" t="n">
        <v>403</v>
      </c>
      <c r="S915" s="62" t="n">
        <v>23</v>
      </c>
      <c r="T915" s="45" t="n">
        <v>0.35</v>
      </c>
      <c r="U915" s="61" t="n">
        <f aca="false">(R915*S915*T915)/1000</f>
        <v>3.24415</v>
      </c>
      <c r="V915" s="45" t="n">
        <v>2.1</v>
      </c>
      <c r="W915" s="45" t="n">
        <v>5.76</v>
      </c>
      <c r="X915" s="61" t="n">
        <f aca="false">V915+W915</f>
        <v>7.86</v>
      </c>
    </row>
    <row r="916" customFormat="false" ht="14.9" hidden="false" customHeight="false" outlineLevel="0" collapsed="false">
      <c r="A916" s="59" t="n">
        <v>914</v>
      </c>
      <c r="B916" s="62" t="n">
        <v>7</v>
      </c>
      <c r="C916" s="62" t="n">
        <v>20</v>
      </c>
      <c r="D916" s="61" t="n">
        <f aca="false">(B916/C916)*100</f>
        <v>35</v>
      </c>
      <c r="E916" s="62" t="n">
        <v>42</v>
      </c>
      <c r="F916" s="62" t="n">
        <v>121</v>
      </c>
      <c r="G916" s="61" t="n">
        <f aca="false">(E916/F916)*100</f>
        <v>34.7107438016529</v>
      </c>
      <c r="H916" s="62" t="n">
        <v>17</v>
      </c>
      <c r="I916" s="62" t="n">
        <v>1</v>
      </c>
      <c r="J916" s="61" t="n">
        <f aca="false">(H919*I919)/100</f>
        <v>0.16</v>
      </c>
      <c r="K916" s="62" t="n">
        <v>79</v>
      </c>
      <c r="L916" s="62" t="n">
        <v>48</v>
      </c>
      <c r="M916" s="62" t="n">
        <v>12</v>
      </c>
      <c r="N916" s="61" t="n">
        <f aca="false">K916*L916*(1-(L916/M916))</f>
        <v>-11376</v>
      </c>
      <c r="O916" s="62" t="n">
        <v>4</v>
      </c>
      <c r="P916" s="62" t="n">
        <v>46</v>
      </c>
      <c r="Q916" s="61" t="n">
        <f aca="false">P916/O916</f>
        <v>11.5</v>
      </c>
      <c r="R916" s="62" t="n">
        <v>813</v>
      </c>
      <c r="S916" s="62" t="n">
        <v>23</v>
      </c>
      <c r="T916" s="45" t="n">
        <v>0.44</v>
      </c>
      <c r="U916" s="61" t="n">
        <f aca="false">(R916*S916*T916)/1000</f>
        <v>8.22756</v>
      </c>
      <c r="V916" s="45" t="n">
        <v>5.64</v>
      </c>
      <c r="W916" s="45" t="n">
        <v>27.2</v>
      </c>
      <c r="X916" s="61" t="n">
        <f aca="false">V916+W916</f>
        <v>32.84</v>
      </c>
    </row>
    <row r="917" customFormat="false" ht="14.9" hidden="false" customHeight="false" outlineLevel="0" collapsed="false">
      <c r="A917" s="59" t="n">
        <v>915</v>
      </c>
      <c r="B917" s="62" t="n">
        <v>2</v>
      </c>
      <c r="C917" s="62" t="n">
        <v>11</v>
      </c>
      <c r="D917" s="61" t="n">
        <f aca="false">(B917/C917)*100</f>
        <v>18.1818181818182</v>
      </c>
      <c r="E917" s="62" t="n">
        <v>43</v>
      </c>
      <c r="F917" s="62" t="n">
        <v>117</v>
      </c>
      <c r="G917" s="61" t="n">
        <f aca="false">(E917/F917)*100</f>
        <v>36.7521367521368</v>
      </c>
      <c r="H917" s="62" t="n">
        <v>2</v>
      </c>
      <c r="I917" s="62" t="n">
        <v>3</v>
      </c>
      <c r="J917" s="61" t="n">
        <f aca="false">(H920*I920)/100</f>
        <v>0.06</v>
      </c>
      <c r="K917" s="62" t="n">
        <v>75</v>
      </c>
      <c r="L917" s="62" t="n">
        <v>11</v>
      </c>
      <c r="M917" s="62" t="n">
        <v>12</v>
      </c>
      <c r="N917" s="61" t="n">
        <f aca="false">K917*L917*(1-(L917/M917))</f>
        <v>68.75</v>
      </c>
      <c r="O917" s="62" t="n">
        <v>6</v>
      </c>
      <c r="P917" s="62" t="n">
        <v>45</v>
      </c>
      <c r="Q917" s="61" t="n">
        <f aca="false">P917/O917</f>
        <v>7.5</v>
      </c>
      <c r="R917" s="62" t="n">
        <v>461</v>
      </c>
      <c r="S917" s="62" t="n">
        <v>20</v>
      </c>
      <c r="T917" s="45" t="n">
        <v>0.44</v>
      </c>
      <c r="U917" s="61" t="n">
        <f aca="false">(R917*S917*T917)/1000</f>
        <v>4.0568</v>
      </c>
      <c r="V917" s="45" t="n">
        <v>7.08</v>
      </c>
      <c r="W917" s="45" t="n">
        <v>18.8</v>
      </c>
      <c r="X917" s="61" t="n">
        <f aca="false">V917+W917</f>
        <v>25.88</v>
      </c>
    </row>
    <row r="918" customFormat="false" ht="14.9" hidden="false" customHeight="false" outlineLevel="0" collapsed="false">
      <c r="A918" s="59" t="n">
        <v>916</v>
      </c>
      <c r="B918" s="62" t="n">
        <v>6</v>
      </c>
      <c r="C918" s="62" t="n">
        <v>10</v>
      </c>
      <c r="D918" s="61" t="n">
        <f aca="false">(B918/C918)*100</f>
        <v>60</v>
      </c>
      <c r="E918" s="62" t="n">
        <v>25</v>
      </c>
      <c r="F918" s="62" t="n">
        <v>117</v>
      </c>
      <c r="G918" s="61" t="n">
        <f aca="false">(E918/F918)*100</f>
        <v>21.3675213675214</v>
      </c>
      <c r="H918" s="62" t="n">
        <v>15</v>
      </c>
      <c r="I918" s="62" t="n">
        <v>3</v>
      </c>
      <c r="J918" s="61" t="n">
        <f aca="false">(H921*I921)/100</f>
        <v>0.13</v>
      </c>
      <c r="K918" s="62" t="n">
        <v>75</v>
      </c>
      <c r="L918" s="62" t="n">
        <v>44</v>
      </c>
      <c r="M918" s="62" t="n">
        <v>10</v>
      </c>
      <c r="N918" s="61" t="n">
        <f aca="false">K918*L918*(1-(L918/M918))</f>
        <v>-11220</v>
      </c>
      <c r="O918" s="62" t="n">
        <v>8</v>
      </c>
      <c r="P918" s="62" t="n">
        <v>30</v>
      </c>
      <c r="Q918" s="61" t="n">
        <f aca="false">P918/O918</f>
        <v>3.75</v>
      </c>
      <c r="R918" s="62" t="n">
        <v>640</v>
      </c>
      <c r="S918" s="62" t="n">
        <v>25</v>
      </c>
      <c r="T918" s="45" t="n">
        <v>0.32</v>
      </c>
      <c r="U918" s="61" t="n">
        <f aca="false">(R918*S918*T918)/1000</f>
        <v>5.12</v>
      </c>
      <c r="V918" s="45" t="n">
        <v>6.65</v>
      </c>
      <c r="W918" s="45" t="n">
        <v>12.8</v>
      </c>
      <c r="X918" s="61" t="n">
        <f aca="false">V918+W918</f>
        <v>19.45</v>
      </c>
    </row>
    <row r="919" customFormat="false" ht="14.9" hidden="false" customHeight="false" outlineLevel="0" collapsed="false">
      <c r="A919" s="59" t="n">
        <v>917</v>
      </c>
      <c r="B919" s="62" t="n">
        <v>4</v>
      </c>
      <c r="C919" s="62" t="n">
        <v>21</v>
      </c>
      <c r="D919" s="61" t="n">
        <f aca="false">(B919/C919)*100</f>
        <v>19.047619047619</v>
      </c>
      <c r="E919" s="62" t="n">
        <v>13</v>
      </c>
      <c r="F919" s="62" t="n">
        <v>115</v>
      </c>
      <c r="G919" s="61" t="n">
        <f aca="false">(E919/F919)*100</f>
        <v>11.304347826087</v>
      </c>
      <c r="H919" s="62" t="n">
        <v>16</v>
      </c>
      <c r="I919" s="62" t="n">
        <v>1</v>
      </c>
      <c r="J919" s="61" t="n">
        <f aca="false">(H922*I922)/100</f>
        <v>0.45</v>
      </c>
      <c r="K919" s="62" t="n">
        <v>89</v>
      </c>
      <c r="L919" s="62" t="n">
        <v>17</v>
      </c>
      <c r="M919" s="62" t="n">
        <v>11</v>
      </c>
      <c r="N919" s="61" t="n">
        <f aca="false">K919*L919*(1-(L919/M919))</f>
        <v>-825.272727272727</v>
      </c>
      <c r="O919" s="62" t="n">
        <v>9</v>
      </c>
      <c r="P919" s="62" t="n">
        <v>41</v>
      </c>
      <c r="Q919" s="61" t="n">
        <f aca="false">P919/O919</f>
        <v>4.55555555555556</v>
      </c>
      <c r="R919" s="62" t="n">
        <v>996</v>
      </c>
      <c r="S919" s="62" t="n">
        <v>28</v>
      </c>
      <c r="T919" s="45" t="n">
        <v>0.28</v>
      </c>
      <c r="U919" s="61" t="n">
        <f aca="false">(R919*S919*T919)/1000</f>
        <v>7.80864</v>
      </c>
      <c r="V919" s="45" t="n">
        <v>1.61</v>
      </c>
      <c r="W919" s="45" t="n">
        <v>30.96</v>
      </c>
      <c r="X919" s="61" t="n">
        <f aca="false">V919+W919</f>
        <v>32.57</v>
      </c>
    </row>
    <row r="920" customFormat="false" ht="14.9" hidden="false" customHeight="false" outlineLevel="0" collapsed="false">
      <c r="A920" s="59" t="n">
        <v>918</v>
      </c>
      <c r="B920" s="62" t="n">
        <v>2</v>
      </c>
      <c r="C920" s="62" t="n">
        <v>20</v>
      </c>
      <c r="D920" s="61" t="n">
        <f aca="false">(B920/C920)*100</f>
        <v>10</v>
      </c>
      <c r="E920" s="62" t="n">
        <v>37</v>
      </c>
      <c r="F920" s="62" t="n">
        <v>112</v>
      </c>
      <c r="G920" s="61" t="n">
        <f aca="false">(E920/F920)*100</f>
        <v>33.0357142857143</v>
      </c>
      <c r="H920" s="62" t="n">
        <v>3</v>
      </c>
      <c r="I920" s="62" t="n">
        <v>2</v>
      </c>
      <c r="J920" s="61" t="n">
        <f aca="false">(H923*I923)/100</f>
        <v>0.15</v>
      </c>
      <c r="K920" s="62" t="n">
        <v>82</v>
      </c>
      <c r="L920" s="62" t="n">
        <v>45</v>
      </c>
      <c r="M920" s="62" t="n">
        <v>10</v>
      </c>
      <c r="N920" s="61" t="n">
        <f aca="false">K920*L920*(1-(L920/M920))</f>
        <v>-12915</v>
      </c>
      <c r="O920" s="62" t="n">
        <v>8</v>
      </c>
      <c r="P920" s="62" t="n">
        <v>36</v>
      </c>
      <c r="Q920" s="61" t="n">
        <f aca="false">P920/O920</f>
        <v>4.5</v>
      </c>
      <c r="R920" s="62" t="n">
        <v>536</v>
      </c>
      <c r="S920" s="62" t="n">
        <v>21</v>
      </c>
      <c r="T920" s="45" t="n">
        <v>0.42</v>
      </c>
      <c r="U920" s="61" t="n">
        <f aca="false">(R920*S920*T920)/1000</f>
        <v>4.72752</v>
      </c>
      <c r="V920" s="45" t="n">
        <v>5.63</v>
      </c>
      <c r="W920" s="45" t="n">
        <v>30.96</v>
      </c>
      <c r="X920" s="61" t="n">
        <f aca="false">V920+W920</f>
        <v>36.59</v>
      </c>
    </row>
    <row r="921" customFormat="false" ht="14.9" hidden="false" customHeight="false" outlineLevel="0" collapsed="false">
      <c r="A921" s="59" t="n">
        <v>919</v>
      </c>
      <c r="B921" s="62" t="n">
        <v>10</v>
      </c>
      <c r="C921" s="62" t="n">
        <v>18</v>
      </c>
      <c r="D921" s="61" t="n">
        <f aca="false">(B921/C921)*100</f>
        <v>55.5555555555556</v>
      </c>
      <c r="E921" s="62" t="n">
        <v>22</v>
      </c>
      <c r="F921" s="62" t="n">
        <v>124</v>
      </c>
      <c r="G921" s="61" t="n">
        <f aca="false">(E921/F921)*100</f>
        <v>17.741935483871</v>
      </c>
      <c r="H921" s="62" t="n">
        <v>13</v>
      </c>
      <c r="I921" s="62" t="n">
        <v>1</v>
      </c>
      <c r="J921" s="61" t="n">
        <f aca="false">(H924*I924)/100</f>
        <v>0.12</v>
      </c>
      <c r="K921" s="62" t="n">
        <v>86</v>
      </c>
      <c r="L921" s="62" t="n">
        <v>19</v>
      </c>
      <c r="M921" s="62" t="n">
        <v>10</v>
      </c>
      <c r="N921" s="61" t="n">
        <f aca="false">K921*L921*(1-(L921/M921))</f>
        <v>-1470.6</v>
      </c>
      <c r="O921" s="62" t="n">
        <v>6</v>
      </c>
      <c r="P921" s="62" t="n">
        <v>46</v>
      </c>
      <c r="Q921" s="61" t="n">
        <f aca="false">P921/O921</f>
        <v>7.66666666666667</v>
      </c>
      <c r="R921" s="62" t="n">
        <v>884</v>
      </c>
      <c r="S921" s="62" t="n">
        <v>24</v>
      </c>
      <c r="T921" s="45" t="n">
        <v>0.33</v>
      </c>
      <c r="U921" s="61" t="n">
        <f aca="false">(R921*S921*T921)/1000</f>
        <v>7.00128</v>
      </c>
      <c r="V921" s="45" t="n">
        <v>3.06</v>
      </c>
      <c r="W921" s="45" t="n">
        <v>22.56</v>
      </c>
      <c r="X921" s="61" t="n">
        <f aca="false">V921+W921</f>
        <v>25.62</v>
      </c>
    </row>
    <row r="922" customFormat="false" ht="14.9" hidden="false" customHeight="false" outlineLevel="0" collapsed="false">
      <c r="A922" s="59" t="n">
        <v>920</v>
      </c>
      <c r="B922" s="62" t="n">
        <v>9</v>
      </c>
      <c r="C922" s="62" t="n">
        <v>23</v>
      </c>
      <c r="D922" s="61" t="n">
        <f aca="false">(B922/C922)*100</f>
        <v>39.1304347826087</v>
      </c>
      <c r="E922" s="62" t="n">
        <v>15</v>
      </c>
      <c r="F922" s="62" t="n">
        <v>123</v>
      </c>
      <c r="G922" s="61" t="n">
        <f aca="false">(E922/F922)*100</f>
        <v>12.1951219512195</v>
      </c>
      <c r="H922" s="62" t="n">
        <v>15</v>
      </c>
      <c r="I922" s="62" t="n">
        <v>3</v>
      </c>
      <c r="J922" s="61" t="n">
        <f aca="false">(H925*I925)/100</f>
        <v>0.34</v>
      </c>
      <c r="K922" s="62" t="n">
        <v>70</v>
      </c>
      <c r="L922" s="62" t="n">
        <v>49</v>
      </c>
      <c r="M922" s="62" t="n">
        <v>11</v>
      </c>
      <c r="N922" s="61" t="n">
        <f aca="false">K922*L922*(1-(L922/M922))</f>
        <v>-11849.0909090909</v>
      </c>
      <c r="O922" s="62" t="n">
        <v>9</v>
      </c>
      <c r="P922" s="62" t="n">
        <v>34</v>
      </c>
      <c r="Q922" s="61" t="n">
        <f aca="false">P922/O922</f>
        <v>3.77777777777778</v>
      </c>
      <c r="R922" s="62" t="n">
        <v>383</v>
      </c>
      <c r="S922" s="62" t="n">
        <v>23</v>
      </c>
      <c r="T922" s="45" t="n">
        <v>0.29</v>
      </c>
      <c r="U922" s="61" t="n">
        <f aca="false">(R922*S922*T922)/1000</f>
        <v>2.55461</v>
      </c>
      <c r="V922" s="45" t="n">
        <v>7.15</v>
      </c>
      <c r="W922" s="45" t="n">
        <v>11.52</v>
      </c>
      <c r="X922" s="61" t="n">
        <f aca="false">V922+W922</f>
        <v>18.67</v>
      </c>
    </row>
    <row r="923" customFormat="false" ht="14.9" hidden="false" customHeight="false" outlineLevel="0" collapsed="false">
      <c r="A923" s="59" t="n">
        <v>921</v>
      </c>
      <c r="B923" s="62" t="n">
        <v>9</v>
      </c>
      <c r="C923" s="62" t="n">
        <v>17</v>
      </c>
      <c r="D923" s="61" t="n">
        <f aca="false">(B923/C923)*100</f>
        <v>52.9411764705882</v>
      </c>
      <c r="E923" s="62" t="n">
        <v>37</v>
      </c>
      <c r="F923" s="62" t="n">
        <v>125</v>
      </c>
      <c r="G923" s="61" t="n">
        <f aca="false">(E923/F923)*100</f>
        <v>29.6</v>
      </c>
      <c r="H923" s="62" t="n">
        <v>15</v>
      </c>
      <c r="I923" s="62" t="n">
        <v>1</v>
      </c>
      <c r="J923" s="61" t="n">
        <f aca="false">(H926*I926)/100</f>
        <v>0.6</v>
      </c>
      <c r="K923" s="62" t="n">
        <v>71</v>
      </c>
      <c r="L923" s="62" t="n">
        <v>39</v>
      </c>
      <c r="M923" s="62" t="n">
        <v>12</v>
      </c>
      <c r="N923" s="61" t="n">
        <f aca="false">K923*L923*(1-(L923/M923))</f>
        <v>-6230.25</v>
      </c>
      <c r="O923" s="62" t="n">
        <v>8</v>
      </c>
      <c r="P923" s="62" t="n">
        <v>39</v>
      </c>
      <c r="Q923" s="61" t="n">
        <f aca="false">P923/O923</f>
        <v>4.875</v>
      </c>
      <c r="R923" s="62" t="n">
        <v>651</v>
      </c>
      <c r="S923" s="62" t="n">
        <v>15</v>
      </c>
      <c r="T923" s="45" t="n">
        <v>0.3</v>
      </c>
      <c r="U923" s="61" t="n">
        <f aca="false">(R923*S923*T923)/1000</f>
        <v>2.9295</v>
      </c>
      <c r="V923" s="45" t="n">
        <v>1.57</v>
      </c>
      <c r="W923" s="45" t="n">
        <v>18.8</v>
      </c>
      <c r="X923" s="61" t="n">
        <f aca="false">V923+W923</f>
        <v>20.37</v>
      </c>
    </row>
    <row r="924" customFormat="false" ht="14.9" hidden="false" customHeight="false" outlineLevel="0" collapsed="false">
      <c r="A924" s="59" t="n">
        <v>922</v>
      </c>
      <c r="B924" s="62" t="n">
        <v>8</v>
      </c>
      <c r="C924" s="62" t="n">
        <v>15</v>
      </c>
      <c r="D924" s="61" t="n">
        <f aca="false">(B924/C924)*100</f>
        <v>53.3333333333333</v>
      </c>
      <c r="E924" s="62" t="n">
        <v>28</v>
      </c>
      <c r="F924" s="62" t="n">
        <v>122</v>
      </c>
      <c r="G924" s="61" t="n">
        <f aca="false">(E924/F924)*100</f>
        <v>22.9508196721311</v>
      </c>
      <c r="H924" s="62" t="n">
        <v>12</v>
      </c>
      <c r="I924" s="62" t="n">
        <v>1</v>
      </c>
      <c r="J924" s="61" t="n">
        <f aca="false">(H927*I927)/100</f>
        <v>0.06</v>
      </c>
      <c r="K924" s="62" t="n">
        <v>75</v>
      </c>
      <c r="L924" s="62" t="n">
        <v>48</v>
      </c>
      <c r="M924" s="62" t="n">
        <v>12</v>
      </c>
      <c r="N924" s="61" t="n">
        <f aca="false">K924*L924*(1-(L924/M924))</f>
        <v>-10800</v>
      </c>
      <c r="O924" s="62" t="n">
        <v>5</v>
      </c>
      <c r="P924" s="62" t="n">
        <v>44</v>
      </c>
      <c r="Q924" s="61" t="n">
        <f aca="false">P924/O924</f>
        <v>8.8</v>
      </c>
      <c r="R924" s="62" t="n">
        <v>226</v>
      </c>
      <c r="S924" s="62" t="n">
        <v>22</v>
      </c>
      <c r="T924" s="45" t="n">
        <v>0.38</v>
      </c>
      <c r="U924" s="61" t="n">
        <f aca="false">(R924*S924*T924)/1000</f>
        <v>1.88936</v>
      </c>
      <c r="V924" s="45" t="n">
        <v>3.57</v>
      </c>
      <c r="W924" s="45" t="n">
        <v>24.32</v>
      </c>
      <c r="X924" s="61" t="n">
        <f aca="false">V924+W924</f>
        <v>27.89</v>
      </c>
    </row>
    <row r="925" customFormat="false" ht="14.9" hidden="false" customHeight="false" outlineLevel="0" collapsed="false">
      <c r="A925" s="59" t="n">
        <v>923</v>
      </c>
      <c r="B925" s="62" t="n">
        <v>5</v>
      </c>
      <c r="C925" s="62" t="n">
        <v>25</v>
      </c>
      <c r="D925" s="61" t="n">
        <f aca="false">(B925/C925)*100</f>
        <v>20</v>
      </c>
      <c r="E925" s="62" t="n">
        <v>12</v>
      </c>
      <c r="F925" s="62" t="n">
        <v>116</v>
      </c>
      <c r="G925" s="61" t="n">
        <f aca="false">(E925/F925)*100</f>
        <v>10.3448275862069</v>
      </c>
      <c r="H925" s="62" t="n">
        <v>17</v>
      </c>
      <c r="I925" s="62" t="n">
        <v>2</v>
      </c>
      <c r="J925" s="61" t="n">
        <f aca="false">(H928*I928)/100</f>
        <v>0.05</v>
      </c>
      <c r="K925" s="62" t="n">
        <v>83</v>
      </c>
      <c r="L925" s="62" t="n">
        <v>37</v>
      </c>
      <c r="M925" s="62" t="n">
        <v>12</v>
      </c>
      <c r="N925" s="61" t="n">
        <f aca="false">K925*L925*(1-(L925/M925))</f>
        <v>-6397.91666666667</v>
      </c>
      <c r="O925" s="62" t="n">
        <v>9</v>
      </c>
      <c r="P925" s="62" t="n">
        <v>44</v>
      </c>
      <c r="Q925" s="61" t="n">
        <f aca="false">P925/O925</f>
        <v>4.88888888888889</v>
      </c>
      <c r="R925" s="62" t="n">
        <v>395</v>
      </c>
      <c r="S925" s="62" t="n">
        <v>16</v>
      </c>
      <c r="T925" s="45" t="n">
        <v>0.32</v>
      </c>
      <c r="U925" s="61" t="n">
        <f aca="false">(R925*S925*T925)/1000</f>
        <v>2.0224</v>
      </c>
      <c r="V925" s="45" t="n">
        <v>5.1</v>
      </c>
      <c r="W925" s="45" t="n">
        <v>23.04</v>
      </c>
      <c r="X925" s="61" t="n">
        <f aca="false">V925+W925</f>
        <v>28.14</v>
      </c>
    </row>
    <row r="926" customFormat="false" ht="14.9" hidden="false" customHeight="false" outlineLevel="0" collapsed="false">
      <c r="A926" s="59" t="n">
        <v>924</v>
      </c>
      <c r="B926" s="62" t="n">
        <v>1</v>
      </c>
      <c r="C926" s="62" t="n">
        <v>24</v>
      </c>
      <c r="D926" s="61" t="n">
        <f aca="false">(B926/C926)*100</f>
        <v>4.16666666666667</v>
      </c>
      <c r="E926" s="62" t="n">
        <v>40</v>
      </c>
      <c r="F926" s="62" t="n">
        <v>112</v>
      </c>
      <c r="G926" s="61" t="n">
        <f aca="false">(E926/F926)*100</f>
        <v>35.7142857142857</v>
      </c>
      <c r="H926" s="62" t="n">
        <v>20</v>
      </c>
      <c r="I926" s="62" t="n">
        <v>3</v>
      </c>
      <c r="J926" s="61" t="n">
        <f aca="false">(H929*I929)/100</f>
        <v>0.54</v>
      </c>
      <c r="K926" s="62" t="n">
        <v>76</v>
      </c>
      <c r="L926" s="62" t="n">
        <v>50</v>
      </c>
      <c r="M926" s="62" t="n">
        <v>10</v>
      </c>
      <c r="N926" s="61" t="n">
        <f aca="false">K926*L926*(1-(L926/M926))</f>
        <v>-15200</v>
      </c>
      <c r="O926" s="62" t="n">
        <v>8</v>
      </c>
      <c r="P926" s="62" t="n">
        <v>43</v>
      </c>
      <c r="Q926" s="61" t="n">
        <f aca="false">P926/O926</f>
        <v>5.375</v>
      </c>
      <c r="R926" s="62" t="n">
        <v>854</v>
      </c>
      <c r="S926" s="62" t="n">
        <v>24</v>
      </c>
      <c r="T926" s="45" t="n">
        <v>0.34</v>
      </c>
      <c r="U926" s="61" t="n">
        <f aca="false">(R926*S926*T926)/1000</f>
        <v>6.96864</v>
      </c>
      <c r="V926" s="45" t="n">
        <v>3.08</v>
      </c>
      <c r="W926" s="45" t="n">
        <v>22.08</v>
      </c>
      <c r="X926" s="61" t="n">
        <f aca="false">V926+W926</f>
        <v>25.16</v>
      </c>
    </row>
    <row r="927" customFormat="false" ht="14.9" hidden="false" customHeight="false" outlineLevel="0" collapsed="false">
      <c r="A927" s="59" t="n">
        <v>925</v>
      </c>
      <c r="B927" s="62" t="n">
        <v>3</v>
      </c>
      <c r="C927" s="62" t="n">
        <v>13</v>
      </c>
      <c r="D927" s="61" t="n">
        <f aca="false">(B927/C927)*100</f>
        <v>23.0769230769231</v>
      </c>
      <c r="E927" s="62" t="n">
        <v>31</v>
      </c>
      <c r="F927" s="62" t="n">
        <v>119</v>
      </c>
      <c r="G927" s="61" t="n">
        <f aca="false">(E927/F927)*100</f>
        <v>26.0504201680672</v>
      </c>
      <c r="H927" s="62" t="n">
        <v>6</v>
      </c>
      <c r="I927" s="62" t="n">
        <v>1</v>
      </c>
      <c r="J927" s="61" t="n">
        <f aca="false">(H930*I930)/100</f>
        <v>0.42</v>
      </c>
      <c r="K927" s="62" t="n">
        <v>71</v>
      </c>
      <c r="L927" s="62" t="n">
        <v>50</v>
      </c>
      <c r="M927" s="62" t="n">
        <v>12</v>
      </c>
      <c r="N927" s="61" t="n">
        <f aca="false">K927*L927*(1-(L927/M927))</f>
        <v>-11241.6666666667</v>
      </c>
      <c r="O927" s="62" t="n">
        <v>4</v>
      </c>
      <c r="P927" s="62" t="n">
        <v>46</v>
      </c>
      <c r="Q927" s="61" t="n">
        <f aca="false">P927/O927</f>
        <v>11.5</v>
      </c>
      <c r="R927" s="62" t="n">
        <v>440</v>
      </c>
      <c r="S927" s="62" t="n">
        <v>29</v>
      </c>
      <c r="T927" s="45" t="n">
        <v>0.4</v>
      </c>
      <c r="U927" s="61" t="n">
        <f aca="false">(R927*S927*T927)/1000</f>
        <v>5.104</v>
      </c>
      <c r="V927" s="45" t="n">
        <v>4.61</v>
      </c>
      <c r="W927" s="45" t="n">
        <v>24.8</v>
      </c>
      <c r="X927" s="61" t="n">
        <f aca="false">V927+W927</f>
        <v>29.41</v>
      </c>
    </row>
    <row r="928" customFormat="false" ht="14.9" hidden="false" customHeight="false" outlineLevel="0" collapsed="false">
      <c r="A928" s="59" t="n">
        <v>926</v>
      </c>
      <c r="B928" s="62" t="n">
        <v>10</v>
      </c>
      <c r="C928" s="62" t="n">
        <v>15</v>
      </c>
      <c r="D928" s="61" t="n">
        <f aca="false">(B928/C928)*100</f>
        <v>66.6666666666667</v>
      </c>
      <c r="E928" s="62" t="n">
        <v>42</v>
      </c>
      <c r="F928" s="62" t="n">
        <v>123</v>
      </c>
      <c r="G928" s="61" t="n">
        <f aca="false">(E928/F928)*100</f>
        <v>34.1463414634146</v>
      </c>
      <c r="H928" s="62" t="n">
        <v>5</v>
      </c>
      <c r="I928" s="62" t="n">
        <v>1</v>
      </c>
      <c r="J928" s="61" t="n">
        <f aca="false">(H931*I931)/100</f>
        <v>0.18</v>
      </c>
      <c r="K928" s="62" t="n">
        <v>79</v>
      </c>
      <c r="L928" s="62" t="n">
        <v>37</v>
      </c>
      <c r="M928" s="62" t="n">
        <v>10</v>
      </c>
      <c r="N928" s="61" t="n">
        <f aca="false">K928*L928*(1-(L928/M928))</f>
        <v>-7892.1</v>
      </c>
      <c r="O928" s="62" t="n">
        <v>5</v>
      </c>
      <c r="P928" s="62" t="n">
        <v>30</v>
      </c>
      <c r="Q928" s="61" t="n">
        <f aca="false">P928/O928</f>
        <v>6</v>
      </c>
      <c r="R928" s="62" t="n">
        <v>999</v>
      </c>
      <c r="S928" s="62" t="n">
        <v>22</v>
      </c>
      <c r="T928" s="45" t="n">
        <v>0.38</v>
      </c>
      <c r="U928" s="61" t="n">
        <f aca="false">(R928*S928*T928)/1000</f>
        <v>8.35164</v>
      </c>
      <c r="V928" s="45" t="n">
        <v>6.65</v>
      </c>
      <c r="W928" s="45" t="n">
        <v>23.04</v>
      </c>
      <c r="X928" s="61" t="n">
        <f aca="false">V928+W928</f>
        <v>29.69</v>
      </c>
    </row>
    <row r="929" customFormat="false" ht="14.9" hidden="false" customHeight="false" outlineLevel="0" collapsed="false">
      <c r="A929" s="59" t="n">
        <v>927</v>
      </c>
      <c r="B929" s="62" t="n">
        <v>3</v>
      </c>
      <c r="C929" s="62" t="n">
        <v>12</v>
      </c>
      <c r="D929" s="61" t="n">
        <f aca="false">(B929/C929)*100</f>
        <v>25</v>
      </c>
      <c r="E929" s="62" t="n">
        <v>36</v>
      </c>
      <c r="F929" s="62" t="n">
        <v>119</v>
      </c>
      <c r="G929" s="61" t="n">
        <f aca="false">(E929/F929)*100</f>
        <v>30.2521008403361</v>
      </c>
      <c r="H929" s="62" t="n">
        <v>18</v>
      </c>
      <c r="I929" s="62" t="n">
        <v>3</v>
      </c>
      <c r="J929" s="61" t="n">
        <f aca="false">(H932*I932)/100</f>
        <v>0.11</v>
      </c>
      <c r="K929" s="62" t="n">
        <v>77</v>
      </c>
      <c r="L929" s="62" t="n">
        <v>16</v>
      </c>
      <c r="M929" s="62" t="n">
        <v>10</v>
      </c>
      <c r="N929" s="61" t="n">
        <f aca="false">K929*L929*(1-(L929/M929))</f>
        <v>-739.2</v>
      </c>
      <c r="O929" s="62" t="n">
        <v>5</v>
      </c>
      <c r="P929" s="62" t="n">
        <v>41</v>
      </c>
      <c r="Q929" s="61" t="n">
        <f aca="false">P929/O929</f>
        <v>8.2</v>
      </c>
      <c r="R929" s="62" t="n">
        <v>844</v>
      </c>
      <c r="S929" s="62" t="n">
        <v>26</v>
      </c>
      <c r="T929" s="45" t="n">
        <v>0.34</v>
      </c>
      <c r="U929" s="61" t="n">
        <f aca="false">(R929*S929*T929)/1000</f>
        <v>7.46096</v>
      </c>
      <c r="V929" s="45" t="n">
        <v>1.61</v>
      </c>
      <c r="W929" s="45" t="n">
        <v>4.8</v>
      </c>
      <c r="X929" s="61" t="n">
        <f aca="false">V929+W929</f>
        <v>6.41</v>
      </c>
    </row>
    <row r="930" customFormat="false" ht="14.9" hidden="false" customHeight="false" outlineLevel="0" collapsed="false">
      <c r="A930" s="59" t="n">
        <v>928</v>
      </c>
      <c r="B930" s="62" t="n">
        <v>3</v>
      </c>
      <c r="C930" s="62" t="n">
        <v>11</v>
      </c>
      <c r="D930" s="61" t="n">
        <f aca="false">(B930/C930)*100</f>
        <v>27.2727272727273</v>
      </c>
      <c r="E930" s="62" t="n">
        <v>19</v>
      </c>
      <c r="F930" s="62" t="n">
        <v>119</v>
      </c>
      <c r="G930" s="61" t="n">
        <f aca="false">(E930/F930)*100</f>
        <v>15.9663865546218</v>
      </c>
      <c r="H930" s="62" t="n">
        <v>14</v>
      </c>
      <c r="I930" s="62" t="n">
        <v>3</v>
      </c>
      <c r="J930" s="61" t="n">
        <f aca="false">(H933*I933)/100</f>
        <v>0.08</v>
      </c>
      <c r="K930" s="62" t="n">
        <v>84</v>
      </c>
      <c r="L930" s="62" t="n">
        <v>18</v>
      </c>
      <c r="M930" s="62" t="n">
        <v>12</v>
      </c>
      <c r="N930" s="61" t="n">
        <f aca="false">K930*L930*(1-(L930/M930))</f>
        <v>-756</v>
      </c>
      <c r="O930" s="62" t="n">
        <v>8</v>
      </c>
      <c r="P930" s="62" t="n">
        <v>32</v>
      </c>
      <c r="Q930" s="61" t="n">
        <f aca="false">P930/O930</f>
        <v>4</v>
      </c>
      <c r="R930" s="62" t="n">
        <v>592</v>
      </c>
      <c r="S930" s="62" t="n">
        <v>23</v>
      </c>
      <c r="T930" s="45" t="n">
        <v>0.26</v>
      </c>
      <c r="U930" s="61" t="n">
        <f aca="false">(R930*S930*T930)/1000</f>
        <v>3.54016</v>
      </c>
      <c r="V930" s="45" t="n">
        <v>7.6</v>
      </c>
      <c r="W930" s="45" t="n">
        <v>21.28</v>
      </c>
      <c r="X930" s="61" t="n">
        <f aca="false">V930+W930</f>
        <v>28.88</v>
      </c>
    </row>
    <row r="931" customFormat="false" ht="14.9" hidden="false" customHeight="false" outlineLevel="0" collapsed="false">
      <c r="A931" s="59" t="n">
        <v>929</v>
      </c>
      <c r="B931" s="62" t="n">
        <v>4</v>
      </c>
      <c r="C931" s="62" t="n">
        <v>24</v>
      </c>
      <c r="D931" s="61" t="n">
        <f aca="false">(B931/C931)*100</f>
        <v>16.6666666666667</v>
      </c>
      <c r="E931" s="62" t="n">
        <v>32</v>
      </c>
      <c r="F931" s="62" t="n">
        <v>123</v>
      </c>
      <c r="G931" s="61" t="n">
        <f aca="false">(E931/F931)*100</f>
        <v>26.0162601626016</v>
      </c>
      <c r="H931" s="62" t="n">
        <v>6</v>
      </c>
      <c r="I931" s="62" t="n">
        <v>3</v>
      </c>
      <c r="J931" s="61" t="n">
        <f aca="false">(H934*I934)/100</f>
        <v>0.6</v>
      </c>
      <c r="K931" s="62" t="n">
        <v>86</v>
      </c>
      <c r="L931" s="62" t="n">
        <v>26</v>
      </c>
      <c r="M931" s="62" t="n">
        <v>10</v>
      </c>
      <c r="N931" s="61" t="n">
        <f aca="false">K931*L931*(1-(L931/M931))</f>
        <v>-3577.6</v>
      </c>
      <c r="O931" s="62" t="n">
        <v>8</v>
      </c>
      <c r="P931" s="62" t="n">
        <v>30</v>
      </c>
      <c r="Q931" s="61" t="n">
        <f aca="false">P931/O931</f>
        <v>3.75</v>
      </c>
      <c r="R931" s="62" t="n">
        <v>907</v>
      </c>
      <c r="S931" s="62" t="n">
        <v>22</v>
      </c>
      <c r="T931" s="45" t="n">
        <v>0.28</v>
      </c>
      <c r="U931" s="61" t="n">
        <f aca="false">(R931*S931*T931)/1000</f>
        <v>5.58712</v>
      </c>
      <c r="V931" s="45" t="n">
        <v>2.65</v>
      </c>
      <c r="W931" s="45" t="n">
        <v>6.88</v>
      </c>
      <c r="X931" s="61" t="n">
        <f aca="false">V931+W931</f>
        <v>9.53</v>
      </c>
    </row>
    <row r="932" customFormat="false" ht="14.9" hidden="false" customHeight="false" outlineLevel="0" collapsed="false">
      <c r="A932" s="59" t="n">
        <v>930</v>
      </c>
      <c r="B932" s="62" t="n">
        <v>10</v>
      </c>
      <c r="C932" s="62" t="n">
        <v>20</v>
      </c>
      <c r="D932" s="61" t="n">
        <f aca="false">(B932/C932)*100</f>
        <v>50</v>
      </c>
      <c r="E932" s="62" t="n">
        <v>23</v>
      </c>
      <c r="F932" s="62" t="n">
        <v>115</v>
      </c>
      <c r="G932" s="61" t="n">
        <f aca="false">(E932/F932)*100</f>
        <v>20</v>
      </c>
      <c r="H932" s="62" t="n">
        <v>11</v>
      </c>
      <c r="I932" s="62" t="n">
        <v>1</v>
      </c>
      <c r="J932" s="61" t="n">
        <f aca="false">(H935*I935)/100</f>
        <v>0.1</v>
      </c>
      <c r="K932" s="62" t="n">
        <v>85</v>
      </c>
      <c r="L932" s="62" t="n">
        <v>24</v>
      </c>
      <c r="M932" s="62" t="n">
        <v>12</v>
      </c>
      <c r="N932" s="61" t="n">
        <f aca="false">K932*L932*(1-(L932/M932))</f>
        <v>-2040</v>
      </c>
      <c r="O932" s="62" t="n">
        <v>6</v>
      </c>
      <c r="P932" s="62" t="n">
        <v>35</v>
      </c>
      <c r="Q932" s="61" t="n">
        <f aca="false">P932/O932</f>
        <v>5.83333333333333</v>
      </c>
      <c r="R932" s="62" t="n">
        <v>106</v>
      </c>
      <c r="S932" s="62" t="n">
        <v>27</v>
      </c>
      <c r="T932" s="45" t="n">
        <v>0.38</v>
      </c>
      <c r="U932" s="61" t="n">
        <f aca="false">(R932*S932*T932)/1000</f>
        <v>1.08756</v>
      </c>
      <c r="V932" s="45" t="n">
        <v>3.6</v>
      </c>
      <c r="W932" s="45" t="n">
        <v>6.88</v>
      </c>
      <c r="X932" s="61" t="n">
        <f aca="false">V932+W932</f>
        <v>10.48</v>
      </c>
    </row>
    <row r="933" customFormat="false" ht="14.9" hidden="false" customHeight="false" outlineLevel="0" collapsed="false">
      <c r="A933" s="59" t="n">
        <v>931</v>
      </c>
      <c r="B933" s="62" t="n">
        <v>3</v>
      </c>
      <c r="C933" s="62" t="n">
        <v>21</v>
      </c>
      <c r="D933" s="61" t="n">
        <f aca="false">(B933/C933)*100</f>
        <v>14.2857142857143</v>
      </c>
      <c r="E933" s="62" t="n">
        <v>12</v>
      </c>
      <c r="F933" s="62" t="n">
        <v>123</v>
      </c>
      <c r="G933" s="61" t="n">
        <f aca="false">(E933/F933)*100</f>
        <v>9.75609756097561</v>
      </c>
      <c r="H933" s="62" t="n">
        <v>8</v>
      </c>
      <c r="I933" s="62" t="n">
        <v>1</v>
      </c>
      <c r="J933" s="61" t="n">
        <f aca="false">(H936*I936)/100</f>
        <v>0.08</v>
      </c>
      <c r="K933" s="62" t="n">
        <v>74</v>
      </c>
      <c r="L933" s="62" t="n">
        <v>25</v>
      </c>
      <c r="M933" s="62" t="n">
        <v>10</v>
      </c>
      <c r="N933" s="61" t="n">
        <f aca="false">K933*L933*(1-(L933/M933))</f>
        <v>-2775</v>
      </c>
      <c r="O933" s="62" t="n">
        <v>9</v>
      </c>
      <c r="P933" s="62" t="n">
        <v>46</v>
      </c>
      <c r="Q933" s="61" t="n">
        <f aca="false">P933/O933</f>
        <v>5.11111111111111</v>
      </c>
      <c r="R933" s="62" t="n">
        <v>738</v>
      </c>
      <c r="S933" s="62" t="n">
        <v>26</v>
      </c>
      <c r="T933" s="45" t="n">
        <v>0.26</v>
      </c>
      <c r="U933" s="61" t="n">
        <f aca="false">(R933*S933*T933)/1000</f>
        <v>4.98888</v>
      </c>
      <c r="V933" s="45" t="n">
        <v>4.05</v>
      </c>
      <c r="W933" s="45" t="n">
        <v>18</v>
      </c>
      <c r="X933" s="61" t="n">
        <f aca="false">V933+W933</f>
        <v>22.05</v>
      </c>
    </row>
    <row r="934" customFormat="false" ht="14.9" hidden="false" customHeight="false" outlineLevel="0" collapsed="false">
      <c r="A934" s="59" t="n">
        <v>932</v>
      </c>
      <c r="B934" s="62" t="n">
        <v>4</v>
      </c>
      <c r="C934" s="62" t="n">
        <v>20</v>
      </c>
      <c r="D934" s="61" t="n">
        <f aca="false">(B934/C934)*100</f>
        <v>20</v>
      </c>
      <c r="E934" s="62" t="n">
        <v>13</v>
      </c>
      <c r="F934" s="62" t="n">
        <v>116</v>
      </c>
      <c r="G934" s="61" t="n">
        <f aca="false">(E934/F934)*100</f>
        <v>11.2068965517241</v>
      </c>
      <c r="H934" s="62" t="n">
        <v>20</v>
      </c>
      <c r="I934" s="62" t="n">
        <v>3</v>
      </c>
      <c r="J934" s="61" t="n">
        <f aca="false">(H937*I937)/100</f>
        <v>0.09</v>
      </c>
      <c r="K934" s="62" t="n">
        <v>88</v>
      </c>
      <c r="L934" s="62" t="n">
        <v>29</v>
      </c>
      <c r="M934" s="62" t="n">
        <v>10</v>
      </c>
      <c r="N934" s="61" t="n">
        <f aca="false">K934*L934*(1-(L934/M934))</f>
        <v>-4848.8</v>
      </c>
      <c r="O934" s="62" t="n">
        <v>4</v>
      </c>
      <c r="P934" s="62" t="n">
        <v>44</v>
      </c>
      <c r="Q934" s="61" t="n">
        <f aca="false">P934/O934</f>
        <v>11</v>
      </c>
      <c r="R934" s="62" t="n">
        <v>225</v>
      </c>
      <c r="S934" s="62" t="n">
        <v>15</v>
      </c>
      <c r="T934" s="45" t="n">
        <v>0.28</v>
      </c>
      <c r="U934" s="61" t="n">
        <f aca="false">(R934*S934*T934)/1000</f>
        <v>0.945</v>
      </c>
      <c r="V934" s="45" t="n">
        <v>7.05</v>
      </c>
      <c r="W934" s="45" t="n">
        <v>12</v>
      </c>
      <c r="X934" s="61" t="n">
        <f aca="false">V934+W934</f>
        <v>19.05</v>
      </c>
    </row>
    <row r="935" customFormat="false" ht="14.9" hidden="false" customHeight="false" outlineLevel="0" collapsed="false">
      <c r="A935" s="59" t="n">
        <v>933</v>
      </c>
      <c r="B935" s="62" t="n">
        <v>2</v>
      </c>
      <c r="C935" s="62" t="n">
        <v>10</v>
      </c>
      <c r="D935" s="61" t="n">
        <f aca="false">(B935/C935)*100</f>
        <v>20</v>
      </c>
      <c r="E935" s="62" t="n">
        <v>40</v>
      </c>
      <c r="F935" s="62" t="n">
        <v>116</v>
      </c>
      <c r="G935" s="61" t="n">
        <f aca="false">(E935/F935)*100</f>
        <v>34.4827586206897</v>
      </c>
      <c r="H935" s="62" t="n">
        <v>5</v>
      </c>
      <c r="I935" s="62" t="n">
        <v>2</v>
      </c>
      <c r="J935" s="61" t="n">
        <f aca="false">(H938*I938)/100</f>
        <v>0.03</v>
      </c>
      <c r="K935" s="62" t="n">
        <v>75</v>
      </c>
      <c r="L935" s="62" t="n">
        <v>22</v>
      </c>
      <c r="M935" s="62" t="n">
        <v>10</v>
      </c>
      <c r="N935" s="61" t="n">
        <f aca="false">K935*L935*(1-(L935/M935))</f>
        <v>-1980</v>
      </c>
      <c r="O935" s="62" t="n">
        <v>8</v>
      </c>
      <c r="P935" s="62" t="n">
        <v>50</v>
      </c>
      <c r="Q935" s="61" t="n">
        <f aca="false">P935/O935</f>
        <v>6.25</v>
      </c>
      <c r="R935" s="62" t="n">
        <v>728</v>
      </c>
      <c r="S935" s="62" t="n">
        <v>19</v>
      </c>
      <c r="T935" s="45" t="n">
        <v>0.31</v>
      </c>
      <c r="U935" s="61" t="n">
        <f aca="false">(R935*S935*T935)/1000</f>
        <v>4.28792</v>
      </c>
      <c r="V935" s="45" t="n">
        <v>6.1</v>
      </c>
      <c r="W935" s="45" t="n">
        <v>6.72</v>
      </c>
      <c r="X935" s="61" t="n">
        <f aca="false">V935+W935</f>
        <v>12.82</v>
      </c>
    </row>
    <row r="936" customFormat="false" ht="14.9" hidden="false" customHeight="false" outlineLevel="0" collapsed="false">
      <c r="A936" s="59" t="n">
        <v>934</v>
      </c>
      <c r="B936" s="62" t="n">
        <v>2</v>
      </c>
      <c r="C936" s="62" t="n">
        <v>25</v>
      </c>
      <c r="D936" s="61" t="n">
        <f aca="false">(B936/C936)*100</f>
        <v>8</v>
      </c>
      <c r="E936" s="62" t="n">
        <v>16</v>
      </c>
      <c r="F936" s="62" t="n">
        <v>121</v>
      </c>
      <c r="G936" s="61" t="n">
        <f aca="false">(E936/F936)*100</f>
        <v>13.2231404958678</v>
      </c>
      <c r="H936" s="62" t="n">
        <v>8</v>
      </c>
      <c r="I936" s="62" t="n">
        <v>1</v>
      </c>
      <c r="J936" s="61" t="n">
        <f aca="false">(H939*I939)/100</f>
        <v>0.04</v>
      </c>
      <c r="K936" s="62" t="n">
        <v>88</v>
      </c>
      <c r="L936" s="62" t="n">
        <v>20</v>
      </c>
      <c r="M936" s="62" t="n">
        <v>10</v>
      </c>
      <c r="N936" s="61" t="n">
        <f aca="false">K936*L936*(1-(L936/M936))</f>
        <v>-1760</v>
      </c>
      <c r="O936" s="62" t="n">
        <v>3</v>
      </c>
      <c r="P936" s="62" t="n">
        <v>31</v>
      </c>
      <c r="Q936" s="61" t="n">
        <f aca="false">P936/O936</f>
        <v>10.3333333333333</v>
      </c>
      <c r="R936" s="62" t="n">
        <v>866</v>
      </c>
      <c r="S936" s="62" t="n">
        <v>20</v>
      </c>
      <c r="T936" s="45" t="n">
        <v>0.39</v>
      </c>
      <c r="U936" s="61" t="n">
        <f aca="false">(R936*S936*T936)/1000</f>
        <v>6.7548</v>
      </c>
      <c r="V936" s="45" t="n">
        <v>3.12</v>
      </c>
      <c r="W936" s="45" t="n">
        <v>9.6</v>
      </c>
      <c r="X936" s="61" t="n">
        <f aca="false">V936+W936</f>
        <v>12.72</v>
      </c>
    </row>
    <row r="937" customFormat="false" ht="14.9" hidden="false" customHeight="false" outlineLevel="0" collapsed="false">
      <c r="A937" s="59" t="n">
        <v>935</v>
      </c>
      <c r="B937" s="62" t="n">
        <v>3</v>
      </c>
      <c r="C937" s="62" t="n">
        <v>24</v>
      </c>
      <c r="D937" s="61" t="n">
        <f aca="false">(B937/C937)*100</f>
        <v>12.5</v>
      </c>
      <c r="E937" s="62" t="n">
        <v>29</v>
      </c>
      <c r="F937" s="62" t="n">
        <v>110</v>
      </c>
      <c r="G937" s="61" t="n">
        <f aca="false">(E937/F937)*100</f>
        <v>26.3636363636364</v>
      </c>
      <c r="H937" s="62" t="n">
        <v>9</v>
      </c>
      <c r="I937" s="62" t="n">
        <v>1</v>
      </c>
      <c r="J937" s="61" t="n">
        <f aca="false">(H940*I940)/100</f>
        <v>0.33</v>
      </c>
      <c r="K937" s="62" t="n">
        <v>74</v>
      </c>
      <c r="L937" s="62" t="n">
        <v>20</v>
      </c>
      <c r="M937" s="62" t="n">
        <v>12</v>
      </c>
      <c r="N937" s="61" t="n">
        <f aca="false">K937*L937*(1-(L937/M937))</f>
        <v>-986.666666666667</v>
      </c>
      <c r="O937" s="62" t="n">
        <v>6</v>
      </c>
      <c r="P937" s="62" t="n">
        <v>33</v>
      </c>
      <c r="Q937" s="61" t="n">
        <f aca="false">P937/O937</f>
        <v>5.5</v>
      </c>
      <c r="R937" s="62" t="n">
        <v>253</v>
      </c>
      <c r="S937" s="62" t="n">
        <v>21</v>
      </c>
      <c r="T937" s="45" t="n">
        <v>0.28</v>
      </c>
      <c r="U937" s="61" t="n">
        <f aca="false">(R937*S937*T937)/1000</f>
        <v>1.48764</v>
      </c>
      <c r="V937" s="45" t="n">
        <v>5.05</v>
      </c>
      <c r="W937" s="45" t="n">
        <v>14.88</v>
      </c>
      <c r="X937" s="61" t="n">
        <f aca="false">V937+W937</f>
        <v>19.93</v>
      </c>
    </row>
    <row r="938" customFormat="false" ht="14.9" hidden="false" customHeight="false" outlineLevel="0" collapsed="false">
      <c r="A938" s="59" t="n">
        <v>936</v>
      </c>
      <c r="B938" s="62" t="n">
        <v>2</v>
      </c>
      <c r="C938" s="62" t="n">
        <v>16</v>
      </c>
      <c r="D938" s="61" t="n">
        <f aca="false">(B938/C938)*100</f>
        <v>12.5</v>
      </c>
      <c r="E938" s="62" t="n">
        <v>11</v>
      </c>
      <c r="F938" s="62" t="n">
        <v>120</v>
      </c>
      <c r="G938" s="61" t="n">
        <f aca="false">(E938/F938)*100</f>
        <v>9.16666666666667</v>
      </c>
      <c r="H938" s="62" t="n">
        <v>3</v>
      </c>
      <c r="I938" s="62" t="n">
        <v>1</v>
      </c>
      <c r="J938" s="61" t="n">
        <f aca="false">(H941*I941)/100</f>
        <v>0.36</v>
      </c>
      <c r="K938" s="62" t="n">
        <v>79</v>
      </c>
      <c r="L938" s="62" t="n">
        <v>49</v>
      </c>
      <c r="M938" s="62" t="n">
        <v>12</v>
      </c>
      <c r="N938" s="61" t="n">
        <f aca="false">K938*L938*(1-(L938/M938))</f>
        <v>-11935.5833333333</v>
      </c>
      <c r="O938" s="62" t="n">
        <v>8</v>
      </c>
      <c r="P938" s="62" t="n">
        <v>43</v>
      </c>
      <c r="Q938" s="61" t="n">
        <f aca="false">P938/O938</f>
        <v>5.375</v>
      </c>
      <c r="R938" s="62" t="n">
        <v>600</v>
      </c>
      <c r="S938" s="62" t="n">
        <v>23</v>
      </c>
      <c r="T938" s="45" t="n">
        <v>0.25</v>
      </c>
      <c r="U938" s="61" t="n">
        <f aca="false">(R938*S938*T938)/1000</f>
        <v>3.45</v>
      </c>
      <c r="V938" s="45" t="n">
        <v>4.11</v>
      </c>
      <c r="W938" s="45" t="n">
        <v>32</v>
      </c>
      <c r="X938" s="61" t="n">
        <f aca="false">V938+W938</f>
        <v>36.11</v>
      </c>
    </row>
    <row r="939" customFormat="false" ht="14.9" hidden="false" customHeight="false" outlineLevel="0" collapsed="false">
      <c r="A939" s="59" t="n">
        <v>937</v>
      </c>
      <c r="B939" s="62" t="n">
        <v>1</v>
      </c>
      <c r="C939" s="62" t="n">
        <v>22</v>
      </c>
      <c r="D939" s="61" t="n">
        <f aca="false">(B939/C939)*100</f>
        <v>4.54545454545455</v>
      </c>
      <c r="E939" s="62" t="n">
        <v>21</v>
      </c>
      <c r="F939" s="62" t="n">
        <v>124</v>
      </c>
      <c r="G939" s="61" t="n">
        <f aca="false">(E939/F939)*100</f>
        <v>16.9354838709677</v>
      </c>
      <c r="H939" s="62" t="n">
        <v>2</v>
      </c>
      <c r="I939" s="62" t="n">
        <v>2</v>
      </c>
      <c r="J939" s="61" t="n">
        <f aca="false">(H942*I942)/100</f>
        <v>0.42</v>
      </c>
      <c r="K939" s="62" t="n">
        <v>84</v>
      </c>
      <c r="L939" s="62" t="n">
        <v>12</v>
      </c>
      <c r="M939" s="62" t="n">
        <v>10</v>
      </c>
      <c r="N939" s="61" t="n">
        <f aca="false">K939*L939*(1-(L939/M939))</f>
        <v>-201.6</v>
      </c>
      <c r="O939" s="62" t="n">
        <v>7</v>
      </c>
      <c r="P939" s="62" t="n">
        <v>43</v>
      </c>
      <c r="Q939" s="61" t="n">
        <f aca="false">P939/O939</f>
        <v>6.14285714285714</v>
      </c>
      <c r="R939" s="62" t="n">
        <v>333</v>
      </c>
      <c r="S939" s="62" t="n">
        <v>23</v>
      </c>
      <c r="T939" s="45" t="n">
        <v>0.4</v>
      </c>
      <c r="U939" s="61" t="n">
        <f aca="false">(R939*S939*T939)/1000</f>
        <v>3.0636</v>
      </c>
      <c r="V939" s="45" t="n">
        <v>4.61</v>
      </c>
      <c r="W939" s="45" t="n">
        <v>7.52</v>
      </c>
      <c r="X939" s="61" t="n">
        <f aca="false">V939+W939</f>
        <v>12.13</v>
      </c>
    </row>
    <row r="940" customFormat="false" ht="14.9" hidden="false" customHeight="false" outlineLevel="0" collapsed="false">
      <c r="A940" s="59" t="n">
        <v>938</v>
      </c>
      <c r="B940" s="62" t="n">
        <v>7</v>
      </c>
      <c r="C940" s="62" t="n">
        <v>22</v>
      </c>
      <c r="D940" s="61" t="n">
        <f aca="false">(B940/C940)*100</f>
        <v>31.8181818181818</v>
      </c>
      <c r="E940" s="62" t="n">
        <v>39</v>
      </c>
      <c r="F940" s="62" t="n">
        <v>113</v>
      </c>
      <c r="G940" s="61" t="n">
        <f aca="false">(E940/F940)*100</f>
        <v>34.5132743362832</v>
      </c>
      <c r="H940" s="62" t="n">
        <v>11</v>
      </c>
      <c r="I940" s="62" t="n">
        <v>3</v>
      </c>
      <c r="J940" s="61" t="n">
        <f aca="false">(H943*I943)/100</f>
        <v>0.21</v>
      </c>
      <c r="K940" s="62" t="n">
        <v>77</v>
      </c>
      <c r="L940" s="62" t="n">
        <v>14</v>
      </c>
      <c r="M940" s="62" t="n">
        <v>11</v>
      </c>
      <c r="N940" s="61" t="n">
        <f aca="false">K940*L940*(1-(L940/M940))</f>
        <v>-294</v>
      </c>
      <c r="O940" s="62" t="n">
        <v>3</v>
      </c>
      <c r="P940" s="62" t="n">
        <v>42</v>
      </c>
      <c r="Q940" s="61" t="n">
        <f aca="false">P940/O940</f>
        <v>14</v>
      </c>
      <c r="R940" s="62" t="n">
        <v>324</v>
      </c>
      <c r="S940" s="62" t="n">
        <v>19</v>
      </c>
      <c r="T940" s="45" t="n">
        <v>0.39</v>
      </c>
      <c r="U940" s="61" t="n">
        <f aca="false">(R940*S940*T940)/1000</f>
        <v>2.40084</v>
      </c>
      <c r="V940" s="45" t="n">
        <v>2.09</v>
      </c>
      <c r="W940" s="45" t="n">
        <v>18</v>
      </c>
      <c r="X940" s="61" t="n">
        <f aca="false">V940+W940</f>
        <v>20.09</v>
      </c>
    </row>
    <row r="941" customFormat="false" ht="14.9" hidden="false" customHeight="false" outlineLevel="0" collapsed="false">
      <c r="A941" s="59" t="n">
        <v>939</v>
      </c>
      <c r="B941" s="62" t="n">
        <v>0</v>
      </c>
      <c r="C941" s="62" t="n">
        <v>12</v>
      </c>
      <c r="D941" s="61" t="n">
        <f aca="false">(B941/C941)*100</f>
        <v>0</v>
      </c>
      <c r="E941" s="62" t="n">
        <v>21</v>
      </c>
      <c r="F941" s="62" t="n">
        <v>110</v>
      </c>
      <c r="G941" s="61" t="n">
        <f aca="false">(E941/F941)*100</f>
        <v>19.0909090909091</v>
      </c>
      <c r="H941" s="62" t="n">
        <v>18</v>
      </c>
      <c r="I941" s="62" t="n">
        <v>2</v>
      </c>
      <c r="J941" s="61" t="n">
        <f aca="false">(H944*I944)/100</f>
        <v>0.06</v>
      </c>
      <c r="K941" s="62" t="n">
        <v>90</v>
      </c>
      <c r="L941" s="62" t="n">
        <v>28</v>
      </c>
      <c r="M941" s="62" t="n">
        <v>12</v>
      </c>
      <c r="N941" s="61" t="n">
        <f aca="false">K941*L941*(1-(L941/M941))</f>
        <v>-3360</v>
      </c>
      <c r="O941" s="62" t="n">
        <v>4</v>
      </c>
      <c r="P941" s="62" t="n">
        <v>31</v>
      </c>
      <c r="Q941" s="61" t="n">
        <f aca="false">P941/O941</f>
        <v>7.75</v>
      </c>
      <c r="R941" s="62" t="n">
        <v>368</v>
      </c>
      <c r="S941" s="62" t="n">
        <v>30</v>
      </c>
      <c r="T941" s="45" t="n">
        <v>0.3</v>
      </c>
      <c r="U941" s="61" t="n">
        <f aca="false">(R941*S941*T941)/1000</f>
        <v>3.312</v>
      </c>
      <c r="V941" s="45" t="n">
        <v>7.64</v>
      </c>
      <c r="W941" s="45" t="n">
        <v>23.76</v>
      </c>
      <c r="X941" s="61" t="n">
        <f aca="false">V941+W941</f>
        <v>31.4</v>
      </c>
    </row>
    <row r="942" customFormat="false" ht="14.9" hidden="false" customHeight="false" outlineLevel="0" collapsed="false">
      <c r="A942" s="59" t="n">
        <v>940</v>
      </c>
      <c r="B942" s="62" t="n">
        <v>8</v>
      </c>
      <c r="C942" s="62" t="n">
        <v>13</v>
      </c>
      <c r="D942" s="61" t="n">
        <f aca="false">(B942/C942)*100</f>
        <v>61.5384615384615</v>
      </c>
      <c r="E942" s="62" t="n">
        <v>32</v>
      </c>
      <c r="F942" s="62" t="n">
        <v>124</v>
      </c>
      <c r="G942" s="61" t="n">
        <f aca="false">(E942/F942)*100</f>
        <v>25.8064516129032</v>
      </c>
      <c r="H942" s="62" t="n">
        <v>14</v>
      </c>
      <c r="I942" s="62" t="n">
        <v>3</v>
      </c>
      <c r="J942" s="61" t="n">
        <f aca="false">(H945*I945)/100</f>
        <v>0.36</v>
      </c>
      <c r="K942" s="62" t="n">
        <v>71</v>
      </c>
      <c r="L942" s="62" t="n">
        <v>46</v>
      </c>
      <c r="M942" s="62" t="n">
        <v>11</v>
      </c>
      <c r="N942" s="61" t="n">
        <f aca="false">K942*L942*(1-(L942/M942))</f>
        <v>-10391.8181818182</v>
      </c>
      <c r="O942" s="62" t="n">
        <v>3</v>
      </c>
      <c r="P942" s="62" t="n">
        <v>39</v>
      </c>
      <c r="Q942" s="61" t="n">
        <f aca="false">P942/O942</f>
        <v>13</v>
      </c>
      <c r="R942" s="62" t="n">
        <v>407</v>
      </c>
      <c r="S942" s="62" t="n">
        <v>25</v>
      </c>
      <c r="T942" s="45" t="n">
        <v>0.38</v>
      </c>
      <c r="U942" s="61" t="n">
        <f aca="false">(R942*S942*T942)/1000</f>
        <v>3.8665</v>
      </c>
      <c r="V942" s="45" t="n">
        <v>3.1</v>
      </c>
      <c r="W942" s="45" t="n">
        <v>9.6</v>
      </c>
      <c r="X942" s="61" t="n">
        <f aca="false">V942+W942</f>
        <v>12.7</v>
      </c>
    </row>
    <row r="943" customFormat="false" ht="14.9" hidden="false" customHeight="false" outlineLevel="0" collapsed="false">
      <c r="A943" s="59" t="n">
        <v>941</v>
      </c>
      <c r="B943" s="62" t="n">
        <v>2</v>
      </c>
      <c r="C943" s="62" t="n">
        <v>14</v>
      </c>
      <c r="D943" s="61" t="n">
        <f aca="false">(B943/C943)*100</f>
        <v>14.2857142857143</v>
      </c>
      <c r="E943" s="62" t="n">
        <v>42</v>
      </c>
      <c r="F943" s="62" t="n">
        <v>113</v>
      </c>
      <c r="G943" s="61" t="n">
        <f aca="false">(E943/F943)*100</f>
        <v>37.1681415929204</v>
      </c>
      <c r="H943" s="62" t="n">
        <v>7</v>
      </c>
      <c r="I943" s="62" t="n">
        <v>3</v>
      </c>
      <c r="J943" s="61" t="n">
        <f aca="false">(H946*I946)/100</f>
        <v>0.16</v>
      </c>
      <c r="K943" s="62" t="n">
        <v>86</v>
      </c>
      <c r="L943" s="62" t="n">
        <v>22</v>
      </c>
      <c r="M943" s="62" t="n">
        <v>12</v>
      </c>
      <c r="N943" s="61" t="n">
        <f aca="false">K943*L943*(1-(L943/M943))</f>
        <v>-1576.66666666667</v>
      </c>
      <c r="O943" s="62" t="n">
        <v>3</v>
      </c>
      <c r="P943" s="62" t="n">
        <v>31</v>
      </c>
      <c r="Q943" s="61" t="n">
        <f aca="false">P943/O943</f>
        <v>10.3333333333333</v>
      </c>
      <c r="R943" s="62" t="n">
        <v>901</v>
      </c>
      <c r="S943" s="62" t="n">
        <v>20</v>
      </c>
      <c r="T943" s="45" t="n">
        <v>0.42</v>
      </c>
      <c r="U943" s="61" t="n">
        <f aca="false">(R943*S943*T943)/1000</f>
        <v>7.5684</v>
      </c>
      <c r="V943" s="45" t="n">
        <v>6.13</v>
      </c>
      <c r="W943" s="45" t="n">
        <v>7.68</v>
      </c>
      <c r="X943" s="61" t="n">
        <f aca="false">V943+W943</f>
        <v>13.81</v>
      </c>
    </row>
    <row r="944" customFormat="false" ht="14.9" hidden="false" customHeight="false" outlineLevel="0" collapsed="false">
      <c r="A944" s="59" t="n">
        <v>942</v>
      </c>
      <c r="B944" s="62" t="n">
        <v>1</v>
      </c>
      <c r="C944" s="62" t="n">
        <v>12</v>
      </c>
      <c r="D944" s="61" t="n">
        <f aca="false">(B944/C944)*100</f>
        <v>8.33333333333333</v>
      </c>
      <c r="E944" s="62" t="n">
        <v>32</v>
      </c>
      <c r="F944" s="62" t="n">
        <v>118</v>
      </c>
      <c r="G944" s="61" t="n">
        <f aca="false">(E944/F944)*100</f>
        <v>27.1186440677966</v>
      </c>
      <c r="H944" s="62" t="n">
        <v>6</v>
      </c>
      <c r="I944" s="62" t="n">
        <v>1</v>
      </c>
      <c r="J944" s="61" t="n">
        <f aca="false">(H947*I947)/100</f>
        <v>0.12</v>
      </c>
      <c r="K944" s="62" t="n">
        <v>77</v>
      </c>
      <c r="L944" s="62" t="n">
        <v>50</v>
      </c>
      <c r="M944" s="62" t="n">
        <v>12</v>
      </c>
      <c r="N944" s="61" t="n">
        <f aca="false">K944*L944*(1-(L944/M944))</f>
        <v>-12191.6666666667</v>
      </c>
      <c r="O944" s="62" t="n">
        <v>10</v>
      </c>
      <c r="P944" s="62" t="n">
        <v>34</v>
      </c>
      <c r="Q944" s="61" t="n">
        <f aca="false">P944/O944</f>
        <v>3.4</v>
      </c>
      <c r="R944" s="62" t="n">
        <v>430</v>
      </c>
      <c r="S944" s="62" t="n">
        <v>18</v>
      </c>
      <c r="T944" s="45" t="n">
        <v>0.41</v>
      </c>
      <c r="U944" s="61" t="n">
        <f aca="false">(R944*S944*T944)/1000</f>
        <v>3.1734</v>
      </c>
      <c r="V944" s="45" t="n">
        <v>7.14</v>
      </c>
      <c r="W944" s="45" t="n">
        <v>8.16</v>
      </c>
      <c r="X944" s="61" t="n">
        <f aca="false">V944+W944</f>
        <v>15.3</v>
      </c>
    </row>
    <row r="945" customFormat="false" ht="14.9" hidden="false" customHeight="false" outlineLevel="0" collapsed="false">
      <c r="A945" s="59" t="n">
        <v>943</v>
      </c>
      <c r="B945" s="62" t="n">
        <v>0</v>
      </c>
      <c r="C945" s="62" t="n">
        <v>16</v>
      </c>
      <c r="D945" s="61" t="n">
        <f aca="false">(B945/C945)*100</f>
        <v>0</v>
      </c>
      <c r="E945" s="62" t="n">
        <v>21</v>
      </c>
      <c r="F945" s="62" t="n">
        <v>125</v>
      </c>
      <c r="G945" s="61" t="n">
        <f aca="false">(E945/F945)*100</f>
        <v>16.8</v>
      </c>
      <c r="H945" s="62" t="n">
        <v>18</v>
      </c>
      <c r="I945" s="62" t="n">
        <v>2</v>
      </c>
      <c r="J945" s="61" t="n">
        <f aca="false">(H948*I948)/100</f>
        <v>0.26</v>
      </c>
      <c r="K945" s="62" t="n">
        <v>81</v>
      </c>
      <c r="L945" s="62" t="n">
        <v>35</v>
      </c>
      <c r="M945" s="62" t="n">
        <v>11</v>
      </c>
      <c r="N945" s="61" t="n">
        <f aca="false">K945*L945*(1-(L945/M945))</f>
        <v>-6185.45454545455</v>
      </c>
      <c r="O945" s="62" t="n">
        <v>10</v>
      </c>
      <c r="P945" s="62" t="n">
        <v>30</v>
      </c>
      <c r="Q945" s="61" t="n">
        <f aca="false">P945/O945</f>
        <v>3</v>
      </c>
      <c r="R945" s="62" t="n">
        <v>488</v>
      </c>
      <c r="S945" s="62" t="n">
        <v>22</v>
      </c>
      <c r="T945" s="45" t="n">
        <v>0.43</v>
      </c>
      <c r="U945" s="61" t="n">
        <f aca="false">(R945*S945*T945)/1000</f>
        <v>4.61648</v>
      </c>
      <c r="V945" s="45" t="n">
        <v>6.07</v>
      </c>
      <c r="W945" s="45" t="n">
        <v>18.72</v>
      </c>
      <c r="X945" s="61" t="n">
        <f aca="false">V945+W945</f>
        <v>24.79</v>
      </c>
    </row>
    <row r="946" customFormat="false" ht="14.9" hidden="false" customHeight="false" outlineLevel="0" collapsed="false">
      <c r="A946" s="59" t="n">
        <v>944</v>
      </c>
      <c r="B946" s="62" t="n">
        <v>8</v>
      </c>
      <c r="C946" s="62" t="n">
        <v>16</v>
      </c>
      <c r="D946" s="61" t="n">
        <f aca="false">(B946/C946)*100</f>
        <v>50</v>
      </c>
      <c r="E946" s="62" t="n">
        <v>34</v>
      </c>
      <c r="F946" s="62" t="n">
        <v>123</v>
      </c>
      <c r="G946" s="61" t="n">
        <f aca="false">(E946/F946)*100</f>
        <v>27.6422764227642</v>
      </c>
      <c r="H946" s="62" t="n">
        <v>16</v>
      </c>
      <c r="I946" s="62" t="n">
        <v>1</v>
      </c>
      <c r="J946" s="61" t="n">
        <f aca="false">(H949*I949)/100</f>
        <v>0.04</v>
      </c>
      <c r="K946" s="62" t="n">
        <v>76</v>
      </c>
      <c r="L946" s="62" t="n">
        <v>18</v>
      </c>
      <c r="M946" s="62" t="n">
        <v>12</v>
      </c>
      <c r="N946" s="61" t="n">
        <f aca="false">K946*L946*(1-(L946/M946))</f>
        <v>-684</v>
      </c>
      <c r="O946" s="62" t="n">
        <v>6</v>
      </c>
      <c r="P946" s="62" t="n">
        <v>44</v>
      </c>
      <c r="Q946" s="61" t="n">
        <f aca="false">P946/O946</f>
        <v>7.33333333333333</v>
      </c>
      <c r="R946" s="62" t="n">
        <v>732</v>
      </c>
      <c r="S946" s="62" t="n">
        <v>17</v>
      </c>
      <c r="T946" s="45" t="n">
        <v>0.36</v>
      </c>
      <c r="U946" s="61" t="n">
        <f aca="false">(R946*S946*T946)/1000</f>
        <v>4.47984</v>
      </c>
      <c r="V946" s="45" t="n">
        <v>1.62</v>
      </c>
      <c r="W946" s="45" t="n">
        <v>28</v>
      </c>
      <c r="X946" s="61" t="n">
        <f aca="false">V946+W946</f>
        <v>29.62</v>
      </c>
    </row>
    <row r="947" customFormat="false" ht="14.9" hidden="false" customHeight="false" outlineLevel="0" collapsed="false">
      <c r="A947" s="59" t="n">
        <v>945</v>
      </c>
      <c r="B947" s="62" t="n">
        <v>3</v>
      </c>
      <c r="C947" s="62" t="n">
        <v>17</v>
      </c>
      <c r="D947" s="61" t="n">
        <f aca="false">(B947/C947)*100</f>
        <v>17.6470588235294</v>
      </c>
      <c r="E947" s="62" t="n">
        <v>23</v>
      </c>
      <c r="F947" s="62" t="n">
        <v>118</v>
      </c>
      <c r="G947" s="61" t="n">
        <f aca="false">(E947/F947)*100</f>
        <v>19.4915254237288</v>
      </c>
      <c r="H947" s="62" t="n">
        <v>6</v>
      </c>
      <c r="I947" s="62" t="n">
        <v>2</v>
      </c>
      <c r="J947" s="61" t="n">
        <f aca="false">(H950*I950)/100</f>
        <v>0.04</v>
      </c>
      <c r="K947" s="62" t="n">
        <v>76</v>
      </c>
      <c r="L947" s="62" t="n">
        <v>40</v>
      </c>
      <c r="M947" s="62" t="n">
        <v>12</v>
      </c>
      <c r="N947" s="61" t="n">
        <f aca="false">K947*L947*(1-(L947/M947))</f>
        <v>-7093.33333333333</v>
      </c>
      <c r="O947" s="62" t="n">
        <v>9</v>
      </c>
      <c r="P947" s="62" t="n">
        <v>45</v>
      </c>
      <c r="Q947" s="61" t="n">
        <f aca="false">P947/O947</f>
        <v>5</v>
      </c>
      <c r="R947" s="62" t="n">
        <v>876</v>
      </c>
      <c r="S947" s="62" t="n">
        <v>27</v>
      </c>
      <c r="T947" s="45" t="n">
        <v>0.43</v>
      </c>
      <c r="U947" s="61" t="n">
        <f aca="false">(R947*S947*T947)/1000</f>
        <v>10.17036</v>
      </c>
      <c r="V947" s="45" t="n">
        <v>5.1</v>
      </c>
      <c r="W947" s="45" t="n">
        <v>14.4</v>
      </c>
      <c r="X947" s="61" t="n">
        <f aca="false">V947+W947</f>
        <v>19.5</v>
      </c>
    </row>
    <row r="948" customFormat="false" ht="14.9" hidden="false" customHeight="false" outlineLevel="0" collapsed="false">
      <c r="A948" s="59" t="n">
        <v>946</v>
      </c>
      <c r="B948" s="62" t="n">
        <v>1</v>
      </c>
      <c r="C948" s="62" t="n">
        <v>22</v>
      </c>
      <c r="D948" s="61" t="n">
        <f aca="false">(B948/C948)*100</f>
        <v>4.54545454545455</v>
      </c>
      <c r="E948" s="62" t="n">
        <v>30</v>
      </c>
      <c r="F948" s="62" t="n">
        <v>111</v>
      </c>
      <c r="G948" s="61" t="n">
        <f aca="false">(E948/F948)*100</f>
        <v>27.027027027027</v>
      </c>
      <c r="H948" s="62" t="n">
        <v>13</v>
      </c>
      <c r="I948" s="62" t="n">
        <v>2</v>
      </c>
      <c r="J948" s="61" t="n">
        <f aca="false">(H951*I951)/100</f>
        <v>0.17</v>
      </c>
      <c r="K948" s="62" t="n">
        <v>71</v>
      </c>
      <c r="L948" s="62" t="n">
        <v>35</v>
      </c>
      <c r="M948" s="62" t="n">
        <v>12</v>
      </c>
      <c r="N948" s="61" t="n">
        <f aca="false">K948*L948*(1-(L948/M948))</f>
        <v>-4762.91666666667</v>
      </c>
      <c r="O948" s="62" t="n">
        <v>10</v>
      </c>
      <c r="P948" s="62" t="n">
        <v>35</v>
      </c>
      <c r="Q948" s="61" t="n">
        <f aca="false">P948/O948</f>
        <v>3.5</v>
      </c>
      <c r="R948" s="62" t="n">
        <v>186</v>
      </c>
      <c r="S948" s="62" t="n">
        <v>16</v>
      </c>
      <c r="T948" s="45" t="n">
        <v>0.45</v>
      </c>
      <c r="U948" s="61" t="n">
        <f aca="false">(R948*S948*T948)/1000</f>
        <v>1.3392</v>
      </c>
      <c r="V948" s="45" t="n">
        <v>7.55</v>
      </c>
      <c r="W948" s="45" t="n">
        <v>23.52</v>
      </c>
      <c r="X948" s="61" t="n">
        <f aca="false">V948+W948</f>
        <v>31.07</v>
      </c>
    </row>
    <row r="949" customFormat="false" ht="14.9" hidden="false" customHeight="false" outlineLevel="0" collapsed="false">
      <c r="A949" s="59" t="n">
        <v>947</v>
      </c>
      <c r="B949" s="62" t="n">
        <v>7</v>
      </c>
      <c r="C949" s="62" t="n">
        <v>15</v>
      </c>
      <c r="D949" s="61" t="n">
        <f aca="false">(B949/C949)*100</f>
        <v>46.6666666666667</v>
      </c>
      <c r="E949" s="62" t="n">
        <v>30</v>
      </c>
      <c r="F949" s="62" t="n">
        <v>122</v>
      </c>
      <c r="G949" s="61" t="n">
        <f aca="false">(E949/F949)*100</f>
        <v>24.5901639344262</v>
      </c>
      <c r="H949" s="62" t="n">
        <v>2</v>
      </c>
      <c r="I949" s="62" t="n">
        <v>2</v>
      </c>
      <c r="J949" s="61" t="n">
        <f aca="false">(H952*I952)/100</f>
        <v>0.22</v>
      </c>
      <c r="K949" s="62" t="n">
        <v>87</v>
      </c>
      <c r="L949" s="62" t="n">
        <v>27</v>
      </c>
      <c r="M949" s="62" t="n">
        <v>11</v>
      </c>
      <c r="N949" s="61" t="n">
        <f aca="false">K949*L949*(1-(L949/M949))</f>
        <v>-3416.72727272727</v>
      </c>
      <c r="O949" s="62" t="n">
        <v>7</v>
      </c>
      <c r="P949" s="62" t="n">
        <v>37</v>
      </c>
      <c r="Q949" s="61" t="n">
        <f aca="false">P949/O949</f>
        <v>5.28571428571429</v>
      </c>
      <c r="R949" s="62" t="n">
        <v>276</v>
      </c>
      <c r="S949" s="62" t="n">
        <v>21</v>
      </c>
      <c r="T949" s="45" t="n">
        <v>0.38</v>
      </c>
      <c r="U949" s="61" t="n">
        <f aca="false">(R949*S949*T949)/1000</f>
        <v>2.20248</v>
      </c>
      <c r="V949" s="45" t="n">
        <v>4.57</v>
      </c>
      <c r="W949" s="45" t="n">
        <v>6.08</v>
      </c>
      <c r="X949" s="61" t="n">
        <f aca="false">V949+W949</f>
        <v>10.65</v>
      </c>
    </row>
    <row r="950" customFormat="false" ht="14.9" hidden="false" customHeight="false" outlineLevel="0" collapsed="false">
      <c r="A950" s="59" t="n">
        <v>948</v>
      </c>
      <c r="B950" s="62" t="n">
        <v>0</v>
      </c>
      <c r="C950" s="62" t="n">
        <v>20</v>
      </c>
      <c r="D950" s="61" t="n">
        <f aca="false">(B950/C950)*100</f>
        <v>0</v>
      </c>
      <c r="E950" s="62" t="n">
        <v>45</v>
      </c>
      <c r="F950" s="62" t="n">
        <v>118</v>
      </c>
      <c r="G950" s="61" t="n">
        <f aca="false">(E950/F950)*100</f>
        <v>38.135593220339</v>
      </c>
      <c r="H950" s="62" t="n">
        <v>4</v>
      </c>
      <c r="I950" s="62" t="n">
        <v>1</v>
      </c>
      <c r="J950" s="61" t="n">
        <f aca="false">(H953*I953)/100</f>
        <v>0.6</v>
      </c>
      <c r="K950" s="62" t="n">
        <v>74</v>
      </c>
      <c r="L950" s="62" t="n">
        <v>23</v>
      </c>
      <c r="M950" s="62" t="n">
        <v>10</v>
      </c>
      <c r="N950" s="61" t="n">
        <f aca="false">K950*L950*(1-(L950/M950))</f>
        <v>-2212.6</v>
      </c>
      <c r="O950" s="62" t="n">
        <v>5</v>
      </c>
      <c r="P950" s="62" t="n">
        <v>30</v>
      </c>
      <c r="Q950" s="61" t="n">
        <f aca="false">P950/O950</f>
        <v>6</v>
      </c>
      <c r="R950" s="62" t="n">
        <v>423</v>
      </c>
      <c r="S950" s="62" t="n">
        <v>28</v>
      </c>
      <c r="T950" s="45" t="n">
        <v>0.44</v>
      </c>
      <c r="U950" s="61" t="n">
        <f aca="false">(R950*S950*T950)/1000</f>
        <v>5.21136</v>
      </c>
      <c r="V950" s="45" t="n">
        <v>4.63</v>
      </c>
      <c r="W950" s="45" t="n">
        <v>16.32</v>
      </c>
      <c r="X950" s="61" t="n">
        <f aca="false">V950+W950</f>
        <v>20.95</v>
      </c>
    </row>
    <row r="951" customFormat="false" ht="14.9" hidden="false" customHeight="false" outlineLevel="0" collapsed="false">
      <c r="A951" s="59" t="n">
        <v>949</v>
      </c>
      <c r="B951" s="62" t="n">
        <v>0</v>
      </c>
      <c r="C951" s="62" t="n">
        <v>16</v>
      </c>
      <c r="D951" s="61" t="n">
        <f aca="false">(B951/C951)*100</f>
        <v>0</v>
      </c>
      <c r="E951" s="62" t="n">
        <v>20</v>
      </c>
      <c r="F951" s="62" t="n">
        <v>123</v>
      </c>
      <c r="G951" s="61" t="n">
        <f aca="false">(E951/F951)*100</f>
        <v>16.260162601626</v>
      </c>
      <c r="H951" s="62" t="n">
        <v>17</v>
      </c>
      <c r="I951" s="62" t="n">
        <v>1</v>
      </c>
      <c r="J951" s="61" t="n">
        <f aca="false">(H954*I954)/100</f>
        <v>0.33</v>
      </c>
      <c r="K951" s="62" t="n">
        <v>75</v>
      </c>
      <c r="L951" s="62" t="n">
        <v>31</v>
      </c>
      <c r="M951" s="62" t="n">
        <v>11</v>
      </c>
      <c r="N951" s="61" t="n">
        <f aca="false">K951*L951*(1-(L951/M951))</f>
        <v>-4227.27272727273</v>
      </c>
      <c r="O951" s="62" t="n">
        <v>5</v>
      </c>
      <c r="P951" s="62" t="n">
        <v>40</v>
      </c>
      <c r="Q951" s="61" t="n">
        <f aca="false">P951/O951</f>
        <v>8</v>
      </c>
      <c r="R951" s="62" t="n">
        <v>382</v>
      </c>
      <c r="S951" s="62" t="n">
        <v>21</v>
      </c>
      <c r="T951" s="45" t="n">
        <v>0.44</v>
      </c>
      <c r="U951" s="61" t="n">
        <f aca="false">(R951*S951*T951)/1000</f>
        <v>3.52968</v>
      </c>
      <c r="V951" s="45" t="n">
        <v>3.11</v>
      </c>
      <c r="W951" s="45" t="n">
        <v>30.4</v>
      </c>
      <c r="X951" s="61" t="n">
        <f aca="false">V951+W951</f>
        <v>33.51</v>
      </c>
    </row>
    <row r="952" customFormat="false" ht="14.9" hidden="false" customHeight="false" outlineLevel="0" collapsed="false">
      <c r="A952" s="59" t="n">
        <v>950</v>
      </c>
      <c r="B952" s="62" t="n">
        <v>5</v>
      </c>
      <c r="C952" s="62" t="n">
        <v>17</v>
      </c>
      <c r="D952" s="61" t="n">
        <f aca="false">(B952/C952)*100</f>
        <v>29.4117647058824</v>
      </c>
      <c r="E952" s="62" t="n">
        <v>45</v>
      </c>
      <c r="F952" s="62" t="n">
        <v>119</v>
      </c>
      <c r="G952" s="61" t="n">
        <f aca="false">(E952/F952)*100</f>
        <v>37.8151260504202</v>
      </c>
      <c r="H952" s="62" t="n">
        <v>11</v>
      </c>
      <c r="I952" s="62" t="n">
        <v>2</v>
      </c>
      <c r="J952" s="61" t="n">
        <f aca="false">(H955*I955)/100</f>
        <v>0.1</v>
      </c>
      <c r="K952" s="62" t="n">
        <v>72</v>
      </c>
      <c r="L952" s="62" t="n">
        <v>21</v>
      </c>
      <c r="M952" s="62" t="n">
        <v>11</v>
      </c>
      <c r="N952" s="61" t="n">
        <f aca="false">K952*L952*(1-(L952/M952))</f>
        <v>-1374.54545454545</v>
      </c>
      <c r="O952" s="62" t="n">
        <v>4</v>
      </c>
      <c r="P952" s="62" t="n">
        <v>39</v>
      </c>
      <c r="Q952" s="61" t="n">
        <f aca="false">P952/O952</f>
        <v>9.75</v>
      </c>
      <c r="R952" s="62" t="n">
        <v>662</v>
      </c>
      <c r="S952" s="62" t="n">
        <v>19</v>
      </c>
      <c r="T952" s="45" t="n">
        <v>0.31</v>
      </c>
      <c r="U952" s="61" t="n">
        <f aca="false">(R952*S952*T952)/1000</f>
        <v>3.89918</v>
      </c>
      <c r="V952" s="45" t="n">
        <v>7.55</v>
      </c>
      <c r="W952" s="45" t="n">
        <v>21.84</v>
      </c>
      <c r="X952" s="61" t="n">
        <f aca="false">V952+W952</f>
        <v>29.39</v>
      </c>
    </row>
    <row r="953" customFormat="false" ht="14.9" hidden="false" customHeight="false" outlineLevel="0" collapsed="false">
      <c r="A953" s="59" t="n">
        <v>951</v>
      </c>
      <c r="B953" s="62" t="n">
        <v>10</v>
      </c>
      <c r="C953" s="62" t="n">
        <v>20</v>
      </c>
      <c r="D953" s="61" t="n">
        <f aca="false">(B953/C953)*100</f>
        <v>50</v>
      </c>
      <c r="E953" s="62" t="n">
        <v>41</v>
      </c>
      <c r="F953" s="62" t="n">
        <v>124</v>
      </c>
      <c r="G953" s="61" t="n">
        <f aca="false">(E953/F953)*100</f>
        <v>33.0645161290323</v>
      </c>
      <c r="H953" s="62" t="n">
        <v>20</v>
      </c>
      <c r="I953" s="62" t="n">
        <v>3</v>
      </c>
      <c r="J953" s="61" t="n">
        <f aca="false">(H956*I956)/100</f>
        <v>0.26</v>
      </c>
      <c r="K953" s="62" t="n">
        <v>84</v>
      </c>
      <c r="L953" s="62" t="n">
        <v>22</v>
      </c>
      <c r="M953" s="62" t="n">
        <v>12</v>
      </c>
      <c r="N953" s="61" t="n">
        <f aca="false">K953*L953*(1-(L953/M953))</f>
        <v>-1540</v>
      </c>
      <c r="O953" s="62" t="n">
        <v>9</v>
      </c>
      <c r="P953" s="62" t="n">
        <v>40</v>
      </c>
      <c r="Q953" s="61" t="n">
        <f aca="false">P953/O953</f>
        <v>4.44444444444445</v>
      </c>
      <c r="R953" s="62" t="n">
        <v>522</v>
      </c>
      <c r="S953" s="62" t="n">
        <v>24</v>
      </c>
      <c r="T953" s="45" t="n">
        <v>0.34</v>
      </c>
      <c r="U953" s="61" t="n">
        <f aca="false">(R953*S953*T953)/1000</f>
        <v>4.25952</v>
      </c>
      <c r="V953" s="45" t="n">
        <v>5.11</v>
      </c>
      <c r="W953" s="45" t="n">
        <v>19.6</v>
      </c>
      <c r="X953" s="61" t="n">
        <f aca="false">V953+W953</f>
        <v>24.71</v>
      </c>
    </row>
    <row r="954" customFormat="false" ht="14.9" hidden="false" customHeight="false" outlineLevel="0" collapsed="false">
      <c r="A954" s="59" t="n">
        <v>952</v>
      </c>
      <c r="B954" s="62" t="n">
        <v>10</v>
      </c>
      <c r="C954" s="62" t="n">
        <v>19</v>
      </c>
      <c r="D954" s="61" t="n">
        <f aca="false">(B954/C954)*100</f>
        <v>52.6315789473684</v>
      </c>
      <c r="E954" s="62" t="n">
        <v>36</v>
      </c>
      <c r="F954" s="62" t="n">
        <v>118</v>
      </c>
      <c r="G954" s="61" t="n">
        <f aca="false">(E954/F954)*100</f>
        <v>30.5084745762712</v>
      </c>
      <c r="H954" s="62" t="n">
        <v>11</v>
      </c>
      <c r="I954" s="62" t="n">
        <v>3</v>
      </c>
      <c r="J954" s="61" t="n">
        <f aca="false">(H957*I957)/100</f>
        <v>0.3</v>
      </c>
      <c r="K954" s="62" t="n">
        <v>78</v>
      </c>
      <c r="L954" s="62" t="n">
        <v>44</v>
      </c>
      <c r="M954" s="62" t="n">
        <v>12</v>
      </c>
      <c r="N954" s="61" t="n">
        <f aca="false">K954*L954*(1-(L954/M954))</f>
        <v>-9152</v>
      </c>
      <c r="O954" s="62" t="n">
        <v>5</v>
      </c>
      <c r="P954" s="62" t="n">
        <v>39</v>
      </c>
      <c r="Q954" s="61" t="n">
        <f aca="false">P954/O954</f>
        <v>7.8</v>
      </c>
      <c r="R954" s="62" t="n">
        <v>586</v>
      </c>
      <c r="S954" s="62" t="n">
        <v>16</v>
      </c>
      <c r="T954" s="45" t="n">
        <v>0.31</v>
      </c>
      <c r="U954" s="61" t="n">
        <f aca="false">(R954*S954*T954)/1000</f>
        <v>2.90656</v>
      </c>
      <c r="V954" s="45" t="n">
        <v>4.07</v>
      </c>
      <c r="W954" s="45" t="n">
        <v>24.32</v>
      </c>
      <c r="X954" s="61" t="n">
        <f aca="false">V954+W954</f>
        <v>28.39</v>
      </c>
    </row>
    <row r="955" customFormat="false" ht="14.9" hidden="false" customHeight="false" outlineLevel="0" collapsed="false">
      <c r="A955" s="59" t="n">
        <v>953</v>
      </c>
      <c r="B955" s="62" t="n">
        <v>0</v>
      </c>
      <c r="C955" s="62" t="n">
        <v>16</v>
      </c>
      <c r="D955" s="61" t="n">
        <f aca="false">(B955/C955)*100</f>
        <v>0</v>
      </c>
      <c r="E955" s="62" t="n">
        <v>12</v>
      </c>
      <c r="F955" s="62" t="n">
        <v>117</v>
      </c>
      <c r="G955" s="61" t="n">
        <f aca="false">(E955/F955)*100</f>
        <v>10.2564102564103</v>
      </c>
      <c r="H955" s="62" t="n">
        <v>10</v>
      </c>
      <c r="I955" s="62" t="n">
        <v>1</v>
      </c>
      <c r="J955" s="61" t="n">
        <f aca="false">(H958*I958)/100</f>
        <v>0.03</v>
      </c>
      <c r="K955" s="62" t="n">
        <v>89</v>
      </c>
      <c r="L955" s="62" t="n">
        <v>46</v>
      </c>
      <c r="M955" s="62" t="n">
        <v>12</v>
      </c>
      <c r="N955" s="61" t="n">
        <f aca="false">K955*L955*(1-(L955/M955))</f>
        <v>-11599.6666666667</v>
      </c>
      <c r="O955" s="62" t="n">
        <v>5</v>
      </c>
      <c r="P955" s="62" t="n">
        <v>49</v>
      </c>
      <c r="Q955" s="61" t="n">
        <f aca="false">P955/O955</f>
        <v>9.8</v>
      </c>
      <c r="R955" s="62" t="n">
        <v>710</v>
      </c>
      <c r="S955" s="62" t="n">
        <v>28</v>
      </c>
      <c r="T955" s="45" t="n">
        <v>0.26</v>
      </c>
      <c r="U955" s="61" t="n">
        <f aca="false">(R955*S955*T955)/1000</f>
        <v>5.1688</v>
      </c>
      <c r="V955" s="45" t="n">
        <v>3.6</v>
      </c>
      <c r="W955" s="45" t="n">
        <v>13.12</v>
      </c>
      <c r="X955" s="61" t="n">
        <f aca="false">V955+W955</f>
        <v>16.72</v>
      </c>
    </row>
    <row r="956" customFormat="false" ht="14.9" hidden="false" customHeight="false" outlineLevel="0" collapsed="false">
      <c r="A956" s="59" t="n">
        <v>954</v>
      </c>
      <c r="B956" s="62" t="n">
        <v>4</v>
      </c>
      <c r="C956" s="62" t="n">
        <v>13</v>
      </c>
      <c r="D956" s="61" t="n">
        <f aca="false">(B956/C956)*100</f>
        <v>30.7692307692308</v>
      </c>
      <c r="E956" s="62" t="n">
        <v>35</v>
      </c>
      <c r="F956" s="62" t="n">
        <v>117</v>
      </c>
      <c r="G956" s="61" t="n">
        <f aca="false">(E956/F956)*100</f>
        <v>29.9145299145299</v>
      </c>
      <c r="H956" s="62" t="n">
        <v>13</v>
      </c>
      <c r="I956" s="62" t="n">
        <v>2</v>
      </c>
      <c r="J956" s="61" t="n">
        <f aca="false">(H959*I959)/100</f>
        <v>0.2</v>
      </c>
      <c r="K956" s="62" t="n">
        <v>88</v>
      </c>
      <c r="L956" s="62" t="n">
        <v>22</v>
      </c>
      <c r="M956" s="62" t="n">
        <v>10</v>
      </c>
      <c r="N956" s="61" t="n">
        <f aca="false">K956*L956*(1-(L956/M956))</f>
        <v>-2323.2</v>
      </c>
      <c r="O956" s="62" t="n">
        <v>3</v>
      </c>
      <c r="P956" s="62" t="n">
        <v>33</v>
      </c>
      <c r="Q956" s="61" t="n">
        <f aca="false">P956/O956</f>
        <v>11</v>
      </c>
      <c r="R956" s="62" t="n">
        <v>698</v>
      </c>
      <c r="S956" s="62" t="n">
        <v>21</v>
      </c>
      <c r="T956" s="45" t="n">
        <v>0.43</v>
      </c>
      <c r="U956" s="61" t="n">
        <f aca="false">(R956*S956*T956)/1000</f>
        <v>6.30294</v>
      </c>
      <c r="V956" s="45" t="n">
        <v>5.1</v>
      </c>
      <c r="W956" s="45" t="n">
        <v>35.2</v>
      </c>
      <c r="X956" s="61" t="n">
        <f aca="false">V956+W956</f>
        <v>40.3</v>
      </c>
    </row>
    <row r="957" customFormat="false" ht="14.9" hidden="false" customHeight="false" outlineLevel="0" collapsed="false">
      <c r="A957" s="59" t="n">
        <v>955</v>
      </c>
      <c r="B957" s="62" t="n">
        <v>6</v>
      </c>
      <c r="C957" s="62" t="n">
        <v>24</v>
      </c>
      <c r="D957" s="61" t="n">
        <f aca="false">(B957/C957)*100</f>
        <v>25</v>
      </c>
      <c r="E957" s="62" t="n">
        <v>22</v>
      </c>
      <c r="F957" s="62" t="n">
        <v>125</v>
      </c>
      <c r="G957" s="61" t="n">
        <f aca="false">(E957/F957)*100</f>
        <v>17.6</v>
      </c>
      <c r="H957" s="62" t="n">
        <v>10</v>
      </c>
      <c r="I957" s="62" t="n">
        <v>3</v>
      </c>
      <c r="J957" s="61" t="n">
        <f aca="false">(H960*I960)/100</f>
        <v>0.1</v>
      </c>
      <c r="K957" s="62" t="n">
        <v>76</v>
      </c>
      <c r="L957" s="62" t="n">
        <v>38</v>
      </c>
      <c r="M957" s="62" t="n">
        <v>10</v>
      </c>
      <c r="N957" s="61" t="n">
        <f aca="false">K957*L957*(1-(L957/M957))</f>
        <v>-8086.4</v>
      </c>
      <c r="O957" s="62" t="n">
        <v>6</v>
      </c>
      <c r="P957" s="62" t="n">
        <v>35</v>
      </c>
      <c r="Q957" s="61" t="n">
        <f aca="false">P957/O957</f>
        <v>5.83333333333333</v>
      </c>
      <c r="R957" s="62" t="n">
        <v>610</v>
      </c>
      <c r="S957" s="62" t="n">
        <v>25</v>
      </c>
      <c r="T957" s="45" t="n">
        <v>0.45</v>
      </c>
      <c r="U957" s="61" t="n">
        <f aca="false">(R957*S957*T957)/1000</f>
        <v>6.8625</v>
      </c>
      <c r="V957" s="45" t="n">
        <v>1.57</v>
      </c>
      <c r="W957" s="45" t="n">
        <v>30.08</v>
      </c>
      <c r="X957" s="61" t="n">
        <f aca="false">V957+W957</f>
        <v>31.65</v>
      </c>
    </row>
    <row r="958" customFormat="false" ht="14.9" hidden="false" customHeight="false" outlineLevel="0" collapsed="false">
      <c r="A958" s="59" t="n">
        <v>956</v>
      </c>
      <c r="B958" s="62" t="n">
        <v>0</v>
      </c>
      <c r="C958" s="62" t="n">
        <v>19</v>
      </c>
      <c r="D958" s="61" t="n">
        <f aca="false">(B958/C958)*100</f>
        <v>0</v>
      </c>
      <c r="E958" s="62" t="n">
        <v>17</v>
      </c>
      <c r="F958" s="62" t="n">
        <v>119</v>
      </c>
      <c r="G958" s="61" t="n">
        <f aca="false">(E958/F958)*100</f>
        <v>14.2857142857143</v>
      </c>
      <c r="H958" s="62" t="n">
        <v>3</v>
      </c>
      <c r="I958" s="62" t="n">
        <v>1</v>
      </c>
      <c r="J958" s="61" t="n">
        <f aca="false">(H961*I961)/100</f>
        <v>0.19</v>
      </c>
      <c r="K958" s="62" t="n">
        <v>75</v>
      </c>
      <c r="L958" s="62" t="n">
        <v>23</v>
      </c>
      <c r="M958" s="62" t="n">
        <v>12</v>
      </c>
      <c r="N958" s="61" t="n">
        <f aca="false">K958*L958*(1-(L958/M958))</f>
        <v>-1581.25</v>
      </c>
      <c r="O958" s="62" t="n">
        <v>6</v>
      </c>
      <c r="P958" s="62" t="n">
        <v>31</v>
      </c>
      <c r="Q958" s="61" t="n">
        <f aca="false">P958/O958</f>
        <v>5.16666666666667</v>
      </c>
      <c r="R958" s="62" t="n">
        <v>915</v>
      </c>
      <c r="S958" s="62" t="n">
        <v>25</v>
      </c>
      <c r="T958" s="45" t="n">
        <v>0.25</v>
      </c>
      <c r="U958" s="61" t="n">
        <f aca="false">(R958*S958*T958)/1000</f>
        <v>5.71875</v>
      </c>
      <c r="V958" s="45" t="n">
        <v>6.58</v>
      </c>
      <c r="W958" s="45" t="n">
        <v>10.56</v>
      </c>
      <c r="X958" s="61" t="n">
        <f aca="false">V958+W958</f>
        <v>17.14</v>
      </c>
    </row>
    <row r="959" customFormat="false" ht="14.9" hidden="false" customHeight="false" outlineLevel="0" collapsed="false">
      <c r="A959" s="59" t="n">
        <v>957</v>
      </c>
      <c r="B959" s="62" t="n">
        <v>2</v>
      </c>
      <c r="C959" s="62" t="n">
        <v>16</v>
      </c>
      <c r="D959" s="61" t="n">
        <f aca="false">(B959/C959)*100</f>
        <v>12.5</v>
      </c>
      <c r="E959" s="62" t="n">
        <v>27</v>
      </c>
      <c r="F959" s="62" t="n">
        <v>112</v>
      </c>
      <c r="G959" s="61" t="n">
        <f aca="false">(E959/F959)*100</f>
        <v>24.1071428571429</v>
      </c>
      <c r="H959" s="62" t="n">
        <v>10</v>
      </c>
      <c r="I959" s="62" t="n">
        <v>2</v>
      </c>
      <c r="J959" s="61" t="n">
        <f aca="false">(H962*I962)/100</f>
        <v>0.06</v>
      </c>
      <c r="K959" s="62" t="n">
        <v>86</v>
      </c>
      <c r="L959" s="62" t="n">
        <v>37</v>
      </c>
      <c r="M959" s="62" t="n">
        <v>12</v>
      </c>
      <c r="N959" s="61" t="n">
        <f aca="false">K959*L959*(1-(L959/M959))</f>
        <v>-6629.16666666667</v>
      </c>
      <c r="O959" s="62" t="n">
        <v>3</v>
      </c>
      <c r="P959" s="62" t="n">
        <v>30</v>
      </c>
      <c r="Q959" s="61" t="n">
        <f aca="false">P959/O959</f>
        <v>10</v>
      </c>
      <c r="R959" s="62" t="n">
        <v>120</v>
      </c>
      <c r="S959" s="62" t="n">
        <v>25</v>
      </c>
      <c r="T959" s="45" t="n">
        <v>0.4</v>
      </c>
      <c r="U959" s="61" t="n">
        <f aca="false">(R959*S959*T959)/1000</f>
        <v>1.2</v>
      </c>
      <c r="V959" s="45" t="n">
        <v>2.57</v>
      </c>
      <c r="W959" s="45" t="n">
        <v>8.4</v>
      </c>
      <c r="X959" s="61" t="n">
        <f aca="false">V959+W959</f>
        <v>10.97</v>
      </c>
    </row>
    <row r="960" customFormat="false" ht="14.9" hidden="false" customHeight="false" outlineLevel="0" collapsed="false">
      <c r="A960" s="59" t="n">
        <v>958</v>
      </c>
      <c r="B960" s="62" t="n">
        <v>8</v>
      </c>
      <c r="C960" s="62" t="n">
        <v>10</v>
      </c>
      <c r="D960" s="61" t="n">
        <f aca="false">(B960/C960)*100</f>
        <v>80</v>
      </c>
      <c r="E960" s="62" t="n">
        <v>20</v>
      </c>
      <c r="F960" s="62" t="n">
        <v>115</v>
      </c>
      <c r="G960" s="61" t="n">
        <f aca="false">(E960/F960)*100</f>
        <v>17.3913043478261</v>
      </c>
      <c r="H960" s="62" t="n">
        <v>10</v>
      </c>
      <c r="I960" s="62" t="n">
        <v>1</v>
      </c>
      <c r="J960" s="61" t="n">
        <f aca="false">(H963*I963)/100</f>
        <v>0.09</v>
      </c>
      <c r="K960" s="62" t="n">
        <v>71</v>
      </c>
      <c r="L960" s="62" t="n">
        <v>42</v>
      </c>
      <c r="M960" s="62" t="n">
        <v>12</v>
      </c>
      <c r="N960" s="61" t="n">
        <f aca="false">K960*L960*(1-(L960/M960))</f>
        <v>-7455</v>
      </c>
      <c r="O960" s="62" t="n">
        <v>7</v>
      </c>
      <c r="P960" s="62" t="n">
        <v>39</v>
      </c>
      <c r="Q960" s="61" t="n">
        <f aca="false">P960/O960</f>
        <v>5.57142857142857</v>
      </c>
      <c r="R960" s="62" t="n">
        <v>727</v>
      </c>
      <c r="S960" s="62" t="n">
        <v>18</v>
      </c>
      <c r="T960" s="45" t="n">
        <v>0.39</v>
      </c>
      <c r="U960" s="61" t="n">
        <f aca="false">(R960*S960*T960)/1000</f>
        <v>5.10354</v>
      </c>
      <c r="V960" s="45" t="n">
        <v>2.55</v>
      </c>
      <c r="W960" s="45" t="n">
        <v>24.48</v>
      </c>
      <c r="X960" s="61" t="n">
        <f aca="false">V960+W960</f>
        <v>27.03</v>
      </c>
    </row>
    <row r="961" customFormat="false" ht="14.9" hidden="false" customHeight="false" outlineLevel="0" collapsed="false">
      <c r="A961" s="59" t="n">
        <v>959</v>
      </c>
      <c r="B961" s="62" t="n">
        <v>2</v>
      </c>
      <c r="C961" s="62" t="n">
        <v>12</v>
      </c>
      <c r="D961" s="61" t="n">
        <f aca="false">(B961/C961)*100</f>
        <v>16.6666666666667</v>
      </c>
      <c r="E961" s="62" t="n">
        <v>12</v>
      </c>
      <c r="F961" s="62" t="n">
        <v>112</v>
      </c>
      <c r="G961" s="61" t="n">
        <f aca="false">(E961/F961)*100</f>
        <v>10.7142857142857</v>
      </c>
      <c r="H961" s="62" t="n">
        <v>19</v>
      </c>
      <c r="I961" s="62" t="n">
        <v>1</v>
      </c>
      <c r="J961" s="61" t="n">
        <f aca="false">(H964*I964)/100</f>
        <v>0.08</v>
      </c>
      <c r="K961" s="62" t="n">
        <v>88</v>
      </c>
      <c r="L961" s="62" t="n">
        <v>22</v>
      </c>
      <c r="M961" s="62" t="n">
        <v>12</v>
      </c>
      <c r="N961" s="61" t="n">
        <f aca="false">K961*L961*(1-(L961/M961))</f>
        <v>-1613.33333333333</v>
      </c>
      <c r="O961" s="62" t="n">
        <v>8</v>
      </c>
      <c r="P961" s="62" t="n">
        <v>48</v>
      </c>
      <c r="Q961" s="61" t="n">
        <f aca="false">P961/O961</f>
        <v>6</v>
      </c>
      <c r="R961" s="62" t="n">
        <v>897</v>
      </c>
      <c r="S961" s="62" t="n">
        <v>28</v>
      </c>
      <c r="T961" s="45" t="n">
        <v>0.39</v>
      </c>
      <c r="U961" s="61" t="n">
        <f aca="false">(R961*S961*T961)/1000</f>
        <v>9.79524</v>
      </c>
      <c r="V961" s="45" t="n">
        <v>6.58</v>
      </c>
      <c r="W961" s="45" t="n">
        <v>15.68</v>
      </c>
      <c r="X961" s="61" t="n">
        <f aca="false">V961+W961</f>
        <v>22.26</v>
      </c>
    </row>
    <row r="962" customFormat="false" ht="14.9" hidden="false" customHeight="false" outlineLevel="0" collapsed="false">
      <c r="A962" s="59" t="n">
        <v>960</v>
      </c>
      <c r="B962" s="62" t="n">
        <v>5</v>
      </c>
      <c r="C962" s="62" t="n">
        <v>20</v>
      </c>
      <c r="D962" s="61" t="n">
        <f aca="false">(B962/C962)*100</f>
        <v>25</v>
      </c>
      <c r="E962" s="62" t="n">
        <v>24</v>
      </c>
      <c r="F962" s="62" t="n">
        <v>125</v>
      </c>
      <c r="G962" s="61" t="n">
        <f aca="false">(E962/F962)*100</f>
        <v>19.2</v>
      </c>
      <c r="H962" s="62" t="n">
        <v>3</v>
      </c>
      <c r="I962" s="62" t="n">
        <v>2</v>
      </c>
      <c r="J962" s="61" t="n">
        <f aca="false">(H965*I965)/100</f>
        <v>0.02</v>
      </c>
      <c r="K962" s="62" t="n">
        <v>84</v>
      </c>
      <c r="L962" s="62" t="n">
        <v>17</v>
      </c>
      <c r="M962" s="62" t="n">
        <v>10</v>
      </c>
      <c r="N962" s="61" t="n">
        <f aca="false">K962*L962*(1-(L962/M962))</f>
        <v>-999.6</v>
      </c>
      <c r="O962" s="62" t="n">
        <v>8</v>
      </c>
      <c r="P962" s="62" t="n">
        <v>37</v>
      </c>
      <c r="Q962" s="61" t="n">
        <f aca="false">P962/O962</f>
        <v>4.625</v>
      </c>
      <c r="R962" s="62" t="n">
        <v>120</v>
      </c>
      <c r="S962" s="62" t="n">
        <v>24</v>
      </c>
      <c r="T962" s="45" t="n">
        <v>0.39</v>
      </c>
      <c r="U962" s="61" t="n">
        <f aca="false">(R962*S962*T962)/1000</f>
        <v>1.1232</v>
      </c>
      <c r="V962" s="45" t="n">
        <v>3.13</v>
      </c>
      <c r="W962" s="45" t="n">
        <v>10.8</v>
      </c>
      <c r="X962" s="61" t="n">
        <f aca="false">V962+W962</f>
        <v>13.93</v>
      </c>
    </row>
    <row r="963" customFormat="false" ht="14.9" hidden="false" customHeight="false" outlineLevel="0" collapsed="false">
      <c r="A963" s="59" t="n">
        <v>961</v>
      </c>
      <c r="B963" s="62" t="n">
        <v>1</v>
      </c>
      <c r="C963" s="62" t="n">
        <v>20</v>
      </c>
      <c r="D963" s="61" t="n">
        <f aca="false">(B963/C963)*100</f>
        <v>5</v>
      </c>
      <c r="E963" s="62" t="n">
        <v>17</v>
      </c>
      <c r="F963" s="62" t="n">
        <v>117</v>
      </c>
      <c r="G963" s="61" t="n">
        <f aca="false">(E963/F963)*100</f>
        <v>14.5299145299145</v>
      </c>
      <c r="H963" s="62" t="n">
        <v>3</v>
      </c>
      <c r="I963" s="62" t="n">
        <v>3</v>
      </c>
      <c r="J963" s="61" t="n">
        <f aca="false">(H966*I966)/100</f>
        <v>0.04</v>
      </c>
      <c r="K963" s="62" t="n">
        <v>70</v>
      </c>
      <c r="L963" s="62" t="n">
        <v>47</v>
      </c>
      <c r="M963" s="62" t="n">
        <v>10</v>
      </c>
      <c r="N963" s="61" t="n">
        <f aca="false">K963*L963*(1-(L963/M963))</f>
        <v>-12173</v>
      </c>
      <c r="O963" s="62" t="n">
        <v>10</v>
      </c>
      <c r="P963" s="62" t="n">
        <v>32</v>
      </c>
      <c r="Q963" s="61" t="n">
        <f aca="false">P963/O963</f>
        <v>3.2</v>
      </c>
      <c r="R963" s="62" t="n">
        <v>456</v>
      </c>
      <c r="S963" s="62" t="n">
        <v>15</v>
      </c>
      <c r="T963" s="45" t="n">
        <v>0.3</v>
      </c>
      <c r="U963" s="61" t="n">
        <f aca="false">(R963*S963*T963)/1000</f>
        <v>2.052</v>
      </c>
      <c r="V963" s="45" t="n">
        <v>6.15</v>
      </c>
      <c r="W963" s="45" t="n">
        <v>18.8</v>
      </c>
      <c r="X963" s="61" t="n">
        <f aca="false">V963+W963</f>
        <v>24.95</v>
      </c>
    </row>
    <row r="964" customFormat="false" ht="14.9" hidden="false" customHeight="false" outlineLevel="0" collapsed="false">
      <c r="A964" s="59" t="n">
        <v>962</v>
      </c>
      <c r="B964" s="62" t="n">
        <v>10</v>
      </c>
      <c r="C964" s="62" t="n">
        <v>20</v>
      </c>
      <c r="D964" s="61" t="n">
        <f aca="false">(B964/C964)*100</f>
        <v>50</v>
      </c>
      <c r="E964" s="62" t="n">
        <v>19</v>
      </c>
      <c r="F964" s="62" t="n">
        <v>120</v>
      </c>
      <c r="G964" s="61" t="n">
        <f aca="false">(E964/F964)*100</f>
        <v>15.8333333333333</v>
      </c>
      <c r="H964" s="62" t="n">
        <v>8</v>
      </c>
      <c r="I964" s="62" t="n">
        <v>1</v>
      </c>
      <c r="J964" s="61" t="n">
        <f aca="false">(H967*I967)/100</f>
        <v>0.4</v>
      </c>
      <c r="K964" s="62" t="n">
        <v>82</v>
      </c>
      <c r="L964" s="62" t="n">
        <v>39</v>
      </c>
      <c r="M964" s="62" t="n">
        <v>12</v>
      </c>
      <c r="N964" s="61" t="n">
        <f aca="false">K964*L964*(1-(L964/M964))</f>
        <v>-7195.5</v>
      </c>
      <c r="O964" s="62" t="n">
        <v>9</v>
      </c>
      <c r="P964" s="62" t="n">
        <v>48</v>
      </c>
      <c r="Q964" s="61" t="n">
        <f aca="false">P964/O964</f>
        <v>5.33333333333333</v>
      </c>
      <c r="R964" s="62" t="n">
        <v>458</v>
      </c>
      <c r="S964" s="62" t="n">
        <v>29</v>
      </c>
      <c r="T964" s="45" t="n">
        <v>0.36</v>
      </c>
      <c r="U964" s="61" t="n">
        <f aca="false">(R964*S964*T964)/1000</f>
        <v>4.78152</v>
      </c>
      <c r="V964" s="45" t="n">
        <v>2.64</v>
      </c>
      <c r="W964" s="45" t="n">
        <v>25.6</v>
      </c>
      <c r="X964" s="61" t="n">
        <f aca="false">V964+W964</f>
        <v>28.24</v>
      </c>
    </row>
    <row r="965" customFormat="false" ht="14.9" hidden="false" customHeight="false" outlineLevel="0" collapsed="false">
      <c r="A965" s="59" t="n">
        <v>963</v>
      </c>
      <c r="B965" s="62" t="n">
        <v>6</v>
      </c>
      <c r="C965" s="62" t="n">
        <v>25</v>
      </c>
      <c r="D965" s="61" t="n">
        <f aca="false">(B965/C965)*100</f>
        <v>24</v>
      </c>
      <c r="E965" s="62" t="n">
        <v>26</v>
      </c>
      <c r="F965" s="62" t="n">
        <v>112</v>
      </c>
      <c r="G965" s="61" t="n">
        <f aca="false">(E965/F965)*100</f>
        <v>23.2142857142857</v>
      </c>
      <c r="H965" s="62" t="n">
        <v>1</v>
      </c>
      <c r="I965" s="62" t="n">
        <v>2</v>
      </c>
      <c r="J965" s="61" t="n">
        <f aca="false">(H968*I968)/100</f>
        <v>0.42</v>
      </c>
      <c r="K965" s="62" t="n">
        <v>80</v>
      </c>
      <c r="L965" s="62" t="n">
        <v>41</v>
      </c>
      <c r="M965" s="62" t="n">
        <v>10</v>
      </c>
      <c r="N965" s="61" t="n">
        <f aca="false">K965*L965*(1-(L965/M965))</f>
        <v>-10168</v>
      </c>
      <c r="O965" s="62" t="n">
        <v>9</v>
      </c>
      <c r="P965" s="62" t="n">
        <v>45</v>
      </c>
      <c r="Q965" s="61" t="n">
        <f aca="false">P965/O965</f>
        <v>5</v>
      </c>
      <c r="R965" s="62" t="n">
        <v>248</v>
      </c>
      <c r="S965" s="62" t="n">
        <v>25</v>
      </c>
      <c r="T965" s="45" t="n">
        <v>0.35</v>
      </c>
      <c r="U965" s="61" t="n">
        <f aca="false">(R965*S965*T965)/1000</f>
        <v>2.17</v>
      </c>
      <c r="V965" s="45" t="n">
        <v>6.65</v>
      </c>
      <c r="W965" s="45" t="n">
        <v>5.12</v>
      </c>
      <c r="X965" s="61" t="n">
        <f aca="false">V965+W965</f>
        <v>11.77</v>
      </c>
    </row>
    <row r="966" customFormat="false" ht="14.9" hidden="false" customHeight="false" outlineLevel="0" collapsed="false">
      <c r="A966" s="59" t="n">
        <v>964</v>
      </c>
      <c r="B966" s="62" t="n">
        <v>3</v>
      </c>
      <c r="C966" s="62" t="n">
        <v>16</v>
      </c>
      <c r="D966" s="61" t="n">
        <f aca="false">(B966/C966)*100</f>
        <v>18.75</v>
      </c>
      <c r="E966" s="62" t="n">
        <v>37</v>
      </c>
      <c r="F966" s="62" t="n">
        <v>122</v>
      </c>
      <c r="G966" s="61" t="n">
        <f aca="false">(E966/F966)*100</f>
        <v>30.327868852459</v>
      </c>
      <c r="H966" s="62" t="n">
        <v>4</v>
      </c>
      <c r="I966" s="62" t="n">
        <v>1</v>
      </c>
      <c r="J966" s="61" t="n">
        <f aca="false">(H969*I969)/100</f>
        <v>0.32</v>
      </c>
      <c r="K966" s="62" t="n">
        <v>76</v>
      </c>
      <c r="L966" s="62" t="n">
        <v>46</v>
      </c>
      <c r="M966" s="62" t="n">
        <v>12</v>
      </c>
      <c r="N966" s="61" t="n">
        <f aca="false">K966*L966*(1-(L966/M966))</f>
        <v>-9905.33333333333</v>
      </c>
      <c r="O966" s="62" t="n">
        <v>8</v>
      </c>
      <c r="P966" s="62" t="n">
        <v>43</v>
      </c>
      <c r="Q966" s="61" t="n">
        <f aca="false">P966/O966</f>
        <v>5.375</v>
      </c>
      <c r="R966" s="62" t="n">
        <v>570</v>
      </c>
      <c r="S966" s="62" t="n">
        <v>24</v>
      </c>
      <c r="T966" s="45" t="n">
        <v>0.34</v>
      </c>
      <c r="U966" s="61" t="n">
        <f aca="false">(R966*S966*T966)/1000</f>
        <v>4.6512</v>
      </c>
      <c r="V966" s="45" t="n">
        <v>7.13</v>
      </c>
      <c r="W966" s="45" t="n">
        <v>37.6</v>
      </c>
      <c r="X966" s="61" t="n">
        <f aca="false">V966+W966</f>
        <v>44.73</v>
      </c>
    </row>
    <row r="967" customFormat="false" ht="14.9" hidden="false" customHeight="false" outlineLevel="0" collapsed="false">
      <c r="A967" s="59" t="n">
        <v>965</v>
      </c>
      <c r="B967" s="62" t="n">
        <v>9</v>
      </c>
      <c r="C967" s="62" t="n">
        <v>21</v>
      </c>
      <c r="D967" s="61" t="n">
        <f aca="false">(B967/C967)*100</f>
        <v>42.8571428571429</v>
      </c>
      <c r="E967" s="62" t="n">
        <v>28</v>
      </c>
      <c r="F967" s="62" t="n">
        <v>123</v>
      </c>
      <c r="G967" s="61" t="n">
        <f aca="false">(E967/F967)*100</f>
        <v>22.7642276422764</v>
      </c>
      <c r="H967" s="62" t="n">
        <v>20</v>
      </c>
      <c r="I967" s="62" t="n">
        <v>2</v>
      </c>
      <c r="J967" s="61" t="n">
        <f aca="false">(H970*I970)/100</f>
        <v>0.1</v>
      </c>
      <c r="K967" s="62" t="n">
        <v>82</v>
      </c>
      <c r="L967" s="62" t="n">
        <v>11</v>
      </c>
      <c r="M967" s="62" t="n">
        <v>10</v>
      </c>
      <c r="N967" s="61" t="n">
        <f aca="false">K967*L967*(1-(L967/M967))</f>
        <v>-90.2000000000001</v>
      </c>
      <c r="O967" s="62" t="n">
        <v>9</v>
      </c>
      <c r="P967" s="62" t="n">
        <v>45</v>
      </c>
      <c r="Q967" s="61" t="n">
        <f aca="false">P967/O967</f>
        <v>5</v>
      </c>
      <c r="R967" s="62" t="n">
        <v>938</v>
      </c>
      <c r="S967" s="62" t="n">
        <v>16</v>
      </c>
      <c r="T967" s="45" t="n">
        <v>0.39</v>
      </c>
      <c r="U967" s="61" t="n">
        <f aca="false">(R967*S967*T967)/1000</f>
        <v>5.85312</v>
      </c>
      <c r="V967" s="45" t="n">
        <v>6.61</v>
      </c>
      <c r="W967" s="45" t="n">
        <v>8.64</v>
      </c>
      <c r="X967" s="61" t="n">
        <f aca="false">V967+W967</f>
        <v>15.25</v>
      </c>
    </row>
    <row r="968" customFormat="false" ht="14.9" hidden="false" customHeight="false" outlineLevel="0" collapsed="false">
      <c r="A968" s="59" t="n">
        <v>966</v>
      </c>
      <c r="B968" s="62" t="n">
        <v>2</v>
      </c>
      <c r="C968" s="62" t="n">
        <v>24</v>
      </c>
      <c r="D968" s="61" t="n">
        <f aca="false">(B968/C968)*100</f>
        <v>8.33333333333333</v>
      </c>
      <c r="E968" s="62" t="n">
        <v>38</v>
      </c>
      <c r="F968" s="62" t="n">
        <v>117</v>
      </c>
      <c r="G968" s="61" t="n">
        <f aca="false">(E968/F968)*100</f>
        <v>32.4786324786325</v>
      </c>
      <c r="H968" s="62" t="n">
        <v>14</v>
      </c>
      <c r="I968" s="62" t="n">
        <v>3</v>
      </c>
      <c r="J968" s="61" t="n">
        <f aca="false">(H971*I971)/100</f>
        <v>0.4</v>
      </c>
      <c r="K968" s="62" t="n">
        <v>72</v>
      </c>
      <c r="L968" s="62" t="n">
        <v>17</v>
      </c>
      <c r="M968" s="62" t="n">
        <v>10</v>
      </c>
      <c r="N968" s="61" t="n">
        <f aca="false">K968*L968*(1-(L968/M968))</f>
        <v>-856.8</v>
      </c>
      <c r="O968" s="62" t="n">
        <v>9</v>
      </c>
      <c r="P968" s="62" t="n">
        <v>43</v>
      </c>
      <c r="Q968" s="61" t="n">
        <f aca="false">P968/O968</f>
        <v>4.77777777777778</v>
      </c>
      <c r="R968" s="62" t="n">
        <v>363</v>
      </c>
      <c r="S968" s="62" t="n">
        <v>21</v>
      </c>
      <c r="T968" s="45" t="n">
        <v>0.33</v>
      </c>
      <c r="U968" s="61" t="n">
        <f aca="false">(R968*S968*T968)/1000</f>
        <v>2.51559</v>
      </c>
      <c r="V968" s="45" t="n">
        <v>5.09</v>
      </c>
      <c r="W968" s="45" t="n">
        <v>34.4</v>
      </c>
      <c r="X968" s="61" t="n">
        <f aca="false">V968+W968</f>
        <v>39.49</v>
      </c>
    </row>
    <row r="969" customFormat="false" ht="14.9" hidden="false" customHeight="false" outlineLevel="0" collapsed="false">
      <c r="A969" s="59" t="n">
        <v>967</v>
      </c>
      <c r="B969" s="62" t="n">
        <v>10</v>
      </c>
      <c r="C969" s="62" t="n">
        <v>12</v>
      </c>
      <c r="D969" s="61" t="n">
        <f aca="false">(B969/C969)*100</f>
        <v>83.3333333333333</v>
      </c>
      <c r="E969" s="62" t="n">
        <v>35</v>
      </c>
      <c r="F969" s="62" t="n">
        <v>118</v>
      </c>
      <c r="G969" s="61" t="n">
        <f aca="false">(E969/F969)*100</f>
        <v>29.6610169491525</v>
      </c>
      <c r="H969" s="62" t="n">
        <v>16</v>
      </c>
      <c r="I969" s="62" t="n">
        <v>2</v>
      </c>
      <c r="J969" s="61" t="n">
        <f aca="false">(H972*I972)/100</f>
        <v>0.09</v>
      </c>
      <c r="K969" s="62" t="n">
        <v>72</v>
      </c>
      <c r="L969" s="62" t="n">
        <v>41</v>
      </c>
      <c r="M969" s="62" t="n">
        <v>12</v>
      </c>
      <c r="N969" s="61" t="n">
        <f aca="false">K969*L969*(1-(L969/M969))</f>
        <v>-7134</v>
      </c>
      <c r="O969" s="62" t="n">
        <v>4</v>
      </c>
      <c r="P969" s="62" t="n">
        <v>43</v>
      </c>
      <c r="Q969" s="61" t="n">
        <f aca="false">P969/O969</f>
        <v>10.75</v>
      </c>
      <c r="R969" s="62" t="n">
        <v>728</v>
      </c>
      <c r="S969" s="62" t="n">
        <v>18</v>
      </c>
      <c r="T969" s="45" t="n">
        <v>0.36</v>
      </c>
      <c r="U969" s="61" t="n">
        <f aca="false">(R969*S969*T969)/1000</f>
        <v>4.71744</v>
      </c>
      <c r="V969" s="45" t="n">
        <v>4.1</v>
      </c>
      <c r="W969" s="45" t="n">
        <v>9.84</v>
      </c>
      <c r="X969" s="61" t="n">
        <f aca="false">V969+W969</f>
        <v>13.94</v>
      </c>
    </row>
    <row r="970" customFormat="false" ht="14.9" hidden="false" customHeight="false" outlineLevel="0" collapsed="false">
      <c r="A970" s="59" t="n">
        <v>968</v>
      </c>
      <c r="B970" s="62" t="n">
        <v>7</v>
      </c>
      <c r="C970" s="62" t="n">
        <v>15</v>
      </c>
      <c r="D970" s="61" t="n">
        <f aca="false">(B970/C970)*100</f>
        <v>46.6666666666667</v>
      </c>
      <c r="E970" s="62" t="n">
        <v>35</v>
      </c>
      <c r="F970" s="62" t="n">
        <v>113</v>
      </c>
      <c r="G970" s="61" t="n">
        <f aca="false">(E970/F970)*100</f>
        <v>30.9734513274336</v>
      </c>
      <c r="H970" s="62" t="n">
        <v>5</v>
      </c>
      <c r="I970" s="62" t="n">
        <v>2</v>
      </c>
      <c r="J970" s="61" t="n">
        <f aca="false">(H973*I973)/100</f>
        <v>0.4</v>
      </c>
      <c r="K970" s="62" t="n">
        <v>76</v>
      </c>
      <c r="L970" s="62" t="n">
        <v>12</v>
      </c>
      <c r="M970" s="62" t="n">
        <v>10</v>
      </c>
      <c r="N970" s="61" t="n">
        <f aca="false">K970*L970*(1-(L970/M970))</f>
        <v>-182.4</v>
      </c>
      <c r="O970" s="62" t="n">
        <v>9</v>
      </c>
      <c r="P970" s="62" t="n">
        <v>42</v>
      </c>
      <c r="Q970" s="61" t="n">
        <f aca="false">P970/O970</f>
        <v>4.66666666666667</v>
      </c>
      <c r="R970" s="62" t="n">
        <v>754</v>
      </c>
      <c r="S970" s="62" t="n">
        <v>29</v>
      </c>
      <c r="T970" s="45" t="n">
        <v>0.38</v>
      </c>
      <c r="U970" s="61" t="n">
        <f aca="false">(R970*S970*T970)/1000</f>
        <v>8.30908</v>
      </c>
      <c r="V970" s="45" t="n">
        <v>1.64</v>
      </c>
      <c r="W970" s="45" t="n">
        <v>22.56</v>
      </c>
      <c r="X970" s="61" t="n">
        <f aca="false">V970+W970</f>
        <v>24.2</v>
      </c>
    </row>
    <row r="971" customFormat="false" ht="14.9" hidden="false" customHeight="false" outlineLevel="0" collapsed="false">
      <c r="A971" s="59" t="n">
        <v>969</v>
      </c>
      <c r="B971" s="62" t="n">
        <v>10</v>
      </c>
      <c r="C971" s="62" t="n">
        <v>25</v>
      </c>
      <c r="D971" s="61" t="n">
        <f aca="false">(B971/C971)*100</f>
        <v>40</v>
      </c>
      <c r="E971" s="62" t="n">
        <v>21</v>
      </c>
      <c r="F971" s="62" t="n">
        <v>116</v>
      </c>
      <c r="G971" s="61" t="n">
        <f aca="false">(E971/F971)*100</f>
        <v>18.1034482758621</v>
      </c>
      <c r="H971" s="62" t="n">
        <v>20</v>
      </c>
      <c r="I971" s="62" t="n">
        <v>2</v>
      </c>
      <c r="J971" s="61" t="n">
        <f aca="false">(H974*I974)/100</f>
        <v>0.1</v>
      </c>
      <c r="K971" s="62" t="n">
        <v>72</v>
      </c>
      <c r="L971" s="62" t="n">
        <v>43</v>
      </c>
      <c r="M971" s="62" t="n">
        <v>12</v>
      </c>
      <c r="N971" s="61" t="n">
        <f aca="false">K971*L971*(1-(L971/M971))</f>
        <v>-7998</v>
      </c>
      <c r="O971" s="62" t="n">
        <v>3</v>
      </c>
      <c r="P971" s="62" t="n">
        <v>44</v>
      </c>
      <c r="Q971" s="61" t="n">
        <f aca="false">P971/O971</f>
        <v>14.6666666666667</v>
      </c>
      <c r="R971" s="62" t="n">
        <v>821</v>
      </c>
      <c r="S971" s="62" t="n">
        <v>19</v>
      </c>
      <c r="T971" s="45" t="n">
        <v>0.33</v>
      </c>
      <c r="U971" s="61" t="n">
        <f aca="false">(R971*S971*T971)/1000</f>
        <v>5.14767</v>
      </c>
      <c r="V971" s="45" t="n">
        <v>3.65</v>
      </c>
      <c r="W971" s="45" t="n">
        <v>5.28</v>
      </c>
      <c r="X971" s="61" t="n">
        <f aca="false">V971+W971</f>
        <v>8.93</v>
      </c>
    </row>
    <row r="972" customFormat="false" ht="14.9" hidden="false" customHeight="false" outlineLevel="0" collapsed="false">
      <c r="A972" s="59" t="n">
        <v>970</v>
      </c>
      <c r="B972" s="62" t="n">
        <v>10</v>
      </c>
      <c r="C972" s="62" t="n">
        <v>15</v>
      </c>
      <c r="D972" s="61" t="n">
        <f aca="false">(B972/C972)*100</f>
        <v>66.6666666666667</v>
      </c>
      <c r="E972" s="62" t="n">
        <v>34</v>
      </c>
      <c r="F972" s="62" t="n">
        <v>119</v>
      </c>
      <c r="G972" s="61" t="n">
        <f aca="false">(E972/F972)*100</f>
        <v>28.5714285714286</v>
      </c>
      <c r="H972" s="62" t="n">
        <v>9</v>
      </c>
      <c r="I972" s="62" t="n">
        <v>1</v>
      </c>
      <c r="J972" s="61" t="n">
        <f aca="false">(H975*I975)/100</f>
        <v>0.2</v>
      </c>
      <c r="K972" s="62" t="n">
        <v>90</v>
      </c>
      <c r="L972" s="62" t="n">
        <v>32</v>
      </c>
      <c r="M972" s="62" t="n">
        <v>11</v>
      </c>
      <c r="N972" s="61" t="n">
        <f aca="false">K972*L972*(1-(L972/M972))</f>
        <v>-5498.18181818182</v>
      </c>
      <c r="O972" s="62" t="n">
        <v>7</v>
      </c>
      <c r="P972" s="62" t="n">
        <v>40</v>
      </c>
      <c r="Q972" s="61" t="n">
        <f aca="false">P972/O972</f>
        <v>5.71428571428571</v>
      </c>
      <c r="R972" s="62" t="n">
        <v>368</v>
      </c>
      <c r="S972" s="62" t="n">
        <v>18</v>
      </c>
      <c r="T972" s="45" t="n">
        <v>0.36</v>
      </c>
      <c r="U972" s="61" t="n">
        <f aca="false">(R972*S972*T972)/1000</f>
        <v>2.38464</v>
      </c>
      <c r="V972" s="45" t="n">
        <v>7.55</v>
      </c>
      <c r="W972" s="45" t="n">
        <v>11.52</v>
      </c>
      <c r="X972" s="61" t="n">
        <f aca="false">V972+W972</f>
        <v>19.07</v>
      </c>
    </row>
    <row r="973" customFormat="false" ht="14.9" hidden="false" customHeight="false" outlineLevel="0" collapsed="false">
      <c r="A973" s="59" t="n">
        <v>971</v>
      </c>
      <c r="B973" s="62" t="n">
        <v>1</v>
      </c>
      <c r="C973" s="62" t="n">
        <v>18</v>
      </c>
      <c r="D973" s="61" t="n">
        <f aca="false">(B973/C973)*100</f>
        <v>5.55555555555556</v>
      </c>
      <c r="E973" s="62" t="n">
        <v>26</v>
      </c>
      <c r="F973" s="62" t="n">
        <v>119</v>
      </c>
      <c r="G973" s="61" t="n">
        <f aca="false">(E973/F973)*100</f>
        <v>21.8487394957983</v>
      </c>
      <c r="H973" s="62" t="n">
        <v>20</v>
      </c>
      <c r="I973" s="62" t="n">
        <v>2</v>
      </c>
      <c r="J973" s="61" t="n">
        <f aca="false">(H976*I976)/100</f>
        <v>0.36</v>
      </c>
      <c r="K973" s="62" t="n">
        <v>84</v>
      </c>
      <c r="L973" s="62" t="n">
        <v>15</v>
      </c>
      <c r="M973" s="62" t="n">
        <v>10</v>
      </c>
      <c r="N973" s="61" t="n">
        <f aca="false">K973*L973*(1-(L973/M973))</f>
        <v>-630</v>
      </c>
      <c r="O973" s="62" t="n">
        <v>8</v>
      </c>
      <c r="P973" s="62" t="n">
        <v>46</v>
      </c>
      <c r="Q973" s="61" t="n">
        <f aca="false">P973/O973</f>
        <v>5.75</v>
      </c>
      <c r="R973" s="62" t="n">
        <v>595</v>
      </c>
      <c r="S973" s="62" t="n">
        <v>17</v>
      </c>
      <c r="T973" s="45" t="n">
        <v>0.44</v>
      </c>
      <c r="U973" s="61" t="n">
        <f aca="false">(R973*S973*T973)/1000</f>
        <v>4.4506</v>
      </c>
      <c r="V973" s="45" t="n">
        <v>4.06</v>
      </c>
      <c r="W973" s="45" t="n">
        <v>26.88</v>
      </c>
      <c r="X973" s="61" t="n">
        <f aca="false">V973+W973</f>
        <v>30.94</v>
      </c>
    </row>
    <row r="974" customFormat="false" ht="14.9" hidden="false" customHeight="false" outlineLevel="0" collapsed="false">
      <c r="A974" s="59" t="n">
        <v>972</v>
      </c>
      <c r="B974" s="62" t="n">
        <v>8</v>
      </c>
      <c r="C974" s="62" t="n">
        <v>19</v>
      </c>
      <c r="D974" s="61" t="n">
        <f aca="false">(B974/C974)*100</f>
        <v>42.1052631578947</v>
      </c>
      <c r="E974" s="62" t="n">
        <v>40</v>
      </c>
      <c r="F974" s="62" t="n">
        <v>121</v>
      </c>
      <c r="G974" s="61" t="n">
        <f aca="false">(E974/F974)*100</f>
        <v>33.0578512396694</v>
      </c>
      <c r="H974" s="62" t="n">
        <v>10</v>
      </c>
      <c r="I974" s="62" t="n">
        <v>1</v>
      </c>
      <c r="J974" s="61" t="n">
        <f aca="false">(H977*I977)/100</f>
        <v>0.33</v>
      </c>
      <c r="K974" s="62" t="n">
        <v>90</v>
      </c>
      <c r="L974" s="62" t="n">
        <v>31</v>
      </c>
      <c r="M974" s="62" t="n">
        <v>11</v>
      </c>
      <c r="N974" s="61" t="n">
        <f aca="false">K974*L974*(1-(L974/M974))</f>
        <v>-5072.72727272727</v>
      </c>
      <c r="O974" s="62" t="n">
        <v>3</v>
      </c>
      <c r="P974" s="62" t="n">
        <v>39</v>
      </c>
      <c r="Q974" s="61" t="n">
        <f aca="false">P974/O974</f>
        <v>13</v>
      </c>
      <c r="R974" s="62" t="n">
        <v>145</v>
      </c>
      <c r="S974" s="62" t="n">
        <v>18</v>
      </c>
      <c r="T974" s="45" t="n">
        <v>0.44</v>
      </c>
      <c r="U974" s="61" t="n">
        <f aca="false">(R974*S974*T974)/1000</f>
        <v>1.1484</v>
      </c>
      <c r="V974" s="45" t="n">
        <v>5.14</v>
      </c>
      <c r="W974" s="45" t="n">
        <v>20.16</v>
      </c>
      <c r="X974" s="61" t="n">
        <f aca="false">V974+W974</f>
        <v>25.3</v>
      </c>
    </row>
    <row r="975" customFormat="false" ht="14.9" hidden="false" customHeight="false" outlineLevel="0" collapsed="false">
      <c r="A975" s="59" t="n">
        <v>973</v>
      </c>
      <c r="B975" s="62" t="n">
        <v>0</v>
      </c>
      <c r="C975" s="62" t="n">
        <v>13</v>
      </c>
      <c r="D975" s="61" t="n">
        <f aca="false">(B975/C975)*100</f>
        <v>0</v>
      </c>
      <c r="E975" s="62" t="n">
        <v>39</v>
      </c>
      <c r="F975" s="62" t="n">
        <v>123</v>
      </c>
      <c r="G975" s="61" t="n">
        <f aca="false">(E975/F975)*100</f>
        <v>31.7073170731707</v>
      </c>
      <c r="H975" s="62" t="n">
        <v>20</v>
      </c>
      <c r="I975" s="62" t="n">
        <v>1</v>
      </c>
      <c r="J975" s="61" t="n">
        <f aca="false">(H978*I978)/100</f>
        <v>0.06</v>
      </c>
      <c r="K975" s="62" t="n">
        <v>82</v>
      </c>
      <c r="L975" s="62" t="n">
        <v>35</v>
      </c>
      <c r="M975" s="62" t="n">
        <v>10</v>
      </c>
      <c r="N975" s="61" t="n">
        <f aca="false">K975*L975*(1-(L975/M975))</f>
        <v>-7175</v>
      </c>
      <c r="O975" s="62" t="n">
        <v>7</v>
      </c>
      <c r="P975" s="62" t="n">
        <v>42</v>
      </c>
      <c r="Q975" s="61" t="n">
        <f aca="false">P975/O975</f>
        <v>6</v>
      </c>
      <c r="R975" s="62" t="n">
        <v>379</v>
      </c>
      <c r="S975" s="62" t="n">
        <v>20</v>
      </c>
      <c r="T975" s="45" t="n">
        <v>0.3</v>
      </c>
      <c r="U975" s="61" t="n">
        <f aca="false">(R975*S975*T975)/1000</f>
        <v>2.274</v>
      </c>
      <c r="V975" s="45" t="n">
        <v>2.08</v>
      </c>
      <c r="W975" s="45" t="n">
        <v>24.8</v>
      </c>
      <c r="X975" s="61" t="n">
        <f aca="false">V975+W975</f>
        <v>26.88</v>
      </c>
    </row>
    <row r="976" customFormat="false" ht="14.9" hidden="false" customHeight="false" outlineLevel="0" collapsed="false">
      <c r="A976" s="59" t="n">
        <v>974</v>
      </c>
      <c r="B976" s="62" t="n">
        <v>2</v>
      </c>
      <c r="C976" s="62" t="n">
        <v>15</v>
      </c>
      <c r="D976" s="61" t="n">
        <f aca="false">(B976/C976)*100</f>
        <v>13.3333333333333</v>
      </c>
      <c r="E976" s="62" t="n">
        <v>32</v>
      </c>
      <c r="F976" s="62" t="n">
        <v>120</v>
      </c>
      <c r="G976" s="61" t="n">
        <f aca="false">(E976/F976)*100</f>
        <v>26.6666666666667</v>
      </c>
      <c r="H976" s="62" t="n">
        <v>12</v>
      </c>
      <c r="I976" s="62" t="n">
        <v>3</v>
      </c>
      <c r="J976" s="61" t="n">
        <f aca="false">(H979*I979)/100</f>
        <v>0.02</v>
      </c>
      <c r="K976" s="62" t="n">
        <v>85</v>
      </c>
      <c r="L976" s="62" t="n">
        <v>12</v>
      </c>
      <c r="M976" s="62" t="n">
        <v>10</v>
      </c>
      <c r="N976" s="61" t="n">
        <f aca="false">K976*L976*(1-(L976/M976))</f>
        <v>-204</v>
      </c>
      <c r="O976" s="62" t="n">
        <v>8</v>
      </c>
      <c r="P976" s="62" t="n">
        <v>36</v>
      </c>
      <c r="Q976" s="61" t="n">
        <f aca="false">P976/O976</f>
        <v>4.5</v>
      </c>
      <c r="R976" s="62" t="n">
        <v>547</v>
      </c>
      <c r="S976" s="62" t="n">
        <v>19</v>
      </c>
      <c r="T976" s="45" t="n">
        <v>0.43</v>
      </c>
      <c r="U976" s="61" t="n">
        <f aca="false">(R976*S976*T976)/1000</f>
        <v>4.46899</v>
      </c>
      <c r="V976" s="45" t="n">
        <v>1.61</v>
      </c>
      <c r="W976" s="45" t="n">
        <v>40</v>
      </c>
      <c r="X976" s="61" t="n">
        <f aca="false">V976+W976</f>
        <v>41.61</v>
      </c>
    </row>
    <row r="977" customFormat="false" ht="14.9" hidden="false" customHeight="false" outlineLevel="0" collapsed="false">
      <c r="A977" s="59" t="n">
        <v>975</v>
      </c>
      <c r="B977" s="62" t="n">
        <v>9</v>
      </c>
      <c r="C977" s="62" t="n">
        <v>16</v>
      </c>
      <c r="D977" s="61" t="n">
        <f aca="false">(B977/C977)*100</f>
        <v>56.25</v>
      </c>
      <c r="E977" s="62" t="n">
        <v>13</v>
      </c>
      <c r="F977" s="62" t="n">
        <v>123</v>
      </c>
      <c r="G977" s="61" t="n">
        <f aca="false">(E977/F977)*100</f>
        <v>10.5691056910569</v>
      </c>
      <c r="H977" s="62" t="n">
        <v>11</v>
      </c>
      <c r="I977" s="62" t="n">
        <v>3</v>
      </c>
      <c r="J977" s="61" t="n">
        <f aca="false">(H980*I980)/100</f>
        <v>0.6</v>
      </c>
      <c r="K977" s="62" t="n">
        <v>79</v>
      </c>
      <c r="L977" s="62" t="n">
        <v>46</v>
      </c>
      <c r="M977" s="62" t="n">
        <v>11</v>
      </c>
      <c r="N977" s="61" t="n">
        <f aca="false">K977*L977*(1-(L977/M977))</f>
        <v>-11562.7272727273</v>
      </c>
      <c r="O977" s="62" t="n">
        <v>4</v>
      </c>
      <c r="P977" s="62" t="n">
        <v>47</v>
      </c>
      <c r="Q977" s="61" t="n">
        <f aca="false">P977/O977</f>
        <v>11.75</v>
      </c>
      <c r="R977" s="62" t="n">
        <v>587</v>
      </c>
      <c r="S977" s="62" t="n">
        <v>17</v>
      </c>
      <c r="T977" s="45" t="n">
        <v>0.42</v>
      </c>
      <c r="U977" s="61" t="n">
        <f aca="false">(R977*S977*T977)/1000</f>
        <v>4.19118</v>
      </c>
      <c r="V977" s="45" t="n">
        <v>2.14</v>
      </c>
      <c r="W977" s="45" t="n">
        <v>31.2</v>
      </c>
      <c r="X977" s="61" t="n">
        <f aca="false">V977+W977</f>
        <v>33.34</v>
      </c>
    </row>
    <row r="978" customFormat="false" ht="14.9" hidden="false" customHeight="false" outlineLevel="0" collapsed="false">
      <c r="A978" s="59" t="n">
        <v>976</v>
      </c>
      <c r="B978" s="62" t="n">
        <v>5</v>
      </c>
      <c r="C978" s="62" t="n">
        <v>25</v>
      </c>
      <c r="D978" s="61" t="n">
        <f aca="false">(B978/C978)*100</f>
        <v>20</v>
      </c>
      <c r="E978" s="62" t="n">
        <v>36</v>
      </c>
      <c r="F978" s="62" t="n">
        <v>110</v>
      </c>
      <c r="G978" s="61" t="n">
        <f aca="false">(E978/F978)*100</f>
        <v>32.7272727272727</v>
      </c>
      <c r="H978" s="62" t="n">
        <v>2</v>
      </c>
      <c r="I978" s="62" t="n">
        <v>3</v>
      </c>
      <c r="J978" s="61" t="n">
        <f aca="false">(H981*I981)/100</f>
        <v>0.12</v>
      </c>
      <c r="K978" s="62" t="n">
        <v>83</v>
      </c>
      <c r="L978" s="62" t="n">
        <v>28</v>
      </c>
      <c r="M978" s="62" t="n">
        <v>11</v>
      </c>
      <c r="N978" s="61" t="n">
        <f aca="false">K978*L978*(1-(L978/M978))</f>
        <v>-3591.63636363636</v>
      </c>
      <c r="O978" s="62" t="n">
        <v>5</v>
      </c>
      <c r="P978" s="62" t="n">
        <v>41</v>
      </c>
      <c r="Q978" s="61" t="n">
        <f aca="false">P978/O978</f>
        <v>8.2</v>
      </c>
      <c r="R978" s="62" t="n">
        <v>810</v>
      </c>
      <c r="S978" s="62" t="n">
        <v>19</v>
      </c>
      <c r="T978" s="45" t="n">
        <v>0.36</v>
      </c>
      <c r="U978" s="61" t="n">
        <f aca="false">(R978*S978*T978)/1000</f>
        <v>5.5404</v>
      </c>
      <c r="V978" s="45" t="n">
        <v>6.59</v>
      </c>
      <c r="W978" s="45" t="n">
        <v>7.84</v>
      </c>
      <c r="X978" s="61" t="n">
        <f aca="false">V978+W978</f>
        <v>14.43</v>
      </c>
    </row>
    <row r="979" customFormat="false" ht="14.9" hidden="false" customHeight="false" outlineLevel="0" collapsed="false">
      <c r="A979" s="59" t="n">
        <v>977</v>
      </c>
      <c r="B979" s="62" t="n">
        <v>9</v>
      </c>
      <c r="C979" s="62" t="n">
        <v>19</v>
      </c>
      <c r="D979" s="61" t="n">
        <f aca="false">(B979/C979)*100</f>
        <v>47.3684210526316</v>
      </c>
      <c r="E979" s="62" t="n">
        <v>11</v>
      </c>
      <c r="F979" s="62" t="n">
        <v>125</v>
      </c>
      <c r="G979" s="61" t="n">
        <f aca="false">(E979/F979)*100</f>
        <v>8.8</v>
      </c>
      <c r="H979" s="62" t="n">
        <v>2</v>
      </c>
      <c r="I979" s="62" t="n">
        <v>1</v>
      </c>
      <c r="J979" s="61" t="n">
        <f aca="false">(H982*I982)/100</f>
        <v>0.03</v>
      </c>
      <c r="K979" s="62" t="n">
        <v>79</v>
      </c>
      <c r="L979" s="62" t="n">
        <v>34</v>
      </c>
      <c r="M979" s="62" t="n">
        <v>11</v>
      </c>
      <c r="N979" s="61" t="n">
        <f aca="false">K979*L979*(1-(L979/M979))</f>
        <v>-5616.18181818182</v>
      </c>
      <c r="O979" s="62" t="n">
        <v>3</v>
      </c>
      <c r="P979" s="62" t="n">
        <v>39</v>
      </c>
      <c r="Q979" s="61" t="n">
        <f aca="false">P979/O979</f>
        <v>13</v>
      </c>
      <c r="R979" s="62" t="n">
        <v>113</v>
      </c>
      <c r="S979" s="62" t="n">
        <v>27</v>
      </c>
      <c r="T979" s="45" t="n">
        <v>0.38</v>
      </c>
      <c r="U979" s="61" t="n">
        <f aca="false">(R979*S979*T979)/1000</f>
        <v>1.15938</v>
      </c>
      <c r="V979" s="45" t="n">
        <v>2.55</v>
      </c>
      <c r="W979" s="45" t="n">
        <v>16.4</v>
      </c>
      <c r="X979" s="61" t="n">
        <f aca="false">V979+W979</f>
        <v>18.95</v>
      </c>
    </row>
    <row r="980" customFormat="false" ht="14.9" hidden="false" customHeight="false" outlineLevel="0" collapsed="false">
      <c r="A980" s="59" t="n">
        <v>978</v>
      </c>
      <c r="B980" s="62" t="n">
        <v>5</v>
      </c>
      <c r="C980" s="62" t="n">
        <v>13</v>
      </c>
      <c r="D980" s="61" t="n">
        <f aca="false">(B980/C980)*100</f>
        <v>38.4615384615385</v>
      </c>
      <c r="E980" s="62" t="n">
        <v>40</v>
      </c>
      <c r="F980" s="62" t="n">
        <v>121</v>
      </c>
      <c r="G980" s="61" t="n">
        <f aca="false">(E980/F980)*100</f>
        <v>33.0578512396694</v>
      </c>
      <c r="H980" s="62" t="n">
        <v>20</v>
      </c>
      <c r="I980" s="62" t="n">
        <v>3</v>
      </c>
      <c r="J980" s="61" t="n">
        <f aca="false">(H983*I983)/100</f>
        <v>0.18</v>
      </c>
      <c r="K980" s="62" t="n">
        <v>74</v>
      </c>
      <c r="L980" s="62" t="n">
        <v>41</v>
      </c>
      <c r="M980" s="62" t="n">
        <v>12</v>
      </c>
      <c r="N980" s="61" t="n">
        <f aca="false">K980*L980*(1-(L980/M980))</f>
        <v>-7332.16666666667</v>
      </c>
      <c r="O980" s="62" t="n">
        <v>9</v>
      </c>
      <c r="P980" s="62" t="n">
        <v>39</v>
      </c>
      <c r="Q980" s="61" t="n">
        <f aca="false">P980/O980</f>
        <v>4.33333333333333</v>
      </c>
      <c r="R980" s="62" t="n">
        <v>544</v>
      </c>
      <c r="S980" s="62" t="n">
        <v>24</v>
      </c>
      <c r="T980" s="45" t="n">
        <v>0.29</v>
      </c>
      <c r="U980" s="61" t="n">
        <f aca="false">(R980*S980*T980)/1000</f>
        <v>3.78624</v>
      </c>
      <c r="V980" s="45" t="n">
        <v>3.64</v>
      </c>
      <c r="W980" s="45" t="n">
        <v>24.08</v>
      </c>
      <c r="X980" s="61" t="n">
        <f aca="false">V980+W980</f>
        <v>27.72</v>
      </c>
    </row>
    <row r="981" customFormat="false" ht="14.9" hidden="false" customHeight="false" outlineLevel="0" collapsed="false">
      <c r="A981" s="59" t="n">
        <v>979</v>
      </c>
      <c r="B981" s="62" t="n">
        <v>4</v>
      </c>
      <c r="C981" s="62" t="n">
        <v>17</v>
      </c>
      <c r="D981" s="61" t="n">
        <f aca="false">(B981/C981)*100</f>
        <v>23.5294117647059</v>
      </c>
      <c r="E981" s="62" t="n">
        <v>32</v>
      </c>
      <c r="F981" s="62" t="n">
        <v>120</v>
      </c>
      <c r="G981" s="61" t="n">
        <f aca="false">(E981/F981)*100</f>
        <v>26.6666666666667</v>
      </c>
      <c r="H981" s="62" t="n">
        <v>4</v>
      </c>
      <c r="I981" s="62" t="n">
        <v>3</v>
      </c>
      <c r="J981" s="61" t="n">
        <f aca="false">(H984*I984)/100</f>
        <v>0.18</v>
      </c>
      <c r="K981" s="62" t="n">
        <v>71</v>
      </c>
      <c r="L981" s="62" t="n">
        <v>48</v>
      </c>
      <c r="M981" s="62" t="n">
        <v>11</v>
      </c>
      <c r="N981" s="61" t="n">
        <f aca="false">K981*L981*(1-(L981/M981))</f>
        <v>-11463.2727272727</v>
      </c>
      <c r="O981" s="62" t="n">
        <v>6</v>
      </c>
      <c r="P981" s="62" t="n">
        <v>46</v>
      </c>
      <c r="Q981" s="61" t="n">
        <f aca="false">P981/O981</f>
        <v>7.66666666666667</v>
      </c>
      <c r="R981" s="62" t="n">
        <v>606</v>
      </c>
      <c r="S981" s="62" t="n">
        <v>16</v>
      </c>
      <c r="T981" s="45" t="n">
        <v>0.44</v>
      </c>
      <c r="U981" s="61" t="n">
        <f aca="false">(R981*S981*T981)/1000</f>
        <v>4.26624</v>
      </c>
      <c r="V981" s="45" t="n">
        <v>3.06</v>
      </c>
      <c r="W981" s="45" t="n">
        <v>13.12</v>
      </c>
      <c r="X981" s="61" t="n">
        <f aca="false">V981+W981</f>
        <v>16.18</v>
      </c>
    </row>
    <row r="982" customFormat="false" ht="14.9" hidden="false" customHeight="false" outlineLevel="0" collapsed="false">
      <c r="A982" s="59" t="n">
        <v>980</v>
      </c>
      <c r="B982" s="62" t="n">
        <v>9</v>
      </c>
      <c r="C982" s="62" t="n">
        <v>10</v>
      </c>
      <c r="D982" s="61" t="n">
        <f aca="false">(B982/C982)*100</f>
        <v>90</v>
      </c>
      <c r="E982" s="62" t="n">
        <v>38</v>
      </c>
      <c r="F982" s="62" t="n">
        <v>119</v>
      </c>
      <c r="G982" s="61" t="n">
        <f aca="false">(E982/F982)*100</f>
        <v>31.9327731092437</v>
      </c>
      <c r="H982" s="62" t="n">
        <v>3</v>
      </c>
      <c r="I982" s="62" t="n">
        <v>1</v>
      </c>
      <c r="J982" s="61" t="n">
        <f aca="false">(H985*I985)/100</f>
        <v>0.1</v>
      </c>
      <c r="K982" s="62" t="n">
        <v>80</v>
      </c>
      <c r="L982" s="62" t="n">
        <v>48</v>
      </c>
      <c r="M982" s="62" t="n">
        <v>11</v>
      </c>
      <c r="N982" s="61" t="n">
        <f aca="false">K982*L982*(1-(L982/M982))</f>
        <v>-12916.3636363636</v>
      </c>
      <c r="O982" s="62" t="n">
        <v>8</v>
      </c>
      <c r="P982" s="62" t="n">
        <v>50</v>
      </c>
      <c r="Q982" s="61" t="n">
        <f aca="false">P982/O982</f>
        <v>6.25</v>
      </c>
      <c r="R982" s="62" t="n">
        <v>717</v>
      </c>
      <c r="S982" s="62" t="n">
        <v>29</v>
      </c>
      <c r="T982" s="45" t="n">
        <v>0.38</v>
      </c>
      <c r="U982" s="61" t="n">
        <f aca="false">(R982*S982*T982)/1000</f>
        <v>7.90134</v>
      </c>
      <c r="V982" s="45" t="n">
        <v>6.15</v>
      </c>
      <c r="W982" s="45" t="n">
        <v>7.04</v>
      </c>
      <c r="X982" s="61" t="n">
        <f aca="false">V982+W982</f>
        <v>13.19</v>
      </c>
    </row>
    <row r="983" customFormat="false" ht="14.9" hidden="false" customHeight="false" outlineLevel="0" collapsed="false">
      <c r="A983" s="59" t="n">
        <v>981</v>
      </c>
      <c r="B983" s="62" t="n">
        <v>4</v>
      </c>
      <c r="C983" s="62" t="n">
        <v>16</v>
      </c>
      <c r="D983" s="61" t="n">
        <f aca="false">(B983/C983)*100</f>
        <v>25</v>
      </c>
      <c r="E983" s="62" t="n">
        <v>16</v>
      </c>
      <c r="F983" s="62" t="n">
        <v>114</v>
      </c>
      <c r="G983" s="61" t="n">
        <f aca="false">(E983/F983)*100</f>
        <v>14.0350877192982</v>
      </c>
      <c r="H983" s="62" t="n">
        <v>9</v>
      </c>
      <c r="I983" s="62" t="n">
        <v>2</v>
      </c>
      <c r="J983" s="61" t="n">
        <f aca="false">(H986*I986)/100</f>
        <v>0.54</v>
      </c>
      <c r="K983" s="62" t="n">
        <v>88</v>
      </c>
      <c r="L983" s="62" t="n">
        <v>21</v>
      </c>
      <c r="M983" s="62" t="n">
        <v>11</v>
      </c>
      <c r="N983" s="61" t="n">
        <f aca="false">K983*L983*(1-(L983/M983))</f>
        <v>-1680</v>
      </c>
      <c r="O983" s="62" t="n">
        <v>3</v>
      </c>
      <c r="P983" s="62" t="n">
        <v>47</v>
      </c>
      <c r="Q983" s="61" t="n">
        <f aca="false">P983/O983</f>
        <v>15.6666666666667</v>
      </c>
      <c r="R983" s="62" t="n">
        <v>914</v>
      </c>
      <c r="S983" s="62" t="n">
        <v>26</v>
      </c>
      <c r="T983" s="45" t="n">
        <v>0.43</v>
      </c>
      <c r="U983" s="61" t="n">
        <f aca="false">(R983*S983*T983)/1000</f>
        <v>10.21852</v>
      </c>
      <c r="V983" s="45" t="n">
        <v>6.63</v>
      </c>
      <c r="W983" s="45" t="n">
        <v>15.84</v>
      </c>
      <c r="X983" s="61" t="n">
        <f aca="false">V983+W983</f>
        <v>22.47</v>
      </c>
    </row>
    <row r="984" customFormat="false" ht="14.9" hidden="false" customHeight="false" outlineLevel="0" collapsed="false">
      <c r="A984" s="59" t="n">
        <v>982</v>
      </c>
      <c r="B984" s="62" t="n">
        <v>2</v>
      </c>
      <c r="C984" s="62" t="n">
        <v>14</v>
      </c>
      <c r="D984" s="61" t="n">
        <f aca="false">(B984/C984)*100</f>
        <v>14.2857142857143</v>
      </c>
      <c r="E984" s="62" t="n">
        <v>44</v>
      </c>
      <c r="F984" s="62" t="n">
        <v>111</v>
      </c>
      <c r="G984" s="61" t="n">
        <f aca="false">(E984/F984)*100</f>
        <v>39.6396396396396</v>
      </c>
      <c r="H984" s="62" t="n">
        <v>18</v>
      </c>
      <c r="I984" s="62" t="n">
        <v>1</v>
      </c>
      <c r="J984" s="61" t="n">
        <f aca="false">(H987*I987)/100</f>
        <v>0.21</v>
      </c>
      <c r="K984" s="62" t="n">
        <v>79</v>
      </c>
      <c r="L984" s="62" t="n">
        <v>10</v>
      </c>
      <c r="M984" s="62" t="n">
        <v>10</v>
      </c>
      <c r="N984" s="61" t="n">
        <f aca="false">K984*L984*(1-(L984/M984))</f>
        <v>0</v>
      </c>
      <c r="O984" s="62" t="n">
        <v>4</v>
      </c>
      <c r="P984" s="62" t="n">
        <v>32</v>
      </c>
      <c r="Q984" s="61" t="n">
        <f aca="false">P984/O984</f>
        <v>8</v>
      </c>
      <c r="R984" s="62" t="n">
        <v>731</v>
      </c>
      <c r="S984" s="62" t="n">
        <v>28</v>
      </c>
      <c r="T984" s="45" t="n">
        <v>0.25</v>
      </c>
      <c r="U984" s="61" t="n">
        <f aca="false">(R984*S984*T984)/1000</f>
        <v>5.117</v>
      </c>
      <c r="V984" s="45" t="n">
        <v>5.15</v>
      </c>
      <c r="W984" s="45" t="n">
        <v>27.36</v>
      </c>
      <c r="X984" s="61" t="n">
        <f aca="false">V984+W984</f>
        <v>32.51</v>
      </c>
    </row>
    <row r="985" customFormat="false" ht="14.9" hidden="false" customHeight="false" outlineLevel="0" collapsed="false">
      <c r="A985" s="59" t="n">
        <v>983</v>
      </c>
      <c r="B985" s="62" t="n">
        <v>3</v>
      </c>
      <c r="C985" s="62" t="n">
        <v>17</v>
      </c>
      <c r="D985" s="61" t="n">
        <f aca="false">(B985/C985)*100</f>
        <v>17.6470588235294</v>
      </c>
      <c r="E985" s="62" t="n">
        <v>35</v>
      </c>
      <c r="F985" s="62" t="n">
        <v>118</v>
      </c>
      <c r="G985" s="61" t="n">
        <f aca="false">(E985/F985)*100</f>
        <v>29.6610169491525</v>
      </c>
      <c r="H985" s="62" t="n">
        <v>5</v>
      </c>
      <c r="I985" s="62" t="n">
        <v>2</v>
      </c>
      <c r="J985" s="61" t="n">
        <f aca="false">(H988*I988)/100</f>
        <v>0.06</v>
      </c>
      <c r="K985" s="62" t="n">
        <v>79</v>
      </c>
      <c r="L985" s="62" t="n">
        <v>23</v>
      </c>
      <c r="M985" s="62" t="n">
        <v>12</v>
      </c>
      <c r="N985" s="61" t="n">
        <f aca="false">K985*L985*(1-(L985/M985))</f>
        <v>-1665.58333333333</v>
      </c>
      <c r="O985" s="62" t="n">
        <v>9</v>
      </c>
      <c r="P985" s="62" t="n">
        <v>30</v>
      </c>
      <c r="Q985" s="61" t="n">
        <f aca="false">P985/O985</f>
        <v>3.33333333333333</v>
      </c>
      <c r="R985" s="62" t="n">
        <v>268</v>
      </c>
      <c r="S985" s="62" t="n">
        <v>17</v>
      </c>
      <c r="T985" s="45" t="n">
        <v>0.32</v>
      </c>
      <c r="U985" s="61" t="n">
        <f aca="false">(R985*S985*T985)/1000</f>
        <v>1.45792</v>
      </c>
      <c r="V985" s="45" t="n">
        <v>7.1</v>
      </c>
      <c r="W985" s="45" t="n">
        <v>40</v>
      </c>
      <c r="X985" s="61" t="n">
        <f aca="false">V985+W985</f>
        <v>47.1</v>
      </c>
    </row>
    <row r="986" customFormat="false" ht="14.9" hidden="false" customHeight="false" outlineLevel="0" collapsed="false">
      <c r="A986" s="59" t="n">
        <v>984</v>
      </c>
      <c r="B986" s="62" t="n">
        <v>9</v>
      </c>
      <c r="C986" s="62" t="n">
        <v>24</v>
      </c>
      <c r="D986" s="61" t="n">
        <f aca="false">(B986/C986)*100</f>
        <v>37.5</v>
      </c>
      <c r="E986" s="62" t="n">
        <v>36</v>
      </c>
      <c r="F986" s="62" t="n">
        <v>120</v>
      </c>
      <c r="G986" s="61" t="n">
        <f aca="false">(E986/F986)*100</f>
        <v>30</v>
      </c>
      <c r="H986" s="62" t="n">
        <v>18</v>
      </c>
      <c r="I986" s="62" t="n">
        <v>3</v>
      </c>
      <c r="J986" s="61" t="n">
        <f aca="false">(H989*I989)/100</f>
        <v>0.1</v>
      </c>
      <c r="K986" s="62" t="n">
        <v>88</v>
      </c>
      <c r="L986" s="62" t="n">
        <v>20</v>
      </c>
      <c r="M986" s="62" t="n">
        <v>11</v>
      </c>
      <c r="N986" s="61" t="n">
        <f aca="false">K986*L986*(1-(L986/M986))</f>
        <v>-1440</v>
      </c>
      <c r="O986" s="62" t="n">
        <v>3</v>
      </c>
      <c r="P986" s="62" t="n">
        <v>45</v>
      </c>
      <c r="Q986" s="61" t="n">
        <f aca="false">P986/O986</f>
        <v>15</v>
      </c>
      <c r="R986" s="62" t="n">
        <v>809</v>
      </c>
      <c r="S986" s="62" t="n">
        <v>30</v>
      </c>
      <c r="T986" s="45" t="n">
        <v>0.33</v>
      </c>
      <c r="U986" s="61" t="n">
        <f aca="false">(R986*S986*T986)/1000</f>
        <v>8.0091</v>
      </c>
      <c r="V986" s="45" t="n">
        <v>3.56</v>
      </c>
      <c r="W986" s="45" t="n">
        <v>28.08</v>
      </c>
      <c r="X986" s="61" t="n">
        <f aca="false">V986+W986</f>
        <v>31.64</v>
      </c>
    </row>
    <row r="987" customFormat="false" ht="14.9" hidden="false" customHeight="false" outlineLevel="0" collapsed="false">
      <c r="A987" s="59" t="n">
        <v>985</v>
      </c>
      <c r="B987" s="62" t="n">
        <v>4</v>
      </c>
      <c r="C987" s="62" t="n">
        <v>10</v>
      </c>
      <c r="D987" s="61" t="n">
        <f aca="false">(B987/C987)*100</f>
        <v>40</v>
      </c>
      <c r="E987" s="62" t="n">
        <v>17</v>
      </c>
      <c r="F987" s="62" t="n">
        <v>122</v>
      </c>
      <c r="G987" s="61" t="n">
        <f aca="false">(E987/F987)*100</f>
        <v>13.9344262295082</v>
      </c>
      <c r="H987" s="62" t="n">
        <v>7</v>
      </c>
      <c r="I987" s="62" t="n">
        <v>3</v>
      </c>
      <c r="J987" s="61" t="n">
        <f aca="false">(H990*I990)/100</f>
        <v>0.57</v>
      </c>
      <c r="K987" s="62" t="n">
        <v>85</v>
      </c>
      <c r="L987" s="62" t="n">
        <v>27</v>
      </c>
      <c r="M987" s="62" t="n">
        <v>12</v>
      </c>
      <c r="N987" s="61" t="n">
        <f aca="false">K987*L987*(1-(L987/M987))</f>
        <v>-2868.75</v>
      </c>
      <c r="O987" s="62" t="n">
        <v>7</v>
      </c>
      <c r="P987" s="62" t="n">
        <v>38</v>
      </c>
      <c r="Q987" s="61" t="n">
        <f aca="false">P987/O987</f>
        <v>5.42857142857143</v>
      </c>
      <c r="R987" s="62" t="n">
        <v>787</v>
      </c>
      <c r="S987" s="62" t="n">
        <v>26</v>
      </c>
      <c r="T987" s="45" t="n">
        <v>0.41</v>
      </c>
      <c r="U987" s="61" t="n">
        <f aca="false">(R987*S987*T987)/1000</f>
        <v>8.38942</v>
      </c>
      <c r="V987" s="45" t="n">
        <v>3.62</v>
      </c>
      <c r="W987" s="45" t="n">
        <v>12.8</v>
      </c>
      <c r="X987" s="61" t="n">
        <f aca="false">V987+W987</f>
        <v>16.42</v>
      </c>
    </row>
    <row r="988" customFormat="false" ht="14.9" hidden="false" customHeight="false" outlineLevel="0" collapsed="false">
      <c r="A988" s="59" t="n">
        <v>986</v>
      </c>
      <c r="B988" s="62" t="n">
        <v>10</v>
      </c>
      <c r="C988" s="62" t="n">
        <v>19</v>
      </c>
      <c r="D988" s="61" t="n">
        <f aca="false">(B988/C988)*100</f>
        <v>52.6315789473684</v>
      </c>
      <c r="E988" s="62" t="n">
        <v>22</v>
      </c>
      <c r="F988" s="62" t="n">
        <v>120</v>
      </c>
      <c r="G988" s="61" t="n">
        <f aca="false">(E988/F988)*100</f>
        <v>18.3333333333333</v>
      </c>
      <c r="H988" s="62" t="n">
        <v>6</v>
      </c>
      <c r="I988" s="62" t="n">
        <v>1</v>
      </c>
      <c r="J988" s="61" t="n">
        <f aca="false">(H991*I991)/100</f>
        <v>0.1</v>
      </c>
      <c r="K988" s="62" t="n">
        <v>84</v>
      </c>
      <c r="L988" s="62" t="n">
        <v>41</v>
      </c>
      <c r="M988" s="62" t="n">
        <v>11</v>
      </c>
      <c r="N988" s="61" t="n">
        <f aca="false">K988*L988*(1-(L988/M988))</f>
        <v>-9392.72727272727</v>
      </c>
      <c r="O988" s="62" t="n">
        <v>6</v>
      </c>
      <c r="P988" s="62" t="n">
        <v>36</v>
      </c>
      <c r="Q988" s="61" t="n">
        <f aca="false">P988/O988</f>
        <v>6</v>
      </c>
      <c r="R988" s="62" t="n">
        <v>690</v>
      </c>
      <c r="S988" s="62" t="n">
        <v>19</v>
      </c>
      <c r="T988" s="45" t="n">
        <v>0.36</v>
      </c>
      <c r="U988" s="61" t="n">
        <f aca="false">(R988*S988*T988)/1000</f>
        <v>4.7196</v>
      </c>
      <c r="V988" s="45" t="n">
        <v>5.62</v>
      </c>
      <c r="W988" s="45" t="n">
        <v>21.12</v>
      </c>
      <c r="X988" s="61" t="n">
        <f aca="false">V988+W988</f>
        <v>26.74</v>
      </c>
    </row>
    <row r="989" customFormat="false" ht="14.9" hidden="false" customHeight="false" outlineLevel="0" collapsed="false">
      <c r="A989" s="59" t="n">
        <v>987</v>
      </c>
      <c r="B989" s="62" t="n">
        <v>1</v>
      </c>
      <c r="C989" s="62" t="n">
        <v>19</v>
      </c>
      <c r="D989" s="61" t="n">
        <f aca="false">(B989/C989)*100</f>
        <v>5.26315789473684</v>
      </c>
      <c r="E989" s="62" t="n">
        <v>23</v>
      </c>
      <c r="F989" s="62" t="n">
        <v>120</v>
      </c>
      <c r="G989" s="61" t="n">
        <f aca="false">(E989/F989)*100</f>
        <v>19.1666666666667</v>
      </c>
      <c r="H989" s="62" t="n">
        <v>5</v>
      </c>
      <c r="I989" s="62" t="n">
        <v>2</v>
      </c>
      <c r="J989" s="61" t="n">
        <f aca="false">(H992*I992)/100</f>
        <v>0.04</v>
      </c>
      <c r="K989" s="62" t="n">
        <v>90</v>
      </c>
      <c r="L989" s="62" t="n">
        <v>40</v>
      </c>
      <c r="M989" s="62" t="n">
        <v>10</v>
      </c>
      <c r="N989" s="61" t="n">
        <f aca="false">K989*L989*(1-(L989/M989))</f>
        <v>-10800</v>
      </c>
      <c r="O989" s="62" t="n">
        <v>7</v>
      </c>
      <c r="P989" s="62" t="n">
        <v>43</v>
      </c>
      <c r="Q989" s="61" t="n">
        <f aca="false">P989/O989</f>
        <v>6.14285714285714</v>
      </c>
      <c r="R989" s="62" t="n">
        <v>514</v>
      </c>
      <c r="S989" s="62" t="n">
        <v>29</v>
      </c>
      <c r="T989" s="45" t="n">
        <v>0.43</v>
      </c>
      <c r="U989" s="61" t="n">
        <f aca="false">(R989*S989*T989)/1000</f>
        <v>6.40958</v>
      </c>
      <c r="V989" s="45" t="n">
        <v>1.55</v>
      </c>
      <c r="W989" s="45" t="n">
        <v>12</v>
      </c>
      <c r="X989" s="61" t="n">
        <f aca="false">V989+W989</f>
        <v>13.55</v>
      </c>
    </row>
    <row r="990" customFormat="false" ht="14.9" hidden="false" customHeight="false" outlineLevel="0" collapsed="false">
      <c r="A990" s="59" t="n">
        <v>988</v>
      </c>
      <c r="B990" s="62" t="n">
        <v>5</v>
      </c>
      <c r="C990" s="62" t="n">
        <v>17</v>
      </c>
      <c r="D990" s="61" t="n">
        <f aca="false">(B990/C990)*100</f>
        <v>29.4117647058824</v>
      </c>
      <c r="E990" s="62" t="n">
        <v>34</v>
      </c>
      <c r="F990" s="62" t="n">
        <v>119</v>
      </c>
      <c r="G990" s="61" t="n">
        <f aca="false">(E990/F990)*100</f>
        <v>28.5714285714286</v>
      </c>
      <c r="H990" s="62" t="n">
        <v>19</v>
      </c>
      <c r="I990" s="62" t="n">
        <v>3</v>
      </c>
      <c r="J990" s="61" t="n">
        <f aca="false">(H993*I993)/100</f>
        <v>0.24</v>
      </c>
      <c r="K990" s="62" t="n">
        <v>89</v>
      </c>
      <c r="L990" s="62" t="n">
        <v>34</v>
      </c>
      <c r="M990" s="62" t="n">
        <v>11</v>
      </c>
      <c r="N990" s="61" t="n">
        <f aca="false">K990*L990*(1-(L990/M990))</f>
        <v>-6327.09090909091</v>
      </c>
      <c r="O990" s="62" t="n">
        <v>8</v>
      </c>
      <c r="P990" s="62" t="n">
        <v>48</v>
      </c>
      <c r="Q990" s="61" t="n">
        <f aca="false">P990/O990</f>
        <v>6</v>
      </c>
      <c r="R990" s="62" t="n">
        <v>548</v>
      </c>
      <c r="S990" s="62" t="n">
        <v>25</v>
      </c>
      <c r="T990" s="45" t="n">
        <v>0.27</v>
      </c>
      <c r="U990" s="61" t="n">
        <f aca="false">(R990*S990*T990)/1000</f>
        <v>3.699</v>
      </c>
      <c r="V990" s="45" t="n">
        <v>6.06</v>
      </c>
      <c r="W990" s="45" t="n">
        <v>23.52</v>
      </c>
      <c r="X990" s="61" t="n">
        <f aca="false">V990+W990</f>
        <v>29.58</v>
      </c>
    </row>
    <row r="991" customFormat="false" ht="14.9" hidden="false" customHeight="false" outlineLevel="0" collapsed="false">
      <c r="A991" s="59" t="n">
        <v>989</v>
      </c>
      <c r="B991" s="62" t="n">
        <v>5</v>
      </c>
      <c r="C991" s="62" t="n">
        <v>25</v>
      </c>
      <c r="D991" s="61" t="n">
        <f aca="false">(B991/C991)*100</f>
        <v>20</v>
      </c>
      <c r="E991" s="62" t="n">
        <v>20</v>
      </c>
      <c r="F991" s="62" t="n">
        <v>120</v>
      </c>
      <c r="G991" s="61" t="n">
        <f aca="false">(E991/F991)*100</f>
        <v>16.6666666666667</v>
      </c>
      <c r="H991" s="62" t="n">
        <v>5</v>
      </c>
      <c r="I991" s="62" t="n">
        <v>2</v>
      </c>
      <c r="J991" s="61" t="n">
        <f aca="false">(H994*I994)/100</f>
        <v>0.18</v>
      </c>
      <c r="K991" s="62" t="n">
        <v>77</v>
      </c>
      <c r="L991" s="62" t="n">
        <v>24</v>
      </c>
      <c r="M991" s="62" t="n">
        <v>12</v>
      </c>
      <c r="N991" s="61" t="n">
        <f aca="false">K991*L991*(1-(L991/M991))</f>
        <v>-1848</v>
      </c>
      <c r="O991" s="62" t="n">
        <v>3</v>
      </c>
      <c r="P991" s="62" t="n">
        <v>30</v>
      </c>
      <c r="Q991" s="61" t="n">
        <f aca="false">P991/O991</f>
        <v>10</v>
      </c>
      <c r="R991" s="62" t="n">
        <v>505</v>
      </c>
      <c r="S991" s="62" t="n">
        <v>28</v>
      </c>
      <c r="T991" s="45" t="n">
        <v>0.25</v>
      </c>
      <c r="U991" s="61" t="n">
        <f aca="false">(R991*S991*T991)/1000</f>
        <v>3.535</v>
      </c>
      <c r="V991" s="45" t="n">
        <v>2.55</v>
      </c>
      <c r="W991" s="45" t="n">
        <v>5.92</v>
      </c>
      <c r="X991" s="61" t="n">
        <f aca="false">V991+W991</f>
        <v>8.47</v>
      </c>
    </row>
    <row r="992" customFormat="false" ht="14.9" hidden="false" customHeight="false" outlineLevel="0" collapsed="false">
      <c r="A992" s="59" t="n">
        <v>990</v>
      </c>
      <c r="B992" s="62" t="n">
        <v>3</v>
      </c>
      <c r="C992" s="62" t="n">
        <v>24</v>
      </c>
      <c r="D992" s="61" t="n">
        <f aca="false">(B992/C992)*100</f>
        <v>12.5</v>
      </c>
      <c r="E992" s="62" t="n">
        <v>16</v>
      </c>
      <c r="F992" s="62" t="n">
        <v>121</v>
      </c>
      <c r="G992" s="61" t="n">
        <f aca="false">(E992/F992)*100</f>
        <v>13.2231404958678</v>
      </c>
      <c r="H992" s="62" t="n">
        <v>4</v>
      </c>
      <c r="I992" s="62" t="n">
        <v>1</v>
      </c>
      <c r="J992" s="61" t="n">
        <f aca="false">(H995*I995)/100</f>
        <v>0.05</v>
      </c>
      <c r="K992" s="62" t="n">
        <v>82</v>
      </c>
      <c r="L992" s="62" t="n">
        <v>24</v>
      </c>
      <c r="M992" s="62" t="n">
        <v>10</v>
      </c>
      <c r="N992" s="61" t="n">
        <f aca="false">K992*L992*(1-(L992/M992))</f>
        <v>-2755.2</v>
      </c>
      <c r="O992" s="62" t="n">
        <v>3</v>
      </c>
      <c r="P992" s="62" t="n">
        <v>30</v>
      </c>
      <c r="Q992" s="61" t="n">
        <f aca="false">P992/O992</f>
        <v>10</v>
      </c>
      <c r="R992" s="62" t="n">
        <v>881</v>
      </c>
      <c r="S992" s="62" t="n">
        <v>15</v>
      </c>
      <c r="T992" s="45" t="n">
        <v>0.38</v>
      </c>
      <c r="U992" s="61" t="n">
        <f aca="false">(R992*S992*T992)/1000</f>
        <v>5.0217</v>
      </c>
      <c r="V992" s="45" t="n">
        <v>1.61</v>
      </c>
      <c r="W992" s="45" t="n">
        <v>5.28</v>
      </c>
      <c r="X992" s="61" t="n">
        <f aca="false">V992+W992</f>
        <v>6.89</v>
      </c>
    </row>
    <row r="993" customFormat="false" ht="14.9" hidden="false" customHeight="false" outlineLevel="0" collapsed="false">
      <c r="A993" s="59" t="n">
        <v>991</v>
      </c>
      <c r="B993" s="62" t="n">
        <v>3</v>
      </c>
      <c r="C993" s="62" t="n">
        <v>17</v>
      </c>
      <c r="D993" s="61" t="n">
        <f aca="false">(B993/C993)*100</f>
        <v>17.6470588235294</v>
      </c>
      <c r="E993" s="62" t="n">
        <v>20</v>
      </c>
      <c r="F993" s="62" t="n">
        <v>123</v>
      </c>
      <c r="G993" s="61" t="n">
        <f aca="false">(E993/F993)*100</f>
        <v>16.260162601626</v>
      </c>
      <c r="H993" s="62" t="n">
        <v>8</v>
      </c>
      <c r="I993" s="62" t="n">
        <v>3</v>
      </c>
      <c r="J993" s="61" t="n">
        <f aca="false">(H996*I996)/100</f>
        <v>0.06</v>
      </c>
      <c r="K993" s="62" t="n">
        <v>70</v>
      </c>
      <c r="L993" s="62" t="n">
        <v>44</v>
      </c>
      <c r="M993" s="62" t="n">
        <v>11</v>
      </c>
      <c r="N993" s="61" t="n">
        <f aca="false">K993*L993*(1-(L993/M993))</f>
        <v>-9240</v>
      </c>
      <c r="O993" s="62" t="n">
        <v>5</v>
      </c>
      <c r="P993" s="62" t="n">
        <v>38</v>
      </c>
      <c r="Q993" s="61" t="n">
        <f aca="false">P993/O993</f>
        <v>7.6</v>
      </c>
      <c r="R993" s="62" t="n">
        <v>498</v>
      </c>
      <c r="S993" s="62" t="n">
        <v>29</v>
      </c>
      <c r="T993" s="45" t="n">
        <v>0.39</v>
      </c>
      <c r="U993" s="61" t="n">
        <f aca="false">(R993*S993*T993)/1000</f>
        <v>5.63238</v>
      </c>
      <c r="V993" s="45" t="n">
        <v>7.13</v>
      </c>
      <c r="W993" s="45" t="n">
        <v>14.4</v>
      </c>
      <c r="X993" s="61" t="n">
        <f aca="false">V993+W993</f>
        <v>21.53</v>
      </c>
    </row>
    <row r="994" customFormat="false" ht="14.9" hidden="false" customHeight="false" outlineLevel="0" collapsed="false">
      <c r="A994" s="59" t="n">
        <v>992</v>
      </c>
      <c r="B994" s="62" t="n">
        <v>6</v>
      </c>
      <c r="C994" s="62" t="n">
        <v>10</v>
      </c>
      <c r="D994" s="61" t="n">
        <f aca="false">(B994/C994)*100</f>
        <v>60</v>
      </c>
      <c r="E994" s="62" t="n">
        <v>35</v>
      </c>
      <c r="F994" s="62" t="n">
        <v>120</v>
      </c>
      <c r="G994" s="61" t="n">
        <f aca="false">(E994/F994)*100</f>
        <v>29.1666666666667</v>
      </c>
      <c r="H994" s="62" t="n">
        <v>18</v>
      </c>
      <c r="I994" s="62" t="n">
        <v>1</v>
      </c>
      <c r="J994" s="61" t="n">
        <f aca="false">(H997*I997)/100</f>
        <v>0.38</v>
      </c>
      <c r="K994" s="62" t="n">
        <v>77</v>
      </c>
      <c r="L994" s="62" t="n">
        <v>41</v>
      </c>
      <c r="M994" s="62" t="n">
        <v>11</v>
      </c>
      <c r="N994" s="61" t="n">
        <f aca="false">K994*L994*(1-(L994/M994))</f>
        <v>-8610</v>
      </c>
      <c r="O994" s="62" t="n">
        <v>3</v>
      </c>
      <c r="P994" s="62" t="n">
        <v>43</v>
      </c>
      <c r="Q994" s="61" t="n">
        <f aca="false">P994/O994</f>
        <v>14.3333333333333</v>
      </c>
      <c r="R994" s="62" t="n">
        <v>117</v>
      </c>
      <c r="S994" s="62" t="n">
        <v>24</v>
      </c>
      <c r="T994" s="45" t="n">
        <v>0.25</v>
      </c>
      <c r="U994" s="61" t="n">
        <f aca="false">(R994*S994*T994)/1000</f>
        <v>0.702</v>
      </c>
      <c r="V994" s="45" t="n">
        <v>5.64</v>
      </c>
      <c r="W994" s="45" t="n">
        <v>25.92</v>
      </c>
      <c r="X994" s="61" t="n">
        <f aca="false">V994+W994</f>
        <v>31.56</v>
      </c>
    </row>
    <row r="995" customFormat="false" ht="14.9" hidden="false" customHeight="false" outlineLevel="0" collapsed="false">
      <c r="A995" s="59" t="n">
        <v>993</v>
      </c>
      <c r="B995" s="62" t="n">
        <v>6</v>
      </c>
      <c r="C995" s="62" t="n">
        <v>10</v>
      </c>
      <c r="D995" s="61" t="n">
        <f aca="false">(B995/C995)*100</f>
        <v>60</v>
      </c>
      <c r="E995" s="62" t="n">
        <v>26</v>
      </c>
      <c r="F995" s="62" t="n">
        <v>122</v>
      </c>
      <c r="G995" s="61" t="n">
        <f aca="false">(E995/F995)*100</f>
        <v>21.3114754098361</v>
      </c>
      <c r="H995" s="62" t="n">
        <v>5</v>
      </c>
      <c r="I995" s="62" t="n">
        <v>1</v>
      </c>
      <c r="J995" s="61" t="n">
        <f aca="false">(H998*I998)/100</f>
        <v>0.02</v>
      </c>
      <c r="K995" s="62" t="n">
        <v>79</v>
      </c>
      <c r="L995" s="62" t="n">
        <v>34</v>
      </c>
      <c r="M995" s="62" t="n">
        <v>10</v>
      </c>
      <c r="N995" s="61" t="n">
        <f aca="false">K995*L995*(1-(L995/M995))</f>
        <v>-6446.4</v>
      </c>
      <c r="O995" s="62" t="n">
        <v>4</v>
      </c>
      <c r="P995" s="62" t="n">
        <v>33</v>
      </c>
      <c r="Q995" s="61" t="n">
        <f aca="false">P995/O995</f>
        <v>8.25</v>
      </c>
      <c r="R995" s="62" t="n">
        <v>909</v>
      </c>
      <c r="S995" s="62" t="n">
        <v>29</v>
      </c>
      <c r="T995" s="45" t="n">
        <v>0.37</v>
      </c>
      <c r="U995" s="61" t="n">
        <f aca="false">(R995*S995*T995)/1000</f>
        <v>9.75357</v>
      </c>
      <c r="V995" s="45" t="n">
        <v>5.05</v>
      </c>
      <c r="W995" s="45" t="n">
        <v>18</v>
      </c>
      <c r="X995" s="61" t="n">
        <f aca="false">V995+W995</f>
        <v>23.05</v>
      </c>
    </row>
    <row r="996" customFormat="false" ht="14.9" hidden="false" customHeight="false" outlineLevel="0" collapsed="false">
      <c r="A996" s="59" t="n">
        <v>994</v>
      </c>
      <c r="B996" s="62" t="n">
        <v>10</v>
      </c>
      <c r="C996" s="62" t="n">
        <v>13</v>
      </c>
      <c r="D996" s="61" t="n">
        <f aca="false">(B996/C996)*100</f>
        <v>76.9230769230769</v>
      </c>
      <c r="E996" s="62" t="n">
        <v>18</v>
      </c>
      <c r="F996" s="62" t="n">
        <v>110</v>
      </c>
      <c r="G996" s="61" t="n">
        <f aca="false">(E996/F996)*100</f>
        <v>16.3636363636364</v>
      </c>
      <c r="H996" s="62" t="n">
        <v>3</v>
      </c>
      <c r="I996" s="62" t="n">
        <v>2</v>
      </c>
      <c r="J996" s="61" t="n">
        <f aca="false">(H999*I999)/100</f>
        <v>0.26</v>
      </c>
      <c r="K996" s="62" t="n">
        <v>76</v>
      </c>
      <c r="L996" s="62" t="n">
        <v>10</v>
      </c>
      <c r="M996" s="62" t="n">
        <v>11</v>
      </c>
      <c r="N996" s="61" t="n">
        <f aca="false">K996*L996*(1-(L996/M996))</f>
        <v>69.0909090909091</v>
      </c>
      <c r="O996" s="62" t="n">
        <v>10</v>
      </c>
      <c r="P996" s="62" t="n">
        <v>36</v>
      </c>
      <c r="Q996" s="61" t="n">
        <f aca="false">P996/O996</f>
        <v>3.6</v>
      </c>
      <c r="R996" s="62" t="n">
        <v>868</v>
      </c>
      <c r="S996" s="62" t="n">
        <v>18</v>
      </c>
      <c r="T996" s="45" t="n">
        <v>0.35</v>
      </c>
      <c r="U996" s="61" t="n">
        <f aca="false">(R996*S996*T996)/1000</f>
        <v>5.4684</v>
      </c>
      <c r="V996" s="45" t="n">
        <v>6.63</v>
      </c>
      <c r="W996" s="45" t="n">
        <v>40</v>
      </c>
      <c r="X996" s="61" t="n">
        <f aca="false">V996+W996</f>
        <v>46.63</v>
      </c>
    </row>
    <row r="997" customFormat="false" ht="14.9" hidden="false" customHeight="false" outlineLevel="0" collapsed="false">
      <c r="A997" s="59" t="n">
        <v>995</v>
      </c>
      <c r="B997" s="62" t="n">
        <v>4</v>
      </c>
      <c r="C997" s="62" t="n">
        <v>24</v>
      </c>
      <c r="D997" s="61" t="n">
        <f aca="false">(B997/C997)*100</f>
        <v>16.6666666666667</v>
      </c>
      <c r="E997" s="62" t="n">
        <v>38</v>
      </c>
      <c r="F997" s="62" t="n">
        <v>118</v>
      </c>
      <c r="G997" s="61" t="n">
        <f aca="false">(E997/F997)*100</f>
        <v>32.2033898305085</v>
      </c>
      <c r="H997" s="62" t="n">
        <v>19</v>
      </c>
      <c r="I997" s="62" t="n">
        <v>2</v>
      </c>
      <c r="J997" s="61" t="n">
        <f aca="false">(H1000*I1000)/100</f>
        <v>0.24</v>
      </c>
      <c r="K997" s="62" t="n">
        <v>90</v>
      </c>
      <c r="L997" s="62" t="n">
        <v>31</v>
      </c>
      <c r="M997" s="62" t="n">
        <v>12</v>
      </c>
      <c r="N997" s="61" t="n">
        <f aca="false">K997*L997*(1-(L997/M997))</f>
        <v>-4417.5</v>
      </c>
      <c r="O997" s="62" t="n">
        <v>4</v>
      </c>
      <c r="P997" s="62" t="n">
        <v>31</v>
      </c>
      <c r="Q997" s="61" t="n">
        <f aca="false">P997/O997</f>
        <v>7.75</v>
      </c>
      <c r="R997" s="62" t="n">
        <v>695</v>
      </c>
      <c r="S997" s="62" t="n">
        <v>16</v>
      </c>
      <c r="T997" s="45" t="n">
        <v>0.4</v>
      </c>
      <c r="U997" s="61" t="n">
        <f aca="false">(R997*S997*T997)/1000</f>
        <v>4.448</v>
      </c>
      <c r="V997" s="45" t="n">
        <v>2.09</v>
      </c>
      <c r="W997" s="45" t="n">
        <v>10.56</v>
      </c>
      <c r="X997" s="61" t="n">
        <f aca="false">V997+W997</f>
        <v>12.65</v>
      </c>
    </row>
    <row r="998" customFormat="false" ht="14.9" hidden="false" customHeight="false" outlineLevel="0" collapsed="false">
      <c r="A998" s="59" t="n">
        <v>996</v>
      </c>
      <c r="B998" s="62" t="n">
        <v>10</v>
      </c>
      <c r="C998" s="62" t="n">
        <v>10</v>
      </c>
      <c r="D998" s="61" t="n">
        <f aca="false">(B998/C998)*100</f>
        <v>100</v>
      </c>
      <c r="E998" s="62" t="n">
        <v>17</v>
      </c>
      <c r="F998" s="62" t="n">
        <v>117</v>
      </c>
      <c r="G998" s="61" t="n">
        <f aca="false">(E998/F998)*100</f>
        <v>14.5299145299145</v>
      </c>
      <c r="H998" s="62" t="n">
        <v>2</v>
      </c>
      <c r="I998" s="62" t="n">
        <v>1</v>
      </c>
      <c r="J998" s="61" t="n">
        <f aca="false">(H1001*I1001)/100</f>
        <v>0.6</v>
      </c>
      <c r="K998" s="62" t="n">
        <v>76</v>
      </c>
      <c r="L998" s="62" t="n">
        <v>43</v>
      </c>
      <c r="M998" s="62" t="n">
        <v>11</v>
      </c>
      <c r="N998" s="61" t="n">
        <f aca="false">K998*L998*(1-(L998/M998))</f>
        <v>-9506.90909090909</v>
      </c>
      <c r="O998" s="62" t="n">
        <v>8</v>
      </c>
      <c r="P998" s="62" t="n">
        <v>50</v>
      </c>
      <c r="Q998" s="61" t="n">
        <f aca="false">P998/O998</f>
        <v>6.25</v>
      </c>
      <c r="R998" s="62" t="n">
        <v>327</v>
      </c>
      <c r="S998" s="62" t="n">
        <v>20</v>
      </c>
      <c r="T998" s="45" t="n">
        <v>0.44</v>
      </c>
      <c r="U998" s="61" t="n">
        <f aca="false">(R998*S998*T998)/1000</f>
        <v>2.8776</v>
      </c>
      <c r="V998" s="45" t="n">
        <v>4.07</v>
      </c>
      <c r="W998" s="45" t="n">
        <v>19.04</v>
      </c>
      <c r="X998" s="61" t="n">
        <f aca="false">V998+W998</f>
        <v>23.11</v>
      </c>
    </row>
    <row r="999" customFormat="false" ht="14.9" hidden="false" customHeight="false" outlineLevel="0" collapsed="false">
      <c r="A999" s="59" t="n">
        <v>997</v>
      </c>
      <c r="B999" s="62" t="n">
        <v>8</v>
      </c>
      <c r="C999" s="62" t="n">
        <v>24</v>
      </c>
      <c r="D999" s="61" t="n">
        <f aca="false">(B999/C999)*100</f>
        <v>33.3333333333333</v>
      </c>
      <c r="E999" s="62" t="n">
        <v>32</v>
      </c>
      <c r="F999" s="62" t="n">
        <v>110</v>
      </c>
      <c r="G999" s="61" t="n">
        <f aca="false">(E999/F999)*100</f>
        <v>29.0909090909091</v>
      </c>
      <c r="H999" s="62" t="n">
        <v>13</v>
      </c>
      <c r="I999" s="62" t="n">
        <v>2</v>
      </c>
      <c r="J999" s="61" t="n">
        <f aca="false">(H1002*I1002)/100</f>
        <v>0.03</v>
      </c>
      <c r="K999" s="62" t="n">
        <v>74</v>
      </c>
      <c r="L999" s="62" t="n">
        <v>18</v>
      </c>
      <c r="M999" s="62" t="n">
        <v>11</v>
      </c>
      <c r="N999" s="61" t="n">
        <f aca="false">K999*L999*(1-(L999/M999))</f>
        <v>-847.636363636364</v>
      </c>
      <c r="O999" s="62" t="n">
        <v>9</v>
      </c>
      <c r="P999" s="62" t="n">
        <v>34</v>
      </c>
      <c r="Q999" s="61" t="n">
        <f aca="false">P999/O999</f>
        <v>3.77777777777778</v>
      </c>
      <c r="R999" s="62" t="n">
        <v>878</v>
      </c>
      <c r="S999" s="62" t="n">
        <v>25</v>
      </c>
      <c r="T999" s="45" t="n">
        <v>0.34</v>
      </c>
      <c r="U999" s="61" t="n">
        <f aca="false">(R999*S999*T999)/1000</f>
        <v>7.463</v>
      </c>
      <c r="V999" s="45" t="n">
        <v>7.11</v>
      </c>
      <c r="W999" s="45" t="n">
        <v>25.76</v>
      </c>
      <c r="X999" s="61" t="n">
        <f aca="false">V999+W999</f>
        <v>32.87</v>
      </c>
    </row>
    <row r="1000" customFormat="false" ht="14.9" hidden="false" customHeight="false" outlineLevel="0" collapsed="false">
      <c r="A1000" s="59" t="n">
        <v>998</v>
      </c>
      <c r="B1000" s="62" t="n">
        <v>3</v>
      </c>
      <c r="C1000" s="62" t="n">
        <v>17</v>
      </c>
      <c r="D1000" s="61" t="n">
        <f aca="false">(B1000/C1000)*100</f>
        <v>17.6470588235294</v>
      </c>
      <c r="E1000" s="62" t="n">
        <v>33</v>
      </c>
      <c r="F1000" s="62" t="n">
        <v>111</v>
      </c>
      <c r="G1000" s="61" t="n">
        <f aca="false">(E1000/F1000)*100</f>
        <v>29.7297297297297</v>
      </c>
      <c r="H1000" s="62" t="n">
        <v>12</v>
      </c>
      <c r="I1000" s="62" t="n">
        <v>2</v>
      </c>
      <c r="J1000" s="61" t="n">
        <f aca="false">(H1003*I1003)/100</f>
        <v>0.2116776</v>
      </c>
      <c r="K1000" s="62" t="n">
        <v>70</v>
      </c>
      <c r="L1000" s="62" t="n">
        <v>32</v>
      </c>
      <c r="M1000" s="62" t="n">
        <v>11</v>
      </c>
      <c r="N1000" s="61" t="n">
        <f aca="false">K1000*L1000*(1-(L1000/M1000))</f>
        <v>-4276.36363636364</v>
      </c>
      <c r="O1000" s="62" t="n">
        <v>9</v>
      </c>
      <c r="P1000" s="62" t="n">
        <v>48</v>
      </c>
      <c r="Q1000" s="61" t="n">
        <f aca="false">P1000/O1000</f>
        <v>5.33333333333333</v>
      </c>
      <c r="R1000" s="62" t="n">
        <v>461</v>
      </c>
      <c r="S1000" s="62" t="n">
        <v>15</v>
      </c>
      <c r="T1000" s="45" t="n">
        <v>0.33</v>
      </c>
      <c r="U1000" s="61" t="n">
        <f aca="false">(R1000*S1000*T1000)/1000</f>
        <v>2.28195</v>
      </c>
      <c r="V1000" s="45" t="n">
        <v>3.14</v>
      </c>
      <c r="W1000" s="45" t="n">
        <v>12.4</v>
      </c>
      <c r="X1000" s="61" t="n">
        <f aca="false">V1000+W1000</f>
        <v>15.54</v>
      </c>
    </row>
    <row r="1001" customFormat="false" ht="14.9" hidden="false" customHeight="false" outlineLevel="0" collapsed="false">
      <c r="A1001" s="59" t="n">
        <v>999</v>
      </c>
      <c r="B1001" s="62" t="n">
        <v>5</v>
      </c>
      <c r="C1001" s="62" t="n">
        <v>22</v>
      </c>
      <c r="D1001" s="61" t="n">
        <f aca="false">(B1001/C1001)*100</f>
        <v>22.7272727272727</v>
      </c>
      <c r="E1001" s="62" t="n">
        <v>23</v>
      </c>
      <c r="F1001" s="62" t="n">
        <v>114</v>
      </c>
      <c r="G1001" s="61" t="n">
        <f aca="false">(E1001/F1001)*100</f>
        <v>20.1754385964912</v>
      </c>
      <c r="H1001" s="62" t="n">
        <v>20</v>
      </c>
      <c r="I1001" s="62" t="n">
        <v>3</v>
      </c>
      <c r="J1001" s="61" t="n">
        <f aca="false">(H1004*I1004)/100</f>
        <v>0.0463585118212927</v>
      </c>
      <c r="K1001" s="62" t="n">
        <v>85</v>
      </c>
      <c r="L1001" s="62" t="n">
        <v>13</v>
      </c>
      <c r="M1001" s="62" t="n">
        <v>10</v>
      </c>
      <c r="N1001" s="61" t="n">
        <f aca="false">K1001*L1001*(1-(L1001/M1001))</f>
        <v>-331.5</v>
      </c>
      <c r="O1001" s="62" t="n">
        <v>6</v>
      </c>
      <c r="P1001" s="62" t="n">
        <v>43</v>
      </c>
      <c r="Q1001" s="61" t="n">
        <f aca="false">P1001/O1001</f>
        <v>7.16666666666667</v>
      </c>
      <c r="R1001" s="62" t="n">
        <v>720</v>
      </c>
      <c r="S1001" s="62" t="n">
        <v>22</v>
      </c>
      <c r="T1001" s="45" t="n">
        <v>0.34</v>
      </c>
      <c r="U1001" s="61" t="n">
        <f aca="false">(R1001*S1001*T1001)/1000</f>
        <v>5.3856</v>
      </c>
      <c r="V1001" s="45" t="n">
        <v>6.09</v>
      </c>
      <c r="W1001" s="45" t="n">
        <v>21.84</v>
      </c>
      <c r="X1001" s="61" t="n">
        <f aca="false">V1001+W1001</f>
        <v>27.93</v>
      </c>
    </row>
    <row r="1002" customFormat="false" ht="14.9" hidden="false" customHeight="false" outlineLevel="0" collapsed="false">
      <c r="A1002" s="59" t="n">
        <v>1000</v>
      </c>
      <c r="B1002" s="62" t="n">
        <v>1</v>
      </c>
      <c r="C1002" s="62" t="n">
        <v>21</v>
      </c>
      <c r="D1002" s="61" t="n">
        <f aca="false">(B1002/C1002)*100</f>
        <v>4.76190476190476</v>
      </c>
      <c r="E1002" s="62" t="n">
        <v>22</v>
      </c>
      <c r="F1002" s="62" t="n">
        <v>120</v>
      </c>
      <c r="G1002" s="61" t="n">
        <f aca="false">(E1002/F1002)*100</f>
        <v>18.3333333333333</v>
      </c>
      <c r="H1002" s="62" t="n">
        <v>3</v>
      </c>
      <c r="I1002" s="62" t="n">
        <v>1</v>
      </c>
      <c r="J1002" s="61" t="n">
        <f aca="false">(H1005*I1005)/100</f>
        <v>0.214911161828494</v>
      </c>
      <c r="K1002" s="62" t="n">
        <v>84</v>
      </c>
      <c r="L1002" s="62" t="n">
        <v>31</v>
      </c>
      <c r="M1002" s="62" t="n">
        <v>11</v>
      </c>
      <c r="N1002" s="61" t="n">
        <f aca="false">K1002*L1002*(1-(L1002/M1002))</f>
        <v>-4734.54545454546</v>
      </c>
      <c r="O1002" s="62" t="n">
        <v>9</v>
      </c>
      <c r="P1002" s="62" t="n">
        <v>33</v>
      </c>
      <c r="Q1002" s="61" t="n">
        <f aca="false">P1002/O1002</f>
        <v>3.66666666666667</v>
      </c>
      <c r="R1002" s="62" t="n">
        <v>408</v>
      </c>
      <c r="S1002" s="62" t="n">
        <v>24</v>
      </c>
      <c r="T1002" s="45" t="n">
        <v>0.34</v>
      </c>
      <c r="U1002" s="61" t="n">
        <f aca="false">(R1002*S1002*T1002)/1000</f>
        <v>3.32928</v>
      </c>
      <c r="V1002" s="45" t="n">
        <v>3.09</v>
      </c>
      <c r="W1002" s="45" t="n">
        <v>22.56</v>
      </c>
      <c r="X1002" s="61" t="n">
        <f aca="false">V1002+W1002</f>
        <v>25.65</v>
      </c>
    </row>
    <row r="1003" customFormat="false" ht="28.35" hidden="false" customHeight="false" outlineLevel="0" collapsed="false">
      <c r="A1003" s="47" t="s">
        <v>12</v>
      </c>
      <c r="B1003" s="63" t="n">
        <f aca="false">AVERAGE(B3:B1002)</f>
        <v>4.964</v>
      </c>
      <c r="C1003" s="63" t="n">
        <f aca="false">AVERAGE(C3:C1002)</f>
        <v>17.461</v>
      </c>
      <c r="D1003" s="63" t="n">
        <f aca="false">AVERAGE(D3:D1002)</f>
        <v>30.533809808011</v>
      </c>
      <c r="E1003" s="63" t="n">
        <f aca="false">AVERAGE(E3:E1002)</f>
        <v>27.577</v>
      </c>
      <c r="F1003" s="63" t="n">
        <f aca="false">AVERAGE(F3:F1002)</f>
        <v>117.763</v>
      </c>
      <c r="G1003" s="63" t="n">
        <f aca="false">AVERAGE(G3:G1002)</f>
        <v>23.4532797204582</v>
      </c>
      <c r="H1003" s="63" t="n">
        <f aca="false">AVERAGE(H3:H1002)</f>
        <v>10.68</v>
      </c>
      <c r="I1003" s="63" t="n">
        <f aca="false">AVERAGE(I3:I1002)</f>
        <v>1.982</v>
      </c>
      <c r="J1003" s="63" t="n">
        <f aca="false">AVERAGE(J3:J1002)</f>
        <v>0.21204294727365</v>
      </c>
      <c r="K1003" s="63" t="n">
        <f aca="false">AVERAGE(K3:K1002)</f>
        <v>79.828</v>
      </c>
      <c r="L1003" s="63" t="n">
        <f aca="false">AVERAGE(L3:L1002)</f>
        <v>30.442</v>
      </c>
      <c r="M1003" s="63" t="n">
        <f aca="false">AVERAGE(M3:M1002)</f>
        <v>10.971</v>
      </c>
      <c r="N1003" s="63" t="n">
        <f aca="false">AVERAGE(N3:N1002)</f>
        <v>-5401.34086818182</v>
      </c>
      <c r="O1003" s="63" t="n">
        <f aca="false">AVERAGE(O3:O1002)</f>
        <v>6.461</v>
      </c>
      <c r="P1003" s="63" t="n">
        <f aca="false">AVERAGE(P3:P1002)</f>
        <v>39.527</v>
      </c>
      <c r="Q1003" s="63" t="n">
        <f aca="false">AVERAGE(Q3:Q1002)</f>
        <v>7.13435198412699</v>
      </c>
      <c r="R1003" s="63" t="n">
        <f aca="false">AVERAGE(R3:R1002)</f>
        <v>548.369</v>
      </c>
      <c r="S1003" s="63" t="n">
        <f aca="false">AVERAGE(S3:S1002)</f>
        <v>22.716</v>
      </c>
      <c r="T1003" s="63" t="n">
        <f aca="false">AVERAGE(T3:T1002)</f>
        <v>0.35017</v>
      </c>
      <c r="U1003" s="63" t="n">
        <f aca="false">AVERAGE(U3:U1002)</f>
        <v>4.41354603</v>
      </c>
      <c r="V1003" s="63" t="n">
        <f aca="false">AVERAGE(V3:V1002)</f>
        <v>4.56399</v>
      </c>
      <c r="W1003" s="63" t="n">
        <f aca="false">AVERAGE(W3:W1002)</f>
        <v>19.40688</v>
      </c>
      <c r="X1003" s="63" t="n">
        <f aca="false">AVERAGE(X3:X1002)</f>
        <v>23.97087</v>
      </c>
    </row>
    <row r="1004" customFormat="false" ht="55.2" hidden="false" customHeight="false" outlineLevel="0" collapsed="false">
      <c r="A1004" s="51" t="s">
        <v>13</v>
      </c>
      <c r="B1004" s="16" t="n">
        <f aca="false">_xlfn.STDEV.S(B3:B1002)</f>
        <v>3.2232116115907</v>
      </c>
      <c r="C1004" s="16" t="n">
        <f aca="false">_xlfn.STDEV.S(C3:C1002)</f>
        <v>4.62664942316628</v>
      </c>
      <c r="D1004" s="16" t="n">
        <f aca="false">_xlfn.STDEV.S(D3:D1002)</f>
        <v>22.1919865809725</v>
      </c>
      <c r="E1004" s="16" t="n">
        <f aca="false">_xlfn.STDEV.S(E3:E1002)</f>
        <v>9.99860205443956</v>
      </c>
      <c r="F1004" s="16" t="n">
        <f aca="false">_xlfn.STDEV.S(F3:F1002)</f>
        <v>4.57687434596787</v>
      </c>
      <c r="G1004" s="16" t="n">
        <f aca="false">_xlfn.STDEV.S(G3:G1002)</f>
        <v>8.56079098484683</v>
      </c>
      <c r="H1004" s="16" t="n">
        <f aca="false">_xlfn.STDEV.S(H3:H1002)</f>
        <v>5.73100728008999</v>
      </c>
      <c r="I1004" s="16" t="n">
        <f aca="false">_xlfn.STDEV.S(I3:I1002)</f>
        <v>0.808906873706935</v>
      </c>
      <c r="J1004" s="16" t="n">
        <f aca="false">_xlfn.STDEV.S(J3:J1002)</f>
        <v>0.151044517554349</v>
      </c>
      <c r="K1004" s="16" t="n">
        <f aca="false">_xlfn.STDEV.S(K3:K1002)</f>
        <v>6.12290012215664</v>
      </c>
      <c r="L1004" s="16" t="n">
        <f aca="false">_xlfn.STDEV.S(L3:L1002)</f>
        <v>11.9260583122366</v>
      </c>
      <c r="M1004" s="16" t="n">
        <f aca="false">_xlfn.STDEV.S(M3:M1002)</f>
        <v>0.805486069282273</v>
      </c>
      <c r="N1004" s="16" t="n">
        <f aca="false">_xlfn.STDEV.S(N3:N1002)</f>
        <v>4500.93987108127</v>
      </c>
      <c r="O1004" s="16" t="n">
        <f aca="false">_xlfn.STDEV.S(O3:O1002)</f>
        <v>2.30516654339611</v>
      </c>
      <c r="P1004" s="16" t="n">
        <f aca="false">_xlfn.STDEV.S(P3:P1002)</f>
        <v>5.97000099764751</v>
      </c>
      <c r="Q1004" s="16" t="n">
        <f aca="false">_xlfn.STDEV.S(Q3:Q1002)</f>
        <v>3.23717337226411</v>
      </c>
      <c r="R1004" s="16" t="n">
        <f aca="false">_xlfn.STDEV.S(R3:R1002)</f>
        <v>251.981704928391</v>
      </c>
      <c r="S1004" s="16" t="n">
        <f aca="false">_xlfn.STDEV.S(S3:S1002)</f>
        <v>4.62154765232413</v>
      </c>
      <c r="T1004" s="16" t="n">
        <f aca="false">_xlfn.STDEV.S(T3:T1002)</f>
        <v>0.0602004584301083</v>
      </c>
      <c r="U1004" s="16" t="n">
        <f aca="false">_xlfn.STDEV.S(U3:U1002)</f>
        <v>2.51045761246533</v>
      </c>
      <c r="V1004" s="16" t="n">
        <f aca="false">_xlfn.STDEV.S(V3:V1002)</f>
        <v>1.85074564414977</v>
      </c>
      <c r="W1004" s="16" t="n">
        <f aca="false">_xlfn.STDEV.S(W3:W1002)</f>
        <v>8.97790667549368</v>
      </c>
      <c r="X1004" s="16" t="n">
        <f aca="false">_xlfn.STDEV.S(X3:X1002)</f>
        <v>9.14472544949528</v>
      </c>
    </row>
    <row r="1005" customFormat="false" ht="28.35" hidden="false" customHeight="false" outlineLevel="0" collapsed="false">
      <c r="A1005" s="52" t="s">
        <v>15</v>
      </c>
      <c r="B1005" s="16" t="n">
        <f aca="false">_xlfn.VAR.S(B3:B1002)</f>
        <v>10.3890930930931</v>
      </c>
      <c r="C1005" s="16" t="n">
        <f aca="false">_xlfn.VAR.S(C3:C1002)</f>
        <v>21.4058848848849</v>
      </c>
      <c r="D1005" s="16" t="n">
        <f aca="false">_xlfn.VAR.S(D3:D1002)</f>
        <v>492.484268410061</v>
      </c>
      <c r="E1005" s="16" t="n">
        <f aca="false">_xlfn.VAR.S(E3:E1002)</f>
        <v>99.972043043043</v>
      </c>
      <c r="F1005" s="16" t="n">
        <f aca="false">_xlfn.VAR.S(F3:F1002)</f>
        <v>20.9477787787788</v>
      </c>
      <c r="G1005" s="16" t="n">
        <f aca="false">_xlfn.VAR.S(G3:G1002)</f>
        <v>73.2871422862348</v>
      </c>
      <c r="H1005" s="16" t="n">
        <f aca="false">_xlfn.VAR.S(H3:H1002)</f>
        <v>32.8444444444445</v>
      </c>
      <c r="I1005" s="16" t="n">
        <f aca="false">_xlfn.VAR.S(I3:I1002)</f>
        <v>0.654330330330326</v>
      </c>
      <c r="J1005" s="16" t="n">
        <f aca="false">_xlfn.VAR.S(J3:J1002)</f>
        <v>0.0228144462832259</v>
      </c>
      <c r="K1005" s="16" t="n">
        <f aca="false">_xlfn.VAR.S(K3:K1002)</f>
        <v>37.4899059059058</v>
      </c>
      <c r="L1005" s="16" t="n">
        <f aca="false">_xlfn.VAR.S(L3:L1002)</f>
        <v>142.230866866867</v>
      </c>
      <c r="M1005" s="16" t="n">
        <f aca="false">_xlfn.VAR.S(M3:M1002)</f>
        <v>0.648807807807807</v>
      </c>
      <c r="N1005" s="16" t="n">
        <f aca="false">_xlfn.VAR.S(N3:N1002)</f>
        <v>20258459.7230891</v>
      </c>
      <c r="O1005" s="16" t="n">
        <f aca="false">_xlfn.VAR.S(O3:O1002)</f>
        <v>5.31379279279279</v>
      </c>
      <c r="P1005" s="16" t="n">
        <f aca="false">_xlfn.VAR.S(P3:P1002)</f>
        <v>35.6409119119122</v>
      </c>
      <c r="Q1005" s="16" t="n">
        <f aca="false">_xlfn.VAR.S(Q3:Q1002)</f>
        <v>10.4792914420958</v>
      </c>
      <c r="R1005" s="16" t="n">
        <f aca="false">_xlfn.VAR.S(R3:R1002)</f>
        <v>63494.7796186186</v>
      </c>
      <c r="S1005" s="16" t="n">
        <f aca="false">_xlfn.VAR.S(S3:S1002)</f>
        <v>21.3587027027027</v>
      </c>
      <c r="T1005" s="16" t="n">
        <f aca="false">_xlfn.VAR.S(T3:T1002)</f>
        <v>0.0036240951951952</v>
      </c>
      <c r="U1005" s="16" t="n">
        <f aca="false">_xlfn.VAR.S(U3:U1002)</f>
        <v>6.30239742398513</v>
      </c>
      <c r="V1005" s="16" t="n">
        <f aca="false">_xlfn.VAR.S(V3:V1002)</f>
        <v>3.42525943933934</v>
      </c>
      <c r="W1005" s="16" t="n">
        <f aca="false">_xlfn.VAR.S(W3:W1002)</f>
        <v>80.6028082738739</v>
      </c>
      <c r="X1005" s="16" t="n">
        <f aca="false">_xlfn.VAR.S(X3:X1002)</f>
        <v>83.6260035466467</v>
      </c>
    </row>
    <row r="1006" customFormat="false" ht="55.2" hidden="false" customHeight="false" outlineLevel="0" collapsed="false">
      <c r="A1006" s="53" t="s">
        <v>17</v>
      </c>
      <c r="B1006" s="63" t="n">
        <f aca="false">B1004/SQRT(COUNT(B3:B1002))</f>
        <v>0.101926900733286</v>
      </c>
      <c r="C1006" s="63" t="n">
        <f aca="false">C1004/SQRT(COUNT(C3:C1002))</f>
        <v>0.146307501123096</v>
      </c>
      <c r="D1006" s="63" t="n">
        <f aca="false">D1004/SQRT(COUNT(D3:D1002))</f>
        <v>0.701772233997656</v>
      </c>
      <c r="E1006" s="63" t="n">
        <f aca="false">E1004/SQRT(COUNT(E3:E1002))</f>
        <v>0.316183559096679</v>
      </c>
      <c r="F1006" s="63" t="n">
        <f aca="false">F1004/SQRT(COUNT(F3:F1002))</f>
        <v>0.144733474976519</v>
      </c>
      <c r="G1006" s="63" t="n">
        <f aca="false">G1004/SQRT(COUNT(G3:G1002))</f>
        <v>0.27071598084752</v>
      </c>
      <c r="H1006" s="63" t="n">
        <f aca="false">H1004/SQRT(COUNT(H3:H1002))</f>
        <v>0.181230362920909</v>
      </c>
      <c r="I1006" s="63" t="n">
        <f aca="false">I1004/SQRT(COUNT(I3:I1002))</f>
        <v>0.0255798813588008</v>
      </c>
      <c r="J1006" s="63" t="n">
        <f aca="false">J1004/SQRT(COUNT(J3:J1002))</f>
        <v>0.00477644703553027</v>
      </c>
      <c r="K1006" s="63" t="n">
        <f aca="false">K1004/SQRT(COUNT(K3:K1002))</f>
        <v>0.193623102717382</v>
      </c>
      <c r="L1006" s="63" t="n">
        <f aca="false">L1004/SQRT(COUNT(L3:L1002))</f>
        <v>0.377135077746511</v>
      </c>
      <c r="M1006" s="63" t="n">
        <f aca="false">M1004/SQRT(COUNT(M3:M1002))</f>
        <v>0.0254717060246817</v>
      </c>
      <c r="N1006" s="63" t="n">
        <f aca="false">N1004/SQRT(COUNT(N3:N1002))</f>
        <v>142.332216040815</v>
      </c>
      <c r="O1006" s="63" t="n">
        <f aca="false">O1004/SQRT(COUNT(O3:O1002))</f>
        <v>0.0728957666314909</v>
      </c>
      <c r="P1006" s="63" t="n">
        <f aca="false">P1004/SQRT(COUNT(P3:P1002))</f>
        <v>0.188788007860436</v>
      </c>
      <c r="Q1006" s="63" t="n">
        <f aca="false">Q1004/SQRT(COUNT(Q3:Q1002))</f>
        <v>0.102368410372027</v>
      </c>
      <c r="R1006" s="63" t="n">
        <f aca="false">R1004/SQRT(COUNT(R3:R1002))</f>
        <v>7.96836116266191</v>
      </c>
      <c r="S1006" s="63" t="n">
        <f aca="false">S1004/SQRT(COUNT(S3:S1002))</f>
        <v>0.146146168963482</v>
      </c>
      <c r="T1006" s="63" t="n">
        <f aca="false">T1004/SQRT(COUNT(T3:T1002))</f>
        <v>0.00190370564825427</v>
      </c>
      <c r="U1006" s="63" t="n">
        <f aca="false">U1004/SQRT(COUNT(U3:U1002))</f>
        <v>0.0793876402469877</v>
      </c>
      <c r="V1006" s="63" t="n">
        <f aca="false">V1004/SQRT(COUNT(V3:V1002))</f>
        <v>0.0585257160514875</v>
      </c>
      <c r="W1006" s="63" t="n">
        <f aca="false">W1004/SQRT(COUNT(W3:W1002))</f>
        <v>0.283906337149902</v>
      </c>
      <c r="X1006" s="63" t="n">
        <f aca="false">X1004/SQRT(COUNT(X3:X1002))</f>
        <v>0.289181609973122</v>
      </c>
    </row>
    <row r="1007" customFormat="false" ht="55.2" hidden="false" customHeight="false" outlineLevel="0" collapsed="false">
      <c r="A1007" s="54" t="s">
        <v>18</v>
      </c>
      <c r="B1007" s="16" t="n">
        <f aca="false">ABS(B1006/B1003)*100</f>
        <v>2.05332193258029</v>
      </c>
      <c r="C1007" s="16" t="n">
        <f aca="false">ABS(C1006/C1003)*100</f>
        <v>0.837910206306033</v>
      </c>
      <c r="D1007" s="16" t="n">
        <f aca="false">ABS(D1006/D1003)*100</f>
        <v>2.29834481320944</v>
      </c>
      <c r="E1007" s="16" t="n">
        <f aca="false">ABS(E1006/E1003)*100</f>
        <v>1.1465480621412</v>
      </c>
      <c r="F1007" s="16" t="n">
        <f aca="false">ABS(F1006/F1003)*100</f>
        <v>0.122902333480397</v>
      </c>
      <c r="G1007" s="16" t="n">
        <f aca="false">ABS(G1006/G1003)*100</f>
        <v>1.15427771328449</v>
      </c>
      <c r="H1007" s="16" t="n">
        <f aca="false">ABS(H1006/H1003)*100</f>
        <v>1.6969135104954</v>
      </c>
      <c r="I1007" s="16" t="n">
        <f aca="false">ABS(I1006/I1003)*100</f>
        <v>1.29060955392537</v>
      </c>
      <c r="J1007" s="16" t="n">
        <f aca="false">ABS(J1006/J1003)*100</f>
        <v>2.25258472254966</v>
      </c>
      <c r="K1007" s="16" t="n">
        <f aca="false">ABS(K1006/K1003)*100</f>
        <v>0.242550361674327</v>
      </c>
      <c r="L1007" s="16" t="n">
        <f aca="false">ABS(L1006/L1003)*100</f>
        <v>1.23886432477009</v>
      </c>
      <c r="M1007" s="16" t="n">
        <f aca="false">ABS(M1006/M1003)*100</f>
        <v>0.232173056464148</v>
      </c>
      <c r="N1007" s="16" t="n">
        <f aca="false">ABS(N1006/N1003)*100</f>
        <v>2.63512745287497</v>
      </c>
      <c r="O1007" s="16" t="n">
        <f aca="false">ABS(O1006/O1003)*100</f>
        <v>1.12824278952934</v>
      </c>
      <c r="P1007" s="16" t="n">
        <f aca="false">ABS(P1006/P1003)*100</f>
        <v>0.477617850736045</v>
      </c>
      <c r="Q1007" s="16" t="n">
        <f aca="false">ABS(Q1006/Q1003)*100</f>
        <v>1.4348662723648</v>
      </c>
      <c r="R1007" s="16" t="n">
        <f aca="false">ABS(R1006/R1003)*100</f>
        <v>1.4531020467353</v>
      </c>
      <c r="S1007" s="16" t="n">
        <f aca="false">ABS(S1006/S1003)*100</f>
        <v>0.643362251115875</v>
      </c>
      <c r="T1007" s="16" t="n">
        <f aca="false">ABS(T1006/T1003)*100</f>
        <v>0.543651840036059</v>
      </c>
      <c r="U1007" s="16" t="n">
        <f aca="false">ABS(U1006/U1003)*100</f>
        <v>1.7987269127221</v>
      </c>
      <c r="V1007" s="16" t="n">
        <f aca="false">ABS(V1006/V1003)*100</f>
        <v>1.28233664077896</v>
      </c>
      <c r="W1007" s="16" t="n">
        <f aca="false">ABS(W1006/W1003)*100</f>
        <v>1.46291592028138</v>
      </c>
      <c r="X1007" s="16" t="n">
        <f aca="false">ABS(X1006/X1003)*100</f>
        <v>1.20638762787134</v>
      </c>
    </row>
    <row r="1008" customFormat="false" ht="95.5" hidden="false" customHeight="false" outlineLevel="0" collapsed="false">
      <c r="A1008" s="55" t="s">
        <v>19</v>
      </c>
      <c r="B1008" s="63" t="n">
        <f aca="false">1.96*B1006</f>
        <v>0.19977672543724</v>
      </c>
      <c r="C1008" s="63" t="n">
        <f aca="false">1.96*C1006</f>
        <v>0.286762702201269</v>
      </c>
      <c r="D1008" s="63" t="n">
        <f aca="false">1.96*D1006</f>
        <v>1.37547357863541</v>
      </c>
      <c r="E1008" s="63" t="n">
        <f aca="false">1.96*E1006</f>
        <v>0.61971977582949</v>
      </c>
      <c r="F1008" s="63" t="n">
        <f aca="false">1.96*F1006</f>
        <v>0.283677610953978</v>
      </c>
      <c r="G1008" s="63" t="n">
        <f aca="false">1.96*G1006</f>
        <v>0.530603322461139</v>
      </c>
      <c r="H1008" s="63" t="n">
        <f aca="false">1.96*H1006</f>
        <v>0.355211511324982</v>
      </c>
      <c r="I1008" s="63" t="n">
        <f aca="false">1.96*I1006</f>
        <v>0.0501365674632496</v>
      </c>
      <c r="J1008" s="63" t="n">
        <f aca="false">1.96*J1006</f>
        <v>0.00936183618963933</v>
      </c>
      <c r="K1008" s="63" t="n">
        <f aca="false">1.96*K1006</f>
        <v>0.379501281326068</v>
      </c>
      <c r="L1008" s="63" t="n">
        <f aca="false">1.96*L1006</f>
        <v>0.739184752383162</v>
      </c>
      <c r="M1008" s="63" t="n">
        <f aca="false">1.96*M1006</f>
        <v>0.0499245438083762</v>
      </c>
      <c r="N1008" s="63" t="n">
        <f aca="false">1.96*N1006</f>
        <v>278.971143439997</v>
      </c>
      <c r="O1008" s="63" t="n">
        <f aca="false">1.96*O1006</f>
        <v>0.142875702597722</v>
      </c>
      <c r="P1008" s="63" t="n">
        <f aca="false">1.96*P1006</f>
        <v>0.370024495406455</v>
      </c>
      <c r="Q1008" s="63" t="n">
        <f aca="false">1.96*Q1006</f>
        <v>0.200642084329173</v>
      </c>
      <c r="R1008" s="63" t="n">
        <f aca="false">1.96*R1006</f>
        <v>15.6179878788173</v>
      </c>
      <c r="S1008" s="63" t="n">
        <f aca="false">1.96*S1006</f>
        <v>0.286446491168425</v>
      </c>
      <c r="T1008" s="63" t="n">
        <f aca="false">1.96*T1006</f>
        <v>0.00373126307057837</v>
      </c>
      <c r="U1008" s="63" t="n">
        <f aca="false">1.96*U1006</f>
        <v>0.155599774884096</v>
      </c>
      <c r="V1008" s="63" t="n">
        <f aca="false">1.96*V1006</f>
        <v>0.114710403460915</v>
      </c>
      <c r="W1008" s="63" t="n">
        <f aca="false">1.96*W1006</f>
        <v>0.556456420813808</v>
      </c>
      <c r="X1008" s="63" t="n">
        <f aca="false">1.96*X1006</f>
        <v>0.566795955547319</v>
      </c>
    </row>
    <row r="1009" customFormat="false" ht="68.65" hidden="false" customHeight="false" outlineLevel="0" collapsed="false">
      <c r="A1009" s="56" t="s">
        <v>20</v>
      </c>
      <c r="B1009" s="63" t="n">
        <f aca="false">B1003+B1008</f>
        <v>5.16377672543724</v>
      </c>
      <c r="C1009" s="63" t="n">
        <f aca="false">C1003+C1008</f>
        <v>17.7477627022013</v>
      </c>
      <c r="D1009" s="63" t="n">
        <f aca="false">D1003+D1008</f>
        <v>31.9092833866465</v>
      </c>
      <c r="E1009" s="63" t="n">
        <f aca="false">E1003+E1008</f>
        <v>28.1967197758295</v>
      </c>
      <c r="F1009" s="63" t="n">
        <f aca="false">F1003+F1008</f>
        <v>118.046677610954</v>
      </c>
      <c r="G1009" s="63" t="n">
        <f aca="false">G1003+G1008</f>
        <v>23.9838830429194</v>
      </c>
      <c r="H1009" s="63" t="n">
        <f aca="false">H1003+H1008</f>
        <v>11.035211511325</v>
      </c>
      <c r="I1009" s="63" t="n">
        <f aca="false">I1003+I1008</f>
        <v>2.03213656746325</v>
      </c>
      <c r="J1009" s="63" t="n">
        <f aca="false">J1003+J1008</f>
        <v>0.221404783463289</v>
      </c>
      <c r="K1009" s="63" t="n">
        <f aca="false">K1003+K1008</f>
        <v>80.2075012813261</v>
      </c>
      <c r="L1009" s="63" t="n">
        <f aca="false">L1003+L1008</f>
        <v>31.1811847523832</v>
      </c>
      <c r="M1009" s="63" t="n">
        <f aca="false">M1003+M1008</f>
        <v>11.0209245438084</v>
      </c>
      <c r="N1009" s="63" t="n">
        <f aca="false">N1003+N1008</f>
        <v>-5122.36972474182</v>
      </c>
      <c r="O1009" s="63" t="n">
        <f aca="false">O1003+O1008</f>
        <v>6.60387570259772</v>
      </c>
      <c r="P1009" s="63" t="n">
        <f aca="false">P1003+P1008</f>
        <v>39.8970244954065</v>
      </c>
      <c r="Q1009" s="63" t="n">
        <f aca="false">Q1003+Q1008</f>
        <v>7.33499406845616</v>
      </c>
      <c r="R1009" s="63" t="n">
        <f aca="false">R1003+R1008</f>
        <v>563.986987878817</v>
      </c>
      <c r="S1009" s="63" t="n">
        <f aca="false">S1003+S1008</f>
        <v>23.0024464911684</v>
      </c>
      <c r="T1009" s="63" t="n">
        <f aca="false">T1003+T1008</f>
        <v>0.353901263070578</v>
      </c>
      <c r="U1009" s="63" t="n">
        <f aca="false">U1003+U1008</f>
        <v>4.5691458048841</v>
      </c>
      <c r="V1009" s="63" t="n">
        <f aca="false">V1003+V1008</f>
        <v>4.67870040346092</v>
      </c>
      <c r="W1009" s="63" t="n">
        <f aca="false">W1003+W1008</f>
        <v>19.9633364208138</v>
      </c>
      <c r="X1009" s="63" t="n">
        <f aca="false">X1003+X1008</f>
        <v>24.5376659555473</v>
      </c>
    </row>
    <row r="1010" customFormat="false" ht="68.65" hidden="false" customHeight="false" outlineLevel="0" collapsed="false">
      <c r="A1010" s="47" t="s">
        <v>21</v>
      </c>
      <c r="B1010" s="63" t="n">
        <f aca="false">B1003-B1008</f>
        <v>4.76422327456276</v>
      </c>
      <c r="C1010" s="63" t="n">
        <f aca="false">C1003-C1008</f>
        <v>17.1742372977987</v>
      </c>
      <c r="D1010" s="63" t="n">
        <f aca="false">D1003-D1008</f>
        <v>29.1583362293756</v>
      </c>
      <c r="E1010" s="63" t="n">
        <f aca="false">E1003-E1008</f>
        <v>26.9572802241705</v>
      </c>
      <c r="F1010" s="63" t="n">
        <f aca="false">F1003-F1008</f>
        <v>117.479322389046</v>
      </c>
      <c r="G1010" s="63" t="n">
        <f aca="false">G1003-G1008</f>
        <v>22.9226763979971</v>
      </c>
      <c r="H1010" s="63" t="n">
        <f aca="false">H1003-H1008</f>
        <v>10.324788488675</v>
      </c>
      <c r="I1010" s="63" t="n">
        <f aca="false">I1003-I1008</f>
        <v>1.93186343253675</v>
      </c>
      <c r="J1010" s="63" t="n">
        <f aca="false">J1003-J1008</f>
        <v>0.20268111108401</v>
      </c>
      <c r="K1010" s="63" t="n">
        <f aca="false">K1003-K1008</f>
        <v>79.4484987186739</v>
      </c>
      <c r="L1010" s="63" t="n">
        <f aca="false">L1003-L1008</f>
        <v>29.7028152476168</v>
      </c>
      <c r="M1010" s="63" t="n">
        <f aca="false">M1003-M1008</f>
        <v>10.9210754561916</v>
      </c>
      <c r="N1010" s="63" t="n">
        <f aca="false">N1003-N1008</f>
        <v>-5680.31201162182</v>
      </c>
      <c r="O1010" s="63" t="n">
        <f aca="false">O1003-O1008</f>
        <v>6.31812429740228</v>
      </c>
      <c r="P1010" s="63" t="n">
        <f aca="false">P1003-P1008</f>
        <v>39.1569755045936</v>
      </c>
      <c r="Q1010" s="63" t="n">
        <f aca="false">Q1003-Q1008</f>
        <v>6.93370989979781</v>
      </c>
      <c r="R1010" s="63" t="n">
        <f aca="false">R1003-R1008</f>
        <v>532.751012121183</v>
      </c>
      <c r="S1010" s="63" t="n">
        <f aca="false">S1003-S1008</f>
        <v>22.4295535088316</v>
      </c>
      <c r="T1010" s="63" t="n">
        <f aca="false">T1003-T1008</f>
        <v>0.346438736929422</v>
      </c>
      <c r="U1010" s="63" t="n">
        <f aca="false">U1003-U1008</f>
        <v>4.2579462551159</v>
      </c>
      <c r="V1010" s="63" t="n">
        <f aca="false">V1003-V1008</f>
        <v>4.44927959653908</v>
      </c>
      <c r="W1010" s="63" t="n">
        <f aca="false">W1003-W1008</f>
        <v>18.8504235791862</v>
      </c>
      <c r="X1010" s="63" t="n">
        <f aca="false">X1003-X1008</f>
        <v>23.4040740444527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0" width="10.57"/>
    <col collapsed="false" customWidth="true" hidden="false" outlineLevel="0" max="10" min="5" style="0" width="9.71"/>
    <col collapsed="false" customWidth="true" hidden="false" outlineLevel="0" max="11" min="11" style="0" width="11.85"/>
    <col collapsed="false" customWidth="true" hidden="false" outlineLevel="0" max="12" min="12" style="0" width="12"/>
    <col collapsed="false" customWidth="true" hidden="false" outlineLevel="0" max="13" min="13" style="0" width="10.71"/>
    <col collapsed="false" customWidth="true" hidden="false" outlineLevel="0" max="15" min="14" style="0" width="9.71"/>
    <col collapsed="false" customWidth="true" hidden="false" outlineLevel="0" max="16" min="16" style="0" width="10.71"/>
    <col collapsed="false" customWidth="true" hidden="false" outlineLevel="0" max="24" min="17" style="0" width="9.71"/>
  </cols>
  <sheetData>
    <row r="1" customFormat="false" ht="15" hidden="false" customHeight="false" outlineLevel="0" collapsed="false">
      <c r="A1" s="35" t="n">
        <v>1</v>
      </c>
      <c r="B1" s="35" t="n">
        <v>2</v>
      </c>
      <c r="C1" s="35" t="n">
        <v>3</v>
      </c>
      <c r="D1" s="35" t="n">
        <v>4</v>
      </c>
      <c r="E1" s="35" t="n">
        <v>5</v>
      </c>
      <c r="F1" s="35" t="n">
        <v>6</v>
      </c>
      <c r="G1" s="35" t="n">
        <v>7</v>
      </c>
      <c r="H1" s="35" t="n">
        <v>8</v>
      </c>
      <c r="I1" s="35" t="n">
        <v>9</v>
      </c>
      <c r="J1" s="35" t="n">
        <v>10</v>
      </c>
      <c r="K1" s="35" t="n">
        <v>11</v>
      </c>
      <c r="L1" s="35" t="n">
        <v>12</v>
      </c>
      <c r="M1" s="35" t="n">
        <v>13</v>
      </c>
      <c r="N1" s="35" t="n">
        <v>14</v>
      </c>
      <c r="O1" s="35" t="n">
        <v>15</v>
      </c>
      <c r="P1" s="35" t="n">
        <v>16</v>
      </c>
      <c r="Q1" s="35" t="n">
        <v>17</v>
      </c>
      <c r="R1" s="35" t="n">
        <v>18</v>
      </c>
      <c r="S1" s="35" t="n">
        <v>19</v>
      </c>
      <c r="T1" s="35" t="n">
        <v>20</v>
      </c>
      <c r="U1" s="35" t="n">
        <v>21</v>
      </c>
      <c r="V1" s="35" t="n">
        <v>22</v>
      </c>
      <c r="W1" s="35" t="n">
        <v>23</v>
      </c>
      <c r="X1" s="35" t="n">
        <v>24</v>
      </c>
    </row>
    <row r="2" customFormat="false" ht="158.2" hidden="false" customHeight="false" outlineLevel="0" collapsed="false">
      <c r="A2" s="35" t="s">
        <v>8</v>
      </c>
      <c r="B2" s="64" t="s">
        <v>77</v>
      </c>
      <c r="C2" s="64" t="s">
        <v>78</v>
      </c>
      <c r="D2" s="65" t="s">
        <v>79</v>
      </c>
      <c r="E2" s="65" t="s">
        <v>80</v>
      </c>
      <c r="F2" s="65" t="s">
        <v>81</v>
      </c>
      <c r="G2" s="66" t="s">
        <v>82</v>
      </c>
      <c r="H2" s="67" t="s">
        <v>83</v>
      </c>
      <c r="I2" s="65" t="s">
        <v>84</v>
      </c>
      <c r="J2" s="68" t="s">
        <v>85</v>
      </c>
      <c r="K2" s="65" t="s">
        <v>86</v>
      </c>
      <c r="L2" s="66" t="s">
        <v>87</v>
      </c>
      <c r="M2" s="65" t="s">
        <v>88</v>
      </c>
      <c r="N2" s="65" t="s">
        <v>89</v>
      </c>
      <c r="O2" s="66" t="s">
        <v>90</v>
      </c>
      <c r="P2" s="66" t="s">
        <v>91</v>
      </c>
      <c r="Q2" s="65" t="s">
        <v>92</v>
      </c>
      <c r="R2" s="66" t="s">
        <v>93</v>
      </c>
      <c r="S2" s="65" t="s">
        <v>94</v>
      </c>
      <c r="T2" s="65" t="s">
        <v>95</v>
      </c>
      <c r="U2" s="65" t="s">
        <v>96</v>
      </c>
      <c r="V2" s="69" t="s">
        <v>97</v>
      </c>
      <c r="W2" s="70" t="s">
        <v>98</v>
      </c>
      <c r="X2" s="66" t="s">
        <v>99</v>
      </c>
    </row>
    <row r="3" customFormat="false" ht="15" hidden="false" customHeight="false" outlineLevel="0" collapsed="false">
      <c r="A3" s="59" t="n">
        <v>1</v>
      </c>
      <c r="B3" s="71" t="s">
        <v>100</v>
      </c>
      <c r="C3" s="71" t="s">
        <v>101</v>
      </c>
      <c r="D3" s="72" t="n">
        <v>0.32</v>
      </c>
      <c r="E3" s="72" t="n">
        <v>0.04</v>
      </c>
      <c r="F3" s="72" t="n">
        <v>0.12</v>
      </c>
      <c r="G3" s="73" t="n">
        <f aca="false">D3+E3+F3</f>
        <v>0.48</v>
      </c>
      <c r="H3" s="73" t="n">
        <f aca="false">I3-G3</f>
        <v>0.82</v>
      </c>
      <c r="I3" s="16" t="n">
        <v>1.3</v>
      </c>
      <c r="J3" s="74" t="n">
        <f aca="false">H3/I3*100</f>
        <v>63.0769230769231</v>
      </c>
      <c r="K3" s="60" t="n">
        <v>243</v>
      </c>
      <c r="L3" s="73" t="n">
        <f aca="false">M3+N3-P3</f>
        <v>64</v>
      </c>
      <c r="M3" s="74" t="n">
        <v>142</v>
      </c>
      <c r="N3" s="74" t="n">
        <v>12</v>
      </c>
      <c r="O3" s="75" t="n">
        <f aca="false">L3/(H3*Q3)</f>
        <v>95.1814396192742</v>
      </c>
      <c r="P3" s="74" t="n">
        <v>90</v>
      </c>
      <c r="Q3" s="72" t="n">
        <v>0.82</v>
      </c>
      <c r="R3" s="73" t="n">
        <f aca="false">S3*T3*U3*V3</f>
        <v>3.465</v>
      </c>
      <c r="S3" s="74" t="n">
        <v>3</v>
      </c>
      <c r="T3" s="72" t="n">
        <v>0.45</v>
      </c>
      <c r="U3" s="72" t="n">
        <f aca="false">44/12</f>
        <v>3.66666666666667</v>
      </c>
      <c r="V3" s="72" t="n">
        <f aca="false">IF(B3="озимая пшеница", IF(C3="классическая технология", 0.65, 0.82),
 IF(B3="подсолнечник", IF(C3="классическая технология", 0.68, 0.75),
 IF(B3="кукуруза", IF(C3="классическая технология", 0.65, 0.85),
 IF(B3="многолетние травы", IF(C3="классическая технология", 0.55, 0.7),
 IF(B3="Лён", IF(C3="классическая технология", 0.48, 0.7),
 IF(B3="Горох", IF(C3="классическая технология", 0.55, 0.8),
 "введите корректное значение"
 ))))))</f>
        <v>0.7</v>
      </c>
      <c r="W3" s="73" t="n">
        <f aca="false">H3*X3</f>
        <v>0.738</v>
      </c>
      <c r="X3" s="72" t="n">
        <v>0.9</v>
      </c>
    </row>
    <row r="4" customFormat="false" ht="15" hidden="false" customHeight="false" outlineLevel="0" collapsed="false">
      <c r="A4" s="59" t="n">
        <v>2</v>
      </c>
      <c r="B4" s="71" t="s">
        <v>100</v>
      </c>
      <c r="C4" s="71" t="s">
        <v>102</v>
      </c>
      <c r="D4" s="72" t="n">
        <v>0.4</v>
      </c>
      <c r="E4" s="72" t="n">
        <v>0.1</v>
      </c>
      <c r="F4" s="72" t="n">
        <v>0.35</v>
      </c>
      <c r="G4" s="73" t="n">
        <f aca="false">D4+E4+F4</f>
        <v>0.85</v>
      </c>
      <c r="H4" s="73" t="n">
        <f aca="false">I4-G4</f>
        <v>0.25</v>
      </c>
      <c r="I4" s="16" t="n">
        <v>1.1</v>
      </c>
      <c r="J4" s="74" t="n">
        <f aca="false">H4/I4*100</f>
        <v>22.7272727272727</v>
      </c>
      <c r="K4" s="62" t="n">
        <v>466</v>
      </c>
      <c r="L4" s="73" t="n">
        <f aca="false">M4+N4-P4</f>
        <v>99</v>
      </c>
      <c r="M4" s="74" t="n">
        <v>140</v>
      </c>
      <c r="N4" s="74" t="n">
        <v>5</v>
      </c>
      <c r="O4" s="75" t="n">
        <f aca="false">L4/(H4*Q4)</f>
        <v>440</v>
      </c>
      <c r="P4" s="74" t="n">
        <v>46</v>
      </c>
      <c r="Q4" s="72" t="n">
        <v>0.9</v>
      </c>
      <c r="R4" s="73" t="n">
        <f aca="false">S4*T4*U4*V4</f>
        <v>3.96</v>
      </c>
      <c r="S4" s="74" t="n">
        <v>5</v>
      </c>
      <c r="T4" s="72" t="n">
        <v>0.45</v>
      </c>
      <c r="U4" s="72" t="n">
        <f aca="false">44/12</f>
        <v>3.66666666666667</v>
      </c>
      <c r="V4" s="72" t="n">
        <f aca="false">IF(B4="озимая пшеница", IF(C4="классическая технология", 0.65, 0.82),
 IF(B4="подсолнечник", IF(C4="классическая технология", 0.68, 0.75),
 IF(B4="кукуруза", IF(C4="классическая технология", 0.65, 0.85),
 IF(B4="многолетние травы", IF(C4="классическая технология", 0.55, 0.7),
 IF(B4="Лён", IF(C4="классическая технология", 0.48, 0.7),
 IF(B4="Горох", IF(C4="классическая технология", 0.55, 0.8),
 "введите корректное значение"
 ))))))</f>
        <v>0.48</v>
      </c>
      <c r="W4" s="73" t="n">
        <f aca="false">H4*X4</f>
        <v>0.245</v>
      </c>
      <c r="X4" s="72" t="n">
        <v>0.98</v>
      </c>
    </row>
    <row r="5" customFormat="false" ht="15" hidden="false" customHeight="false" outlineLevel="0" collapsed="false">
      <c r="A5" s="59" t="n">
        <v>3</v>
      </c>
      <c r="B5" s="71" t="s">
        <v>103</v>
      </c>
      <c r="C5" s="71" t="s">
        <v>101</v>
      </c>
      <c r="D5" s="72" t="n">
        <v>0.12</v>
      </c>
      <c r="E5" s="72" t="n">
        <v>0.08</v>
      </c>
      <c r="F5" s="72" t="n">
        <v>0.2</v>
      </c>
      <c r="G5" s="73" t="n">
        <f aca="false">D5+E5+F5</f>
        <v>0.4</v>
      </c>
      <c r="H5" s="73" t="n">
        <f aca="false">I5-G5</f>
        <v>5.3</v>
      </c>
      <c r="I5" s="16" t="n">
        <v>5.7</v>
      </c>
      <c r="J5" s="74" t="n">
        <f aca="false">H5/I5*100</f>
        <v>92.9824561403509</v>
      </c>
      <c r="K5" s="62" t="n">
        <v>227</v>
      </c>
      <c r="L5" s="73" t="n">
        <f aca="false">M5+N5-P5</f>
        <v>34</v>
      </c>
      <c r="M5" s="74" t="n">
        <v>82</v>
      </c>
      <c r="N5" s="74" t="n">
        <v>8</v>
      </c>
      <c r="O5" s="75" t="n">
        <f aca="false">L5/(H5*Q5)</f>
        <v>7.45941202281703</v>
      </c>
      <c r="P5" s="74" t="n">
        <v>56</v>
      </c>
      <c r="Q5" s="72" t="n">
        <v>0.86</v>
      </c>
      <c r="R5" s="73" t="n">
        <f aca="false">S5*T5*U5*V5</f>
        <v>6.765</v>
      </c>
      <c r="S5" s="76" t="n">
        <v>5</v>
      </c>
      <c r="T5" s="72" t="n">
        <v>0.45</v>
      </c>
      <c r="U5" s="72" t="n">
        <f aca="false">44/12</f>
        <v>3.66666666666667</v>
      </c>
      <c r="V5" s="72" t="n">
        <f aca="false">IF(B5="озимая пшеница", IF(C5="классическая технология", 0.65, 0.82),
 IF(B5="подсолнечник", IF(C5="классическая технология", 0.68, 0.75),
 IF(B5="кукуруза", IF(C5="классическая технология", 0.65, 0.85),
 IF(B5="многолетние травы", IF(C5="классическая технология", 0.55, 0.7),
 IF(B5="Лён", IF(C5="классическая технология", 0.48, 0.7),
 IF(B5="Горох", IF(C5="классическая технология", 0.55, 0.8),
 "введите корректное значение"
 ))))))</f>
        <v>0.82</v>
      </c>
      <c r="W5" s="73" t="n">
        <f aca="false">H5*X5</f>
        <v>4.982</v>
      </c>
      <c r="X5" s="72" t="n">
        <v>0.94</v>
      </c>
    </row>
    <row r="6" customFormat="false" ht="15" hidden="false" customHeight="false" outlineLevel="0" collapsed="false">
      <c r="A6" s="59" t="n">
        <v>4</v>
      </c>
      <c r="B6" s="71" t="s">
        <v>104</v>
      </c>
      <c r="C6" s="71" t="s">
        <v>102</v>
      </c>
      <c r="D6" s="72" t="n">
        <v>0.177</v>
      </c>
      <c r="E6" s="72" t="n">
        <v>0.059</v>
      </c>
      <c r="F6" s="72" t="n">
        <v>0.177</v>
      </c>
      <c r="G6" s="73" t="n">
        <f aca="false">D6+E6+F6</f>
        <v>0.413</v>
      </c>
      <c r="H6" s="73" t="n">
        <f aca="false">I6-G6</f>
        <v>1.487</v>
      </c>
      <c r="I6" s="16" t="n">
        <v>1.9</v>
      </c>
      <c r="J6" s="74" t="n">
        <f aca="false">H6/I6*100</f>
        <v>78.2631578947368</v>
      </c>
      <c r="K6" s="62" t="n">
        <v>344</v>
      </c>
      <c r="L6" s="73" t="n">
        <f aca="false">M6+N6-P6</f>
        <v>7</v>
      </c>
      <c r="M6" s="74" t="n">
        <v>63</v>
      </c>
      <c r="N6" s="74" t="n">
        <v>5</v>
      </c>
      <c r="O6" s="75" t="n">
        <f aca="false">L6/(H6*Q6)</f>
        <v>5.17303812529098</v>
      </c>
      <c r="P6" s="74" t="n">
        <v>61</v>
      </c>
      <c r="Q6" s="72" t="n">
        <v>0.91</v>
      </c>
      <c r="R6" s="73" t="n">
        <f aca="false">S6*T6*U6*V6</f>
        <v>5.445</v>
      </c>
      <c r="S6" s="74" t="n">
        <v>6</v>
      </c>
      <c r="T6" s="72" t="n">
        <v>0.45</v>
      </c>
      <c r="U6" s="72" t="n">
        <f aca="false">44/12</f>
        <v>3.66666666666667</v>
      </c>
      <c r="V6" s="72" t="n">
        <f aca="false">IF(B6="озимая пшеница", IF(C6="классическая технология", 0.65, 0.82),
 IF(B6="подсолнечник", IF(C6="классическая технология", 0.68, 0.75),
 IF(B6="кукуруза", IF(C6="классическая технология", 0.65, 0.85),
 IF(B6="многолетние травы", IF(C6="классическая технология", 0.55, 0.7),
 IF(B6="Лён", IF(C6="классическая технология", 0.48, 0.7),
 IF(B6="Горох", IF(C6="классическая технология", 0.55, 0.8),
 "введите корректное значение"
 ))))))</f>
        <v>0.55</v>
      </c>
      <c r="W6" s="73" t="n">
        <f aca="false">H6*X6</f>
        <v>1.1896</v>
      </c>
      <c r="X6" s="72" t="n">
        <v>0.8</v>
      </c>
    </row>
    <row r="7" customFormat="false" ht="15" hidden="false" customHeight="false" outlineLevel="0" collapsed="false">
      <c r="A7" s="59" t="n">
        <v>5</v>
      </c>
      <c r="B7" s="71" t="s">
        <v>105</v>
      </c>
      <c r="C7" s="71" t="s">
        <v>102</v>
      </c>
      <c r="D7" s="72" t="n">
        <v>0.305</v>
      </c>
      <c r="E7" s="72" t="n">
        <v>0.061</v>
      </c>
      <c r="F7" s="72" t="n">
        <v>0.183</v>
      </c>
      <c r="G7" s="73" t="n">
        <f aca="false">D7+E7+F7</f>
        <v>0.549</v>
      </c>
      <c r="H7" s="73" t="n">
        <f aca="false">I7-G7</f>
        <v>3.351</v>
      </c>
      <c r="I7" s="16" t="n">
        <v>3.9</v>
      </c>
      <c r="J7" s="74" t="n">
        <f aca="false">H7/I7*100</f>
        <v>85.9230769230769</v>
      </c>
      <c r="K7" s="62" t="n">
        <v>176</v>
      </c>
      <c r="L7" s="73" t="n">
        <f aca="false">M7+N7-P7</f>
        <v>54</v>
      </c>
      <c r="M7" s="74" t="n">
        <v>104</v>
      </c>
      <c r="N7" s="74" t="n">
        <v>10</v>
      </c>
      <c r="O7" s="75" t="n">
        <f aca="false">L7/(H7*Q7)</f>
        <v>16.9627291146398</v>
      </c>
      <c r="P7" s="74" t="n">
        <v>60</v>
      </c>
      <c r="Q7" s="72" t="n">
        <v>0.95</v>
      </c>
      <c r="R7" s="73" t="n">
        <f aca="false">S7*T7*U7*V7</f>
        <v>3.2175</v>
      </c>
      <c r="S7" s="74" t="n">
        <v>3</v>
      </c>
      <c r="T7" s="72" t="n">
        <v>0.45</v>
      </c>
      <c r="U7" s="72" t="n">
        <f aca="false">44/12</f>
        <v>3.66666666666667</v>
      </c>
      <c r="V7" s="72" t="n">
        <f aca="false">IF(B7="озимая пшеница", IF(C7="классическая технология", 0.65, 0.82),
 IF(B7="подсолнечник", IF(C7="классическая технология", 0.68, 0.75),
 IF(B7="кукуруза", IF(C7="классическая технология", 0.65, 0.85),
 IF(B7="многолетние травы", IF(C7="классическая технология", 0.55, 0.7),
 IF(B7="Лён", IF(C7="классическая технология", 0.48, 0.7),
 IF(B7="Горох", IF(C7="классическая технология", 0.55, 0.8),
 "введите корректное значение"
 ))))))</f>
        <v>0.65</v>
      </c>
      <c r="W7" s="73" t="n">
        <f aca="false">H7*X7</f>
        <v>2.91537</v>
      </c>
      <c r="X7" s="72" t="n">
        <v>0.87</v>
      </c>
    </row>
    <row r="8" customFormat="false" ht="15" hidden="false" customHeight="false" outlineLevel="0" collapsed="false">
      <c r="A8" s="59" t="n">
        <v>6</v>
      </c>
      <c r="B8" s="71" t="s">
        <v>105</v>
      </c>
      <c r="C8" s="71" t="s">
        <v>102</v>
      </c>
      <c r="D8" s="72" t="n">
        <v>0.342</v>
      </c>
      <c r="E8" s="72" t="n">
        <v>0.057</v>
      </c>
      <c r="F8" s="72" t="n">
        <v>0.342</v>
      </c>
      <c r="G8" s="73" t="n">
        <f aca="false">D8+E8+F8</f>
        <v>0.741</v>
      </c>
      <c r="H8" s="73" t="n">
        <f aca="false">I8-G8</f>
        <v>3.159</v>
      </c>
      <c r="I8" s="16" t="n">
        <v>3.9</v>
      </c>
      <c r="J8" s="74" t="n">
        <f aca="false">H8/I8*100</f>
        <v>81</v>
      </c>
      <c r="K8" s="62" t="n">
        <v>204</v>
      </c>
      <c r="L8" s="73" t="n">
        <f aca="false">M8+N8-P8</f>
        <v>16</v>
      </c>
      <c r="M8" s="74" t="n">
        <v>68</v>
      </c>
      <c r="N8" s="74" t="n">
        <v>12</v>
      </c>
      <c r="O8" s="75" t="n">
        <f aca="false">L8/(H8*Q8)</f>
        <v>6.33111744222855</v>
      </c>
      <c r="P8" s="74" t="n">
        <v>64</v>
      </c>
      <c r="Q8" s="72" t="n">
        <v>0.8</v>
      </c>
      <c r="R8" s="73" t="n">
        <f aca="false">S8*T8*U8*V8</f>
        <v>3.2175</v>
      </c>
      <c r="S8" s="74" t="n">
        <v>3</v>
      </c>
      <c r="T8" s="72" t="n">
        <v>0.45</v>
      </c>
      <c r="U8" s="72" t="n">
        <f aca="false">44/12</f>
        <v>3.66666666666667</v>
      </c>
      <c r="V8" s="72" t="n">
        <f aca="false">IF(B8="озимая пшеница", IF(C8="классическая технология", 0.65, 0.82),
 IF(B8="подсолнечник", IF(C8="классическая технология", 0.68, 0.75),
 IF(B8="кукуруза", IF(C8="классическая технология", 0.65, 0.85),
 IF(B8="многолетние травы", IF(C8="классическая технология", 0.55, 0.7),
 IF(B8="Лён", IF(C8="классическая технология", 0.48, 0.7),
 IF(B8="Горох", IF(C8="классическая технология", 0.55, 0.8),
 "введите корректное значение"
 ))))))</f>
        <v>0.65</v>
      </c>
      <c r="W8" s="73" t="n">
        <f aca="false">H8*X8</f>
        <v>3.00105</v>
      </c>
      <c r="X8" s="72" t="n">
        <v>0.95</v>
      </c>
    </row>
    <row r="9" customFormat="false" ht="15" hidden="false" customHeight="false" outlineLevel="0" collapsed="false">
      <c r="A9" s="59" t="n">
        <v>7</v>
      </c>
      <c r="B9" s="71" t="s">
        <v>106</v>
      </c>
      <c r="C9" s="71" t="s">
        <v>101</v>
      </c>
      <c r="D9" s="72" t="n">
        <v>0.408</v>
      </c>
      <c r="E9" s="72" t="n">
        <v>0.102</v>
      </c>
      <c r="F9" s="72" t="n">
        <v>0.408</v>
      </c>
      <c r="G9" s="73" t="n">
        <f aca="false">D9+E9+F9</f>
        <v>0.918</v>
      </c>
      <c r="H9" s="73" t="n">
        <f aca="false">I9-G9</f>
        <v>3.482</v>
      </c>
      <c r="I9" s="16" t="n">
        <v>4.4</v>
      </c>
      <c r="J9" s="74" t="n">
        <f aca="false">H9/I9*100</f>
        <v>79.1363636363636</v>
      </c>
      <c r="K9" s="62" t="n">
        <v>168</v>
      </c>
      <c r="L9" s="73" t="n">
        <f aca="false">M9+N9-P9</f>
        <v>50</v>
      </c>
      <c r="M9" s="74" t="n">
        <v>85</v>
      </c>
      <c r="N9" s="74" t="n">
        <v>5</v>
      </c>
      <c r="O9" s="75" t="n">
        <f aca="false">L9/(H9*Q9)</f>
        <v>16.6971668247332</v>
      </c>
      <c r="P9" s="74" t="n">
        <v>40</v>
      </c>
      <c r="Q9" s="72" t="n">
        <v>0.86</v>
      </c>
      <c r="R9" s="73" t="n">
        <f aca="false">S9*T9*U9*V9</f>
        <v>3.465</v>
      </c>
      <c r="S9" s="74" t="n">
        <v>3</v>
      </c>
      <c r="T9" s="72" t="n">
        <v>0.45</v>
      </c>
      <c r="U9" s="72" t="n">
        <f aca="false">44/12</f>
        <v>3.66666666666667</v>
      </c>
      <c r="V9" s="72" t="n">
        <f aca="false">IF(B9="озимая пшеница", IF(C9="классическая технология", 0.65, 0.82),
 IF(B9="подсолнечник", IF(C9="классическая технология", 0.68, 0.75),
 IF(B9="кукуруза", IF(C9="классическая технология", 0.65, 0.85),
 IF(B9="многолетние травы", IF(C9="классическая технология", 0.55, 0.7),
 IF(B9="Лён", IF(C9="классическая технология", 0.48, 0.7),
 IF(B9="Горох", IF(C9="классическая технология", 0.55, 0.8),
 "введите корректное значение"
 ))))))</f>
        <v>0.7</v>
      </c>
      <c r="W9" s="73" t="n">
        <f aca="false">H9*X9</f>
        <v>3.06416</v>
      </c>
      <c r="X9" s="72" t="n">
        <v>0.88</v>
      </c>
    </row>
    <row r="10" customFormat="false" ht="15" hidden="false" customHeight="false" outlineLevel="0" collapsed="false">
      <c r="A10" s="59" t="n">
        <v>8</v>
      </c>
      <c r="B10" s="71" t="s">
        <v>107</v>
      </c>
      <c r="C10" s="71" t="s">
        <v>102</v>
      </c>
      <c r="D10" s="72" t="n">
        <v>0.336</v>
      </c>
      <c r="E10" s="72" t="n">
        <v>0.042</v>
      </c>
      <c r="F10" s="72" t="n">
        <v>0.084</v>
      </c>
      <c r="G10" s="73" t="n">
        <f aca="false">D10+E10+F10</f>
        <v>0.462</v>
      </c>
      <c r="H10" s="73" t="n">
        <f aca="false">I10-G10</f>
        <v>1.138</v>
      </c>
      <c r="I10" s="16" t="n">
        <v>1.6</v>
      </c>
      <c r="J10" s="74" t="n">
        <f aca="false">H10/I10*100</f>
        <v>71.125</v>
      </c>
      <c r="K10" s="62" t="n">
        <v>215</v>
      </c>
      <c r="L10" s="73" t="n">
        <f aca="false">M10+N10-P10</f>
        <v>60</v>
      </c>
      <c r="M10" s="74" t="n">
        <v>136</v>
      </c>
      <c r="N10" s="74" t="n">
        <v>10</v>
      </c>
      <c r="O10" s="75" t="n">
        <f aca="false">L10/(H10*Q10)</f>
        <v>54.3547188955121</v>
      </c>
      <c r="P10" s="74" t="n">
        <v>86</v>
      </c>
      <c r="Q10" s="72" t="n">
        <v>0.97</v>
      </c>
      <c r="R10" s="73" t="n">
        <f aca="false">S10*T10*U10*V10</f>
        <v>3.366</v>
      </c>
      <c r="S10" s="74" t="n">
        <v>3</v>
      </c>
      <c r="T10" s="72" t="n">
        <v>0.45</v>
      </c>
      <c r="U10" s="72" t="n">
        <f aca="false">44/12</f>
        <v>3.66666666666667</v>
      </c>
      <c r="V10" s="72" t="n">
        <f aca="false">IF(B10="озимая пшеница", IF(C10="классическая технология", 0.65, 0.82),
 IF(B10="подсолнечник", IF(C10="классическая технология", 0.68, 0.75),
 IF(B10="кукуруза", IF(C10="классическая технология", 0.65, 0.85),
 IF(B10="многолетние травы", IF(C10="классическая технология", 0.55, 0.7),
 IF(B10="Лён", IF(C10="классическая технология", 0.48, 0.7),
 IF(B10="Горох", IF(C10="классическая технология", 0.55, 0.8),
 "введите корректное значение"
 ))))))</f>
        <v>0.68</v>
      </c>
      <c r="W10" s="73" t="n">
        <f aca="false">H10*X10</f>
        <v>1.06972</v>
      </c>
      <c r="X10" s="72" t="n">
        <v>0.94</v>
      </c>
    </row>
    <row r="11" customFormat="false" ht="15" hidden="false" customHeight="false" outlineLevel="0" collapsed="false">
      <c r="A11" s="59" t="n">
        <v>9</v>
      </c>
      <c r="B11" s="71" t="s">
        <v>104</v>
      </c>
      <c r="C11" s="71" t="s">
        <v>102</v>
      </c>
      <c r="D11" s="72" t="n">
        <v>0.324</v>
      </c>
      <c r="E11" s="72" t="n">
        <v>0.108</v>
      </c>
      <c r="F11" s="72" t="n">
        <v>0.432</v>
      </c>
      <c r="G11" s="73" t="n">
        <f aca="false">D11+E11+F11</f>
        <v>0.864</v>
      </c>
      <c r="H11" s="73" t="n">
        <f aca="false">I11-G11</f>
        <v>1.536</v>
      </c>
      <c r="I11" s="16" t="n">
        <v>2.4</v>
      </c>
      <c r="J11" s="74" t="n">
        <f aca="false">H11/I11*100</f>
        <v>64</v>
      </c>
      <c r="K11" s="62" t="n">
        <v>470</v>
      </c>
      <c r="L11" s="73" t="n">
        <f aca="false">M11+N11-P11</f>
        <v>95</v>
      </c>
      <c r="M11" s="74" t="n">
        <v>132</v>
      </c>
      <c r="N11" s="74" t="n">
        <v>6</v>
      </c>
      <c r="O11" s="75" t="n">
        <f aca="false">L11/(H11*Q11)</f>
        <v>66.5042562724014</v>
      </c>
      <c r="P11" s="74" t="n">
        <v>43</v>
      </c>
      <c r="Q11" s="72" t="n">
        <v>0.93</v>
      </c>
      <c r="R11" s="73" t="n">
        <f aca="false">S11*T11*U11*V11</f>
        <v>5.445</v>
      </c>
      <c r="S11" s="74" t="n">
        <v>6</v>
      </c>
      <c r="T11" s="72" t="n">
        <v>0.45</v>
      </c>
      <c r="U11" s="72" t="n">
        <f aca="false">44/12</f>
        <v>3.66666666666667</v>
      </c>
      <c r="V11" s="72" t="n">
        <f aca="false">IF(B11="озимая пшеница", IF(C11="классическая технология", 0.65, 0.82),
 IF(B11="подсолнечник", IF(C11="классическая технология", 0.68, 0.75),
 IF(B11="кукуруза", IF(C11="классическая технология", 0.65, 0.85),
 IF(B11="многолетние травы", IF(C11="классическая технология", 0.55, 0.7),
 IF(B11="Лён", IF(C11="классическая технология", 0.48, 0.7),
 IF(B11="Горох", IF(C11="классическая технология", 0.55, 0.8),
 "введите корректное значение"
 ))))))</f>
        <v>0.55</v>
      </c>
      <c r="W11" s="73" t="n">
        <f aca="false">H11*X11</f>
        <v>1.48992</v>
      </c>
      <c r="X11" s="72" t="n">
        <v>0.97</v>
      </c>
    </row>
    <row r="12" customFormat="false" ht="15" hidden="false" customHeight="false" outlineLevel="0" collapsed="false">
      <c r="A12" s="59" t="n">
        <v>10</v>
      </c>
      <c r="B12" s="71" t="s">
        <v>104</v>
      </c>
      <c r="C12" s="71" t="s">
        <v>102</v>
      </c>
      <c r="D12" s="72" t="n">
        <v>0.213</v>
      </c>
      <c r="E12" s="72" t="n">
        <v>0.071</v>
      </c>
      <c r="F12" s="72" t="n">
        <v>0.355</v>
      </c>
      <c r="G12" s="73" t="n">
        <f aca="false">D12+E12+F12</f>
        <v>0.639</v>
      </c>
      <c r="H12" s="73" t="n">
        <f aca="false">I12-G12</f>
        <v>1.561</v>
      </c>
      <c r="I12" s="16" t="n">
        <v>2.2</v>
      </c>
      <c r="J12" s="74" t="n">
        <f aca="false">H12/I12*100</f>
        <v>70.9545454545455</v>
      </c>
      <c r="K12" s="62" t="n">
        <v>406</v>
      </c>
      <c r="L12" s="73" t="n">
        <f aca="false">M12+N12-P12</f>
        <v>23</v>
      </c>
      <c r="M12" s="74" t="n">
        <v>58</v>
      </c>
      <c r="N12" s="74" t="n">
        <v>6</v>
      </c>
      <c r="O12" s="75" t="n">
        <f aca="false">L12/(H12*Q12)</f>
        <v>16.5552188527953</v>
      </c>
      <c r="P12" s="74" t="n">
        <v>41</v>
      </c>
      <c r="Q12" s="72" t="n">
        <v>0.89</v>
      </c>
      <c r="R12" s="73" t="n">
        <f aca="false">S12*T12*U12*V12</f>
        <v>5.445</v>
      </c>
      <c r="S12" s="74" t="n">
        <v>6</v>
      </c>
      <c r="T12" s="72" t="n">
        <v>0.45</v>
      </c>
      <c r="U12" s="72" t="n">
        <f aca="false">44/12</f>
        <v>3.66666666666667</v>
      </c>
      <c r="V12" s="72" t="n">
        <f aca="false">IF(B12="озимая пшеница", IF(C12="классическая технология", 0.65, 0.82),
 IF(B12="подсолнечник", IF(C12="классическая технология", 0.68, 0.75),
 IF(B12="кукуруза", IF(C12="классическая технология", 0.65, 0.85),
 IF(B12="многолетние травы", IF(C12="классическая технология", 0.55, 0.7),
 IF(B12="Лён", IF(C12="классическая технология", 0.48, 0.7),
 IF(B12="Горох", IF(C12="классическая технология", 0.55, 0.8),
 "введите корректное значение"
 ))))))</f>
        <v>0.55</v>
      </c>
      <c r="W12" s="73" t="n">
        <f aca="false">H12*X12</f>
        <v>1.52978</v>
      </c>
      <c r="X12" s="72" t="n">
        <v>0.98</v>
      </c>
    </row>
    <row r="13" customFormat="false" ht="15" hidden="false" customHeight="false" outlineLevel="0" collapsed="false">
      <c r="A13" s="59" t="n">
        <v>11</v>
      </c>
      <c r="B13" s="71" t="s">
        <v>107</v>
      </c>
      <c r="C13" s="71" t="s">
        <v>102</v>
      </c>
      <c r="D13" s="72" t="n">
        <v>0.162</v>
      </c>
      <c r="E13" s="72" t="n">
        <v>0.054</v>
      </c>
      <c r="F13" s="72" t="n">
        <v>0.108</v>
      </c>
      <c r="G13" s="73" t="n">
        <f aca="false">D13+E13+F13</f>
        <v>0.324</v>
      </c>
      <c r="H13" s="73" t="n">
        <f aca="false">I13-G13</f>
        <v>0.676</v>
      </c>
      <c r="I13" s="16" t="n">
        <v>1</v>
      </c>
      <c r="J13" s="74" t="n">
        <f aca="false">H13/I13*100</f>
        <v>67.6</v>
      </c>
      <c r="K13" s="62" t="n">
        <v>207</v>
      </c>
      <c r="L13" s="73" t="n">
        <f aca="false">M13+N13-P13</f>
        <v>56</v>
      </c>
      <c r="M13" s="74" t="n">
        <v>117</v>
      </c>
      <c r="N13" s="74" t="n">
        <v>11</v>
      </c>
      <c r="O13" s="75" t="n">
        <f aca="false">L13/(H13*Q13)</f>
        <v>93.0789176251579</v>
      </c>
      <c r="P13" s="74" t="n">
        <v>72</v>
      </c>
      <c r="Q13" s="72" t="n">
        <v>0.89</v>
      </c>
      <c r="R13" s="73" t="n">
        <f aca="false">S13*T13*U13*V13</f>
        <v>3.366</v>
      </c>
      <c r="S13" s="74" t="n">
        <v>3</v>
      </c>
      <c r="T13" s="72" t="n">
        <v>0.45</v>
      </c>
      <c r="U13" s="72" t="n">
        <f aca="false">44/12</f>
        <v>3.66666666666667</v>
      </c>
      <c r="V13" s="72" t="n">
        <f aca="false">IF(B13="озимая пшеница", IF(C13="классическая технология", 0.65, 0.82),
 IF(B13="подсолнечник", IF(C13="классическая технология", 0.68, 0.75),
 IF(B13="кукуруза", IF(C13="классическая технология", 0.65, 0.85),
 IF(B13="многолетние травы", IF(C13="классическая технология", 0.55, 0.7),
 IF(B13="Лён", IF(C13="классическая технология", 0.48, 0.7),
 IF(B13="Горох", IF(C13="классическая технология", 0.55, 0.8),
 "введите корректное значение"
 ))))))</f>
        <v>0.68</v>
      </c>
      <c r="W13" s="73" t="n">
        <f aca="false">H13*X13</f>
        <v>0.56108</v>
      </c>
      <c r="X13" s="72" t="n">
        <v>0.83</v>
      </c>
    </row>
    <row r="14" customFormat="false" ht="15" hidden="false" customHeight="false" outlineLevel="0" collapsed="false">
      <c r="A14" s="59" t="n">
        <v>12</v>
      </c>
      <c r="B14" s="71" t="s">
        <v>106</v>
      </c>
      <c r="C14" s="71" t="s">
        <v>102</v>
      </c>
      <c r="D14" s="72" t="n">
        <v>0.432</v>
      </c>
      <c r="E14" s="72" t="n">
        <v>0.054</v>
      </c>
      <c r="F14" s="72" t="n">
        <v>0.432</v>
      </c>
      <c r="G14" s="73" t="n">
        <f aca="false">D14+E14+F14</f>
        <v>0.918</v>
      </c>
      <c r="H14" s="73" t="n">
        <f aca="false">I14-G14</f>
        <v>3.582</v>
      </c>
      <c r="I14" s="16" t="n">
        <v>4.5</v>
      </c>
      <c r="J14" s="74" t="n">
        <f aca="false">H14/I14*100</f>
        <v>79.6</v>
      </c>
      <c r="K14" s="62" t="n">
        <v>202</v>
      </c>
      <c r="L14" s="73" t="n">
        <f aca="false">M14+N14-P14</f>
        <v>35</v>
      </c>
      <c r="M14" s="74" t="n">
        <v>108</v>
      </c>
      <c r="N14" s="74" t="n">
        <v>12</v>
      </c>
      <c r="O14" s="75" t="n">
        <f aca="false">L14/(H14*Q14)</f>
        <v>11.9159483052117</v>
      </c>
      <c r="P14" s="74" t="n">
        <v>85</v>
      </c>
      <c r="Q14" s="72" t="n">
        <v>0.82</v>
      </c>
      <c r="R14" s="73" t="n">
        <f aca="false">S14*T14*U14*V14</f>
        <v>5.445</v>
      </c>
      <c r="S14" s="74" t="n">
        <v>6</v>
      </c>
      <c r="T14" s="72" t="n">
        <v>0.45</v>
      </c>
      <c r="U14" s="72" t="n">
        <f aca="false">44/12</f>
        <v>3.66666666666667</v>
      </c>
      <c r="V14" s="72" t="n">
        <f aca="false">IF(B14="озимая пшеница", IF(C14="классическая технология", 0.65, 0.82),
 IF(B14="подсолнечник", IF(C14="классическая технология", 0.68, 0.75),
 IF(B14="кукуруза", IF(C14="классическая технология", 0.65, 0.85),
 IF(B14="многолетние травы", IF(C14="классическая технология", 0.55, 0.7),
 IF(B14="Лён", IF(C14="классическая технология", 0.48, 0.7),
 IF(B14="Горох", IF(C14="классическая технология", 0.55, 0.8),
 "введите корректное значение"
 ))))))</f>
        <v>0.55</v>
      </c>
      <c r="W14" s="73" t="n">
        <f aca="false">H14*X14</f>
        <v>2.90142</v>
      </c>
      <c r="X14" s="72" t="n">
        <v>0.81</v>
      </c>
    </row>
    <row r="15" customFormat="false" ht="15" hidden="false" customHeight="false" outlineLevel="0" collapsed="false">
      <c r="A15" s="59" t="n">
        <v>13</v>
      </c>
      <c r="B15" s="71" t="s">
        <v>106</v>
      </c>
      <c r="C15" s="71" t="s">
        <v>102</v>
      </c>
      <c r="D15" s="72" t="n">
        <v>0.201</v>
      </c>
      <c r="E15" s="72" t="n">
        <v>0.134</v>
      </c>
      <c r="F15" s="72" t="n">
        <v>0.268</v>
      </c>
      <c r="G15" s="73" t="n">
        <f aca="false">D15+E15+F15</f>
        <v>0.603</v>
      </c>
      <c r="H15" s="73" t="n">
        <f aca="false">I15-G15</f>
        <v>4.097</v>
      </c>
      <c r="I15" s="16" t="n">
        <v>4.7</v>
      </c>
      <c r="J15" s="74" t="n">
        <f aca="false">H15/I15*100</f>
        <v>87.1702127659575</v>
      </c>
      <c r="K15" s="62" t="n">
        <v>312</v>
      </c>
      <c r="L15" s="73" t="n">
        <f aca="false">M15+N15-P15</f>
        <v>-5</v>
      </c>
      <c r="M15" s="74" t="n">
        <v>70</v>
      </c>
      <c r="N15" s="74" t="n">
        <v>14</v>
      </c>
      <c r="O15" s="75" t="n">
        <f aca="false">L15/(H15*Q15)</f>
        <v>-1.40276456841143</v>
      </c>
      <c r="P15" s="74" t="n">
        <v>89</v>
      </c>
      <c r="Q15" s="72" t="n">
        <v>0.87</v>
      </c>
      <c r="R15" s="73" t="n">
        <f aca="false">S15*T15*U15*V15</f>
        <v>3.63</v>
      </c>
      <c r="S15" s="74" t="n">
        <v>4</v>
      </c>
      <c r="T15" s="72" t="n">
        <v>0.45</v>
      </c>
      <c r="U15" s="72" t="n">
        <f aca="false">44/12</f>
        <v>3.66666666666667</v>
      </c>
      <c r="V15" s="72" t="n">
        <f aca="false">IF(B15="озимая пшеница", IF(C15="классическая технология", 0.65, 0.82),
 IF(B15="подсолнечник", IF(C15="классическая технология", 0.68, 0.75),
 IF(B15="кукуруза", IF(C15="классическая технология", 0.65, 0.85),
 IF(B15="многолетние травы", IF(C15="классическая технология", 0.55, 0.7),
 IF(B15="Лён", IF(C15="классическая технология", 0.48, 0.7),
 IF(B15="Горох", IF(C15="классическая технология", 0.55, 0.8),
 "введите корректное значение"
 ))))))</f>
        <v>0.55</v>
      </c>
      <c r="W15" s="73" t="n">
        <f aca="false">H15*X15</f>
        <v>3.48245</v>
      </c>
      <c r="X15" s="72" t="n">
        <v>0.85</v>
      </c>
    </row>
    <row r="16" customFormat="false" ht="15" hidden="false" customHeight="false" outlineLevel="0" collapsed="false">
      <c r="A16" s="59" t="n">
        <v>14</v>
      </c>
      <c r="B16" s="71" t="s">
        <v>104</v>
      </c>
      <c r="C16" s="71" t="s">
        <v>101</v>
      </c>
      <c r="D16" s="72" t="n">
        <v>0.385</v>
      </c>
      <c r="E16" s="72" t="n">
        <v>0.11</v>
      </c>
      <c r="F16" s="72" t="n">
        <v>0.165</v>
      </c>
      <c r="G16" s="73" t="n">
        <f aca="false">D16+E16+F16</f>
        <v>0.66</v>
      </c>
      <c r="H16" s="73" t="n">
        <f aca="false">I16-G16</f>
        <v>1.44</v>
      </c>
      <c r="I16" s="16" t="n">
        <v>2.1</v>
      </c>
      <c r="J16" s="74" t="n">
        <f aca="false">H16/I16*100</f>
        <v>68.5714285714286</v>
      </c>
      <c r="K16" s="62" t="n">
        <v>363</v>
      </c>
      <c r="L16" s="73" t="n">
        <f aca="false">M16+N16-P16</f>
        <v>8</v>
      </c>
      <c r="M16" s="74" t="n">
        <v>50</v>
      </c>
      <c r="N16" s="74" t="n">
        <v>9</v>
      </c>
      <c r="O16" s="75" t="n">
        <f aca="false">L16/(H16*Q16)</f>
        <v>6.24219725343321</v>
      </c>
      <c r="P16" s="74" t="n">
        <v>51</v>
      </c>
      <c r="Q16" s="72" t="n">
        <v>0.89</v>
      </c>
      <c r="R16" s="73" t="n">
        <f aca="false">S16*T16*U16*V16</f>
        <v>6.6</v>
      </c>
      <c r="S16" s="74" t="n">
        <v>5</v>
      </c>
      <c r="T16" s="72" t="n">
        <v>0.45</v>
      </c>
      <c r="U16" s="72" t="n">
        <f aca="false">44/12</f>
        <v>3.66666666666667</v>
      </c>
      <c r="V16" s="72" t="n">
        <f aca="false">IF(B16="озимая пшеница", IF(C16="классическая технология", 0.65, 0.82),
 IF(B16="подсолнечник", IF(C16="классическая технология", 0.68, 0.75),
 IF(B16="кукуруза", IF(C16="классическая технология", 0.65, 0.85),
 IF(B16="многолетние травы", IF(C16="классическая технология", 0.55, 0.7),
 IF(B16="Лён", IF(C16="классическая технология", 0.48, 0.7),
 IF(B16="Горох", IF(C16="классическая технология", 0.55, 0.8),
 "введите корректное значение"
 ))))))</f>
        <v>0.8</v>
      </c>
      <c r="W16" s="73" t="n">
        <f aca="false">H16*X16</f>
        <v>1.44</v>
      </c>
      <c r="X16" s="72" t="n">
        <v>1</v>
      </c>
    </row>
    <row r="17" customFormat="false" ht="15" hidden="false" customHeight="false" outlineLevel="0" collapsed="false">
      <c r="A17" s="59" t="n">
        <v>15</v>
      </c>
      <c r="B17" s="71" t="s">
        <v>105</v>
      </c>
      <c r="C17" s="71" t="s">
        <v>101</v>
      </c>
      <c r="D17" s="72" t="n">
        <v>0.496</v>
      </c>
      <c r="E17" s="72" t="n">
        <v>0.062</v>
      </c>
      <c r="F17" s="72" t="n">
        <v>0.248</v>
      </c>
      <c r="G17" s="73" t="n">
        <f aca="false">D17+E17+F17</f>
        <v>0.806</v>
      </c>
      <c r="H17" s="73" t="n">
        <f aca="false">I17-G17</f>
        <v>2.894</v>
      </c>
      <c r="I17" s="16" t="n">
        <v>3.7</v>
      </c>
      <c r="J17" s="74" t="n">
        <f aca="false">H17/I17*100</f>
        <v>78.2162162162162</v>
      </c>
      <c r="K17" s="62" t="n">
        <v>434</v>
      </c>
      <c r="L17" s="73" t="n">
        <f aca="false">M17+N17-P17</f>
        <v>98</v>
      </c>
      <c r="M17" s="74" t="n">
        <v>135</v>
      </c>
      <c r="N17" s="74" t="n">
        <v>10</v>
      </c>
      <c r="O17" s="75" t="n">
        <f aca="false">L17/(H17*Q17)</f>
        <v>34.5542501727713</v>
      </c>
      <c r="P17" s="74" t="n">
        <v>47</v>
      </c>
      <c r="Q17" s="72" t="n">
        <v>0.98</v>
      </c>
      <c r="R17" s="73" t="n">
        <f aca="false">S17*T17*U17*V17</f>
        <v>4.2075</v>
      </c>
      <c r="S17" s="74" t="n">
        <v>3</v>
      </c>
      <c r="T17" s="72" t="n">
        <v>0.45</v>
      </c>
      <c r="U17" s="72" t="n">
        <f aca="false">44/12</f>
        <v>3.66666666666667</v>
      </c>
      <c r="V17" s="72" t="n">
        <f aca="false">IF(B17="озимая пшеница", IF(C17="классическая технология", 0.65, 0.82),
 IF(B17="подсолнечник", IF(C17="классическая технология", 0.68, 0.75),
 IF(B17="кукуруза", IF(C17="классическая технология", 0.65, 0.85),
 IF(B17="многолетние травы", IF(C17="классическая технология", 0.55, 0.7),
 IF(B17="Лён", IF(C17="классическая технология", 0.48, 0.7),
 IF(B17="Горох", IF(C17="классическая технология", 0.55, 0.8),
 "введите корректное значение"
 ))))))</f>
        <v>0.85</v>
      </c>
      <c r="W17" s="73" t="n">
        <f aca="false">H17*X17</f>
        <v>2.3152</v>
      </c>
      <c r="X17" s="72" t="n">
        <v>0.8</v>
      </c>
    </row>
    <row r="18" customFormat="false" ht="15" hidden="false" customHeight="false" outlineLevel="0" collapsed="false">
      <c r="A18" s="59" t="n">
        <v>16</v>
      </c>
      <c r="B18" s="71" t="s">
        <v>103</v>
      </c>
      <c r="C18" s="71" t="s">
        <v>102</v>
      </c>
      <c r="D18" s="72" t="n">
        <v>0.24</v>
      </c>
      <c r="E18" s="72" t="n">
        <v>0.048</v>
      </c>
      <c r="F18" s="72" t="n">
        <v>0.288</v>
      </c>
      <c r="G18" s="73" t="n">
        <f aca="false">D18+E18+F18</f>
        <v>0.576</v>
      </c>
      <c r="H18" s="73" t="n">
        <f aca="false">I18-G18</f>
        <v>3.424</v>
      </c>
      <c r="I18" s="16" t="n">
        <v>4</v>
      </c>
      <c r="J18" s="74" t="n">
        <f aca="false">H18/I18*100</f>
        <v>85.6</v>
      </c>
      <c r="K18" s="62" t="n">
        <v>371</v>
      </c>
      <c r="L18" s="73" t="n">
        <f aca="false">M18+N18-P18</f>
        <v>44</v>
      </c>
      <c r="M18" s="74" t="n">
        <v>100</v>
      </c>
      <c r="N18" s="74" t="n">
        <v>12</v>
      </c>
      <c r="O18" s="75" t="n">
        <f aca="false">L18/(H18*Q18)</f>
        <v>13.5268076733891</v>
      </c>
      <c r="P18" s="74" t="n">
        <v>68</v>
      </c>
      <c r="Q18" s="72" t="n">
        <v>0.95</v>
      </c>
      <c r="R18" s="73" t="n">
        <f aca="false">S18*T18*U18*V18</f>
        <v>3.2175</v>
      </c>
      <c r="S18" s="74" t="n">
        <v>3</v>
      </c>
      <c r="T18" s="72" t="n">
        <v>0.45</v>
      </c>
      <c r="U18" s="72" t="n">
        <f aca="false">44/12</f>
        <v>3.66666666666667</v>
      </c>
      <c r="V18" s="72" t="n">
        <f aca="false">IF(B18="озимая пшеница", IF(C18="классическая технология", 0.65, 0.82),
 IF(B18="подсолнечник", IF(C18="классическая технология", 0.68, 0.75),
 IF(B18="кукуруза", IF(C18="классическая технология", 0.65, 0.85),
 IF(B18="многолетние травы", IF(C18="классическая технология", 0.55, 0.7),
 IF(B18="Лён", IF(C18="классическая технология", 0.48, 0.7),
 IF(B18="Горох", IF(C18="классическая технология", 0.55, 0.8),
 "введите корректное значение"
 ))))))</f>
        <v>0.65</v>
      </c>
      <c r="W18" s="73" t="n">
        <f aca="false">H18*X18</f>
        <v>3.11584</v>
      </c>
      <c r="X18" s="72" t="n">
        <v>0.91</v>
      </c>
    </row>
    <row r="19" customFormat="false" ht="15" hidden="false" customHeight="false" outlineLevel="0" collapsed="false">
      <c r="A19" s="59" t="n">
        <v>17</v>
      </c>
      <c r="B19" s="71" t="s">
        <v>104</v>
      </c>
      <c r="C19" s="71" t="s">
        <v>102</v>
      </c>
      <c r="D19" s="72" t="n">
        <v>0.305</v>
      </c>
      <c r="E19" s="72" t="n">
        <v>0.122</v>
      </c>
      <c r="F19" s="72" t="n">
        <v>0.488</v>
      </c>
      <c r="G19" s="73" t="n">
        <f aca="false">D19+E19+F19</f>
        <v>0.915</v>
      </c>
      <c r="H19" s="73" t="n">
        <f aca="false">I19-G19</f>
        <v>1.485</v>
      </c>
      <c r="I19" s="16" t="n">
        <v>2.4</v>
      </c>
      <c r="J19" s="74" t="n">
        <f aca="false">H19/I19*100</f>
        <v>61.875</v>
      </c>
      <c r="K19" s="62" t="n">
        <v>399</v>
      </c>
      <c r="L19" s="73" t="n">
        <f aca="false">M19+N19-P19</f>
        <v>67</v>
      </c>
      <c r="M19" s="74" t="n">
        <v>119</v>
      </c>
      <c r="N19" s="74" t="n">
        <v>10</v>
      </c>
      <c r="O19" s="75" t="n">
        <f aca="false">L19/(H19*Q19)</f>
        <v>56.3973063973064</v>
      </c>
      <c r="P19" s="74" t="n">
        <v>62</v>
      </c>
      <c r="Q19" s="72" t="n">
        <v>0.8</v>
      </c>
      <c r="R19" s="73" t="n">
        <f aca="false">S19*T19*U19*V19</f>
        <v>4.5375</v>
      </c>
      <c r="S19" s="74" t="n">
        <v>5</v>
      </c>
      <c r="T19" s="72" t="n">
        <v>0.45</v>
      </c>
      <c r="U19" s="72" t="n">
        <f aca="false">44/12</f>
        <v>3.66666666666667</v>
      </c>
      <c r="V19" s="72" t="n">
        <f aca="false">IF(B19="озимая пшеница", IF(C19="классическая технология", 0.65, 0.82),
 IF(B19="подсолнечник", IF(C19="классическая технология", 0.68, 0.75),
 IF(B19="кукуруза", IF(C19="классическая технология", 0.65, 0.85),
 IF(B19="многолетние травы", IF(C19="классическая технология", 0.55, 0.7),
 IF(B19="Лён", IF(C19="классическая технология", 0.48, 0.7),
 IF(B19="Горох", IF(C19="классическая технология", 0.55, 0.8),
 "введите корректное значение"
 ))))))</f>
        <v>0.55</v>
      </c>
      <c r="W19" s="73" t="n">
        <f aca="false">H19*X19</f>
        <v>1.29195</v>
      </c>
      <c r="X19" s="72" t="n">
        <v>0.87</v>
      </c>
    </row>
    <row r="20" customFormat="false" ht="15" hidden="false" customHeight="false" outlineLevel="0" collapsed="false">
      <c r="A20" s="59" t="n">
        <v>18</v>
      </c>
      <c r="B20" s="71" t="s">
        <v>107</v>
      </c>
      <c r="C20" s="71" t="s">
        <v>101</v>
      </c>
      <c r="D20" s="72" t="n">
        <v>0.345</v>
      </c>
      <c r="E20" s="72" t="n">
        <v>0.069</v>
      </c>
      <c r="F20" s="72" t="n">
        <v>0.414</v>
      </c>
      <c r="G20" s="73" t="n">
        <f aca="false">D20+E20+F20</f>
        <v>0.828</v>
      </c>
      <c r="H20" s="73" t="n">
        <f aca="false">I20-G20</f>
        <v>0.572</v>
      </c>
      <c r="I20" s="16" t="n">
        <v>1.4</v>
      </c>
      <c r="J20" s="74" t="n">
        <f aca="false">H20/I20*100</f>
        <v>40.8571428571429</v>
      </c>
      <c r="K20" s="62" t="n">
        <v>101</v>
      </c>
      <c r="L20" s="73" t="n">
        <f aca="false">M20+N20-P20</f>
        <v>27</v>
      </c>
      <c r="M20" s="74" t="n">
        <v>89</v>
      </c>
      <c r="N20" s="74" t="n">
        <v>6</v>
      </c>
      <c r="O20" s="75" t="n">
        <f aca="false">L20/(H20*Q20)</f>
        <v>51.8712057173596</v>
      </c>
      <c r="P20" s="74" t="n">
        <v>68</v>
      </c>
      <c r="Q20" s="72" t="n">
        <v>0.91</v>
      </c>
      <c r="R20" s="73" t="n">
        <f aca="false">S20*T20*U20*V20</f>
        <v>3.7125</v>
      </c>
      <c r="S20" s="74" t="n">
        <v>3</v>
      </c>
      <c r="T20" s="72" t="n">
        <v>0.45</v>
      </c>
      <c r="U20" s="72" t="n">
        <f aca="false">44/12</f>
        <v>3.66666666666667</v>
      </c>
      <c r="V20" s="72" t="n">
        <f aca="false">IF(B20="озимая пшеница", IF(C20="классическая технология", 0.65, 0.82),
 IF(B20="подсолнечник", IF(C20="классическая технология", 0.68, 0.75),
 IF(B20="кукуруза", IF(C20="классическая технология", 0.65, 0.85),
 IF(B20="многолетние травы", IF(C20="классическая технология", 0.55, 0.7),
 IF(B20="Лён", IF(C20="классическая технология", 0.48, 0.7),
 IF(B20="Горох", IF(C20="классическая технология", 0.55, 0.8),
 "введите корректное значение"
 ))))))</f>
        <v>0.75</v>
      </c>
      <c r="W20" s="73" t="n">
        <f aca="false">H20*X20</f>
        <v>0.50336</v>
      </c>
      <c r="X20" s="72" t="n">
        <v>0.88</v>
      </c>
    </row>
    <row r="21" customFormat="false" ht="15" hidden="false" customHeight="false" outlineLevel="0" collapsed="false">
      <c r="A21" s="59" t="n">
        <v>19</v>
      </c>
      <c r="B21" s="71" t="s">
        <v>103</v>
      </c>
      <c r="C21" s="71" t="s">
        <v>102</v>
      </c>
      <c r="D21" s="72" t="n">
        <v>0.176</v>
      </c>
      <c r="E21" s="72" t="n">
        <v>0.044</v>
      </c>
      <c r="F21" s="72" t="n">
        <v>0.132</v>
      </c>
      <c r="G21" s="73" t="n">
        <f aca="false">D21+E21+F21</f>
        <v>0.352</v>
      </c>
      <c r="H21" s="73" t="n">
        <f aca="false">I21-G21</f>
        <v>5.948</v>
      </c>
      <c r="I21" s="16" t="n">
        <v>6.3</v>
      </c>
      <c r="J21" s="74" t="n">
        <f aca="false">H21/I21*100</f>
        <v>94.4126984126984</v>
      </c>
      <c r="K21" s="62" t="n">
        <v>183</v>
      </c>
      <c r="L21" s="73" t="n">
        <f aca="false">M21+N21-P21</f>
        <v>15</v>
      </c>
      <c r="M21" s="74" t="n">
        <v>72</v>
      </c>
      <c r="N21" s="74" t="n">
        <v>7</v>
      </c>
      <c r="O21" s="75" t="n">
        <f aca="false">L21/(H21*Q21)</f>
        <v>2.71167321083802</v>
      </c>
      <c r="P21" s="74" t="n">
        <v>64</v>
      </c>
      <c r="Q21" s="72" t="n">
        <v>0.93</v>
      </c>
      <c r="R21" s="73" t="n">
        <f aca="false">S21*T21*U21*V21</f>
        <v>3.2175</v>
      </c>
      <c r="S21" s="74" t="n">
        <v>3</v>
      </c>
      <c r="T21" s="72" t="n">
        <v>0.45</v>
      </c>
      <c r="U21" s="72" t="n">
        <f aca="false">44/12</f>
        <v>3.66666666666667</v>
      </c>
      <c r="V21" s="72" t="n">
        <f aca="false">IF(B21="озимая пшеница", IF(C21="классическая технология", 0.65, 0.82),
 IF(B21="подсолнечник", IF(C21="классическая технология", 0.68, 0.75),
 IF(B21="кукуруза", IF(C21="классическая технология", 0.65, 0.85),
 IF(B21="многолетние травы", IF(C21="классическая технология", 0.55, 0.7),
 IF(B21="Лён", IF(C21="классическая технология", 0.48, 0.7),
 IF(B21="Горох", IF(C21="классическая технология", 0.55, 0.8),
 "введите корректное значение"
 ))))))</f>
        <v>0.65</v>
      </c>
      <c r="W21" s="73" t="n">
        <f aca="false">H21*X21</f>
        <v>5.6506</v>
      </c>
      <c r="X21" s="72" t="n">
        <v>0.95</v>
      </c>
    </row>
    <row r="22" customFormat="false" ht="15" hidden="false" customHeight="false" outlineLevel="0" collapsed="false">
      <c r="A22" s="59" t="n">
        <v>20</v>
      </c>
      <c r="B22" s="71" t="s">
        <v>104</v>
      </c>
      <c r="C22" s="71" t="s">
        <v>101</v>
      </c>
      <c r="D22" s="72" t="n">
        <v>0.44</v>
      </c>
      <c r="E22" s="72" t="n">
        <v>0.11</v>
      </c>
      <c r="F22" s="72" t="n">
        <v>0.22</v>
      </c>
      <c r="G22" s="73" t="n">
        <f aca="false">D22+E22+F22</f>
        <v>0.77</v>
      </c>
      <c r="H22" s="73" t="n">
        <f aca="false">I22-G22</f>
        <v>1.13</v>
      </c>
      <c r="I22" s="16" t="n">
        <v>1.9</v>
      </c>
      <c r="J22" s="74" t="n">
        <f aca="false">H22/I22*100</f>
        <v>59.4736842105263</v>
      </c>
      <c r="K22" s="62" t="n">
        <v>156</v>
      </c>
      <c r="L22" s="73" t="n">
        <f aca="false">M22+N22-P22</f>
        <v>55</v>
      </c>
      <c r="M22" s="74" t="n">
        <v>121</v>
      </c>
      <c r="N22" s="74" t="n">
        <v>14</v>
      </c>
      <c r="O22" s="75" t="n">
        <f aca="false">L22/(H22*Q22)</f>
        <v>55.9454785881396</v>
      </c>
      <c r="P22" s="74" t="n">
        <v>80</v>
      </c>
      <c r="Q22" s="72" t="n">
        <v>0.87</v>
      </c>
      <c r="R22" s="73" t="n">
        <f aca="false">S22*T22*U22*V22</f>
        <v>6.6</v>
      </c>
      <c r="S22" s="74" t="n">
        <v>5</v>
      </c>
      <c r="T22" s="72" t="n">
        <v>0.45</v>
      </c>
      <c r="U22" s="72" t="n">
        <f aca="false">44/12</f>
        <v>3.66666666666667</v>
      </c>
      <c r="V22" s="72" t="n">
        <f aca="false">IF(B22="озимая пшеница", IF(C22="классическая технология", 0.65, 0.82),
 IF(B22="подсолнечник", IF(C22="классическая технология", 0.68, 0.75),
 IF(B22="кукуруза", IF(C22="классическая технология", 0.65, 0.85),
 IF(B22="многолетние травы", IF(C22="классическая технология", 0.55, 0.7),
 IF(B22="Лён", IF(C22="классическая технология", 0.48, 0.7),
 IF(B22="Горох", IF(C22="классическая технология", 0.55, 0.8),
 "введите корректное значение"
 ))))))</f>
        <v>0.8</v>
      </c>
      <c r="W22" s="73" t="n">
        <f aca="false">H22*X22</f>
        <v>1.1187</v>
      </c>
      <c r="X22" s="72" t="n">
        <v>0.99</v>
      </c>
    </row>
    <row r="23" customFormat="false" ht="15" hidden="false" customHeight="false" outlineLevel="0" collapsed="false">
      <c r="A23" s="59" t="n">
        <v>21</v>
      </c>
      <c r="B23" s="71" t="s">
        <v>105</v>
      </c>
      <c r="C23" s="71" t="s">
        <v>101</v>
      </c>
      <c r="D23" s="72" t="n">
        <v>0.24</v>
      </c>
      <c r="E23" s="72" t="n">
        <v>0.096</v>
      </c>
      <c r="F23" s="72" t="n">
        <v>0.24</v>
      </c>
      <c r="G23" s="73" t="n">
        <f aca="false">D23+E23+F23</f>
        <v>0.576</v>
      </c>
      <c r="H23" s="73" t="n">
        <f aca="false">I23-G23</f>
        <v>2.724</v>
      </c>
      <c r="I23" s="16" t="n">
        <v>3.3</v>
      </c>
      <c r="J23" s="74" t="n">
        <f aca="false">H23/I23*100</f>
        <v>82.5454545454546</v>
      </c>
      <c r="K23" s="62" t="n">
        <v>231</v>
      </c>
      <c r="L23" s="73" t="n">
        <f aca="false">M23+N23-P23</f>
        <v>37</v>
      </c>
      <c r="M23" s="74" t="n">
        <v>93</v>
      </c>
      <c r="N23" s="74" t="n">
        <v>6</v>
      </c>
      <c r="O23" s="75" t="n">
        <f aca="false">L23/(H23*Q23)</f>
        <v>15.6126048576299</v>
      </c>
      <c r="P23" s="74" t="n">
        <v>62</v>
      </c>
      <c r="Q23" s="72" t="n">
        <v>0.87</v>
      </c>
      <c r="R23" s="73" t="n">
        <f aca="false">S23*T23*U23*V23</f>
        <v>7.0125</v>
      </c>
      <c r="S23" s="74" t="n">
        <v>5</v>
      </c>
      <c r="T23" s="72" t="n">
        <v>0.45</v>
      </c>
      <c r="U23" s="72" t="n">
        <f aca="false">44/12</f>
        <v>3.66666666666667</v>
      </c>
      <c r="V23" s="72" t="n">
        <f aca="false">IF(B23="озимая пшеница", IF(C23="классическая технология", 0.65, 0.82),
 IF(B23="подсолнечник", IF(C23="классическая технология", 0.68, 0.75),
 IF(B23="кукуруза", IF(C23="классическая технология", 0.65, 0.85),
 IF(B23="многолетние травы", IF(C23="классическая технология", 0.55, 0.7),
 IF(B23="Лён", IF(C23="классическая технология", 0.48, 0.7),
 IF(B23="Горох", IF(C23="классическая технология", 0.55, 0.8),
 "введите корректное значение"
 ))))))</f>
        <v>0.85</v>
      </c>
      <c r="W23" s="73" t="n">
        <f aca="false">H23*X23</f>
        <v>2.61504</v>
      </c>
      <c r="X23" s="72" t="n">
        <v>0.96</v>
      </c>
    </row>
    <row r="24" customFormat="false" ht="15" hidden="false" customHeight="false" outlineLevel="0" collapsed="false">
      <c r="A24" s="59" t="n">
        <v>22</v>
      </c>
      <c r="B24" s="71" t="s">
        <v>104</v>
      </c>
      <c r="C24" s="71" t="s">
        <v>102</v>
      </c>
      <c r="D24" s="72" t="n">
        <v>0.287</v>
      </c>
      <c r="E24" s="72" t="n">
        <v>0.082</v>
      </c>
      <c r="F24" s="72" t="n">
        <v>0.164</v>
      </c>
      <c r="G24" s="73" t="n">
        <f aca="false">D24+E24+F24</f>
        <v>0.533</v>
      </c>
      <c r="H24" s="73" t="n">
        <f aca="false">I24-G24</f>
        <v>1.867</v>
      </c>
      <c r="I24" s="16" t="n">
        <v>2.4</v>
      </c>
      <c r="J24" s="74" t="n">
        <f aca="false">H24/I24*100</f>
        <v>77.7916666666667</v>
      </c>
      <c r="K24" s="62" t="n">
        <v>405</v>
      </c>
      <c r="L24" s="73" t="n">
        <f aca="false">M24+N24-P24</f>
        <v>56</v>
      </c>
      <c r="M24" s="74" t="n">
        <v>111</v>
      </c>
      <c r="N24" s="74" t="n">
        <v>10</v>
      </c>
      <c r="O24" s="75" t="n">
        <f aca="false">L24/(H24*Q24)</f>
        <v>30.6067794016375</v>
      </c>
      <c r="P24" s="74" t="n">
        <v>65</v>
      </c>
      <c r="Q24" s="72" t="n">
        <v>0.98</v>
      </c>
      <c r="R24" s="73" t="n">
        <f aca="false">S24*T24*U24*V24</f>
        <v>4.5375</v>
      </c>
      <c r="S24" s="74" t="n">
        <v>5</v>
      </c>
      <c r="T24" s="72" t="n">
        <v>0.45</v>
      </c>
      <c r="U24" s="72" t="n">
        <f aca="false">44/12</f>
        <v>3.66666666666667</v>
      </c>
      <c r="V24" s="72" t="n">
        <f aca="false">IF(B24="озимая пшеница", IF(C24="классическая технология", 0.65, 0.82),
 IF(B24="подсолнечник", IF(C24="классическая технология", 0.68, 0.75),
 IF(B24="кукуруза", IF(C24="классическая технология", 0.65, 0.85),
 IF(B24="многолетние травы", IF(C24="классическая технология", 0.55, 0.7),
 IF(B24="Лён", IF(C24="классическая технология", 0.48, 0.7),
 IF(B24="Горох", IF(C24="классическая технология", 0.55, 0.8),
 "введите корректное значение"
 ))))))</f>
        <v>0.55</v>
      </c>
      <c r="W24" s="73" t="n">
        <f aca="false">H24*X24</f>
        <v>1.82966</v>
      </c>
      <c r="X24" s="72" t="n">
        <v>0.98</v>
      </c>
    </row>
    <row r="25" customFormat="false" ht="15" hidden="false" customHeight="false" outlineLevel="0" collapsed="false">
      <c r="A25" s="59" t="n">
        <v>23</v>
      </c>
      <c r="B25" s="71" t="s">
        <v>106</v>
      </c>
      <c r="C25" s="71" t="s">
        <v>102</v>
      </c>
      <c r="D25" s="72" t="n">
        <v>0.36</v>
      </c>
      <c r="E25" s="72" t="n">
        <v>0.09</v>
      </c>
      <c r="F25" s="72" t="n">
        <v>0.225</v>
      </c>
      <c r="G25" s="73" t="n">
        <f aca="false">D25+E25+F25</f>
        <v>0.675</v>
      </c>
      <c r="H25" s="73" t="n">
        <f aca="false">I25-G25</f>
        <v>3.725</v>
      </c>
      <c r="I25" s="16" t="n">
        <v>4.4</v>
      </c>
      <c r="J25" s="74" t="n">
        <f aca="false">H25/I25*100</f>
        <v>84.6590909090909</v>
      </c>
      <c r="K25" s="62" t="n">
        <v>200</v>
      </c>
      <c r="L25" s="73" t="n">
        <f aca="false">M25+N25-P25</f>
        <v>101</v>
      </c>
      <c r="M25" s="74" t="n">
        <v>148</v>
      </c>
      <c r="N25" s="74" t="n">
        <v>9</v>
      </c>
      <c r="O25" s="75" t="n">
        <f aca="false">L25/(H25*Q25)</f>
        <v>27.6674428160526</v>
      </c>
      <c r="P25" s="74" t="n">
        <v>56</v>
      </c>
      <c r="Q25" s="72" t="n">
        <v>0.98</v>
      </c>
      <c r="R25" s="73" t="n">
        <f aca="false">S25*T25*U25*V25</f>
        <v>2.7225</v>
      </c>
      <c r="S25" s="74" t="n">
        <v>3</v>
      </c>
      <c r="T25" s="72" t="n">
        <v>0.45</v>
      </c>
      <c r="U25" s="72" t="n">
        <f aca="false">44/12</f>
        <v>3.66666666666667</v>
      </c>
      <c r="V25" s="72" t="n">
        <f aca="false">IF(B25="озимая пшеница", IF(C25="классическая технология", 0.65, 0.82),
 IF(B25="подсолнечник", IF(C25="классическая технология", 0.68, 0.75),
 IF(B25="кукуруза", IF(C25="классическая технология", 0.65, 0.85),
 IF(B25="многолетние травы", IF(C25="классическая технология", 0.55, 0.7),
 IF(B25="Лён", IF(C25="классическая технология", 0.48, 0.7),
 IF(B25="Горох", IF(C25="классическая технология", 0.55, 0.8),
 "введите корректное значение"
 ))))))</f>
        <v>0.55</v>
      </c>
      <c r="W25" s="73" t="n">
        <f aca="false">H25*X25</f>
        <v>3.38975</v>
      </c>
      <c r="X25" s="72" t="n">
        <v>0.91</v>
      </c>
    </row>
    <row r="26" customFormat="false" ht="15" hidden="false" customHeight="false" outlineLevel="0" collapsed="false">
      <c r="A26" s="59" t="n">
        <v>24</v>
      </c>
      <c r="B26" s="71" t="s">
        <v>107</v>
      </c>
      <c r="C26" s="71" t="s">
        <v>101</v>
      </c>
      <c r="D26" s="72" t="n">
        <v>0.392</v>
      </c>
      <c r="E26" s="72" t="n">
        <v>0.049</v>
      </c>
      <c r="F26" s="72" t="n">
        <v>0.392</v>
      </c>
      <c r="G26" s="73" t="n">
        <f aca="false">D26+E26+F26</f>
        <v>0.833</v>
      </c>
      <c r="H26" s="73" t="n">
        <f aca="false">I26-G26</f>
        <v>0.567</v>
      </c>
      <c r="I26" s="16" t="n">
        <v>1.4</v>
      </c>
      <c r="J26" s="74" t="n">
        <f aca="false">H26/I26*100</f>
        <v>40.5</v>
      </c>
      <c r="K26" s="62" t="n">
        <v>481</v>
      </c>
      <c r="L26" s="73" t="n">
        <f aca="false">M26+N26-P26</f>
        <v>115</v>
      </c>
      <c r="M26" s="74" t="n">
        <v>147</v>
      </c>
      <c r="N26" s="74" t="n">
        <v>15</v>
      </c>
      <c r="O26" s="75" t="n">
        <f aca="false">L26/(H26*Q26)</f>
        <v>220.458553791887</v>
      </c>
      <c r="P26" s="74" t="n">
        <v>47</v>
      </c>
      <c r="Q26" s="72" t="n">
        <v>0.92</v>
      </c>
      <c r="R26" s="73" t="n">
        <f aca="false">S26*T26*U26*V26</f>
        <v>3.7125</v>
      </c>
      <c r="S26" s="74" t="n">
        <v>3</v>
      </c>
      <c r="T26" s="72" t="n">
        <v>0.45</v>
      </c>
      <c r="U26" s="72" t="n">
        <f aca="false">44/12</f>
        <v>3.66666666666667</v>
      </c>
      <c r="V26" s="72" t="n">
        <f aca="false">IF(B26="озимая пшеница", IF(C26="классическая технология", 0.65, 0.82),
 IF(B26="подсолнечник", IF(C26="классическая технология", 0.68, 0.75),
 IF(B26="кукуруза", IF(C26="классическая технология", 0.65, 0.85),
 IF(B26="многолетние травы", IF(C26="классическая технология", 0.55, 0.7),
 IF(B26="Лён", IF(C26="классическая технология", 0.48, 0.7),
 IF(B26="Горох", IF(C26="классическая технология", 0.55, 0.8),
 "введите корректное значение"
 ))))))</f>
        <v>0.75</v>
      </c>
      <c r="W26" s="73" t="n">
        <f aca="false">H26*X26</f>
        <v>0.567</v>
      </c>
      <c r="X26" s="72" t="n">
        <v>1</v>
      </c>
    </row>
    <row r="27" customFormat="false" ht="15" hidden="false" customHeight="false" outlineLevel="0" collapsed="false">
      <c r="A27" s="59" t="n">
        <v>25</v>
      </c>
      <c r="B27" s="71" t="s">
        <v>103</v>
      </c>
      <c r="C27" s="71" t="s">
        <v>102</v>
      </c>
      <c r="D27" s="72" t="n">
        <v>0.27</v>
      </c>
      <c r="E27" s="72" t="n">
        <v>0.09</v>
      </c>
      <c r="F27" s="72" t="n">
        <v>0.225</v>
      </c>
      <c r="G27" s="73" t="n">
        <f aca="false">D27+E27+F27</f>
        <v>0.585</v>
      </c>
      <c r="H27" s="73" t="n">
        <f aca="false">I27-G27</f>
        <v>3.415</v>
      </c>
      <c r="I27" s="16" t="n">
        <v>4</v>
      </c>
      <c r="J27" s="74" t="n">
        <f aca="false">H27/I27*100</f>
        <v>85.375</v>
      </c>
      <c r="K27" s="62" t="n">
        <v>137</v>
      </c>
      <c r="L27" s="73" t="n">
        <f aca="false">M27+N27-P27</f>
        <v>3</v>
      </c>
      <c r="M27" s="74" t="n">
        <v>61</v>
      </c>
      <c r="N27" s="74" t="n">
        <v>7</v>
      </c>
      <c r="O27" s="75" t="n">
        <f aca="false">L27/(H27*Q27)</f>
        <v>0.915080527086384</v>
      </c>
      <c r="P27" s="74" t="n">
        <v>65</v>
      </c>
      <c r="Q27" s="72" t="n">
        <v>0.96</v>
      </c>
      <c r="R27" s="73" t="n">
        <f aca="false">S27*T27*U27*V27</f>
        <v>3.2175</v>
      </c>
      <c r="S27" s="74" t="n">
        <v>3</v>
      </c>
      <c r="T27" s="72" t="n">
        <v>0.45</v>
      </c>
      <c r="U27" s="72" t="n">
        <f aca="false">44/12</f>
        <v>3.66666666666667</v>
      </c>
      <c r="V27" s="72" t="n">
        <f aca="false">IF(B27="озимая пшеница", IF(C27="классическая технология", 0.65, 0.82),
 IF(B27="подсолнечник", IF(C27="классическая технология", 0.68, 0.75),
 IF(B27="кукуруза", IF(C27="классическая технология", 0.65, 0.85),
 IF(B27="многолетние травы", IF(C27="классическая технология", 0.55, 0.7),
 IF(B27="Лён", IF(C27="классическая технология", 0.48, 0.7),
 IF(B27="Горох", IF(C27="классическая технология", 0.55, 0.8),
 "введите корректное значение"
 ))))))</f>
        <v>0.65</v>
      </c>
      <c r="W27" s="73" t="n">
        <f aca="false">H27*X27</f>
        <v>2.8686</v>
      </c>
      <c r="X27" s="72" t="n">
        <v>0.84</v>
      </c>
    </row>
    <row r="28" customFormat="false" ht="15" hidden="false" customHeight="false" outlineLevel="0" collapsed="false">
      <c r="A28" s="59" t="n">
        <v>26</v>
      </c>
      <c r="B28" s="71" t="s">
        <v>103</v>
      </c>
      <c r="C28" s="71" t="s">
        <v>102</v>
      </c>
      <c r="D28" s="72" t="n">
        <v>0.35</v>
      </c>
      <c r="E28" s="72" t="n">
        <v>0.05</v>
      </c>
      <c r="F28" s="72" t="n">
        <v>0.15</v>
      </c>
      <c r="G28" s="73" t="n">
        <f aca="false">D28+E28+F28</f>
        <v>0.55</v>
      </c>
      <c r="H28" s="73" t="n">
        <f aca="false">I28-G28</f>
        <v>4.85</v>
      </c>
      <c r="I28" s="16" t="n">
        <v>5.4</v>
      </c>
      <c r="J28" s="74" t="n">
        <f aca="false">H28/I28*100</f>
        <v>89.8148148148148</v>
      </c>
      <c r="K28" s="62" t="n">
        <v>305</v>
      </c>
      <c r="L28" s="73" t="n">
        <f aca="false">M28+N28-P28</f>
        <v>67</v>
      </c>
      <c r="M28" s="74" t="n">
        <v>121</v>
      </c>
      <c r="N28" s="74" t="n">
        <v>9</v>
      </c>
      <c r="O28" s="75" t="n">
        <f aca="false">L28/(H28*Q28)</f>
        <v>14.8542290211728</v>
      </c>
      <c r="P28" s="74" t="n">
        <v>63</v>
      </c>
      <c r="Q28" s="72" t="n">
        <v>0.93</v>
      </c>
      <c r="R28" s="73" t="n">
        <f aca="false">S28*T28*U28*V28</f>
        <v>6.435</v>
      </c>
      <c r="S28" s="74" t="n">
        <v>6</v>
      </c>
      <c r="T28" s="72" t="n">
        <v>0.45</v>
      </c>
      <c r="U28" s="72" t="n">
        <f aca="false">44/12</f>
        <v>3.66666666666667</v>
      </c>
      <c r="V28" s="72" t="n">
        <f aca="false">IF(B28="озимая пшеница", IF(C28="классическая технология", 0.65, 0.82),
 IF(B28="подсолнечник", IF(C28="классическая технология", 0.68, 0.75),
 IF(B28="кукуруза", IF(C28="классическая технология", 0.65, 0.85),
 IF(B28="многолетние травы", IF(C28="классическая технология", 0.55, 0.7),
 IF(B28="Лён", IF(C28="классическая технология", 0.48, 0.7),
 IF(B28="Горох", IF(C28="классическая технология", 0.55, 0.8),
 "введите корректное значение"
 ))))))</f>
        <v>0.65</v>
      </c>
      <c r="W28" s="73" t="n">
        <f aca="false">H28*X28</f>
        <v>3.977</v>
      </c>
      <c r="X28" s="72" t="n">
        <v>0.82</v>
      </c>
    </row>
    <row r="29" customFormat="false" ht="15" hidden="false" customHeight="false" outlineLevel="0" collapsed="false">
      <c r="A29" s="59" t="n">
        <v>27</v>
      </c>
      <c r="B29" s="71" t="s">
        <v>104</v>
      </c>
      <c r="C29" s="71" t="s">
        <v>102</v>
      </c>
      <c r="D29" s="72" t="n">
        <v>0.343</v>
      </c>
      <c r="E29" s="72" t="n">
        <v>0.098</v>
      </c>
      <c r="F29" s="72" t="n">
        <v>0.294</v>
      </c>
      <c r="G29" s="73" t="n">
        <f aca="false">D29+E29+F29</f>
        <v>0.735</v>
      </c>
      <c r="H29" s="73" t="n">
        <f aca="false">I29-G29</f>
        <v>1.165</v>
      </c>
      <c r="I29" s="16" t="n">
        <v>1.9</v>
      </c>
      <c r="J29" s="74" t="n">
        <f aca="false">H29/I29*100</f>
        <v>61.3157894736842</v>
      </c>
      <c r="K29" s="62" t="n">
        <v>334</v>
      </c>
      <c r="L29" s="73" t="n">
        <f aca="false">M29+N29-P29</f>
        <v>8</v>
      </c>
      <c r="M29" s="74" t="n">
        <v>61</v>
      </c>
      <c r="N29" s="74" t="n">
        <v>9</v>
      </c>
      <c r="O29" s="75" t="n">
        <f aca="false">L29/(H29*Q29)</f>
        <v>7.46407911923867</v>
      </c>
      <c r="P29" s="74" t="n">
        <v>62</v>
      </c>
      <c r="Q29" s="72" t="n">
        <v>0.92</v>
      </c>
      <c r="R29" s="73" t="n">
        <f aca="false">S29*T29*U29*V29</f>
        <v>4.5375</v>
      </c>
      <c r="S29" s="74" t="n">
        <v>5</v>
      </c>
      <c r="T29" s="72" t="n">
        <v>0.45</v>
      </c>
      <c r="U29" s="72" t="n">
        <f aca="false">44/12</f>
        <v>3.66666666666667</v>
      </c>
      <c r="V29" s="72" t="n">
        <f aca="false">IF(B29="озимая пшеница", IF(C29="классическая технология", 0.65, 0.82),
 IF(B29="подсолнечник", IF(C29="классическая технология", 0.68, 0.75),
 IF(B29="кукуруза", IF(C29="классическая технология", 0.65, 0.85),
 IF(B29="многолетние травы", IF(C29="классическая технология", 0.55, 0.7),
 IF(B29="Лён", IF(C29="классическая технология", 0.48, 0.7),
 IF(B29="Горох", IF(C29="классическая технология", 0.55, 0.8),
 "введите корректное значение"
 ))))))</f>
        <v>0.55</v>
      </c>
      <c r="W29" s="73" t="n">
        <f aca="false">H29*X29</f>
        <v>1.03685</v>
      </c>
      <c r="X29" s="72" t="n">
        <v>0.89</v>
      </c>
    </row>
    <row r="30" customFormat="false" ht="15" hidden="false" customHeight="false" outlineLevel="0" collapsed="false">
      <c r="A30" s="59" t="n">
        <v>28</v>
      </c>
      <c r="B30" s="71" t="s">
        <v>106</v>
      </c>
      <c r="C30" s="71" t="s">
        <v>101</v>
      </c>
      <c r="D30" s="72" t="n">
        <v>0.192</v>
      </c>
      <c r="E30" s="72" t="n">
        <v>0.064</v>
      </c>
      <c r="F30" s="72" t="n">
        <v>0.448</v>
      </c>
      <c r="G30" s="73" t="n">
        <f aca="false">D30+E30+F30</f>
        <v>0.704</v>
      </c>
      <c r="H30" s="73" t="n">
        <f aca="false">I30-G30</f>
        <v>3.896</v>
      </c>
      <c r="I30" s="16" t="n">
        <v>4.6</v>
      </c>
      <c r="J30" s="74" t="n">
        <f aca="false">H30/I30*100</f>
        <v>84.695652173913</v>
      </c>
      <c r="K30" s="62" t="n">
        <v>295</v>
      </c>
      <c r="L30" s="73" t="n">
        <f aca="false">M30+N30-P30</f>
        <v>74</v>
      </c>
      <c r="M30" s="74" t="n">
        <v>105</v>
      </c>
      <c r="N30" s="74" t="n">
        <v>10</v>
      </c>
      <c r="O30" s="75" t="n">
        <f aca="false">L30/(H30*Q30)</f>
        <v>23.7422997946612</v>
      </c>
      <c r="P30" s="74" t="n">
        <v>41</v>
      </c>
      <c r="Q30" s="72" t="n">
        <v>0.8</v>
      </c>
      <c r="R30" s="73" t="n">
        <f aca="false">S30*T30*U30*V30</f>
        <v>3.465</v>
      </c>
      <c r="S30" s="74" t="n">
        <v>3</v>
      </c>
      <c r="T30" s="72" t="n">
        <v>0.45</v>
      </c>
      <c r="U30" s="72" t="n">
        <f aca="false">44/12</f>
        <v>3.66666666666667</v>
      </c>
      <c r="V30" s="72" t="n">
        <f aca="false">IF(B30="озимая пшеница", IF(C30="классическая технология", 0.65, 0.82),
 IF(B30="подсолнечник", IF(C30="классическая технология", 0.68, 0.75),
 IF(B30="кукуруза", IF(C30="классическая технология", 0.65, 0.85),
 IF(B30="многолетние травы", IF(C30="классическая технология", 0.55, 0.7),
 IF(B30="Лён", IF(C30="классическая технология", 0.48, 0.7),
 IF(B30="Горох", IF(C30="классическая технология", 0.55, 0.8),
 "введите корректное значение"
 ))))))</f>
        <v>0.7</v>
      </c>
      <c r="W30" s="73" t="n">
        <f aca="false">H30*X30</f>
        <v>3.54536</v>
      </c>
      <c r="X30" s="72" t="n">
        <v>0.91</v>
      </c>
    </row>
    <row r="31" customFormat="false" ht="15" hidden="false" customHeight="false" outlineLevel="0" collapsed="false">
      <c r="A31" s="59" t="n">
        <v>29</v>
      </c>
      <c r="B31" s="71" t="s">
        <v>104</v>
      </c>
      <c r="C31" s="71" t="s">
        <v>102</v>
      </c>
      <c r="D31" s="72" t="n">
        <v>0.235</v>
      </c>
      <c r="E31" s="72" t="n">
        <v>0.094</v>
      </c>
      <c r="F31" s="72" t="n">
        <v>0.329</v>
      </c>
      <c r="G31" s="73" t="n">
        <f aca="false">D31+E31+F31</f>
        <v>0.658</v>
      </c>
      <c r="H31" s="73" t="n">
        <f aca="false">I31-G31</f>
        <v>1.242</v>
      </c>
      <c r="I31" s="16" t="n">
        <v>1.9</v>
      </c>
      <c r="J31" s="74" t="n">
        <f aca="false">H31/I31*100</f>
        <v>65.3684210526316</v>
      </c>
      <c r="K31" s="62" t="n">
        <v>460</v>
      </c>
      <c r="L31" s="73" t="n">
        <f aca="false">M31+N31-P31</f>
        <v>100</v>
      </c>
      <c r="M31" s="74" t="n">
        <v>134</v>
      </c>
      <c r="N31" s="74" t="n">
        <v>13</v>
      </c>
      <c r="O31" s="75" t="n">
        <f aca="false">L31/(H31*Q31)</f>
        <v>85.6545722410663</v>
      </c>
      <c r="P31" s="74" t="n">
        <v>47</v>
      </c>
      <c r="Q31" s="72" t="n">
        <v>0.94</v>
      </c>
      <c r="R31" s="73" t="n">
        <f aca="false">S31*T31*U31*V31</f>
        <v>3.63</v>
      </c>
      <c r="S31" s="74" t="n">
        <v>4</v>
      </c>
      <c r="T31" s="72" t="n">
        <v>0.45</v>
      </c>
      <c r="U31" s="72" t="n">
        <f aca="false">44/12</f>
        <v>3.66666666666667</v>
      </c>
      <c r="V31" s="72" t="n">
        <f aca="false">IF(B31="озимая пшеница", IF(C31="классическая технология", 0.65, 0.82),
 IF(B31="подсолнечник", IF(C31="классическая технология", 0.68, 0.75),
 IF(B31="кукуруза", IF(C31="классическая технология", 0.65, 0.85),
 IF(B31="многолетние травы", IF(C31="классическая технология", 0.55, 0.7),
 IF(B31="Лён", IF(C31="классическая технология", 0.48, 0.7),
 IF(B31="Горох", IF(C31="классическая технология", 0.55, 0.8),
 "введите корректное значение"
 ))))))</f>
        <v>0.55</v>
      </c>
      <c r="W31" s="73" t="n">
        <f aca="false">H31*X31</f>
        <v>1.16748</v>
      </c>
      <c r="X31" s="72" t="n">
        <v>0.94</v>
      </c>
    </row>
    <row r="32" customFormat="false" ht="15" hidden="false" customHeight="false" outlineLevel="0" collapsed="false">
      <c r="A32" s="59" t="n">
        <v>30</v>
      </c>
      <c r="B32" s="71" t="s">
        <v>107</v>
      </c>
      <c r="C32" s="71" t="s">
        <v>102</v>
      </c>
      <c r="D32" s="72" t="n">
        <v>0.174</v>
      </c>
      <c r="E32" s="72" t="n">
        <v>0.058</v>
      </c>
      <c r="F32" s="72" t="n">
        <v>0.29</v>
      </c>
      <c r="G32" s="73" t="n">
        <f aca="false">D32+E32+F32</f>
        <v>0.522</v>
      </c>
      <c r="H32" s="73" t="n">
        <f aca="false">I32-G32</f>
        <v>1.178</v>
      </c>
      <c r="I32" s="16" t="n">
        <v>1.7</v>
      </c>
      <c r="J32" s="74" t="n">
        <f aca="false">H32/I32*100</f>
        <v>69.2941176470588</v>
      </c>
      <c r="K32" s="62" t="n">
        <v>138</v>
      </c>
      <c r="L32" s="73" t="n">
        <f aca="false">M32+N32-P32</f>
        <v>53</v>
      </c>
      <c r="M32" s="74" t="n">
        <v>99</v>
      </c>
      <c r="N32" s="74" t="n">
        <v>8</v>
      </c>
      <c r="O32" s="75" t="n">
        <f aca="false">L32/(H32*Q32)</f>
        <v>46.3830010676842</v>
      </c>
      <c r="P32" s="74" t="n">
        <v>54</v>
      </c>
      <c r="Q32" s="72" t="n">
        <v>0.97</v>
      </c>
      <c r="R32" s="73" t="n">
        <f aca="false">S32*T32*U32*V32</f>
        <v>6.732</v>
      </c>
      <c r="S32" s="74" t="n">
        <v>6</v>
      </c>
      <c r="T32" s="72" t="n">
        <v>0.45</v>
      </c>
      <c r="U32" s="72" t="n">
        <f aca="false">44/12</f>
        <v>3.66666666666667</v>
      </c>
      <c r="V32" s="72" t="n">
        <f aca="false">IF(B32="озимая пшеница", IF(C32="классическая технология", 0.65, 0.82),
 IF(B32="подсолнечник", IF(C32="классическая технология", 0.68, 0.75),
 IF(B32="кукуруза", IF(C32="классическая технология", 0.65, 0.85),
 IF(B32="многолетние травы", IF(C32="классическая технология", 0.55, 0.7),
 IF(B32="Лён", IF(C32="классическая технология", 0.48, 0.7),
 IF(B32="Горох", IF(C32="классическая технология", 0.55, 0.8),
 "введите корректное значение"
 ))))))</f>
        <v>0.68</v>
      </c>
      <c r="W32" s="73" t="n">
        <f aca="false">H32*X32</f>
        <v>1.07198</v>
      </c>
      <c r="X32" s="72" t="n">
        <v>0.91</v>
      </c>
    </row>
    <row r="33" customFormat="false" ht="15" hidden="false" customHeight="false" outlineLevel="0" collapsed="false">
      <c r="A33" s="59" t="n">
        <v>31</v>
      </c>
      <c r="B33" s="71" t="s">
        <v>100</v>
      </c>
      <c r="C33" s="71" t="s">
        <v>101</v>
      </c>
      <c r="D33" s="72" t="n">
        <v>0.147</v>
      </c>
      <c r="E33" s="72" t="n">
        <v>0.049</v>
      </c>
      <c r="F33" s="72" t="n">
        <v>0.147</v>
      </c>
      <c r="G33" s="73" t="n">
        <f aca="false">D33+E33+F33</f>
        <v>0.343</v>
      </c>
      <c r="H33" s="73" t="n">
        <f aca="false">I33-G33</f>
        <v>0.557</v>
      </c>
      <c r="I33" s="16" t="n">
        <v>0.9</v>
      </c>
      <c r="J33" s="74" t="n">
        <f aca="false">H33/I33*100</f>
        <v>61.8888888888889</v>
      </c>
      <c r="K33" s="62" t="n">
        <v>422</v>
      </c>
      <c r="L33" s="73" t="n">
        <f aca="false">M33+N33-P33</f>
        <v>16</v>
      </c>
      <c r="M33" s="74" t="n">
        <v>89</v>
      </c>
      <c r="N33" s="74" t="n">
        <v>15</v>
      </c>
      <c r="O33" s="75" t="n">
        <f aca="false">L33/(H33*Q33)</f>
        <v>28.7253141831239</v>
      </c>
      <c r="P33" s="74" t="n">
        <v>88</v>
      </c>
      <c r="Q33" s="72" t="n">
        <v>1</v>
      </c>
      <c r="R33" s="73" t="n">
        <f aca="false">S33*T33*U33*V33</f>
        <v>3.465</v>
      </c>
      <c r="S33" s="74" t="n">
        <v>3</v>
      </c>
      <c r="T33" s="72" t="n">
        <v>0.45</v>
      </c>
      <c r="U33" s="72" t="n">
        <f aca="false">44/12</f>
        <v>3.66666666666667</v>
      </c>
      <c r="V33" s="72" t="n">
        <f aca="false">IF(B33="озимая пшеница", IF(C33="классическая технология", 0.65, 0.82),
 IF(B33="подсолнечник", IF(C33="классическая технология", 0.68, 0.75),
 IF(B33="кукуруза", IF(C33="классическая технология", 0.65, 0.85),
 IF(B33="многолетние травы", IF(C33="классическая технология", 0.55, 0.7),
 IF(B33="Лён", IF(C33="классическая технология", 0.48, 0.7),
 IF(B33="Горох", IF(C33="классическая технология", 0.55, 0.8),
 "введите корректное значение"
 ))))))</f>
        <v>0.7</v>
      </c>
      <c r="W33" s="73" t="n">
        <f aca="false">H33*X33</f>
        <v>0.4456</v>
      </c>
      <c r="X33" s="72" t="n">
        <v>0.8</v>
      </c>
    </row>
    <row r="34" customFormat="false" ht="15" hidden="false" customHeight="false" outlineLevel="0" collapsed="false">
      <c r="A34" s="59" t="n">
        <v>32</v>
      </c>
      <c r="B34" s="71" t="s">
        <v>100</v>
      </c>
      <c r="C34" s="71" t="s">
        <v>101</v>
      </c>
      <c r="D34" s="72" t="n">
        <v>0.31</v>
      </c>
      <c r="E34" s="72" t="n">
        <v>0.062</v>
      </c>
      <c r="F34" s="72" t="n">
        <v>0.496</v>
      </c>
      <c r="G34" s="73" t="n">
        <f aca="false">D34+E34+F34</f>
        <v>0.868</v>
      </c>
      <c r="H34" s="73" t="n">
        <f aca="false">I34-G34</f>
        <v>0.0319999999999999</v>
      </c>
      <c r="I34" s="16" t="n">
        <v>0.9</v>
      </c>
      <c r="J34" s="74" t="n">
        <f aca="false">H34/I34*100</f>
        <v>3.55555555555555</v>
      </c>
      <c r="K34" s="62" t="n">
        <v>194</v>
      </c>
      <c r="L34" s="73" t="n">
        <f aca="false">M34+N34-P34</f>
        <v>45</v>
      </c>
      <c r="M34" s="74" t="n">
        <v>112</v>
      </c>
      <c r="N34" s="74" t="n">
        <v>10</v>
      </c>
      <c r="O34" s="75" t="n">
        <f aca="false">L34/(H34*Q34)</f>
        <v>1512.09677419355</v>
      </c>
      <c r="P34" s="74" t="n">
        <v>77</v>
      </c>
      <c r="Q34" s="72" t="n">
        <v>0.93</v>
      </c>
      <c r="R34" s="73" t="n">
        <f aca="false">S34*T34*U34*V34</f>
        <v>3.465</v>
      </c>
      <c r="S34" s="74" t="n">
        <v>3</v>
      </c>
      <c r="T34" s="72" t="n">
        <v>0.45</v>
      </c>
      <c r="U34" s="72" t="n">
        <f aca="false">44/12</f>
        <v>3.66666666666667</v>
      </c>
      <c r="V34" s="72" t="n">
        <f aca="false">IF(B34="озимая пшеница", IF(C34="классическая технология", 0.65, 0.82),
 IF(B34="подсолнечник", IF(C34="классическая технология", 0.68, 0.75),
 IF(B34="кукуруза", IF(C34="классическая технология", 0.65, 0.85),
 IF(B34="многолетние травы", IF(C34="классическая технология", 0.55, 0.7),
 IF(B34="Лён", IF(C34="классическая технология", 0.48, 0.7),
 IF(B34="Горох", IF(C34="классическая технология", 0.55, 0.8),
 "введите корректное значение"
 ))))))</f>
        <v>0.7</v>
      </c>
      <c r="W34" s="73" t="n">
        <f aca="false">H34*X34</f>
        <v>0.0303999999999999</v>
      </c>
      <c r="X34" s="72" t="n">
        <v>0.95</v>
      </c>
    </row>
    <row r="35" customFormat="false" ht="15" hidden="false" customHeight="false" outlineLevel="0" collapsed="false">
      <c r="A35" s="59" t="n">
        <v>33</v>
      </c>
      <c r="B35" s="71" t="s">
        <v>100</v>
      </c>
      <c r="C35" s="71" t="s">
        <v>101</v>
      </c>
      <c r="D35" s="72" t="n">
        <v>0.159</v>
      </c>
      <c r="E35" s="72" t="n">
        <v>0.106</v>
      </c>
      <c r="F35" s="72" t="n">
        <v>0.318</v>
      </c>
      <c r="G35" s="73" t="n">
        <f aca="false">D35+E35+F35</f>
        <v>0.583</v>
      </c>
      <c r="H35" s="73" t="n">
        <f aca="false">I35-G35</f>
        <v>0.417</v>
      </c>
      <c r="I35" s="16" t="n">
        <v>1</v>
      </c>
      <c r="J35" s="74" t="n">
        <f aca="false">H35/I35*100</f>
        <v>41.7</v>
      </c>
      <c r="K35" s="62" t="n">
        <v>373</v>
      </c>
      <c r="L35" s="73" t="n">
        <f aca="false">M35+N35-P35</f>
        <v>97</v>
      </c>
      <c r="M35" s="74" t="n">
        <v>150</v>
      </c>
      <c r="N35" s="74" t="n">
        <v>5</v>
      </c>
      <c r="O35" s="75" t="n">
        <f aca="false">L35/(H35*Q35)</f>
        <v>252.841205296632</v>
      </c>
      <c r="P35" s="74" t="n">
        <v>58</v>
      </c>
      <c r="Q35" s="72" t="n">
        <v>0.92</v>
      </c>
      <c r="R35" s="73" t="n">
        <f aca="false">S35*T35*U35*V35</f>
        <v>3.465</v>
      </c>
      <c r="S35" s="74" t="n">
        <v>3</v>
      </c>
      <c r="T35" s="72" t="n">
        <v>0.45</v>
      </c>
      <c r="U35" s="72" t="n">
        <f aca="false">44/12</f>
        <v>3.66666666666667</v>
      </c>
      <c r="V35" s="72" t="n">
        <f aca="false">IF(B35="озимая пшеница", IF(C35="классическая технология", 0.65, 0.82),
 IF(B35="подсолнечник", IF(C35="классическая технология", 0.68, 0.75),
 IF(B35="кукуруза", IF(C35="классическая технология", 0.65, 0.85),
 IF(B35="многолетние травы", IF(C35="классическая технология", 0.55, 0.7),
 IF(B35="Лён", IF(C35="классическая технология", 0.48, 0.7),
 IF(B35="Горох", IF(C35="классическая технология", 0.55, 0.8),
 "введите корректное значение"
 ))))))</f>
        <v>0.7</v>
      </c>
      <c r="W35" s="73" t="n">
        <f aca="false">H35*X35</f>
        <v>0.36279</v>
      </c>
      <c r="X35" s="72" t="n">
        <v>0.87</v>
      </c>
    </row>
    <row r="36" customFormat="false" ht="15" hidden="false" customHeight="false" outlineLevel="0" collapsed="false">
      <c r="A36" s="59" t="n">
        <v>34</v>
      </c>
      <c r="B36" s="71" t="s">
        <v>107</v>
      </c>
      <c r="C36" s="71" t="s">
        <v>101</v>
      </c>
      <c r="D36" s="72" t="n">
        <v>0.469</v>
      </c>
      <c r="E36" s="72" t="n">
        <v>0.067</v>
      </c>
      <c r="F36" s="72" t="n">
        <v>0.335</v>
      </c>
      <c r="G36" s="73" t="n">
        <f aca="false">D36+E36+F36</f>
        <v>0.871</v>
      </c>
      <c r="H36" s="73" t="n">
        <f aca="false">I36-G36</f>
        <v>1.129</v>
      </c>
      <c r="I36" s="16" t="n">
        <v>2</v>
      </c>
      <c r="J36" s="74" t="n">
        <f aca="false">H36/I36*100</f>
        <v>56.45</v>
      </c>
      <c r="K36" s="62" t="n">
        <v>132</v>
      </c>
      <c r="L36" s="73" t="n">
        <f aca="false">M36+N36-P36</f>
        <v>92</v>
      </c>
      <c r="M36" s="74" t="n">
        <v>140</v>
      </c>
      <c r="N36" s="74" t="n">
        <v>9</v>
      </c>
      <c r="O36" s="75" t="n">
        <f aca="false">L36/(H36*Q36)</f>
        <v>91.559598332023</v>
      </c>
      <c r="P36" s="74" t="n">
        <v>57</v>
      </c>
      <c r="Q36" s="72" t="n">
        <v>0.89</v>
      </c>
      <c r="R36" s="73" t="n">
        <f aca="false">S36*T36*U36*V36</f>
        <v>6.1875</v>
      </c>
      <c r="S36" s="74" t="n">
        <v>5</v>
      </c>
      <c r="T36" s="72" t="n">
        <v>0.45</v>
      </c>
      <c r="U36" s="72" t="n">
        <f aca="false">44/12</f>
        <v>3.66666666666667</v>
      </c>
      <c r="V36" s="72" t="n">
        <f aca="false">IF(B36="озимая пшеница", IF(C36="классическая технология", 0.65, 0.82),
 IF(B36="подсолнечник", IF(C36="классическая технология", 0.68, 0.75),
 IF(B36="кукуруза", IF(C36="классическая технология", 0.65, 0.85),
 IF(B36="многолетние травы", IF(C36="классическая технология", 0.55, 0.7),
 IF(B36="Лён", IF(C36="классическая технология", 0.48, 0.7),
 IF(B36="Горох", IF(C36="классическая технология", 0.55, 0.8),
 "введите корректное значение"
 ))))))</f>
        <v>0.75</v>
      </c>
      <c r="W36" s="73" t="n">
        <f aca="false">H36*X36</f>
        <v>1.07255</v>
      </c>
      <c r="X36" s="72" t="n">
        <v>0.95</v>
      </c>
    </row>
    <row r="37" customFormat="false" ht="15" hidden="false" customHeight="false" outlineLevel="0" collapsed="false">
      <c r="A37" s="59" t="n">
        <v>35</v>
      </c>
      <c r="B37" s="71" t="s">
        <v>106</v>
      </c>
      <c r="C37" s="71" t="s">
        <v>102</v>
      </c>
      <c r="D37" s="72" t="n">
        <v>0.176</v>
      </c>
      <c r="E37" s="72" t="n">
        <v>0.088</v>
      </c>
      <c r="F37" s="72" t="n">
        <v>0.264</v>
      </c>
      <c r="G37" s="73" t="n">
        <f aca="false">D37+E37+F37</f>
        <v>0.528</v>
      </c>
      <c r="H37" s="73" t="n">
        <f aca="false">I37-G37</f>
        <v>4.272</v>
      </c>
      <c r="I37" s="16" t="n">
        <v>4.8</v>
      </c>
      <c r="J37" s="74" t="n">
        <f aca="false">H37/I37*100</f>
        <v>89</v>
      </c>
      <c r="K37" s="62" t="n">
        <v>353</v>
      </c>
      <c r="L37" s="73" t="n">
        <f aca="false">M37+N37-P37</f>
        <v>85</v>
      </c>
      <c r="M37" s="74" t="n">
        <v>149</v>
      </c>
      <c r="N37" s="74" t="n">
        <v>11</v>
      </c>
      <c r="O37" s="75" t="n">
        <f aca="false">L37/(H37*Q37)</f>
        <v>21.6271779840417</v>
      </c>
      <c r="P37" s="74" t="n">
        <v>75</v>
      </c>
      <c r="Q37" s="72" t="n">
        <v>0.92</v>
      </c>
      <c r="R37" s="73" t="n">
        <f aca="false">S37*T37*U37*V37</f>
        <v>3.63</v>
      </c>
      <c r="S37" s="74" t="n">
        <v>4</v>
      </c>
      <c r="T37" s="72" t="n">
        <v>0.45</v>
      </c>
      <c r="U37" s="72" t="n">
        <f aca="false">44/12</f>
        <v>3.66666666666667</v>
      </c>
      <c r="V37" s="72" t="n">
        <f aca="false">IF(B37="озимая пшеница", IF(C37="классическая технология", 0.65, 0.82),
 IF(B37="подсолнечник", IF(C37="классическая технология", 0.68, 0.75),
 IF(B37="кукуруза", IF(C37="классическая технология", 0.65, 0.85),
 IF(B37="многолетние травы", IF(C37="классическая технология", 0.55, 0.7),
 IF(B37="Лён", IF(C37="классическая технология", 0.48, 0.7),
 IF(B37="Горох", IF(C37="классическая технология", 0.55, 0.8),
 "введите корректное значение"
 ))))))</f>
        <v>0.55</v>
      </c>
      <c r="W37" s="73" t="n">
        <f aca="false">H37*X37</f>
        <v>3.67392</v>
      </c>
      <c r="X37" s="72" t="n">
        <v>0.86</v>
      </c>
    </row>
    <row r="38" customFormat="false" ht="15" hidden="false" customHeight="false" outlineLevel="0" collapsed="false">
      <c r="A38" s="59" t="n">
        <v>36</v>
      </c>
      <c r="B38" s="71" t="s">
        <v>103</v>
      </c>
      <c r="C38" s="71" t="s">
        <v>101</v>
      </c>
      <c r="D38" s="72" t="n">
        <v>0.384</v>
      </c>
      <c r="E38" s="72" t="n">
        <v>0.128</v>
      </c>
      <c r="F38" s="72" t="n">
        <v>0.448</v>
      </c>
      <c r="G38" s="73" t="n">
        <f aca="false">D38+E38+F38</f>
        <v>0.96</v>
      </c>
      <c r="H38" s="73" t="n">
        <f aca="false">I38-G38</f>
        <v>4.14</v>
      </c>
      <c r="I38" s="16" t="n">
        <v>5.1</v>
      </c>
      <c r="J38" s="74" t="n">
        <f aca="false">H38/I38*100</f>
        <v>81.1764705882353</v>
      </c>
      <c r="K38" s="62" t="n">
        <v>162</v>
      </c>
      <c r="L38" s="73" t="n">
        <f aca="false">M38+N38-P38</f>
        <v>84</v>
      </c>
      <c r="M38" s="74" t="n">
        <v>114</v>
      </c>
      <c r="N38" s="74" t="n">
        <v>14</v>
      </c>
      <c r="O38" s="75" t="n">
        <f aca="false">L38/(H38*Q38)</f>
        <v>22.2965440356745</v>
      </c>
      <c r="P38" s="74" t="n">
        <v>44</v>
      </c>
      <c r="Q38" s="72" t="n">
        <v>0.91</v>
      </c>
      <c r="R38" s="73" t="n">
        <f aca="false">S38*T38*U38*V38</f>
        <v>8.118</v>
      </c>
      <c r="S38" s="74" t="n">
        <v>6</v>
      </c>
      <c r="T38" s="72" t="n">
        <v>0.45</v>
      </c>
      <c r="U38" s="72" t="n">
        <f aca="false">44/12</f>
        <v>3.66666666666667</v>
      </c>
      <c r="V38" s="72" t="n">
        <f aca="false">IF(B38="озимая пшеница", IF(C38="классическая технология", 0.65, 0.82),
 IF(B38="подсолнечник", IF(C38="классическая технология", 0.68, 0.75),
 IF(B38="кукуруза", IF(C38="классическая технология", 0.65, 0.85),
 IF(B38="многолетние травы", IF(C38="классическая технология", 0.55, 0.7),
 IF(B38="Лён", IF(C38="классическая технология", 0.48, 0.7),
 IF(B38="Горох", IF(C38="классическая технология", 0.55, 0.8),
 "введите корректное значение"
 ))))))</f>
        <v>0.82</v>
      </c>
      <c r="W38" s="73" t="n">
        <f aca="false">H38*X38</f>
        <v>3.8916</v>
      </c>
      <c r="X38" s="72" t="n">
        <v>0.94</v>
      </c>
    </row>
    <row r="39" customFormat="false" ht="15" hidden="false" customHeight="false" outlineLevel="0" collapsed="false">
      <c r="A39" s="59" t="n">
        <v>37</v>
      </c>
      <c r="B39" s="71" t="s">
        <v>104</v>
      </c>
      <c r="C39" s="71" t="s">
        <v>102</v>
      </c>
      <c r="D39" s="72" t="n">
        <v>0.378</v>
      </c>
      <c r="E39" s="72" t="n">
        <v>0.126</v>
      </c>
      <c r="F39" s="72" t="n">
        <v>0.441</v>
      </c>
      <c r="G39" s="73" t="n">
        <f aca="false">D39+E39+F39</f>
        <v>0.945</v>
      </c>
      <c r="H39" s="73" t="n">
        <f aca="false">I39-G39</f>
        <v>1.255</v>
      </c>
      <c r="I39" s="16" t="n">
        <v>2.2</v>
      </c>
      <c r="J39" s="74" t="n">
        <f aca="false">H39/I39*100</f>
        <v>57.0454545454546</v>
      </c>
      <c r="K39" s="62" t="n">
        <v>283</v>
      </c>
      <c r="L39" s="73" t="n">
        <f aca="false">M39+N39-P39</f>
        <v>6</v>
      </c>
      <c r="M39" s="74" t="n">
        <v>78</v>
      </c>
      <c r="N39" s="74" t="n">
        <v>14</v>
      </c>
      <c r="O39" s="75" t="n">
        <f aca="false">L39/(H39*Q39)</f>
        <v>5.03250157265674</v>
      </c>
      <c r="P39" s="74" t="n">
        <v>86</v>
      </c>
      <c r="Q39" s="72" t="n">
        <v>0.95</v>
      </c>
      <c r="R39" s="73" t="n">
        <f aca="false">S39*T39*U39*V39</f>
        <v>2.7225</v>
      </c>
      <c r="S39" s="74" t="n">
        <v>3</v>
      </c>
      <c r="T39" s="72" t="n">
        <v>0.45</v>
      </c>
      <c r="U39" s="72" t="n">
        <f aca="false">44/12</f>
        <v>3.66666666666667</v>
      </c>
      <c r="V39" s="72" t="n">
        <f aca="false">IF(B39="озимая пшеница", IF(C39="классическая технология", 0.65, 0.82),
 IF(B39="подсолнечник", IF(C39="классическая технология", 0.68, 0.75),
 IF(B39="кукуруза", IF(C39="классическая технология", 0.65, 0.85),
 IF(B39="многолетние травы", IF(C39="классическая технология", 0.55, 0.7),
 IF(B39="Лён", IF(C39="классическая технология", 0.48, 0.7),
 IF(B39="Горох", IF(C39="классическая технология", 0.55, 0.8),
 "введите корректное значение"
 ))))))</f>
        <v>0.55</v>
      </c>
      <c r="W39" s="73" t="n">
        <f aca="false">H39*X39</f>
        <v>1.004</v>
      </c>
      <c r="X39" s="72" t="n">
        <v>0.8</v>
      </c>
    </row>
    <row r="40" customFormat="false" ht="15" hidden="false" customHeight="false" outlineLevel="0" collapsed="false">
      <c r="A40" s="59" t="n">
        <v>38</v>
      </c>
      <c r="B40" s="71" t="s">
        <v>104</v>
      </c>
      <c r="C40" s="71" t="s">
        <v>101</v>
      </c>
      <c r="D40" s="72" t="n">
        <v>0.322</v>
      </c>
      <c r="E40" s="72" t="n">
        <v>0.054</v>
      </c>
      <c r="F40" s="72" t="n">
        <v>0.348</v>
      </c>
      <c r="G40" s="73" t="n">
        <f aca="false">D40+E40+F40</f>
        <v>0.724</v>
      </c>
      <c r="H40" s="73" t="n">
        <f aca="false">I40-G40</f>
        <v>1.576</v>
      </c>
      <c r="I40" s="16" t="n">
        <v>2.3</v>
      </c>
      <c r="J40" s="74" t="n">
        <f aca="false">H40/I40*100</f>
        <v>68.5217391304348</v>
      </c>
      <c r="K40" s="62" t="n">
        <v>440</v>
      </c>
      <c r="L40" s="73" t="n">
        <f aca="false">M40+N40-P40</f>
        <v>66</v>
      </c>
      <c r="M40" s="74" t="n">
        <v>114</v>
      </c>
      <c r="N40" s="74" t="n">
        <v>15</v>
      </c>
      <c r="O40" s="75" t="n">
        <f aca="false">L40/(H40*Q40)</f>
        <v>49.2684383398029</v>
      </c>
      <c r="P40" s="74" t="n">
        <v>63</v>
      </c>
      <c r="Q40" s="72" t="n">
        <v>0.85</v>
      </c>
      <c r="R40" s="73" t="n">
        <f aca="false">S40*T40*U40*V40</f>
        <v>6.6</v>
      </c>
      <c r="S40" s="74" t="n">
        <v>5</v>
      </c>
      <c r="T40" s="72" t="n">
        <v>0.45</v>
      </c>
      <c r="U40" s="72" t="n">
        <f aca="false">44/12</f>
        <v>3.66666666666667</v>
      </c>
      <c r="V40" s="72" t="n">
        <f aca="false">IF(B40="озимая пшеница", IF(C40="классическая технология", 0.65, 0.82),
 IF(B40="подсолнечник", IF(C40="классическая технология", 0.68, 0.75),
 IF(B40="кукуруза", IF(C40="классическая технология", 0.65, 0.85),
 IF(B40="многолетние травы", IF(C40="классическая технология", 0.55, 0.7),
 IF(B40="Лён", IF(C40="классическая технология", 0.48, 0.7),
 IF(B40="Горох", IF(C40="классическая технология", 0.55, 0.8),
 "введите корректное значение"
 ))))))</f>
        <v>0.8</v>
      </c>
      <c r="W40" s="73" t="n">
        <f aca="false">H40*X40</f>
        <v>1.27656</v>
      </c>
      <c r="X40" s="72" t="n">
        <v>0.81</v>
      </c>
    </row>
    <row r="41" customFormat="false" ht="15" hidden="false" customHeight="false" outlineLevel="0" collapsed="false">
      <c r="A41" s="59" t="n">
        <v>39</v>
      </c>
      <c r="B41" s="71" t="s">
        <v>103</v>
      </c>
      <c r="C41" s="71" t="s">
        <v>101</v>
      </c>
      <c r="D41" s="72" t="n">
        <v>0.224</v>
      </c>
      <c r="E41" s="72" t="n">
        <v>0.056</v>
      </c>
      <c r="F41" s="72" t="n">
        <v>0.168</v>
      </c>
      <c r="G41" s="73" t="n">
        <f aca="false">D41+E41+F41</f>
        <v>0.448</v>
      </c>
      <c r="H41" s="73" t="n">
        <f aca="false">I41-G41</f>
        <v>5.752</v>
      </c>
      <c r="I41" s="16" t="n">
        <v>6.2</v>
      </c>
      <c r="J41" s="74" t="n">
        <f aca="false">H41/I41*100</f>
        <v>92.7741935483871</v>
      </c>
      <c r="K41" s="62" t="n">
        <v>312</v>
      </c>
      <c r="L41" s="73" t="n">
        <f aca="false">M41+N41-P41</f>
        <v>83</v>
      </c>
      <c r="M41" s="74" t="n">
        <v>117</v>
      </c>
      <c r="N41" s="74" t="n">
        <v>6</v>
      </c>
      <c r="O41" s="75" t="n">
        <f aca="false">L41/(H41*Q41)</f>
        <v>15.6845256092399</v>
      </c>
      <c r="P41" s="74" t="n">
        <v>40</v>
      </c>
      <c r="Q41" s="72" t="n">
        <v>0.92</v>
      </c>
      <c r="R41" s="73" t="n">
        <f aca="false">S41*T41*U41*V41</f>
        <v>5.412</v>
      </c>
      <c r="S41" s="74" t="n">
        <v>4</v>
      </c>
      <c r="T41" s="72" t="n">
        <v>0.45</v>
      </c>
      <c r="U41" s="72" t="n">
        <f aca="false">44/12</f>
        <v>3.66666666666667</v>
      </c>
      <c r="V41" s="72" t="n">
        <f aca="false">IF(B41="озимая пшеница", IF(C41="классическая технология", 0.65, 0.82),
 IF(B41="подсолнечник", IF(C41="классическая технология", 0.68, 0.75),
 IF(B41="кукуруза", IF(C41="классическая технология", 0.65, 0.85),
 IF(B41="многолетние травы", IF(C41="классическая технология", 0.55, 0.7),
 IF(B41="Лён", IF(C41="классическая технология", 0.48, 0.7),
 IF(B41="Горох", IF(C41="классическая технология", 0.55, 0.8),
 "введите корректное значение"
 ))))))</f>
        <v>0.82</v>
      </c>
      <c r="W41" s="73" t="n">
        <f aca="false">H41*X41</f>
        <v>4.65912</v>
      </c>
      <c r="X41" s="72" t="n">
        <v>0.81</v>
      </c>
    </row>
    <row r="42" customFormat="false" ht="15" hidden="false" customHeight="false" outlineLevel="0" collapsed="false">
      <c r="A42" s="59" t="n">
        <v>40</v>
      </c>
      <c r="B42" s="71" t="s">
        <v>100</v>
      </c>
      <c r="C42" s="71" t="s">
        <v>101</v>
      </c>
      <c r="D42" s="72" t="n">
        <v>0.168</v>
      </c>
      <c r="E42" s="72" t="n">
        <v>0.056</v>
      </c>
      <c r="F42" s="72" t="n">
        <v>0.168</v>
      </c>
      <c r="G42" s="73" t="n">
        <f aca="false">D42+E42+F42</f>
        <v>0.392</v>
      </c>
      <c r="H42" s="73" t="n">
        <f aca="false">I42-G42</f>
        <v>0.908</v>
      </c>
      <c r="I42" s="16" t="n">
        <v>1.3</v>
      </c>
      <c r="J42" s="74" t="n">
        <f aca="false">H42/I42*100</f>
        <v>69.8461538461539</v>
      </c>
      <c r="K42" s="62" t="n">
        <v>100</v>
      </c>
      <c r="L42" s="73" t="n">
        <f aca="false">M42+N42-P42</f>
        <v>95</v>
      </c>
      <c r="M42" s="74" t="n">
        <v>140</v>
      </c>
      <c r="N42" s="74" t="n">
        <v>13</v>
      </c>
      <c r="O42" s="75" t="n">
        <f aca="false">L42/(H42*Q42)</f>
        <v>111.303777298716</v>
      </c>
      <c r="P42" s="74" t="n">
        <v>58</v>
      </c>
      <c r="Q42" s="72" t="n">
        <v>0.94</v>
      </c>
      <c r="R42" s="73" t="n">
        <f aca="false">S42*T42*U42*V42</f>
        <v>4.62</v>
      </c>
      <c r="S42" s="74" t="n">
        <v>4</v>
      </c>
      <c r="T42" s="72" t="n">
        <v>0.45</v>
      </c>
      <c r="U42" s="72" t="n">
        <f aca="false">44/12</f>
        <v>3.66666666666667</v>
      </c>
      <c r="V42" s="72" t="n">
        <f aca="false">IF(B42="озимая пшеница", IF(C42="классическая технология", 0.65, 0.82),
 IF(B42="подсолнечник", IF(C42="классическая технология", 0.68, 0.75),
 IF(B42="кукуруза", IF(C42="классическая технология", 0.65, 0.85),
 IF(B42="многолетние травы", IF(C42="классическая технология", 0.55, 0.7),
 IF(B42="Лён", IF(C42="классическая технология", 0.48, 0.7),
 IF(B42="Горох", IF(C42="классическая технология", 0.55, 0.8),
 "введите корректное значение"
 ))))))</f>
        <v>0.7</v>
      </c>
      <c r="W42" s="73" t="n">
        <f aca="false">H42*X42</f>
        <v>0.84444</v>
      </c>
      <c r="X42" s="72" t="n">
        <v>0.93</v>
      </c>
    </row>
    <row r="43" customFormat="false" ht="15" hidden="false" customHeight="false" outlineLevel="0" collapsed="false">
      <c r="A43" s="59" t="n">
        <v>41</v>
      </c>
      <c r="B43" s="71" t="s">
        <v>100</v>
      </c>
      <c r="C43" s="71" t="s">
        <v>101</v>
      </c>
      <c r="D43" s="72" t="n">
        <v>0.462</v>
      </c>
      <c r="E43" s="72" t="n">
        <v>0.077</v>
      </c>
      <c r="F43" s="72" t="n">
        <v>0.231</v>
      </c>
      <c r="G43" s="73" t="n">
        <f aca="false">D43+E43+F43</f>
        <v>0.77</v>
      </c>
      <c r="H43" s="73" t="n">
        <f aca="false">I43-G43</f>
        <v>0.53</v>
      </c>
      <c r="I43" s="16" t="n">
        <v>1.3</v>
      </c>
      <c r="J43" s="74" t="n">
        <f aca="false">H43/I43*100</f>
        <v>40.7692307692308</v>
      </c>
      <c r="K43" s="62" t="n">
        <v>295</v>
      </c>
      <c r="L43" s="73" t="n">
        <f aca="false">M43+N43-P43</f>
        <v>49</v>
      </c>
      <c r="M43" s="74" t="n">
        <v>86</v>
      </c>
      <c r="N43" s="74" t="n">
        <v>10</v>
      </c>
      <c r="O43" s="75" t="n">
        <f aca="false">L43/(H43*Q43)</f>
        <v>95.3121960708033</v>
      </c>
      <c r="P43" s="74" t="n">
        <v>47</v>
      </c>
      <c r="Q43" s="72" t="n">
        <v>0.97</v>
      </c>
      <c r="R43" s="73" t="n">
        <f aca="false">S43*T43*U43*V43</f>
        <v>4.62</v>
      </c>
      <c r="S43" s="74" t="n">
        <v>4</v>
      </c>
      <c r="T43" s="72" t="n">
        <v>0.45</v>
      </c>
      <c r="U43" s="72" t="n">
        <f aca="false">44/12</f>
        <v>3.66666666666667</v>
      </c>
      <c r="V43" s="72" t="n">
        <f aca="false">IF(B43="озимая пшеница", IF(C43="классическая технология", 0.65, 0.82),
 IF(B43="подсолнечник", IF(C43="классическая технология", 0.68, 0.75),
 IF(B43="кукуруза", IF(C43="классическая технология", 0.65, 0.85),
 IF(B43="многолетние травы", IF(C43="классическая технология", 0.55, 0.7),
 IF(B43="Лён", IF(C43="классическая технология", 0.48, 0.7),
 IF(B43="Горох", IF(C43="классическая технология", 0.55, 0.8),
 "введите корректное значение"
 ))))))</f>
        <v>0.7</v>
      </c>
      <c r="W43" s="73" t="n">
        <f aca="false">H43*X43</f>
        <v>0.4399</v>
      </c>
      <c r="X43" s="72" t="n">
        <v>0.83</v>
      </c>
    </row>
    <row r="44" customFormat="false" ht="15" hidden="false" customHeight="false" outlineLevel="0" collapsed="false">
      <c r="A44" s="59" t="n">
        <v>42</v>
      </c>
      <c r="B44" s="71" t="s">
        <v>107</v>
      </c>
      <c r="C44" s="71" t="s">
        <v>101</v>
      </c>
      <c r="D44" s="72" t="n">
        <v>0.42</v>
      </c>
      <c r="E44" s="72" t="n">
        <v>0.07</v>
      </c>
      <c r="F44" s="72" t="n">
        <v>0.28</v>
      </c>
      <c r="G44" s="73" t="n">
        <f aca="false">D44+E44+F44</f>
        <v>0.77</v>
      </c>
      <c r="H44" s="73" t="n">
        <f aca="false">I44-G44</f>
        <v>1.03</v>
      </c>
      <c r="I44" s="16" t="n">
        <v>1.8</v>
      </c>
      <c r="J44" s="74" t="n">
        <f aca="false">H44/I44*100</f>
        <v>57.2222222222222</v>
      </c>
      <c r="K44" s="62" t="n">
        <v>289</v>
      </c>
      <c r="L44" s="73" t="n">
        <f aca="false">M44+N44-P44</f>
        <v>-17</v>
      </c>
      <c r="M44" s="74" t="n">
        <v>52</v>
      </c>
      <c r="N44" s="74" t="n">
        <v>10</v>
      </c>
      <c r="O44" s="75" t="n">
        <f aca="false">L44/(H44*Q44)</f>
        <v>-17.5583557116298</v>
      </c>
      <c r="P44" s="74" t="n">
        <v>79</v>
      </c>
      <c r="Q44" s="72" t="n">
        <v>0.94</v>
      </c>
      <c r="R44" s="73" t="n">
        <f aca="false">S44*T44*U44*V44</f>
        <v>7.425</v>
      </c>
      <c r="S44" s="74" t="n">
        <v>6</v>
      </c>
      <c r="T44" s="72" t="n">
        <v>0.45</v>
      </c>
      <c r="U44" s="72" t="n">
        <f aca="false">44/12</f>
        <v>3.66666666666667</v>
      </c>
      <c r="V44" s="72" t="n">
        <f aca="false">IF(B44="озимая пшеница", IF(C44="классическая технология", 0.65, 0.82),
 IF(B44="подсолнечник", IF(C44="классическая технология", 0.68, 0.75),
 IF(B44="кукуруза", IF(C44="классическая технология", 0.65, 0.85),
 IF(B44="многолетние травы", IF(C44="классическая технология", 0.55, 0.7),
 IF(B44="Лён", IF(C44="классическая технология", 0.48, 0.7),
 IF(B44="Горох", IF(C44="классическая технология", 0.55, 0.8),
 "введите корректное значение"
 ))))))</f>
        <v>0.75</v>
      </c>
      <c r="W44" s="73" t="n">
        <f aca="false">H44*X44</f>
        <v>0.8549</v>
      </c>
      <c r="X44" s="72" t="n">
        <v>0.83</v>
      </c>
    </row>
    <row r="45" customFormat="false" ht="15" hidden="false" customHeight="false" outlineLevel="0" collapsed="false">
      <c r="A45" s="59" t="n">
        <v>43</v>
      </c>
      <c r="B45" s="71" t="s">
        <v>103</v>
      </c>
      <c r="C45" s="71" t="s">
        <v>101</v>
      </c>
      <c r="D45" s="72" t="n">
        <v>0.21</v>
      </c>
      <c r="E45" s="72" t="n">
        <v>0.07</v>
      </c>
      <c r="F45" s="72" t="n">
        <v>0.35</v>
      </c>
      <c r="G45" s="73" t="n">
        <f aca="false">D45+E45+F45</f>
        <v>0.63</v>
      </c>
      <c r="H45" s="73" t="n">
        <f aca="false">I45-G45</f>
        <v>4.07</v>
      </c>
      <c r="I45" s="16" t="n">
        <v>4.7</v>
      </c>
      <c r="J45" s="74" t="n">
        <f aca="false">H45/I45*100</f>
        <v>86.5957446808511</v>
      </c>
      <c r="K45" s="62" t="n">
        <v>113</v>
      </c>
      <c r="L45" s="73" t="n">
        <f aca="false">M45+N45-P45</f>
        <v>25</v>
      </c>
      <c r="M45" s="74" t="n">
        <v>64</v>
      </c>
      <c r="N45" s="74" t="n">
        <v>7</v>
      </c>
      <c r="O45" s="75" t="n">
        <f aca="false">L45/(H45*Q45)</f>
        <v>7.40060981024837</v>
      </c>
      <c r="P45" s="74" t="n">
        <v>46</v>
      </c>
      <c r="Q45" s="72" t="n">
        <v>0.83</v>
      </c>
      <c r="R45" s="73" t="n">
        <f aca="false">S45*T45*U45*V45</f>
        <v>5.412</v>
      </c>
      <c r="S45" s="74" t="n">
        <v>4</v>
      </c>
      <c r="T45" s="72" t="n">
        <v>0.45</v>
      </c>
      <c r="U45" s="72" t="n">
        <f aca="false">44/12</f>
        <v>3.66666666666667</v>
      </c>
      <c r="V45" s="72" t="n">
        <f aca="false">IF(B45="озимая пшеница", IF(C45="классическая технология", 0.65, 0.82),
 IF(B45="подсолнечник", IF(C45="классическая технология", 0.68, 0.75),
 IF(B45="кукуруза", IF(C45="классическая технология", 0.65, 0.85),
 IF(B45="многолетние травы", IF(C45="классическая технология", 0.55, 0.7),
 IF(B45="Лён", IF(C45="классическая технология", 0.48, 0.7),
 IF(B45="Горох", IF(C45="классическая технология", 0.55, 0.8),
 "введите корректное значение"
 ))))))</f>
        <v>0.82</v>
      </c>
      <c r="W45" s="73" t="n">
        <f aca="false">H45*X45</f>
        <v>3.9072</v>
      </c>
      <c r="X45" s="72" t="n">
        <v>0.96</v>
      </c>
    </row>
    <row r="46" customFormat="false" ht="15" hidden="false" customHeight="false" outlineLevel="0" collapsed="false">
      <c r="A46" s="59" t="n">
        <v>44</v>
      </c>
      <c r="B46" s="71" t="s">
        <v>103</v>
      </c>
      <c r="C46" s="71" t="s">
        <v>102</v>
      </c>
      <c r="D46" s="72" t="n">
        <v>0.469</v>
      </c>
      <c r="E46" s="72" t="n">
        <v>0.067</v>
      </c>
      <c r="F46" s="72" t="n">
        <v>0.335</v>
      </c>
      <c r="G46" s="73" t="n">
        <f aca="false">D46+E46+F46</f>
        <v>0.871</v>
      </c>
      <c r="H46" s="73" t="n">
        <f aca="false">I46-G46</f>
        <v>4.629</v>
      </c>
      <c r="I46" s="16" t="n">
        <v>5.5</v>
      </c>
      <c r="J46" s="74" t="n">
        <f aca="false">H46/I46*100</f>
        <v>84.1636363636364</v>
      </c>
      <c r="K46" s="62" t="n">
        <v>330</v>
      </c>
      <c r="L46" s="73" t="n">
        <f aca="false">M46+N46-P46</f>
        <v>-1</v>
      </c>
      <c r="M46" s="74" t="n">
        <v>68</v>
      </c>
      <c r="N46" s="74" t="n">
        <v>7</v>
      </c>
      <c r="O46" s="75" t="n">
        <f aca="false">L46/(H46*Q46)</f>
        <v>-0.248309632178942</v>
      </c>
      <c r="P46" s="74" t="n">
        <v>76</v>
      </c>
      <c r="Q46" s="72" t="n">
        <v>0.87</v>
      </c>
      <c r="R46" s="73" t="n">
        <f aca="false">S46*T46*U46*V46</f>
        <v>6.435</v>
      </c>
      <c r="S46" s="74" t="n">
        <v>6</v>
      </c>
      <c r="T46" s="72" t="n">
        <v>0.45</v>
      </c>
      <c r="U46" s="72" t="n">
        <f aca="false">44/12</f>
        <v>3.66666666666667</v>
      </c>
      <c r="V46" s="72" t="n">
        <f aca="false">IF(B46="озимая пшеница", IF(C46="классическая технология", 0.65, 0.82),
 IF(B46="подсолнечник", IF(C46="классическая технология", 0.68, 0.75),
 IF(B46="кукуруза", IF(C46="классическая технология", 0.65, 0.85),
 IF(B46="многолетние травы", IF(C46="классическая технология", 0.55, 0.7),
 IF(B46="Лён", IF(C46="классическая технология", 0.48, 0.7),
 IF(B46="Горох", IF(C46="классическая технология", 0.55, 0.8),
 "введите корректное значение"
 ))))))</f>
        <v>0.65</v>
      </c>
      <c r="W46" s="73" t="n">
        <f aca="false">H46*X46</f>
        <v>3.7032</v>
      </c>
      <c r="X46" s="72" t="n">
        <v>0.8</v>
      </c>
    </row>
    <row r="47" customFormat="false" ht="15" hidden="false" customHeight="false" outlineLevel="0" collapsed="false">
      <c r="A47" s="59" t="n">
        <v>45</v>
      </c>
      <c r="B47" s="71" t="s">
        <v>105</v>
      </c>
      <c r="C47" s="71" t="s">
        <v>101</v>
      </c>
      <c r="D47" s="72" t="n">
        <v>0.25</v>
      </c>
      <c r="E47" s="72" t="n">
        <v>0.1</v>
      </c>
      <c r="F47" s="72" t="n">
        <v>0.2</v>
      </c>
      <c r="G47" s="73" t="n">
        <f aca="false">D47+E47+F47</f>
        <v>0.55</v>
      </c>
      <c r="H47" s="73" t="n">
        <f aca="false">I47-G47</f>
        <v>4.45</v>
      </c>
      <c r="I47" s="16" t="n">
        <v>5</v>
      </c>
      <c r="J47" s="74" t="n">
        <f aca="false">H47/I47*100</f>
        <v>89</v>
      </c>
      <c r="K47" s="62" t="n">
        <v>119</v>
      </c>
      <c r="L47" s="73" t="n">
        <f aca="false">M47+N47-P47</f>
        <v>52</v>
      </c>
      <c r="M47" s="74" t="n">
        <v>115</v>
      </c>
      <c r="N47" s="74" t="n">
        <v>11</v>
      </c>
      <c r="O47" s="75" t="n">
        <f aca="false">L47/(H47*Q47)</f>
        <v>13.431486503939</v>
      </c>
      <c r="P47" s="74" t="n">
        <v>74</v>
      </c>
      <c r="Q47" s="72" t="n">
        <v>0.87</v>
      </c>
      <c r="R47" s="73" t="n">
        <f aca="false">S47*T47*U47*V47</f>
        <v>4.2075</v>
      </c>
      <c r="S47" s="74" t="n">
        <v>3</v>
      </c>
      <c r="T47" s="72" t="n">
        <v>0.45</v>
      </c>
      <c r="U47" s="72" t="n">
        <f aca="false">44/12</f>
        <v>3.66666666666667</v>
      </c>
      <c r="V47" s="72" t="n">
        <f aca="false">IF(B47="озимая пшеница", IF(C47="классическая технология", 0.65, 0.82),
 IF(B47="подсолнечник", IF(C47="классическая технология", 0.68, 0.75),
 IF(B47="кукуруза", IF(C47="классическая технология", 0.65, 0.85),
 IF(B47="многолетние травы", IF(C47="классическая технология", 0.55, 0.7),
 IF(B47="Лён", IF(C47="классическая технология", 0.48, 0.7),
 IF(B47="Горох", IF(C47="классическая технология", 0.55, 0.8),
 "введите корректное значение"
 ))))))</f>
        <v>0.85</v>
      </c>
      <c r="W47" s="73" t="n">
        <f aca="false">H47*X47</f>
        <v>4.0495</v>
      </c>
      <c r="X47" s="72" t="n">
        <v>0.91</v>
      </c>
    </row>
    <row r="48" customFormat="false" ht="15" hidden="false" customHeight="false" outlineLevel="0" collapsed="false">
      <c r="A48" s="59" t="n">
        <v>46</v>
      </c>
      <c r="B48" s="71" t="s">
        <v>106</v>
      </c>
      <c r="C48" s="71" t="s">
        <v>102</v>
      </c>
      <c r="D48" s="72" t="n">
        <v>0.135</v>
      </c>
      <c r="E48" s="72" t="n">
        <v>0.09</v>
      </c>
      <c r="F48" s="72" t="n">
        <v>0.36</v>
      </c>
      <c r="G48" s="73" t="n">
        <f aca="false">D48+E48+F48</f>
        <v>0.585</v>
      </c>
      <c r="H48" s="73" t="n">
        <f aca="false">I48-G48</f>
        <v>4.215</v>
      </c>
      <c r="I48" s="16" t="n">
        <v>4.8</v>
      </c>
      <c r="J48" s="74" t="n">
        <f aca="false">H48/I48*100</f>
        <v>87.8125</v>
      </c>
      <c r="K48" s="62" t="n">
        <v>421</v>
      </c>
      <c r="L48" s="73" t="n">
        <f aca="false">M48+N48-P48</f>
        <v>39</v>
      </c>
      <c r="M48" s="74" t="n">
        <v>103</v>
      </c>
      <c r="N48" s="74" t="n">
        <v>11</v>
      </c>
      <c r="O48" s="75" t="n">
        <f aca="false">L48/(H48*Q48)</f>
        <v>9.84326493526161</v>
      </c>
      <c r="P48" s="74" t="n">
        <v>75</v>
      </c>
      <c r="Q48" s="72" t="n">
        <v>0.94</v>
      </c>
      <c r="R48" s="73" t="n">
        <f aca="false">S48*T48*U48*V48</f>
        <v>4.5375</v>
      </c>
      <c r="S48" s="74" t="n">
        <v>5</v>
      </c>
      <c r="T48" s="72" t="n">
        <v>0.45</v>
      </c>
      <c r="U48" s="72" t="n">
        <f aca="false">44/12</f>
        <v>3.66666666666667</v>
      </c>
      <c r="V48" s="72" t="n">
        <f aca="false">IF(B48="озимая пшеница", IF(C48="классическая технология", 0.65, 0.82),
 IF(B48="подсолнечник", IF(C48="классическая технология", 0.68, 0.75),
 IF(B48="кукуруза", IF(C48="классическая технология", 0.65, 0.85),
 IF(B48="многолетние травы", IF(C48="классическая технология", 0.55, 0.7),
 IF(B48="Лён", IF(C48="классическая технология", 0.48, 0.7),
 IF(B48="Горох", IF(C48="классическая технология", 0.55, 0.8),
 "введите корректное значение"
 ))))))</f>
        <v>0.55</v>
      </c>
      <c r="W48" s="73" t="n">
        <f aca="false">H48*X48</f>
        <v>3.9621</v>
      </c>
      <c r="X48" s="72" t="n">
        <v>0.94</v>
      </c>
    </row>
    <row r="49" customFormat="false" ht="15" hidden="false" customHeight="false" outlineLevel="0" collapsed="false">
      <c r="A49" s="59" t="n">
        <v>47</v>
      </c>
      <c r="B49" s="71" t="s">
        <v>105</v>
      </c>
      <c r="C49" s="71" t="s">
        <v>102</v>
      </c>
      <c r="D49" s="72" t="n">
        <v>0.336</v>
      </c>
      <c r="E49" s="72" t="n">
        <v>0.084</v>
      </c>
      <c r="F49" s="72" t="n">
        <v>0.084</v>
      </c>
      <c r="G49" s="73" t="n">
        <f aca="false">D49+E49+F49</f>
        <v>0.504</v>
      </c>
      <c r="H49" s="73" t="n">
        <f aca="false">I49-G49</f>
        <v>4.596</v>
      </c>
      <c r="I49" s="16" t="n">
        <v>5.1</v>
      </c>
      <c r="J49" s="74" t="n">
        <f aca="false">H49/I49*100</f>
        <v>90.1176470588235</v>
      </c>
      <c r="K49" s="62" t="n">
        <v>461</v>
      </c>
      <c r="L49" s="73" t="n">
        <f aca="false">M49+N49-P49</f>
        <v>42</v>
      </c>
      <c r="M49" s="74" t="n">
        <v>79</v>
      </c>
      <c r="N49" s="74" t="n">
        <v>6</v>
      </c>
      <c r="O49" s="75" t="n">
        <f aca="false">L49/(H49*Q49)</f>
        <v>9.51914708442124</v>
      </c>
      <c r="P49" s="74" t="n">
        <v>43</v>
      </c>
      <c r="Q49" s="72" t="n">
        <v>0.96</v>
      </c>
      <c r="R49" s="73" t="n">
        <f aca="false">S49*T49*U49*V49</f>
        <v>4.29</v>
      </c>
      <c r="S49" s="74" t="n">
        <v>4</v>
      </c>
      <c r="T49" s="72" t="n">
        <v>0.45</v>
      </c>
      <c r="U49" s="72" t="n">
        <f aca="false">44/12</f>
        <v>3.66666666666667</v>
      </c>
      <c r="V49" s="72" t="n">
        <f aca="false">IF(B49="озимая пшеница", IF(C49="классическая технология", 0.65, 0.82),
 IF(B49="подсолнечник", IF(C49="классическая технология", 0.68, 0.75),
 IF(B49="кукуруза", IF(C49="классическая технология", 0.65, 0.85),
 IF(B49="многолетние травы", IF(C49="классическая технология", 0.55, 0.7),
 IF(B49="Лён", IF(C49="классическая технология", 0.48, 0.7),
 IF(B49="Горох", IF(C49="классическая технология", 0.55, 0.8),
 "введите корректное значение"
 ))))))</f>
        <v>0.65</v>
      </c>
      <c r="W49" s="73" t="n">
        <f aca="false">H49*X49</f>
        <v>3.6768</v>
      </c>
      <c r="X49" s="72" t="n">
        <v>0.8</v>
      </c>
    </row>
    <row r="50" customFormat="false" ht="15" hidden="false" customHeight="false" outlineLevel="0" collapsed="false">
      <c r="A50" s="59" t="n">
        <v>48</v>
      </c>
      <c r="B50" s="71" t="s">
        <v>104</v>
      </c>
      <c r="C50" s="71" t="s">
        <v>102</v>
      </c>
      <c r="D50" s="72" t="n">
        <v>0.343</v>
      </c>
      <c r="E50" s="72" t="n">
        <v>0.049</v>
      </c>
      <c r="F50" s="72" t="n">
        <v>0.196</v>
      </c>
      <c r="G50" s="73" t="n">
        <f aca="false">D50+E50+F50</f>
        <v>0.588</v>
      </c>
      <c r="H50" s="73" t="n">
        <f aca="false">I50-G50</f>
        <v>1.512</v>
      </c>
      <c r="I50" s="16" t="n">
        <v>2.1</v>
      </c>
      <c r="J50" s="74" t="n">
        <f aca="false">H50/I50*100</f>
        <v>72</v>
      </c>
      <c r="K50" s="62" t="n">
        <v>322</v>
      </c>
      <c r="L50" s="73" t="n">
        <f aca="false">M50+N50-P50</f>
        <v>73</v>
      </c>
      <c r="M50" s="74" t="n">
        <v>106</v>
      </c>
      <c r="N50" s="74" t="n">
        <v>7</v>
      </c>
      <c r="O50" s="75" t="n">
        <f aca="false">L50/(H50*Q50)</f>
        <v>56.8004979769686</v>
      </c>
      <c r="P50" s="74" t="n">
        <v>40</v>
      </c>
      <c r="Q50" s="72" t="n">
        <v>0.85</v>
      </c>
      <c r="R50" s="73" t="n">
        <f aca="false">S50*T50*U50*V50</f>
        <v>5.445</v>
      </c>
      <c r="S50" s="74" t="n">
        <v>6</v>
      </c>
      <c r="T50" s="72" t="n">
        <v>0.45</v>
      </c>
      <c r="U50" s="72" t="n">
        <f aca="false">44/12</f>
        <v>3.66666666666667</v>
      </c>
      <c r="V50" s="72" t="n">
        <f aca="false">IF(B50="озимая пшеница", IF(C50="классическая технология", 0.65, 0.82),
 IF(B50="подсолнечник", IF(C50="классическая технология", 0.68, 0.75),
 IF(B50="кукуруза", IF(C50="классическая технология", 0.65, 0.85),
 IF(B50="многолетние травы", IF(C50="классическая технология", 0.55, 0.7),
 IF(B50="Лён", IF(C50="классическая технология", 0.48, 0.7),
 IF(B50="Горох", IF(C50="классическая технология", 0.55, 0.8),
 "введите корректное значение"
 ))))))</f>
        <v>0.55</v>
      </c>
      <c r="W50" s="73" t="n">
        <f aca="false">H50*X50</f>
        <v>1.4364</v>
      </c>
      <c r="X50" s="72" t="n">
        <v>0.95</v>
      </c>
    </row>
    <row r="51" customFormat="false" ht="15" hidden="false" customHeight="false" outlineLevel="0" collapsed="false">
      <c r="A51" s="59" t="n">
        <v>49</v>
      </c>
      <c r="B51" s="71" t="s">
        <v>104</v>
      </c>
      <c r="C51" s="71" t="s">
        <v>102</v>
      </c>
      <c r="D51" s="72" t="n">
        <v>0.15</v>
      </c>
      <c r="E51" s="72" t="n">
        <v>0.05</v>
      </c>
      <c r="F51" s="72" t="n">
        <v>0.2</v>
      </c>
      <c r="G51" s="73" t="n">
        <f aca="false">D51+E51+F51</f>
        <v>0.4</v>
      </c>
      <c r="H51" s="73" t="n">
        <f aca="false">I51-G51</f>
        <v>1.5</v>
      </c>
      <c r="I51" s="16" t="n">
        <v>1.9</v>
      </c>
      <c r="J51" s="74" t="n">
        <f aca="false">H51/I51*100</f>
        <v>78.9473684210526</v>
      </c>
      <c r="K51" s="62" t="n">
        <v>232</v>
      </c>
      <c r="L51" s="73" t="n">
        <f aca="false">M51+N51-P51</f>
        <v>24</v>
      </c>
      <c r="M51" s="74" t="n">
        <v>97</v>
      </c>
      <c r="N51" s="74" t="n">
        <v>13</v>
      </c>
      <c r="O51" s="75" t="n">
        <f aca="false">L51/(H51*Q51)</f>
        <v>18.1818181818182</v>
      </c>
      <c r="P51" s="74" t="n">
        <v>86</v>
      </c>
      <c r="Q51" s="72" t="n">
        <v>0.88</v>
      </c>
      <c r="R51" s="73" t="n">
        <f aca="false">S51*T51*U51*V51</f>
        <v>5.445</v>
      </c>
      <c r="S51" s="74" t="n">
        <v>6</v>
      </c>
      <c r="T51" s="72" t="n">
        <v>0.45</v>
      </c>
      <c r="U51" s="72" t="n">
        <f aca="false">44/12</f>
        <v>3.66666666666667</v>
      </c>
      <c r="V51" s="72" t="n">
        <f aca="false">IF(B51="озимая пшеница", IF(C51="классическая технология", 0.65, 0.82),
 IF(B51="подсолнечник", IF(C51="классическая технология", 0.68, 0.75),
 IF(B51="кукуруза", IF(C51="классическая технология", 0.65, 0.85),
 IF(B51="многолетние травы", IF(C51="классическая технология", 0.55, 0.7),
 IF(B51="Лён", IF(C51="классическая технология", 0.48, 0.7),
 IF(B51="Горох", IF(C51="классическая технология", 0.55, 0.8),
 "введите корректное значение"
 ))))))</f>
        <v>0.55</v>
      </c>
      <c r="W51" s="73" t="n">
        <f aca="false">H51*X51</f>
        <v>1.29</v>
      </c>
      <c r="X51" s="72" t="n">
        <v>0.86</v>
      </c>
    </row>
    <row r="52" customFormat="false" ht="15" hidden="false" customHeight="false" outlineLevel="0" collapsed="false">
      <c r="A52" s="59" t="n">
        <v>50</v>
      </c>
      <c r="B52" s="71" t="s">
        <v>104</v>
      </c>
      <c r="C52" s="71" t="s">
        <v>102</v>
      </c>
      <c r="D52" s="72" t="n">
        <v>0.288</v>
      </c>
      <c r="E52" s="72" t="n">
        <v>0.072</v>
      </c>
      <c r="F52" s="72" t="n">
        <v>0.36</v>
      </c>
      <c r="G52" s="73" t="n">
        <f aca="false">D52+E52+F52</f>
        <v>0.72</v>
      </c>
      <c r="H52" s="73" t="n">
        <f aca="false">I52-G52</f>
        <v>1.38</v>
      </c>
      <c r="I52" s="16" t="n">
        <v>2.1</v>
      </c>
      <c r="J52" s="74" t="n">
        <f aca="false">H52/I52*100</f>
        <v>65.7142857142857</v>
      </c>
      <c r="K52" s="62" t="n">
        <v>197</v>
      </c>
      <c r="L52" s="73" t="n">
        <f aca="false">M52+N52-P52</f>
        <v>41</v>
      </c>
      <c r="M52" s="74" t="n">
        <v>85</v>
      </c>
      <c r="N52" s="74" t="n">
        <v>5</v>
      </c>
      <c r="O52" s="75" t="n">
        <f aca="false">L52/(H52*Q52)</f>
        <v>34.5466801482979</v>
      </c>
      <c r="P52" s="74" t="n">
        <v>49</v>
      </c>
      <c r="Q52" s="72" t="n">
        <v>0.86</v>
      </c>
      <c r="R52" s="73" t="n">
        <f aca="false">S52*T52*U52*V52</f>
        <v>5.445</v>
      </c>
      <c r="S52" s="74" t="n">
        <v>6</v>
      </c>
      <c r="T52" s="72" t="n">
        <v>0.45</v>
      </c>
      <c r="U52" s="72" t="n">
        <f aca="false">44/12</f>
        <v>3.66666666666667</v>
      </c>
      <c r="V52" s="72" t="n">
        <f aca="false">IF(B52="озимая пшеница", IF(C52="классическая технология", 0.65, 0.82),
 IF(B52="подсолнечник", IF(C52="классическая технология", 0.68, 0.75),
 IF(B52="кукуруза", IF(C52="классическая технология", 0.65, 0.85),
 IF(B52="многолетние травы", IF(C52="классическая технология", 0.55, 0.7),
 IF(B52="Лён", IF(C52="классическая технология", 0.48, 0.7),
 IF(B52="Горох", IF(C52="классическая технология", 0.55, 0.8),
 "введите корректное значение"
 ))))))</f>
        <v>0.55</v>
      </c>
      <c r="W52" s="73" t="n">
        <f aca="false">H52*X52</f>
        <v>1.2696</v>
      </c>
      <c r="X52" s="72" t="n">
        <v>0.92</v>
      </c>
    </row>
    <row r="53" customFormat="false" ht="15" hidden="false" customHeight="false" outlineLevel="0" collapsed="false">
      <c r="A53" s="59" t="n">
        <v>51</v>
      </c>
      <c r="B53" s="71" t="s">
        <v>104</v>
      </c>
      <c r="C53" s="71" t="s">
        <v>102</v>
      </c>
      <c r="D53" s="72" t="n">
        <v>0.38</v>
      </c>
      <c r="E53" s="72" t="n">
        <v>0.076</v>
      </c>
      <c r="F53" s="72" t="n">
        <v>0.456</v>
      </c>
      <c r="G53" s="73" t="n">
        <f aca="false">D53+E53+F53</f>
        <v>0.912</v>
      </c>
      <c r="H53" s="73" t="n">
        <f aca="false">I53-G53</f>
        <v>0.988</v>
      </c>
      <c r="I53" s="16" t="n">
        <v>1.9</v>
      </c>
      <c r="J53" s="74" t="n">
        <f aca="false">H53/I53*100</f>
        <v>52</v>
      </c>
      <c r="K53" s="62" t="n">
        <v>200</v>
      </c>
      <c r="L53" s="73" t="n">
        <f aca="false">M53+N53-P53</f>
        <v>65</v>
      </c>
      <c r="M53" s="74" t="n">
        <v>111</v>
      </c>
      <c r="N53" s="74" t="n">
        <v>9</v>
      </c>
      <c r="O53" s="75" t="n">
        <f aca="false">L53/(H53*Q53)</f>
        <v>69.9888017917133</v>
      </c>
      <c r="P53" s="74" t="n">
        <v>55</v>
      </c>
      <c r="Q53" s="72" t="n">
        <v>0.94</v>
      </c>
      <c r="R53" s="73" t="n">
        <f aca="false">S53*T53*U53*V53</f>
        <v>5.445</v>
      </c>
      <c r="S53" s="74" t="n">
        <v>6</v>
      </c>
      <c r="T53" s="72" t="n">
        <v>0.45</v>
      </c>
      <c r="U53" s="72" t="n">
        <f aca="false">44/12</f>
        <v>3.66666666666667</v>
      </c>
      <c r="V53" s="72" t="n">
        <f aca="false">IF(B53="озимая пшеница", IF(C53="классическая технология", 0.65, 0.82),
 IF(B53="подсолнечник", IF(C53="классическая технология", 0.68, 0.75),
 IF(B53="кукуруза", IF(C53="классическая технология", 0.65, 0.85),
 IF(B53="многолетние травы", IF(C53="классическая технология", 0.55, 0.7),
 IF(B53="Лён", IF(C53="классическая технология", 0.48, 0.7),
 IF(B53="Горох", IF(C53="классическая технология", 0.55, 0.8),
 "введите корректное значение"
 ))))))</f>
        <v>0.55</v>
      </c>
      <c r="W53" s="73" t="n">
        <f aca="false">H53*X53</f>
        <v>0.89908</v>
      </c>
      <c r="X53" s="72" t="n">
        <v>0.91</v>
      </c>
    </row>
    <row r="54" customFormat="false" ht="15" hidden="false" customHeight="false" outlineLevel="0" collapsed="false">
      <c r="A54" s="59" t="n">
        <v>52</v>
      </c>
      <c r="B54" s="71" t="s">
        <v>104</v>
      </c>
      <c r="C54" s="71" t="s">
        <v>101</v>
      </c>
      <c r="D54" s="72" t="n">
        <v>0.2</v>
      </c>
      <c r="E54" s="72" t="n">
        <v>0.1</v>
      </c>
      <c r="F54" s="72" t="n">
        <v>0.4</v>
      </c>
      <c r="G54" s="73" t="n">
        <f aca="false">D54+E54+F54</f>
        <v>0.7</v>
      </c>
      <c r="H54" s="73" t="n">
        <f aca="false">I54-G54</f>
        <v>1.4</v>
      </c>
      <c r="I54" s="16" t="n">
        <v>2.1</v>
      </c>
      <c r="J54" s="74" t="n">
        <f aca="false">H54/I54*100</f>
        <v>66.6666666666667</v>
      </c>
      <c r="K54" s="62" t="n">
        <v>283</v>
      </c>
      <c r="L54" s="73" t="n">
        <f aca="false">M54+N54-P54</f>
        <v>46</v>
      </c>
      <c r="M54" s="74" t="n">
        <v>77</v>
      </c>
      <c r="N54" s="74" t="n">
        <v>12</v>
      </c>
      <c r="O54" s="75" t="n">
        <f aca="false">L54/(H54*Q54)</f>
        <v>33.5276967930029</v>
      </c>
      <c r="P54" s="74" t="n">
        <v>43</v>
      </c>
      <c r="Q54" s="72" t="n">
        <v>0.98</v>
      </c>
      <c r="R54" s="73" t="n">
        <f aca="false">S54*T54*U54*V54</f>
        <v>3.96</v>
      </c>
      <c r="S54" s="74" t="n">
        <v>3</v>
      </c>
      <c r="T54" s="72" t="n">
        <v>0.45</v>
      </c>
      <c r="U54" s="72" t="n">
        <f aca="false">44/12</f>
        <v>3.66666666666667</v>
      </c>
      <c r="V54" s="72" t="n">
        <f aca="false">IF(B54="озимая пшеница", IF(C54="классическая технология", 0.65, 0.82),
 IF(B54="подсолнечник", IF(C54="классическая технология", 0.68, 0.75),
 IF(B54="кукуруза", IF(C54="классическая технология", 0.65, 0.85),
 IF(B54="многолетние травы", IF(C54="классическая технология", 0.55, 0.7),
 IF(B54="Лён", IF(C54="классическая технология", 0.48, 0.7),
 IF(B54="Горох", IF(C54="классическая технология", 0.55, 0.8),
 "введите корректное значение"
 ))))))</f>
        <v>0.8</v>
      </c>
      <c r="W54" s="73" t="n">
        <f aca="false">H54*X54</f>
        <v>1.218</v>
      </c>
      <c r="X54" s="72" t="n">
        <v>0.87</v>
      </c>
    </row>
    <row r="55" customFormat="false" ht="15" hidden="false" customHeight="false" outlineLevel="0" collapsed="false">
      <c r="A55" s="59" t="n">
        <v>53</v>
      </c>
      <c r="B55" s="71" t="s">
        <v>104</v>
      </c>
      <c r="C55" s="71" t="s">
        <v>101</v>
      </c>
      <c r="D55" s="72" t="n">
        <v>0.504</v>
      </c>
      <c r="E55" s="72" t="n">
        <v>0.063</v>
      </c>
      <c r="F55" s="72" t="n">
        <v>0.378</v>
      </c>
      <c r="G55" s="73" t="n">
        <f aca="false">D55+E55+F55</f>
        <v>0.945</v>
      </c>
      <c r="H55" s="73" t="n">
        <f aca="false">I55-G55</f>
        <v>1.455</v>
      </c>
      <c r="I55" s="16" t="n">
        <v>2.4</v>
      </c>
      <c r="J55" s="74" t="n">
        <f aca="false">H55/I55*100</f>
        <v>60.625</v>
      </c>
      <c r="K55" s="62" t="n">
        <v>430</v>
      </c>
      <c r="L55" s="73" t="n">
        <f aca="false">M55+N55-P55</f>
        <v>70</v>
      </c>
      <c r="M55" s="74" t="n">
        <v>113</v>
      </c>
      <c r="N55" s="74" t="n">
        <v>7</v>
      </c>
      <c r="O55" s="75" t="n">
        <f aca="false">L55/(H55*Q55)</f>
        <v>48.5959248845847</v>
      </c>
      <c r="P55" s="74" t="n">
        <v>50</v>
      </c>
      <c r="Q55" s="72" t="n">
        <v>0.99</v>
      </c>
      <c r="R55" s="73" t="n">
        <f aca="false">S55*T55*U55*V55</f>
        <v>3.96</v>
      </c>
      <c r="S55" s="74" t="n">
        <v>3</v>
      </c>
      <c r="T55" s="72" t="n">
        <v>0.45</v>
      </c>
      <c r="U55" s="72" t="n">
        <f aca="false">44/12</f>
        <v>3.66666666666667</v>
      </c>
      <c r="V55" s="72" t="n">
        <f aca="false">IF(B55="озимая пшеница", IF(C55="классическая технология", 0.65, 0.82),
 IF(B55="подсолнечник", IF(C55="классическая технология", 0.68, 0.75),
 IF(B55="кукуруза", IF(C55="классическая технология", 0.65, 0.85),
 IF(B55="многолетние травы", IF(C55="классическая технология", 0.55, 0.7),
 IF(B55="Лён", IF(C55="классическая технология", 0.48, 0.7),
 IF(B55="Горох", IF(C55="классическая технология", 0.55, 0.8),
 "введите корректное значение"
 ))))))</f>
        <v>0.8</v>
      </c>
      <c r="W55" s="73" t="n">
        <f aca="false">H55*X55</f>
        <v>1.29495</v>
      </c>
      <c r="X55" s="72" t="n">
        <v>0.89</v>
      </c>
    </row>
    <row r="56" customFormat="false" ht="15" hidden="false" customHeight="false" outlineLevel="0" collapsed="false">
      <c r="A56" s="59" t="n">
        <v>54</v>
      </c>
      <c r="B56" s="71" t="s">
        <v>100</v>
      </c>
      <c r="C56" s="71" t="s">
        <v>102</v>
      </c>
      <c r="D56" s="72" t="n">
        <v>0.22</v>
      </c>
      <c r="E56" s="72" t="n">
        <v>0.088</v>
      </c>
      <c r="F56" s="72" t="n">
        <v>0.176</v>
      </c>
      <c r="G56" s="73" t="n">
        <f aca="false">D56+E56+F56</f>
        <v>0.484</v>
      </c>
      <c r="H56" s="73" t="n">
        <f aca="false">I56-G56</f>
        <v>0.816</v>
      </c>
      <c r="I56" s="16" t="n">
        <v>1.3</v>
      </c>
      <c r="J56" s="74" t="n">
        <f aca="false">H56/I56*100</f>
        <v>62.7692307692308</v>
      </c>
      <c r="K56" s="62" t="n">
        <v>364</v>
      </c>
      <c r="L56" s="73" t="n">
        <f aca="false">M56+N56-P56</f>
        <v>59</v>
      </c>
      <c r="M56" s="74" t="n">
        <v>130</v>
      </c>
      <c r="N56" s="74" t="n">
        <v>14</v>
      </c>
      <c r="O56" s="75" t="n">
        <f aca="false">L56/(H56*Q56)</f>
        <v>72.3039215686275</v>
      </c>
      <c r="P56" s="74" t="n">
        <v>85</v>
      </c>
      <c r="Q56" s="72" t="n">
        <v>1</v>
      </c>
      <c r="R56" s="73" t="n">
        <f aca="false">S56*T56*U56*V56</f>
        <v>3.96</v>
      </c>
      <c r="S56" s="74" t="n">
        <v>5</v>
      </c>
      <c r="T56" s="72" t="n">
        <v>0.45</v>
      </c>
      <c r="U56" s="72" t="n">
        <f aca="false">44/12</f>
        <v>3.66666666666667</v>
      </c>
      <c r="V56" s="72" t="n">
        <f aca="false">IF(B56="озимая пшеница", IF(C56="классическая технология", 0.65, 0.82),
 IF(B56="подсолнечник", IF(C56="классическая технология", 0.68, 0.75),
 IF(B56="кукуруза", IF(C56="классическая технология", 0.65, 0.85),
 IF(B56="многолетние травы", IF(C56="классическая технология", 0.55, 0.7),
 IF(B56="Лён", IF(C56="классическая технология", 0.48, 0.7),
 IF(B56="Горох", IF(C56="классическая технология", 0.55, 0.8),
 "введите корректное значение"
 ))))))</f>
        <v>0.48</v>
      </c>
      <c r="W56" s="73" t="n">
        <f aca="false">H56*X56</f>
        <v>0.66912</v>
      </c>
      <c r="X56" s="72" t="n">
        <v>0.82</v>
      </c>
    </row>
    <row r="57" customFormat="false" ht="15" hidden="false" customHeight="false" outlineLevel="0" collapsed="false">
      <c r="A57" s="59" t="n">
        <v>55</v>
      </c>
      <c r="B57" s="71" t="s">
        <v>103</v>
      </c>
      <c r="C57" s="71" t="s">
        <v>101</v>
      </c>
      <c r="D57" s="72" t="n">
        <v>0.384</v>
      </c>
      <c r="E57" s="72" t="n">
        <v>0.128</v>
      </c>
      <c r="F57" s="72" t="n">
        <v>0.448</v>
      </c>
      <c r="G57" s="73" t="n">
        <f aca="false">D57+E57+F57</f>
        <v>0.96</v>
      </c>
      <c r="H57" s="73" t="n">
        <f aca="false">I57-G57</f>
        <v>3.24</v>
      </c>
      <c r="I57" s="16" t="n">
        <v>4.2</v>
      </c>
      <c r="J57" s="74" t="n">
        <f aca="false">H57/I57*100</f>
        <v>77.1428571428572</v>
      </c>
      <c r="K57" s="62" t="n">
        <v>362</v>
      </c>
      <c r="L57" s="73" t="n">
        <f aca="false">M57+N57-P57</f>
        <v>59</v>
      </c>
      <c r="M57" s="74" t="n">
        <v>101</v>
      </c>
      <c r="N57" s="74" t="n">
        <v>11</v>
      </c>
      <c r="O57" s="75" t="n">
        <f aca="false">L57/(H57*Q57)</f>
        <v>18.5815066767448</v>
      </c>
      <c r="P57" s="74" t="n">
        <v>53</v>
      </c>
      <c r="Q57" s="72" t="n">
        <v>0.98</v>
      </c>
      <c r="R57" s="73" t="n">
        <f aca="false">S57*T57*U57*V57</f>
        <v>4.059</v>
      </c>
      <c r="S57" s="74" t="n">
        <v>3</v>
      </c>
      <c r="T57" s="72" t="n">
        <v>0.45</v>
      </c>
      <c r="U57" s="72" t="n">
        <f aca="false">44/12</f>
        <v>3.66666666666667</v>
      </c>
      <c r="V57" s="72" t="n">
        <f aca="false">IF(B57="озимая пшеница", IF(C57="классическая технология", 0.65, 0.82),
 IF(B57="подсолнечник", IF(C57="классическая технология", 0.68, 0.75),
 IF(B57="кукуруза", IF(C57="классическая технология", 0.65, 0.85),
 IF(B57="многолетние травы", IF(C57="классическая технология", 0.55, 0.7),
 IF(B57="Лён", IF(C57="классическая технология", 0.48, 0.7),
 IF(B57="Горох", IF(C57="классическая технология", 0.55, 0.8),
 "введите корректное значение"
 ))))))</f>
        <v>0.82</v>
      </c>
      <c r="W57" s="73" t="n">
        <f aca="false">H57*X57</f>
        <v>3.1104</v>
      </c>
      <c r="X57" s="72" t="n">
        <v>0.96</v>
      </c>
    </row>
    <row r="58" customFormat="false" ht="15" hidden="false" customHeight="false" outlineLevel="0" collapsed="false">
      <c r="A58" s="59" t="n">
        <v>56</v>
      </c>
      <c r="B58" s="71" t="s">
        <v>107</v>
      </c>
      <c r="C58" s="71" t="s">
        <v>102</v>
      </c>
      <c r="D58" s="72" t="n">
        <v>0.264</v>
      </c>
      <c r="E58" s="72" t="n">
        <v>0.088</v>
      </c>
      <c r="F58" s="72" t="n">
        <v>0.176</v>
      </c>
      <c r="G58" s="73" t="n">
        <f aca="false">D58+E58+F58</f>
        <v>0.528</v>
      </c>
      <c r="H58" s="73" t="n">
        <f aca="false">I58-G58</f>
        <v>1.072</v>
      </c>
      <c r="I58" s="16" t="n">
        <v>1.6</v>
      </c>
      <c r="J58" s="74" t="n">
        <f aca="false">H58/I58*100</f>
        <v>67</v>
      </c>
      <c r="K58" s="62" t="n">
        <v>433</v>
      </c>
      <c r="L58" s="73" t="n">
        <f aca="false">M58+N58-P58</f>
        <v>43</v>
      </c>
      <c r="M58" s="74" t="n">
        <v>81</v>
      </c>
      <c r="N58" s="74" t="n">
        <v>6</v>
      </c>
      <c r="O58" s="75" t="n">
        <f aca="false">L58/(H58*Q58)</f>
        <v>45.581750339213</v>
      </c>
      <c r="P58" s="74" t="n">
        <v>44</v>
      </c>
      <c r="Q58" s="72" t="n">
        <v>0.88</v>
      </c>
      <c r="R58" s="73" t="n">
        <f aca="false">S58*T58*U58*V58</f>
        <v>6.732</v>
      </c>
      <c r="S58" s="74" t="n">
        <v>6</v>
      </c>
      <c r="T58" s="72" t="n">
        <v>0.45</v>
      </c>
      <c r="U58" s="72" t="n">
        <f aca="false">44/12</f>
        <v>3.66666666666667</v>
      </c>
      <c r="V58" s="72" t="n">
        <f aca="false">IF(B58="озимая пшеница", IF(C58="классическая технология", 0.65, 0.82),
 IF(B58="подсолнечник", IF(C58="классическая технология", 0.68, 0.75),
 IF(B58="кукуруза", IF(C58="классическая технология", 0.65, 0.85),
 IF(B58="многолетние травы", IF(C58="классическая технология", 0.55, 0.7),
 IF(B58="Лён", IF(C58="классическая технология", 0.48, 0.7),
 IF(B58="Горох", IF(C58="классическая технология", 0.55, 0.8),
 "введите корректное значение"
 ))))))</f>
        <v>0.68</v>
      </c>
      <c r="W58" s="73" t="n">
        <f aca="false">H58*X58</f>
        <v>0.93264</v>
      </c>
      <c r="X58" s="72" t="n">
        <v>0.87</v>
      </c>
    </row>
    <row r="59" customFormat="false" ht="15" hidden="false" customHeight="false" outlineLevel="0" collapsed="false">
      <c r="A59" s="59" t="n">
        <v>57</v>
      </c>
      <c r="B59" s="71" t="s">
        <v>104</v>
      </c>
      <c r="C59" s="71" t="s">
        <v>101</v>
      </c>
      <c r="D59" s="72" t="n">
        <v>0.385</v>
      </c>
      <c r="E59" s="72" t="n">
        <v>0.055</v>
      </c>
      <c r="F59" s="72" t="n">
        <v>0.33</v>
      </c>
      <c r="G59" s="73" t="n">
        <f aca="false">D59+E59+F59</f>
        <v>0.77</v>
      </c>
      <c r="H59" s="73" t="n">
        <f aca="false">I59-G59</f>
        <v>1.63</v>
      </c>
      <c r="I59" s="16" t="n">
        <v>2.4</v>
      </c>
      <c r="J59" s="74" t="n">
        <f aca="false">H59/I59*100</f>
        <v>67.9166666666667</v>
      </c>
      <c r="K59" s="62" t="n">
        <v>136</v>
      </c>
      <c r="L59" s="73" t="n">
        <f aca="false">M59+N59-P59</f>
        <v>93</v>
      </c>
      <c r="M59" s="74" t="n">
        <v>139</v>
      </c>
      <c r="N59" s="74" t="n">
        <v>6</v>
      </c>
      <c r="O59" s="75" t="n">
        <f aca="false">L59/(H59*Q59)</f>
        <v>71.319018404908</v>
      </c>
      <c r="P59" s="74" t="n">
        <v>52</v>
      </c>
      <c r="Q59" s="72" t="n">
        <v>0.8</v>
      </c>
      <c r="R59" s="73" t="n">
        <f aca="false">S59*T59*U59*V59</f>
        <v>5.28</v>
      </c>
      <c r="S59" s="74" t="n">
        <v>4</v>
      </c>
      <c r="T59" s="72" t="n">
        <v>0.45</v>
      </c>
      <c r="U59" s="72" t="n">
        <f aca="false">44/12</f>
        <v>3.66666666666667</v>
      </c>
      <c r="V59" s="72" t="n">
        <f aca="false">IF(B59="озимая пшеница", IF(C59="классическая технология", 0.65, 0.82),
 IF(B59="подсолнечник", IF(C59="классическая технология", 0.68, 0.75),
 IF(B59="кукуруза", IF(C59="классическая технология", 0.65, 0.85),
 IF(B59="многолетние травы", IF(C59="классическая технология", 0.55, 0.7),
 IF(B59="Лён", IF(C59="классическая технология", 0.48, 0.7),
 IF(B59="Горох", IF(C59="классическая технология", 0.55, 0.8),
 "введите корректное значение"
 ))))))</f>
        <v>0.8</v>
      </c>
      <c r="W59" s="73" t="n">
        <f aca="false">H59*X59</f>
        <v>1.3529</v>
      </c>
      <c r="X59" s="72" t="n">
        <v>0.83</v>
      </c>
    </row>
    <row r="60" customFormat="false" ht="15" hidden="false" customHeight="false" outlineLevel="0" collapsed="false">
      <c r="A60" s="59" t="n">
        <v>58</v>
      </c>
      <c r="B60" s="71" t="s">
        <v>104</v>
      </c>
      <c r="C60" s="71" t="s">
        <v>102</v>
      </c>
      <c r="D60" s="72" t="n">
        <v>0.427</v>
      </c>
      <c r="E60" s="72" t="n">
        <v>0.061</v>
      </c>
      <c r="F60" s="72" t="n">
        <v>0.183</v>
      </c>
      <c r="G60" s="73" t="n">
        <f aca="false">D60+E60+F60</f>
        <v>0.671</v>
      </c>
      <c r="H60" s="73" t="n">
        <f aca="false">I60-G60</f>
        <v>1.729</v>
      </c>
      <c r="I60" s="16" t="n">
        <v>2.4</v>
      </c>
      <c r="J60" s="74" t="n">
        <f aca="false">H60/I60*100</f>
        <v>72.0416666666667</v>
      </c>
      <c r="K60" s="62" t="n">
        <v>190</v>
      </c>
      <c r="L60" s="73" t="n">
        <f aca="false">M60+N60-P60</f>
        <v>95</v>
      </c>
      <c r="M60" s="74" t="n">
        <v>144</v>
      </c>
      <c r="N60" s="74" t="n">
        <v>7</v>
      </c>
      <c r="O60" s="75" t="n">
        <f aca="false">L60/(H60*Q60)</f>
        <v>63.1552355690287</v>
      </c>
      <c r="P60" s="74" t="n">
        <v>56</v>
      </c>
      <c r="Q60" s="72" t="n">
        <v>0.87</v>
      </c>
      <c r="R60" s="73" t="n">
        <f aca="false">S60*T60*U60*V60</f>
        <v>3.63</v>
      </c>
      <c r="S60" s="74" t="n">
        <v>4</v>
      </c>
      <c r="T60" s="72" t="n">
        <v>0.45</v>
      </c>
      <c r="U60" s="72" t="n">
        <f aca="false">44/12</f>
        <v>3.66666666666667</v>
      </c>
      <c r="V60" s="72" t="n">
        <f aca="false">IF(B60="озимая пшеница", IF(C60="классическая технология", 0.65, 0.82),
 IF(B60="подсолнечник", IF(C60="классическая технология", 0.68, 0.75),
 IF(B60="кукуруза", IF(C60="классическая технология", 0.65, 0.85),
 IF(B60="многолетние травы", IF(C60="классическая технология", 0.55, 0.7),
 IF(B60="Лён", IF(C60="классическая технология", 0.48, 0.7),
 IF(B60="Горох", IF(C60="классическая технология", 0.55, 0.8),
 "введите корректное значение"
 ))))))</f>
        <v>0.55</v>
      </c>
      <c r="W60" s="73" t="n">
        <f aca="false">H60*X60</f>
        <v>1.64255</v>
      </c>
      <c r="X60" s="72" t="n">
        <v>0.95</v>
      </c>
    </row>
    <row r="61" customFormat="false" ht="15" hidden="false" customHeight="false" outlineLevel="0" collapsed="false">
      <c r="A61" s="59" t="n">
        <v>59</v>
      </c>
      <c r="B61" s="71" t="s">
        <v>103</v>
      </c>
      <c r="C61" s="71" t="s">
        <v>102</v>
      </c>
      <c r="D61" s="72" t="n">
        <v>0.497</v>
      </c>
      <c r="E61" s="72" t="n">
        <v>0.142</v>
      </c>
      <c r="F61" s="72" t="n">
        <v>0.426</v>
      </c>
      <c r="G61" s="73" t="n">
        <f aca="false">D61+E61+F61</f>
        <v>1.065</v>
      </c>
      <c r="H61" s="73" t="n">
        <f aca="false">I61-G61</f>
        <v>2.935</v>
      </c>
      <c r="I61" s="16" t="n">
        <v>4</v>
      </c>
      <c r="J61" s="74" t="n">
        <f aca="false">H61/I61*100</f>
        <v>73.375</v>
      </c>
      <c r="K61" s="62" t="n">
        <v>264</v>
      </c>
      <c r="L61" s="73" t="n">
        <f aca="false">M61+N61-P61</f>
        <v>72</v>
      </c>
      <c r="M61" s="74" t="n">
        <v>130</v>
      </c>
      <c r="N61" s="74" t="n">
        <v>14</v>
      </c>
      <c r="O61" s="75" t="n">
        <f aca="false">L61/(H61*Q61)</f>
        <v>28.5250188185888</v>
      </c>
      <c r="P61" s="74" t="n">
        <v>72</v>
      </c>
      <c r="Q61" s="72" t="n">
        <v>0.86</v>
      </c>
      <c r="R61" s="73" t="n">
        <f aca="false">S61*T61*U61*V61</f>
        <v>5.3625</v>
      </c>
      <c r="S61" s="74" t="n">
        <v>5</v>
      </c>
      <c r="T61" s="72" t="n">
        <v>0.45</v>
      </c>
      <c r="U61" s="72" t="n">
        <f aca="false">44/12</f>
        <v>3.66666666666667</v>
      </c>
      <c r="V61" s="72" t="n">
        <f aca="false">IF(B61="озимая пшеница", IF(C61="классическая технология", 0.65, 0.82),
 IF(B61="подсолнечник", IF(C61="классическая технология", 0.68, 0.75),
 IF(B61="кукуруза", IF(C61="классическая технология", 0.65, 0.85),
 IF(B61="многолетние травы", IF(C61="классическая технология", 0.55, 0.7),
 IF(B61="Лён", IF(C61="классическая технология", 0.48, 0.7),
 IF(B61="Горох", IF(C61="классическая технология", 0.55, 0.8),
 "введите корректное значение"
 ))))))</f>
        <v>0.65</v>
      </c>
      <c r="W61" s="73" t="n">
        <f aca="false">H61*X61</f>
        <v>2.6415</v>
      </c>
      <c r="X61" s="72" t="n">
        <v>0.9</v>
      </c>
    </row>
    <row r="62" customFormat="false" ht="15" hidden="false" customHeight="false" outlineLevel="0" collapsed="false">
      <c r="A62" s="59" t="n">
        <v>60</v>
      </c>
      <c r="B62" s="71" t="s">
        <v>105</v>
      </c>
      <c r="C62" s="71" t="s">
        <v>102</v>
      </c>
      <c r="D62" s="72" t="n">
        <v>0.27</v>
      </c>
      <c r="E62" s="72" t="n">
        <v>0.108</v>
      </c>
      <c r="F62" s="72" t="n">
        <v>0.162</v>
      </c>
      <c r="G62" s="73" t="n">
        <f aca="false">D62+E62+F62</f>
        <v>0.54</v>
      </c>
      <c r="H62" s="73" t="n">
        <f aca="false">I62-G62</f>
        <v>3.36</v>
      </c>
      <c r="I62" s="16" t="n">
        <v>3.9</v>
      </c>
      <c r="J62" s="74" t="n">
        <f aca="false">H62/I62*100</f>
        <v>86.1538461538462</v>
      </c>
      <c r="K62" s="62" t="n">
        <v>175</v>
      </c>
      <c r="L62" s="73" t="n">
        <f aca="false">M62+N62-P62</f>
        <v>112</v>
      </c>
      <c r="M62" s="74" t="n">
        <v>145</v>
      </c>
      <c r="N62" s="74" t="n">
        <v>11</v>
      </c>
      <c r="O62" s="75" t="n">
        <f aca="false">L62/(H62*Q62)</f>
        <v>33.6700336700337</v>
      </c>
      <c r="P62" s="74" t="n">
        <v>44</v>
      </c>
      <c r="Q62" s="72" t="n">
        <v>0.99</v>
      </c>
      <c r="R62" s="73" t="n">
        <f aca="false">S62*T62*U62*V62</f>
        <v>5.3625</v>
      </c>
      <c r="S62" s="74" t="n">
        <v>5</v>
      </c>
      <c r="T62" s="72" t="n">
        <v>0.45</v>
      </c>
      <c r="U62" s="72" t="n">
        <f aca="false">44/12</f>
        <v>3.66666666666667</v>
      </c>
      <c r="V62" s="72" t="n">
        <f aca="false">IF(B62="озимая пшеница", IF(C62="классическая технология", 0.65, 0.82),
 IF(B62="подсолнечник", IF(C62="классическая технология", 0.68, 0.75),
 IF(B62="кукуруза", IF(C62="классическая технология", 0.65, 0.85),
 IF(B62="многолетние травы", IF(C62="классическая технология", 0.55, 0.7),
 IF(B62="Лён", IF(C62="классическая технология", 0.48, 0.7),
 IF(B62="Горох", IF(C62="классическая технология", 0.55, 0.8),
 "введите корректное значение"
 ))))))</f>
        <v>0.65</v>
      </c>
      <c r="W62" s="73" t="n">
        <f aca="false">H62*X62</f>
        <v>2.7552</v>
      </c>
      <c r="X62" s="72" t="n">
        <v>0.82</v>
      </c>
    </row>
    <row r="63" customFormat="false" ht="15" hidden="false" customHeight="false" outlineLevel="0" collapsed="false">
      <c r="A63" s="59" t="n">
        <v>61</v>
      </c>
      <c r="B63" s="71" t="s">
        <v>100</v>
      </c>
      <c r="C63" s="71" t="s">
        <v>101</v>
      </c>
      <c r="D63" s="72" t="n">
        <v>0.153</v>
      </c>
      <c r="E63" s="72" t="n">
        <v>0.051</v>
      </c>
      <c r="F63" s="72" t="n">
        <v>0.153</v>
      </c>
      <c r="G63" s="73" t="n">
        <f aca="false">D63+E63+F63</f>
        <v>0.357</v>
      </c>
      <c r="H63" s="73" t="n">
        <f aca="false">I63-G63</f>
        <v>0.843</v>
      </c>
      <c r="I63" s="16" t="n">
        <v>1.2</v>
      </c>
      <c r="J63" s="74" t="n">
        <f aca="false">H63/I63*100</f>
        <v>70.25</v>
      </c>
      <c r="K63" s="62" t="n">
        <v>155</v>
      </c>
      <c r="L63" s="73" t="n">
        <f aca="false">M63+N63-P63</f>
        <v>33</v>
      </c>
      <c r="M63" s="74" t="n">
        <v>99</v>
      </c>
      <c r="N63" s="74" t="n">
        <v>6</v>
      </c>
      <c r="O63" s="75" t="n">
        <f aca="false">L63/(H63*Q63)</f>
        <v>46.054008792129</v>
      </c>
      <c r="P63" s="74" t="n">
        <v>72</v>
      </c>
      <c r="Q63" s="72" t="n">
        <v>0.85</v>
      </c>
      <c r="R63" s="73" t="n">
        <f aca="false">S63*T63*U63*V63</f>
        <v>4.62</v>
      </c>
      <c r="S63" s="74" t="n">
        <v>4</v>
      </c>
      <c r="T63" s="72" t="n">
        <v>0.45</v>
      </c>
      <c r="U63" s="72" t="n">
        <f aca="false">44/12</f>
        <v>3.66666666666667</v>
      </c>
      <c r="V63" s="72" t="n">
        <f aca="false">IF(B63="озимая пшеница", IF(C63="классическая технология", 0.65, 0.82),
 IF(B63="подсолнечник", IF(C63="классическая технология", 0.68, 0.75),
 IF(B63="кукуруза", IF(C63="классическая технология", 0.65, 0.85),
 IF(B63="многолетние травы", IF(C63="классическая технология", 0.55, 0.7),
 IF(B63="Лён", IF(C63="классическая технология", 0.48, 0.7),
 IF(B63="Горох", IF(C63="классическая технология", 0.55, 0.8),
 "введите корректное значение"
 ))))))</f>
        <v>0.7</v>
      </c>
      <c r="W63" s="73" t="n">
        <f aca="false">H63*X63</f>
        <v>0.69969</v>
      </c>
      <c r="X63" s="72" t="n">
        <v>0.83</v>
      </c>
    </row>
    <row r="64" customFormat="false" ht="15" hidden="false" customHeight="false" outlineLevel="0" collapsed="false">
      <c r="A64" s="59" t="n">
        <v>62</v>
      </c>
      <c r="B64" s="71" t="s">
        <v>107</v>
      </c>
      <c r="C64" s="71" t="s">
        <v>101</v>
      </c>
      <c r="D64" s="72" t="n">
        <v>0.464</v>
      </c>
      <c r="E64" s="72" t="n">
        <v>0.058</v>
      </c>
      <c r="F64" s="72" t="n">
        <v>0.116</v>
      </c>
      <c r="G64" s="73" t="n">
        <f aca="false">D64+E64+F64</f>
        <v>0.638</v>
      </c>
      <c r="H64" s="73" t="n">
        <f aca="false">I64-G64</f>
        <v>0.562</v>
      </c>
      <c r="I64" s="16" t="n">
        <v>1.2</v>
      </c>
      <c r="J64" s="74" t="n">
        <f aca="false">H64/I64*100</f>
        <v>46.8333333333333</v>
      </c>
      <c r="K64" s="62" t="n">
        <v>299</v>
      </c>
      <c r="L64" s="73" t="n">
        <f aca="false">M64+N64-P64</f>
        <v>84</v>
      </c>
      <c r="M64" s="74" t="n">
        <v>144</v>
      </c>
      <c r="N64" s="74" t="n">
        <v>5</v>
      </c>
      <c r="O64" s="75" t="n">
        <f aca="false">L64/(H64*Q64)</f>
        <v>164.248562825075</v>
      </c>
      <c r="P64" s="74" t="n">
        <v>65</v>
      </c>
      <c r="Q64" s="72" t="n">
        <v>0.91</v>
      </c>
      <c r="R64" s="73" t="n">
        <f aca="false">S64*T64*U64*V64</f>
        <v>7.425</v>
      </c>
      <c r="S64" s="74" t="n">
        <v>6</v>
      </c>
      <c r="T64" s="72" t="n">
        <v>0.45</v>
      </c>
      <c r="U64" s="72" t="n">
        <f aca="false">44/12</f>
        <v>3.66666666666667</v>
      </c>
      <c r="V64" s="72" t="n">
        <f aca="false">IF(B64="озимая пшеница", IF(C64="классическая технология", 0.65, 0.82),
 IF(B64="подсолнечник", IF(C64="классическая технология", 0.68, 0.75),
 IF(B64="кукуруза", IF(C64="классическая технология", 0.65, 0.85),
 IF(B64="многолетние травы", IF(C64="классическая технология", 0.55, 0.7),
 IF(B64="Лён", IF(C64="классическая технология", 0.48, 0.7),
 IF(B64="Горох", IF(C64="классическая технология", 0.55, 0.8),
 "введите корректное значение"
 ))))))</f>
        <v>0.75</v>
      </c>
      <c r="W64" s="73" t="n">
        <f aca="false">H64*X64</f>
        <v>0.54514</v>
      </c>
      <c r="X64" s="72" t="n">
        <v>0.97</v>
      </c>
    </row>
    <row r="65" customFormat="false" ht="15" hidden="false" customHeight="false" outlineLevel="0" collapsed="false">
      <c r="A65" s="59" t="n">
        <v>63</v>
      </c>
      <c r="B65" s="71" t="s">
        <v>103</v>
      </c>
      <c r="C65" s="71" t="s">
        <v>102</v>
      </c>
      <c r="D65" s="72" t="n">
        <v>0.198</v>
      </c>
      <c r="E65" s="72" t="n">
        <v>0.066</v>
      </c>
      <c r="F65" s="72" t="n">
        <v>0.33</v>
      </c>
      <c r="G65" s="73" t="n">
        <f aca="false">D65+E65+F65</f>
        <v>0.594</v>
      </c>
      <c r="H65" s="73" t="n">
        <f aca="false">I65-G65</f>
        <v>4.406</v>
      </c>
      <c r="I65" s="16" t="n">
        <v>5</v>
      </c>
      <c r="J65" s="74" t="n">
        <f aca="false">H65/I65*100</f>
        <v>88.12</v>
      </c>
      <c r="K65" s="62" t="n">
        <v>313</v>
      </c>
      <c r="L65" s="73" t="n">
        <f aca="false">M65+N65-P65</f>
        <v>107</v>
      </c>
      <c r="M65" s="74" t="n">
        <v>144</v>
      </c>
      <c r="N65" s="74" t="n">
        <v>7</v>
      </c>
      <c r="O65" s="75" t="n">
        <f aca="false">L65/(H65*Q65)</f>
        <v>29.2591154449847</v>
      </c>
      <c r="P65" s="74" t="n">
        <v>44</v>
      </c>
      <c r="Q65" s="72" t="n">
        <v>0.83</v>
      </c>
      <c r="R65" s="73" t="n">
        <f aca="false">S65*T65*U65*V65</f>
        <v>6.435</v>
      </c>
      <c r="S65" s="74" t="n">
        <v>6</v>
      </c>
      <c r="T65" s="72" t="n">
        <v>0.45</v>
      </c>
      <c r="U65" s="72" t="n">
        <f aca="false">44/12</f>
        <v>3.66666666666667</v>
      </c>
      <c r="V65" s="72" t="n">
        <f aca="false">IF(B65="озимая пшеница", IF(C65="классическая технология", 0.65, 0.82),
 IF(B65="подсолнечник", IF(C65="классическая технология", 0.68, 0.75),
 IF(B65="кукуруза", IF(C65="классическая технология", 0.65, 0.85),
 IF(B65="многолетние травы", IF(C65="классическая технология", 0.55, 0.7),
 IF(B65="Лён", IF(C65="классическая технология", 0.48, 0.7),
 IF(B65="Горох", IF(C65="классическая технология", 0.55, 0.8),
 "введите корректное значение"
 ))))))</f>
        <v>0.65</v>
      </c>
      <c r="W65" s="73" t="n">
        <f aca="false">H65*X65</f>
        <v>4.406</v>
      </c>
      <c r="X65" s="72" t="n">
        <v>1</v>
      </c>
    </row>
    <row r="66" customFormat="false" ht="15" hidden="false" customHeight="false" outlineLevel="0" collapsed="false">
      <c r="A66" s="59" t="n">
        <v>64</v>
      </c>
      <c r="B66" s="71" t="s">
        <v>106</v>
      </c>
      <c r="C66" s="71" t="s">
        <v>101</v>
      </c>
      <c r="D66" s="72" t="n">
        <v>0.413</v>
      </c>
      <c r="E66" s="72" t="n">
        <v>0.118</v>
      </c>
      <c r="F66" s="72" t="n">
        <v>0.236</v>
      </c>
      <c r="G66" s="73" t="n">
        <f aca="false">D66+E66+F66</f>
        <v>0.767</v>
      </c>
      <c r="H66" s="73" t="n">
        <f aca="false">I66-G66</f>
        <v>3.733</v>
      </c>
      <c r="I66" s="16" t="n">
        <v>4.5</v>
      </c>
      <c r="J66" s="74" t="n">
        <f aca="false">H66/I66*100</f>
        <v>82.9555555555556</v>
      </c>
      <c r="K66" s="62" t="n">
        <v>479</v>
      </c>
      <c r="L66" s="73" t="n">
        <f aca="false">M66+N66-P66</f>
        <v>53</v>
      </c>
      <c r="M66" s="74" t="n">
        <v>95</v>
      </c>
      <c r="N66" s="74" t="n">
        <v>7</v>
      </c>
      <c r="O66" s="75" t="n">
        <f aca="false">L66/(H66*Q66)</f>
        <v>14.197696222877</v>
      </c>
      <c r="P66" s="74" t="n">
        <v>49</v>
      </c>
      <c r="Q66" s="72" t="n">
        <v>1</v>
      </c>
      <c r="R66" s="73" t="n">
        <f aca="false">S66*T66*U66*V66</f>
        <v>3.465</v>
      </c>
      <c r="S66" s="74" t="n">
        <v>3</v>
      </c>
      <c r="T66" s="72" t="n">
        <v>0.45</v>
      </c>
      <c r="U66" s="72" t="n">
        <f aca="false">44/12</f>
        <v>3.66666666666667</v>
      </c>
      <c r="V66" s="72" t="n">
        <f aca="false">IF(B66="озимая пшеница", IF(C66="классическая технология", 0.65, 0.82),
 IF(B66="подсолнечник", IF(C66="классическая технология", 0.68, 0.75),
 IF(B66="кукуруза", IF(C66="классическая технология", 0.65, 0.85),
 IF(B66="многолетние травы", IF(C66="классическая технология", 0.55, 0.7),
 IF(B66="Лён", IF(C66="классическая технология", 0.48, 0.7),
 IF(B66="Горох", IF(C66="классическая технология", 0.55, 0.8),
 "введите корректное значение"
 ))))))</f>
        <v>0.7</v>
      </c>
      <c r="W66" s="73" t="n">
        <f aca="false">H66*X66</f>
        <v>3.21038</v>
      </c>
      <c r="X66" s="72" t="n">
        <v>0.86</v>
      </c>
    </row>
    <row r="67" customFormat="false" ht="15" hidden="false" customHeight="false" outlineLevel="0" collapsed="false">
      <c r="A67" s="59" t="n">
        <v>65</v>
      </c>
      <c r="B67" s="71" t="s">
        <v>100</v>
      </c>
      <c r="C67" s="71" t="s">
        <v>101</v>
      </c>
      <c r="D67" s="72" t="n">
        <v>0.235</v>
      </c>
      <c r="E67" s="72" t="n">
        <v>0.094</v>
      </c>
      <c r="F67" s="72" t="n">
        <v>0.376</v>
      </c>
      <c r="G67" s="73" t="n">
        <f aca="false">D67+E67+F67</f>
        <v>0.705</v>
      </c>
      <c r="H67" s="73" t="n">
        <f aca="false">I67-G67</f>
        <v>0.495</v>
      </c>
      <c r="I67" s="16" t="n">
        <v>1.2</v>
      </c>
      <c r="J67" s="74" t="n">
        <f aca="false">H67/I67*100</f>
        <v>41.25</v>
      </c>
      <c r="K67" s="62" t="n">
        <v>417</v>
      </c>
      <c r="L67" s="73" t="n">
        <f aca="false">M67+N67-P67</f>
        <v>-5</v>
      </c>
      <c r="M67" s="74" t="n">
        <v>77</v>
      </c>
      <c r="N67" s="74" t="n">
        <v>8</v>
      </c>
      <c r="O67" s="75" t="n">
        <f aca="false">L67/(H67*Q67)</f>
        <v>-11.6103564379426</v>
      </c>
      <c r="P67" s="74" t="n">
        <v>90</v>
      </c>
      <c r="Q67" s="72" t="n">
        <v>0.87</v>
      </c>
      <c r="R67" s="73" t="n">
        <f aca="false">S67*T67*U67*V67</f>
        <v>4.62</v>
      </c>
      <c r="S67" s="74" t="n">
        <v>4</v>
      </c>
      <c r="T67" s="72" t="n">
        <v>0.45</v>
      </c>
      <c r="U67" s="72" t="n">
        <f aca="false">44/12</f>
        <v>3.66666666666667</v>
      </c>
      <c r="V67" s="72" t="n">
        <f aca="false">IF(B67="озимая пшеница", IF(C67="классическая технология", 0.65, 0.82),
 IF(B67="подсолнечник", IF(C67="классическая технология", 0.68, 0.75),
 IF(B67="кукуруза", IF(C67="классическая технология", 0.65, 0.85),
 IF(B67="многолетние травы", IF(C67="классическая технология", 0.55, 0.7),
 IF(B67="Лён", IF(C67="классическая технология", 0.48, 0.7),
 IF(B67="Горох", IF(C67="классическая технология", 0.55, 0.8),
 "введите корректное значение"
 ))))))</f>
        <v>0.7</v>
      </c>
      <c r="W67" s="73" t="n">
        <f aca="false">H67*X67</f>
        <v>0.45045</v>
      </c>
      <c r="X67" s="72" t="n">
        <v>0.91</v>
      </c>
    </row>
    <row r="68" customFormat="false" ht="15" hidden="false" customHeight="false" outlineLevel="0" collapsed="false">
      <c r="A68" s="59" t="n">
        <v>66</v>
      </c>
      <c r="B68" s="71" t="s">
        <v>105</v>
      </c>
      <c r="C68" s="71" t="s">
        <v>101</v>
      </c>
      <c r="D68" s="72" t="n">
        <v>0.23</v>
      </c>
      <c r="E68" s="72" t="n">
        <v>0.092</v>
      </c>
      <c r="F68" s="72" t="n">
        <v>0.368</v>
      </c>
      <c r="G68" s="73" t="n">
        <f aca="false">D68+E68+F68</f>
        <v>0.69</v>
      </c>
      <c r="H68" s="73" t="n">
        <f aca="false">I68-G68</f>
        <v>4.21</v>
      </c>
      <c r="I68" s="16" t="n">
        <v>4.9</v>
      </c>
      <c r="J68" s="74" t="n">
        <f aca="false">H68/I68*100</f>
        <v>85.9183673469388</v>
      </c>
      <c r="K68" s="62" t="n">
        <v>280</v>
      </c>
      <c r="L68" s="73" t="n">
        <f aca="false">M68+N68-P68</f>
        <v>88</v>
      </c>
      <c r="M68" s="74" t="n">
        <v>116</v>
      </c>
      <c r="N68" s="74" t="n">
        <v>12</v>
      </c>
      <c r="O68" s="75" t="n">
        <f aca="false">L68/(H68*Q68)</f>
        <v>24.0259917547165</v>
      </c>
      <c r="P68" s="74" t="n">
        <v>40</v>
      </c>
      <c r="Q68" s="72" t="n">
        <v>0.87</v>
      </c>
      <c r="R68" s="73" t="n">
        <f aca="false">S68*T68*U68*V68</f>
        <v>4.2075</v>
      </c>
      <c r="S68" s="74" t="n">
        <v>3</v>
      </c>
      <c r="T68" s="72" t="n">
        <v>0.45</v>
      </c>
      <c r="U68" s="72" t="n">
        <f aca="false">44/12</f>
        <v>3.66666666666667</v>
      </c>
      <c r="V68" s="72" t="n">
        <f aca="false">IF(B68="озимая пшеница", IF(C68="классическая технология", 0.65, 0.82),
 IF(B68="подсолнечник", IF(C68="классическая технология", 0.68, 0.75),
 IF(B68="кукуруза", IF(C68="классическая технология", 0.65, 0.85),
 IF(B68="многолетние травы", IF(C68="классическая технология", 0.55, 0.7),
 IF(B68="Лён", IF(C68="классическая технология", 0.48, 0.7),
 IF(B68="Горох", IF(C68="классическая технология", 0.55, 0.8),
 "введите корректное значение"
 ))))))</f>
        <v>0.85</v>
      </c>
      <c r="W68" s="73" t="n">
        <f aca="false">H68*X68</f>
        <v>3.5364</v>
      </c>
      <c r="X68" s="72" t="n">
        <v>0.84</v>
      </c>
    </row>
    <row r="69" customFormat="false" ht="15" hidden="false" customHeight="false" outlineLevel="0" collapsed="false">
      <c r="A69" s="59" t="n">
        <v>67</v>
      </c>
      <c r="B69" s="71" t="s">
        <v>107</v>
      </c>
      <c r="C69" s="71" t="s">
        <v>102</v>
      </c>
      <c r="D69" s="72" t="n">
        <v>0.204</v>
      </c>
      <c r="E69" s="72" t="n">
        <v>0.068</v>
      </c>
      <c r="F69" s="72" t="n">
        <v>0.544</v>
      </c>
      <c r="G69" s="73" t="n">
        <f aca="false">D69+E69+F69</f>
        <v>0.816</v>
      </c>
      <c r="H69" s="73" t="n">
        <f aca="false">I69-G69</f>
        <v>0.484</v>
      </c>
      <c r="I69" s="16" t="n">
        <v>1.3</v>
      </c>
      <c r="J69" s="74" t="n">
        <f aca="false">H69/I69*100</f>
        <v>37.2307692307692</v>
      </c>
      <c r="K69" s="62" t="n">
        <v>462</v>
      </c>
      <c r="L69" s="73" t="n">
        <f aca="false">M69+N69-P69</f>
        <v>43</v>
      </c>
      <c r="M69" s="74" t="n">
        <v>109</v>
      </c>
      <c r="N69" s="74" t="n">
        <v>11</v>
      </c>
      <c r="O69" s="75" t="n">
        <f aca="false">L69/(H69*Q69)</f>
        <v>94.5138034112889</v>
      </c>
      <c r="P69" s="74" t="n">
        <v>77</v>
      </c>
      <c r="Q69" s="72" t="n">
        <v>0.94</v>
      </c>
      <c r="R69" s="73" t="n">
        <f aca="false">S69*T69*U69*V69</f>
        <v>6.732</v>
      </c>
      <c r="S69" s="74" t="n">
        <v>6</v>
      </c>
      <c r="T69" s="72" t="n">
        <v>0.45</v>
      </c>
      <c r="U69" s="72" t="n">
        <f aca="false">44/12</f>
        <v>3.66666666666667</v>
      </c>
      <c r="V69" s="72" t="n">
        <f aca="false">IF(B69="озимая пшеница", IF(C69="классическая технология", 0.65, 0.82),
 IF(B69="подсолнечник", IF(C69="классическая технология", 0.68, 0.75),
 IF(B69="кукуруза", IF(C69="классическая технология", 0.65, 0.85),
 IF(B69="многолетние травы", IF(C69="классическая технология", 0.55, 0.7),
 IF(B69="Лён", IF(C69="классическая технология", 0.48, 0.7),
 IF(B69="Горох", IF(C69="классическая технология", 0.55, 0.8),
 "введите корректное значение"
 ))))))</f>
        <v>0.68</v>
      </c>
      <c r="W69" s="73" t="n">
        <f aca="false">H69*X69</f>
        <v>0.44528</v>
      </c>
      <c r="X69" s="72" t="n">
        <v>0.92</v>
      </c>
    </row>
    <row r="70" customFormat="false" ht="15" hidden="false" customHeight="false" outlineLevel="0" collapsed="false">
      <c r="A70" s="59" t="n">
        <v>68</v>
      </c>
      <c r="B70" s="71" t="s">
        <v>106</v>
      </c>
      <c r="C70" s="71" t="s">
        <v>102</v>
      </c>
      <c r="D70" s="72" t="n">
        <v>0.196</v>
      </c>
      <c r="E70" s="72" t="n">
        <v>0.098</v>
      </c>
      <c r="F70" s="72" t="n">
        <v>0.098</v>
      </c>
      <c r="G70" s="73" t="n">
        <f aca="false">D70+E70+F70</f>
        <v>0.392</v>
      </c>
      <c r="H70" s="73" t="n">
        <f aca="false">I70-G70</f>
        <v>3.908</v>
      </c>
      <c r="I70" s="16" t="n">
        <v>4.3</v>
      </c>
      <c r="J70" s="74" t="n">
        <f aca="false">H70/I70*100</f>
        <v>90.8837209302326</v>
      </c>
      <c r="K70" s="62" t="n">
        <v>280</v>
      </c>
      <c r="L70" s="73" t="n">
        <f aca="false">M70+N70-P70</f>
        <v>80</v>
      </c>
      <c r="M70" s="74" t="n">
        <v>120</v>
      </c>
      <c r="N70" s="74" t="n">
        <v>15</v>
      </c>
      <c r="O70" s="75" t="n">
        <f aca="false">L70/(H70*Q70)</f>
        <v>24.0833283159733</v>
      </c>
      <c r="P70" s="74" t="n">
        <v>55</v>
      </c>
      <c r="Q70" s="72" t="n">
        <v>0.85</v>
      </c>
      <c r="R70" s="73" t="n">
        <f aca="false">S70*T70*U70*V70</f>
        <v>2.7225</v>
      </c>
      <c r="S70" s="74" t="n">
        <v>3</v>
      </c>
      <c r="T70" s="72" t="n">
        <v>0.45</v>
      </c>
      <c r="U70" s="72" t="n">
        <f aca="false">44/12</f>
        <v>3.66666666666667</v>
      </c>
      <c r="V70" s="72" t="n">
        <f aca="false">IF(B70="озимая пшеница", IF(C70="классическая технология", 0.65, 0.82),
 IF(B70="подсолнечник", IF(C70="классическая технология", 0.68, 0.75),
 IF(B70="кукуруза", IF(C70="классическая технология", 0.65, 0.85),
 IF(B70="многолетние травы", IF(C70="классическая технология", 0.55, 0.7),
 IF(B70="Лён", IF(C70="классическая технология", 0.48, 0.7),
 IF(B70="Горох", IF(C70="классическая технология", 0.55, 0.8),
 "введите корректное значение"
 ))))))</f>
        <v>0.55</v>
      </c>
      <c r="W70" s="73" t="n">
        <f aca="false">H70*X70</f>
        <v>3.75168</v>
      </c>
      <c r="X70" s="72" t="n">
        <v>0.96</v>
      </c>
    </row>
    <row r="71" customFormat="false" ht="15" hidden="false" customHeight="false" outlineLevel="0" collapsed="false">
      <c r="A71" s="59" t="n">
        <v>69</v>
      </c>
      <c r="B71" s="71" t="s">
        <v>103</v>
      </c>
      <c r="C71" s="71" t="s">
        <v>102</v>
      </c>
      <c r="D71" s="72" t="n">
        <v>0.497</v>
      </c>
      <c r="E71" s="72" t="n">
        <v>0.071</v>
      </c>
      <c r="F71" s="72" t="n">
        <v>0.426</v>
      </c>
      <c r="G71" s="73" t="n">
        <f aca="false">D71+E71+F71</f>
        <v>0.994</v>
      </c>
      <c r="H71" s="73" t="n">
        <f aca="false">I71-G71</f>
        <v>4.306</v>
      </c>
      <c r="I71" s="16" t="n">
        <v>5.3</v>
      </c>
      <c r="J71" s="74" t="n">
        <f aca="false">H71/I71*100</f>
        <v>81.2452830188679</v>
      </c>
      <c r="K71" s="62" t="n">
        <v>285</v>
      </c>
      <c r="L71" s="73" t="n">
        <f aca="false">M71+N71-P71</f>
        <v>25</v>
      </c>
      <c r="M71" s="74" t="n">
        <v>100</v>
      </c>
      <c r="N71" s="74" t="n">
        <v>13</v>
      </c>
      <c r="O71" s="75" t="n">
        <f aca="false">L71/(H71*Q71)</f>
        <v>5.86449727183587</v>
      </c>
      <c r="P71" s="74" t="n">
        <v>88</v>
      </c>
      <c r="Q71" s="72" t="n">
        <v>0.99</v>
      </c>
      <c r="R71" s="73" t="n">
        <f aca="false">S71*T71*U71*V71</f>
        <v>4.29</v>
      </c>
      <c r="S71" s="74" t="n">
        <v>4</v>
      </c>
      <c r="T71" s="72" t="n">
        <v>0.45</v>
      </c>
      <c r="U71" s="72" t="n">
        <f aca="false">44/12</f>
        <v>3.66666666666667</v>
      </c>
      <c r="V71" s="72" t="n">
        <f aca="false">IF(B71="озимая пшеница", IF(C71="классическая технология", 0.65, 0.82),
 IF(B71="подсолнечник", IF(C71="классическая технология", 0.68, 0.75),
 IF(B71="кукуруза", IF(C71="классическая технология", 0.65, 0.85),
 IF(B71="многолетние травы", IF(C71="классическая технология", 0.55, 0.7),
 IF(B71="Лён", IF(C71="классическая технология", 0.48, 0.7),
 IF(B71="Горох", IF(C71="классическая технология", 0.55, 0.8),
 "введите корректное значение"
 ))))))</f>
        <v>0.65</v>
      </c>
      <c r="W71" s="73" t="n">
        <f aca="false">H71*X71</f>
        <v>3.91846</v>
      </c>
      <c r="X71" s="72" t="n">
        <v>0.91</v>
      </c>
    </row>
    <row r="72" customFormat="false" ht="15" hidden="false" customHeight="false" outlineLevel="0" collapsed="false">
      <c r="A72" s="59" t="n">
        <v>70</v>
      </c>
      <c r="B72" s="71" t="s">
        <v>105</v>
      </c>
      <c r="C72" s="71" t="s">
        <v>102</v>
      </c>
      <c r="D72" s="72" t="n">
        <v>0.584</v>
      </c>
      <c r="E72" s="72" t="n">
        <v>0.146</v>
      </c>
      <c r="F72" s="72" t="n">
        <v>0.438</v>
      </c>
      <c r="G72" s="73" t="n">
        <f aca="false">D72+E72+F72</f>
        <v>1.168</v>
      </c>
      <c r="H72" s="73" t="n">
        <f aca="false">I72-G72</f>
        <v>2.132</v>
      </c>
      <c r="I72" s="16" t="n">
        <v>3.3</v>
      </c>
      <c r="J72" s="74" t="n">
        <f aca="false">H72/I72*100</f>
        <v>64.6060606060606</v>
      </c>
      <c r="K72" s="62" t="n">
        <v>104</v>
      </c>
      <c r="L72" s="73" t="n">
        <f aca="false">M72+N72-P72</f>
        <v>69</v>
      </c>
      <c r="M72" s="74" t="n">
        <v>126</v>
      </c>
      <c r="N72" s="74" t="n">
        <v>5</v>
      </c>
      <c r="O72" s="75" t="n">
        <f aca="false">L72/(H72*Q72)</f>
        <v>35.9599749843652</v>
      </c>
      <c r="P72" s="74" t="n">
        <v>62</v>
      </c>
      <c r="Q72" s="72" t="n">
        <v>0.9</v>
      </c>
      <c r="R72" s="73" t="n">
        <f aca="false">S72*T72*U72*V72</f>
        <v>4.29</v>
      </c>
      <c r="S72" s="74" t="n">
        <v>4</v>
      </c>
      <c r="T72" s="72" t="n">
        <v>0.45</v>
      </c>
      <c r="U72" s="72" t="n">
        <f aca="false">44/12</f>
        <v>3.66666666666667</v>
      </c>
      <c r="V72" s="72" t="n">
        <f aca="false">IF(B72="озимая пшеница", IF(C72="классическая технология", 0.65, 0.82),
 IF(B72="подсолнечник", IF(C72="классическая технология", 0.68, 0.75),
 IF(B72="кукуруза", IF(C72="классическая технология", 0.65, 0.85),
 IF(B72="многолетние травы", IF(C72="классическая технология", 0.55, 0.7),
 IF(B72="Лён", IF(C72="классическая технология", 0.48, 0.7),
 IF(B72="Горох", IF(C72="классическая технология", 0.55, 0.8),
 "введите корректное значение"
 ))))))</f>
        <v>0.65</v>
      </c>
      <c r="W72" s="73" t="n">
        <f aca="false">H72*X72</f>
        <v>1.8122</v>
      </c>
      <c r="X72" s="72" t="n">
        <v>0.85</v>
      </c>
    </row>
    <row r="73" customFormat="false" ht="15" hidden="false" customHeight="false" outlineLevel="0" collapsed="false">
      <c r="A73" s="59" t="n">
        <v>71</v>
      </c>
      <c r="B73" s="71" t="s">
        <v>103</v>
      </c>
      <c r="C73" s="71" t="s">
        <v>102</v>
      </c>
      <c r="D73" s="72" t="n">
        <v>0.376</v>
      </c>
      <c r="E73" s="72" t="n">
        <v>0.047</v>
      </c>
      <c r="F73" s="72" t="n">
        <v>0.188</v>
      </c>
      <c r="G73" s="73" t="n">
        <f aca="false">D73+E73+F73</f>
        <v>0.611</v>
      </c>
      <c r="H73" s="73" t="n">
        <f aca="false">I73-G73</f>
        <v>4.989</v>
      </c>
      <c r="I73" s="16" t="n">
        <v>5.6</v>
      </c>
      <c r="J73" s="74" t="n">
        <f aca="false">H73/I73*100</f>
        <v>89.0892857142857</v>
      </c>
      <c r="K73" s="62" t="n">
        <v>219</v>
      </c>
      <c r="L73" s="73" t="n">
        <f aca="false">M73+N73-P73</f>
        <v>119</v>
      </c>
      <c r="M73" s="74" t="n">
        <v>149</v>
      </c>
      <c r="N73" s="74" t="n">
        <v>13</v>
      </c>
      <c r="O73" s="75" t="n">
        <f aca="false">L73/(H73*Q73)</f>
        <v>29.0883846902209</v>
      </c>
      <c r="P73" s="74" t="n">
        <v>43</v>
      </c>
      <c r="Q73" s="72" t="n">
        <v>0.82</v>
      </c>
      <c r="R73" s="73" t="n">
        <f aca="false">S73*T73*U73*V73</f>
        <v>3.2175</v>
      </c>
      <c r="S73" s="74" t="n">
        <v>3</v>
      </c>
      <c r="T73" s="72" t="n">
        <v>0.45</v>
      </c>
      <c r="U73" s="72" t="n">
        <f aca="false">44/12</f>
        <v>3.66666666666667</v>
      </c>
      <c r="V73" s="72" t="n">
        <f aca="false">IF(B73="озимая пшеница", IF(C73="классическая технология", 0.65, 0.82),
 IF(B73="подсолнечник", IF(C73="классическая технология", 0.68, 0.75),
 IF(B73="кукуруза", IF(C73="классическая технология", 0.65, 0.85),
 IF(B73="многолетние травы", IF(C73="классическая технология", 0.55, 0.7),
 IF(B73="Лён", IF(C73="классическая технология", 0.48, 0.7),
 IF(B73="Горох", IF(C73="классическая технология", 0.55, 0.8),
 "введите корректное значение"
 ))))))</f>
        <v>0.65</v>
      </c>
      <c r="W73" s="73" t="n">
        <f aca="false">H73*X73</f>
        <v>4.04109</v>
      </c>
      <c r="X73" s="72" t="n">
        <v>0.81</v>
      </c>
    </row>
    <row r="74" customFormat="false" ht="15" hidden="false" customHeight="false" outlineLevel="0" collapsed="false">
      <c r="A74" s="59" t="n">
        <v>72</v>
      </c>
      <c r="B74" s="71" t="s">
        <v>103</v>
      </c>
      <c r="C74" s="71" t="s">
        <v>101</v>
      </c>
      <c r="D74" s="72" t="n">
        <v>0.336</v>
      </c>
      <c r="E74" s="72" t="n">
        <v>0.042</v>
      </c>
      <c r="F74" s="72" t="n">
        <v>0.336</v>
      </c>
      <c r="G74" s="73" t="n">
        <f aca="false">D74+E74+F74</f>
        <v>0.714</v>
      </c>
      <c r="H74" s="73" t="n">
        <f aca="false">I74-G74</f>
        <v>5.386</v>
      </c>
      <c r="I74" s="16" t="n">
        <v>6.1</v>
      </c>
      <c r="J74" s="74" t="n">
        <f aca="false">H74/I74*100</f>
        <v>88.2950819672131</v>
      </c>
      <c r="K74" s="62" t="n">
        <v>213</v>
      </c>
      <c r="L74" s="73" t="n">
        <f aca="false">M74+N74-P74</f>
        <v>11</v>
      </c>
      <c r="M74" s="74" t="n">
        <v>88</v>
      </c>
      <c r="N74" s="74" t="n">
        <v>8</v>
      </c>
      <c r="O74" s="75" t="n">
        <f aca="false">L74/(H74*Q74)</f>
        <v>2.196055883633</v>
      </c>
      <c r="P74" s="74" t="n">
        <v>85</v>
      </c>
      <c r="Q74" s="72" t="n">
        <v>0.93</v>
      </c>
      <c r="R74" s="73" t="n">
        <f aca="false">S74*T74*U74*V74</f>
        <v>4.059</v>
      </c>
      <c r="S74" s="74" t="n">
        <v>3</v>
      </c>
      <c r="T74" s="72" t="n">
        <v>0.45</v>
      </c>
      <c r="U74" s="72" t="n">
        <f aca="false">44/12</f>
        <v>3.66666666666667</v>
      </c>
      <c r="V74" s="72" t="n">
        <f aca="false">IF(B74="озимая пшеница", IF(C74="классическая технология", 0.65, 0.82),
 IF(B74="подсолнечник", IF(C74="классическая технология", 0.68, 0.75),
 IF(B74="кукуруза", IF(C74="классическая технология", 0.65, 0.85),
 IF(B74="многолетние травы", IF(C74="классическая технология", 0.55, 0.7),
 IF(B74="Лён", IF(C74="классическая технология", 0.48, 0.7),
 IF(B74="Горох", IF(C74="классическая технология", 0.55, 0.8),
 "введите корректное значение"
 ))))))</f>
        <v>0.82</v>
      </c>
      <c r="W74" s="73" t="n">
        <f aca="false">H74*X74</f>
        <v>4.5781</v>
      </c>
      <c r="X74" s="72" t="n">
        <v>0.85</v>
      </c>
    </row>
    <row r="75" customFormat="false" ht="15" hidden="false" customHeight="false" outlineLevel="0" collapsed="false">
      <c r="A75" s="59" t="n">
        <v>73</v>
      </c>
      <c r="B75" s="71" t="s">
        <v>100</v>
      </c>
      <c r="C75" s="71" t="s">
        <v>102</v>
      </c>
      <c r="D75" s="72" t="n">
        <v>0.207</v>
      </c>
      <c r="E75" s="72" t="n">
        <v>0.138</v>
      </c>
      <c r="F75" s="72" t="n">
        <v>0.345</v>
      </c>
      <c r="G75" s="73" t="n">
        <f aca="false">D75+E75+F75</f>
        <v>0.69</v>
      </c>
      <c r="H75" s="73" t="n">
        <f aca="false">I75-G75</f>
        <v>0.31</v>
      </c>
      <c r="I75" s="16" t="n">
        <v>1</v>
      </c>
      <c r="J75" s="74" t="n">
        <f aca="false">H75/I75*100</f>
        <v>31</v>
      </c>
      <c r="K75" s="62" t="n">
        <v>140</v>
      </c>
      <c r="L75" s="73" t="n">
        <f aca="false">M75+N75-P75</f>
        <v>31</v>
      </c>
      <c r="M75" s="74" t="n">
        <v>102</v>
      </c>
      <c r="N75" s="74" t="n">
        <v>10</v>
      </c>
      <c r="O75" s="75" t="n">
        <f aca="false">L75/(H75*Q75)</f>
        <v>121.951219512195</v>
      </c>
      <c r="P75" s="74" t="n">
        <v>81</v>
      </c>
      <c r="Q75" s="72" t="n">
        <v>0.82</v>
      </c>
      <c r="R75" s="73" t="n">
        <f aca="false">S75*T75*U75*V75</f>
        <v>2.376</v>
      </c>
      <c r="S75" s="74" t="n">
        <v>3</v>
      </c>
      <c r="T75" s="72" t="n">
        <v>0.45</v>
      </c>
      <c r="U75" s="72" t="n">
        <f aca="false">44/12</f>
        <v>3.66666666666667</v>
      </c>
      <c r="V75" s="72" t="n">
        <f aca="false">IF(B75="озимая пшеница", IF(C75="классическая технология", 0.65, 0.82),
 IF(B75="подсолнечник", IF(C75="классическая технология", 0.68, 0.75),
 IF(B75="кукуруза", IF(C75="классическая технология", 0.65, 0.85),
 IF(B75="многолетние травы", IF(C75="классическая технология", 0.55, 0.7),
 IF(B75="Лён", IF(C75="классическая технология", 0.48, 0.7),
 IF(B75="Горох", IF(C75="классическая технология", 0.55, 0.8),
 "введите корректное значение"
 ))))))</f>
        <v>0.48</v>
      </c>
      <c r="W75" s="73" t="n">
        <f aca="false">H75*X75</f>
        <v>0.3069</v>
      </c>
      <c r="X75" s="72" t="n">
        <v>0.99</v>
      </c>
    </row>
    <row r="76" customFormat="false" ht="15" hidden="false" customHeight="false" outlineLevel="0" collapsed="false">
      <c r="A76" s="59" t="n">
        <v>74</v>
      </c>
      <c r="B76" s="71" t="s">
        <v>104</v>
      </c>
      <c r="C76" s="71" t="s">
        <v>101</v>
      </c>
      <c r="D76" s="72" t="n">
        <v>0.329</v>
      </c>
      <c r="E76" s="72" t="n">
        <v>0.094</v>
      </c>
      <c r="F76" s="72" t="n">
        <v>0.094</v>
      </c>
      <c r="G76" s="73" t="n">
        <f aca="false">D76+E76+F76</f>
        <v>0.517</v>
      </c>
      <c r="H76" s="73" t="n">
        <f aca="false">I76-G76</f>
        <v>1.383</v>
      </c>
      <c r="I76" s="16" t="n">
        <v>1.9</v>
      </c>
      <c r="J76" s="74" t="n">
        <f aca="false">H76/I76*100</f>
        <v>72.7894736842105</v>
      </c>
      <c r="K76" s="62" t="n">
        <v>316</v>
      </c>
      <c r="L76" s="73" t="n">
        <f aca="false">M76+N76-P76</f>
        <v>99</v>
      </c>
      <c r="M76" s="74" t="n">
        <v>146</v>
      </c>
      <c r="N76" s="74" t="n">
        <v>6</v>
      </c>
      <c r="O76" s="75" t="n">
        <f aca="false">L76/(H76*Q76)</f>
        <v>73.7974372162712</v>
      </c>
      <c r="P76" s="74" t="n">
        <v>53</v>
      </c>
      <c r="Q76" s="72" t="n">
        <v>0.97</v>
      </c>
      <c r="R76" s="73" t="n">
        <f aca="false">S76*T76*U76*V76</f>
        <v>7.92</v>
      </c>
      <c r="S76" s="74" t="n">
        <v>6</v>
      </c>
      <c r="T76" s="72" t="n">
        <v>0.45</v>
      </c>
      <c r="U76" s="72" t="n">
        <f aca="false">44/12</f>
        <v>3.66666666666667</v>
      </c>
      <c r="V76" s="72" t="n">
        <f aca="false">IF(B76="озимая пшеница", IF(C76="классическая технология", 0.65, 0.82),
 IF(B76="подсолнечник", IF(C76="классическая технология", 0.68, 0.75),
 IF(B76="кукуруза", IF(C76="классическая технология", 0.65, 0.85),
 IF(B76="многолетние травы", IF(C76="классическая технология", 0.55, 0.7),
 IF(B76="Лён", IF(C76="классическая технология", 0.48, 0.7),
 IF(B76="Горох", IF(C76="классическая технология", 0.55, 0.8),
 "введите корректное значение"
 ))))))</f>
        <v>0.8</v>
      </c>
      <c r="W76" s="73" t="n">
        <f aca="false">H76*X76</f>
        <v>1.20321</v>
      </c>
      <c r="X76" s="72" t="n">
        <v>0.87</v>
      </c>
    </row>
    <row r="77" customFormat="false" ht="15" hidden="false" customHeight="false" outlineLevel="0" collapsed="false">
      <c r="A77" s="59" t="n">
        <v>75</v>
      </c>
      <c r="B77" s="71" t="s">
        <v>103</v>
      </c>
      <c r="C77" s="71" t="s">
        <v>102</v>
      </c>
      <c r="D77" s="72" t="n">
        <v>0.288</v>
      </c>
      <c r="E77" s="72" t="n">
        <v>0.096</v>
      </c>
      <c r="F77" s="72" t="n">
        <v>0.144</v>
      </c>
      <c r="G77" s="73" t="n">
        <f aca="false">D77+E77+F77</f>
        <v>0.528</v>
      </c>
      <c r="H77" s="73" t="n">
        <f aca="false">I77-G77</f>
        <v>6.372</v>
      </c>
      <c r="I77" s="16" t="n">
        <v>6.9</v>
      </c>
      <c r="J77" s="74" t="n">
        <f aca="false">H77/I77*100</f>
        <v>92.3478260869565</v>
      </c>
      <c r="K77" s="62" t="n">
        <v>422</v>
      </c>
      <c r="L77" s="73" t="n">
        <f aca="false">M77+N77-P77</f>
        <v>76</v>
      </c>
      <c r="M77" s="74" t="n">
        <v>119</v>
      </c>
      <c r="N77" s="74" t="n">
        <v>14</v>
      </c>
      <c r="O77" s="75" t="n">
        <f aca="false">L77/(H77*Q77)</f>
        <v>12.0476579986938</v>
      </c>
      <c r="P77" s="74" t="n">
        <v>57</v>
      </c>
      <c r="Q77" s="72" t="n">
        <v>0.99</v>
      </c>
      <c r="R77" s="73" t="n">
        <f aca="false">S77*T77*U77*V77</f>
        <v>6.435</v>
      </c>
      <c r="S77" s="74" t="n">
        <v>6</v>
      </c>
      <c r="T77" s="72" t="n">
        <v>0.45</v>
      </c>
      <c r="U77" s="72" t="n">
        <f aca="false">44/12</f>
        <v>3.66666666666667</v>
      </c>
      <c r="V77" s="72" t="n">
        <f aca="false">IF(B77="озимая пшеница", IF(C77="классическая технология", 0.65, 0.82),
 IF(B77="подсолнечник", IF(C77="классическая технология", 0.68, 0.75),
 IF(B77="кукуруза", IF(C77="классическая технология", 0.65, 0.85),
 IF(B77="многолетние травы", IF(C77="классическая технология", 0.55, 0.7),
 IF(B77="Лён", IF(C77="классическая технология", 0.48, 0.7),
 IF(B77="Горох", IF(C77="классическая технология", 0.55, 0.8),
 "введите корректное значение"
 ))))))</f>
        <v>0.65</v>
      </c>
      <c r="W77" s="73" t="n">
        <f aca="false">H77*X77</f>
        <v>5.0976</v>
      </c>
      <c r="X77" s="72" t="n">
        <v>0.8</v>
      </c>
    </row>
    <row r="78" customFormat="false" ht="15" hidden="false" customHeight="false" outlineLevel="0" collapsed="false">
      <c r="A78" s="59" t="n">
        <v>76</v>
      </c>
      <c r="B78" s="71" t="s">
        <v>105</v>
      </c>
      <c r="C78" s="71" t="s">
        <v>101</v>
      </c>
      <c r="D78" s="72" t="n">
        <v>0.126</v>
      </c>
      <c r="E78" s="72" t="n">
        <v>0.084</v>
      </c>
      <c r="F78" s="72" t="n">
        <v>0.252</v>
      </c>
      <c r="G78" s="73" t="n">
        <f aca="false">D78+E78+F78</f>
        <v>0.462</v>
      </c>
      <c r="H78" s="73" t="n">
        <f aca="false">I78-G78</f>
        <v>4.038</v>
      </c>
      <c r="I78" s="16" t="n">
        <v>4.5</v>
      </c>
      <c r="J78" s="74" t="n">
        <f aca="false">H78/I78*100</f>
        <v>89.7333333333334</v>
      </c>
      <c r="K78" s="62" t="n">
        <v>379</v>
      </c>
      <c r="L78" s="73" t="n">
        <f aca="false">M78+N78-P78</f>
        <v>32</v>
      </c>
      <c r="M78" s="74" t="n">
        <v>72</v>
      </c>
      <c r="N78" s="74" t="n">
        <v>5</v>
      </c>
      <c r="O78" s="75" t="n">
        <f aca="false">L78/(H78*Q78)</f>
        <v>9.43418476850869</v>
      </c>
      <c r="P78" s="74" t="n">
        <v>45</v>
      </c>
      <c r="Q78" s="72" t="n">
        <v>0.84</v>
      </c>
      <c r="R78" s="73" t="n">
        <f aca="false">S78*T78*U78*V78</f>
        <v>7.0125</v>
      </c>
      <c r="S78" s="74" t="n">
        <v>5</v>
      </c>
      <c r="T78" s="72" t="n">
        <v>0.45</v>
      </c>
      <c r="U78" s="72" t="n">
        <f aca="false">44/12</f>
        <v>3.66666666666667</v>
      </c>
      <c r="V78" s="72" t="n">
        <f aca="false">IF(B78="озимая пшеница", IF(C78="классическая технология", 0.65, 0.82),
 IF(B78="подсолнечник", IF(C78="классическая технология", 0.68, 0.75),
 IF(B78="кукуруза", IF(C78="классическая технология", 0.65, 0.85),
 IF(B78="многолетние травы", IF(C78="классическая технология", 0.55, 0.7),
 IF(B78="Лён", IF(C78="классическая технология", 0.48, 0.7),
 IF(B78="Горох", IF(C78="классическая технология", 0.55, 0.8),
 "введите корректное значение"
 ))))))</f>
        <v>0.85</v>
      </c>
      <c r="W78" s="73" t="n">
        <f aca="false">H78*X78</f>
        <v>4.038</v>
      </c>
      <c r="X78" s="72" t="n">
        <v>1</v>
      </c>
    </row>
    <row r="79" customFormat="false" ht="15" hidden="false" customHeight="false" outlineLevel="0" collapsed="false">
      <c r="A79" s="59" t="n">
        <v>77</v>
      </c>
      <c r="B79" s="71" t="s">
        <v>104</v>
      </c>
      <c r="C79" s="71" t="s">
        <v>102</v>
      </c>
      <c r="D79" s="72" t="n">
        <v>0.228</v>
      </c>
      <c r="E79" s="72" t="n">
        <v>0.152</v>
      </c>
      <c r="F79" s="72" t="n">
        <v>0.532</v>
      </c>
      <c r="G79" s="73" t="n">
        <f aca="false">D79+E79+F79</f>
        <v>0.912</v>
      </c>
      <c r="H79" s="73" t="n">
        <f aca="false">I79-G79</f>
        <v>1.088</v>
      </c>
      <c r="I79" s="16" t="n">
        <v>2</v>
      </c>
      <c r="J79" s="74" t="n">
        <f aca="false">H79/I79*100</f>
        <v>54.4</v>
      </c>
      <c r="K79" s="62" t="n">
        <v>337</v>
      </c>
      <c r="L79" s="73" t="n">
        <f aca="false">M79+N79-P79</f>
        <v>30</v>
      </c>
      <c r="M79" s="74" t="n">
        <v>101</v>
      </c>
      <c r="N79" s="74" t="n">
        <v>7</v>
      </c>
      <c r="O79" s="75" t="n">
        <f aca="false">L79/(H79*Q79)</f>
        <v>27.8520499108734</v>
      </c>
      <c r="P79" s="74" t="n">
        <v>78</v>
      </c>
      <c r="Q79" s="72" t="n">
        <v>0.99</v>
      </c>
      <c r="R79" s="73" t="n">
        <f aca="false">S79*T79*U79*V79</f>
        <v>3.63</v>
      </c>
      <c r="S79" s="74" t="n">
        <v>4</v>
      </c>
      <c r="T79" s="72" t="n">
        <v>0.45</v>
      </c>
      <c r="U79" s="72" t="n">
        <f aca="false">44/12</f>
        <v>3.66666666666667</v>
      </c>
      <c r="V79" s="72" t="n">
        <f aca="false">IF(B79="озимая пшеница", IF(C79="классическая технология", 0.65, 0.82),
 IF(B79="подсолнечник", IF(C79="классическая технология", 0.68, 0.75),
 IF(B79="кукуруза", IF(C79="классическая технология", 0.65, 0.85),
 IF(B79="многолетние травы", IF(C79="классическая технология", 0.55, 0.7),
 IF(B79="Лён", IF(C79="классическая технология", 0.48, 0.7),
 IF(B79="Горох", IF(C79="классическая технология", 0.55, 0.8),
 "введите корректное значение"
 ))))))</f>
        <v>0.55</v>
      </c>
      <c r="W79" s="73" t="n">
        <f aca="false">H79*X79</f>
        <v>0.9248</v>
      </c>
      <c r="X79" s="72" t="n">
        <v>0.85</v>
      </c>
    </row>
    <row r="80" customFormat="false" ht="15" hidden="false" customHeight="false" outlineLevel="0" collapsed="false">
      <c r="A80" s="59" t="n">
        <v>78</v>
      </c>
      <c r="B80" s="71" t="s">
        <v>104</v>
      </c>
      <c r="C80" s="71" t="s">
        <v>101</v>
      </c>
      <c r="D80" s="72" t="n">
        <v>0.153</v>
      </c>
      <c r="E80" s="72" t="n">
        <v>0.051</v>
      </c>
      <c r="F80" s="72" t="n">
        <v>0.357</v>
      </c>
      <c r="G80" s="73" t="n">
        <f aca="false">D80+E80+F80</f>
        <v>0.561</v>
      </c>
      <c r="H80" s="73" t="n">
        <f aca="false">I80-G80</f>
        <v>1.339</v>
      </c>
      <c r="I80" s="16" t="n">
        <v>1.9</v>
      </c>
      <c r="J80" s="74" t="n">
        <f aca="false">H80/I80*100</f>
        <v>70.4736842105263</v>
      </c>
      <c r="K80" s="62" t="n">
        <v>487</v>
      </c>
      <c r="L80" s="73" t="n">
        <f aca="false">M80+N80-P80</f>
        <v>100</v>
      </c>
      <c r="M80" s="74" t="n">
        <v>141</v>
      </c>
      <c r="N80" s="74" t="n">
        <v>14</v>
      </c>
      <c r="O80" s="75" t="n">
        <f aca="false">L80/(H80*Q80)</f>
        <v>75.4369686408521</v>
      </c>
      <c r="P80" s="74" t="n">
        <v>55</v>
      </c>
      <c r="Q80" s="72" t="n">
        <v>0.99</v>
      </c>
      <c r="R80" s="73" t="n">
        <f aca="false">S80*T80*U80*V80</f>
        <v>3.96</v>
      </c>
      <c r="S80" s="74" t="n">
        <v>3</v>
      </c>
      <c r="T80" s="72" t="n">
        <v>0.45</v>
      </c>
      <c r="U80" s="72" t="n">
        <f aca="false">44/12</f>
        <v>3.66666666666667</v>
      </c>
      <c r="V80" s="72" t="n">
        <f aca="false">IF(B80="озимая пшеница", IF(C80="классическая технология", 0.65, 0.82),
 IF(B80="подсолнечник", IF(C80="классическая технология", 0.68, 0.75),
 IF(B80="кукуруза", IF(C80="классическая технология", 0.65, 0.85),
 IF(B80="многолетние травы", IF(C80="классическая технология", 0.55, 0.7),
 IF(B80="Лён", IF(C80="классическая технология", 0.48, 0.7),
 IF(B80="Горох", IF(C80="классическая технология", 0.55, 0.8),
 "введите корректное значение"
 ))))))</f>
        <v>0.8</v>
      </c>
      <c r="W80" s="73" t="n">
        <f aca="false">H80*X80</f>
        <v>1.23188</v>
      </c>
      <c r="X80" s="72" t="n">
        <v>0.92</v>
      </c>
    </row>
    <row r="81" customFormat="false" ht="15" hidden="false" customHeight="false" outlineLevel="0" collapsed="false">
      <c r="A81" s="59" t="n">
        <v>79</v>
      </c>
      <c r="B81" s="71" t="s">
        <v>104</v>
      </c>
      <c r="C81" s="71" t="s">
        <v>102</v>
      </c>
      <c r="D81" s="72" t="n">
        <v>0.183</v>
      </c>
      <c r="E81" s="72" t="n">
        <v>0.061</v>
      </c>
      <c r="F81" s="72" t="n">
        <v>0.305</v>
      </c>
      <c r="G81" s="73" t="n">
        <f aca="false">D81+E81+F81</f>
        <v>0.549</v>
      </c>
      <c r="H81" s="73" t="n">
        <f aca="false">I81-G81</f>
        <v>1.851</v>
      </c>
      <c r="I81" s="16" t="n">
        <v>2.4</v>
      </c>
      <c r="J81" s="74" t="n">
        <f aca="false">H81/I81*100</f>
        <v>77.125</v>
      </c>
      <c r="K81" s="62" t="n">
        <v>357</v>
      </c>
      <c r="L81" s="73" t="n">
        <f aca="false">M81+N81-P81</f>
        <v>80</v>
      </c>
      <c r="M81" s="74" t="n">
        <v>134</v>
      </c>
      <c r="N81" s="74" t="n">
        <v>15</v>
      </c>
      <c r="O81" s="75" t="n">
        <f aca="false">L81/(H81*Q81)</f>
        <v>43.2198811453269</v>
      </c>
      <c r="P81" s="74" t="n">
        <v>69</v>
      </c>
      <c r="Q81" s="72" t="n">
        <v>1</v>
      </c>
      <c r="R81" s="73" t="n">
        <f aca="false">S81*T81*U81*V81</f>
        <v>2.7225</v>
      </c>
      <c r="S81" s="74" t="n">
        <v>3</v>
      </c>
      <c r="T81" s="72" t="n">
        <v>0.45</v>
      </c>
      <c r="U81" s="72" t="n">
        <f aca="false">44/12</f>
        <v>3.66666666666667</v>
      </c>
      <c r="V81" s="72" t="n">
        <f aca="false">IF(B81="озимая пшеница", IF(C81="классическая технология", 0.65, 0.82),
 IF(B81="подсолнечник", IF(C81="классическая технология", 0.68, 0.75),
 IF(B81="кукуруза", IF(C81="классическая технология", 0.65, 0.85),
 IF(B81="многолетние травы", IF(C81="классическая технология", 0.55, 0.7),
 IF(B81="Лён", IF(C81="классическая технология", 0.48, 0.7),
 IF(B81="Горох", IF(C81="классическая технология", 0.55, 0.8),
 "введите корректное значение"
 ))))))</f>
        <v>0.55</v>
      </c>
      <c r="W81" s="73" t="n">
        <f aca="false">H81*X81</f>
        <v>1.51782</v>
      </c>
      <c r="X81" s="72" t="n">
        <v>0.82</v>
      </c>
    </row>
    <row r="82" customFormat="false" ht="15" hidden="false" customHeight="false" outlineLevel="0" collapsed="false">
      <c r="A82" s="59" t="n">
        <v>80</v>
      </c>
      <c r="B82" s="71" t="s">
        <v>103</v>
      </c>
      <c r="C82" s="71" t="s">
        <v>102</v>
      </c>
      <c r="D82" s="72" t="n">
        <v>0.168</v>
      </c>
      <c r="E82" s="72" t="n">
        <v>0.112</v>
      </c>
      <c r="F82" s="72" t="n">
        <v>0.448</v>
      </c>
      <c r="G82" s="73" t="n">
        <f aca="false">D82+E82+F82</f>
        <v>0.728</v>
      </c>
      <c r="H82" s="73" t="n">
        <f aca="false">I82-G82</f>
        <v>3.372</v>
      </c>
      <c r="I82" s="16" t="n">
        <v>4.1</v>
      </c>
      <c r="J82" s="74" t="n">
        <f aca="false">H82/I82*100</f>
        <v>82.2439024390244</v>
      </c>
      <c r="K82" s="62" t="n">
        <v>256</v>
      </c>
      <c r="L82" s="73" t="n">
        <f aca="false">M82+N82-P82</f>
        <v>13</v>
      </c>
      <c r="M82" s="74" t="n">
        <v>89</v>
      </c>
      <c r="N82" s="74" t="n">
        <v>5</v>
      </c>
      <c r="O82" s="75" t="n">
        <f aca="false">L82/(H82*Q82)</f>
        <v>4.43135490380551</v>
      </c>
      <c r="P82" s="74" t="n">
        <v>81</v>
      </c>
      <c r="Q82" s="72" t="n">
        <v>0.87</v>
      </c>
      <c r="R82" s="73" t="n">
        <f aca="false">S82*T82*U82*V82</f>
        <v>6.435</v>
      </c>
      <c r="S82" s="74" t="n">
        <v>6</v>
      </c>
      <c r="T82" s="72" t="n">
        <v>0.45</v>
      </c>
      <c r="U82" s="72" t="n">
        <f aca="false">44/12</f>
        <v>3.66666666666667</v>
      </c>
      <c r="V82" s="72" t="n">
        <f aca="false">IF(B82="озимая пшеница", IF(C82="классическая технология", 0.65, 0.82),
 IF(B82="подсолнечник", IF(C82="классическая технология", 0.68, 0.75),
 IF(B82="кукуруза", IF(C82="классическая технология", 0.65, 0.85),
 IF(B82="многолетние травы", IF(C82="классическая технология", 0.55, 0.7),
 IF(B82="Лён", IF(C82="классическая технология", 0.48, 0.7),
 IF(B82="Горох", IF(C82="классическая технология", 0.55, 0.8),
 "введите корректное значение"
 ))))))</f>
        <v>0.65</v>
      </c>
      <c r="W82" s="73" t="n">
        <f aca="false">H82*X82</f>
        <v>2.8662</v>
      </c>
      <c r="X82" s="72" t="n">
        <v>0.85</v>
      </c>
    </row>
    <row r="83" customFormat="false" ht="15" hidden="false" customHeight="false" outlineLevel="0" collapsed="false">
      <c r="A83" s="59" t="n">
        <v>81</v>
      </c>
      <c r="B83" s="71" t="s">
        <v>105</v>
      </c>
      <c r="C83" s="71" t="s">
        <v>101</v>
      </c>
      <c r="D83" s="72" t="n">
        <v>0.295</v>
      </c>
      <c r="E83" s="72" t="n">
        <v>0.118</v>
      </c>
      <c r="F83" s="72" t="n">
        <v>0.472</v>
      </c>
      <c r="G83" s="73" t="n">
        <f aca="false">D83+E83+F83</f>
        <v>0.885</v>
      </c>
      <c r="H83" s="73" t="n">
        <f aca="false">I83-G83</f>
        <v>2.915</v>
      </c>
      <c r="I83" s="16" t="n">
        <v>3.8</v>
      </c>
      <c r="J83" s="74" t="n">
        <f aca="false">H83/I83*100</f>
        <v>76.7105263157895</v>
      </c>
      <c r="K83" s="62" t="n">
        <v>355</v>
      </c>
      <c r="L83" s="73" t="n">
        <f aca="false">M83+N83-P83</f>
        <v>52</v>
      </c>
      <c r="M83" s="74" t="n">
        <v>120</v>
      </c>
      <c r="N83" s="74" t="n">
        <v>13</v>
      </c>
      <c r="O83" s="75" t="n">
        <f aca="false">L83/(H83*Q83)</f>
        <v>21.4924879621402</v>
      </c>
      <c r="P83" s="74" t="n">
        <v>81</v>
      </c>
      <c r="Q83" s="72" t="n">
        <v>0.83</v>
      </c>
      <c r="R83" s="73" t="n">
        <f aca="false">S83*T83*U83*V83</f>
        <v>4.2075</v>
      </c>
      <c r="S83" s="74" t="n">
        <v>3</v>
      </c>
      <c r="T83" s="72" t="n">
        <v>0.45</v>
      </c>
      <c r="U83" s="72" t="n">
        <f aca="false">44/12</f>
        <v>3.66666666666667</v>
      </c>
      <c r="V83" s="72" t="n">
        <f aca="false">IF(B83="озимая пшеница", IF(C83="классическая технология", 0.65, 0.82),
 IF(B83="подсолнечник", IF(C83="классическая технология", 0.68, 0.75),
 IF(B83="кукуруза", IF(C83="классическая технология", 0.65, 0.85),
 IF(B83="многолетние травы", IF(C83="классическая технология", 0.55, 0.7),
 IF(B83="Лён", IF(C83="классическая технология", 0.48, 0.7),
 IF(B83="Горох", IF(C83="классическая технология", 0.55, 0.8),
 "введите корректное значение"
 ))))))</f>
        <v>0.85</v>
      </c>
      <c r="W83" s="73" t="n">
        <f aca="false">H83*X83</f>
        <v>2.59435</v>
      </c>
      <c r="X83" s="72" t="n">
        <v>0.89</v>
      </c>
    </row>
    <row r="84" customFormat="false" ht="15" hidden="false" customHeight="false" outlineLevel="0" collapsed="false">
      <c r="A84" s="59" t="n">
        <v>82</v>
      </c>
      <c r="B84" s="71" t="s">
        <v>107</v>
      </c>
      <c r="C84" s="71" t="s">
        <v>101</v>
      </c>
      <c r="D84" s="72" t="n">
        <v>0.315</v>
      </c>
      <c r="E84" s="72" t="n">
        <v>0.126</v>
      </c>
      <c r="F84" s="72" t="n">
        <v>0.252</v>
      </c>
      <c r="G84" s="73" t="n">
        <f aca="false">D84+E84+F84</f>
        <v>0.693</v>
      </c>
      <c r="H84" s="73" t="n">
        <f aca="false">I84-G84</f>
        <v>0.507</v>
      </c>
      <c r="I84" s="16" t="n">
        <v>1.2</v>
      </c>
      <c r="J84" s="74" t="n">
        <f aca="false">H84/I84*100</f>
        <v>42.25</v>
      </c>
      <c r="K84" s="62" t="n">
        <v>117</v>
      </c>
      <c r="L84" s="73" t="n">
        <f aca="false">M84+N84-P84</f>
        <v>76</v>
      </c>
      <c r="M84" s="74" t="n">
        <v>118</v>
      </c>
      <c r="N84" s="74" t="n">
        <v>5</v>
      </c>
      <c r="O84" s="75" t="n">
        <f aca="false">L84/(H84*Q84)</f>
        <v>176.354565494837</v>
      </c>
      <c r="P84" s="74" t="n">
        <v>47</v>
      </c>
      <c r="Q84" s="72" t="n">
        <v>0.85</v>
      </c>
      <c r="R84" s="73" t="n">
        <f aca="false">S84*T84*U84*V84</f>
        <v>6.1875</v>
      </c>
      <c r="S84" s="74" t="n">
        <v>5</v>
      </c>
      <c r="T84" s="72" t="n">
        <v>0.45</v>
      </c>
      <c r="U84" s="72" t="n">
        <f aca="false">44/12</f>
        <v>3.66666666666667</v>
      </c>
      <c r="V84" s="72" t="n">
        <f aca="false">IF(B84="озимая пшеница", IF(C84="классическая технология", 0.65, 0.82),
 IF(B84="подсолнечник", IF(C84="классическая технология", 0.68, 0.75),
 IF(B84="кукуруза", IF(C84="классическая технология", 0.65, 0.85),
 IF(B84="многолетние травы", IF(C84="классическая технология", 0.55, 0.7),
 IF(B84="Лён", IF(C84="классическая технология", 0.48, 0.7),
 IF(B84="Горох", IF(C84="классическая технология", 0.55, 0.8),
 "введите корректное значение"
 ))))))</f>
        <v>0.75</v>
      </c>
      <c r="W84" s="73" t="n">
        <f aca="false">H84*X84</f>
        <v>0.43602</v>
      </c>
      <c r="X84" s="72" t="n">
        <v>0.86</v>
      </c>
    </row>
    <row r="85" customFormat="false" ht="15" hidden="false" customHeight="false" outlineLevel="0" collapsed="false">
      <c r="A85" s="59" t="n">
        <v>83</v>
      </c>
      <c r="B85" s="71" t="s">
        <v>107</v>
      </c>
      <c r="C85" s="71" t="s">
        <v>101</v>
      </c>
      <c r="D85" s="72" t="n">
        <v>0.192</v>
      </c>
      <c r="E85" s="72" t="n">
        <v>0.064</v>
      </c>
      <c r="F85" s="72" t="n">
        <v>0.192</v>
      </c>
      <c r="G85" s="73" t="n">
        <f aca="false">D85+E85+F85</f>
        <v>0.448</v>
      </c>
      <c r="H85" s="73" t="n">
        <f aca="false">I85-G85</f>
        <v>1.152</v>
      </c>
      <c r="I85" s="16" t="n">
        <v>1.6</v>
      </c>
      <c r="J85" s="74" t="n">
        <f aca="false">H85/I85*100</f>
        <v>72</v>
      </c>
      <c r="K85" s="62" t="n">
        <v>498</v>
      </c>
      <c r="L85" s="73" t="n">
        <f aca="false">M85+N85-P85</f>
        <v>65</v>
      </c>
      <c r="M85" s="74" t="n">
        <v>137</v>
      </c>
      <c r="N85" s="74" t="n">
        <v>6</v>
      </c>
      <c r="O85" s="75" t="n">
        <f aca="false">L85/(H85*Q85)</f>
        <v>60.0251182033097</v>
      </c>
      <c r="P85" s="74" t="n">
        <v>78</v>
      </c>
      <c r="Q85" s="72" t="n">
        <v>0.94</v>
      </c>
      <c r="R85" s="73" t="n">
        <f aca="false">S85*T85*U85*V85</f>
        <v>6.1875</v>
      </c>
      <c r="S85" s="74" t="n">
        <v>5</v>
      </c>
      <c r="T85" s="72" t="n">
        <v>0.45</v>
      </c>
      <c r="U85" s="72" t="n">
        <f aca="false">44/12</f>
        <v>3.66666666666667</v>
      </c>
      <c r="V85" s="72" t="n">
        <f aca="false">IF(B85="озимая пшеница", IF(C85="классическая технология", 0.65, 0.82),
 IF(B85="подсолнечник", IF(C85="классическая технология", 0.68, 0.75),
 IF(B85="кукуруза", IF(C85="классическая технология", 0.65, 0.85),
 IF(B85="многолетние травы", IF(C85="классическая технология", 0.55, 0.7),
 IF(B85="Лён", IF(C85="классическая технология", 0.48, 0.7),
 IF(B85="Горох", IF(C85="классическая технология", 0.55, 0.8),
 "введите корректное значение"
 ))))))</f>
        <v>0.75</v>
      </c>
      <c r="W85" s="73" t="n">
        <f aca="false">H85*X85</f>
        <v>1.14048</v>
      </c>
      <c r="X85" s="72" t="n">
        <v>0.99</v>
      </c>
    </row>
    <row r="86" customFormat="false" ht="15" hidden="false" customHeight="false" outlineLevel="0" collapsed="false">
      <c r="A86" s="59" t="n">
        <v>84</v>
      </c>
      <c r="B86" s="71" t="s">
        <v>107</v>
      </c>
      <c r="C86" s="71" t="s">
        <v>101</v>
      </c>
      <c r="D86" s="72" t="n">
        <v>0.469</v>
      </c>
      <c r="E86" s="72" t="n">
        <v>0.067</v>
      </c>
      <c r="F86" s="72" t="n">
        <v>0.335</v>
      </c>
      <c r="G86" s="73" t="n">
        <f aca="false">D86+E86+F86</f>
        <v>0.871</v>
      </c>
      <c r="H86" s="73" t="n">
        <f aca="false">I86-G86</f>
        <v>0.229</v>
      </c>
      <c r="I86" s="16" t="n">
        <v>1.1</v>
      </c>
      <c r="J86" s="74" t="n">
        <f aca="false">H86/I86*100</f>
        <v>20.8181818181818</v>
      </c>
      <c r="K86" s="62" t="n">
        <v>115</v>
      </c>
      <c r="L86" s="73" t="n">
        <f aca="false">M86+N86-P86</f>
        <v>12</v>
      </c>
      <c r="M86" s="74" t="n">
        <v>68</v>
      </c>
      <c r="N86" s="74" t="n">
        <v>13</v>
      </c>
      <c r="O86" s="75" t="n">
        <f aca="false">L86/(H86*Q86)</f>
        <v>62.3830318153462</v>
      </c>
      <c r="P86" s="74" t="n">
        <v>69</v>
      </c>
      <c r="Q86" s="72" t="n">
        <v>0.84</v>
      </c>
      <c r="R86" s="73" t="n">
        <f aca="false">S86*T86*U86*V86</f>
        <v>7.425</v>
      </c>
      <c r="S86" s="74" t="n">
        <v>6</v>
      </c>
      <c r="T86" s="72" t="n">
        <v>0.45</v>
      </c>
      <c r="U86" s="72" t="n">
        <f aca="false">44/12</f>
        <v>3.66666666666667</v>
      </c>
      <c r="V86" s="72" t="n">
        <f aca="false">IF(B86="озимая пшеница", IF(C86="классическая технология", 0.65, 0.82),
 IF(B86="подсолнечник", IF(C86="классическая технология", 0.68, 0.75),
 IF(B86="кукуруза", IF(C86="классическая технология", 0.65, 0.85),
 IF(B86="многолетние травы", IF(C86="классическая технология", 0.55, 0.7),
 IF(B86="Лён", IF(C86="классическая технология", 0.48, 0.7),
 IF(B86="Горох", IF(C86="классическая технология", 0.55, 0.8),
 "введите корректное значение"
 ))))))</f>
        <v>0.75</v>
      </c>
      <c r="W86" s="73" t="n">
        <f aca="false">H86*X86</f>
        <v>0.22213</v>
      </c>
      <c r="X86" s="72" t="n">
        <v>0.97</v>
      </c>
    </row>
    <row r="87" customFormat="false" ht="15" hidden="false" customHeight="false" outlineLevel="0" collapsed="false">
      <c r="A87" s="59" t="n">
        <v>85</v>
      </c>
      <c r="B87" s="71" t="s">
        <v>107</v>
      </c>
      <c r="C87" s="71" t="s">
        <v>102</v>
      </c>
      <c r="D87" s="72" t="n">
        <v>0.287</v>
      </c>
      <c r="E87" s="72" t="n">
        <v>0.082</v>
      </c>
      <c r="F87" s="72" t="n">
        <v>0.082</v>
      </c>
      <c r="G87" s="73" t="n">
        <f aca="false">D87+E87+F87</f>
        <v>0.451</v>
      </c>
      <c r="H87" s="73" t="n">
        <f aca="false">I87-G87</f>
        <v>1.449</v>
      </c>
      <c r="I87" s="16" t="n">
        <v>1.9</v>
      </c>
      <c r="J87" s="74" t="n">
        <f aca="false">H87/I87*100</f>
        <v>76.2631578947368</v>
      </c>
      <c r="K87" s="62" t="n">
        <v>371</v>
      </c>
      <c r="L87" s="73" t="n">
        <f aca="false">M87+N87-P87</f>
        <v>40</v>
      </c>
      <c r="M87" s="74" t="n">
        <v>101</v>
      </c>
      <c r="N87" s="74" t="n">
        <v>13</v>
      </c>
      <c r="O87" s="75" t="n">
        <f aca="false">L87/(H87*Q87)</f>
        <v>33.6649329226212</v>
      </c>
      <c r="P87" s="74" t="n">
        <v>74</v>
      </c>
      <c r="Q87" s="72" t="n">
        <v>0.82</v>
      </c>
      <c r="R87" s="73" t="n">
        <f aca="false">S87*T87*U87*V87</f>
        <v>5.61</v>
      </c>
      <c r="S87" s="74" t="n">
        <v>5</v>
      </c>
      <c r="T87" s="72" t="n">
        <v>0.45</v>
      </c>
      <c r="U87" s="72" t="n">
        <f aca="false">44/12</f>
        <v>3.66666666666667</v>
      </c>
      <c r="V87" s="72" t="n">
        <f aca="false">IF(B87="озимая пшеница", IF(C87="классическая технология", 0.65, 0.82),
 IF(B87="подсолнечник", IF(C87="классическая технология", 0.68, 0.75),
 IF(B87="кукуруза", IF(C87="классическая технология", 0.65, 0.85),
 IF(B87="многолетние травы", IF(C87="классическая технология", 0.55, 0.7),
 IF(B87="Лён", IF(C87="классическая технология", 0.48, 0.7),
 IF(B87="Горох", IF(C87="классическая технология", 0.55, 0.8),
 "введите корректное значение"
 ))))))</f>
        <v>0.68</v>
      </c>
      <c r="W87" s="73" t="n">
        <f aca="false">H87*X87</f>
        <v>1.40553</v>
      </c>
      <c r="X87" s="72" t="n">
        <v>0.97</v>
      </c>
    </row>
    <row r="88" customFormat="false" ht="15" hidden="false" customHeight="false" outlineLevel="0" collapsed="false">
      <c r="A88" s="59" t="n">
        <v>86</v>
      </c>
      <c r="B88" s="71" t="s">
        <v>107</v>
      </c>
      <c r="C88" s="71" t="s">
        <v>101</v>
      </c>
      <c r="D88" s="72" t="n">
        <v>0.295</v>
      </c>
      <c r="E88" s="72" t="n">
        <v>0.059</v>
      </c>
      <c r="F88" s="72" t="n">
        <v>0.177</v>
      </c>
      <c r="G88" s="73" t="n">
        <f aca="false">D88+E88+F88</f>
        <v>0.531</v>
      </c>
      <c r="H88" s="73" t="n">
        <f aca="false">I88-G88</f>
        <v>1.469</v>
      </c>
      <c r="I88" s="16" t="n">
        <v>2</v>
      </c>
      <c r="J88" s="74" t="n">
        <f aca="false">H88/I88*100</f>
        <v>73.45</v>
      </c>
      <c r="K88" s="62" t="n">
        <v>247</v>
      </c>
      <c r="L88" s="73" t="n">
        <f aca="false">M88+N88-P88</f>
        <v>22</v>
      </c>
      <c r="M88" s="74" t="n">
        <v>83</v>
      </c>
      <c r="N88" s="74" t="n">
        <v>9</v>
      </c>
      <c r="O88" s="75" t="n">
        <f aca="false">L88/(H88*Q88)</f>
        <v>15.4393549156801</v>
      </c>
      <c r="P88" s="74" t="n">
        <v>70</v>
      </c>
      <c r="Q88" s="72" t="n">
        <v>0.97</v>
      </c>
      <c r="R88" s="73" t="n">
        <f aca="false">S88*T88*U88*V88</f>
        <v>3.7125</v>
      </c>
      <c r="S88" s="74" t="n">
        <v>3</v>
      </c>
      <c r="T88" s="72" t="n">
        <v>0.45</v>
      </c>
      <c r="U88" s="72" t="n">
        <f aca="false">44/12</f>
        <v>3.66666666666667</v>
      </c>
      <c r="V88" s="72" t="n">
        <f aca="false">IF(B88="озимая пшеница", IF(C88="классическая технология", 0.65, 0.82),
 IF(B88="подсолнечник", IF(C88="классическая технология", 0.68, 0.75),
 IF(B88="кукуруза", IF(C88="классическая технология", 0.65, 0.85),
 IF(B88="многолетние травы", IF(C88="классическая технология", 0.55, 0.7),
 IF(B88="Лён", IF(C88="классическая технология", 0.48, 0.7),
 IF(B88="Горох", IF(C88="классическая технология", 0.55, 0.8),
 "введите корректное значение"
 ))))))</f>
        <v>0.75</v>
      </c>
      <c r="W88" s="73" t="n">
        <f aca="false">H88*X88</f>
        <v>1.42493</v>
      </c>
      <c r="X88" s="72" t="n">
        <v>0.97</v>
      </c>
    </row>
    <row r="89" customFormat="false" ht="15" hidden="false" customHeight="false" outlineLevel="0" collapsed="false">
      <c r="A89" s="59" t="n">
        <v>87</v>
      </c>
      <c r="B89" s="71" t="s">
        <v>105</v>
      </c>
      <c r="C89" s="71" t="s">
        <v>102</v>
      </c>
      <c r="D89" s="72" t="n">
        <v>0.244</v>
      </c>
      <c r="E89" s="72" t="n">
        <v>0.061</v>
      </c>
      <c r="F89" s="72" t="n">
        <v>0.427</v>
      </c>
      <c r="G89" s="73" t="n">
        <f aca="false">D89+E89+F89</f>
        <v>0.732</v>
      </c>
      <c r="H89" s="73" t="n">
        <f aca="false">I89-G89</f>
        <v>3.968</v>
      </c>
      <c r="I89" s="16" t="n">
        <v>4.7</v>
      </c>
      <c r="J89" s="74" t="n">
        <f aca="false">H89/I89*100</f>
        <v>84.4255319148936</v>
      </c>
      <c r="K89" s="62" t="n">
        <v>450</v>
      </c>
      <c r="L89" s="73" t="n">
        <f aca="false">M89+N89-P89</f>
        <v>50</v>
      </c>
      <c r="M89" s="74" t="n">
        <v>118</v>
      </c>
      <c r="N89" s="74" t="n">
        <v>9</v>
      </c>
      <c r="O89" s="75" t="n">
        <f aca="false">L89/(H89*Q89)</f>
        <v>13.1258400537634</v>
      </c>
      <c r="P89" s="74" t="n">
        <v>77</v>
      </c>
      <c r="Q89" s="72" t="n">
        <v>0.96</v>
      </c>
      <c r="R89" s="73" t="n">
        <f aca="false">S89*T89*U89*V89</f>
        <v>6.435</v>
      </c>
      <c r="S89" s="74" t="n">
        <v>6</v>
      </c>
      <c r="T89" s="72" t="n">
        <v>0.45</v>
      </c>
      <c r="U89" s="72" t="n">
        <f aca="false">44/12</f>
        <v>3.66666666666667</v>
      </c>
      <c r="V89" s="72" t="n">
        <f aca="false">IF(B89="озимая пшеница", IF(C89="классическая технология", 0.65, 0.82),
 IF(B89="подсолнечник", IF(C89="классическая технология", 0.68, 0.75),
 IF(B89="кукуруза", IF(C89="классическая технология", 0.65, 0.85),
 IF(B89="многолетние травы", IF(C89="классическая технология", 0.55, 0.7),
 IF(B89="Лён", IF(C89="классическая технология", 0.48, 0.7),
 IF(B89="Горох", IF(C89="классическая технология", 0.55, 0.8),
 "введите корректное значение"
 ))))))</f>
        <v>0.65</v>
      </c>
      <c r="W89" s="73" t="n">
        <f aca="false">H89*X89</f>
        <v>3.92832</v>
      </c>
      <c r="X89" s="72" t="n">
        <v>0.99</v>
      </c>
    </row>
    <row r="90" customFormat="false" ht="15" hidden="false" customHeight="false" outlineLevel="0" collapsed="false">
      <c r="A90" s="59" t="n">
        <v>88</v>
      </c>
      <c r="B90" s="71" t="s">
        <v>104</v>
      </c>
      <c r="C90" s="71" t="s">
        <v>101</v>
      </c>
      <c r="D90" s="72" t="n">
        <v>0.215</v>
      </c>
      <c r="E90" s="72" t="n">
        <v>0.043</v>
      </c>
      <c r="F90" s="72" t="n">
        <v>0.215</v>
      </c>
      <c r="G90" s="73" t="n">
        <f aca="false">D90+E90+F90</f>
        <v>0.473</v>
      </c>
      <c r="H90" s="73" t="n">
        <f aca="false">I90-G90</f>
        <v>1.627</v>
      </c>
      <c r="I90" s="16" t="n">
        <v>2.1</v>
      </c>
      <c r="J90" s="74" t="n">
        <f aca="false">H90/I90*100</f>
        <v>77.4761904761905</v>
      </c>
      <c r="K90" s="62" t="n">
        <v>160</v>
      </c>
      <c r="L90" s="73" t="n">
        <f aca="false">M90+N90-P90</f>
        <v>60</v>
      </c>
      <c r="M90" s="74" t="n">
        <v>128</v>
      </c>
      <c r="N90" s="74" t="n">
        <v>13</v>
      </c>
      <c r="O90" s="75" t="n">
        <f aca="false">L90/(H90*Q90)</f>
        <v>36.8776889981561</v>
      </c>
      <c r="P90" s="74" t="n">
        <v>81</v>
      </c>
      <c r="Q90" s="72" t="n">
        <v>1</v>
      </c>
      <c r="R90" s="73" t="n">
        <f aca="false">S90*T90*U90*V90</f>
        <v>7.92</v>
      </c>
      <c r="S90" s="74" t="n">
        <v>6</v>
      </c>
      <c r="T90" s="72" t="n">
        <v>0.45</v>
      </c>
      <c r="U90" s="72" t="n">
        <f aca="false">44/12</f>
        <v>3.66666666666667</v>
      </c>
      <c r="V90" s="72" t="n">
        <f aca="false">IF(B90="озимая пшеница", IF(C90="классическая технология", 0.65, 0.82),
 IF(B90="подсолнечник", IF(C90="классическая технология", 0.68, 0.75),
 IF(B90="кукуруза", IF(C90="классическая технология", 0.65, 0.85),
 IF(B90="многолетние травы", IF(C90="классическая технология", 0.55, 0.7),
 IF(B90="Лён", IF(C90="классическая технология", 0.48, 0.7),
 IF(B90="Горох", IF(C90="классическая технология", 0.55, 0.8),
 "введите корректное значение"
 ))))))</f>
        <v>0.8</v>
      </c>
      <c r="W90" s="73" t="n">
        <f aca="false">H90*X90</f>
        <v>1.3016</v>
      </c>
      <c r="X90" s="72" t="n">
        <v>0.8</v>
      </c>
    </row>
    <row r="91" customFormat="false" ht="15" hidden="false" customHeight="false" outlineLevel="0" collapsed="false">
      <c r="A91" s="59" t="n">
        <v>89</v>
      </c>
      <c r="B91" s="71" t="s">
        <v>105</v>
      </c>
      <c r="C91" s="71" t="s">
        <v>102</v>
      </c>
      <c r="D91" s="72" t="n">
        <v>0.576</v>
      </c>
      <c r="E91" s="72" t="n">
        <v>0.144</v>
      </c>
      <c r="F91" s="72" t="n">
        <v>0.36</v>
      </c>
      <c r="G91" s="73" t="n">
        <f aca="false">D91+E91+F91</f>
        <v>1.08</v>
      </c>
      <c r="H91" s="73" t="n">
        <f aca="false">I91-G91</f>
        <v>3.62</v>
      </c>
      <c r="I91" s="16" t="n">
        <v>4.7</v>
      </c>
      <c r="J91" s="74" t="n">
        <f aca="false">H91/I91*100</f>
        <v>77.0212765957447</v>
      </c>
      <c r="K91" s="62" t="n">
        <v>375</v>
      </c>
      <c r="L91" s="73" t="n">
        <f aca="false">M91+N91-P91</f>
        <v>39</v>
      </c>
      <c r="M91" s="74" t="n">
        <v>98</v>
      </c>
      <c r="N91" s="74" t="n">
        <v>12</v>
      </c>
      <c r="O91" s="75" t="n">
        <f aca="false">L91/(H91*Q91)</f>
        <v>12.3833111068775</v>
      </c>
      <c r="P91" s="74" t="n">
        <v>71</v>
      </c>
      <c r="Q91" s="72" t="n">
        <v>0.87</v>
      </c>
      <c r="R91" s="73" t="n">
        <f aca="false">S91*T91*U91*V91</f>
        <v>5.3625</v>
      </c>
      <c r="S91" s="74" t="n">
        <v>5</v>
      </c>
      <c r="T91" s="72" t="n">
        <v>0.45</v>
      </c>
      <c r="U91" s="72" t="n">
        <f aca="false">44/12</f>
        <v>3.66666666666667</v>
      </c>
      <c r="V91" s="72" t="n">
        <f aca="false">IF(B91="озимая пшеница", IF(C91="классическая технология", 0.65, 0.82),
 IF(B91="подсолнечник", IF(C91="классическая технология", 0.68, 0.75),
 IF(B91="кукуруза", IF(C91="классическая технология", 0.65, 0.85),
 IF(B91="многолетние травы", IF(C91="классическая технология", 0.55, 0.7),
 IF(B91="Лён", IF(C91="классическая технология", 0.48, 0.7),
 IF(B91="Горох", IF(C91="классическая технология", 0.55, 0.8),
 "введите корректное значение"
 ))))))</f>
        <v>0.65</v>
      </c>
      <c r="W91" s="73" t="n">
        <f aca="false">H91*X91</f>
        <v>3.3666</v>
      </c>
      <c r="X91" s="72" t="n">
        <v>0.93</v>
      </c>
    </row>
    <row r="92" customFormat="false" ht="15" hidden="false" customHeight="false" outlineLevel="0" collapsed="false">
      <c r="A92" s="59" t="n">
        <v>90</v>
      </c>
      <c r="B92" s="71" t="s">
        <v>103</v>
      </c>
      <c r="C92" s="71" t="s">
        <v>102</v>
      </c>
      <c r="D92" s="72" t="n">
        <v>0.525</v>
      </c>
      <c r="E92" s="72" t="n">
        <v>0.15</v>
      </c>
      <c r="F92" s="72" t="n">
        <v>0.525</v>
      </c>
      <c r="G92" s="73" t="n">
        <f aca="false">D92+E92+F92</f>
        <v>1.2</v>
      </c>
      <c r="H92" s="73" t="n">
        <f aca="false">I92-G92</f>
        <v>4.3</v>
      </c>
      <c r="I92" s="16" t="n">
        <v>5.5</v>
      </c>
      <c r="J92" s="74" t="n">
        <f aca="false">H92/I92*100</f>
        <v>78.1818181818182</v>
      </c>
      <c r="K92" s="62" t="n">
        <v>304</v>
      </c>
      <c r="L92" s="73" t="n">
        <f aca="false">M92+N92-P92</f>
        <v>81</v>
      </c>
      <c r="M92" s="74" t="n">
        <v>117</v>
      </c>
      <c r="N92" s="74" t="n">
        <v>6</v>
      </c>
      <c r="O92" s="75" t="n">
        <f aca="false">L92/(H92*Q92)</f>
        <v>23.2558139534884</v>
      </c>
      <c r="P92" s="74" t="n">
        <v>42</v>
      </c>
      <c r="Q92" s="72" t="n">
        <v>0.81</v>
      </c>
      <c r="R92" s="73" t="n">
        <f aca="false">S92*T92*U92*V92</f>
        <v>6.435</v>
      </c>
      <c r="S92" s="74" t="n">
        <v>6</v>
      </c>
      <c r="T92" s="72" t="n">
        <v>0.45</v>
      </c>
      <c r="U92" s="72" t="n">
        <f aca="false">44/12</f>
        <v>3.66666666666667</v>
      </c>
      <c r="V92" s="72" t="n">
        <f aca="false">IF(B92="озимая пшеница", IF(C92="классическая технология", 0.65, 0.82),
 IF(B92="подсолнечник", IF(C92="классическая технология", 0.68, 0.75),
 IF(B92="кукуруза", IF(C92="классическая технология", 0.65, 0.85),
 IF(B92="многолетние травы", IF(C92="классическая технология", 0.55, 0.7),
 IF(B92="Лён", IF(C92="классическая технология", 0.48, 0.7),
 IF(B92="Горох", IF(C92="классическая технология", 0.55, 0.8),
 "введите корректное значение"
 ))))))</f>
        <v>0.65</v>
      </c>
      <c r="W92" s="73" t="n">
        <f aca="false">H92*X92</f>
        <v>3.87</v>
      </c>
      <c r="X92" s="72" t="n">
        <v>0.9</v>
      </c>
    </row>
    <row r="93" customFormat="false" ht="15" hidden="false" customHeight="false" outlineLevel="0" collapsed="false">
      <c r="A93" s="59" t="n">
        <v>91</v>
      </c>
      <c r="B93" s="71" t="s">
        <v>103</v>
      </c>
      <c r="C93" s="71" t="s">
        <v>102</v>
      </c>
      <c r="D93" s="72" t="n">
        <v>0.396</v>
      </c>
      <c r="E93" s="72" t="n">
        <v>0.066</v>
      </c>
      <c r="F93" s="72" t="n">
        <v>0.198</v>
      </c>
      <c r="G93" s="73" t="n">
        <f aca="false">D93+E93+F93</f>
        <v>0.66</v>
      </c>
      <c r="H93" s="73" t="n">
        <f aca="false">I93-G93</f>
        <v>4.94</v>
      </c>
      <c r="I93" s="16" t="n">
        <v>5.6</v>
      </c>
      <c r="J93" s="74" t="n">
        <f aca="false">H93/I93*100</f>
        <v>88.2142857142857</v>
      </c>
      <c r="K93" s="62" t="n">
        <v>119</v>
      </c>
      <c r="L93" s="73" t="n">
        <f aca="false">M93+N93-P93</f>
        <v>11</v>
      </c>
      <c r="M93" s="74" t="n">
        <v>64</v>
      </c>
      <c r="N93" s="74" t="n">
        <v>11</v>
      </c>
      <c r="O93" s="75" t="n">
        <f aca="false">L93/(H93*Q93)</f>
        <v>2.53036437246964</v>
      </c>
      <c r="P93" s="74" t="n">
        <v>64</v>
      </c>
      <c r="Q93" s="72" t="n">
        <v>0.88</v>
      </c>
      <c r="R93" s="73" t="n">
        <f aca="false">S93*T93*U93*V93</f>
        <v>4.29</v>
      </c>
      <c r="S93" s="74" t="n">
        <v>4</v>
      </c>
      <c r="T93" s="72" t="n">
        <v>0.45</v>
      </c>
      <c r="U93" s="72" t="n">
        <f aca="false">44/12</f>
        <v>3.66666666666667</v>
      </c>
      <c r="V93" s="72" t="n">
        <f aca="false">IF(B93="озимая пшеница", IF(C93="классическая технология", 0.65, 0.82),
 IF(B93="подсолнечник", IF(C93="классическая технология", 0.68, 0.75),
 IF(B93="кукуруза", IF(C93="классическая технология", 0.65, 0.85),
 IF(B93="многолетние травы", IF(C93="классическая технология", 0.55, 0.7),
 IF(B93="Лён", IF(C93="классическая технология", 0.48, 0.7),
 IF(B93="Горох", IF(C93="классическая технология", 0.55, 0.8),
 "введите корректное значение"
 ))))))</f>
        <v>0.65</v>
      </c>
      <c r="W93" s="73" t="n">
        <f aca="false">H93*X93</f>
        <v>4.8412</v>
      </c>
      <c r="X93" s="72" t="n">
        <v>0.98</v>
      </c>
    </row>
    <row r="94" customFormat="false" ht="15" hidden="false" customHeight="false" outlineLevel="0" collapsed="false">
      <c r="A94" s="59" t="n">
        <v>92</v>
      </c>
      <c r="B94" s="71" t="s">
        <v>100</v>
      </c>
      <c r="C94" s="71" t="s">
        <v>101</v>
      </c>
      <c r="D94" s="72" t="n">
        <v>0.35</v>
      </c>
      <c r="E94" s="72" t="n">
        <v>0.05</v>
      </c>
      <c r="F94" s="72" t="n">
        <v>0.15</v>
      </c>
      <c r="G94" s="73" t="n">
        <f aca="false">D94+E94+F94</f>
        <v>0.55</v>
      </c>
      <c r="H94" s="73" t="n">
        <f aca="false">I94-G94</f>
        <v>0.35</v>
      </c>
      <c r="I94" s="16" t="n">
        <v>0.9</v>
      </c>
      <c r="J94" s="74" t="n">
        <f aca="false">H94/I94*100</f>
        <v>38.8888888888889</v>
      </c>
      <c r="K94" s="62" t="n">
        <v>464</v>
      </c>
      <c r="L94" s="73" t="n">
        <f aca="false">M94+N94-P94</f>
        <v>48</v>
      </c>
      <c r="M94" s="74" t="n">
        <v>93</v>
      </c>
      <c r="N94" s="74" t="n">
        <v>8</v>
      </c>
      <c r="O94" s="75" t="n">
        <f aca="false">L94/(H94*Q94)</f>
        <v>167.247386759582</v>
      </c>
      <c r="P94" s="74" t="n">
        <v>53</v>
      </c>
      <c r="Q94" s="72" t="n">
        <v>0.82</v>
      </c>
      <c r="R94" s="73" t="n">
        <f aca="false">S94*T94*U94*V94</f>
        <v>6.93</v>
      </c>
      <c r="S94" s="74" t="n">
        <v>6</v>
      </c>
      <c r="T94" s="72" t="n">
        <v>0.45</v>
      </c>
      <c r="U94" s="72" t="n">
        <f aca="false">44/12</f>
        <v>3.66666666666667</v>
      </c>
      <c r="V94" s="72" t="n">
        <f aca="false">IF(B94="озимая пшеница", IF(C94="классическая технология", 0.65, 0.82),
 IF(B94="подсолнечник", IF(C94="классическая технология", 0.68, 0.75),
 IF(B94="кукуруза", IF(C94="классическая технология", 0.65, 0.85),
 IF(B94="многолетние травы", IF(C94="классическая технология", 0.55, 0.7),
 IF(B94="Лён", IF(C94="классическая технология", 0.48, 0.7),
 IF(B94="Горох", IF(C94="классическая технология", 0.55, 0.8),
 "введите корректное значение"
 ))))))</f>
        <v>0.7</v>
      </c>
      <c r="W94" s="73" t="n">
        <f aca="false">H94*X94</f>
        <v>0.35</v>
      </c>
      <c r="X94" s="72" t="n">
        <v>1</v>
      </c>
    </row>
    <row r="95" customFormat="false" ht="15" hidden="false" customHeight="false" outlineLevel="0" collapsed="false">
      <c r="A95" s="59" t="n">
        <v>93</v>
      </c>
      <c r="B95" s="71" t="s">
        <v>103</v>
      </c>
      <c r="C95" s="71" t="s">
        <v>101</v>
      </c>
      <c r="D95" s="72" t="n">
        <v>0.438</v>
      </c>
      <c r="E95" s="72" t="n">
        <v>0.073</v>
      </c>
      <c r="F95" s="72" t="n">
        <v>0.146</v>
      </c>
      <c r="G95" s="73" t="n">
        <f aca="false">D95+E95+F95</f>
        <v>0.657</v>
      </c>
      <c r="H95" s="73" t="n">
        <f aca="false">I95-G95</f>
        <v>3.943</v>
      </c>
      <c r="I95" s="16" t="n">
        <v>4.6</v>
      </c>
      <c r="J95" s="74" t="n">
        <f aca="false">H95/I95*100</f>
        <v>85.7173913043478</v>
      </c>
      <c r="K95" s="62" t="n">
        <v>221</v>
      </c>
      <c r="L95" s="73" t="n">
        <f aca="false">M95+N95-P95</f>
        <v>43</v>
      </c>
      <c r="M95" s="74" t="n">
        <v>80</v>
      </c>
      <c r="N95" s="74" t="n">
        <v>15</v>
      </c>
      <c r="O95" s="75" t="n">
        <f aca="false">L95/(H95*Q95)</f>
        <v>13.1390385279388</v>
      </c>
      <c r="P95" s="74" t="n">
        <v>52</v>
      </c>
      <c r="Q95" s="72" t="n">
        <v>0.83</v>
      </c>
      <c r="R95" s="73" t="n">
        <f aca="false">S95*T95*U95*V95</f>
        <v>8.118</v>
      </c>
      <c r="S95" s="74" t="n">
        <v>6</v>
      </c>
      <c r="T95" s="72" t="n">
        <v>0.45</v>
      </c>
      <c r="U95" s="72" t="n">
        <f aca="false">44/12</f>
        <v>3.66666666666667</v>
      </c>
      <c r="V95" s="72" t="n">
        <f aca="false">IF(B95="озимая пшеница", IF(C95="классическая технология", 0.65, 0.82),
 IF(B95="подсолнечник", IF(C95="классическая технология", 0.68, 0.75),
 IF(B95="кукуруза", IF(C95="классическая технология", 0.65, 0.85),
 IF(B95="многолетние травы", IF(C95="классическая технология", 0.55, 0.7),
 IF(B95="Лён", IF(C95="классическая технология", 0.48, 0.7),
 IF(B95="Горох", IF(C95="классическая технология", 0.55, 0.8),
 "введите корректное значение"
 ))))))</f>
        <v>0.82</v>
      </c>
      <c r="W95" s="73" t="n">
        <f aca="false">H95*X95</f>
        <v>3.78528</v>
      </c>
      <c r="X95" s="72" t="n">
        <v>0.96</v>
      </c>
    </row>
    <row r="96" customFormat="false" ht="15" hidden="false" customHeight="false" outlineLevel="0" collapsed="false">
      <c r="A96" s="59" t="n">
        <v>94</v>
      </c>
      <c r="B96" s="71" t="s">
        <v>104</v>
      </c>
      <c r="C96" s="71" t="s">
        <v>102</v>
      </c>
      <c r="D96" s="72" t="n">
        <v>0.432</v>
      </c>
      <c r="E96" s="72" t="n">
        <v>0.144</v>
      </c>
      <c r="F96" s="72" t="n">
        <v>0.576</v>
      </c>
      <c r="G96" s="73" t="n">
        <f aca="false">D96+E96+F96</f>
        <v>1.152</v>
      </c>
      <c r="H96" s="73" t="n">
        <f aca="false">I96-G96</f>
        <v>0.948</v>
      </c>
      <c r="I96" s="16" t="n">
        <v>2.1</v>
      </c>
      <c r="J96" s="74" t="n">
        <f aca="false">H96/I96*100</f>
        <v>45.1428571428571</v>
      </c>
      <c r="K96" s="62" t="n">
        <v>175</v>
      </c>
      <c r="L96" s="73" t="n">
        <f aca="false">M96+N96-P96</f>
        <v>26</v>
      </c>
      <c r="M96" s="74" t="n">
        <v>70</v>
      </c>
      <c r="N96" s="74" t="n">
        <v>6</v>
      </c>
      <c r="O96" s="75" t="n">
        <f aca="false">L96/(H96*Q96)</f>
        <v>31.1660912926736</v>
      </c>
      <c r="P96" s="74" t="n">
        <v>50</v>
      </c>
      <c r="Q96" s="72" t="n">
        <v>0.88</v>
      </c>
      <c r="R96" s="73" t="n">
        <f aca="false">S96*T96*U96*V96</f>
        <v>5.445</v>
      </c>
      <c r="S96" s="74" t="n">
        <v>6</v>
      </c>
      <c r="T96" s="72" t="n">
        <v>0.45</v>
      </c>
      <c r="U96" s="72" t="n">
        <f aca="false">44/12</f>
        <v>3.66666666666667</v>
      </c>
      <c r="V96" s="72" t="n">
        <f aca="false">IF(B96="озимая пшеница", IF(C96="классическая технология", 0.65, 0.82),
 IF(B96="подсолнечник", IF(C96="классическая технология", 0.68, 0.75),
 IF(B96="кукуруза", IF(C96="классическая технология", 0.65, 0.85),
 IF(B96="многолетние травы", IF(C96="классическая технология", 0.55, 0.7),
 IF(B96="Лён", IF(C96="классическая технология", 0.48, 0.7),
 IF(B96="Горох", IF(C96="классическая технология", 0.55, 0.8),
 "введите корректное значение"
 ))))))</f>
        <v>0.55</v>
      </c>
      <c r="W96" s="73" t="n">
        <f aca="false">H96*X96</f>
        <v>0.84372</v>
      </c>
      <c r="X96" s="72" t="n">
        <v>0.89</v>
      </c>
    </row>
    <row r="97" customFormat="false" ht="15" hidden="false" customHeight="false" outlineLevel="0" collapsed="false">
      <c r="A97" s="59" t="n">
        <v>95</v>
      </c>
      <c r="B97" s="71" t="s">
        <v>100</v>
      </c>
      <c r="C97" s="71" t="s">
        <v>101</v>
      </c>
      <c r="D97" s="72" t="n">
        <v>0.37</v>
      </c>
      <c r="E97" s="72" t="n">
        <v>0.148</v>
      </c>
      <c r="F97" s="72" t="n">
        <v>0.37</v>
      </c>
      <c r="G97" s="73" t="n">
        <f aca="false">D97+E97+F97</f>
        <v>0.888</v>
      </c>
      <c r="H97" s="73" t="n">
        <f aca="false">I97-G97</f>
        <v>0.212</v>
      </c>
      <c r="I97" s="16" t="n">
        <v>1.1</v>
      </c>
      <c r="J97" s="74" t="n">
        <f aca="false">H97/I97*100</f>
        <v>19.2727272727273</v>
      </c>
      <c r="K97" s="62" t="n">
        <v>140</v>
      </c>
      <c r="L97" s="73" t="n">
        <f aca="false">M97+N97-P97</f>
        <v>41</v>
      </c>
      <c r="M97" s="74" t="n">
        <v>83</v>
      </c>
      <c r="N97" s="74" t="n">
        <v>15</v>
      </c>
      <c r="O97" s="75" t="n">
        <f aca="false">L97/(H97*Q97)</f>
        <v>212.523325730873</v>
      </c>
      <c r="P97" s="74" t="n">
        <v>57</v>
      </c>
      <c r="Q97" s="72" t="n">
        <v>0.91</v>
      </c>
      <c r="R97" s="73" t="n">
        <f aca="false">S97*T97*U97*V97</f>
        <v>5.775</v>
      </c>
      <c r="S97" s="74" t="n">
        <v>5</v>
      </c>
      <c r="T97" s="72" t="n">
        <v>0.45</v>
      </c>
      <c r="U97" s="72" t="n">
        <f aca="false">44/12</f>
        <v>3.66666666666667</v>
      </c>
      <c r="V97" s="72" t="n">
        <f aca="false">IF(B97="озимая пшеница", IF(C97="классическая технология", 0.65, 0.82),
 IF(B97="подсолнечник", IF(C97="классическая технология", 0.68, 0.75),
 IF(B97="кукуруза", IF(C97="классическая технология", 0.65, 0.85),
 IF(B97="многолетние травы", IF(C97="классическая технология", 0.55, 0.7),
 IF(B97="Лён", IF(C97="классическая технология", 0.48, 0.7),
 IF(B97="Горох", IF(C97="классическая технология", 0.55, 0.8),
 "введите корректное значение"
 ))))))</f>
        <v>0.7</v>
      </c>
      <c r="W97" s="73" t="n">
        <f aca="false">H97*X97</f>
        <v>0.17596</v>
      </c>
      <c r="X97" s="72" t="n">
        <v>0.83</v>
      </c>
    </row>
    <row r="98" customFormat="false" ht="15" hidden="false" customHeight="false" outlineLevel="0" collapsed="false">
      <c r="A98" s="59" t="n">
        <v>96</v>
      </c>
      <c r="B98" s="71" t="s">
        <v>107</v>
      </c>
      <c r="C98" s="71" t="s">
        <v>102</v>
      </c>
      <c r="D98" s="72" t="n">
        <v>0.126</v>
      </c>
      <c r="E98" s="72" t="n">
        <v>0.084</v>
      </c>
      <c r="F98" s="72" t="n">
        <v>0.294</v>
      </c>
      <c r="G98" s="73" t="n">
        <f aca="false">D98+E98+F98</f>
        <v>0.504</v>
      </c>
      <c r="H98" s="73" t="n">
        <f aca="false">I98-G98</f>
        <v>1.396</v>
      </c>
      <c r="I98" s="16" t="n">
        <v>1.9</v>
      </c>
      <c r="J98" s="74" t="n">
        <f aca="false">H98/I98*100</f>
        <v>73.4736842105263</v>
      </c>
      <c r="K98" s="62" t="n">
        <v>344</v>
      </c>
      <c r="L98" s="73" t="n">
        <f aca="false">M98+N98-P98</f>
        <v>44</v>
      </c>
      <c r="M98" s="74" t="n">
        <v>110</v>
      </c>
      <c r="N98" s="74" t="n">
        <v>5</v>
      </c>
      <c r="O98" s="75" t="n">
        <f aca="false">L98/(H98*Q98)</f>
        <v>37.9742465564263</v>
      </c>
      <c r="P98" s="74" t="n">
        <v>71</v>
      </c>
      <c r="Q98" s="72" t="n">
        <v>0.83</v>
      </c>
      <c r="R98" s="73" t="n">
        <f aca="false">S98*T98*U98*V98</f>
        <v>4.488</v>
      </c>
      <c r="S98" s="74" t="n">
        <v>4</v>
      </c>
      <c r="T98" s="72" t="n">
        <v>0.45</v>
      </c>
      <c r="U98" s="72" t="n">
        <f aca="false">44/12</f>
        <v>3.66666666666667</v>
      </c>
      <c r="V98" s="72" t="n">
        <f aca="false">IF(B98="озимая пшеница", IF(C98="классическая технология", 0.65, 0.82),
 IF(B98="подсолнечник", IF(C98="классическая технология", 0.68, 0.75),
 IF(B98="кукуруза", IF(C98="классическая технология", 0.65, 0.85),
 IF(B98="многолетние травы", IF(C98="классическая технология", 0.55, 0.7),
 IF(B98="Лён", IF(C98="классическая технология", 0.48, 0.7),
 IF(B98="Горох", IF(C98="классическая технология", 0.55, 0.8),
 "введите корректное значение"
 ))))))</f>
        <v>0.68</v>
      </c>
      <c r="W98" s="73" t="n">
        <f aca="false">H98*X98</f>
        <v>1.29828</v>
      </c>
      <c r="X98" s="72" t="n">
        <v>0.93</v>
      </c>
    </row>
    <row r="99" customFormat="false" ht="15" hidden="false" customHeight="false" outlineLevel="0" collapsed="false">
      <c r="A99" s="59" t="n">
        <v>97</v>
      </c>
      <c r="B99" s="71" t="s">
        <v>106</v>
      </c>
      <c r="C99" s="71" t="s">
        <v>101</v>
      </c>
      <c r="D99" s="72" t="n">
        <v>0.56</v>
      </c>
      <c r="E99" s="72" t="n">
        <v>0.14</v>
      </c>
      <c r="F99" s="72" t="n">
        <v>0.28</v>
      </c>
      <c r="G99" s="73" t="n">
        <f aca="false">D99+E99+F99</f>
        <v>0.98</v>
      </c>
      <c r="H99" s="73" t="n">
        <f aca="false">I99-G99</f>
        <v>3.72</v>
      </c>
      <c r="I99" s="16" t="n">
        <v>4.7</v>
      </c>
      <c r="J99" s="74" t="n">
        <f aca="false">H99/I99*100</f>
        <v>79.1489361702128</v>
      </c>
      <c r="K99" s="62" t="n">
        <v>463</v>
      </c>
      <c r="L99" s="73" t="n">
        <f aca="false">M99+N99-P99</f>
        <v>20</v>
      </c>
      <c r="M99" s="74" t="n">
        <v>105</v>
      </c>
      <c r="N99" s="74" t="n">
        <v>5</v>
      </c>
      <c r="O99" s="75" t="n">
        <f aca="false">L99/(H99*Q99)</f>
        <v>5.60035842293907</v>
      </c>
      <c r="P99" s="74" t="n">
        <v>90</v>
      </c>
      <c r="Q99" s="72" t="n">
        <v>0.96</v>
      </c>
      <c r="R99" s="73" t="n">
        <f aca="false">S99*T99*U99*V99</f>
        <v>4.62</v>
      </c>
      <c r="S99" s="74" t="n">
        <v>4</v>
      </c>
      <c r="T99" s="72" t="n">
        <v>0.45</v>
      </c>
      <c r="U99" s="72" t="n">
        <f aca="false">44/12</f>
        <v>3.66666666666667</v>
      </c>
      <c r="V99" s="72" t="n">
        <f aca="false">IF(B99="озимая пшеница", IF(C99="классическая технология", 0.65, 0.82),
 IF(B99="подсолнечник", IF(C99="классическая технология", 0.68, 0.75),
 IF(B99="кукуруза", IF(C99="классическая технология", 0.65, 0.85),
 IF(B99="многолетние травы", IF(C99="классическая технология", 0.55, 0.7),
 IF(B99="Лён", IF(C99="классическая технология", 0.48, 0.7),
 IF(B99="Горох", IF(C99="классическая технология", 0.55, 0.8),
 "введите корректное значение"
 ))))))</f>
        <v>0.7</v>
      </c>
      <c r="W99" s="73" t="n">
        <f aca="false">H99*X99</f>
        <v>3.3852</v>
      </c>
      <c r="X99" s="72" t="n">
        <v>0.91</v>
      </c>
    </row>
    <row r="100" customFormat="false" ht="15" hidden="false" customHeight="false" outlineLevel="0" collapsed="false">
      <c r="A100" s="59" t="n">
        <v>98</v>
      </c>
      <c r="B100" s="71" t="s">
        <v>103</v>
      </c>
      <c r="C100" s="71" t="s">
        <v>101</v>
      </c>
      <c r="D100" s="72" t="n">
        <v>0.408</v>
      </c>
      <c r="E100" s="72" t="n">
        <v>0.051</v>
      </c>
      <c r="F100" s="72" t="n">
        <v>0.102</v>
      </c>
      <c r="G100" s="73" t="n">
        <f aca="false">D100+E100+F100</f>
        <v>0.561</v>
      </c>
      <c r="H100" s="73" t="n">
        <f aca="false">I100-G100</f>
        <v>6.239</v>
      </c>
      <c r="I100" s="16" t="n">
        <v>6.8</v>
      </c>
      <c r="J100" s="74" t="n">
        <f aca="false">H100/I100*100</f>
        <v>91.75</v>
      </c>
      <c r="K100" s="62" t="n">
        <v>191</v>
      </c>
      <c r="L100" s="73" t="n">
        <f aca="false">M100+N100-P100</f>
        <v>72</v>
      </c>
      <c r="M100" s="74" t="n">
        <v>146</v>
      </c>
      <c r="N100" s="74" t="n">
        <v>14</v>
      </c>
      <c r="O100" s="75" t="n">
        <f aca="false">L100/(H100*Q100)</f>
        <v>13.903989093093</v>
      </c>
      <c r="P100" s="74" t="n">
        <v>88</v>
      </c>
      <c r="Q100" s="72" t="n">
        <v>0.83</v>
      </c>
      <c r="R100" s="73" t="n">
        <f aca="false">S100*T100*U100*V100</f>
        <v>4.059</v>
      </c>
      <c r="S100" s="74" t="n">
        <v>3</v>
      </c>
      <c r="T100" s="72" t="n">
        <v>0.45</v>
      </c>
      <c r="U100" s="72" t="n">
        <f aca="false">44/12</f>
        <v>3.66666666666667</v>
      </c>
      <c r="V100" s="72" t="n">
        <f aca="false">IF(B100="озимая пшеница", IF(C100="классическая технология", 0.65, 0.82),
 IF(B100="подсолнечник", IF(C100="классическая технология", 0.68, 0.75),
 IF(B100="кукуруза", IF(C100="классическая технология", 0.65, 0.85),
 IF(B100="многолетние травы", IF(C100="классическая технология", 0.55, 0.7),
 IF(B100="Лён", IF(C100="классическая технология", 0.48, 0.7),
 IF(B100="Горох", IF(C100="классическая технология", 0.55, 0.8),
 "введите корректное значение"
 ))))))</f>
        <v>0.82</v>
      </c>
      <c r="W100" s="73" t="n">
        <f aca="false">H100*X100</f>
        <v>4.9912</v>
      </c>
      <c r="X100" s="72" t="n">
        <v>0.8</v>
      </c>
    </row>
    <row r="101" customFormat="false" ht="15" hidden="false" customHeight="false" outlineLevel="0" collapsed="false">
      <c r="A101" s="59" t="n">
        <v>99</v>
      </c>
      <c r="B101" s="71" t="s">
        <v>106</v>
      </c>
      <c r="C101" s="71" t="s">
        <v>101</v>
      </c>
      <c r="D101" s="72" t="n">
        <v>0.329</v>
      </c>
      <c r="E101" s="72" t="n">
        <v>0.094</v>
      </c>
      <c r="F101" s="72" t="n">
        <v>0.282</v>
      </c>
      <c r="G101" s="73" t="n">
        <f aca="false">D101+E101+F101</f>
        <v>0.705</v>
      </c>
      <c r="H101" s="73" t="n">
        <f aca="false">I101-G101</f>
        <v>3.795</v>
      </c>
      <c r="I101" s="16" t="n">
        <v>4.5</v>
      </c>
      <c r="J101" s="74" t="n">
        <f aca="false">H101/I101*100</f>
        <v>84.3333333333333</v>
      </c>
      <c r="K101" s="62" t="n">
        <v>369</v>
      </c>
      <c r="L101" s="73" t="n">
        <f aca="false">M101+N101-P101</f>
        <v>-6</v>
      </c>
      <c r="M101" s="74" t="n">
        <v>70</v>
      </c>
      <c r="N101" s="74" t="n">
        <v>14</v>
      </c>
      <c r="O101" s="75" t="n">
        <f aca="false">L101/(H101*Q101)</f>
        <v>-1.8384042650979</v>
      </c>
      <c r="P101" s="74" t="n">
        <v>90</v>
      </c>
      <c r="Q101" s="72" t="n">
        <v>0.86</v>
      </c>
      <c r="R101" s="73" t="n">
        <f aca="false">S101*T101*U101*V101</f>
        <v>3.465</v>
      </c>
      <c r="S101" s="74" t="n">
        <v>3</v>
      </c>
      <c r="T101" s="72" t="n">
        <v>0.45</v>
      </c>
      <c r="U101" s="72" t="n">
        <f aca="false">44/12</f>
        <v>3.66666666666667</v>
      </c>
      <c r="V101" s="72" t="n">
        <f aca="false">IF(B101="озимая пшеница", IF(C101="классическая технология", 0.65, 0.82),
 IF(B101="подсолнечник", IF(C101="классическая технология", 0.68, 0.75),
 IF(B101="кукуруза", IF(C101="классическая технология", 0.65, 0.85),
 IF(B101="многолетние травы", IF(C101="классическая технология", 0.55, 0.7),
 IF(B101="Лён", IF(C101="классическая технология", 0.48, 0.7),
 IF(B101="Горох", IF(C101="классическая технология", 0.55, 0.8),
 "введите корректное значение"
 ))))))</f>
        <v>0.7</v>
      </c>
      <c r="W101" s="73" t="n">
        <f aca="false">H101*X101</f>
        <v>3.30165</v>
      </c>
      <c r="X101" s="72" t="n">
        <v>0.87</v>
      </c>
    </row>
    <row r="102" customFormat="false" ht="15" hidden="false" customHeight="false" outlineLevel="0" collapsed="false">
      <c r="A102" s="59" t="n">
        <v>100</v>
      </c>
      <c r="B102" s="71" t="s">
        <v>103</v>
      </c>
      <c r="C102" s="71" t="s">
        <v>102</v>
      </c>
      <c r="D102" s="72" t="n">
        <v>0.18</v>
      </c>
      <c r="E102" s="72" t="n">
        <v>0.12</v>
      </c>
      <c r="F102" s="72" t="n">
        <v>0.24</v>
      </c>
      <c r="G102" s="73" t="n">
        <f aca="false">D102+E102+F102</f>
        <v>0.54</v>
      </c>
      <c r="H102" s="73" t="n">
        <f aca="false">I102-G102</f>
        <v>6.36</v>
      </c>
      <c r="I102" s="16" t="n">
        <v>6.9</v>
      </c>
      <c r="J102" s="74" t="n">
        <f aca="false">H102/I102*100</f>
        <v>92.1739130434783</v>
      </c>
      <c r="K102" s="62" t="n">
        <v>369</v>
      </c>
      <c r="L102" s="73" t="n">
        <f aca="false">M102+N102-P102</f>
        <v>98</v>
      </c>
      <c r="M102" s="74" t="n">
        <v>147</v>
      </c>
      <c r="N102" s="74" t="n">
        <v>11</v>
      </c>
      <c r="O102" s="75" t="n">
        <f aca="false">L102/(H102*Q102)</f>
        <v>18.7912256481055</v>
      </c>
      <c r="P102" s="74" t="n">
        <v>60</v>
      </c>
      <c r="Q102" s="72" t="n">
        <v>0.82</v>
      </c>
      <c r="R102" s="73" t="n">
        <f aca="false">S102*T102*U102*V102</f>
        <v>3.2175</v>
      </c>
      <c r="S102" s="74" t="n">
        <v>3</v>
      </c>
      <c r="T102" s="72" t="n">
        <v>0.45</v>
      </c>
      <c r="U102" s="72" t="n">
        <f aca="false">44/12</f>
        <v>3.66666666666667</v>
      </c>
      <c r="V102" s="72" t="n">
        <f aca="false">IF(B102="озимая пшеница", IF(C102="классическая технология", 0.65, 0.82),
 IF(B102="подсолнечник", IF(C102="классическая технология", 0.68, 0.75),
 IF(B102="кукуруза", IF(C102="классическая технология", 0.65, 0.85),
 IF(B102="многолетние травы", IF(C102="классическая технология", 0.55, 0.7),
 IF(B102="Лён", IF(C102="классическая технология", 0.48, 0.7),
 IF(B102="Горох", IF(C102="классическая технология", 0.55, 0.8),
 "введите корректное значение"
 ))))))</f>
        <v>0.65</v>
      </c>
      <c r="W102" s="73" t="n">
        <f aca="false">H102*X102</f>
        <v>5.1516</v>
      </c>
      <c r="X102" s="72" t="n">
        <v>0.81</v>
      </c>
    </row>
    <row r="103" customFormat="false" ht="15" hidden="false" customHeight="false" outlineLevel="0" collapsed="false">
      <c r="A103" s="59" t="n">
        <v>101</v>
      </c>
      <c r="B103" s="71" t="s">
        <v>105</v>
      </c>
      <c r="C103" s="71" t="s">
        <v>101</v>
      </c>
      <c r="D103" s="72" t="n">
        <v>0.268</v>
      </c>
      <c r="E103" s="72" t="n">
        <v>0.067</v>
      </c>
      <c r="F103" s="72" t="n">
        <v>0.201</v>
      </c>
      <c r="G103" s="73" t="n">
        <f aca="false">D103+E103+F103</f>
        <v>0.536</v>
      </c>
      <c r="H103" s="73" t="n">
        <f aca="false">I103-G103</f>
        <v>3.664</v>
      </c>
      <c r="I103" s="16" t="n">
        <v>4.2</v>
      </c>
      <c r="J103" s="74" t="n">
        <f aca="false">H103/I103*100</f>
        <v>87.2380952380952</v>
      </c>
      <c r="K103" s="62" t="n">
        <v>114</v>
      </c>
      <c r="L103" s="73" t="n">
        <f aca="false">M103+N103-P103</f>
        <v>23</v>
      </c>
      <c r="M103" s="74" t="n">
        <v>78</v>
      </c>
      <c r="N103" s="74" t="n">
        <v>9</v>
      </c>
      <c r="O103" s="75" t="n">
        <f aca="false">L103/(H103*Q103)</f>
        <v>6.89812371035078</v>
      </c>
      <c r="P103" s="74" t="n">
        <v>64</v>
      </c>
      <c r="Q103" s="72" t="n">
        <v>0.91</v>
      </c>
      <c r="R103" s="73" t="n">
        <f aca="false">S103*T103*U103*V103</f>
        <v>5.61</v>
      </c>
      <c r="S103" s="74" t="n">
        <v>4</v>
      </c>
      <c r="T103" s="72" t="n">
        <v>0.45</v>
      </c>
      <c r="U103" s="72" t="n">
        <f aca="false">44/12</f>
        <v>3.66666666666667</v>
      </c>
      <c r="V103" s="72" t="n">
        <f aca="false">IF(B103="озимая пшеница", IF(C103="классическая технология", 0.65, 0.82),
 IF(B103="подсолнечник", IF(C103="классическая технология", 0.68, 0.75),
 IF(B103="кукуруза", IF(C103="классическая технология", 0.65, 0.85),
 IF(B103="многолетние травы", IF(C103="классическая технология", 0.55, 0.7),
 IF(B103="Лён", IF(C103="классическая технология", 0.48, 0.7),
 IF(B103="Горох", IF(C103="классическая технология", 0.55, 0.8),
 "введите корректное значение"
 ))))))</f>
        <v>0.85</v>
      </c>
      <c r="W103" s="73" t="n">
        <f aca="false">H103*X103</f>
        <v>2.96784</v>
      </c>
      <c r="X103" s="72" t="n">
        <v>0.81</v>
      </c>
    </row>
    <row r="104" customFormat="false" ht="15" hidden="false" customHeight="false" outlineLevel="0" collapsed="false">
      <c r="A104" s="59" t="n">
        <v>102</v>
      </c>
      <c r="B104" s="71" t="s">
        <v>107</v>
      </c>
      <c r="C104" s="71" t="s">
        <v>102</v>
      </c>
      <c r="D104" s="72" t="n">
        <v>0.322</v>
      </c>
      <c r="E104" s="72" t="n">
        <v>0.092</v>
      </c>
      <c r="F104" s="72" t="n">
        <v>0.276</v>
      </c>
      <c r="G104" s="73" t="n">
        <f aca="false">D104+E104+F104</f>
        <v>0.69</v>
      </c>
      <c r="H104" s="73" t="n">
        <f aca="false">I104-G104</f>
        <v>0.51</v>
      </c>
      <c r="I104" s="16" t="n">
        <v>1.2</v>
      </c>
      <c r="J104" s="74" t="n">
        <f aca="false">H104/I104*100</f>
        <v>42.5</v>
      </c>
      <c r="K104" s="62" t="n">
        <v>222</v>
      </c>
      <c r="L104" s="73" t="n">
        <f aca="false">M104+N104-P104</f>
        <v>93</v>
      </c>
      <c r="M104" s="74" t="n">
        <v>132</v>
      </c>
      <c r="N104" s="74" t="n">
        <v>10</v>
      </c>
      <c r="O104" s="75" t="n">
        <f aca="false">L104/(H104*Q104)</f>
        <v>186.074429771909</v>
      </c>
      <c r="P104" s="74" t="n">
        <v>49</v>
      </c>
      <c r="Q104" s="72" t="n">
        <v>0.98</v>
      </c>
      <c r="R104" s="73" t="n">
        <f aca="false">S104*T104*U104*V104</f>
        <v>3.366</v>
      </c>
      <c r="S104" s="74" t="n">
        <v>3</v>
      </c>
      <c r="T104" s="72" t="n">
        <v>0.45</v>
      </c>
      <c r="U104" s="72" t="n">
        <f aca="false">44/12</f>
        <v>3.66666666666667</v>
      </c>
      <c r="V104" s="72" t="n">
        <f aca="false">IF(B104="озимая пшеница", IF(C104="классическая технология", 0.65, 0.82),
 IF(B104="подсолнечник", IF(C104="классическая технология", 0.68, 0.75),
 IF(B104="кукуруза", IF(C104="классическая технология", 0.65, 0.85),
 IF(B104="многолетние травы", IF(C104="классическая технология", 0.55, 0.7),
 IF(B104="Лён", IF(C104="классическая технология", 0.48, 0.7),
 IF(B104="Горох", IF(C104="классическая технология", 0.55, 0.8),
 "введите корректное значение"
 ))))))</f>
        <v>0.68</v>
      </c>
      <c r="W104" s="73" t="n">
        <f aca="false">H104*X104</f>
        <v>0.4692</v>
      </c>
      <c r="X104" s="72" t="n">
        <v>0.92</v>
      </c>
    </row>
    <row r="105" customFormat="false" ht="15" hidden="false" customHeight="false" outlineLevel="0" collapsed="false">
      <c r="A105" s="59" t="n">
        <v>103</v>
      </c>
      <c r="B105" s="71" t="s">
        <v>107</v>
      </c>
      <c r="C105" s="71" t="s">
        <v>101</v>
      </c>
      <c r="D105" s="72" t="n">
        <v>0.138</v>
      </c>
      <c r="E105" s="72" t="n">
        <v>0.046</v>
      </c>
      <c r="F105" s="72" t="n">
        <v>0.23</v>
      </c>
      <c r="G105" s="73" t="n">
        <f aca="false">D105+E105+F105</f>
        <v>0.414</v>
      </c>
      <c r="H105" s="73" t="n">
        <f aca="false">I105-G105</f>
        <v>1.286</v>
      </c>
      <c r="I105" s="16" t="n">
        <v>1.7</v>
      </c>
      <c r="J105" s="74" t="n">
        <f aca="false">H105/I105*100</f>
        <v>75.6470588235294</v>
      </c>
      <c r="K105" s="62" t="n">
        <v>433</v>
      </c>
      <c r="L105" s="73" t="n">
        <f aca="false">M105+N105-P105</f>
        <v>78</v>
      </c>
      <c r="M105" s="74" t="n">
        <v>128</v>
      </c>
      <c r="N105" s="74" t="n">
        <v>14</v>
      </c>
      <c r="O105" s="75" t="n">
        <f aca="false">L105/(H105*Q105)</f>
        <v>67.3924313115604</v>
      </c>
      <c r="P105" s="74" t="n">
        <v>64</v>
      </c>
      <c r="Q105" s="72" t="n">
        <v>0.9</v>
      </c>
      <c r="R105" s="73" t="n">
        <f aca="false">S105*T105*U105*V105</f>
        <v>6.1875</v>
      </c>
      <c r="S105" s="74" t="n">
        <v>5</v>
      </c>
      <c r="T105" s="72" t="n">
        <v>0.45</v>
      </c>
      <c r="U105" s="72" t="n">
        <f aca="false">44/12</f>
        <v>3.66666666666667</v>
      </c>
      <c r="V105" s="72" t="n">
        <f aca="false">IF(B105="озимая пшеница", IF(C105="классическая технология", 0.65, 0.82),
 IF(B105="подсолнечник", IF(C105="классическая технология", 0.68, 0.75),
 IF(B105="кукуруза", IF(C105="классическая технология", 0.65, 0.85),
 IF(B105="многолетние травы", IF(C105="классическая технология", 0.55, 0.7),
 IF(B105="Лён", IF(C105="классическая технология", 0.48, 0.7),
 IF(B105="Горох", IF(C105="классическая технология", 0.55, 0.8),
 "введите корректное значение"
 ))))))</f>
        <v>0.75</v>
      </c>
      <c r="W105" s="73" t="n">
        <f aca="false">H105*X105</f>
        <v>1.10596</v>
      </c>
      <c r="X105" s="72" t="n">
        <v>0.86</v>
      </c>
    </row>
    <row r="106" customFormat="false" ht="15" hidden="false" customHeight="false" outlineLevel="0" collapsed="false">
      <c r="A106" s="59" t="n">
        <v>104</v>
      </c>
      <c r="B106" s="71" t="s">
        <v>103</v>
      </c>
      <c r="C106" s="71" t="s">
        <v>101</v>
      </c>
      <c r="D106" s="72" t="n">
        <v>0.28</v>
      </c>
      <c r="E106" s="72" t="n">
        <v>0.07</v>
      </c>
      <c r="F106" s="72" t="n">
        <v>0.21</v>
      </c>
      <c r="G106" s="73" t="n">
        <f aca="false">D106+E106+F106</f>
        <v>0.56</v>
      </c>
      <c r="H106" s="73" t="n">
        <f aca="false">I106-G106</f>
        <v>3.44</v>
      </c>
      <c r="I106" s="16" t="n">
        <v>4</v>
      </c>
      <c r="J106" s="74" t="n">
        <f aca="false">H106/I106*100</f>
        <v>86</v>
      </c>
      <c r="K106" s="62" t="n">
        <v>161</v>
      </c>
      <c r="L106" s="73" t="n">
        <f aca="false">M106+N106-P106</f>
        <v>20</v>
      </c>
      <c r="M106" s="74" t="n">
        <v>57</v>
      </c>
      <c r="N106" s="74" t="n">
        <v>13</v>
      </c>
      <c r="O106" s="75" t="n">
        <f aca="false">L106/(H106*Q106)</f>
        <v>6.83994528043776</v>
      </c>
      <c r="P106" s="74" t="n">
        <v>50</v>
      </c>
      <c r="Q106" s="72" t="n">
        <v>0.85</v>
      </c>
      <c r="R106" s="73" t="n">
        <f aca="false">S106*T106*U106*V106</f>
        <v>4.059</v>
      </c>
      <c r="S106" s="74" t="n">
        <v>3</v>
      </c>
      <c r="T106" s="72" t="n">
        <v>0.45</v>
      </c>
      <c r="U106" s="72" t="n">
        <f aca="false">44/12</f>
        <v>3.66666666666667</v>
      </c>
      <c r="V106" s="72" t="n">
        <f aca="false">IF(B106="озимая пшеница", IF(C106="классическая технология", 0.65, 0.82),
 IF(B106="подсолнечник", IF(C106="классическая технология", 0.68, 0.75),
 IF(B106="кукуруза", IF(C106="классическая технология", 0.65, 0.85),
 IF(B106="многолетние травы", IF(C106="классическая технология", 0.55, 0.7),
 IF(B106="Лён", IF(C106="классическая технология", 0.48, 0.7),
 IF(B106="Горох", IF(C106="классическая технология", 0.55, 0.8),
 "введите корректное значение"
 ))))))</f>
        <v>0.82</v>
      </c>
      <c r="W106" s="73" t="n">
        <f aca="false">H106*X106</f>
        <v>3.096</v>
      </c>
      <c r="X106" s="72" t="n">
        <v>0.9</v>
      </c>
    </row>
    <row r="107" customFormat="false" ht="15" hidden="false" customHeight="false" outlineLevel="0" collapsed="false">
      <c r="A107" s="59" t="n">
        <v>105</v>
      </c>
      <c r="B107" s="71" t="s">
        <v>104</v>
      </c>
      <c r="C107" s="71" t="s">
        <v>102</v>
      </c>
      <c r="D107" s="72" t="n">
        <v>0.215</v>
      </c>
      <c r="E107" s="72" t="n">
        <v>0.043</v>
      </c>
      <c r="F107" s="72" t="n">
        <v>0.301</v>
      </c>
      <c r="G107" s="73" t="n">
        <f aca="false">D107+E107+F107</f>
        <v>0.559</v>
      </c>
      <c r="H107" s="73" t="n">
        <f aca="false">I107-G107</f>
        <v>1.641</v>
      </c>
      <c r="I107" s="16" t="n">
        <v>2.2</v>
      </c>
      <c r="J107" s="74" t="n">
        <f aca="false">H107/I107*100</f>
        <v>74.5909090909091</v>
      </c>
      <c r="K107" s="62" t="n">
        <v>230</v>
      </c>
      <c r="L107" s="73" t="n">
        <f aca="false">M107+N107-P107</f>
        <v>17</v>
      </c>
      <c r="M107" s="74" t="n">
        <v>50</v>
      </c>
      <c r="N107" s="74" t="n">
        <v>14</v>
      </c>
      <c r="O107" s="75" t="n">
        <f aca="false">L107/(H107*Q107)</f>
        <v>10.7911842372537</v>
      </c>
      <c r="P107" s="74" t="n">
        <v>47</v>
      </c>
      <c r="Q107" s="72" t="n">
        <v>0.96</v>
      </c>
      <c r="R107" s="73" t="n">
        <f aca="false">S107*T107*U107*V107</f>
        <v>3.63</v>
      </c>
      <c r="S107" s="74" t="n">
        <v>4</v>
      </c>
      <c r="T107" s="72" t="n">
        <v>0.45</v>
      </c>
      <c r="U107" s="72" t="n">
        <f aca="false">44/12</f>
        <v>3.66666666666667</v>
      </c>
      <c r="V107" s="72" t="n">
        <f aca="false">IF(B107="озимая пшеница", IF(C107="классическая технология", 0.65, 0.82),
 IF(B107="подсолнечник", IF(C107="классическая технология", 0.68, 0.75),
 IF(B107="кукуруза", IF(C107="классическая технология", 0.65, 0.85),
 IF(B107="многолетние травы", IF(C107="классическая технология", 0.55, 0.7),
 IF(B107="Лён", IF(C107="классическая технология", 0.48, 0.7),
 IF(B107="Горох", IF(C107="классическая технология", 0.55, 0.8),
 "введите корректное значение"
 ))))))</f>
        <v>0.55</v>
      </c>
      <c r="W107" s="73" t="n">
        <f aca="false">H107*X107</f>
        <v>1.37844</v>
      </c>
      <c r="X107" s="72" t="n">
        <v>0.84</v>
      </c>
    </row>
    <row r="108" customFormat="false" ht="15" hidden="false" customHeight="false" outlineLevel="0" collapsed="false">
      <c r="A108" s="59" t="n">
        <v>106</v>
      </c>
      <c r="B108" s="71" t="s">
        <v>100</v>
      </c>
      <c r="C108" s="71" t="s">
        <v>102</v>
      </c>
      <c r="D108" s="72" t="n">
        <v>0.168</v>
      </c>
      <c r="E108" s="72" t="n">
        <v>0.112</v>
      </c>
      <c r="F108" s="72" t="n">
        <v>0.112</v>
      </c>
      <c r="G108" s="73" t="n">
        <f aca="false">D108+E108+F108</f>
        <v>0.392</v>
      </c>
      <c r="H108" s="73" t="n">
        <f aca="false">I108-G108</f>
        <v>0.908</v>
      </c>
      <c r="I108" s="16" t="n">
        <v>1.3</v>
      </c>
      <c r="J108" s="74" t="n">
        <f aca="false">H108/I108*100</f>
        <v>69.8461538461539</v>
      </c>
      <c r="K108" s="62" t="n">
        <v>256</v>
      </c>
      <c r="L108" s="73" t="n">
        <f aca="false">M108+N108-P108</f>
        <v>-14</v>
      </c>
      <c r="M108" s="74" t="n">
        <v>50</v>
      </c>
      <c r="N108" s="74" t="n">
        <v>13</v>
      </c>
      <c r="O108" s="75" t="n">
        <f aca="false">L108/(H108*Q108)</f>
        <v>-19.273127753304</v>
      </c>
      <c r="P108" s="74" t="n">
        <v>77</v>
      </c>
      <c r="Q108" s="72" t="n">
        <v>0.8</v>
      </c>
      <c r="R108" s="73" t="n">
        <f aca="false">S108*T108*U108*V108</f>
        <v>4.752</v>
      </c>
      <c r="S108" s="74" t="n">
        <v>6</v>
      </c>
      <c r="T108" s="72" t="n">
        <v>0.45</v>
      </c>
      <c r="U108" s="72" t="n">
        <f aca="false">44/12</f>
        <v>3.66666666666667</v>
      </c>
      <c r="V108" s="72" t="n">
        <f aca="false">IF(B108="озимая пшеница", IF(C108="классическая технология", 0.65, 0.82),
 IF(B108="подсолнечник", IF(C108="классическая технология", 0.68, 0.75),
 IF(B108="кукуруза", IF(C108="классическая технология", 0.65, 0.85),
 IF(B108="многолетние травы", IF(C108="классическая технология", 0.55, 0.7),
 IF(B108="Лён", IF(C108="классическая технология", 0.48, 0.7),
 IF(B108="Горох", IF(C108="классическая технология", 0.55, 0.8),
 "введите корректное значение"
 ))))))</f>
        <v>0.48</v>
      </c>
      <c r="W108" s="73" t="n">
        <f aca="false">H108*X108</f>
        <v>0.75364</v>
      </c>
      <c r="X108" s="72" t="n">
        <v>0.83</v>
      </c>
    </row>
    <row r="109" customFormat="false" ht="15" hidden="false" customHeight="false" outlineLevel="0" collapsed="false">
      <c r="A109" s="59" t="n">
        <v>107</v>
      </c>
      <c r="B109" s="71" t="s">
        <v>107</v>
      </c>
      <c r="C109" s="71" t="s">
        <v>101</v>
      </c>
      <c r="D109" s="72" t="n">
        <v>0.39</v>
      </c>
      <c r="E109" s="72" t="n">
        <v>0.13</v>
      </c>
      <c r="F109" s="72" t="n">
        <v>0.39</v>
      </c>
      <c r="G109" s="73" t="n">
        <f aca="false">D109+E109+F109</f>
        <v>0.91</v>
      </c>
      <c r="H109" s="73" t="n">
        <f aca="false">I109-G109</f>
        <v>0.69</v>
      </c>
      <c r="I109" s="16" t="n">
        <v>1.6</v>
      </c>
      <c r="J109" s="74" t="n">
        <f aca="false">H109/I109*100</f>
        <v>43.125</v>
      </c>
      <c r="K109" s="62" t="n">
        <v>355</v>
      </c>
      <c r="L109" s="73" t="n">
        <f aca="false">M109+N109-P109</f>
        <v>53</v>
      </c>
      <c r="M109" s="74" t="n">
        <v>123</v>
      </c>
      <c r="N109" s="74" t="n">
        <v>5</v>
      </c>
      <c r="O109" s="75" t="n">
        <f aca="false">L109/(H109*Q109)</f>
        <v>87.2859025032938</v>
      </c>
      <c r="P109" s="74" t="n">
        <v>75</v>
      </c>
      <c r="Q109" s="72" t="n">
        <v>0.88</v>
      </c>
      <c r="R109" s="73" t="n">
        <f aca="false">S109*T109*U109*V109</f>
        <v>4.95</v>
      </c>
      <c r="S109" s="74" t="n">
        <v>4</v>
      </c>
      <c r="T109" s="72" t="n">
        <v>0.45</v>
      </c>
      <c r="U109" s="72" t="n">
        <f aca="false">44/12</f>
        <v>3.66666666666667</v>
      </c>
      <c r="V109" s="72" t="n">
        <f aca="false">IF(B109="озимая пшеница", IF(C109="классическая технология", 0.65, 0.82),
 IF(B109="подсолнечник", IF(C109="классическая технология", 0.68, 0.75),
 IF(B109="кукуруза", IF(C109="классическая технология", 0.65, 0.85),
 IF(B109="многолетние травы", IF(C109="классическая технология", 0.55, 0.7),
 IF(B109="Лён", IF(C109="классическая технология", 0.48, 0.7),
 IF(B109="Горох", IF(C109="классическая технология", 0.55, 0.8),
 "введите корректное значение"
 ))))))</f>
        <v>0.75</v>
      </c>
      <c r="W109" s="73" t="n">
        <f aca="false">H109*X109</f>
        <v>0.5796</v>
      </c>
      <c r="X109" s="72" t="n">
        <v>0.84</v>
      </c>
    </row>
    <row r="110" customFormat="false" ht="15" hidden="false" customHeight="false" outlineLevel="0" collapsed="false">
      <c r="A110" s="59" t="n">
        <v>108</v>
      </c>
      <c r="B110" s="71" t="s">
        <v>104</v>
      </c>
      <c r="C110" s="71" t="s">
        <v>101</v>
      </c>
      <c r="D110" s="72" t="n">
        <v>0.384</v>
      </c>
      <c r="E110" s="72" t="n">
        <v>0.048</v>
      </c>
      <c r="F110" s="72" t="n">
        <v>0.192</v>
      </c>
      <c r="G110" s="73" t="n">
        <f aca="false">D110+E110+F110</f>
        <v>0.624</v>
      </c>
      <c r="H110" s="73" t="n">
        <f aca="false">I110-G110</f>
        <v>1.476</v>
      </c>
      <c r="I110" s="16" t="n">
        <v>2.1</v>
      </c>
      <c r="J110" s="74" t="n">
        <f aca="false">H110/I110*100</f>
        <v>70.2857142857143</v>
      </c>
      <c r="K110" s="62" t="n">
        <v>301</v>
      </c>
      <c r="L110" s="73" t="n">
        <f aca="false">M110+N110-P110</f>
        <v>65</v>
      </c>
      <c r="M110" s="74" t="n">
        <v>112</v>
      </c>
      <c r="N110" s="74" t="n">
        <v>14</v>
      </c>
      <c r="O110" s="75" t="n">
        <f aca="false">L110/(H110*Q110)</f>
        <v>44.0379403794038</v>
      </c>
      <c r="P110" s="74" t="n">
        <v>61</v>
      </c>
      <c r="Q110" s="72" t="n">
        <v>1</v>
      </c>
      <c r="R110" s="73" t="n">
        <f aca="false">S110*T110*U110*V110</f>
        <v>3.96</v>
      </c>
      <c r="S110" s="74" t="n">
        <v>3</v>
      </c>
      <c r="T110" s="72" t="n">
        <v>0.45</v>
      </c>
      <c r="U110" s="72" t="n">
        <f aca="false">44/12</f>
        <v>3.66666666666667</v>
      </c>
      <c r="V110" s="72" t="n">
        <f aca="false">IF(B110="озимая пшеница", IF(C110="классическая технология", 0.65, 0.82),
 IF(B110="подсолнечник", IF(C110="классическая технология", 0.68, 0.75),
 IF(B110="кукуруза", IF(C110="классическая технология", 0.65, 0.85),
 IF(B110="многолетние травы", IF(C110="классическая технология", 0.55, 0.7),
 IF(B110="Лён", IF(C110="классическая технология", 0.48, 0.7),
 IF(B110="Горох", IF(C110="классическая технология", 0.55, 0.8),
 "введите корректное значение"
 ))))))</f>
        <v>0.8</v>
      </c>
      <c r="W110" s="73" t="n">
        <f aca="false">H110*X110</f>
        <v>1.34316</v>
      </c>
      <c r="X110" s="72" t="n">
        <v>0.91</v>
      </c>
    </row>
    <row r="111" customFormat="false" ht="15" hidden="false" customHeight="false" outlineLevel="0" collapsed="false">
      <c r="A111" s="59" t="n">
        <v>109</v>
      </c>
      <c r="B111" s="71" t="s">
        <v>103</v>
      </c>
      <c r="C111" s="71" t="s">
        <v>102</v>
      </c>
      <c r="D111" s="72" t="n">
        <v>0.18</v>
      </c>
      <c r="E111" s="72" t="n">
        <v>0.12</v>
      </c>
      <c r="F111" s="72" t="n">
        <v>0.42</v>
      </c>
      <c r="G111" s="73" t="n">
        <f aca="false">D111+E111+F111</f>
        <v>0.72</v>
      </c>
      <c r="H111" s="73" t="n">
        <f aca="false">I111-G111</f>
        <v>3.38</v>
      </c>
      <c r="I111" s="16" t="n">
        <v>4.1</v>
      </c>
      <c r="J111" s="74" t="n">
        <f aca="false">H111/I111*100</f>
        <v>82.4390243902439</v>
      </c>
      <c r="K111" s="62" t="n">
        <v>495</v>
      </c>
      <c r="L111" s="73" t="n">
        <f aca="false">M111+N111-P111</f>
        <v>-3</v>
      </c>
      <c r="M111" s="74" t="n">
        <v>57</v>
      </c>
      <c r="N111" s="74" t="n">
        <v>13</v>
      </c>
      <c r="O111" s="75" t="n">
        <f aca="false">L111/(H111*Q111)</f>
        <v>-0.954380606986066</v>
      </c>
      <c r="P111" s="74" t="n">
        <v>73</v>
      </c>
      <c r="Q111" s="72" t="n">
        <v>0.93</v>
      </c>
      <c r="R111" s="73" t="n">
        <f aca="false">S111*T111*U111*V111</f>
        <v>3.2175</v>
      </c>
      <c r="S111" s="74" t="n">
        <v>3</v>
      </c>
      <c r="T111" s="72" t="n">
        <v>0.45</v>
      </c>
      <c r="U111" s="72" t="n">
        <f aca="false">44/12</f>
        <v>3.66666666666667</v>
      </c>
      <c r="V111" s="72" t="n">
        <f aca="false">IF(B111="озимая пшеница", IF(C111="классическая технология", 0.65, 0.82),
 IF(B111="подсолнечник", IF(C111="классическая технология", 0.68, 0.75),
 IF(B111="кукуруза", IF(C111="классическая технология", 0.65, 0.85),
 IF(B111="многолетние травы", IF(C111="классическая технология", 0.55, 0.7),
 IF(B111="Лён", IF(C111="классическая технология", 0.48, 0.7),
 IF(B111="Горох", IF(C111="классическая технология", 0.55, 0.8),
 "введите корректное значение"
 ))))))</f>
        <v>0.65</v>
      </c>
      <c r="W111" s="73" t="n">
        <f aca="false">H111*X111</f>
        <v>2.873</v>
      </c>
      <c r="X111" s="72" t="n">
        <v>0.85</v>
      </c>
    </row>
    <row r="112" customFormat="false" ht="15" hidden="false" customHeight="false" outlineLevel="0" collapsed="false">
      <c r="A112" s="59" t="n">
        <v>110</v>
      </c>
      <c r="B112" s="71" t="s">
        <v>100</v>
      </c>
      <c r="C112" s="71" t="s">
        <v>101</v>
      </c>
      <c r="D112" s="72" t="n">
        <v>0.18</v>
      </c>
      <c r="E112" s="72" t="n">
        <v>0.09</v>
      </c>
      <c r="F112" s="72" t="n">
        <v>0.36</v>
      </c>
      <c r="G112" s="73" t="n">
        <f aca="false">D112+E112+F112</f>
        <v>0.63</v>
      </c>
      <c r="H112" s="73" t="n">
        <f aca="false">I112-G112</f>
        <v>0.17</v>
      </c>
      <c r="I112" s="16" t="n">
        <v>0.8</v>
      </c>
      <c r="J112" s="74" t="n">
        <f aca="false">H112/I112*100</f>
        <v>21.25</v>
      </c>
      <c r="K112" s="62" t="n">
        <v>286</v>
      </c>
      <c r="L112" s="73" t="n">
        <f aca="false">M112+N112-P112</f>
        <v>87</v>
      </c>
      <c r="M112" s="74" t="n">
        <v>131</v>
      </c>
      <c r="N112" s="74" t="n">
        <v>15</v>
      </c>
      <c r="O112" s="75" t="n">
        <f aca="false">L112/(H112*Q112)</f>
        <v>544.430538172716</v>
      </c>
      <c r="P112" s="74" t="n">
        <v>59</v>
      </c>
      <c r="Q112" s="72" t="n">
        <v>0.94</v>
      </c>
      <c r="R112" s="73" t="n">
        <f aca="false">S112*T112*U112*V112</f>
        <v>5.775</v>
      </c>
      <c r="S112" s="74" t="n">
        <v>5</v>
      </c>
      <c r="T112" s="72" t="n">
        <v>0.45</v>
      </c>
      <c r="U112" s="72" t="n">
        <f aca="false">44/12</f>
        <v>3.66666666666667</v>
      </c>
      <c r="V112" s="72" t="n">
        <f aca="false">IF(B112="озимая пшеница", IF(C112="классическая технология", 0.65, 0.82),
 IF(B112="подсолнечник", IF(C112="классическая технология", 0.68, 0.75),
 IF(B112="кукуруза", IF(C112="классическая технология", 0.65, 0.85),
 IF(B112="многолетние травы", IF(C112="классическая технология", 0.55, 0.7),
 IF(B112="Лён", IF(C112="классическая технология", 0.48, 0.7),
 IF(B112="Горох", IF(C112="классическая технология", 0.55, 0.8),
 "введите корректное значение"
 ))))))</f>
        <v>0.7</v>
      </c>
      <c r="W112" s="73" t="n">
        <f aca="false">H112*X112</f>
        <v>0.1428</v>
      </c>
      <c r="X112" s="72" t="n">
        <v>0.84</v>
      </c>
    </row>
    <row r="113" customFormat="false" ht="15" hidden="false" customHeight="false" outlineLevel="0" collapsed="false">
      <c r="A113" s="59" t="n">
        <v>111</v>
      </c>
      <c r="B113" s="71" t="s">
        <v>104</v>
      </c>
      <c r="C113" s="71" t="s">
        <v>101</v>
      </c>
      <c r="D113" s="72" t="n">
        <v>0.539</v>
      </c>
      <c r="E113" s="72" t="n">
        <v>0.154</v>
      </c>
      <c r="F113" s="72" t="n">
        <v>0.462</v>
      </c>
      <c r="G113" s="73" t="n">
        <f aca="false">D113+E113+F113</f>
        <v>1.155</v>
      </c>
      <c r="H113" s="73" t="n">
        <f aca="false">I113-G113</f>
        <v>1.245</v>
      </c>
      <c r="I113" s="16" t="n">
        <v>2.4</v>
      </c>
      <c r="J113" s="74" t="n">
        <f aca="false">H113/I113*100</f>
        <v>51.875</v>
      </c>
      <c r="K113" s="62" t="n">
        <v>354</v>
      </c>
      <c r="L113" s="73" t="n">
        <f aca="false">M113+N113-P113</f>
        <v>35</v>
      </c>
      <c r="M113" s="74" t="n">
        <v>77</v>
      </c>
      <c r="N113" s="74" t="n">
        <v>6</v>
      </c>
      <c r="O113" s="75" t="n">
        <f aca="false">L113/(H113*Q113)</f>
        <v>29.5920524202072</v>
      </c>
      <c r="P113" s="74" t="n">
        <v>48</v>
      </c>
      <c r="Q113" s="72" t="n">
        <v>0.95</v>
      </c>
      <c r="R113" s="73" t="n">
        <f aca="false">S113*T113*U113*V113</f>
        <v>6.6</v>
      </c>
      <c r="S113" s="74" t="n">
        <v>5</v>
      </c>
      <c r="T113" s="72" t="n">
        <v>0.45</v>
      </c>
      <c r="U113" s="72" t="n">
        <f aca="false">44/12</f>
        <v>3.66666666666667</v>
      </c>
      <c r="V113" s="72" t="n">
        <f aca="false">IF(B113="озимая пшеница", IF(C113="классическая технология", 0.65, 0.82),
 IF(B113="подсолнечник", IF(C113="классическая технология", 0.68, 0.75),
 IF(B113="кукуруза", IF(C113="классическая технология", 0.65, 0.85),
 IF(B113="многолетние травы", IF(C113="классическая технология", 0.55, 0.7),
 IF(B113="Лён", IF(C113="классическая технология", 0.48, 0.7),
 IF(B113="Горох", IF(C113="классическая технология", 0.55, 0.8),
 "введите корректное значение"
 ))))))</f>
        <v>0.8</v>
      </c>
      <c r="W113" s="73" t="n">
        <f aca="false">H113*X113</f>
        <v>1.1952</v>
      </c>
      <c r="X113" s="72" t="n">
        <v>0.96</v>
      </c>
    </row>
    <row r="114" customFormat="false" ht="15" hidden="false" customHeight="false" outlineLevel="0" collapsed="false">
      <c r="A114" s="59" t="n">
        <v>112</v>
      </c>
      <c r="B114" s="71" t="s">
        <v>103</v>
      </c>
      <c r="C114" s="71" t="s">
        <v>102</v>
      </c>
      <c r="D114" s="72" t="n">
        <v>0.464</v>
      </c>
      <c r="E114" s="72" t="n">
        <v>0.116</v>
      </c>
      <c r="F114" s="72" t="n">
        <v>0.348</v>
      </c>
      <c r="G114" s="73" t="n">
        <f aca="false">D114+E114+F114</f>
        <v>0.928</v>
      </c>
      <c r="H114" s="73" t="n">
        <f aca="false">I114-G114</f>
        <v>5.272</v>
      </c>
      <c r="I114" s="16" t="n">
        <v>6.2</v>
      </c>
      <c r="J114" s="74" t="n">
        <f aca="false">H114/I114*100</f>
        <v>85.0322580645161</v>
      </c>
      <c r="K114" s="62" t="n">
        <v>127</v>
      </c>
      <c r="L114" s="73" t="n">
        <f aca="false">M114+N114-P114</f>
        <v>66</v>
      </c>
      <c r="M114" s="74" t="n">
        <v>106</v>
      </c>
      <c r="N114" s="74" t="n">
        <v>5</v>
      </c>
      <c r="O114" s="75" t="n">
        <f aca="false">L114/(H114*Q114)</f>
        <v>15.2670343091898</v>
      </c>
      <c r="P114" s="74" t="n">
        <v>45</v>
      </c>
      <c r="Q114" s="72" t="n">
        <v>0.82</v>
      </c>
      <c r="R114" s="73" t="n">
        <f aca="false">S114*T114*U114*V114</f>
        <v>6.435</v>
      </c>
      <c r="S114" s="74" t="n">
        <v>6</v>
      </c>
      <c r="T114" s="72" t="n">
        <v>0.45</v>
      </c>
      <c r="U114" s="72" t="n">
        <f aca="false">44/12</f>
        <v>3.66666666666667</v>
      </c>
      <c r="V114" s="72" t="n">
        <f aca="false">IF(B114="озимая пшеница", IF(C114="классическая технология", 0.65, 0.82),
 IF(B114="подсолнечник", IF(C114="классическая технология", 0.68, 0.75),
 IF(B114="кукуруза", IF(C114="классическая технология", 0.65, 0.85),
 IF(B114="многолетние травы", IF(C114="классическая технология", 0.55, 0.7),
 IF(B114="Лён", IF(C114="классическая технология", 0.48, 0.7),
 IF(B114="Горох", IF(C114="классическая технология", 0.55, 0.8),
 "введите корректное значение"
 ))))))</f>
        <v>0.65</v>
      </c>
      <c r="W114" s="73" t="n">
        <f aca="false">H114*X114</f>
        <v>4.37576</v>
      </c>
      <c r="X114" s="72" t="n">
        <v>0.83</v>
      </c>
    </row>
    <row r="115" customFormat="false" ht="15" hidden="false" customHeight="false" outlineLevel="0" collapsed="false">
      <c r="A115" s="59" t="n">
        <v>113</v>
      </c>
      <c r="B115" s="71" t="s">
        <v>104</v>
      </c>
      <c r="C115" s="71" t="s">
        <v>101</v>
      </c>
      <c r="D115" s="72" t="n">
        <v>0.392</v>
      </c>
      <c r="E115" s="72" t="n">
        <v>0.098</v>
      </c>
      <c r="F115" s="72" t="n">
        <v>0.392</v>
      </c>
      <c r="G115" s="73" t="n">
        <f aca="false">D115+E115+F115</f>
        <v>0.882</v>
      </c>
      <c r="H115" s="73" t="n">
        <f aca="false">I115-G115</f>
        <v>1.118</v>
      </c>
      <c r="I115" s="16" t="n">
        <v>2</v>
      </c>
      <c r="J115" s="74" t="n">
        <f aca="false">H115/I115*100</f>
        <v>55.9</v>
      </c>
      <c r="K115" s="62" t="n">
        <v>151</v>
      </c>
      <c r="L115" s="73" t="n">
        <f aca="false">M115+N115-P115</f>
        <v>46</v>
      </c>
      <c r="M115" s="74" t="n">
        <v>117</v>
      </c>
      <c r="N115" s="74" t="n">
        <v>12</v>
      </c>
      <c r="O115" s="75" t="n">
        <f aca="false">L115/(H115*Q115)</f>
        <v>44.2418296881913</v>
      </c>
      <c r="P115" s="74" t="n">
        <v>83</v>
      </c>
      <c r="Q115" s="72" t="n">
        <v>0.93</v>
      </c>
      <c r="R115" s="73" t="n">
        <f aca="false">S115*T115*U115*V115</f>
        <v>7.92</v>
      </c>
      <c r="S115" s="74" t="n">
        <v>6</v>
      </c>
      <c r="T115" s="72" t="n">
        <v>0.45</v>
      </c>
      <c r="U115" s="72" t="n">
        <f aca="false">44/12</f>
        <v>3.66666666666667</v>
      </c>
      <c r="V115" s="72" t="n">
        <f aca="false">IF(B115="озимая пшеница", IF(C115="классическая технология", 0.65, 0.82),
 IF(B115="подсолнечник", IF(C115="классическая технология", 0.68, 0.75),
 IF(B115="кукуруза", IF(C115="классическая технология", 0.65, 0.85),
 IF(B115="многолетние травы", IF(C115="классическая технология", 0.55, 0.7),
 IF(B115="Лён", IF(C115="классическая технология", 0.48, 0.7),
 IF(B115="Горох", IF(C115="классическая технология", 0.55, 0.8),
 "введите корректное значение"
 ))))))</f>
        <v>0.8</v>
      </c>
      <c r="W115" s="73" t="n">
        <f aca="false">H115*X115</f>
        <v>0.96148</v>
      </c>
      <c r="X115" s="72" t="n">
        <v>0.86</v>
      </c>
    </row>
    <row r="116" customFormat="false" ht="15" hidden="false" customHeight="false" outlineLevel="0" collapsed="false">
      <c r="A116" s="59" t="n">
        <v>114</v>
      </c>
      <c r="B116" s="71" t="s">
        <v>107</v>
      </c>
      <c r="C116" s="71" t="s">
        <v>101</v>
      </c>
      <c r="D116" s="72" t="n">
        <v>0.544</v>
      </c>
      <c r="E116" s="72" t="n">
        <v>0.136</v>
      </c>
      <c r="F116" s="72" t="n">
        <v>0.136</v>
      </c>
      <c r="G116" s="73" t="n">
        <f aca="false">D116+E116+F116</f>
        <v>0.816</v>
      </c>
      <c r="H116" s="73" t="n">
        <f aca="false">I116-G116</f>
        <v>0.084</v>
      </c>
      <c r="I116" s="16" t="n">
        <v>0.9</v>
      </c>
      <c r="J116" s="74" t="n">
        <f aca="false">H116/I116*100</f>
        <v>9.33333333333333</v>
      </c>
      <c r="K116" s="62" t="n">
        <v>497</v>
      </c>
      <c r="L116" s="73" t="n">
        <f aca="false">M116+N116-P116</f>
        <v>84</v>
      </c>
      <c r="M116" s="74" t="n">
        <v>144</v>
      </c>
      <c r="N116" s="74" t="n">
        <v>9</v>
      </c>
      <c r="O116" s="75" t="n">
        <f aca="false">L116/(H116*Q116)</f>
        <v>1190.47619047619</v>
      </c>
      <c r="P116" s="74" t="n">
        <v>69</v>
      </c>
      <c r="Q116" s="72" t="n">
        <v>0.84</v>
      </c>
      <c r="R116" s="73" t="n">
        <f aca="false">S116*T116*U116*V116</f>
        <v>3.7125</v>
      </c>
      <c r="S116" s="74" t="n">
        <v>3</v>
      </c>
      <c r="T116" s="72" t="n">
        <v>0.45</v>
      </c>
      <c r="U116" s="72" t="n">
        <f aca="false">44/12</f>
        <v>3.66666666666667</v>
      </c>
      <c r="V116" s="72" t="n">
        <f aca="false">IF(B116="озимая пшеница", IF(C116="классическая технология", 0.65, 0.82),
 IF(B116="подсолнечник", IF(C116="классическая технология", 0.68, 0.75),
 IF(B116="кукуруза", IF(C116="классическая технология", 0.65, 0.85),
 IF(B116="многолетние травы", IF(C116="классическая технология", 0.55, 0.7),
 IF(B116="Лён", IF(C116="классическая технология", 0.48, 0.7),
 IF(B116="Горох", IF(C116="классическая технология", 0.55, 0.8),
 "введите корректное значение"
 ))))))</f>
        <v>0.75</v>
      </c>
      <c r="W116" s="73" t="n">
        <f aca="false">H116*X116</f>
        <v>0.0714</v>
      </c>
      <c r="X116" s="72" t="n">
        <v>0.85</v>
      </c>
    </row>
    <row r="117" customFormat="false" ht="15" hidden="false" customHeight="false" outlineLevel="0" collapsed="false">
      <c r="A117" s="59" t="n">
        <v>115</v>
      </c>
      <c r="B117" s="71" t="s">
        <v>104</v>
      </c>
      <c r="C117" s="71" t="s">
        <v>101</v>
      </c>
      <c r="D117" s="72" t="n">
        <v>0.29</v>
      </c>
      <c r="E117" s="72" t="n">
        <v>0.058</v>
      </c>
      <c r="F117" s="72" t="n">
        <v>0.348</v>
      </c>
      <c r="G117" s="73" t="n">
        <f aca="false">D117+E117+F117</f>
        <v>0.696</v>
      </c>
      <c r="H117" s="73" t="n">
        <f aca="false">I117-G117</f>
        <v>1.304</v>
      </c>
      <c r="I117" s="16" t="n">
        <v>2</v>
      </c>
      <c r="J117" s="74" t="n">
        <f aca="false">H117/I117*100</f>
        <v>65.2</v>
      </c>
      <c r="K117" s="62" t="n">
        <v>292</v>
      </c>
      <c r="L117" s="73" t="n">
        <f aca="false">M117+N117-P117</f>
        <v>10</v>
      </c>
      <c r="M117" s="74" t="n">
        <v>60</v>
      </c>
      <c r="N117" s="74" t="n">
        <v>9</v>
      </c>
      <c r="O117" s="75" t="n">
        <f aca="false">L117/(H117*Q117)</f>
        <v>9.35208738590453</v>
      </c>
      <c r="P117" s="74" t="n">
        <v>59</v>
      </c>
      <c r="Q117" s="72" t="n">
        <v>0.82</v>
      </c>
      <c r="R117" s="73" t="n">
        <f aca="false">S117*T117*U117*V117</f>
        <v>7.92</v>
      </c>
      <c r="S117" s="74" t="n">
        <v>6</v>
      </c>
      <c r="T117" s="72" t="n">
        <v>0.45</v>
      </c>
      <c r="U117" s="72" t="n">
        <f aca="false">44/12</f>
        <v>3.66666666666667</v>
      </c>
      <c r="V117" s="72" t="n">
        <f aca="false">IF(B117="озимая пшеница", IF(C117="классическая технология", 0.65, 0.82),
 IF(B117="подсолнечник", IF(C117="классическая технология", 0.68, 0.75),
 IF(B117="кукуруза", IF(C117="классическая технология", 0.65, 0.85),
 IF(B117="многолетние травы", IF(C117="классическая технология", 0.55, 0.7),
 IF(B117="Лён", IF(C117="классическая технология", 0.48, 0.7),
 IF(B117="Горох", IF(C117="классическая технология", 0.55, 0.8),
 "введите корректное значение"
 ))))))</f>
        <v>0.8</v>
      </c>
      <c r="W117" s="73" t="n">
        <f aca="false">H117*X117</f>
        <v>1.26488</v>
      </c>
      <c r="X117" s="72" t="n">
        <v>0.97</v>
      </c>
    </row>
    <row r="118" customFormat="false" ht="15" hidden="false" customHeight="false" outlineLevel="0" collapsed="false">
      <c r="A118" s="59" t="n">
        <v>116</v>
      </c>
      <c r="B118" s="71" t="s">
        <v>107</v>
      </c>
      <c r="C118" s="71" t="s">
        <v>102</v>
      </c>
      <c r="D118" s="72" t="n">
        <v>0.385</v>
      </c>
      <c r="E118" s="72" t="n">
        <v>0.077</v>
      </c>
      <c r="F118" s="72" t="n">
        <v>0.462</v>
      </c>
      <c r="G118" s="73" t="n">
        <f aca="false">D118+E118+F118</f>
        <v>0.924</v>
      </c>
      <c r="H118" s="73" t="n">
        <f aca="false">I118-G118</f>
        <v>0.776</v>
      </c>
      <c r="I118" s="16" t="n">
        <v>1.7</v>
      </c>
      <c r="J118" s="74" t="n">
        <f aca="false">H118/I118*100</f>
        <v>45.6470588235294</v>
      </c>
      <c r="K118" s="62" t="n">
        <v>197</v>
      </c>
      <c r="L118" s="73" t="n">
        <f aca="false">M118+N118-P118</f>
        <v>80</v>
      </c>
      <c r="M118" s="74" t="n">
        <v>120</v>
      </c>
      <c r="N118" s="74" t="n">
        <v>7</v>
      </c>
      <c r="O118" s="75" t="n">
        <f aca="false">L118/(H118*Q118)</f>
        <v>113.288773082588</v>
      </c>
      <c r="P118" s="74" t="n">
        <v>47</v>
      </c>
      <c r="Q118" s="72" t="n">
        <v>0.91</v>
      </c>
      <c r="R118" s="73" t="n">
        <f aca="false">S118*T118*U118*V118</f>
        <v>3.366</v>
      </c>
      <c r="S118" s="74" t="n">
        <v>3</v>
      </c>
      <c r="T118" s="72" t="n">
        <v>0.45</v>
      </c>
      <c r="U118" s="72" t="n">
        <f aca="false">44/12</f>
        <v>3.66666666666667</v>
      </c>
      <c r="V118" s="72" t="n">
        <f aca="false">IF(B118="озимая пшеница", IF(C118="классическая технология", 0.65, 0.82),
 IF(B118="подсолнечник", IF(C118="классическая технология", 0.68, 0.75),
 IF(B118="кукуруза", IF(C118="классическая технология", 0.65, 0.85),
 IF(B118="многолетние травы", IF(C118="классическая технология", 0.55, 0.7),
 IF(B118="Лён", IF(C118="классическая технология", 0.48, 0.7),
 IF(B118="Горох", IF(C118="классическая технология", 0.55, 0.8),
 "введите корректное значение"
 ))))))</f>
        <v>0.68</v>
      </c>
      <c r="W118" s="73" t="n">
        <f aca="false">H118*X118</f>
        <v>0.66736</v>
      </c>
      <c r="X118" s="72" t="n">
        <v>0.86</v>
      </c>
    </row>
    <row r="119" customFormat="false" ht="15" hidden="false" customHeight="false" outlineLevel="0" collapsed="false">
      <c r="A119" s="59" t="n">
        <v>117</v>
      </c>
      <c r="B119" s="71" t="s">
        <v>100</v>
      </c>
      <c r="C119" s="71" t="s">
        <v>101</v>
      </c>
      <c r="D119" s="72" t="n">
        <v>0.129</v>
      </c>
      <c r="E119" s="72" t="n">
        <v>0.043</v>
      </c>
      <c r="F119" s="72" t="n">
        <v>0.129</v>
      </c>
      <c r="G119" s="73" t="n">
        <f aca="false">D119+E119+F119</f>
        <v>0.301</v>
      </c>
      <c r="H119" s="73" t="n">
        <f aca="false">I119-G119</f>
        <v>0.599</v>
      </c>
      <c r="I119" s="16" t="n">
        <v>0.9</v>
      </c>
      <c r="J119" s="74" t="n">
        <f aca="false">H119/I119*100</f>
        <v>66.5555555555556</v>
      </c>
      <c r="K119" s="62" t="n">
        <v>350</v>
      </c>
      <c r="L119" s="73" t="n">
        <f aca="false">M119+N119-P119</f>
        <v>9</v>
      </c>
      <c r="M119" s="74" t="n">
        <v>70</v>
      </c>
      <c r="N119" s="74" t="n">
        <v>15</v>
      </c>
      <c r="O119" s="75" t="n">
        <f aca="false">L119/(H119*Q119)</f>
        <v>16.5110348749748</v>
      </c>
      <c r="P119" s="74" t="n">
        <v>76</v>
      </c>
      <c r="Q119" s="72" t="n">
        <v>0.91</v>
      </c>
      <c r="R119" s="73" t="n">
        <f aca="false">S119*T119*U119*V119</f>
        <v>5.775</v>
      </c>
      <c r="S119" s="74" t="n">
        <v>5</v>
      </c>
      <c r="T119" s="72" t="n">
        <v>0.45</v>
      </c>
      <c r="U119" s="72" t="n">
        <f aca="false">44/12</f>
        <v>3.66666666666667</v>
      </c>
      <c r="V119" s="72" t="n">
        <f aca="false">IF(B119="озимая пшеница", IF(C119="классическая технология", 0.65, 0.82),
 IF(B119="подсолнечник", IF(C119="классическая технология", 0.68, 0.75),
 IF(B119="кукуруза", IF(C119="классическая технология", 0.65, 0.85),
 IF(B119="многолетние травы", IF(C119="классическая технология", 0.55, 0.7),
 IF(B119="Лён", IF(C119="классическая технология", 0.48, 0.7),
 IF(B119="Горох", IF(C119="классическая технология", 0.55, 0.8),
 "введите корректное значение"
 ))))))</f>
        <v>0.7</v>
      </c>
      <c r="W119" s="73" t="n">
        <f aca="false">H119*X119</f>
        <v>0.55108</v>
      </c>
      <c r="X119" s="72" t="n">
        <v>0.92</v>
      </c>
    </row>
    <row r="120" customFormat="false" ht="15" hidden="false" customHeight="false" outlineLevel="0" collapsed="false">
      <c r="A120" s="59" t="n">
        <v>118</v>
      </c>
      <c r="B120" s="71" t="s">
        <v>100</v>
      </c>
      <c r="C120" s="71" t="s">
        <v>102</v>
      </c>
      <c r="D120" s="72" t="n">
        <v>0.231</v>
      </c>
      <c r="E120" s="72" t="n">
        <v>0.154</v>
      </c>
      <c r="F120" s="72" t="n">
        <v>0.385</v>
      </c>
      <c r="G120" s="73" t="n">
        <f aca="false">D120+E120+F120</f>
        <v>0.77</v>
      </c>
      <c r="H120" s="73" t="n">
        <f aca="false">I120-G120</f>
        <v>0.33</v>
      </c>
      <c r="I120" s="16" t="n">
        <v>1.1</v>
      </c>
      <c r="J120" s="74" t="n">
        <f aca="false">H120/I120*100</f>
        <v>30</v>
      </c>
      <c r="K120" s="62" t="n">
        <v>247</v>
      </c>
      <c r="L120" s="73" t="n">
        <f aca="false">M120+N120-P120</f>
        <v>28</v>
      </c>
      <c r="M120" s="74" t="n">
        <v>60</v>
      </c>
      <c r="N120" s="74" t="n">
        <v>12</v>
      </c>
      <c r="O120" s="75" t="n">
        <f aca="false">L120/(H120*Q120)</f>
        <v>99.8217468805704</v>
      </c>
      <c r="P120" s="74" t="n">
        <v>44</v>
      </c>
      <c r="Q120" s="72" t="n">
        <v>0.85</v>
      </c>
      <c r="R120" s="73" t="n">
        <f aca="false">S120*T120*U120*V120</f>
        <v>3.96</v>
      </c>
      <c r="S120" s="74" t="n">
        <v>5</v>
      </c>
      <c r="T120" s="72" t="n">
        <v>0.45</v>
      </c>
      <c r="U120" s="72" t="n">
        <f aca="false">44/12</f>
        <v>3.66666666666667</v>
      </c>
      <c r="V120" s="72" t="n">
        <f aca="false">IF(B120="озимая пшеница", IF(C120="классическая технология", 0.65, 0.82),
 IF(B120="подсолнечник", IF(C120="классическая технология", 0.68, 0.75),
 IF(B120="кукуруза", IF(C120="классическая технология", 0.65, 0.85),
 IF(B120="многолетние травы", IF(C120="классическая технология", 0.55, 0.7),
 IF(B120="Лён", IF(C120="классическая технология", 0.48, 0.7),
 IF(B120="Горох", IF(C120="классическая технология", 0.55, 0.8),
 "введите корректное значение"
 ))))))</f>
        <v>0.48</v>
      </c>
      <c r="W120" s="73" t="n">
        <f aca="false">H120*X120</f>
        <v>0.2706</v>
      </c>
      <c r="X120" s="72" t="n">
        <v>0.82</v>
      </c>
    </row>
    <row r="121" customFormat="false" ht="15" hidden="false" customHeight="false" outlineLevel="0" collapsed="false">
      <c r="A121" s="59" t="n">
        <v>119</v>
      </c>
      <c r="B121" s="71" t="s">
        <v>107</v>
      </c>
      <c r="C121" s="71" t="s">
        <v>102</v>
      </c>
      <c r="D121" s="72" t="n">
        <v>0.276</v>
      </c>
      <c r="E121" s="72" t="n">
        <v>0.138</v>
      </c>
      <c r="F121" s="72" t="n">
        <v>0.276</v>
      </c>
      <c r="G121" s="73" t="n">
        <f aca="false">D121+E121+F121</f>
        <v>0.69</v>
      </c>
      <c r="H121" s="73" t="n">
        <f aca="false">I121-G121</f>
        <v>0.41</v>
      </c>
      <c r="I121" s="16" t="n">
        <v>1.1</v>
      </c>
      <c r="J121" s="74" t="n">
        <f aca="false">H121/I121*100</f>
        <v>37.2727272727273</v>
      </c>
      <c r="K121" s="62" t="n">
        <v>315</v>
      </c>
      <c r="L121" s="73" t="n">
        <f aca="false">M121+N121-P121</f>
        <v>101</v>
      </c>
      <c r="M121" s="74" t="n">
        <v>136</v>
      </c>
      <c r="N121" s="74" t="n">
        <v>11</v>
      </c>
      <c r="O121" s="75" t="n">
        <f aca="false">L121/(H121*Q121)</f>
        <v>264.88329399423</v>
      </c>
      <c r="P121" s="74" t="n">
        <v>46</v>
      </c>
      <c r="Q121" s="72" t="n">
        <v>0.93</v>
      </c>
      <c r="R121" s="73" t="n">
        <f aca="false">S121*T121*U121*V121</f>
        <v>5.61</v>
      </c>
      <c r="S121" s="74" t="n">
        <v>5</v>
      </c>
      <c r="T121" s="72" t="n">
        <v>0.45</v>
      </c>
      <c r="U121" s="72" t="n">
        <f aca="false">44/12</f>
        <v>3.66666666666667</v>
      </c>
      <c r="V121" s="72" t="n">
        <f aca="false">IF(B121="озимая пшеница", IF(C121="классическая технология", 0.65, 0.82),
 IF(B121="подсолнечник", IF(C121="классическая технология", 0.68, 0.75),
 IF(B121="кукуруза", IF(C121="классическая технология", 0.65, 0.85),
 IF(B121="многолетние травы", IF(C121="классическая технология", 0.55, 0.7),
 IF(B121="Лён", IF(C121="классическая технология", 0.48, 0.7),
 IF(B121="Горох", IF(C121="классическая технология", 0.55, 0.8),
 "введите корректное значение"
 ))))))</f>
        <v>0.68</v>
      </c>
      <c r="W121" s="73" t="n">
        <f aca="false">H121*X121</f>
        <v>0.3485</v>
      </c>
      <c r="X121" s="72" t="n">
        <v>0.85</v>
      </c>
    </row>
    <row r="122" customFormat="false" ht="15" hidden="false" customHeight="false" outlineLevel="0" collapsed="false">
      <c r="A122" s="59" t="n">
        <v>120</v>
      </c>
      <c r="B122" s="71" t="s">
        <v>107</v>
      </c>
      <c r="C122" s="71" t="s">
        <v>101</v>
      </c>
      <c r="D122" s="72" t="n">
        <v>0.15</v>
      </c>
      <c r="E122" s="72" t="n">
        <v>0.05</v>
      </c>
      <c r="F122" s="72" t="n">
        <v>0.25</v>
      </c>
      <c r="G122" s="73" t="n">
        <f aca="false">D122+E122+F122</f>
        <v>0.45</v>
      </c>
      <c r="H122" s="73" t="n">
        <f aca="false">I122-G122</f>
        <v>0.85</v>
      </c>
      <c r="I122" s="16" t="n">
        <v>1.3</v>
      </c>
      <c r="J122" s="74" t="n">
        <f aca="false">H122/I122*100</f>
        <v>65.3846153846154</v>
      </c>
      <c r="K122" s="62" t="n">
        <v>228</v>
      </c>
      <c r="L122" s="73" t="n">
        <f aca="false">M122+N122-P122</f>
        <v>73</v>
      </c>
      <c r="M122" s="74" t="n">
        <v>115</v>
      </c>
      <c r="N122" s="74" t="n">
        <v>14</v>
      </c>
      <c r="O122" s="75" t="n">
        <f aca="false">L122/(H122*Q122)</f>
        <v>90.4024767801858</v>
      </c>
      <c r="P122" s="74" t="n">
        <v>56</v>
      </c>
      <c r="Q122" s="72" t="n">
        <v>0.95</v>
      </c>
      <c r="R122" s="73" t="n">
        <f aca="false">S122*T122*U122*V122</f>
        <v>7.425</v>
      </c>
      <c r="S122" s="74" t="n">
        <v>6</v>
      </c>
      <c r="T122" s="72" t="n">
        <v>0.45</v>
      </c>
      <c r="U122" s="72" t="n">
        <f aca="false">44/12</f>
        <v>3.66666666666667</v>
      </c>
      <c r="V122" s="72" t="n">
        <f aca="false">IF(B122="озимая пшеница", IF(C122="классическая технология", 0.65, 0.82),
 IF(B122="подсолнечник", IF(C122="классическая технология", 0.68, 0.75),
 IF(B122="кукуруза", IF(C122="классическая технология", 0.65, 0.85),
 IF(B122="многолетние травы", IF(C122="классическая технология", 0.55, 0.7),
 IF(B122="Лён", IF(C122="классическая технология", 0.48, 0.7),
 IF(B122="Горох", IF(C122="классическая технология", 0.55, 0.8),
 "введите корректное значение"
 ))))))</f>
        <v>0.75</v>
      </c>
      <c r="W122" s="73" t="n">
        <f aca="false">H122*X122</f>
        <v>0.799</v>
      </c>
      <c r="X122" s="72" t="n">
        <v>0.94</v>
      </c>
    </row>
    <row r="123" customFormat="false" ht="15" hidden="false" customHeight="false" outlineLevel="0" collapsed="false">
      <c r="A123" s="59" t="n">
        <v>121</v>
      </c>
      <c r="B123" s="71" t="s">
        <v>107</v>
      </c>
      <c r="C123" s="71" t="s">
        <v>101</v>
      </c>
      <c r="D123" s="72" t="n">
        <v>0.364</v>
      </c>
      <c r="E123" s="72" t="n">
        <v>0.052</v>
      </c>
      <c r="F123" s="72" t="n">
        <v>0.26</v>
      </c>
      <c r="G123" s="73" t="n">
        <f aca="false">D123+E123+F123</f>
        <v>0.676</v>
      </c>
      <c r="H123" s="73" t="n">
        <f aca="false">I123-G123</f>
        <v>1.224</v>
      </c>
      <c r="I123" s="16" t="n">
        <v>1.9</v>
      </c>
      <c r="J123" s="74" t="n">
        <f aca="false">H123/I123*100</f>
        <v>64.4210526315789</v>
      </c>
      <c r="K123" s="62" t="n">
        <v>173</v>
      </c>
      <c r="L123" s="73" t="n">
        <f aca="false">M123+N123-P123</f>
        <v>29</v>
      </c>
      <c r="M123" s="74" t="n">
        <v>80</v>
      </c>
      <c r="N123" s="74" t="n">
        <v>13</v>
      </c>
      <c r="O123" s="75" t="n">
        <f aca="false">L123/(H123*Q123)</f>
        <v>29.2503832808844</v>
      </c>
      <c r="P123" s="74" t="n">
        <v>64</v>
      </c>
      <c r="Q123" s="72" t="n">
        <v>0.81</v>
      </c>
      <c r="R123" s="73" t="n">
        <f aca="false">S123*T123*U123*V123</f>
        <v>3.7125</v>
      </c>
      <c r="S123" s="74" t="n">
        <v>3</v>
      </c>
      <c r="T123" s="72" t="n">
        <v>0.45</v>
      </c>
      <c r="U123" s="72" t="n">
        <f aca="false">44/12</f>
        <v>3.66666666666667</v>
      </c>
      <c r="V123" s="72" t="n">
        <f aca="false">IF(B123="озимая пшеница", IF(C123="классическая технология", 0.65, 0.82),
 IF(B123="подсолнечник", IF(C123="классическая технология", 0.68, 0.75),
 IF(B123="кукуруза", IF(C123="классическая технология", 0.65, 0.85),
 IF(B123="многолетние травы", IF(C123="классическая технология", 0.55, 0.7),
 IF(B123="Лён", IF(C123="классическая технология", 0.48, 0.7),
 IF(B123="Горох", IF(C123="классическая технология", 0.55, 0.8),
 "введите корректное значение"
 ))))))</f>
        <v>0.75</v>
      </c>
      <c r="W123" s="73" t="n">
        <f aca="false">H123*X123</f>
        <v>0.9792</v>
      </c>
      <c r="X123" s="72" t="n">
        <v>0.8</v>
      </c>
    </row>
    <row r="124" customFormat="false" ht="15" hidden="false" customHeight="false" outlineLevel="0" collapsed="false">
      <c r="A124" s="59" t="n">
        <v>122</v>
      </c>
      <c r="B124" s="71" t="s">
        <v>104</v>
      </c>
      <c r="C124" s="71" t="s">
        <v>101</v>
      </c>
      <c r="D124" s="72" t="n">
        <v>0.378</v>
      </c>
      <c r="E124" s="72" t="n">
        <v>0.054</v>
      </c>
      <c r="F124" s="72" t="n">
        <v>0.216</v>
      </c>
      <c r="G124" s="73" t="n">
        <f aca="false">D124+E124+F124</f>
        <v>0.648</v>
      </c>
      <c r="H124" s="73" t="n">
        <f aca="false">I124-G124</f>
        <v>1.752</v>
      </c>
      <c r="I124" s="16" t="n">
        <v>2.4</v>
      </c>
      <c r="J124" s="74" t="n">
        <f aca="false">H124/I124*100</f>
        <v>73</v>
      </c>
      <c r="K124" s="62" t="n">
        <v>158</v>
      </c>
      <c r="L124" s="73" t="n">
        <f aca="false">M124+N124-P124</f>
        <v>23</v>
      </c>
      <c r="M124" s="74" t="n">
        <v>96</v>
      </c>
      <c r="N124" s="74" t="n">
        <v>14</v>
      </c>
      <c r="O124" s="75" t="n">
        <f aca="false">L124/(H124*Q124)</f>
        <v>16.0095779039982</v>
      </c>
      <c r="P124" s="74" t="n">
        <v>87</v>
      </c>
      <c r="Q124" s="72" t="n">
        <v>0.82</v>
      </c>
      <c r="R124" s="73" t="n">
        <f aca="false">S124*T124*U124*V124</f>
        <v>6.6</v>
      </c>
      <c r="S124" s="74" t="n">
        <v>5</v>
      </c>
      <c r="T124" s="72" t="n">
        <v>0.45</v>
      </c>
      <c r="U124" s="72" t="n">
        <f aca="false">44/12</f>
        <v>3.66666666666667</v>
      </c>
      <c r="V124" s="72" t="n">
        <f aca="false">IF(B124="озимая пшеница", IF(C124="классическая технология", 0.65, 0.82),
 IF(B124="подсолнечник", IF(C124="классическая технология", 0.68, 0.75),
 IF(B124="кукуруза", IF(C124="классическая технология", 0.65, 0.85),
 IF(B124="многолетние травы", IF(C124="классическая технология", 0.55, 0.7),
 IF(B124="Лён", IF(C124="классическая технология", 0.48, 0.7),
 IF(B124="Горох", IF(C124="классическая технология", 0.55, 0.8),
 "введите корректное значение"
 ))))))</f>
        <v>0.8</v>
      </c>
      <c r="W124" s="73" t="n">
        <f aca="false">H124*X124</f>
        <v>1.71696</v>
      </c>
      <c r="X124" s="72" t="n">
        <v>0.98</v>
      </c>
    </row>
    <row r="125" customFormat="false" ht="15" hidden="false" customHeight="false" outlineLevel="0" collapsed="false">
      <c r="A125" s="59" t="n">
        <v>123</v>
      </c>
      <c r="B125" s="71" t="s">
        <v>107</v>
      </c>
      <c r="C125" s="71" t="s">
        <v>102</v>
      </c>
      <c r="D125" s="72" t="n">
        <v>0.174</v>
      </c>
      <c r="E125" s="72" t="n">
        <v>0.058</v>
      </c>
      <c r="F125" s="72" t="n">
        <v>0.174</v>
      </c>
      <c r="G125" s="73" t="n">
        <f aca="false">D125+E125+F125</f>
        <v>0.406</v>
      </c>
      <c r="H125" s="73" t="n">
        <f aca="false">I125-G125</f>
        <v>0.694</v>
      </c>
      <c r="I125" s="16" t="n">
        <v>1.1</v>
      </c>
      <c r="J125" s="74" t="n">
        <f aca="false">H125/I125*100</f>
        <v>63.0909090909091</v>
      </c>
      <c r="K125" s="62" t="n">
        <v>295</v>
      </c>
      <c r="L125" s="73" t="n">
        <f aca="false">M125+N125-P125</f>
        <v>5</v>
      </c>
      <c r="M125" s="74" t="n">
        <v>66</v>
      </c>
      <c r="N125" s="74" t="n">
        <v>5</v>
      </c>
      <c r="O125" s="75" t="n">
        <f aca="false">L125/(H125*Q125)</f>
        <v>9.00576368876081</v>
      </c>
      <c r="P125" s="74" t="n">
        <v>66</v>
      </c>
      <c r="Q125" s="72" t="n">
        <v>0.8</v>
      </c>
      <c r="R125" s="73" t="n">
        <f aca="false">S125*T125*U125*V125</f>
        <v>5.61</v>
      </c>
      <c r="S125" s="74" t="n">
        <v>5</v>
      </c>
      <c r="T125" s="72" t="n">
        <v>0.45</v>
      </c>
      <c r="U125" s="72" t="n">
        <f aca="false">44/12</f>
        <v>3.66666666666667</v>
      </c>
      <c r="V125" s="72" t="n">
        <f aca="false">IF(B125="озимая пшеница", IF(C125="классическая технология", 0.65, 0.82),
 IF(B125="подсолнечник", IF(C125="классическая технология", 0.68, 0.75),
 IF(B125="кукуруза", IF(C125="классическая технология", 0.65, 0.85),
 IF(B125="многолетние травы", IF(C125="классическая технология", 0.55, 0.7),
 IF(B125="Лён", IF(C125="классическая технология", 0.48, 0.7),
 IF(B125="Горох", IF(C125="классическая технология", 0.55, 0.8),
 "введите корректное значение"
 ))))))</f>
        <v>0.68</v>
      </c>
      <c r="W125" s="73" t="n">
        <f aca="false">H125*X125</f>
        <v>0.61766</v>
      </c>
      <c r="X125" s="72" t="n">
        <v>0.89</v>
      </c>
    </row>
    <row r="126" customFormat="false" ht="15" hidden="false" customHeight="false" outlineLevel="0" collapsed="false">
      <c r="A126" s="59" t="n">
        <v>124</v>
      </c>
      <c r="B126" s="71" t="s">
        <v>105</v>
      </c>
      <c r="C126" s="71" t="s">
        <v>101</v>
      </c>
      <c r="D126" s="72" t="n">
        <v>0.232</v>
      </c>
      <c r="E126" s="72" t="n">
        <v>0.116</v>
      </c>
      <c r="F126" s="72" t="n">
        <v>0.29</v>
      </c>
      <c r="G126" s="73" t="n">
        <f aca="false">D126+E126+F126</f>
        <v>0.638</v>
      </c>
      <c r="H126" s="73" t="n">
        <f aca="false">I126-G126</f>
        <v>3.862</v>
      </c>
      <c r="I126" s="16" t="n">
        <v>4.5</v>
      </c>
      <c r="J126" s="74" t="n">
        <f aca="false">H126/I126*100</f>
        <v>85.8222222222222</v>
      </c>
      <c r="K126" s="62" t="n">
        <v>119</v>
      </c>
      <c r="L126" s="73" t="n">
        <f aca="false">M126+N126-P126</f>
        <v>28</v>
      </c>
      <c r="M126" s="74" t="n">
        <v>107</v>
      </c>
      <c r="N126" s="74" t="n">
        <v>11</v>
      </c>
      <c r="O126" s="75" t="n">
        <f aca="false">L126/(H126*Q126)</f>
        <v>8.3334821455145</v>
      </c>
      <c r="P126" s="74" t="n">
        <v>90</v>
      </c>
      <c r="Q126" s="72" t="n">
        <v>0.87</v>
      </c>
      <c r="R126" s="73" t="n">
        <f aca="false">S126*T126*U126*V126</f>
        <v>4.2075</v>
      </c>
      <c r="S126" s="74" t="n">
        <v>3</v>
      </c>
      <c r="T126" s="72" t="n">
        <v>0.45</v>
      </c>
      <c r="U126" s="72" t="n">
        <f aca="false">44/12</f>
        <v>3.66666666666667</v>
      </c>
      <c r="V126" s="72" t="n">
        <f aca="false">IF(B126="озимая пшеница", IF(C126="классическая технология", 0.65, 0.82),
 IF(B126="подсолнечник", IF(C126="классическая технология", 0.68, 0.75),
 IF(B126="кукуруза", IF(C126="классическая технология", 0.65, 0.85),
 IF(B126="многолетние травы", IF(C126="классическая технология", 0.55, 0.7),
 IF(B126="Лён", IF(C126="классическая технология", 0.48, 0.7),
 IF(B126="Горох", IF(C126="классическая технология", 0.55, 0.8),
 "введите корректное значение"
 ))))))</f>
        <v>0.85</v>
      </c>
      <c r="W126" s="73" t="n">
        <f aca="false">H126*X126</f>
        <v>3.63028</v>
      </c>
      <c r="X126" s="72" t="n">
        <v>0.94</v>
      </c>
    </row>
    <row r="127" customFormat="false" ht="15" hidden="false" customHeight="false" outlineLevel="0" collapsed="false">
      <c r="A127" s="59" t="n">
        <v>125</v>
      </c>
      <c r="B127" s="71" t="s">
        <v>104</v>
      </c>
      <c r="C127" s="71" t="s">
        <v>101</v>
      </c>
      <c r="D127" s="72" t="n">
        <v>0.135</v>
      </c>
      <c r="E127" s="72" t="n">
        <v>0.09</v>
      </c>
      <c r="F127" s="72" t="n">
        <v>0.18</v>
      </c>
      <c r="G127" s="73" t="n">
        <f aca="false">D127+E127+F127</f>
        <v>0.405</v>
      </c>
      <c r="H127" s="73" t="n">
        <f aca="false">I127-G127</f>
        <v>1.495</v>
      </c>
      <c r="I127" s="16" t="n">
        <v>1.9</v>
      </c>
      <c r="J127" s="74" t="n">
        <f aca="false">H127/I127*100</f>
        <v>78.6842105263158</v>
      </c>
      <c r="K127" s="62" t="n">
        <v>255</v>
      </c>
      <c r="L127" s="73" t="n">
        <f aca="false">M127+N127-P127</f>
        <v>81</v>
      </c>
      <c r="M127" s="74" t="n">
        <v>135</v>
      </c>
      <c r="N127" s="74" t="n">
        <v>7</v>
      </c>
      <c r="O127" s="75" t="n">
        <f aca="false">L127/(H127*Q127)</f>
        <v>56.438127090301</v>
      </c>
      <c r="P127" s="74" t="n">
        <v>61</v>
      </c>
      <c r="Q127" s="72" t="n">
        <v>0.96</v>
      </c>
      <c r="R127" s="73" t="n">
        <f aca="false">S127*T127*U127*V127</f>
        <v>7.92</v>
      </c>
      <c r="S127" s="74" t="n">
        <v>6</v>
      </c>
      <c r="T127" s="72" t="n">
        <v>0.45</v>
      </c>
      <c r="U127" s="72" t="n">
        <f aca="false">44/12</f>
        <v>3.66666666666667</v>
      </c>
      <c r="V127" s="72" t="n">
        <f aca="false">IF(B127="озимая пшеница", IF(C127="классическая технология", 0.65, 0.82),
 IF(B127="подсолнечник", IF(C127="классическая технология", 0.68, 0.75),
 IF(B127="кукуруза", IF(C127="классическая технология", 0.65, 0.85),
 IF(B127="многолетние травы", IF(C127="классическая технология", 0.55, 0.7),
 IF(B127="Лён", IF(C127="классическая технология", 0.48, 0.7),
 IF(B127="Горох", IF(C127="классическая технология", 0.55, 0.8),
 "введите корректное значение"
 ))))))</f>
        <v>0.8</v>
      </c>
      <c r="W127" s="73" t="n">
        <f aca="false">H127*X127</f>
        <v>1.27075</v>
      </c>
      <c r="X127" s="72" t="n">
        <v>0.85</v>
      </c>
    </row>
    <row r="128" customFormat="false" ht="15" hidden="false" customHeight="false" outlineLevel="0" collapsed="false">
      <c r="A128" s="59" t="n">
        <v>126</v>
      </c>
      <c r="B128" s="71" t="s">
        <v>104</v>
      </c>
      <c r="C128" s="71" t="s">
        <v>102</v>
      </c>
      <c r="D128" s="72" t="n">
        <v>0.305</v>
      </c>
      <c r="E128" s="72" t="n">
        <v>0.122</v>
      </c>
      <c r="F128" s="72" t="n">
        <v>0.183</v>
      </c>
      <c r="G128" s="73" t="n">
        <f aca="false">D128+E128+F128</f>
        <v>0.61</v>
      </c>
      <c r="H128" s="73" t="n">
        <f aca="false">I128-G128</f>
        <v>1.29</v>
      </c>
      <c r="I128" s="16" t="n">
        <v>1.9</v>
      </c>
      <c r="J128" s="74" t="n">
        <f aca="false">H128/I128*100</f>
        <v>67.8947368421053</v>
      </c>
      <c r="K128" s="62" t="n">
        <v>436</v>
      </c>
      <c r="L128" s="73" t="n">
        <f aca="false">M128+N128-P128</f>
        <v>19</v>
      </c>
      <c r="M128" s="74" t="n">
        <v>69</v>
      </c>
      <c r="N128" s="74" t="n">
        <v>12</v>
      </c>
      <c r="O128" s="75" t="n">
        <f aca="false">L128/(H128*Q128)</f>
        <v>15.5038759689922</v>
      </c>
      <c r="P128" s="74" t="n">
        <v>62</v>
      </c>
      <c r="Q128" s="72" t="n">
        <v>0.95</v>
      </c>
      <c r="R128" s="73" t="n">
        <f aca="false">S128*T128*U128*V128</f>
        <v>5.445</v>
      </c>
      <c r="S128" s="74" t="n">
        <v>6</v>
      </c>
      <c r="T128" s="72" t="n">
        <v>0.45</v>
      </c>
      <c r="U128" s="72" t="n">
        <f aca="false">44/12</f>
        <v>3.66666666666667</v>
      </c>
      <c r="V128" s="72" t="n">
        <f aca="false">IF(B128="озимая пшеница", IF(C128="классическая технология", 0.65, 0.82),
 IF(B128="подсолнечник", IF(C128="классическая технология", 0.68, 0.75),
 IF(B128="кукуруза", IF(C128="классическая технология", 0.65, 0.85),
 IF(B128="многолетние травы", IF(C128="классическая технология", 0.55, 0.7),
 IF(B128="Лён", IF(C128="классическая технология", 0.48, 0.7),
 IF(B128="Горох", IF(C128="классическая технология", 0.55, 0.8),
 "введите корректное значение"
 ))))))</f>
        <v>0.55</v>
      </c>
      <c r="W128" s="73" t="n">
        <f aca="false">H128*X128</f>
        <v>1.1352</v>
      </c>
      <c r="X128" s="72" t="n">
        <v>0.88</v>
      </c>
    </row>
    <row r="129" customFormat="false" ht="15" hidden="false" customHeight="false" outlineLevel="0" collapsed="false">
      <c r="A129" s="59" t="n">
        <v>127</v>
      </c>
      <c r="B129" s="71" t="s">
        <v>100</v>
      </c>
      <c r="C129" s="71" t="s">
        <v>101</v>
      </c>
      <c r="D129" s="72" t="n">
        <v>0.268</v>
      </c>
      <c r="E129" s="72" t="n">
        <v>0.134</v>
      </c>
      <c r="F129" s="72" t="n">
        <v>0.268</v>
      </c>
      <c r="G129" s="73" t="n">
        <f aca="false">D129+E129+F129</f>
        <v>0.67</v>
      </c>
      <c r="H129" s="73" t="n">
        <f aca="false">I129-G129</f>
        <v>0.63</v>
      </c>
      <c r="I129" s="16" t="n">
        <v>1.3</v>
      </c>
      <c r="J129" s="74" t="n">
        <f aca="false">H129/I129*100</f>
        <v>48.4615384615385</v>
      </c>
      <c r="K129" s="62" t="n">
        <v>292</v>
      </c>
      <c r="L129" s="73" t="n">
        <f aca="false">M129+N129-P129</f>
        <v>-4</v>
      </c>
      <c r="M129" s="74" t="n">
        <v>62</v>
      </c>
      <c r="N129" s="74" t="n">
        <v>12</v>
      </c>
      <c r="O129" s="75" t="n">
        <f aca="false">L129/(H129*Q129)</f>
        <v>-7.64964620386307</v>
      </c>
      <c r="P129" s="74" t="n">
        <v>78</v>
      </c>
      <c r="Q129" s="72" t="n">
        <v>0.83</v>
      </c>
      <c r="R129" s="73" t="n">
        <f aca="false">S129*T129*U129*V129</f>
        <v>3.465</v>
      </c>
      <c r="S129" s="74" t="n">
        <v>3</v>
      </c>
      <c r="T129" s="72" t="n">
        <v>0.45</v>
      </c>
      <c r="U129" s="72" t="n">
        <f aca="false">44/12</f>
        <v>3.66666666666667</v>
      </c>
      <c r="V129" s="72" t="n">
        <f aca="false">IF(B129="озимая пшеница", IF(C129="классическая технология", 0.65, 0.82),
 IF(B129="подсолнечник", IF(C129="классическая технология", 0.68, 0.75),
 IF(B129="кукуруза", IF(C129="классическая технология", 0.65, 0.85),
 IF(B129="многолетние травы", IF(C129="классическая технология", 0.55, 0.7),
 IF(B129="Лён", IF(C129="классическая технология", 0.48, 0.7),
 IF(B129="Горох", IF(C129="классическая технология", 0.55, 0.8),
 "введите корректное значение"
 ))))))</f>
        <v>0.7</v>
      </c>
      <c r="W129" s="73" t="n">
        <f aca="false">H129*X129</f>
        <v>0.5859</v>
      </c>
      <c r="X129" s="72" t="n">
        <v>0.93</v>
      </c>
    </row>
    <row r="130" customFormat="false" ht="15" hidden="false" customHeight="false" outlineLevel="0" collapsed="false">
      <c r="A130" s="59" t="n">
        <v>128</v>
      </c>
      <c r="B130" s="71" t="s">
        <v>104</v>
      </c>
      <c r="C130" s="71" t="s">
        <v>102</v>
      </c>
      <c r="D130" s="72" t="n">
        <v>0.29</v>
      </c>
      <c r="E130" s="72" t="n">
        <v>0.116</v>
      </c>
      <c r="F130" s="72" t="n">
        <v>0.174</v>
      </c>
      <c r="G130" s="73" t="n">
        <f aca="false">D130+E130+F130</f>
        <v>0.58</v>
      </c>
      <c r="H130" s="73" t="n">
        <f aca="false">I130-G130</f>
        <v>1.32</v>
      </c>
      <c r="I130" s="16" t="n">
        <v>1.9</v>
      </c>
      <c r="J130" s="74" t="n">
        <f aca="false">H130/I130*100</f>
        <v>69.4736842105263</v>
      </c>
      <c r="K130" s="62" t="n">
        <v>136</v>
      </c>
      <c r="L130" s="73" t="n">
        <f aca="false">M130+N130-P130</f>
        <v>11</v>
      </c>
      <c r="M130" s="74" t="n">
        <v>86</v>
      </c>
      <c r="N130" s="74" t="n">
        <v>7</v>
      </c>
      <c r="O130" s="75" t="n">
        <f aca="false">L130/(H130*Q130)</f>
        <v>8.50340136054422</v>
      </c>
      <c r="P130" s="74" t="n">
        <v>82</v>
      </c>
      <c r="Q130" s="72" t="n">
        <v>0.98</v>
      </c>
      <c r="R130" s="73" t="n">
        <f aca="false">S130*T130*U130*V130</f>
        <v>4.5375</v>
      </c>
      <c r="S130" s="74" t="n">
        <v>5</v>
      </c>
      <c r="T130" s="72" t="n">
        <v>0.45</v>
      </c>
      <c r="U130" s="72" t="n">
        <f aca="false">44/12</f>
        <v>3.66666666666667</v>
      </c>
      <c r="V130" s="72" t="n">
        <f aca="false">IF(B130="озимая пшеница", IF(C130="классическая технология", 0.65, 0.82),
 IF(B130="подсолнечник", IF(C130="классическая технология", 0.68, 0.75),
 IF(B130="кукуруза", IF(C130="классическая технология", 0.65, 0.85),
 IF(B130="многолетние травы", IF(C130="классическая технология", 0.55, 0.7),
 IF(B130="Лён", IF(C130="классическая технология", 0.48, 0.7),
 IF(B130="Горох", IF(C130="классическая технология", 0.55, 0.8),
 "введите корректное значение"
 ))))))</f>
        <v>0.55</v>
      </c>
      <c r="W130" s="73" t="n">
        <f aca="false">H130*X130</f>
        <v>1.1616</v>
      </c>
      <c r="X130" s="72" t="n">
        <v>0.88</v>
      </c>
    </row>
    <row r="131" customFormat="false" ht="15" hidden="false" customHeight="false" outlineLevel="0" collapsed="false">
      <c r="A131" s="59" t="n">
        <v>129</v>
      </c>
      <c r="B131" s="71" t="s">
        <v>104</v>
      </c>
      <c r="C131" s="71" t="s">
        <v>101</v>
      </c>
      <c r="D131" s="72" t="n">
        <v>0.368</v>
      </c>
      <c r="E131" s="72" t="n">
        <v>0.046</v>
      </c>
      <c r="F131" s="72" t="n">
        <v>0.23</v>
      </c>
      <c r="G131" s="73" t="n">
        <f aca="false">D131+E131+F131</f>
        <v>0.644</v>
      </c>
      <c r="H131" s="73" t="n">
        <f aca="false">I131-G131</f>
        <v>1.756</v>
      </c>
      <c r="I131" s="16" t="n">
        <v>2.4</v>
      </c>
      <c r="J131" s="74" t="n">
        <f aca="false">H131/I131*100</f>
        <v>73.1666666666667</v>
      </c>
      <c r="K131" s="62" t="n">
        <v>252</v>
      </c>
      <c r="L131" s="73" t="n">
        <f aca="false">M131+N131-P131</f>
        <v>87</v>
      </c>
      <c r="M131" s="74" t="n">
        <v>132</v>
      </c>
      <c r="N131" s="74" t="n">
        <v>7</v>
      </c>
      <c r="O131" s="75" t="n">
        <f aca="false">L131/(H131*Q131)</f>
        <v>55.0493545937737</v>
      </c>
      <c r="P131" s="74" t="n">
        <v>52</v>
      </c>
      <c r="Q131" s="72" t="n">
        <v>0.9</v>
      </c>
      <c r="R131" s="73" t="n">
        <f aca="false">S131*T131*U131*V131</f>
        <v>5.28</v>
      </c>
      <c r="S131" s="74" t="n">
        <v>4</v>
      </c>
      <c r="T131" s="72" t="n">
        <v>0.45</v>
      </c>
      <c r="U131" s="72" t="n">
        <f aca="false">44/12</f>
        <v>3.66666666666667</v>
      </c>
      <c r="V131" s="72" t="n">
        <f aca="false">IF(B131="озимая пшеница", IF(C131="классическая технология", 0.65, 0.82),
 IF(B131="подсолнечник", IF(C131="классическая технология", 0.68, 0.75),
 IF(B131="кукуруза", IF(C131="классическая технология", 0.65, 0.85),
 IF(B131="многолетние травы", IF(C131="классическая технология", 0.55, 0.7),
 IF(B131="Лён", IF(C131="классическая технология", 0.48, 0.7),
 IF(B131="Горох", IF(C131="классическая технология", 0.55, 0.8),
 "введите корректное значение"
 ))))))</f>
        <v>0.8</v>
      </c>
      <c r="W131" s="73" t="n">
        <f aca="false">H131*X131</f>
        <v>1.65064</v>
      </c>
      <c r="X131" s="72" t="n">
        <v>0.94</v>
      </c>
    </row>
    <row r="132" customFormat="false" ht="15" hidden="false" customHeight="false" outlineLevel="0" collapsed="false">
      <c r="A132" s="59" t="n">
        <v>130</v>
      </c>
      <c r="B132" s="71" t="s">
        <v>107</v>
      </c>
      <c r="C132" s="71" t="s">
        <v>102</v>
      </c>
      <c r="D132" s="72" t="n">
        <v>0.126</v>
      </c>
      <c r="E132" s="72" t="n">
        <v>0.042</v>
      </c>
      <c r="F132" s="72" t="n">
        <v>0.126</v>
      </c>
      <c r="G132" s="73" t="n">
        <f aca="false">D132+E132+F132</f>
        <v>0.294</v>
      </c>
      <c r="H132" s="73" t="n">
        <f aca="false">I132-G132</f>
        <v>1.206</v>
      </c>
      <c r="I132" s="16" t="n">
        <v>1.5</v>
      </c>
      <c r="J132" s="74" t="n">
        <f aca="false">H132/I132*100</f>
        <v>80.4</v>
      </c>
      <c r="K132" s="62" t="n">
        <v>131</v>
      </c>
      <c r="L132" s="73" t="n">
        <f aca="false">M132+N132-P132</f>
        <v>-2</v>
      </c>
      <c r="M132" s="74" t="n">
        <v>60</v>
      </c>
      <c r="N132" s="74" t="n">
        <v>11</v>
      </c>
      <c r="O132" s="75" t="n">
        <f aca="false">L132/(H132*Q132)</f>
        <v>-1.69221917622771</v>
      </c>
      <c r="P132" s="74" t="n">
        <v>73</v>
      </c>
      <c r="Q132" s="72" t="n">
        <v>0.98</v>
      </c>
      <c r="R132" s="73" t="n">
        <f aca="false">S132*T132*U132*V132</f>
        <v>6.732</v>
      </c>
      <c r="S132" s="74" t="n">
        <v>6</v>
      </c>
      <c r="T132" s="72" t="n">
        <v>0.45</v>
      </c>
      <c r="U132" s="72" t="n">
        <f aca="false">44/12</f>
        <v>3.66666666666667</v>
      </c>
      <c r="V132" s="72" t="n">
        <f aca="false">IF(B132="озимая пшеница", IF(C132="классическая технология", 0.65, 0.82),
 IF(B132="подсолнечник", IF(C132="классическая технология", 0.68, 0.75),
 IF(B132="кукуруза", IF(C132="классическая технология", 0.65, 0.85),
 IF(B132="многолетние травы", IF(C132="классическая технология", 0.55, 0.7),
 IF(B132="Лён", IF(C132="классическая технология", 0.48, 0.7),
 IF(B132="Горох", IF(C132="классическая технология", 0.55, 0.8),
 "введите корректное значение"
 ))))))</f>
        <v>0.68</v>
      </c>
      <c r="W132" s="73" t="n">
        <f aca="false">H132*X132</f>
        <v>1.15776</v>
      </c>
      <c r="X132" s="72" t="n">
        <v>0.96</v>
      </c>
    </row>
    <row r="133" customFormat="false" ht="15" hidden="false" customHeight="false" outlineLevel="0" collapsed="false">
      <c r="A133" s="59" t="n">
        <v>131</v>
      </c>
      <c r="B133" s="71" t="s">
        <v>103</v>
      </c>
      <c r="C133" s="71" t="s">
        <v>101</v>
      </c>
      <c r="D133" s="72" t="n">
        <v>0.25</v>
      </c>
      <c r="E133" s="72" t="n">
        <v>0.1</v>
      </c>
      <c r="F133" s="72" t="n">
        <v>0.4</v>
      </c>
      <c r="G133" s="73" t="n">
        <f aca="false">D133+E133+F133</f>
        <v>0.75</v>
      </c>
      <c r="H133" s="73" t="n">
        <f aca="false">I133-G133</f>
        <v>5.15</v>
      </c>
      <c r="I133" s="16" t="n">
        <v>5.9</v>
      </c>
      <c r="J133" s="74" t="n">
        <f aca="false">H133/I133*100</f>
        <v>87.2881355932204</v>
      </c>
      <c r="K133" s="62" t="n">
        <v>224</v>
      </c>
      <c r="L133" s="73" t="n">
        <f aca="false">M133+N133-P133</f>
        <v>74</v>
      </c>
      <c r="M133" s="74" t="n">
        <v>116</v>
      </c>
      <c r="N133" s="74" t="n">
        <v>15</v>
      </c>
      <c r="O133" s="75" t="n">
        <f aca="false">L133/(H133*Q133)</f>
        <v>15.7900352075109</v>
      </c>
      <c r="P133" s="74" t="n">
        <v>57</v>
      </c>
      <c r="Q133" s="72" t="n">
        <v>0.91</v>
      </c>
      <c r="R133" s="73" t="n">
        <f aca="false">S133*T133*U133*V133</f>
        <v>5.412</v>
      </c>
      <c r="S133" s="74" t="n">
        <v>4</v>
      </c>
      <c r="T133" s="72" t="n">
        <v>0.45</v>
      </c>
      <c r="U133" s="72" t="n">
        <f aca="false">44/12</f>
        <v>3.66666666666667</v>
      </c>
      <c r="V133" s="72" t="n">
        <f aca="false">IF(B133="озимая пшеница", IF(C133="классическая технология", 0.65, 0.82),
 IF(B133="подсолнечник", IF(C133="классическая технология", 0.68, 0.75),
 IF(B133="кукуруза", IF(C133="классическая технология", 0.65, 0.85),
 IF(B133="многолетние травы", IF(C133="классическая технология", 0.55, 0.7),
 IF(B133="Лён", IF(C133="классическая технология", 0.48, 0.7),
 IF(B133="Горох", IF(C133="классическая технология", 0.55, 0.8),
 "введите корректное значение"
 ))))))</f>
        <v>0.82</v>
      </c>
      <c r="W133" s="73" t="n">
        <f aca="false">H133*X133</f>
        <v>4.532</v>
      </c>
      <c r="X133" s="72" t="n">
        <v>0.88</v>
      </c>
    </row>
    <row r="134" customFormat="false" ht="15" hidden="false" customHeight="false" outlineLevel="0" collapsed="false">
      <c r="A134" s="59" t="n">
        <v>132</v>
      </c>
      <c r="B134" s="71" t="s">
        <v>100</v>
      </c>
      <c r="C134" s="71" t="s">
        <v>102</v>
      </c>
      <c r="D134" s="72" t="n">
        <v>0.184</v>
      </c>
      <c r="E134" s="72" t="n">
        <v>0.046</v>
      </c>
      <c r="F134" s="72" t="n">
        <v>0.184</v>
      </c>
      <c r="G134" s="73" t="n">
        <f aca="false">D134+E134+F134</f>
        <v>0.414</v>
      </c>
      <c r="H134" s="73" t="n">
        <f aca="false">I134-G134</f>
        <v>0.786</v>
      </c>
      <c r="I134" s="16" t="n">
        <v>1.2</v>
      </c>
      <c r="J134" s="74" t="n">
        <f aca="false">H134/I134*100</f>
        <v>65.5</v>
      </c>
      <c r="K134" s="62" t="n">
        <v>239</v>
      </c>
      <c r="L134" s="73" t="n">
        <f aca="false">M134+N134-P134</f>
        <v>64</v>
      </c>
      <c r="M134" s="74" t="n">
        <v>142</v>
      </c>
      <c r="N134" s="74" t="n">
        <v>9</v>
      </c>
      <c r="O134" s="75" t="n">
        <f aca="false">L134/(H134*Q134)</f>
        <v>93.5918809043316</v>
      </c>
      <c r="P134" s="74" t="n">
        <v>87</v>
      </c>
      <c r="Q134" s="72" t="n">
        <v>0.87</v>
      </c>
      <c r="R134" s="73" t="n">
        <f aca="false">S134*T134*U134*V134</f>
        <v>4.752</v>
      </c>
      <c r="S134" s="74" t="n">
        <v>6</v>
      </c>
      <c r="T134" s="72" t="n">
        <v>0.45</v>
      </c>
      <c r="U134" s="72" t="n">
        <f aca="false">44/12</f>
        <v>3.66666666666667</v>
      </c>
      <c r="V134" s="72" t="n">
        <f aca="false">IF(B134="озимая пшеница", IF(C134="классическая технология", 0.65, 0.82),
 IF(B134="подсолнечник", IF(C134="классическая технология", 0.68, 0.75),
 IF(B134="кукуруза", IF(C134="классическая технология", 0.65, 0.85),
 IF(B134="многолетние травы", IF(C134="классическая технология", 0.55, 0.7),
 IF(B134="Лён", IF(C134="классическая технология", 0.48, 0.7),
 IF(B134="Горох", IF(C134="классическая технология", 0.55, 0.8),
 "введите корректное значение"
 ))))))</f>
        <v>0.48</v>
      </c>
      <c r="W134" s="73" t="n">
        <f aca="false">H134*X134</f>
        <v>0.71526</v>
      </c>
      <c r="X134" s="72" t="n">
        <v>0.91</v>
      </c>
    </row>
    <row r="135" customFormat="false" ht="15" hidden="false" customHeight="false" outlineLevel="0" collapsed="false">
      <c r="A135" s="59" t="n">
        <v>133</v>
      </c>
      <c r="B135" s="71" t="s">
        <v>106</v>
      </c>
      <c r="C135" s="71" t="s">
        <v>102</v>
      </c>
      <c r="D135" s="72" t="n">
        <v>0.504</v>
      </c>
      <c r="E135" s="72" t="n">
        <v>0.144</v>
      </c>
      <c r="F135" s="72" t="n">
        <v>0.288</v>
      </c>
      <c r="G135" s="73" t="n">
        <f aca="false">D135+E135+F135</f>
        <v>0.936</v>
      </c>
      <c r="H135" s="73" t="n">
        <f aca="false">I135-G135</f>
        <v>3.764</v>
      </c>
      <c r="I135" s="16" t="n">
        <v>4.7</v>
      </c>
      <c r="J135" s="74" t="n">
        <f aca="false">H135/I135*100</f>
        <v>80.0851063829787</v>
      </c>
      <c r="K135" s="62" t="n">
        <v>400</v>
      </c>
      <c r="L135" s="73" t="n">
        <f aca="false">M135+N135-P135</f>
        <v>10</v>
      </c>
      <c r="M135" s="74" t="n">
        <v>83</v>
      </c>
      <c r="N135" s="74" t="n">
        <v>13</v>
      </c>
      <c r="O135" s="75" t="n">
        <f aca="false">L135/(H135*Q135)</f>
        <v>2.71096749007786</v>
      </c>
      <c r="P135" s="74" t="n">
        <v>86</v>
      </c>
      <c r="Q135" s="72" t="n">
        <v>0.98</v>
      </c>
      <c r="R135" s="73" t="n">
        <f aca="false">S135*T135*U135*V135</f>
        <v>4.5375</v>
      </c>
      <c r="S135" s="74" t="n">
        <v>5</v>
      </c>
      <c r="T135" s="72" t="n">
        <v>0.45</v>
      </c>
      <c r="U135" s="72" t="n">
        <f aca="false">44/12</f>
        <v>3.66666666666667</v>
      </c>
      <c r="V135" s="72" t="n">
        <f aca="false">IF(B135="озимая пшеница", IF(C135="классическая технология", 0.65, 0.82),
 IF(B135="подсолнечник", IF(C135="классическая технология", 0.68, 0.75),
 IF(B135="кукуруза", IF(C135="классическая технология", 0.65, 0.85),
 IF(B135="многолетние травы", IF(C135="классическая технология", 0.55, 0.7),
 IF(B135="Лён", IF(C135="классическая технология", 0.48, 0.7),
 IF(B135="Горох", IF(C135="классическая технология", 0.55, 0.8),
 "введите корректное значение"
 ))))))</f>
        <v>0.55</v>
      </c>
      <c r="W135" s="73" t="n">
        <f aca="false">H135*X135</f>
        <v>3.08648</v>
      </c>
      <c r="X135" s="72" t="n">
        <v>0.82</v>
      </c>
    </row>
    <row r="136" customFormat="false" ht="15" hidden="false" customHeight="false" outlineLevel="0" collapsed="false">
      <c r="A136" s="59" t="n">
        <v>134</v>
      </c>
      <c r="B136" s="71" t="s">
        <v>104</v>
      </c>
      <c r="C136" s="71" t="s">
        <v>102</v>
      </c>
      <c r="D136" s="72" t="n">
        <v>0.192</v>
      </c>
      <c r="E136" s="72" t="n">
        <v>0.048</v>
      </c>
      <c r="F136" s="72" t="n">
        <v>0.144</v>
      </c>
      <c r="G136" s="73" t="n">
        <f aca="false">D136+E136+F136</f>
        <v>0.384</v>
      </c>
      <c r="H136" s="73" t="n">
        <f aca="false">I136-G136</f>
        <v>2.016</v>
      </c>
      <c r="I136" s="16" t="n">
        <v>2.4</v>
      </c>
      <c r="J136" s="74" t="n">
        <f aca="false">H136/I136*100</f>
        <v>84</v>
      </c>
      <c r="K136" s="62" t="n">
        <v>264</v>
      </c>
      <c r="L136" s="73" t="n">
        <f aca="false">M136+N136-P136</f>
        <v>101</v>
      </c>
      <c r="M136" s="74" t="n">
        <v>143</v>
      </c>
      <c r="N136" s="74" t="n">
        <v>5</v>
      </c>
      <c r="O136" s="75" t="n">
        <f aca="false">L136/(H136*Q136)</f>
        <v>61.8508720360572</v>
      </c>
      <c r="P136" s="74" t="n">
        <v>47</v>
      </c>
      <c r="Q136" s="72" t="n">
        <v>0.81</v>
      </c>
      <c r="R136" s="73" t="n">
        <f aca="false">S136*T136*U136*V136</f>
        <v>5.445</v>
      </c>
      <c r="S136" s="74" t="n">
        <v>6</v>
      </c>
      <c r="T136" s="72" t="n">
        <v>0.45</v>
      </c>
      <c r="U136" s="72" t="n">
        <f aca="false">44/12</f>
        <v>3.66666666666667</v>
      </c>
      <c r="V136" s="72" t="n">
        <f aca="false">IF(B136="озимая пшеница", IF(C136="классическая технология", 0.65, 0.82),
 IF(B136="подсолнечник", IF(C136="классическая технология", 0.68, 0.75),
 IF(B136="кукуруза", IF(C136="классическая технология", 0.65, 0.85),
 IF(B136="многолетние травы", IF(C136="классическая технология", 0.55, 0.7),
 IF(B136="Лён", IF(C136="классическая технология", 0.48, 0.7),
 IF(B136="Горох", IF(C136="классическая технология", 0.55, 0.8),
 "введите корректное значение"
 ))))))</f>
        <v>0.55</v>
      </c>
      <c r="W136" s="73" t="n">
        <f aca="false">H136*X136</f>
        <v>1.77408</v>
      </c>
      <c r="X136" s="72" t="n">
        <v>0.88</v>
      </c>
    </row>
    <row r="137" customFormat="false" ht="15" hidden="false" customHeight="false" outlineLevel="0" collapsed="false">
      <c r="A137" s="59" t="n">
        <v>135</v>
      </c>
      <c r="B137" s="71" t="s">
        <v>103</v>
      </c>
      <c r="C137" s="71" t="s">
        <v>102</v>
      </c>
      <c r="D137" s="72" t="n">
        <v>0.357</v>
      </c>
      <c r="E137" s="72" t="n">
        <v>0.051</v>
      </c>
      <c r="F137" s="72" t="n">
        <v>0.102</v>
      </c>
      <c r="G137" s="73" t="n">
        <f aca="false">D137+E137+F137</f>
        <v>0.51</v>
      </c>
      <c r="H137" s="73" t="n">
        <f aca="false">I137-G137</f>
        <v>5.69</v>
      </c>
      <c r="I137" s="16" t="n">
        <v>6.2</v>
      </c>
      <c r="J137" s="74" t="n">
        <f aca="false">H137/I137*100</f>
        <v>91.7741935483871</v>
      </c>
      <c r="K137" s="62" t="n">
        <v>472</v>
      </c>
      <c r="L137" s="73" t="n">
        <f aca="false">M137+N137-P137</f>
        <v>75</v>
      </c>
      <c r="M137" s="74" t="n">
        <v>146</v>
      </c>
      <c r="N137" s="74" t="n">
        <v>7</v>
      </c>
      <c r="O137" s="75" t="n">
        <f aca="false">L137/(H137*Q137)</f>
        <v>14.3271949262627</v>
      </c>
      <c r="P137" s="74" t="n">
        <v>78</v>
      </c>
      <c r="Q137" s="72" t="n">
        <v>0.92</v>
      </c>
      <c r="R137" s="73" t="n">
        <f aca="false">S137*T137*U137*V137</f>
        <v>3.2175</v>
      </c>
      <c r="S137" s="74" t="n">
        <v>3</v>
      </c>
      <c r="T137" s="72" t="n">
        <v>0.45</v>
      </c>
      <c r="U137" s="72" t="n">
        <f aca="false">44/12</f>
        <v>3.66666666666667</v>
      </c>
      <c r="V137" s="72" t="n">
        <f aca="false">IF(B137="озимая пшеница", IF(C137="классическая технология", 0.65, 0.82),
 IF(B137="подсолнечник", IF(C137="классическая технология", 0.68, 0.75),
 IF(B137="кукуруза", IF(C137="классическая технология", 0.65, 0.85),
 IF(B137="многолетние травы", IF(C137="классическая технология", 0.55, 0.7),
 IF(B137="Лён", IF(C137="классическая технология", 0.48, 0.7),
 IF(B137="Горох", IF(C137="классическая технология", 0.55, 0.8),
 "введите корректное значение"
 ))))))</f>
        <v>0.65</v>
      </c>
      <c r="W137" s="73" t="n">
        <f aca="false">H137*X137</f>
        <v>4.552</v>
      </c>
      <c r="X137" s="72" t="n">
        <v>0.8</v>
      </c>
    </row>
    <row r="138" customFormat="false" ht="15" hidden="false" customHeight="false" outlineLevel="0" collapsed="false">
      <c r="A138" s="59" t="n">
        <v>136</v>
      </c>
      <c r="B138" s="71" t="s">
        <v>103</v>
      </c>
      <c r="C138" s="71" t="s">
        <v>101</v>
      </c>
      <c r="D138" s="72" t="n">
        <v>0.497</v>
      </c>
      <c r="E138" s="72" t="n">
        <v>0.142</v>
      </c>
      <c r="F138" s="72" t="n">
        <v>0.284</v>
      </c>
      <c r="G138" s="73" t="n">
        <f aca="false">D138+E138+F138</f>
        <v>0.923</v>
      </c>
      <c r="H138" s="73" t="n">
        <f aca="false">I138-G138</f>
        <v>3.977</v>
      </c>
      <c r="I138" s="16" t="n">
        <v>4.9</v>
      </c>
      <c r="J138" s="74" t="n">
        <f aca="false">H138/I138*100</f>
        <v>81.1632653061224</v>
      </c>
      <c r="K138" s="62" t="n">
        <v>204</v>
      </c>
      <c r="L138" s="73" t="n">
        <f aca="false">M138+N138-P138</f>
        <v>20</v>
      </c>
      <c r="M138" s="74" t="n">
        <v>61</v>
      </c>
      <c r="N138" s="74" t="n">
        <v>8</v>
      </c>
      <c r="O138" s="75" t="n">
        <f aca="false">L138/(H138*Q138)</f>
        <v>5.02891626854413</v>
      </c>
      <c r="P138" s="74" t="n">
        <v>49</v>
      </c>
      <c r="Q138" s="72" t="n">
        <v>1</v>
      </c>
      <c r="R138" s="73" t="n">
        <f aca="false">S138*T138*U138*V138</f>
        <v>4.059</v>
      </c>
      <c r="S138" s="74" t="n">
        <v>3</v>
      </c>
      <c r="T138" s="72" t="n">
        <v>0.45</v>
      </c>
      <c r="U138" s="72" t="n">
        <f aca="false">44/12</f>
        <v>3.66666666666667</v>
      </c>
      <c r="V138" s="72" t="n">
        <f aca="false">IF(B138="озимая пшеница", IF(C138="классическая технология", 0.65, 0.82),
 IF(B138="подсолнечник", IF(C138="классическая технология", 0.68, 0.75),
 IF(B138="кукуруза", IF(C138="классическая технология", 0.65, 0.85),
 IF(B138="многолетние травы", IF(C138="классическая технология", 0.55, 0.7),
 IF(B138="Лён", IF(C138="классическая технология", 0.48, 0.7),
 IF(B138="Горох", IF(C138="классическая технология", 0.55, 0.8),
 "введите корректное значение"
 ))))))</f>
        <v>0.82</v>
      </c>
      <c r="W138" s="73" t="n">
        <f aca="false">H138*X138</f>
        <v>3.89746</v>
      </c>
      <c r="X138" s="72" t="n">
        <v>0.98</v>
      </c>
    </row>
    <row r="139" customFormat="false" ht="15" hidden="false" customHeight="false" outlineLevel="0" collapsed="false">
      <c r="A139" s="59" t="n">
        <v>137</v>
      </c>
      <c r="B139" s="71" t="s">
        <v>104</v>
      </c>
      <c r="C139" s="71" t="s">
        <v>101</v>
      </c>
      <c r="D139" s="72" t="n">
        <v>0.147</v>
      </c>
      <c r="E139" s="72" t="n">
        <v>0.049</v>
      </c>
      <c r="F139" s="72" t="n">
        <v>0.343</v>
      </c>
      <c r="G139" s="73" t="n">
        <f aca="false">D139+E139+F139</f>
        <v>0.539</v>
      </c>
      <c r="H139" s="73" t="n">
        <f aca="false">I139-G139</f>
        <v>1.461</v>
      </c>
      <c r="I139" s="16" t="n">
        <v>2</v>
      </c>
      <c r="J139" s="74" t="n">
        <f aca="false">H139/I139*100</f>
        <v>73.05</v>
      </c>
      <c r="K139" s="62" t="n">
        <v>401</v>
      </c>
      <c r="L139" s="73" t="n">
        <f aca="false">M139+N139-P139</f>
        <v>83</v>
      </c>
      <c r="M139" s="74" t="n">
        <v>135</v>
      </c>
      <c r="N139" s="74" t="n">
        <v>15</v>
      </c>
      <c r="O139" s="75" t="n">
        <f aca="false">L139/(H139*Q139)</f>
        <v>62.4290152010891</v>
      </c>
      <c r="P139" s="74" t="n">
        <v>67</v>
      </c>
      <c r="Q139" s="72" t="n">
        <v>0.91</v>
      </c>
      <c r="R139" s="73" t="n">
        <f aca="false">S139*T139*U139*V139</f>
        <v>7.92</v>
      </c>
      <c r="S139" s="74" t="n">
        <v>6</v>
      </c>
      <c r="T139" s="72" t="n">
        <v>0.45</v>
      </c>
      <c r="U139" s="72" t="n">
        <f aca="false">44/12</f>
        <v>3.66666666666667</v>
      </c>
      <c r="V139" s="72" t="n">
        <f aca="false">IF(B139="озимая пшеница", IF(C139="классическая технология", 0.65, 0.82),
 IF(B139="подсолнечник", IF(C139="классическая технология", 0.68, 0.75),
 IF(B139="кукуруза", IF(C139="классическая технология", 0.65, 0.85),
 IF(B139="многолетние травы", IF(C139="классическая технология", 0.55, 0.7),
 IF(B139="Лён", IF(C139="классическая технология", 0.48, 0.7),
 IF(B139="Горох", IF(C139="классическая технология", 0.55, 0.8),
 "введите корректное значение"
 ))))))</f>
        <v>0.8</v>
      </c>
      <c r="W139" s="73" t="n">
        <f aca="false">H139*X139</f>
        <v>1.24185</v>
      </c>
      <c r="X139" s="72" t="n">
        <v>0.85</v>
      </c>
    </row>
    <row r="140" customFormat="false" ht="15" hidden="false" customHeight="false" outlineLevel="0" collapsed="false">
      <c r="A140" s="59" t="n">
        <v>138</v>
      </c>
      <c r="B140" s="71" t="s">
        <v>106</v>
      </c>
      <c r="C140" s="71" t="s">
        <v>101</v>
      </c>
      <c r="D140" s="72" t="n">
        <v>0.265</v>
      </c>
      <c r="E140" s="72" t="n">
        <v>0.053</v>
      </c>
      <c r="F140" s="72" t="n">
        <v>0.212</v>
      </c>
      <c r="G140" s="73" t="n">
        <f aca="false">D140+E140+F140</f>
        <v>0.53</v>
      </c>
      <c r="H140" s="73" t="n">
        <f aca="false">I140-G140</f>
        <v>4.27</v>
      </c>
      <c r="I140" s="16" t="n">
        <v>4.8</v>
      </c>
      <c r="J140" s="74" t="n">
        <f aca="false">H140/I140*100</f>
        <v>88.9583333333333</v>
      </c>
      <c r="K140" s="62" t="n">
        <v>140</v>
      </c>
      <c r="L140" s="73" t="n">
        <f aca="false">M140+N140-P140</f>
        <v>50</v>
      </c>
      <c r="M140" s="74" t="n">
        <v>81</v>
      </c>
      <c r="N140" s="74" t="n">
        <v>9</v>
      </c>
      <c r="O140" s="75" t="n">
        <f aca="false">L140/(H140*Q140)</f>
        <v>12.3258967089856</v>
      </c>
      <c r="P140" s="74" t="n">
        <v>40</v>
      </c>
      <c r="Q140" s="72" t="n">
        <v>0.95</v>
      </c>
      <c r="R140" s="73" t="n">
        <f aca="false">S140*T140*U140*V140</f>
        <v>4.62</v>
      </c>
      <c r="S140" s="74" t="n">
        <v>4</v>
      </c>
      <c r="T140" s="72" t="n">
        <v>0.45</v>
      </c>
      <c r="U140" s="72" t="n">
        <f aca="false">44/12</f>
        <v>3.66666666666667</v>
      </c>
      <c r="V140" s="72" t="n">
        <f aca="false">IF(B140="озимая пшеница", IF(C140="классическая технология", 0.65, 0.82),
 IF(B140="подсолнечник", IF(C140="классическая технология", 0.68, 0.75),
 IF(B140="кукуруза", IF(C140="классическая технология", 0.65, 0.85),
 IF(B140="многолетние травы", IF(C140="классическая технология", 0.55, 0.7),
 IF(B140="Лён", IF(C140="классическая технология", 0.48, 0.7),
 IF(B140="Горох", IF(C140="классическая технология", 0.55, 0.8),
 "введите корректное значение"
 ))))))</f>
        <v>0.7</v>
      </c>
      <c r="W140" s="73" t="n">
        <f aca="false">H140*X140</f>
        <v>3.6295</v>
      </c>
      <c r="X140" s="72" t="n">
        <v>0.85</v>
      </c>
    </row>
    <row r="141" customFormat="false" ht="15" hidden="false" customHeight="false" outlineLevel="0" collapsed="false">
      <c r="A141" s="59" t="n">
        <v>139</v>
      </c>
      <c r="B141" s="71" t="s">
        <v>106</v>
      </c>
      <c r="C141" s="71" t="s">
        <v>102</v>
      </c>
      <c r="D141" s="72" t="n">
        <v>0.196</v>
      </c>
      <c r="E141" s="72" t="n">
        <v>0.098</v>
      </c>
      <c r="F141" s="72" t="n">
        <v>0.147</v>
      </c>
      <c r="G141" s="73" t="n">
        <f aca="false">D141+E141+F141</f>
        <v>0.441</v>
      </c>
      <c r="H141" s="73" t="n">
        <f aca="false">I141-G141</f>
        <v>4.259</v>
      </c>
      <c r="I141" s="16" t="n">
        <v>4.7</v>
      </c>
      <c r="J141" s="74" t="n">
        <f aca="false">H141/I141*100</f>
        <v>90.6170212765958</v>
      </c>
      <c r="K141" s="62" t="n">
        <v>144</v>
      </c>
      <c r="L141" s="73" t="n">
        <f aca="false">M141+N141-P141</f>
        <v>12</v>
      </c>
      <c r="M141" s="74" t="n">
        <v>77</v>
      </c>
      <c r="N141" s="74" t="n">
        <v>11</v>
      </c>
      <c r="O141" s="75" t="n">
        <f aca="false">L141/(H141*Q141)</f>
        <v>2.81756280817093</v>
      </c>
      <c r="P141" s="74" t="n">
        <v>76</v>
      </c>
      <c r="Q141" s="72" t="n">
        <v>1</v>
      </c>
      <c r="R141" s="73" t="n">
        <f aca="false">S141*T141*U141*V141</f>
        <v>2.7225</v>
      </c>
      <c r="S141" s="74" t="n">
        <v>3</v>
      </c>
      <c r="T141" s="72" t="n">
        <v>0.45</v>
      </c>
      <c r="U141" s="72" t="n">
        <f aca="false">44/12</f>
        <v>3.66666666666667</v>
      </c>
      <c r="V141" s="72" t="n">
        <f aca="false">IF(B141="озимая пшеница", IF(C141="классическая технология", 0.65, 0.82),
 IF(B141="подсолнечник", IF(C141="классическая технология", 0.68, 0.75),
 IF(B141="кукуруза", IF(C141="классическая технология", 0.65, 0.85),
 IF(B141="многолетние травы", IF(C141="классическая технология", 0.55, 0.7),
 IF(B141="Лён", IF(C141="классическая технология", 0.48, 0.7),
 IF(B141="Горох", IF(C141="классическая технология", 0.55, 0.8),
 "введите корректное значение"
 ))))))</f>
        <v>0.55</v>
      </c>
      <c r="W141" s="73" t="n">
        <f aca="false">H141*X141</f>
        <v>4.17382</v>
      </c>
      <c r="X141" s="72" t="n">
        <v>0.98</v>
      </c>
    </row>
    <row r="142" customFormat="false" ht="15" hidden="false" customHeight="false" outlineLevel="0" collapsed="false">
      <c r="A142" s="59" t="n">
        <v>140</v>
      </c>
      <c r="B142" s="71" t="s">
        <v>105</v>
      </c>
      <c r="C142" s="71" t="s">
        <v>101</v>
      </c>
      <c r="D142" s="72" t="n">
        <v>0.427</v>
      </c>
      <c r="E142" s="72" t="n">
        <v>0.061</v>
      </c>
      <c r="F142" s="72" t="n">
        <v>0.488</v>
      </c>
      <c r="G142" s="73" t="n">
        <f aca="false">D142+E142+F142</f>
        <v>0.976</v>
      </c>
      <c r="H142" s="73" t="n">
        <f aca="false">I142-G142</f>
        <v>2.224</v>
      </c>
      <c r="I142" s="16" t="n">
        <v>3.2</v>
      </c>
      <c r="J142" s="74" t="n">
        <f aca="false">H142/I142*100</f>
        <v>69.5</v>
      </c>
      <c r="K142" s="62" t="n">
        <v>456</v>
      </c>
      <c r="L142" s="73" t="n">
        <f aca="false">M142+N142-P142</f>
        <v>33</v>
      </c>
      <c r="M142" s="74" t="n">
        <v>107</v>
      </c>
      <c r="N142" s="74" t="n">
        <v>14</v>
      </c>
      <c r="O142" s="75" t="n">
        <f aca="false">L142/(H142*Q142)</f>
        <v>15.7852441451094</v>
      </c>
      <c r="P142" s="74" t="n">
        <v>88</v>
      </c>
      <c r="Q142" s="72" t="n">
        <v>0.94</v>
      </c>
      <c r="R142" s="73" t="n">
        <f aca="false">S142*T142*U142*V142</f>
        <v>5.61</v>
      </c>
      <c r="S142" s="74" t="n">
        <v>4</v>
      </c>
      <c r="T142" s="72" t="n">
        <v>0.45</v>
      </c>
      <c r="U142" s="72" t="n">
        <f aca="false">44/12</f>
        <v>3.66666666666667</v>
      </c>
      <c r="V142" s="72" t="n">
        <f aca="false">IF(B142="озимая пшеница", IF(C142="классическая технология", 0.65, 0.82),
 IF(B142="подсолнечник", IF(C142="классическая технология", 0.68, 0.75),
 IF(B142="кукуруза", IF(C142="классическая технология", 0.65, 0.85),
 IF(B142="многолетние травы", IF(C142="классическая технология", 0.55, 0.7),
 IF(B142="Лён", IF(C142="классическая технология", 0.48, 0.7),
 IF(B142="Горох", IF(C142="классическая технология", 0.55, 0.8),
 "введите корректное значение"
 ))))))</f>
        <v>0.85</v>
      </c>
      <c r="W142" s="73" t="n">
        <f aca="false">H142*X142</f>
        <v>2.224</v>
      </c>
      <c r="X142" s="72" t="n">
        <v>1</v>
      </c>
    </row>
    <row r="143" customFormat="false" ht="15" hidden="false" customHeight="false" outlineLevel="0" collapsed="false">
      <c r="A143" s="59" t="n">
        <v>141</v>
      </c>
      <c r="B143" s="71" t="s">
        <v>105</v>
      </c>
      <c r="C143" s="71" t="s">
        <v>102</v>
      </c>
      <c r="D143" s="72" t="n">
        <v>0.357</v>
      </c>
      <c r="E143" s="72" t="n">
        <v>0.102</v>
      </c>
      <c r="F143" s="72" t="n">
        <v>0.306</v>
      </c>
      <c r="G143" s="73" t="n">
        <f aca="false">D143+E143+F143</f>
        <v>0.765</v>
      </c>
      <c r="H143" s="73" t="n">
        <f aca="false">I143-G143</f>
        <v>2.235</v>
      </c>
      <c r="I143" s="16" t="n">
        <v>3</v>
      </c>
      <c r="J143" s="74" t="n">
        <f aca="false">H143/I143*100</f>
        <v>74.5</v>
      </c>
      <c r="K143" s="62" t="n">
        <v>273</v>
      </c>
      <c r="L143" s="73" t="n">
        <f aca="false">M143+N143-P143</f>
        <v>97</v>
      </c>
      <c r="M143" s="74" t="n">
        <v>145</v>
      </c>
      <c r="N143" s="74" t="n">
        <v>8</v>
      </c>
      <c r="O143" s="75" t="n">
        <f aca="false">L143/(H143*Q143)</f>
        <v>48.7645476711158</v>
      </c>
      <c r="P143" s="74" t="n">
        <v>56</v>
      </c>
      <c r="Q143" s="72" t="n">
        <v>0.89</v>
      </c>
      <c r="R143" s="73" t="n">
        <f aca="false">S143*T143*U143*V143</f>
        <v>3.2175</v>
      </c>
      <c r="S143" s="74" t="n">
        <v>3</v>
      </c>
      <c r="T143" s="72" t="n">
        <v>0.45</v>
      </c>
      <c r="U143" s="72" t="n">
        <f aca="false">44/12</f>
        <v>3.66666666666667</v>
      </c>
      <c r="V143" s="72" t="n">
        <f aca="false">IF(B143="озимая пшеница", IF(C143="классическая технология", 0.65, 0.82),
 IF(B143="подсолнечник", IF(C143="классическая технология", 0.68, 0.75),
 IF(B143="кукуруза", IF(C143="классическая технология", 0.65, 0.85),
 IF(B143="многолетние травы", IF(C143="классическая технология", 0.55, 0.7),
 IF(B143="Лён", IF(C143="классическая технология", 0.48, 0.7),
 IF(B143="Горох", IF(C143="классическая технология", 0.55, 0.8),
 "введите корректное значение"
 ))))))</f>
        <v>0.65</v>
      </c>
      <c r="W143" s="73" t="n">
        <f aca="false">H143*X143</f>
        <v>2.16795</v>
      </c>
      <c r="X143" s="72" t="n">
        <v>0.97</v>
      </c>
    </row>
    <row r="144" customFormat="false" ht="15" hidden="false" customHeight="false" outlineLevel="0" collapsed="false">
      <c r="A144" s="59" t="n">
        <v>142</v>
      </c>
      <c r="B144" s="71" t="s">
        <v>103</v>
      </c>
      <c r="C144" s="71" t="s">
        <v>101</v>
      </c>
      <c r="D144" s="72" t="n">
        <v>0.348</v>
      </c>
      <c r="E144" s="72" t="n">
        <v>0.116</v>
      </c>
      <c r="F144" s="72" t="n">
        <v>0.174</v>
      </c>
      <c r="G144" s="73" t="n">
        <f aca="false">D144+E144+F144</f>
        <v>0.638</v>
      </c>
      <c r="H144" s="73" t="n">
        <f aca="false">I144-G144</f>
        <v>5.262</v>
      </c>
      <c r="I144" s="16" t="n">
        <v>5.9</v>
      </c>
      <c r="J144" s="74" t="n">
        <f aca="false">H144/I144*100</f>
        <v>89.1864406779661</v>
      </c>
      <c r="K144" s="62" t="n">
        <v>120</v>
      </c>
      <c r="L144" s="73" t="n">
        <f aca="false">M144+N144-P144</f>
        <v>51</v>
      </c>
      <c r="M144" s="74" t="n">
        <v>97</v>
      </c>
      <c r="N144" s="74" t="n">
        <v>10</v>
      </c>
      <c r="O144" s="75" t="n">
        <f aca="false">L144/(H144*Q144)</f>
        <v>11.4025085518814</v>
      </c>
      <c r="P144" s="74" t="n">
        <v>56</v>
      </c>
      <c r="Q144" s="72" t="n">
        <v>0.85</v>
      </c>
      <c r="R144" s="73" t="n">
        <f aca="false">S144*T144*U144*V144</f>
        <v>8.118</v>
      </c>
      <c r="S144" s="74" t="n">
        <v>6</v>
      </c>
      <c r="T144" s="72" t="n">
        <v>0.45</v>
      </c>
      <c r="U144" s="72" t="n">
        <f aca="false">44/12</f>
        <v>3.66666666666667</v>
      </c>
      <c r="V144" s="72" t="n">
        <f aca="false">IF(B144="озимая пшеница", IF(C144="классическая технология", 0.65, 0.82),
 IF(B144="подсолнечник", IF(C144="классическая технология", 0.68, 0.75),
 IF(B144="кукуруза", IF(C144="классическая технология", 0.65, 0.85),
 IF(B144="многолетние травы", IF(C144="классическая технология", 0.55, 0.7),
 IF(B144="Лён", IF(C144="классическая технология", 0.48, 0.7),
 IF(B144="Горох", IF(C144="классическая технология", 0.55, 0.8),
 "введите корректное значение"
 ))))))</f>
        <v>0.82</v>
      </c>
      <c r="W144" s="73" t="n">
        <f aca="false">H144*X144</f>
        <v>4.52532</v>
      </c>
      <c r="X144" s="72" t="n">
        <v>0.86</v>
      </c>
    </row>
    <row r="145" customFormat="false" ht="15" hidden="false" customHeight="false" outlineLevel="0" collapsed="false">
      <c r="A145" s="59" t="n">
        <v>143</v>
      </c>
      <c r="B145" s="71" t="s">
        <v>106</v>
      </c>
      <c r="C145" s="71" t="s">
        <v>102</v>
      </c>
      <c r="D145" s="72" t="n">
        <v>0.183</v>
      </c>
      <c r="E145" s="72" t="n">
        <v>0.061</v>
      </c>
      <c r="F145" s="72" t="n">
        <v>0.366</v>
      </c>
      <c r="G145" s="73" t="n">
        <f aca="false">D145+E145+F145</f>
        <v>0.61</v>
      </c>
      <c r="H145" s="73" t="n">
        <f aca="false">I145-G145</f>
        <v>4.19</v>
      </c>
      <c r="I145" s="16" t="n">
        <v>4.8</v>
      </c>
      <c r="J145" s="74" t="n">
        <f aca="false">H145/I145*100</f>
        <v>87.2916666666667</v>
      </c>
      <c r="K145" s="62" t="n">
        <v>375</v>
      </c>
      <c r="L145" s="73" t="n">
        <f aca="false">M145+N145-P145</f>
        <v>46</v>
      </c>
      <c r="M145" s="74" t="n">
        <v>87</v>
      </c>
      <c r="N145" s="74" t="n">
        <v>7</v>
      </c>
      <c r="O145" s="75" t="n">
        <f aca="false">L145/(H145*Q145)</f>
        <v>13.3884393736539</v>
      </c>
      <c r="P145" s="74" t="n">
        <v>48</v>
      </c>
      <c r="Q145" s="72" t="n">
        <v>0.82</v>
      </c>
      <c r="R145" s="73" t="n">
        <f aca="false">S145*T145*U145*V145</f>
        <v>5.445</v>
      </c>
      <c r="S145" s="74" t="n">
        <v>6</v>
      </c>
      <c r="T145" s="72" t="n">
        <v>0.45</v>
      </c>
      <c r="U145" s="72" t="n">
        <f aca="false">44/12</f>
        <v>3.66666666666667</v>
      </c>
      <c r="V145" s="72" t="n">
        <f aca="false">IF(B145="озимая пшеница", IF(C145="классическая технология", 0.65, 0.82),
 IF(B145="подсолнечник", IF(C145="классическая технология", 0.68, 0.75),
 IF(B145="кукуруза", IF(C145="классическая технология", 0.65, 0.85),
 IF(B145="многолетние травы", IF(C145="классическая технология", 0.55, 0.7),
 IF(B145="Лён", IF(C145="классическая технология", 0.48, 0.7),
 IF(B145="Горох", IF(C145="классическая технология", 0.55, 0.8),
 "введите корректное значение"
 ))))))</f>
        <v>0.55</v>
      </c>
      <c r="W145" s="73" t="n">
        <f aca="false">H145*X145</f>
        <v>3.352</v>
      </c>
      <c r="X145" s="72" t="n">
        <v>0.8</v>
      </c>
    </row>
    <row r="146" customFormat="false" ht="15" hidden="false" customHeight="false" outlineLevel="0" collapsed="false">
      <c r="A146" s="59" t="n">
        <v>144</v>
      </c>
      <c r="B146" s="71" t="s">
        <v>106</v>
      </c>
      <c r="C146" s="71" t="s">
        <v>102</v>
      </c>
      <c r="D146" s="72" t="n">
        <v>0.189</v>
      </c>
      <c r="E146" s="72" t="n">
        <v>0.063</v>
      </c>
      <c r="F146" s="72" t="n">
        <v>0.315</v>
      </c>
      <c r="G146" s="73" t="n">
        <f aca="false">D146+E146+F146</f>
        <v>0.567</v>
      </c>
      <c r="H146" s="73" t="n">
        <f aca="false">I146-G146</f>
        <v>3.933</v>
      </c>
      <c r="I146" s="16" t="n">
        <v>4.5</v>
      </c>
      <c r="J146" s="74" t="n">
        <f aca="false">H146/I146*100</f>
        <v>87.4</v>
      </c>
      <c r="K146" s="62" t="n">
        <v>306</v>
      </c>
      <c r="L146" s="73" t="n">
        <f aca="false">M146+N146-P146</f>
        <v>82</v>
      </c>
      <c r="M146" s="74" t="n">
        <v>149</v>
      </c>
      <c r="N146" s="74" t="n">
        <v>8</v>
      </c>
      <c r="O146" s="75" t="n">
        <f aca="false">L146/(H146*Q146)</f>
        <v>25.4258835494533</v>
      </c>
      <c r="P146" s="74" t="n">
        <v>75</v>
      </c>
      <c r="Q146" s="72" t="n">
        <v>0.82</v>
      </c>
      <c r="R146" s="73" t="n">
        <f aca="false">S146*T146*U146*V146</f>
        <v>4.5375</v>
      </c>
      <c r="S146" s="74" t="n">
        <v>5</v>
      </c>
      <c r="T146" s="72" t="n">
        <v>0.45</v>
      </c>
      <c r="U146" s="72" t="n">
        <f aca="false">44/12</f>
        <v>3.66666666666667</v>
      </c>
      <c r="V146" s="72" t="n">
        <f aca="false">IF(B146="озимая пшеница", IF(C146="классическая технология", 0.65, 0.82),
 IF(B146="подсолнечник", IF(C146="классическая технология", 0.68, 0.75),
 IF(B146="кукуруза", IF(C146="классическая технология", 0.65, 0.85),
 IF(B146="многолетние травы", IF(C146="классическая технология", 0.55, 0.7),
 IF(B146="Лён", IF(C146="классическая технология", 0.48, 0.7),
 IF(B146="Горох", IF(C146="классическая технология", 0.55, 0.8),
 "введите корректное значение"
 ))))))</f>
        <v>0.55</v>
      </c>
      <c r="W146" s="73" t="n">
        <f aca="false">H146*X146</f>
        <v>3.30372</v>
      </c>
      <c r="X146" s="72" t="n">
        <v>0.84</v>
      </c>
    </row>
    <row r="147" customFormat="false" ht="15" hidden="false" customHeight="false" outlineLevel="0" collapsed="false">
      <c r="A147" s="59" t="n">
        <v>145</v>
      </c>
      <c r="B147" s="71" t="s">
        <v>104</v>
      </c>
      <c r="C147" s="71" t="s">
        <v>102</v>
      </c>
      <c r="D147" s="72" t="n">
        <v>0.168</v>
      </c>
      <c r="E147" s="72" t="n">
        <v>0.042</v>
      </c>
      <c r="F147" s="72" t="n">
        <v>0.336</v>
      </c>
      <c r="G147" s="73" t="n">
        <f aca="false">D147+E147+F147</f>
        <v>0.546</v>
      </c>
      <c r="H147" s="73" t="n">
        <f aca="false">I147-G147</f>
        <v>1.554</v>
      </c>
      <c r="I147" s="16" t="n">
        <v>2.1</v>
      </c>
      <c r="J147" s="74" t="n">
        <f aca="false">H147/I147*100</f>
        <v>74</v>
      </c>
      <c r="K147" s="62" t="n">
        <v>448</v>
      </c>
      <c r="L147" s="73" t="n">
        <f aca="false">M147+N147-P147</f>
        <v>72</v>
      </c>
      <c r="M147" s="74" t="n">
        <v>102</v>
      </c>
      <c r="N147" s="74" t="n">
        <v>11</v>
      </c>
      <c r="O147" s="75" t="n">
        <f aca="false">L147/(H147*Q147)</f>
        <v>50.9143366286223</v>
      </c>
      <c r="P147" s="74" t="n">
        <v>41</v>
      </c>
      <c r="Q147" s="72" t="n">
        <v>0.91</v>
      </c>
      <c r="R147" s="73" t="n">
        <f aca="false">S147*T147*U147*V147</f>
        <v>5.445</v>
      </c>
      <c r="S147" s="74" t="n">
        <v>6</v>
      </c>
      <c r="T147" s="72" t="n">
        <v>0.45</v>
      </c>
      <c r="U147" s="72" t="n">
        <f aca="false">44/12</f>
        <v>3.66666666666667</v>
      </c>
      <c r="V147" s="72" t="n">
        <f aca="false">IF(B147="озимая пшеница", IF(C147="классическая технология", 0.65, 0.82),
 IF(B147="подсолнечник", IF(C147="классическая технология", 0.68, 0.75),
 IF(B147="кукуруза", IF(C147="классическая технология", 0.65, 0.85),
 IF(B147="многолетние травы", IF(C147="классическая технология", 0.55, 0.7),
 IF(B147="Лён", IF(C147="классическая технология", 0.48, 0.7),
 IF(B147="Горох", IF(C147="классическая технология", 0.55, 0.8),
 "введите корректное значение"
 ))))))</f>
        <v>0.55</v>
      </c>
      <c r="W147" s="73" t="n">
        <f aca="false">H147*X147</f>
        <v>1.3986</v>
      </c>
      <c r="X147" s="72" t="n">
        <v>0.9</v>
      </c>
    </row>
    <row r="148" customFormat="false" ht="15" hidden="false" customHeight="false" outlineLevel="0" collapsed="false">
      <c r="A148" s="59" t="n">
        <v>146</v>
      </c>
      <c r="B148" s="71" t="s">
        <v>105</v>
      </c>
      <c r="C148" s="71" t="s">
        <v>102</v>
      </c>
      <c r="D148" s="72" t="n">
        <v>0.36</v>
      </c>
      <c r="E148" s="72" t="n">
        <v>0.045</v>
      </c>
      <c r="F148" s="72" t="n">
        <v>0.09</v>
      </c>
      <c r="G148" s="73" t="n">
        <f aca="false">D148+E148+F148</f>
        <v>0.495</v>
      </c>
      <c r="H148" s="73" t="n">
        <f aca="false">I148-G148</f>
        <v>2.805</v>
      </c>
      <c r="I148" s="16" t="n">
        <v>3.3</v>
      </c>
      <c r="J148" s="74" t="n">
        <f aca="false">H148/I148*100</f>
        <v>85</v>
      </c>
      <c r="K148" s="62" t="n">
        <v>143</v>
      </c>
      <c r="L148" s="73" t="n">
        <f aca="false">M148+N148-P148</f>
        <v>81</v>
      </c>
      <c r="M148" s="74" t="n">
        <v>136</v>
      </c>
      <c r="N148" s="74" t="n">
        <v>12</v>
      </c>
      <c r="O148" s="75" t="n">
        <f aca="false">L148/(H148*Q148)</f>
        <v>33.9729474677572</v>
      </c>
      <c r="P148" s="74" t="n">
        <v>67</v>
      </c>
      <c r="Q148" s="72" t="n">
        <v>0.85</v>
      </c>
      <c r="R148" s="73" t="n">
        <f aca="false">S148*T148*U148*V148</f>
        <v>4.29</v>
      </c>
      <c r="S148" s="74" t="n">
        <v>4</v>
      </c>
      <c r="T148" s="72" t="n">
        <v>0.45</v>
      </c>
      <c r="U148" s="72" t="n">
        <f aca="false">44/12</f>
        <v>3.66666666666667</v>
      </c>
      <c r="V148" s="72" t="n">
        <f aca="false">IF(B148="озимая пшеница", IF(C148="классическая технология", 0.65, 0.82),
 IF(B148="подсолнечник", IF(C148="классическая технология", 0.68, 0.75),
 IF(B148="кукуруза", IF(C148="классическая технология", 0.65, 0.85),
 IF(B148="многолетние травы", IF(C148="классическая технология", 0.55, 0.7),
 IF(B148="Лён", IF(C148="классическая технология", 0.48, 0.7),
 IF(B148="Горох", IF(C148="классическая технология", 0.55, 0.8),
 "введите корректное значение"
 ))))))</f>
        <v>0.65</v>
      </c>
      <c r="W148" s="73" t="n">
        <f aca="false">H148*X148</f>
        <v>2.38425</v>
      </c>
      <c r="X148" s="72" t="n">
        <v>0.85</v>
      </c>
    </row>
    <row r="149" customFormat="false" ht="15" hidden="false" customHeight="false" outlineLevel="0" collapsed="false">
      <c r="A149" s="59" t="n">
        <v>147</v>
      </c>
      <c r="B149" s="71" t="s">
        <v>106</v>
      </c>
      <c r="C149" s="71" t="s">
        <v>102</v>
      </c>
      <c r="D149" s="72" t="n">
        <v>0.448</v>
      </c>
      <c r="E149" s="72" t="n">
        <v>0.128</v>
      </c>
      <c r="F149" s="72" t="n">
        <v>0.128</v>
      </c>
      <c r="G149" s="73" t="n">
        <f aca="false">D149+E149+F149</f>
        <v>0.704</v>
      </c>
      <c r="H149" s="73" t="n">
        <f aca="false">I149-G149</f>
        <v>3.596</v>
      </c>
      <c r="I149" s="16" t="n">
        <v>4.3</v>
      </c>
      <c r="J149" s="74" t="n">
        <f aca="false">H149/I149*100</f>
        <v>83.6279069767442</v>
      </c>
      <c r="K149" s="62" t="n">
        <v>267</v>
      </c>
      <c r="L149" s="73" t="n">
        <f aca="false">M149+N149-P149</f>
        <v>95</v>
      </c>
      <c r="M149" s="74" t="n">
        <v>130</v>
      </c>
      <c r="N149" s="74" t="n">
        <v>9</v>
      </c>
      <c r="O149" s="75" t="n">
        <f aca="false">L149/(H149*Q149)</f>
        <v>30.3657959674223</v>
      </c>
      <c r="P149" s="74" t="n">
        <v>44</v>
      </c>
      <c r="Q149" s="72" t="n">
        <v>0.87</v>
      </c>
      <c r="R149" s="73" t="n">
        <f aca="false">S149*T149*U149*V149</f>
        <v>5.445</v>
      </c>
      <c r="S149" s="74" t="n">
        <v>6</v>
      </c>
      <c r="T149" s="72" t="n">
        <v>0.45</v>
      </c>
      <c r="U149" s="72" t="n">
        <f aca="false">44/12</f>
        <v>3.66666666666667</v>
      </c>
      <c r="V149" s="72" t="n">
        <f aca="false">IF(B149="озимая пшеница", IF(C149="классическая технология", 0.65, 0.82),
 IF(B149="подсолнечник", IF(C149="классическая технология", 0.68, 0.75),
 IF(B149="кукуруза", IF(C149="классическая технология", 0.65, 0.85),
 IF(B149="многолетние травы", IF(C149="классическая технология", 0.55, 0.7),
 IF(B149="Лён", IF(C149="классическая технология", 0.48, 0.7),
 IF(B149="Горох", IF(C149="классическая технология", 0.55, 0.8),
 "введите корректное значение"
 ))))))</f>
        <v>0.55</v>
      </c>
      <c r="W149" s="73" t="n">
        <f aca="false">H149*X149</f>
        <v>3.45216</v>
      </c>
      <c r="X149" s="72" t="n">
        <v>0.96</v>
      </c>
    </row>
    <row r="150" customFormat="false" ht="15" hidden="false" customHeight="false" outlineLevel="0" collapsed="false">
      <c r="A150" s="59" t="n">
        <v>148</v>
      </c>
      <c r="B150" s="71" t="s">
        <v>104</v>
      </c>
      <c r="C150" s="71" t="s">
        <v>101</v>
      </c>
      <c r="D150" s="72" t="n">
        <v>0.153</v>
      </c>
      <c r="E150" s="72" t="n">
        <v>0.102</v>
      </c>
      <c r="F150" s="72" t="n">
        <v>0.357</v>
      </c>
      <c r="G150" s="73" t="n">
        <f aca="false">D150+E150+F150</f>
        <v>0.612</v>
      </c>
      <c r="H150" s="73" t="n">
        <f aca="false">I150-G150</f>
        <v>1.288</v>
      </c>
      <c r="I150" s="16" t="n">
        <v>1.9</v>
      </c>
      <c r="J150" s="74" t="n">
        <f aca="false">H150/I150*100</f>
        <v>67.7894736842105</v>
      </c>
      <c r="K150" s="62" t="n">
        <v>139</v>
      </c>
      <c r="L150" s="73" t="n">
        <f aca="false">M150+N150-P150</f>
        <v>47</v>
      </c>
      <c r="M150" s="74" t="n">
        <v>92</v>
      </c>
      <c r="N150" s="74" t="n">
        <v>14</v>
      </c>
      <c r="O150" s="75" t="n">
        <f aca="false">L150/(H150*Q150)</f>
        <v>38.0111283643892</v>
      </c>
      <c r="P150" s="74" t="n">
        <v>59</v>
      </c>
      <c r="Q150" s="72" t="n">
        <v>0.96</v>
      </c>
      <c r="R150" s="73" t="n">
        <f aca="false">S150*T150*U150*V150</f>
        <v>5.28</v>
      </c>
      <c r="S150" s="74" t="n">
        <v>4</v>
      </c>
      <c r="T150" s="72" t="n">
        <v>0.45</v>
      </c>
      <c r="U150" s="72" t="n">
        <f aca="false">44/12</f>
        <v>3.66666666666667</v>
      </c>
      <c r="V150" s="72" t="n">
        <f aca="false">IF(B150="озимая пшеница", IF(C150="классическая технология", 0.65, 0.82),
 IF(B150="подсолнечник", IF(C150="классическая технология", 0.68, 0.75),
 IF(B150="кукуруза", IF(C150="классическая технология", 0.65, 0.85),
 IF(B150="многолетние травы", IF(C150="классическая технология", 0.55, 0.7),
 IF(B150="Лён", IF(C150="классическая технология", 0.48, 0.7),
 IF(B150="Горох", IF(C150="классическая технология", 0.55, 0.8),
 "введите корректное значение"
 ))))))</f>
        <v>0.8</v>
      </c>
      <c r="W150" s="73" t="n">
        <f aca="false">H150*X150</f>
        <v>1.0948</v>
      </c>
      <c r="X150" s="72" t="n">
        <v>0.85</v>
      </c>
    </row>
    <row r="151" customFormat="false" ht="15" hidden="false" customHeight="false" outlineLevel="0" collapsed="false">
      <c r="A151" s="59" t="n">
        <v>149</v>
      </c>
      <c r="B151" s="71" t="s">
        <v>105</v>
      </c>
      <c r="C151" s="71" t="s">
        <v>102</v>
      </c>
      <c r="D151" s="72" t="n">
        <v>0.455</v>
      </c>
      <c r="E151" s="72" t="n">
        <v>0.13</v>
      </c>
      <c r="F151" s="72" t="n">
        <v>0.26</v>
      </c>
      <c r="G151" s="73" t="n">
        <f aca="false">D151+E151+F151</f>
        <v>0.845</v>
      </c>
      <c r="H151" s="73" t="n">
        <f aca="false">I151-G151</f>
        <v>2.555</v>
      </c>
      <c r="I151" s="16" t="n">
        <v>3.4</v>
      </c>
      <c r="J151" s="74" t="n">
        <f aca="false">H151/I151*100</f>
        <v>75.1470588235294</v>
      </c>
      <c r="K151" s="62" t="n">
        <v>415</v>
      </c>
      <c r="L151" s="73" t="n">
        <f aca="false">M151+N151-P151</f>
        <v>50</v>
      </c>
      <c r="M151" s="74" t="n">
        <v>81</v>
      </c>
      <c r="N151" s="74" t="n">
        <v>13</v>
      </c>
      <c r="O151" s="75" t="n">
        <f aca="false">L151/(H151*Q151)</f>
        <v>23.8652092978856</v>
      </c>
      <c r="P151" s="74" t="n">
        <v>44</v>
      </c>
      <c r="Q151" s="72" t="n">
        <v>0.82</v>
      </c>
      <c r="R151" s="73" t="n">
        <f aca="false">S151*T151*U151*V151</f>
        <v>4.29</v>
      </c>
      <c r="S151" s="74" t="n">
        <v>4</v>
      </c>
      <c r="T151" s="72" t="n">
        <v>0.45</v>
      </c>
      <c r="U151" s="72" t="n">
        <f aca="false">44/12</f>
        <v>3.66666666666667</v>
      </c>
      <c r="V151" s="72" t="n">
        <f aca="false">IF(B151="озимая пшеница", IF(C151="классическая технология", 0.65, 0.82),
 IF(B151="подсолнечник", IF(C151="классическая технология", 0.68, 0.75),
 IF(B151="кукуруза", IF(C151="классическая технология", 0.65, 0.85),
 IF(B151="многолетние травы", IF(C151="классическая технология", 0.55, 0.7),
 IF(B151="Лён", IF(C151="классическая технология", 0.48, 0.7),
 IF(B151="Горох", IF(C151="классическая технология", 0.55, 0.8),
 "введите корректное значение"
 ))))))</f>
        <v>0.65</v>
      </c>
      <c r="W151" s="73" t="n">
        <f aca="false">H151*X151</f>
        <v>2.17175</v>
      </c>
      <c r="X151" s="72" t="n">
        <v>0.85</v>
      </c>
    </row>
    <row r="152" customFormat="false" ht="15" hidden="false" customHeight="false" outlineLevel="0" collapsed="false">
      <c r="A152" s="59" t="n">
        <v>150</v>
      </c>
      <c r="B152" s="71" t="s">
        <v>105</v>
      </c>
      <c r="C152" s="71" t="s">
        <v>101</v>
      </c>
      <c r="D152" s="72" t="n">
        <v>0.153</v>
      </c>
      <c r="E152" s="72" t="n">
        <v>0.102</v>
      </c>
      <c r="F152" s="72" t="n">
        <v>0.357</v>
      </c>
      <c r="G152" s="73" t="n">
        <f aca="false">D152+E152+F152</f>
        <v>0.612</v>
      </c>
      <c r="H152" s="73" t="n">
        <f aca="false">I152-G152</f>
        <v>2.888</v>
      </c>
      <c r="I152" s="16" t="n">
        <v>3.5</v>
      </c>
      <c r="J152" s="74" t="n">
        <f aca="false">H152/I152*100</f>
        <v>82.5142857142857</v>
      </c>
      <c r="K152" s="62" t="n">
        <v>423</v>
      </c>
      <c r="L152" s="73" t="n">
        <f aca="false">M152+N152-P152</f>
        <v>77</v>
      </c>
      <c r="M152" s="74" t="n">
        <v>139</v>
      </c>
      <c r="N152" s="74" t="n">
        <v>11</v>
      </c>
      <c r="O152" s="75" t="n">
        <f aca="false">L152/(H152*Q152)</f>
        <v>32.9161109401183</v>
      </c>
      <c r="P152" s="74" t="n">
        <v>73</v>
      </c>
      <c r="Q152" s="72" t="n">
        <v>0.81</v>
      </c>
      <c r="R152" s="73" t="n">
        <f aca="false">S152*T152*U152*V152</f>
        <v>5.61</v>
      </c>
      <c r="S152" s="74" t="n">
        <v>4</v>
      </c>
      <c r="T152" s="72" t="n">
        <v>0.45</v>
      </c>
      <c r="U152" s="72" t="n">
        <f aca="false">44/12</f>
        <v>3.66666666666667</v>
      </c>
      <c r="V152" s="72" t="n">
        <f aca="false">IF(B152="озимая пшеница", IF(C152="классическая технология", 0.65, 0.82),
 IF(B152="подсолнечник", IF(C152="классическая технология", 0.68, 0.75),
 IF(B152="кукуруза", IF(C152="классическая технология", 0.65, 0.85),
 IF(B152="многолетние травы", IF(C152="классическая технология", 0.55, 0.7),
 IF(B152="Лён", IF(C152="классическая технология", 0.48, 0.7),
 IF(B152="Горох", IF(C152="классическая технология", 0.55, 0.8),
 "введите корректное значение"
 ))))))</f>
        <v>0.85</v>
      </c>
      <c r="W152" s="73" t="n">
        <f aca="false">H152*X152</f>
        <v>2.83024</v>
      </c>
      <c r="X152" s="72" t="n">
        <v>0.98</v>
      </c>
    </row>
    <row r="153" customFormat="false" ht="15" hidden="false" customHeight="false" outlineLevel="0" collapsed="false">
      <c r="A153" s="59" t="n">
        <v>151</v>
      </c>
      <c r="B153" s="71" t="s">
        <v>104</v>
      </c>
      <c r="C153" s="71" t="s">
        <v>102</v>
      </c>
      <c r="D153" s="72" t="n">
        <v>0.355</v>
      </c>
      <c r="E153" s="72" t="n">
        <v>0.142</v>
      </c>
      <c r="F153" s="72" t="n">
        <v>0.355</v>
      </c>
      <c r="G153" s="73" t="n">
        <f aca="false">D153+E153+F153</f>
        <v>0.852</v>
      </c>
      <c r="H153" s="73" t="n">
        <f aca="false">I153-G153</f>
        <v>1.348</v>
      </c>
      <c r="I153" s="16" t="n">
        <v>2.2</v>
      </c>
      <c r="J153" s="74" t="n">
        <f aca="false">H153/I153*100</f>
        <v>61.2727272727273</v>
      </c>
      <c r="K153" s="62" t="n">
        <v>412</v>
      </c>
      <c r="L153" s="73" t="n">
        <f aca="false">M153+N153-P153</f>
        <v>86</v>
      </c>
      <c r="M153" s="74" t="n">
        <v>122</v>
      </c>
      <c r="N153" s="74" t="n">
        <v>10</v>
      </c>
      <c r="O153" s="75" t="n">
        <f aca="false">L153/(H153*Q153)</f>
        <v>77.8027068104509</v>
      </c>
      <c r="P153" s="74" t="n">
        <v>46</v>
      </c>
      <c r="Q153" s="72" t="n">
        <v>0.82</v>
      </c>
      <c r="R153" s="73" t="n">
        <f aca="false">S153*T153*U153*V153</f>
        <v>5.445</v>
      </c>
      <c r="S153" s="74" t="n">
        <v>6</v>
      </c>
      <c r="T153" s="72" t="n">
        <v>0.45</v>
      </c>
      <c r="U153" s="72" t="n">
        <f aca="false">44/12</f>
        <v>3.66666666666667</v>
      </c>
      <c r="V153" s="72" t="n">
        <f aca="false">IF(B153="озимая пшеница", IF(C153="классическая технология", 0.65, 0.82),
 IF(B153="подсолнечник", IF(C153="классическая технология", 0.68, 0.75),
 IF(B153="кукуруза", IF(C153="классическая технология", 0.65, 0.85),
 IF(B153="многолетние травы", IF(C153="классическая технология", 0.55, 0.7),
 IF(B153="Лён", IF(C153="классическая технология", 0.48, 0.7),
 IF(B153="Горох", IF(C153="классическая технология", 0.55, 0.8),
 "введите корректное значение"
 ))))))</f>
        <v>0.55</v>
      </c>
      <c r="W153" s="73" t="n">
        <f aca="false">H153*X153</f>
        <v>1.2132</v>
      </c>
      <c r="X153" s="72" t="n">
        <v>0.9</v>
      </c>
    </row>
    <row r="154" customFormat="false" ht="15" hidden="false" customHeight="false" outlineLevel="0" collapsed="false">
      <c r="A154" s="59" t="n">
        <v>152</v>
      </c>
      <c r="B154" s="71" t="s">
        <v>104</v>
      </c>
      <c r="C154" s="71" t="s">
        <v>101</v>
      </c>
      <c r="D154" s="72" t="n">
        <v>0.504</v>
      </c>
      <c r="E154" s="72" t="n">
        <v>0.144</v>
      </c>
      <c r="F154" s="72" t="n">
        <v>0.576</v>
      </c>
      <c r="G154" s="73" t="n">
        <f aca="false">D154+E154+F154</f>
        <v>1.224</v>
      </c>
      <c r="H154" s="73" t="n">
        <f aca="false">I154-G154</f>
        <v>0.776</v>
      </c>
      <c r="I154" s="16" t="n">
        <v>2</v>
      </c>
      <c r="J154" s="74" t="n">
        <f aca="false">H154/I154*100</f>
        <v>38.8</v>
      </c>
      <c r="K154" s="62" t="n">
        <v>245</v>
      </c>
      <c r="L154" s="73" t="n">
        <f aca="false">M154+N154-P154</f>
        <v>85</v>
      </c>
      <c r="M154" s="74" t="n">
        <v>149</v>
      </c>
      <c r="N154" s="74" t="n">
        <v>11</v>
      </c>
      <c r="O154" s="75" t="n">
        <f aca="false">L154/(H154*Q154)</f>
        <v>112.923796365182</v>
      </c>
      <c r="P154" s="74" t="n">
        <v>75</v>
      </c>
      <c r="Q154" s="72" t="n">
        <v>0.97</v>
      </c>
      <c r="R154" s="73" t="n">
        <f aca="false">S154*T154*U154*V154</f>
        <v>7.92</v>
      </c>
      <c r="S154" s="74" t="n">
        <v>6</v>
      </c>
      <c r="T154" s="72" t="n">
        <v>0.45</v>
      </c>
      <c r="U154" s="72" t="n">
        <f aca="false">44/12</f>
        <v>3.66666666666667</v>
      </c>
      <c r="V154" s="72" t="n">
        <f aca="false">IF(B154="озимая пшеница", IF(C154="классическая технология", 0.65, 0.82),
 IF(B154="подсолнечник", IF(C154="классическая технология", 0.68, 0.75),
 IF(B154="кукуруза", IF(C154="классическая технология", 0.65, 0.85),
 IF(B154="многолетние травы", IF(C154="классическая технология", 0.55, 0.7),
 IF(B154="Лён", IF(C154="классическая технология", 0.48, 0.7),
 IF(B154="Горох", IF(C154="классическая технология", 0.55, 0.8),
 "введите корректное значение"
 ))))))</f>
        <v>0.8</v>
      </c>
      <c r="W154" s="73" t="n">
        <f aca="false">H154*X154</f>
        <v>0.68288</v>
      </c>
      <c r="X154" s="72" t="n">
        <v>0.88</v>
      </c>
    </row>
    <row r="155" customFormat="false" ht="15" hidden="false" customHeight="false" outlineLevel="0" collapsed="false">
      <c r="A155" s="59" t="n">
        <v>153</v>
      </c>
      <c r="B155" s="71" t="s">
        <v>100</v>
      </c>
      <c r="C155" s="71" t="s">
        <v>101</v>
      </c>
      <c r="D155" s="72" t="n">
        <v>0.225</v>
      </c>
      <c r="E155" s="72" t="n">
        <v>0.09</v>
      </c>
      <c r="F155" s="72" t="n">
        <v>0.27</v>
      </c>
      <c r="G155" s="73" t="n">
        <f aca="false">D155+E155+F155</f>
        <v>0.585</v>
      </c>
      <c r="H155" s="73" t="n">
        <f aca="false">I155-G155</f>
        <v>0.215</v>
      </c>
      <c r="I155" s="16" t="n">
        <v>0.8</v>
      </c>
      <c r="J155" s="74" t="n">
        <f aca="false">H155/I155*100</f>
        <v>26.875</v>
      </c>
      <c r="K155" s="62" t="n">
        <v>341</v>
      </c>
      <c r="L155" s="73" t="n">
        <f aca="false">M155+N155-P155</f>
        <v>33</v>
      </c>
      <c r="M155" s="74" t="n">
        <v>85</v>
      </c>
      <c r="N155" s="74" t="n">
        <v>8</v>
      </c>
      <c r="O155" s="75" t="n">
        <f aca="false">L155/(H155*Q155)</f>
        <v>184.925749509667</v>
      </c>
      <c r="P155" s="74" t="n">
        <v>60</v>
      </c>
      <c r="Q155" s="72" t="n">
        <v>0.83</v>
      </c>
      <c r="R155" s="73" t="n">
        <f aca="false">S155*T155*U155*V155</f>
        <v>6.93</v>
      </c>
      <c r="S155" s="74" t="n">
        <v>6</v>
      </c>
      <c r="T155" s="72" t="n">
        <v>0.45</v>
      </c>
      <c r="U155" s="72" t="n">
        <f aca="false">44/12</f>
        <v>3.66666666666667</v>
      </c>
      <c r="V155" s="72" t="n">
        <f aca="false">IF(B155="озимая пшеница", IF(C155="классическая технология", 0.65, 0.82),
 IF(B155="подсолнечник", IF(C155="классическая технология", 0.68, 0.75),
 IF(B155="кукуруза", IF(C155="классическая технология", 0.65, 0.85),
 IF(B155="многолетние травы", IF(C155="классическая технология", 0.55, 0.7),
 IF(B155="Лён", IF(C155="классическая технология", 0.48, 0.7),
 IF(B155="Горох", IF(C155="классическая технология", 0.55, 0.8),
 "введите корректное значение"
 ))))))</f>
        <v>0.7</v>
      </c>
      <c r="W155" s="73" t="n">
        <f aca="false">H155*X155</f>
        <v>0.19135</v>
      </c>
      <c r="X155" s="72" t="n">
        <v>0.89</v>
      </c>
    </row>
    <row r="156" customFormat="false" ht="15" hidden="false" customHeight="false" outlineLevel="0" collapsed="false">
      <c r="A156" s="59" t="n">
        <v>154</v>
      </c>
      <c r="B156" s="71" t="s">
        <v>106</v>
      </c>
      <c r="C156" s="71" t="s">
        <v>102</v>
      </c>
      <c r="D156" s="72" t="n">
        <v>0.138</v>
      </c>
      <c r="E156" s="72" t="n">
        <v>0.046</v>
      </c>
      <c r="F156" s="72" t="n">
        <v>0.368</v>
      </c>
      <c r="G156" s="73" t="n">
        <f aca="false">D156+E156+F156</f>
        <v>0.552</v>
      </c>
      <c r="H156" s="73" t="n">
        <f aca="false">I156-G156</f>
        <v>4.048</v>
      </c>
      <c r="I156" s="16" t="n">
        <v>4.6</v>
      </c>
      <c r="J156" s="74" t="n">
        <f aca="false">H156/I156*100</f>
        <v>88</v>
      </c>
      <c r="K156" s="62" t="n">
        <v>254</v>
      </c>
      <c r="L156" s="73" t="n">
        <f aca="false">M156+N156-P156</f>
        <v>6</v>
      </c>
      <c r="M156" s="74" t="n">
        <v>82</v>
      </c>
      <c r="N156" s="74" t="n">
        <v>12</v>
      </c>
      <c r="O156" s="75" t="n">
        <f aca="false">L156/(H156*Q156)</f>
        <v>1.80757736431119</v>
      </c>
      <c r="P156" s="74" t="n">
        <v>88</v>
      </c>
      <c r="Q156" s="72" t="n">
        <v>0.82</v>
      </c>
      <c r="R156" s="73" t="n">
        <f aca="false">S156*T156*U156*V156</f>
        <v>2.7225</v>
      </c>
      <c r="S156" s="74" t="n">
        <v>3</v>
      </c>
      <c r="T156" s="72" t="n">
        <v>0.45</v>
      </c>
      <c r="U156" s="72" t="n">
        <f aca="false">44/12</f>
        <v>3.66666666666667</v>
      </c>
      <c r="V156" s="72" t="n">
        <f aca="false">IF(B156="озимая пшеница", IF(C156="классическая технология", 0.65, 0.82),
 IF(B156="подсолнечник", IF(C156="классическая технология", 0.68, 0.75),
 IF(B156="кукуруза", IF(C156="классическая технология", 0.65, 0.85),
 IF(B156="многолетние травы", IF(C156="классическая технология", 0.55, 0.7),
 IF(B156="Лён", IF(C156="классическая технология", 0.48, 0.7),
 IF(B156="Горох", IF(C156="классическая технология", 0.55, 0.8),
 "введите корректное значение"
 ))))))</f>
        <v>0.55</v>
      </c>
      <c r="W156" s="73" t="n">
        <f aca="false">H156*X156</f>
        <v>3.96704</v>
      </c>
      <c r="X156" s="72" t="n">
        <v>0.98</v>
      </c>
    </row>
    <row r="157" customFormat="false" ht="15" hidden="false" customHeight="false" outlineLevel="0" collapsed="false">
      <c r="A157" s="59" t="n">
        <v>155</v>
      </c>
      <c r="B157" s="71" t="s">
        <v>105</v>
      </c>
      <c r="C157" s="71" t="s">
        <v>102</v>
      </c>
      <c r="D157" s="72" t="n">
        <v>0.38</v>
      </c>
      <c r="E157" s="72" t="n">
        <v>0.076</v>
      </c>
      <c r="F157" s="72" t="n">
        <v>0.228</v>
      </c>
      <c r="G157" s="73" t="n">
        <f aca="false">D157+E157+F157</f>
        <v>0.684</v>
      </c>
      <c r="H157" s="73" t="n">
        <f aca="false">I157-G157</f>
        <v>2.316</v>
      </c>
      <c r="I157" s="16" t="n">
        <v>3</v>
      </c>
      <c r="J157" s="74" t="n">
        <f aca="false">H157/I157*100</f>
        <v>77.2</v>
      </c>
      <c r="K157" s="62" t="n">
        <v>186</v>
      </c>
      <c r="L157" s="73" t="n">
        <f aca="false">M157+N157-P157</f>
        <v>-24</v>
      </c>
      <c r="M157" s="74" t="n">
        <v>50</v>
      </c>
      <c r="N157" s="74" t="n">
        <v>9</v>
      </c>
      <c r="O157" s="75" t="n">
        <f aca="false">L157/(H157*Q157)</f>
        <v>-11.2637981527371</v>
      </c>
      <c r="P157" s="74" t="n">
        <v>83</v>
      </c>
      <c r="Q157" s="72" t="n">
        <v>0.92</v>
      </c>
      <c r="R157" s="73" t="n">
        <f aca="false">S157*T157*U157*V157</f>
        <v>4.29</v>
      </c>
      <c r="S157" s="74" t="n">
        <v>4</v>
      </c>
      <c r="T157" s="72" t="n">
        <v>0.45</v>
      </c>
      <c r="U157" s="72" t="n">
        <f aca="false">44/12</f>
        <v>3.66666666666667</v>
      </c>
      <c r="V157" s="72" t="n">
        <f aca="false">IF(B157="озимая пшеница", IF(C157="классическая технология", 0.65, 0.82),
 IF(B157="подсолнечник", IF(C157="классическая технология", 0.68, 0.75),
 IF(B157="кукуруза", IF(C157="классическая технология", 0.65, 0.85),
 IF(B157="многолетние травы", IF(C157="классическая технология", 0.55, 0.7),
 IF(B157="Лён", IF(C157="классическая технология", 0.48, 0.7),
 IF(B157="Горох", IF(C157="классическая технология", 0.55, 0.8),
 "введите корректное значение"
 ))))))</f>
        <v>0.65</v>
      </c>
      <c r="W157" s="73" t="n">
        <f aca="false">H157*X157</f>
        <v>2.2002</v>
      </c>
      <c r="X157" s="72" t="n">
        <v>0.95</v>
      </c>
    </row>
    <row r="158" customFormat="false" ht="15" hidden="false" customHeight="false" outlineLevel="0" collapsed="false">
      <c r="A158" s="59" t="n">
        <v>156</v>
      </c>
      <c r="B158" s="71" t="s">
        <v>107</v>
      </c>
      <c r="C158" s="71" t="s">
        <v>102</v>
      </c>
      <c r="D158" s="72" t="n">
        <v>0.44</v>
      </c>
      <c r="E158" s="72" t="n">
        <v>0.11</v>
      </c>
      <c r="F158" s="72" t="n">
        <v>0.44</v>
      </c>
      <c r="G158" s="73" t="n">
        <f aca="false">D158+E158+F158</f>
        <v>0.99</v>
      </c>
      <c r="H158" s="73" t="n">
        <f aca="false">I158-G158</f>
        <v>0.11</v>
      </c>
      <c r="I158" s="16" t="n">
        <v>1.1</v>
      </c>
      <c r="J158" s="74" t="n">
        <f aca="false">H158/I158*100</f>
        <v>10</v>
      </c>
      <c r="K158" s="62" t="n">
        <v>485</v>
      </c>
      <c r="L158" s="73" t="n">
        <f aca="false">M158+N158-P158</f>
        <v>-14</v>
      </c>
      <c r="M158" s="74" t="n">
        <v>50</v>
      </c>
      <c r="N158" s="74" t="n">
        <v>11</v>
      </c>
      <c r="O158" s="75" t="n">
        <f aca="false">L158/(H158*Q158)</f>
        <v>-157.12682379349</v>
      </c>
      <c r="P158" s="74" t="n">
        <v>75</v>
      </c>
      <c r="Q158" s="72" t="n">
        <v>0.81</v>
      </c>
      <c r="R158" s="73" t="n">
        <f aca="false">S158*T158*U158*V158</f>
        <v>6.732</v>
      </c>
      <c r="S158" s="74" t="n">
        <v>6</v>
      </c>
      <c r="T158" s="72" t="n">
        <v>0.45</v>
      </c>
      <c r="U158" s="72" t="n">
        <f aca="false">44/12</f>
        <v>3.66666666666667</v>
      </c>
      <c r="V158" s="72" t="n">
        <f aca="false">IF(B158="озимая пшеница", IF(C158="классическая технология", 0.65, 0.82),
 IF(B158="подсолнечник", IF(C158="классическая технология", 0.68, 0.75),
 IF(B158="кукуруза", IF(C158="классическая технология", 0.65, 0.85),
 IF(B158="многолетние травы", IF(C158="классическая технология", 0.55, 0.7),
 IF(B158="Лён", IF(C158="классическая технология", 0.48, 0.7),
 IF(B158="Горох", IF(C158="классическая технология", 0.55, 0.8),
 "введите корректное значение"
 ))))))</f>
        <v>0.68</v>
      </c>
      <c r="W158" s="73" t="n">
        <f aca="false">H158*X158</f>
        <v>0.1023</v>
      </c>
      <c r="X158" s="72" t="n">
        <v>0.93</v>
      </c>
    </row>
    <row r="159" customFormat="false" ht="15" hidden="false" customHeight="false" outlineLevel="0" collapsed="false">
      <c r="A159" s="59" t="n">
        <v>157</v>
      </c>
      <c r="B159" s="71" t="s">
        <v>104</v>
      </c>
      <c r="C159" s="71" t="s">
        <v>101</v>
      </c>
      <c r="D159" s="72" t="n">
        <v>0.208</v>
      </c>
      <c r="E159" s="72" t="n">
        <v>0.104</v>
      </c>
      <c r="F159" s="72" t="n">
        <v>0.364</v>
      </c>
      <c r="G159" s="73" t="n">
        <f aca="false">D159+E159+F159</f>
        <v>0.676</v>
      </c>
      <c r="H159" s="73" t="n">
        <f aca="false">I159-G159</f>
        <v>1.424</v>
      </c>
      <c r="I159" s="16" t="n">
        <v>2.1</v>
      </c>
      <c r="J159" s="74" t="n">
        <f aca="false">H159/I159*100</f>
        <v>67.8095238095238</v>
      </c>
      <c r="K159" s="62" t="n">
        <v>190</v>
      </c>
      <c r="L159" s="73" t="n">
        <f aca="false">M159+N159-P159</f>
        <v>29</v>
      </c>
      <c r="M159" s="74" t="n">
        <v>72</v>
      </c>
      <c r="N159" s="74" t="n">
        <v>8</v>
      </c>
      <c r="O159" s="75" t="n">
        <f aca="false">L159/(H159*Q159)</f>
        <v>24.536347637742</v>
      </c>
      <c r="P159" s="74" t="n">
        <v>51</v>
      </c>
      <c r="Q159" s="72" t="n">
        <v>0.83</v>
      </c>
      <c r="R159" s="73" t="n">
        <f aca="false">S159*T159*U159*V159</f>
        <v>5.28</v>
      </c>
      <c r="S159" s="74" t="n">
        <v>4</v>
      </c>
      <c r="T159" s="72" t="n">
        <v>0.45</v>
      </c>
      <c r="U159" s="72" t="n">
        <f aca="false">44/12</f>
        <v>3.66666666666667</v>
      </c>
      <c r="V159" s="72" t="n">
        <f aca="false">IF(B159="озимая пшеница", IF(C159="классическая технология", 0.65, 0.82),
 IF(B159="подсолнечник", IF(C159="классическая технология", 0.68, 0.75),
 IF(B159="кукуруза", IF(C159="классическая технология", 0.65, 0.85),
 IF(B159="многолетние травы", IF(C159="классическая технология", 0.55, 0.7),
 IF(B159="Лён", IF(C159="классическая технология", 0.48, 0.7),
 IF(B159="Горох", IF(C159="классическая технология", 0.55, 0.8),
 "введите корректное значение"
 ))))))</f>
        <v>0.8</v>
      </c>
      <c r="W159" s="73" t="n">
        <f aca="false">H159*X159</f>
        <v>1.424</v>
      </c>
      <c r="X159" s="72" t="n">
        <v>1</v>
      </c>
    </row>
    <row r="160" customFormat="false" ht="15" hidden="false" customHeight="false" outlineLevel="0" collapsed="false">
      <c r="A160" s="59" t="n">
        <v>158</v>
      </c>
      <c r="B160" s="71" t="s">
        <v>104</v>
      </c>
      <c r="C160" s="71" t="s">
        <v>102</v>
      </c>
      <c r="D160" s="72" t="n">
        <v>0.129</v>
      </c>
      <c r="E160" s="72" t="n">
        <v>0.086</v>
      </c>
      <c r="F160" s="72" t="n">
        <v>0.301</v>
      </c>
      <c r="G160" s="73" t="n">
        <f aca="false">D160+E160+F160</f>
        <v>0.516</v>
      </c>
      <c r="H160" s="73" t="n">
        <f aca="false">I160-G160</f>
        <v>1.784</v>
      </c>
      <c r="I160" s="16" t="n">
        <v>2.3</v>
      </c>
      <c r="J160" s="74" t="n">
        <f aca="false">H160/I160*100</f>
        <v>77.5652173913043</v>
      </c>
      <c r="K160" s="62" t="n">
        <v>306</v>
      </c>
      <c r="L160" s="73" t="n">
        <f aca="false">M160+N160-P160</f>
        <v>24</v>
      </c>
      <c r="M160" s="74" t="n">
        <v>83</v>
      </c>
      <c r="N160" s="74" t="n">
        <v>8</v>
      </c>
      <c r="O160" s="75" t="n">
        <f aca="false">L160/(H160*Q160)</f>
        <v>15.6429241839608</v>
      </c>
      <c r="P160" s="74" t="n">
        <v>67</v>
      </c>
      <c r="Q160" s="72" t="n">
        <v>0.86</v>
      </c>
      <c r="R160" s="73" t="n">
        <f aca="false">S160*T160*U160*V160</f>
        <v>3.63</v>
      </c>
      <c r="S160" s="74" t="n">
        <v>4</v>
      </c>
      <c r="T160" s="72" t="n">
        <v>0.45</v>
      </c>
      <c r="U160" s="72" t="n">
        <f aca="false">44/12</f>
        <v>3.66666666666667</v>
      </c>
      <c r="V160" s="72" t="n">
        <f aca="false">IF(B160="озимая пшеница", IF(C160="классическая технология", 0.65, 0.82),
 IF(B160="подсолнечник", IF(C160="классическая технология", 0.68, 0.75),
 IF(B160="кукуруза", IF(C160="классическая технология", 0.65, 0.85),
 IF(B160="многолетние травы", IF(C160="классическая технология", 0.55, 0.7),
 IF(B160="Лён", IF(C160="классическая технология", 0.48, 0.7),
 IF(B160="Горох", IF(C160="классическая технология", 0.55, 0.8),
 "введите корректное значение"
 ))))))</f>
        <v>0.55</v>
      </c>
      <c r="W160" s="73" t="n">
        <f aca="false">H160*X160</f>
        <v>1.44504</v>
      </c>
      <c r="X160" s="72" t="n">
        <v>0.81</v>
      </c>
    </row>
    <row r="161" customFormat="false" ht="15" hidden="false" customHeight="false" outlineLevel="0" collapsed="false">
      <c r="A161" s="59" t="n">
        <v>159</v>
      </c>
      <c r="B161" s="71" t="s">
        <v>103</v>
      </c>
      <c r="C161" s="71" t="s">
        <v>102</v>
      </c>
      <c r="D161" s="72" t="n">
        <v>0.364</v>
      </c>
      <c r="E161" s="72" t="n">
        <v>0.104</v>
      </c>
      <c r="F161" s="72" t="n">
        <v>0.416</v>
      </c>
      <c r="G161" s="73" t="n">
        <f aca="false">D161+E161+F161</f>
        <v>0.884</v>
      </c>
      <c r="H161" s="73" t="n">
        <f aca="false">I161-G161</f>
        <v>4.016</v>
      </c>
      <c r="I161" s="16" t="n">
        <v>4.9</v>
      </c>
      <c r="J161" s="74" t="n">
        <f aca="false">H161/I161*100</f>
        <v>81.9591836734694</v>
      </c>
      <c r="K161" s="62" t="n">
        <v>394</v>
      </c>
      <c r="L161" s="73" t="n">
        <f aca="false">M161+N161-P161</f>
        <v>39</v>
      </c>
      <c r="M161" s="74" t="n">
        <v>103</v>
      </c>
      <c r="N161" s="74" t="n">
        <v>5</v>
      </c>
      <c r="O161" s="75" t="n">
        <f aca="false">L161/(H161*Q161)</f>
        <v>9.90934222294496</v>
      </c>
      <c r="P161" s="74" t="n">
        <v>69</v>
      </c>
      <c r="Q161" s="72" t="n">
        <v>0.98</v>
      </c>
      <c r="R161" s="73" t="n">
        <f aca="false">S161*T161*U161*V161</f>
        <v>4.29</v>
      </c>
      <c r="S161" s="74" t="n">
        <v>4</v>
      </c>
      <c r="T161" s="72" t="n">
        <v>0.45</v>
      </c>
      <c r="U161" s="72" t="n">
        <f aca="false">44/12</f>
        <v>3.66666666666667</v>
      </c>
      <c r="V161" s="72" t="n">
        <f aca="false">IF(B161="озимая пшеница", IF(C161="классическая технология", 0.65, 0.82),
 IF(B161="подсолнечник", IF(C161="классическая технология", 0.68, 0.75),
 IF(B161="кукуруза", IF(C161="классическая технология", 0.65, 0.85),
 IF(B161="многолетние травы", IF(C161="классическая технология", 0.55, 0.7),
 IF(B161="Лён", IF(C161="классическая технология", 0.48, 0.7),
 IF(B161="Горох", IF(C161="классическая технология", 0.55, 0.8),
 "введите корректное значение"
 ))))))</f>
        <v>0.65</v>
      </c>
      <c r="W161" s="73" t="n">
        <f aca="false">H161*X161</f>
        <v>3.45376</v>
      </c>
      <c r="X161" s="72" t="n">
        <v>0.86</v>
      </c>
    </row>
    <row r="162" customFormat="false" ht="15" hidden="false" customHeight="false" outlineLevel="0" collapsed="false">
      <c r="A162" s="59" t="n">
        <v>160</v>
      </c>
      <c r="B162" s="71" t="s">
        <v>104</v>
      </c>
      <c r="C162" s="71" t="s">
        <v>102</v>
      </c>
      <c r="D162" s="72" t="n">
        <v>0.328</v>
      </c>
      <c r="E162" s="72" t="n">
        <v>0.041</v>
      </c>
      <c r="F162" s="72" t="n">
        <v>0.205</v>
      </c>
      <c r="G162" s="73" t="n">
        <f aca="false">D162+E162+F162</f>
        <v>0.574</v>
      </c>
      <c r="H162" s="73" t="n">
        <f aca="false">I162-G162</f>
        <v>1.626</v>
      </c>
      <c r="I162" s="16" t="n">
        <v>2.2</v>
      </c>
      <c r="J162" s="74" t="n">
        <f aca="false">H162/I162*100</f>
        <v>73.9090909090909</v>
      </c>
      <c r="K162" s="62" t="n">
        <v>142</v>
      </c>
      <c r="L162" s="73" t="n">
        <f aca="false">M162+N162-P162</f>
        <v>56</v>
      </c>
      <c r="M162" s="74" t="n">
        <v>139</v>
      </c>
      <c r="N162" s="74" t="n">
        <v>5</v>
      </c>
      <c r="O162" s="75" t="n">
        <f aca="false">L162/(H162*Q162)</f>
        <v>35.1432085749429</v>
      </c>
      <c r="P162" s="74" t="n">
        <v>88</v>
      </c>
      <c r="Q162" s="72" t="n">
        <v>0.98</v>
      </c>
      <c r="R162" s="73" t="n">
        <f aca="false">S162*T162*U162*V162</f>
        <v>2.7225</v>
      </c>
      <c r="S162" s="74" t="n">
        <v>3</v>
      </c>
      <c r="T162" s="72" t="n">
        <v>0.45</v>
      </c>
      <c r="U162" s="72" t="n">
        <f aca="false">44/12</f>
        <v>3.66666666666667</v>
      </c>
      <c r="V162" s="72" t="n">
        <f aca="false">IF(B162="озимая пшеница", IF(C162="классическая технология", 0.65, 0.82),
 IF(B162="подсолнечник", IF(C162="классическая технология", 0.68, 0.75),
 IF(B162="кукуруза", IF(C162="классическая технология", 0.65, 0.85),
 IF(B162="многолетние травы", IF(C162="классическая технология", 0.55, 0.7),
 IF(B162="Лён", IF(C162="классическая технология", 0.48, 0.7),
 IF(B162="Горох", IF(C162="классическая технология", 0.55, 0.8),
 "введите корректное значение"
 ))))))</f>
        <v>0.55</v>
      </c>
      <c r="W162" s="73" t="n">
        <f aca="false">H162*X162</f>
        <v>1.626</v>
      </c>
      <c r="X162" s="72" t="n">
        <v>1</v>
      </c>
    </row>
    <row r="163" customFormat="false" ht="15" hidden="false" customHeight="false" outlineLevel="0" collapsed="false">
      <c r="A163" s="59" t="n">
        <v>161</v>
      </c>
      <c r="B163" s="71" t="s">
        <v>107</v>
      </c>
      <c r="C163" s="71" t="s">
        <v>101</v>
      </c>
      <c r="D163" s="72" t="n">
        <v>0.256</v>
      </c>
      <c r="E163" s="72" t="n">
        <v>0.128</v>
      </c>
      <c r="F163" s="72" t="n">
        <v>0.192</v>
      </c>
      <c r="G163" s="73" t="n">
        <f aca="false">D163+E163+F163</f>
        <v>0.576</v>
      </c>
      <c r="H163" s="73" t="n">
        <f aca="false">I163-G163</f>
        <v>1.024</v>
      </c>
      <c r="I163" s="16" t="n">
        <v>1.6</v>
      </c>
      <c r="J163" s="74" t="n">
        <f aca="false">H163/I163*100</f>
        <v>64</v>
      </c>
      <c r="K163" s="62" t="n">
        <v>365</v>
      </c>
      <c r="L163" s="73" t="n">
        <f aca="false">M163+N163-P163</f>
        <v>-9</v>
      </c>
      <c r="M163" s="74" t="n">
        <v>62</v>
      </c>
      <c r="N163" s="74" t="n">
        <v>10</v>
      </c>
      <c r="O163" s="75" t="n">
        <f aca="false">L163/(H163*Q163)</f>
        <v>-9.87535112359551</v>
      </c>
      <c r="P163" s="74" t="n">
        <v>81</v>
      </c>
      <c r="Q163" s="72" t="n">
        <v>0.89</v>
      </c>
      <c r="R163" s="73" t="n">
        <f aca="false">S163*T163*U163*V163</f>
        <v>4.95</v>
      </c>
      <c r="S163" s="74" t="n">
        <v>4</v>
      </c>
      <c r="T163" s="72" t="n">
        <v>0.45</v>
      </c>
      <c r="U163" s="72" t="n">
        <f aca="false">44/12</f>
        <v>3.66666666666667</v>
      </c>
      <c r="V163" s="72" t="n">
        <f aca="false">IF(B163="озимая пшеница", IF(C163="классическая технология", 0.65, 0.82),
 IF(B163="подсолнечник", IF(C163="классическая технология", 0.68, 0.75),
 IF(B163="кукуруза", IF(C163="классическая технология", 0.65, 0.85),
 IF(B163="многолетние травы", IF(C163="классическая технология", 0.55, 0.7),
 IF(B163="Лён", IF(C163="классическая технология", 0.48, 0.7),
 IF(B163="Горох", IF(C163="классическая технология", 0.55, 0.8),
 "введите корректное значение"
 ))))))</f>
        <v>0.75</v>
      </c>
      <c r="W163" s="73" t="n">
        <f aca="false">H163*X163</f>
        <v>0.8704</v>
      </c>
      <c r="X163" s="72" t="n">
        <v>0.85</v>
      </c>
    </row>
    <row r="164" customFormat="false" ht="15" hidden="false" customHeight="false" outlineLevel="0" collapsed="false">
      <c r="A164" s="59" t="n">
        <v>162</v>
      </c>
      <c r="B164" s="71" t="s">
        <v>105</v>
      </c>
      <c r="C164" s="71" t="s">
        <v>102</v>
      </c>
      <c r="D164" s="72" t="n">
        <v>0.132</v>
      </c>
      <c r="E164" s="72" t="n">
        <v>0.088</v>
      </c>
      <c r="F164" s="72" t="n">
        <v>0.22</v>
      </c>
      <c r="G164" s="73" t="n">
        <f aca="false">D164+E164+F164</f>
        <v>0.44</v>
      </c>
      <c r="H164" s="73" t="n">
        <f aca="false">I164-G164</f>
        <v>4.76</v>
      </c>
      <c r="I164" s="16" t="n">
        <v>5.2</v>
      </c>
      <c r="J164" s="74" t="n">
        <f aca="false">H164/I164*100</f>
        <v>91.5384615384615</v>
      </c>
      <c r="K164" s="62" t="n">
        <v>412</v>
      </c>
      <c r="L164" s="73" t="n">
        <f aca="false">M164+N164-P164</f>
        <v>43</v>
      </c>
      <c r="M164" s="74" t="n">
        <v>79</v>
      </c>
      <c r="N164" s="74" t="n">
        <v>13</v>
      </c>
      <c r="O164" s="75" t="n">
        <f aca="false">L164/(H164*Q164)</f>
        <v>11.0166017626563</v>
      </c>
      <c r="P164" s="74" t="n">
        <v>49</v>
      </c>
      <c r="Q164" s="72" t="n">
        <v>0.82</v>
      </c>
      <c r="R164" s="73" t="n">
        <f aca="false">S164*T164*U164*V164</f>
        <v>3.2175</v>
      </c>
      <c r="S164" s="74" t="n">
        <v>3</v>
      </c>
      <c r="T164" s="72" t="n">
        <v>0.45</v>
      </c>
      <c r="U164" s="72" t="n">
        <f aca="false">44/12</f>
        <v>3.66666666666667</v>
      </c>
      <c r="V164" s="72" t="n">
        <f aca="false">IF(B164="озимая пшеница", IF(C164="классическая технология", 0.65, 0.82),
 IF(B164="подсолнечник", IF(C164="классическая технология", 0.68, 0.75),
 IF(B164="кукуруза", IF(C164="классическая технология", 0.65, 0.85),
 IF(B164="многолетние травы", IF(C164="классическая технология", 0.55, 0.7),
 IF(B164="Лён", IF(C164="классическая технология", 0.48, 0.7),
 IF(B164="Горох", IF(C164="классическая технология", 0.55, 0.8),
 "введите корректное значение"
 ))))))</f>
        <v>0.65</v>
      </c>
      <c r="W164" s="73" t="n">
        <f aca="false">H164*X164</f>
        <v>4.2364</v>
      </c>
      <c r="X164" s="72" t="n">
        <v>0.89</v>
      </c>
    </row>
    <row r="165" customFormat="false" ht="15" hidden="false" customHeight="false" outlineLevel="0" collapsed="false">
      <c r="A165" s="59" t="n">
        <v>163</v>
      </c>
      <c r="B165" s="71" t="s">
        <v>106</v>
      </c>
      <c r="C165" s="71" t="s">
        <v>102</v>
      </c>
      <c r="D165" s="72" t="n">
        <v>0.183</v>
      </c>
      <c r="E165" s="72" t="n">
        <v>0.122</v>
      </c>
      <c r="F165" s="72" t="n">
        <v>0.305</v>
      </c>
      <c r="G165" s="73" t="n">
        <f aca="false">D165+E165+F165</f>
        <v>0.61</v>
      </c>
      <c r="H165" s="73" t="n">
        <f aca="false">I165-G165</f>
        <v>3.89</v>
      </c>
      <c r="I165" s="16" t="n">
        <v>4.5</v>
      </c>
      <c r="J165" s="74" t="n">
        <f aca="false">H165/I165*100</f>
        <v>86.4444444444444</v>
      </c>
      <c r="K165" s="62" t="n">
        <v>280</v>
      </c>
      <c r="L165" s="73" t="n">
        <f aca="false">M165+N165-P165</f>
        <v>68</v>
      </c>
      <c r="M165" s="74" t="n">
        <v>136</v>
      </c>
      <c r="N165" s="74" t="n">
        <v>8</v>
      </c>
      <c r="O165" s="75" t="n">
        <f aca="false">L165/(H165*Q165)</f>
        <v>19.4230219937161</v>
      </c>
      <c r="P165" s="74" t="n">
        <v>76</v>
      </c>
      <c r="Q165" s="72" t="n">
        <v>0.9</v>
      </c>
      <c r="R165" s="73" t="n">
        <f aca="false">S165*T165*U165*V165</f>
        <v>2.7225</v>
      </c>
      <c r="S165" s="74" t="n">
        <v>3</v>
      </c>
      <c r="T165" s="72" t="n">
        <v>0.45</v>
      </c>
      <c r="U165" s="72" t="n">
        <f aca="false">44/12</f>
        <v>3.66666666666667</v>
      </c>
      <c r="V165" s="72" t="n">
        <f aca="false">IF(B165="озимая пшеница", IF(C165="классическая технология", 0.65, 0.82),
 IF(B165="подсолнечник", IF(C165="классическая технология", 0.68, 0.75),
 IF(B165="кукуруза", IF(C165="классическая технология", 0.65, 0.85),
 IF(B165="многолетние травы", IF(C165="классическая технология", 0.55, 0.7),
 IF(B165="Лён", IF(C165="классическая технология", 0.48, 0.7),
 IF(B165="Горох", IF(C165="классическая технология", 0.55, 0.8),
 "введите корректное значение"
 ))))))</f>
        <v>0.55</v>
      </c>
      <c r="W165" s="73" t="n">
        <f aca="false">H165*X165</f>
        <v>3.3843</v>
      </c>
      <c r="X165" s="72" t="n">
        <v>0.87</v>
      </c>
    </row>
    <row r="166" customFormat="false" ht="15" hidden="false" customHeight="false" outlineLevel="0" collapsed="false">
      <c r="A166" s="59" t="n">
        <v>164</v>
      </c>
      <c r="B166" s="71" t="s">
        <v>105</v>
      </c>
      <c r="C166" s="71" t="s">
        <v>102</v>
      </c>
      <c r="D166" s="72" t="n">
        <v>0.325</v>
      </c>
      <c r="E166" s="72" t="n">
        <v>0.13</v>
      </c>
      <c r="F166" s="72" t="n">
        <v>0.455</v>
      </c>
      <c r="G166" s="73" t="n">
        <f aca="false">D166+E166+F166</f>
        <v>0.91</v>
      </c>
      <c r="H166" s="73" t="n">
        <f aca="false">I166-G166</f>
        <v>3.89</v>
      </c>
      <c r="I166" s="16" t="n">
        <v>4.8</v>
      </c>
      <c r="J166" s="74" t="n">
        <f aca="false">H166/I166*100</f>
        <v>81.0416666666667</v>
      </c>
      <c r="K166" s="62" t="n">
        <v>345</v>
      </c>
      <c r="L166" s="73" t="n">
        <f aca="false">M166+N166-P166</f>
        <v>3</v>
      </c>
      <c r="M166" s="74" t="n">
        <v>83</v>
      </c>
      <c r="N166" s="74" t="n">
        <v>8</v>
      </c>
      <c r="O166" s="75" t="n">
        <f aca="false">L166/(H166*Q166)</f>
        <v>0.811798132864295</v>
      </c>
      <c r="P166" s="74" t="n">
        <v>88</v>
      </c>
      <c r="Q166" s="72" t="n">
        <v>0.95</v>
      </c>
      <c r="R166" s="73" t="n">
        <f aca="false">S166*T166*U166*V166</f>
        <v>3.2175</v>
      </c>
      <c r="S166" s="74" t="n">
        <v>3</v>
      </c>
      <c r="T166" s="72" t="n">
        <v>0.45</v>
      </c>
      <c r="U166" s="72" t="n">
        <f aca="false">44/12</f>
        <v>3.66666666666667</v>
      </c>
      <c r="V166" s="72" t="n">
        <f aca="false">IF(B166="озимая пшеница", IF(C166="классическая технология", 0.65, 0.82),
 IF(B166="подсолнечник", IF(C166="классическая технология", 0.68, 0.75),
 IF(B166="кукуруза", IF(C166="классическая технология", 0.65, 0.85),
 IF(B166="многолетние травы", IF(C166="классическая технология", 0.55, 0.7),
 IF(B166="Лён", IF(C166="классическая технология", 0.48, 0.7),
 IF(B166="Горох", IF(C166="классическая технология", 0.55, 0.8),
 "введите корректное значение"
 ))))))</f>
        <v>0.65</v>
      </c>
      <c r="W166" s="73" t="n">
        <f aca="false">H166*X166</f>
        <v>3.3065</v>
      </c>
      <c r="X166" s="72" t="n">
        <v>0.85</v>
      </c>
    </row>
    <row r="167" customFormat="false" ht="15" hidden="false" customHeight="false" outlineLevel="0" collapsed="false">
      <c r="A167" s="59" t="n">
        <v>165</v>
      </c>
      <c r="B167" s="71" t="s">
        <v>100</v>
      </c>
      <c r="C167" s="71" t="s">
        <v>102</v>
      </c>
      <c r="D167" s="72" t="n">
        <v>0.198</v>
      </c>
      <c r="E167" s="72" t="n">
        <v>0.066</v>
      </c>
      <c r="F167" s="72" t="n">
        <v>0.33</v>
      </c>
      <c r="G167" s="73" t="n">
        <f aca="false">D167+E167+F167</f>
        <v>0.594</v>
      </c>
      <c r="H167" s="73" t="n">
        <f aca="false">I167-G167</f>
        <v>0.706</v>
      </c>
      <c r="I167" s="16" t="n">
        <v>1.3</v>
      </c>
      <c r="J167" s="74" t="n">
        <f aca="false">H167/I167*100</f>
        <v>54.3076923076923</v>
      </c>
      <c r="K167" s="62" t="n">
        <v>436</v>
      </c>
      <c r="L167" s="73" t="n">
        <f aca="false">M167+N167-P167</f>
        <v>-9</v>
      </c>
      <c r="M167" s="74" t="n">
        <v>60</v>
      </c>
      <c r="N167" s="74" t="n">
        <v>15</v>
      </c>
      <c r="O167" s="75" t="n">
        <f aca="false">L167/(H167*Q167)</f>
        <v>-13.1421395403172</v>
      </c>
      <c r="P167" s="74" t="n">
        <v>84</v>
      </c>
      <c r="Q167" s="72" t="n">
        <v>0.97</v>
      </c>
      <c r="R167" s="73" t="n">
        <f aca="false">S167*T167*U167*V167</f>
        <v>2.376</v>
      </c>
      <c r="S167" s="74" t="n">
        <v>3</v>
      </c>
      <c r="T167" s="72" t="n">
        <v>0.45</v>
      </c>
      <c r="U167" s="72" t="n">
        <f aca="false">44/12</f>
        <v>3.66666666666667</v>
      </c>
      <c r="V167" s="72" t="n">
        <f aca="false">IF(B167="озимая пшеница", IF(C167="классическая технология", 0.65, 0.82),
 IF(B167="подсолнечник", IF(C167="классическая технология", 0.68, 0.75),
 IF(B167="кукуруза", IF(C167="классическая технология", 0.65, 0.85),
 IF(B167="многолетние травы", IF(C167="классическая технология", 0.55, 0.7),
 IF(B167="Лён", IF(C167="классическая технология", 0.48, 0.7),
 IF(B167="Горох", IF(C167="классическая технология", 0.55, 0.8),
 "введите корректное значение"
 ))))))</f>
        <v>0.48</v>
      </c>
      <c r="W167" s="73" t="n">
        <f aca="false">H167*X167</f>
        <v>0.706</v>
      </c>
      <c r="X167" s="72" t="n">
        <v>1</v>
      </c>
    </row>
    <row r="168" customFormat="false" ht="15" hidden="false" customHeight="false" outlineLevel="0" collapsed="false">
      <c r="A168" s="59" t="n">
        <v>166</v>
      </c>
      <c r="B168" s="71" t="s">
        <v>104</v>
      </c>
      <c r="C168" s="71" t="s">
        <v>101</v>
      </c>
      <c r="D168" s="72" t="n">
        <v>0.26</v>
      </c>
      <c r="E168" s="72" t="n">
        <v>0.052</v>
      </c>
      <c r="F168" s="72" t="n">
        <v>0.208</v>
      </c>
      <c r="G168" s="73" t="n">
        <f aca="false">D168+E168+F168</f>
        <v>0.52</v>
      </c>
      <c r="H168" s="73" t="n">
        <f aca="false">I168-G168</f>
        <v>1.78</v>
      </c>
      <c r="I168" s="16" t="n">
        <v>2.3</v>
      </c>
      <c r="J168" s="74" t="n">
        <f aca="false">H168/I168*100</f>
        <v>77.3913043478261</v>
      </c>
      <c r="K168" s="62" t="n">
        <v>182</v>
      </c>
      <c r="L168" s="73" t="n">
        <f aca="false">M168+N168-P168</f>
        <v>-1</v>
      </c>
      <c r="M168" s="74" t="n">
        <v>71</v>
      </c>
      <c r="N168" s="74" t="n">
        <v>7</v>
      </c>
      <c r="O168" s="75" t="n">
        <f aca="false">L168/(H168*Q168)</f>
        <v>-0.66880684858213</v>
      </c>
      <c r="P168" s="74" t="n">
        <v>79</v>
      </c>
      <c r="Q168" s="72" t="n">
        <v>0.84</v>
      </c>
      <c r="R168" s="73" t="n">
        <f aca="false">S168*T168*U168*V168</f>
        <v>6.6</v>
      </c>
      <c r="S168" s="74" t="n">
        <v>5</v>
      </c>
      <c r="T168" s="72" t="n">
        <v>0.45</v>
      </c>
      <c r="U168" s="72" t="n">
        <f aca="false">44/12</f>
        <v>3.66666666666667</v>
      </c>
      <c r="V168" s="72" t="n">
        <f aca="false">IF(B168="озимая пшеница", IF(C168="классическая технология", 0.65, 0.82),
 IF(B168="подсолнечник", IF(C168="классическая технология", 0.68, 0.75),
 IF(B168="кукуруза", IF(C168="классическая технология", 0.65, 0.85),
 IF(B168="многолетние травы", IF(C168="классическая технология", 0.55, 0.7),
 IF(B168="Лён", IF(C168="классическая технология", 0.48, 0.7),
 IF(B168="Горох", IF(C168="классическая технология", 0.55, 0.8),
 "введите корректное значение"
 ))))))</f>
        <v>0.8</v>
      </c>
      <c r="W168" s="73" t="n">
        <f aca="false">H168*X168</f>
        <v>1.5842</v>
      </c>
      <c r="X168" s="72" t="n">
        <v>0.89</v>
      </c>
    </row>
    <row r="169" customFormat="false" ht="15" hidden="false" customHeight="false" outlineLevel="0" collapsed="false">
      <c r="A169" s="59" t="n">
        <v>167</v>
      </c>
      <c r="B169" s="71" t="s">
        <v>105</v>
      </c>
      <c r="C169" s="71" t="s">
        <v>101</v>
      </c>
      <c r="D169" s="72" t="n">
        <v>0.504</v>
      </c>
      <c r="E169" s="72" t="n">
        <v>0.126</v>
      </c>
      <c r="F169" s="72" t="n">
        <v>0.378</v>
      </c>
      <c r="G169" s="73" t="n">
        <f aca="false">D169+E169+F169</f>
        <v>1.008</v>
      </c>
      <c r="H169" s="73" t="n">
        <f aca="false">I169-G169</f>
        <v>3.892</v>
      </c>
      <c r="I169" s="16" t="n">
        <v>4.9</v>
      </c>
      <c r="J169" s="74" t="n">
        <f aca="false">H169/I169*100</f>
        <v>79.4285714285714</v>
      </c>
      <c r="K169" s="62" t="n">
        <v>355</v>
      </c>
      <c r="L169" s="73" t="n">
        <f aca="false">M169+N169-P169</f>
        <v>105</v>
      </c>
      <c r="M169" s="74" t="n">
        <v>146</v>
      </c>
      <c r="N169" s="74" t="n">
        <v>5</v>
      </c>
      <c r="O169" s="75" t="n">
        <f aca="false">L169/(H169*Q169)</f>
        <v>31.3702526351012</v>
      </c>
      <c r="P169" s="74" t="n">
        <v>46</v>
      </c>
      <c r="Q169" s="72" t="n">
        <v>0.86</v>
      </c>
      <c r="R169" s="73" t="n">
        <f aca="false">S169*T169*U169*V169</f>
        <v>7.0125</v>
      </c>
      <c r="S169" s="74" t="n">
        <v>5</v>
      </c>
      <c r="T169" s="72" t="n">
        <v>0.45</v>
      </c>
      <c r="U169" s="72" t="n">
        <f aca="false">44/12</f>
        <v>3.66666666666667</v>
      </c>
      <c r="V169" s="72" t="n">
        <f aca="false">IF(B169="озимая пшеница", IF(C169="классическая технология", 0.65, 0.82),
 IF(B169="подсолнечник", IF(C169="классическая технология", 0.68, 0.75),
 IF(B169="кукуруза", IF(C169="классическая технология", 0.65, 0.85),
 IF(B169="многолетние травы", IF(C169="классическая технология", 0.55, 0.7),
 IF(B169="Лён", IF(C169="классическая технология", 0.48, 0.7),
 IF(B169="Горох", IF(C169="классическая технология", 0.55, 0.8),
 "введите корректное значение"
 ))))))</f>
        <v>0.85</v>
      </c>
      <c r="W169" s="73" t="n">
        <f aca="false">H169*X169</f>
        <v>3.34712</v>
      </c>
      <c r="X169" s="72" t="n">
        <v>0.86</v>
      </c>
    </row>
    <row r="170" customFormat="false" ht="15" hidden="false" customHeight="false" outlineLevel="0" collapsed="false">
      <c r="A170" s="59" t="n">
        <v>168</v>
      </c>
      <c r="B170" s="71" t="s">
        <v>107</v>
      </c>
      <c r="C170" s="71" t="s">
        <v>101</v>
      </c>
      <c r="D170" s="72" t="n">
        <v>0.392</v>
      </c>
      <c r="E170" s="72" t="n">
        <v>0.049</v>
      </c>
      <c r="F170" s="72" t="n">
        <v>0.196</v>
      </c>
      <c r="G170" s="73" t="n">
        <f aca="false">D170+E170+F170</f>
        <v>0.637</v>
      </c>
      <c r="H170" s="73" t="n">
        <f aca="false">I170-G170</f>
        <v>1.163</v>
      </c>
      <c r="I170" s="16" t="n">
        <v>1.8</v>
      </c>
      <c r="J170" s="74" t="n">
        <f aca="false">H170/I170*100</f>
        <v>64.6111111111111</v>
      </c>
      <c r="K170" s="62" t="n">
        <v>297</v>
      </c>
      <c r="L170" s="73" t="n">
        <f aca="false">M170+N170-P170</f>
        <v>21</v>
      </c>
      <c r="M170" s="74" t="n">
        <v>102</v>
      </c>
      <c r="N170" s="74" t="n">
        <v>5</v>
      </c>
      <c r="O170" s="75" t="n">
        <f aca="false">L170/(H170*Q170)</f>
        <v>21.243235041222</v>
      </c>
      <c r="P170" s="74" t="n">
        <v>86</v>
      </c>
      <c r="Q170" s="72" t="n">
        <v>0.85</v>
      </c>
      <c r="R170" s="73" t="n">
        <f aca="false">S170*T170*U170*V170</f>
        <v>6.1875</v>
      </c>
      <c r="S170" s="74" t="n">
        <v>5</v>
      </c>
      <c r="T170" s="72" t="n">
        <v>0.45</v>
      </c>
      <c r="U170" s="72" t="n">
        <f aca="false">44/12</f>
        <v>3.66666666666667</v>
      </c>
      <c r="V170" s="72" t="n">
        <f aca="false">IF(B170="озимая пшеница", IF(C170="классическая технология", 0.65, 0.82),
 IF(B170="подсолнечник", IF(C170="классическая технология", 0.68, 0.75),
 IF(B170="кукуруза", IF(C170="классическая технология", 0.65, 0.85),
 IF(B170="многолетние травы", IF(C170="классическая технология", 0.55, 0.7),
 IF(B170="Лён", IF(C170="классическая технология", 0.48, 0.7),
 IF(B170="Горох", IF(C170="классическая технология", 0.55, 0.8),
 "введите корректное значение"
 ))))))</f>
        <v>0.75</v>
      </c>
      <c r="W170" s="73" t="n">
        <f aca="false">H170*X170</f>
        <v>0.96529</v>
      </c>
      <c r="X170" s="72" t="n">
        <v>0.83</v>
      </c>
    </row>
    <row r="171" customFormat="false" ht="15" hidden="false" customHeight="false" outlineLevel="0" collapsed="false">
      <c r="A171" s="59" t="n">
        <v>169</v>
      </c>
      <c r="B171" s="71" t="s">
        <v>105</v>
      </c>
      <c r="C171" s="71" t="s">
        <v>101</v>
      </c>
      <c r="D171" s="72" t="n">
        <v>0.26</v>
      </c>
      <c r="E171" s="72" t="n">
        <v>0.13</v>
      </c>
      <c r="F171" s="72" t="n">
        <v>0.52</v>
      </c>
      <c r="G171" s="73" t="n">
        <f aca="false">D171+E171+F171</f>
        <v>0.91</v>
      </c>
      <c r="H171" s="73" t="n">
        <f aca="false">I171-G171</f>
        <v>3.09</v>
      </c>
      <c r="I171" s="16" t="n">
        <v>4</v>
      </c>
      <c r="J171" s="74" t="n">
        <f aca="false">H171/I171*100</f>
        <v>77.25</v>
      </c>
      <c r="K171" s="62" t="n">
        <v>478</v>
      </c>
      <c r="L171" s="73" t="n">
        <f aca="false">M171+N171-P171</f>
        <v>88</v>
      </c>
      <c r="M171" s="74" t="n">
        <v>149</v>
      </c>
      <c r="N171" s="74" t="n">
        <v>7</v>
      </c>
      <c r="O171" s="75" t="n">
        <f aca="false">L171/(H171*Q171)</f>
        <v>34.3120053027645</v>
      </c>
      <c r="P171" s="74" t="n">
        <v>68</v>
      </c>
      <c r="Q171" s="72" t="n">
        <v>0.83</v>
      </c>
      <c r="R171" s="73" t="n">
        <f aca="false">S171*T171*U171*V171</f>
        <v>7.0125</v>
      </c>
      <c r="S171" s="74" t="n">
        <v>5</v>
      </c>
      <c r="T171" s="72" t="n">
        <v>0.45</v>
      </c>
      <c r="U171" s="72" t="n">
        <f aca="false">44/12</f>
        <v>3.66666666666667</v>
      </c>
      <c r="V171" s="72" t="n">
        <f aca="false">IF(B171="озимая пшеница", IF(C171="классическая технология", 0.65, 0.82),
 IF(B171="подсолнечник", IF(C171="классическая технология", 0.68, 0.75),
 IF(B171="кукуруза", IF(C171="классическая технология", 0.65, 0.85),
 IF(B171="многолетние травы", IF(C171="классическая технология", 0.55, 0.7),
 IF(B171="Лён", IF(C171="классическая технология", 0.48, 0.7),
 IF(B171="Горох", IF(C171="классическая технология", 0.55, 0.8),
 "введите корректное значение"
 ))))))</f>
        <v>0.85</v>
      </c>
      <c r="W171" s="73" t="n">
        <f aca="false">H171*X171</f>
        <v>2.6883</v>
      </c>
      <c r="X171" s="72" t="n">
        <v>0.87</v>
      </c>
    </row>
    <row r="172" customFormat="false" ht="15" hidden="false" customHeight="false" outlineLevel="0" collapsed="false">
      <c r="A172" s="59" t="n">
        <v>170</v>
      </c>
      <c r="B172" s="71" t="s">
        <v>100</v>
      </c>
      <c r="C172" s="71" t="s">
        <v>102</v>
      </c>
      <c r="D172" s="72" t="n">
        <v>0.204</v>
      </c>
      <c r="E172" s="72" t="n">
        <v>0.102</v>
      </c>
      <c r="F172" s="72" t="n">
        <v>0.153</v>
      </c>
      <c r="G172" s="73" t="n">
        <f aca="false">D172+E172+F172</f>
        <v>0.459</v>
      </c>
      <c r="H172" s="73" t="n">
        <f aca="false">I172-G172</f>
        <v>0.641</v>
      </c>
      <c r="I172" s="16" t="n">
        <v>1.1</v>
      </c>
      <c r="J172" s="74" t="n">
        <f aca="false">H172/I172*100</f>
        <v>58.2727272727273</v>
      </c>
      <c r="K172" s="62" t="n">
        <v>114</v>
      </c>
      <c r="L172" s="73" t="n">
        <f aca="false">M172+N172-P172</f>
        <v>60</v>
      </c>
      <c r="M172" s="74" t="n">
        <v>106</v>
      </c>
      <c r="N172" s="74" t="n">
        <v>6</v>
      </c>
      <c r="O172" s="75" t="n">
        <f aca="false">L172/(H172*Q172)</f>
        <v>97.5039001560062</v>
      </c>
      <c r="P172" s="74" t="n">
        <v>52</v>
      </c>
      <c r="Q172" s="72" t="n">
        <v>0.96</v>
      </c>
      <c r="R172" s="73" t="n">
        <f aca="false">S172*T172*U172*V172</f>
        <v>2.376</v>
      </c>
      <c r="S172" s="74" t="n">
        <v>3</v>
      </c>
      <c r="T172" s="72" t="n">
        <v>0.45</v>
      </c>
      <c r="U172" s="72" t="n">
        <f aca="false">44/12</f>
        <v>3.66666666666667</v>
      </c>
      <c r="V172" s="72" t="n">
        <f aca="false">IF(B172="озимая пшеница", IF(C172="классическая технология", 0.65, 0.82),
 IF(B172="подсолнечник", IF(C172="классическая технология", 0.68, 0.75),
 IF(B172="кукуруза", IF(C172="классическая технология", 0.65, 0.85),
 IF(B172="многолетние травы", IF(C172="классическая технология", 0.55, 0.7),
 IF(B172="Лён", IF(C172="классическая технология", 0.48, 0.7),
 IF(B172="Горох", IF(C172="классическая технология", 0.55, 0.8),
 "введите корректное значение"
 ))))))</f>
        <v>0.48</v>
      </c>
      <c r="W172" s="73" t="n">
        <f aca="false">H172*X172</f>
        <v>0.55126</v>
      </c>
      <c r="X172" s="72" t="n">
        <v>0.86</v>
      </c>
    </row>
    <row r="173" customFormat="false" ht="15" hidden="false" customHeight="false" outlineLevel="0" collapsed="false">
      <c r="A173" s="59" t="n">
        <v>171</v>
      </c>
      <c r="B173" s="71" t="s">
        <v>103</v>
      </c>
      <c r="C173" s="71" t="s">
        <v>102</v>
      </c>
      <c r="D173" s="72" t="n">
        <v>0.329</v>
      </c>
      <c r="E173" s="72" t="n">
        <v>0.094</v>
      </c>
      <c r="F173" s="72" t="n">
        <v>0.188</v>
      </c>
      <c r="G173" s="73" t="n">
        <f aca="false">D173+E173+F173</f>
        <v>0.611</v>
      </c>
      <c r="H173" s="73" t="n">
        <f aca="false">I173-G173</f>
        <v>6.289</v>
      </c>
      <c r="I173" s="16" t="n">
        <v>6.9</v>
      </c>
      <c r="J173" s="74" t="n">
        <f aca="false">H173/I173*100</f>
        <v>91.1449275362319</v>
      </c>
      <c r="K173" s="62" t="n">
        <v>355</v>
      </c>
      <c r="L173" s="73" t="n">
        <f aca="false">M173+N173-P173</f>
        <v>79</v>
      </c>
      <c r="M173" s="74" t="n">
        <v>142</v>
      </c>
      <c r="N173" s="74" t="n">
        <v>7</v>
      </c>
      <c r="O173" s="75" t="n">
        <f aca="false">L173/(H173*Q173)</f>
        <v>14.1141747406297</v>
      </c>
      <c r="P173" s="74" t="n">
        <v>70</v>
      </c>
      <c r="Q173" s="72" t="n">
        <v>0.89</v>
      </c>
      <c r="R173" s="73" t="n">
        <f aca="false">S173*T173*U173*V173</f>
        <v>4.29</v>
      </c>
      <c r="S173" s="74" t="n">
        <v>4</v>
      </c>
      <c r="T173" s="72" t="n">
        <v>0.45</v>
      </c>
      <c r="U173" s="72" t="n">
        <f aca="false">44/12</f>
        <v>3.66666666666667</v>
      </c>
      <c r="V173" s="72" t="n">
        <f aca="false">IF(B173="озимая пшеница", IF(C173="классическая технология", 0.65, 0.82),
 IF(B173="подсолнечник", IF(C173="классическая технология", 0.68, 0.75),
 IF(B173="кукуруза", IF(C173="классическая технология", 0.65, 0.85),
 IF(B173="многолетние травы", IF(C173="классическая технология", 0.55, 0.7),
 IF(B173="Лён", IF(C173="классическая технология", 0.48, 0.7),
 IF(B173="Горох", IF(C173="классическая технология", 0.55, 0.8),
 "введите корректное значение"
 ))))))</f>
        <v>0.65</v>
      </c>
      <c r="W173" s="73" t="n">
        <f aca="false">H173*X173</f>
        <v>5.21987</v>
      </c>
      <c r="X173" s="72" t="n">
        <v>0.83</v>
      </c>
    </row>
    <row r="174" customFormat="false" ht="15" hidden="false" customHeight="false" outlineLevel="0" collapsed="false">
      <c r="A174" s="59" t="n">
        <v>172</v>
      </c>
      <c r="B174" s="71" t="s">
        <v>104</v>
      </c>
      <c r="C174" s="71" t="s">
        <v>102</v>
      </c>
      <c r="D174" s="72" t="n">
        <v>0.456</v>
      </c>
      <c r="E174" s="72" t="n">
        <v>0.057</v>
      </c>
      <c r="F174" s="72" t="n">
        <v>0.285</v>
      </c>
      <c r="G174" s="73" t="n">
        <f aca="false">D174+E174+F174</f>
        <v>0.798</v>
      </c>
      <c r="H174" s="73" t="n">
        <f aca="false">I174-G174</f>
        <v>1.502</v>
      </c>
      <c r="I174" s="16" t="n">
        <v>2.3</v>
      </c>
      <c r="J174" s="74" t="n">
        <f aca="false">H174/I174*100</f>
        <v>65.304347826087</v>
      </c>
      <c r="K174" s="62" t="n">
        <v>474</v>
      </c>
      <c r="L174" s="73" t="n">
        <f aca="false">M174+N174-P174</f>
        <v>95</v>
      </c>
      <c r="M174" s="74" t="n">
        <v>150</v>
      </c>
      <c r="N174" s="74" t="n">
        <v>5</v>
      </c>
      <c r="O174" s="75" t="n">
        <f aca="false">L174/(H174*Q174)</f>
        <v>64.5397972770999</v>
      </c>
      <c r="P174" s="74" t="n">
        <v>60</v>
      </c>
      <c r="Q174" s="72" t="n">
        <v>0.98</v>
      </c>
      <c r="R174" s="73" t="n">
        <f aca="false">S174*T174*U174*V174</f>
        <v>2.7225</v>
      </c>
      <c r="S174" s="74" t="n">
        <v>3</v>
      </c>
      <c r="T174" s="72" t="n">
        <v>0.45</v>
      </c>
      <c r="U174" s="72" t="n">
        <f aca="false">44/12</f>
        <v>3.66666666666667</v>
      </c>
      <c r="V174" s="72" t="n">
        <f aca="false">IF(B174="озимая пшеница", IF(C174="классическая технология", 0.65, 0.82),
 IF(B174="подсолнечник", IF(C174="классическая технология", 0.68, 0.75),
 IF(B174="кукуруза", IF(C174="классическая технология", 0.65, 0.85),
 IF(B174="многолетние травы", IF(C174="классическая технология", 0.55, 0.7),
 IF(B174="Лён", IF(C174="классическая технология", 0.48, 0.7),
 IF(B174="Горох", IF(C174="классическая технология", 0.55, 0.8),
 "введите корректное значение"
 ))))))</f>
        <v>0.55</v>
      </c>
      <c r="W174" s="73" t="n">
        <f aca="false">H174*X174</f>
        <v>1.47196</v>
      </c>
      <c r="X174" s="72" t="n">
        <v>0.98</v>
      </c>
    </row>
    <row r="175" customFormat="false" ht="15" hidden="false" customHeight="false" outlineLevel="0" collapsed="false">
      <c r="A175" s="59" t="n">
        <v>173</v>
      </c>
      <c r="B175" s="71" t="s">
        <v>104</v>
      </c>
      <c r="C175" s="71" t="s">
        <v>102</v>
      </c>
      <c r="D175" s="72" t="n">
        <v>0.315</v>
      </c>
      <c r="E175" s="72" t="n">
        <v>0.09</v>
      </c>
      <c r="F175" s="72" t="n">
        <v>0.27</v>
      </c>
      <c r="G175" s="73" t="n">
        <f aca="false">D175+E175+F175</f>
        <v>0.675</v>
      </c>
      <c r="H175" s="73" t="n">
        <f aca="false">I175-G175</f>
        <v>1.425</v>
      </c>
      <c r="I175" s="16" t="n">
        <v>2.1</v>
      </c>
      <c r="J175" s="74" t="n">
        <f aca="false">H175/I175*100</f>
        <v>67.8571428571429</v>
      </c>
      <c r="K175" s="62" t="n">
        <v>251</v>
      </c>
      <c r="L175" s="73" t="n">
        <f aca="false">M175+N175-P175</f>
        <v>16</v>
      </c>
      <c r="M175" s="74" t="n">
        <v>62</v>
      </c>
      <c r="N175" s="74" t="n">
        <v>11</v>
      </c>
      <c r="O175" s="75" t="n">
        <f aca="false">L175/(H175*Q175)</f>
        <v>12.4756335282651</v>
      </c>
      <c r="P175" s="74" t="n">
        <v>57</v>
      </c>
      <c r="Q175" s="72" t="n">
        <v>0.9</v>
      </c>
      <c r="R175" s="73" t="n">
        <f aca="false">S175*T175*U175*V175</f>
        <v>3.63</v>
      </c>
      <c r="S175" s="74" t="n">
        <v>4</v>
      </c>
      <c r="T175" s="72" t="n">
        <v>0.45</v>
      </c>
      <c r="U175" s="72" t="n">
        <f aca="false">44/12</f>
        <v>3.66666666666667</v>
      </c>
      <c r="V175" s="72" t="n">
        <f aca="false">IF(B175="озимая пшеница", IF(C175="классическая технология", 0.65, 0.82),
 IF(B175="подсолнечник", IF(C175="классическая технология", 0.68, 0.75),
 IF(B175="кукуруза", IF(C175="классическая технология", 0.65, 0.85),
 IF(B175="многолетние травы", IF(C175="классическая технология", 0.55, 0.7),
 IF(B175="Лён", IF(C175="классическая технология", 0.48, 0.7),
 IF(B175="Горох", IF(C175="классическая технология", 0.55, 0.8),
 "введите корректное значение"
 ))))))</f>
        <v>0.55</v>
      </c>
      <c r="W175" s="73" t="n">
        <f aca="false">H175*X175</f>
        <v>1.29675</v>
      </c>
      <c r="X175" s="72" t="n">
        <v>0.91</v>
      </c>
    </row>
    <row r="176" customFormat="false" ht="15" hidden="false" customHeight="false" outlineLevel="0" collapsed="false">
      <c r="A176" s="59" t="n">
        <v>174</v>
      </c>
      <c r="B176" s="71" t="s">
        <v>104</v>
      </c>
      <c r="C176" s="71" t="s">
        <v>101</v>
      </c>
      <c r="D176" s="72" t="n">
        <v>0.292</v>
      </c>
      <c r="E176" s="72" t="n">
        <v>0.146</v>
      </c>
      <c r="F176" s="72" t="n">
        <v>0.146</v>
      </c>
      <c r="G176" s="73" t="n">
        <f aca="false">D176+E176+F176</f>
        <v>0.584</v>
      </c>
      <c r="H176" s="73" t="n">
        <f aca="false">I176-G176</f>
        <v>1.416</v>
      </c>
      <c r="I176" s="16" t="n">
        <v>2</v>
      </c>
      <c r="J176" s="74" t="n">
        <f aca="false">H176/I176*100</f>
        <v>70.8</v>
      </c>
      <c r="K176" s="62" t="n">
        <v>283</v>
      </c>
      <c r="L176" s="73" t="n">
        <f aca="false">M176+N176-P176</f>
        <v>91</v>
      </c>
      <c r="M176" s="74" t="n">
        <v>125</v>
      </c>
      <c r="N176" s="74" t="n">
        <v>8</v>
      </c>
      <c r="O176" s="75" t="n">
        <f aca="false">L176/(H176*Q176)</f>
        <v>75.6065137919575</v>
      </c>
      <c r="P176" s="74" t="n">
        <v>42</v>
      </c>
      <c r="Q176" s="72" t="n">
        <v>0.85</v>
      </c>
      <c r="R176" s="73" t="n">
        <f aca="false">S176*T176*U176*V176</f>
        <v>6.6</v>
      </c>
      <c r="S176" s="74" t="n">
        <v>5</v>
      </c>
      <c r="T176" s="72" t="n">
        <v>0.45</v>
      </c>
      <c r="U176" s="72" t="n">
        <f aca="false">44/12</f>
        <v>3.66666666666667</v>
      </c>
      <c r="V176" s="72" t="n">
        <f aca="false">IF(B176="озимая пшеница", IF(C176="классическая технология", 0.65, 0.82),
 IF(B176="подсолнечник", IF(C176="классическая технология", 0.68, 0.75),
 IF(B176="кукуруза", IF(C176="классическая технология", 0.65, 0.85),
 IF(B176="многолетние травы", IF(C176="классическая технология", 0.55, 0.7),
 IF(B176="Лён", IF(C176="классическая технология", 0.48, 0.7),
 IF(B176="Горох", IF(C176="классическая технология", 0.55, 0.8),
 "введите корректное значение"
 ))))))</f>
        <v>0.8</v>
      </c>
      <c r="W176" s="73" t="n">
        <f aca="false">H176*X176</f>
        <v>1.17528</v>
      </c>
      <c r="X176" s="72" t="n">
        <v>0.83</v>
      </c>
    </row>
    <row r="177" customFormat="false" ht="15" hidden="false" customHeight="false" outlineLevel="0" collapsed="false">
      <c r="A177" s="59" t="n">
        <v>175</v>
      </c>
      <c r="B177" s="71" t="s">
        <v>107</v>
      </c>
      <c r="C177" s="71" t="s">
        <v>101</v>
      </c>
      <c r="D177" s="72" t="n">
        <v>0.552</v>
      </c>
      <c r="E177" s="72" t="n">
        <v>0.069</v>
      </c>
      <c r="F177" s="72" t="n">
        <v>0.207</v>
      </c>
      <c r="G177" s="73" t="n">
        <f aca="false">D177+E177+F177</f>
        <v>0.828</v>
      </c>
      <c r="H177" s="73" t="n">
        <f aca="false">I177-G177</f>
        <v>0.572</v>
      </c>
      <c r="I177" s="16" t="n">
        <v>1.4</v>
      </c>
      <c r="J177" s="74" t="n">
        <f aca="false">H177/I177*100</f>
        <v>40.8571428571429</v>
      </c>
      <c r="K177" s="62" t="n">
        <v>299</v>
      </c>
      <c r="L177" s="73" t="n">
        <f aca="false">M177+N177-P177</f>
        <v>31</v>
      </c>
      <c r="M177" s="74" t="n">
        <v>62</v>
      </c>
      <c r="N177" s="74" t="n">
        <v>13</v>
      </c>
      <c r="O177" s="75" t="n">
        <f aca="false">L177/(H177*Q177)</f>
        <v>57.6551108466002</v>
      </c>
      <c r="P177" s="74" t="n">
        <v>44</v>
      </c>
      <c r="Q177" s="72" t="n">
        <v>0.94</v>
      </c>
      <c r="R177" s="73" t="n">
        <f aca="false">S177*T177*U177*V177</f>
        <v>3.7125</v>
      </c>
      <c r="S177" s="74" t="n">
        <v>3</v>
      </c>
      <c r="T177" s="72" t="n">
        <v>0.45</v>
      </c>
      <c r="U177" s="72" t="n">
        <f aca="false">44/12</f>
        <v>3.66666666666667</v>
      </c>
      <c r="V177" s="72" t="n">
        <f aca="false">IF(B177="озимая пшеница", IF(C177="классическая технология", 0.65, 0.82),
 IF(B177="подсолнечник", IF(C177="классическая технология", 0.68, 0.75),
 IF(B177="кукуруза", IF(C177="классическая технология", 0.65, 0.85),
 IF(B177="многолетние травы", IF(C177="классическая технология", 0.55, 0.7),
 IF(B177="Лён", IF(C177="классическая технология", 0.48, 0.7),
 IF(B177="Горох", IF(C177="классическая технология", 0.55, 0.8),
 "введите корректное значение"
 ))))))</f>
        <v>0.75</v>
      </c>
      <c r="W177" s="73" t="n">
        <f aca="false">H177*X177</f>
        <v>0.572</v>
      </c>
      <c r="X177" s="72" t="n">
        <v>1</v>
      </c>
    </row>
    <row r="178" customFormat="false" ht="15" hidden="false" customHeight="false" outlineLevel="0" collapsed="false">
      <c r="A178" s="59" t="n">
        <v>176</v>
      </c>
      <c r="B178" s="71" t="s">
        <v>104</v>
      </c>
      <c r="C178" s="71" t="s">
        <v>101</v>
      </c>
      <c r="D178" s="72" t="n">
        <v>0.483</v>
      </c>
      <c r="E178" s="72" t="n">
        <v>0.069</v>
      </c>
      <c r="F178" s="72" t="n">
        <v>0.207</v>
      </c>
      <c r="G178" s="73" t="n">
        <f aca="false">D178+E178+F178</f>
        <v>0.759</v>
      </c>
      <c r="H178" s="73" t="n">
        <f aca="false">I178-G178</f>
        <v>1.141</v>
      </c>
      <c r="I178" s="16" t="n">
        <v>1.9</v>
      </c>
      <c r="J178" s="74" t="n">
        <f aca="false">H178/I178*100</f>
        <v>60.0526315789474</v>
      </c>
      <c r="K178" s="62" t="n">
        <v>335</v>
      </c>
      <c r="L178" s="73" t="n">
        <f aca="false">M178+N178-P178</f>
        <v>34</v>
      </c>
      <c r="M178" s="74" t="n">
        <v>86</v>
      </c>
      <c r="N178" s="74" t="n">
        <v>12</v>
      </c>
      <c r="O178" s="75" t="n">
        <f aca="false">L178/(H178*Q178)</f>
        <v>34.2510602717922</v>
      </c>
      <c r="P178" s="74" t="n">
        <v>64</v>
      </c>
      <c r="Q178" s="72" t="n">
        <v>0.87</v>
      </c>
      <c r="R178" s="73" t="n">
        <f aca="false">S178*T178*U178*V178</f>
        <v>5.28</v>
      </c>
      <c r="S178" s="74" t="n">
        <v>4</v>
      </c>
      <c r="T178" s="72" t="n">
        <v>0.45</v>
      </c>
      <c r="U178" s="72" t="n">
        <f aca="false">44/12</f>
        <v>3.66666666666667</v>
      </c>
      <c r="V178" s="72" t="n">
        <f aca="false">IF(B178="озимая пшеница", IF(C178="классическая технология", 0.65, 0.82),
 IF(B178="подсолнечник", IF(C178="классическая технология", 0.68, 0.75),
 IF(B178="кукуруза", IF(C178="классическая технология", 0.65, 0.85),
 IF(B178="многолетние травы", IF(C178="классическая технология", 0.55, 0.7),
 IF(B178="Лён", IF(C178="классическая технология", 0.48, 0.7),
 IF(B178="Горох", IF(C178="классическая технология", 0.55, 0.8),
 "введите корректное значение"
 ))))))</f>
        <v>0.8</v>
      </c>
      <c r="W178" s="73" t="n">
        <f aca="false">H178*X178</f>
        <v>1.08395</v>
      </c>
      <c r="X178" s="72" t="n">
        <v>0.95</v>
      </c>
    </row>
    <row r="179" customFormat="false" ht="15" hidden="false" customHeight="false" outlineLevel="0" collapsed="false">
      <c r="A179" s="59" t="n">
        <v>177</v>
      </c>
      <c r="B179" s="71" t="s">
        <v>104</v>
      </c>
      <c r="C179" s="71" t="s">
        <v>101</v>
      </c>
      <c r="D179" s="72" t="n">
        <v>0.336</v>
      </c>
      <c r="E179" s="72" t="n">
        <v>0.096</v>
      </c>
      <c r="F179" s="72" t="n">
        <v>0.192</v>
      </c>
      <c r="G179" s="73" t="n">
        <f aca="false">D179+E179+F179</f>
        <v>0.624</v>
      </c>
      <c r="H179" s="73" t="n">
        <f aca="false">I179-G179</f>
        <v>1.576</v>
      </c>
      <c r="I179" s="16" t="n">
        <v>2.2</v>
      </c>
      <c r="J179" s="74" t="n">
        <f aca="false">H179/I179*100</f>
        <v>71.6363636363636</v>
      </c>
      <c r="K179" s="62" t="n">
        <v>435</v>
      </c>
      <c r="L179" s="73" t="n">
        <f aca="false">M179+N179-P179</f>
        <v>35</v>
      </c>
      <c r="M179" s="74" t="n">
        <v>76</v>
      </c>
      <c r="N179" s="74" t="n">
        <v>5</v>
      </c>
      <c r="O179" s="75" t="n">
        <f aca="false">L179/(H179*Q179)</f>
        <v>22.894970956094</v>
      </c>
      <c r="P179" s="74" t="n">
        <v>46</v>
      </c>
      <c r="Q179" s="72" t="n">
        <v>0.97</v>
      </c>
      <c r="R179" s="73" t="n">
        <f aca="false">S179*T179*U179*V179</f>
        <v>5.28</v>
      </c>
      <c r="S179" s="74" t="n">
        <v>4</v>
      </c>
      <c r="T179" s="72" t="n">
        <v>0.45</v>
      </c>
      <c r="U179" s="72" t="n">
        <f aca="false">44/12</f>
        <v>3.66666666666667</v>
      </c>
      <c r="V179" s="72" t="n">
        <f aca="false">IF(B179="озимая пшеница", IF(C179="классическая технология", 0.65, 0.82),
 IF(B179="подсолнечник", IF(C179="классическая технология", 0.68, 0.75),
 IF(B179="кукуруза", IF(C179="классическая технология", 0.65, 0.85),
 IF(B179="многолетние травы", IF(C179="классическая технология", 0.55, 0.7),
 IF(B179="Лён", IF(C179="классическая технология", 0.48, 0.7),
 IF(B179="Горох", IF(C179="классическая технология", 0.55, 0.8),
 "введите корректное значение"
 ))))))</f>
        <v>0.8</v>
      </c>
      <c r="W179" s="73" t="n">
        <f aca="false">H179*X179</f>
        <v>1.48144</v>
      </c>
      <c r="X179" s="72" t="n">
        <v>0.94</v>
      </c>
    </row>
    <row r="180" customFormat="false" ht="15" hidden="false" customHeight="false" outlineLevel="0" collapsed="false">
      <c r="A180" s="59" t="n">
        <v>178</v>
      </c>
      <c r="B180" s="71" t="s">
        <v>107</v>
      </c>
      <c r="C180" s="71" t="s">
        <v>101</v>
      </c>
      <c r="D180" s="72" t="n">
        <v>0.196</v>
      </c>
      <c r="E180" s="72" t="n">
        <v>0.049</v>
      </c>
      <c r="F180" s="72" t="n">
        <v>0.343</v>
      </c>
      <c r="G180" s="73" t="n">
        <f aca="false">D180+E180+F180</f>
        <v>0.588</v>
      </c>
      <c r="H180" s="73" t="n">
        <f aca="false">I180-G180</f>
        <v>0.412</v>
      </c>
      <c r="I180" s="16" t="n">
        <v>1</v>
      </c>
      <c r="J180" s="74" t="n">
        <f aca="false">H180/I180*100</f>
        <v>41.2</v>
      </c>
      <c r="K180" s="62" t="n">
        <v>433</v>
      </c>
      <c r="L180" s="73" t="n">
        <f aca="false">M180+N180-P180</f>
        <v>19</v>
      </c>
      <c r="M180" s="74" t="n">
        <v>84</v>
      </c>
      <c r="N180" s="74" t="n">
        <v>8</v>
      </c>
      <c r="O180" s="75" t="n">
        <f aca="false">L180/(H180*Q180)</f>
        <v>51.8162975891786</v>
      </c>
      <c r="P180" s="74" t="n">
        <v>73</v>
      </c>
      <c r="Q180" s="72" t="n">
        <v>0.89</v>
      </c>
      <c r="R180" s="73" t="n">
        <f aca="false">S180*T180*U180*V180</f>
        <v>6.1875</v>
      </c>
      <c r="S180" s="74" t="n">
        <v>5</v>
      </c>
      <c r="T180" s="72" t="n">
        <v>0.45</v>
      </c>
      <c r="U180" s="72" t="n">
        <f aca="false">44/12</f>
        <v>3.66666666666667</v>
      </c>
      <c r="V180" s="72" t="n">
        <f aca="false">IF(B180="озимая пшеница", IF(C180="классическая технология", 0.65, 0.82),
 IF(B180="подсолнечник", IF(C180="классическая технология", 0.68, 0.75),
 IF(B180="кукуруза", IF(C180="классическая технология", 0.65, 0.85),
 IF(B180="многолетние травы", IF(C180="классическая технология", 0.55, 0.7),
 IF(B180="Лён", IF(C180="классическая технология", 0.48, 0.7),
 IF(B180="Горох", IF(C180="классическая технология", 0.55, 0.8),
 "введите корректное значение"
 ))))))</f>
        <v>0.75</v>
      </c>
      <c r="W180" s="73" t="n">
        <f aca="false">H180*X180</f>
        <v>0.39552</v>
      </c>
      <c r="X180" s="72" t="n">
        <v>0.96</v>
      </c>
    </row>
    <row r="181" customFormat="false" ht="15" hidden="false" customHeight="false" outlineLevel="0" collapsed="false">
      <c r="A181" s="59" t="n">
        <v>179</v>
      </c>
      <c r="B181" s="71" t="s">
        <v>106</v>
      </c>
      <c r="C181" s="71" t="s">
        <v>101</v>
      </c>
      <c r="D181" s="72" t="n">
        <v>0.532</v>
      </c>
      <c r="E181" s="72" t="n">
        <v>0.076</v>
      </c>
      <c r="F181" s="72" t="n">
        <v>0.228</v>
      </c>
      <c r="G181" s="73" t="n">
        <f aca="false">D181+E181+F181</f>
        <v>0.836</v>
      </c>
      <c r="H181" s="73" t="n">
        <f aca="false">I181-G181</f>
        <v>3.764</v>
      </c>
      <c r="I181" s="16" t="n">
        <v>4.6</v>
      </c>
      <c r="J181" s="74" t="n">
        <f aca="false">H181/I181*100</f>
        <v>81.8260869565217</v>
      </c>
      <c r="K181" s="62" t="n">
        <v>398</v>
      </c>
      <c r="L181" s="73" t="n">
        <f aca="false">M181+N181-P181</f>
        <v>54</v>
      </c>
      <c r="M181" s="74" t="n">
        <v>127</v>
      </c>
      <c r="N181" s="74" t="n">
        <v>5</v>
      </c>
      <c r="O181" s="75" t="n">
        <f aca="false">L181/(H181*Q181)</f>
        <v>17.4956584847464</v>
      </c>
      <c r="P181" s="74" t="n">
        <v>78</v>
      </c>
      <c r="Q181" s="72" t="n">
        <v>0.82</v>
      </c>
      <c r="R181" s="73" t="n">
        <f aca="false">S181*T181*U181*V181</f>
        <v>6.93</v>
      </c>
      <c r="S181" s="74" t="n">
        <v>6</v>
      </c>
      <c r="T181" s="72" t="n">
        <v>0.45</v>
      </c>
      <c r="U181" s="72" t="n">
        <f aca="false">44/12</f>
        <v>3.66666666666667</v>
      </c>
      <c r="V181" s="72" t="n">
        <f aca="false">IF(B181="озимая пшеница", IF(C181="классическая технология", 0.65, 0.82),
 IF(B181="подсолнечник", IF(C181="классическая технология", 0.68, 0.75),
 IF(B181="кукуруза", IF(C181="классическая технология", 0.65, 0.85),
 IF(B181="многолетние травы", IF(C181="классическая технология", 0.55, 0.7),
 IF(B181="Лён", IF(C181="классическая технология", 0.48, 0.7),
 IF(B181="Горох", IF(C181="классическая технология", 0.55, 0.8),
 "введите корректное значение"
 ))))))</f>
        <v>0.7</v>
      </c>
      <c r="W181" s="73" t="n">
        <f aca="false">H181*X181</f>
        <v>3.3876</v>
      </c>
      <c r="X181" s="72" t="n">
        <v>0.9</v>
      </c>
    </row>
    <row r="182" customFormat="false" ht="15" hidden="false" customHeight="false" outlineLevel="0" collapsed="false">
      <c r="A182" s="59" t="n">
        <v>180</v>
      </c>
      <c r="B182" s="71" t="s">
        <v>103</v>
      </c>
      <c r="C182" s="71" t="s">
        <v>101</v>
      </c>
      <c r="D182" s="72" t="n">
        <v>0.248</v>
      </c>
      <c r="E182" s="72" t="n">
        <v>0.062</v>
      </c>
      <c r="F182" s="72" t="n">
        <v>0.124</v>
      </c>
      <c r="G182" s="73" t="n">
        <f aca="false">D182+E182+F182</f>
        <v>0.434</v>
      </c>
      <c r="H182" s="73" t="n">
        <f aca="false">I182-G182</f>
        <v>5.466</v>
      </c>
      <c r="I182" s="16" t="n">
        <v>5.9</v>
      </c>
      <c r="J182" s="74" t="n">
        <f aca="false">H182/I182*100</f>
        <v>92.6440677966102</v>
      </c>
      <c r="K182" s="62" t="n">
        <v>181</v>
      </c>
      <c r="L182" s="73" t="n">
        <f aca="false">M182+N182-P182</f>
        <v>32</v>
      </c>
      <c r="M182" s="74" t="n">
        <v>90</v>
      </c>
      <c r="N182" s="74" t="n">
        <v>7</v>
      </c>
      <c r="O182" s="75" t="n">
        <f aca="false">L182/(H182*Q182)</f>
        <v>6.80740986563875</v>
      </c>
      <c r="P182" s="74" t="n">
        <v>65</v>
      </c>
      <c r="Q182" s="72" t="n">
        <v>0.86</v>
      </c>
      <c r="R182" s="73" t="n">
        <f aca="false">S182*T182*U182*V182</f>
        <v>8.118</v>
      </c>
      <c r="S182" s="74" t="n">
        <v>6</v>
      </c>
      <c r="T182" s="72" t="n">
        <v>0.45</v>
      </c>
      <c r="U182" s="72" t="n">
        <f aca="false">44/12</f>
        <v>3.66666666666667</v>
      </c>
      <c r="V182" s="72" t="n">
        <f aca="false">IF(B182="озимая пшеница", IF(C182="классическая технология", 0.65, 0.82),
 IF(B182="подсолнечник", IF(C182="классическая технология", 0.68, 0.75),
 IF(B182="кукуруза", IF(C182="классическая технология", 0.65, 0.85),
 IF(B182="многолетние травы", IF(C182="классическая технология", 0.55, 0.7),
 IF(B182="Лён", IF(C182="классическая технология", 0.48, 0.7),
 IF(B182="Горох", IF(C182="классическая технология", 0.55, 0.8),
 "введите корректное значение"
 ))))))</f>
        <v>0.82</v>
      </c>
      <c r="W182" s="73" t="n">
        <f aca="false">H182*X182</f>
        <v>4.75542</v>
      </c>
      <c r="X182" s="72" t="n">
        <v>0.87</v>
      </c>
    </row>
    <row r="183" customFormat="false" ht="15" hidden="false" customHeight="false" outlineLevel="0" collapsed="false">
      <c r="A183" s="59" t="n">
        <v>181</v>
      </c>
      <c r="B183" s="71" t="s">
        <v>107</v>
      </c>
      <c r="C183" s="71" t="s">
        <v>102</v>
      </c>
      <c r="D183" s="72" t="n">
        <v>0.368</v>
      </c>
      <c r="E183" s="72" t="n">
        <v>0.092</v>
      </c>
      <c r="F183" s="72" t="n">
        <v>0.276</v>
      </c>
      <c r="G183" s="73" t="n">
        <f aca="false">D183+E183+F183</f>
        <v>0.736</v>
      </c>
      <c r="H183" s="73" t="n">
        <f aca="false">I183-G183</f>
        <v>0.464</v>
      </c>
      <c r="I183" s="16" t="n">
        <v>1.2</v>
      </c>
      <c r="J183" s="74" t="n">
        <f aca="false">H183/I183*100</f>
        <v>38.6666666666667</v>
      </c>
      <c r="K183" s="62" t="n">
        <v>266</v>
      </c>
      <c r="L183" s="73" t="n">
        <f aca="false">M183+N183-P183</f>
        <v>19</v>
      </c>
      <c r="M183" s="74" t="n">
        <v>78</v>
      </c>
      <c r="N183" s="74" t="n">
        <v>5</v>
      </c>
      <c r="O183" s="75" t="n">
        <f aca="false">L183/(H183*Q183)</f>
        <v>46.0092987214258</v>
      </c>
      <c r="P183" s="74" t="n">
        <v>64</v>
      </c>
      <c r="Q183" s="72" t="n">
        <v>0.89</v>
      </c>
      <c r="R183" s="73" t="n">
        <f aca="false">S183*T183*U183*V183</f>
        <v>4.488</v>
      </c>
      <c r="S183" s="74" t="n">
        <v>4</v>
      </c>
      <c r="T183" s="72" t="n">
        <v>0.45</v>
      </c>
      <c r="U183" s="72" t="n">
        <f aca="false">44/12</f>
        <v>3.66666666666667</v>
      </c>
      <c r="V183" s="72" t="n">
        <f aca="false">IF(B183="озимая пшеница", IF(C183="классическая технология", 0.65, 0.82),
 IF(B183="подсолнечник", IF(C183="классическая технология", 0.68, 0.75),
 IF(B183="кукуруза", IF(C183="классическая технология", 0.65, 0.85),
 IF(B183="многолетние травы", IF(C183="классическая технология", 0.55, 0.7),
 IF(B183="Лён", IF(C183="классическая технология", 0.48, 0.7),
 IF(B183="Горох", IF(C183="классическая технология", 0.55, 0.8),
 "введите корректное значение"
 ))))))</f>
        <v>0.68</v>
      </c>
      <c r="W183" s="73" t="n">
        <f aca="false">H183*X183</f>
        <v>0.39904</v>
      </c>
      <c r="X183" s="72" t="n">
        <v>0.86</v>
      </c>
    </row>
    <row r="184" customFormat="false" ht="15" hidden="false" customHeight="false" outlineLevel="0" collapsed="false">
      <c r="A184" s="59" t="n">
        <v>182</v>
      </c>
      <c r="B184" s="71" t="s">
        <v>106</v>
      </c>
      <c r="C184" s="71" t="s">
        <v>102</v>
      </c>
      <c r="D184" s="72" t="n">
        <v>0.276</v>
      </c>
      <c r="E184" s="72" t="n">
        <v>0.092</v>
      </c>
      <c r="F184" s="72" t="n">
        <v>0.23</v>
      </c>
      <c r="G184" s="73" t="n">
        <f aca="false">D184+E184+F184</f>
        <v>0.598</v>
      </c>
      <c r="H184" s="73" t="n">
        <f aca="false">I184-G184</f>
        <v>4.002</v>
      </c>
      <c r="I184" s="16" t="n">
        <v>4.6</v>
      </c>
      <c r="J184" s="74" t="n">
        <f aca="false">H184/I184*100</f>
        <v>87</v>
      </c>
      <c r="K184" s="62" t="n">
        <v>111</v>
      </c>
      <c r="L184" s="73" t="n">
        <f aca="false">M184+N184-P184</f>
        <v>-1</v>
      </c>
      <c r="M184" s="74" t="n">
        <v>71</v>
      </c>
      <c r="N184" s="74" t="n">
        <v>10</v>
      </c>
      <c r="O184" s="75" t="n">
        <f aca="false">L184/(H184*Q184)</f>
        <v>-0.277638958298628</v>
      </c>
      <c r="P184" s="74" t="n">
        <v>82</v>
      </c>
      <c r="Q184" s="72" t="n">
        <v>0.9</v>
      </c>
      <c r="R184" s="73" t="n">
        <f aca="false">S184*T184*U184*V184</f>
        <v>2.7225</v>
      </c>
      <c r="S184" s="74" t="n">
        <v>3</v>
      </c>
      <c r="T184" s="72" t="n">
        <v>0.45</v>
      </c>
      <c r="U184" s="72" t="n">
        <f aca="false">44/12</f>
        <v>3.66666666666667</v>
      </c>
      <c r="V184" s="72" t="n">
        <f aca="false">IF(B184="озимая пшеница", IF(C184="классическая технология", 0.65, 0.82),
 IF(B184="подсолнечник", IF(C184="классическая технология", 0.68, 0.75),
 IF(B184="кукуруза", IF(C184="классическая технология", 0.65, 0.85),
 IF(B184="многолетние травы", IF(C184="классическая технология", 0.55, 0.7),
 IF(B184="Лён", IF(C184="классическая технология", 0.48, 0.7),
 IF(B184="Горох", IF(C184="классическая технология", 0.55, 0.8),
 "введите корректное значение"
 ))))))</f>
        <v>0.55</v>
      </c>
      <c r="W184" s="73" t="n">
        <f aca="false">H184*X184</f>
        <v>3.36168</v>
      </c>
      <c r="X184" s="72" t="n">
        <v>0.84</v>
      </c>
    </row>
    <row r="185" customFormat="false" ht="15" hidden="false" customHeight="false" outlineLevel="0" collapsed="false">
      <c r="A185" s="59" t="n">
        <v>183</v>
      </c>
      <c r="B185" s="71" t="s">
        <v>105</v>
      </c>
      <c r="C185" s="71" t="s">
        <v>102</v>
      </c>
      <c r="D185" s="72" t="n">
        <v>0.539</v>
      </c>
      <c r="E185" s="72" t="n">
        <v>0.077</v>
      </c>
      <c r="F185" s="72" t="n">
        <v>0.462</v>
      </c>
      <c r="G185" s="73" t="n">
        <f aca="false">D185+E185+F185</f>
        <v>1.078</v>
      </c>
      <c r="H185" s="73" t="n">
        <f aca="false">I185-G185</f>
        <v>2.222</v>
      </c>
      <c r="I185" s="16" t="n">
        <v>3.3</v>
      </c>
      <c r="J185" s="74" t="n">
        <f aca="false">H185/I185*100</f>
        <v>67.3333333333333</v>
      </c>
      <c r="K185" s="62" t="n">
        <v>304</v>
      </c>
      <c r="L185" s="73" t="n">
        <f aca="false">M185+N185-P185</f>
        <v>61</v>
      </c>
      <c r="M185" s="74" t="n">
        <v>115</v>
      </c>
      <c r="N185" s="74" t="n">
        <v>15</v>
      </c>
      <c r="O185" s="75" t="n">
        <f aca="false">L185/(H185*Q185)</f>
        <v>31.9217968308459</v>
      </c>
      <c r="P185" s="74" t="n">
        <v>69</v>
      </c>
      <c r="Q185" s="72" t="n">
        <v>0.86</v>
      </c>
      <c r="R185" s="73" t="n">
        <f aca="false">S185*T185*U185*V185</f>
        <v>3.2175</v>
      </c>
      <c r="S185" s="74" t="n">
        <v>3</v>
      </c>
      <c r="T185" s="72" t="n">
        <v>0.45</v>
      </c>
      <c r="U185" s="72" t="n">
        <f aca="false">44/12</f>
        <v>3.66666666666667</v>
      </c>
      <c r="V185" s="72" t="n">
        <f aca="false">IF(B185="озимая пшеница", IF(C185="классическая технология", 0.65, 0.82),
 IF(B185="подсолнечник", IF(C185="классическая технология", 0.68, 0.75),
 IF(B185="кукуруза", IF(C185="классическая технология", 0.65, 0.85),
 IF(B185="многолетние травы", IF(C185="классическая технология", 0.55, 0.7),
 IF(B185="Лён", IF(C185="классическая технология", 0.48, 0.7),
 IF(B185="Горох", IF(C185="классическая технология", 0.55, 0.8),
 "введите корректное значение"
 ))))))</f>
        <v>0.65</v>
      </c>
      <c r="W185" s="73" t="n">
        <f aca="false">H185*X185</f>
        <v>1.91092</v>
      </c>
      <c r="X185" s="72" t="n">
        <v>0.86</v>
      </c>
    </row>
    <row r="186" customFormat="false" ht="15" hidden="false" customHeight="false" outlineLevel="0" collapsed="false">
      <c r="A186" s="59" t="n">
        <v>184</v>
      </c>
      <c r="B186" s="71" t="s">
        <v>106</v>
      </c>
      <c r="C186" s="71" t="s">
        <v>101</v>
      </c>
      <c r="D186" s="72" t="n">
        <v>0.325</v>
      </c>
      <c r="E186" s="72" t="n">
        <v>0.13</v>
      </c>
      <c r="F186" s="72" t="n">
        <v>0.52</v>
      </c>
      <c r="G186" s="73" t="n">
        <f aca="false">D186+E186+F186</f>
        <v>0.975</v>
      </c>
      <c r="H186" s="73" t="n">
        <f aca="false">I186-G186</f>
        <v>3.225</v>
      </c>
      <c r="I186" s="16" t="n">
        <v>4.2</v>
      </c>
      <c r="J186" s="74" t="n">
        <f aca="false">H186/I186*100</f>
        <v>76.7857142857143</v>
      </c>
      <c r="K186" s="62" t="n">
        <v>341</v>
      </c>
      <c r="L186" s="73" t="n">
        <f aca="false">M186+N186-P186</f>
        <v>91</v>
      </c>
      <c r="M186" s="74" t="n">
        <v>147</v>
      </c>
      <c r="N186" s="74" t="n">
        <v>5</v>
      </c>
      <c r="O186" s="75" t="n">
        <f aca="false">L186/(H186*Q186)</f>
        <v>32.4333957052482</v>
      </c>
      <c r="P186" s="74" t="n">
        <v>61</v>
      </c>
      <c r="Q186" s="72" t="n">
        <v>0.87</v>
      </c>
      <c r="R186" s="73" t="n">
        <f aca="false">S186*T186*U186*V186</f>
        <v>3.465</v>
      </c>
      <c r="S186" s="74" t="n">
        <v>3</v>
      </c>
      <c r="T186" s="72" t="n">
        <v>0.45</v>
      </c>
      <c r="U186" s="72" t="n">
        <f aca="false">44/12</f>
        <v>3.66666666666667</v>
      </c>
      <c r="V186" s="72" t="n">
        <f aca="false">IF(B186="озимая пшеница", IF(C186="классическая технология", 0.65, 0.82),
 IF(B186="подсолнечник", IF(C186="классическая технология", 0.68, 0.75),
 IF(B186="кукуруза", IF(C186="классическая технология", 0.65, 0.85),
 IF(B186="многолетние травы", IF(C186="классическая технология", 0.55, 0.7),
 IF(B186="Лён", IF(C186="классическая технология", 0.48, 0.7),
 IF(B186="Горох", IF(C186="классическая технология", 0.55, 0.8),
 "введите корректное значение"
 ))))))</f>
        <v>0.7</v>
      </c>
      <c r="W186" s="73" t="n">
        <f aca="false">H186*X186</f>
        <v>2.99925</v>
      </c>
      <c r="X186" s="72" t="n">
        <v>0.93</v>
      </c>
    </row>
    <row r="187" customFormat="false" ht="15" hidden="false" customHeight="false" outlineLevel="0" collapsed="false">
      <c r="A187" s="59" t="n">
        <v>185</v>
      </c>
      <c r="B187" s="71" t="s">
        <v>106</v>
      </c>
      <c r="C187" s="71" t="s">
        <v>102</v>
      </c>
      <c r="D187" s="72" t="n">
        <v>0.496</v>
      </c>
      <c r="E187" s="72" t="n">
        <v>0.124</v>
      </c>
      <c r="F187" s="72" t="n">
        <v>0.496</v>
      </c>
      <c r="G187" s="73" t="n">
        <f aca="false">D187+E187+F187</f>
        <v>1.116</v>
      </c>
      <c r="H187" s="73" t="n">
        <f aca="false">I187-G187</f>
        <v>3.284</v>
      </c>
      <c r="I187" s="16" t="n">
        <v>4.4</v>
      </c>
      <c r="J187" s="74" t="n">
        <f aca="false">H187/I187*100</f>
        <v>74.6363636363636</v>
      </c>
      <c r="K187" s="62" t="n">
        <v>261</v>
      </c>
      <c r="L187" s="73" t="n">
        <f aca="false">M187+N187-P187</f>
        <v>96</v>
      </c>
      <c r="M187" s="74" t="n">
        <v>139</v>
      </c>
      <c r="N187" s="74" t="n">
        <v>5</v>
      </c>
      <c r="O187" s="75" t="n">
        <f aca="false">L187/(H187*Q187)</f>
        <v>29.5279223415642</v>
      </c>
      <c r="P187" s="74" t="n">
        <v>48</v>
      </c>
      <c r="Q187" s="72" t="n">
        <v>0.99</v>
      </c>
      <c r="R187" s="73" t="n">
        <f aca="false">S187*T187*U187*V187</f>
        <v>5.445</v>
      </c>
      <c r="S187" s="74" t="n">
        <v>6</v>
      </c>
      <c r="T187" s="72" t="n">
        <v>0.45</v>
      </c>
      <c r="U187" s="72" t="n">
        <f aca="false">44/12</f>
        <v>3.66666666666667</v>
      </c>
      <c r="V187" s="72" t="n">
        <f aca="false">IF(B187="озимая пшеница", IF(C187="классическая технология", 0.65, 0.82),
 IF(B187="подсолнечник", IF(C187="классическая технология", 0.68, 0.75),
 IF(B187="кукуруза", IF(C187="классическая технология", 0.65, 0.85),
 IF(B187="многолетние травы", IF(C187="классическая технология", 0.55, 0.7),
 IF(B187="Лён", IF(C187="классическая технология", 0.48, 0.7),
 IF(B187="Горох", IF(C187="классическая технология", 0.55, 0.8),
 "введите корректное значение"
 ))))))</f>
        <v>0.55</v>
      </c>
      <c r="W187" s="73" t="n">
        <f aca="false">H187*X187</f>
        <v>2.98844</v>
      </c>
      <c r="X187" s="72" t="n">
        <v>0.91</v>
      </c>
    </row>
    <row r="188" customFormat="false" ht="15" hidden="false" customHeight="false" outlineLevel="0" collapsed="false">
      <c r="A188" s="59" t="n">
        <v>186</v>
      </c>
      <c r="B188" s="71" t="s">
        <v>100</v>
      </c>
      <c r="C188" s="71" t="s">
        <v>101</v>
      </c>
      <c r="D188" s="72" t="n">
        <v>0.342</v>
      </c>
      <c r="E188" s="72" t="n">
        <v>0.057</v>
      </c>
      <c r="F188" s="72" t="n">
        <v>0.399</v>
      </c>
      <c r="G188" s="73" t="n">
        <f aca="false">D188+E188+F188</f>
        <v>0.798</v>
      </c>
      <c r="H188" s="73" t="n">
        <f aca="false">I188-G188</f>
        <v>0.102</v>
      </c>
      <c r="I188" s="16" t="n">
        <v>0.9</v>
      </c>
      <c r="J188" s="74" t="n">
        <f aca="false">H188/I188*100</f>
        <v>11.3333333333333</v>
      </c>
      <c r="K188" s="62" t="n">
        <v>467</v>
      </c>
      <c r="L188" s="73" t="n">
        <f aca="false">M188+N188-P188</f>
        <v>23</v>
      </c>
      <c r="M188" s="74" t="n">
        <v>97</v>
      </c>
      <c r="N188" s="74" t="n">
        <v>11</v>
      </c>
      <c r="O188" s="75" t="n">
        <f aca="false">L188/(H188*Q188)</f>
        <v>242.462576428421</v>
      </c>
      <c r="P188" s="74" t="n">
        <v>85</v>
      </c>
      <c r="Q188" s="72" t="n">
        <v>0.93</v>
      </c>
      <c r="R188" s="73" t="n">
        <f aca="false">S188*T188*U188*V188</f>
        <v>3.465</v>
      </c>
      <c r="S188" s="74" t="n">
        <v>3</v>
      </c>
      <c r="T188" s="72" t="n">
        <v>0.45</v>
      </c>
      <c r="U188" s="72" t="n">
        <f aca="false">44/12</f>
        <v>3.66666666666667</v>
      </c>
      <c r="V188" s="72" t="n">
        <f aca="false">IF(B188="озимая пшеница", IF(C188="классическая технология", 0.65, 0.82),
 IF(B188="подсолнечник", IF(C188="классическая технология", 0.68, 0.75),
 IF(B188="кукуруза", IF(C188="классическая технология", 0.65, 0.85),
 IF(B188="многолетние травы", IF(C188="классическая технология", 0.55, 0.7),
 IF(B188="Лён", IF(C188="классическая технология", 0.48, 0.7),
 IF(B188="Горох", IF(C188="классическая технология", 0.55, 0.8),
 "введите корректное значение"
 ))))))</f>
        <v>0.7</v>
      </c>
      <c r="W188" s="73" t="n">
        <f aca="false">H188*X188</f>
        <v>0.09894</v>
      </c>
      <c r="X188" s="72" t="n">
        <v>0.97</v>
      </c>
    </row>
    <row r="189" customFormat="false" ht="15" hidden="false" customHeight="false" outlineLevel="0" collapsed="false">
      <c r="A189" s="59" t="n">
        <v>187</v>
      </c>
      <c r="B189" s="71" t="s">
        <v>104</v>
      </c>
      <c r="C189" s="71" t="s">
        <v>102</v>
      </c>
      <c r="D189" s="72" t="n">
        <v>0.312</v>
      </c>
      <c r="E189" s="72" t="n">
        <v>0.052</v>
      </c>
      <c r="F189" s="72" t="n">
        <v>0.416</v>
      </c>
      <c r="G189" s="73" t="n">
        <f aca="false">D189+E189+F189</f>
        <v>0.78</v>
      </c>
      <c r="H189" s="73" t="n">
        <f aca="false">I189-G189</f>
        <v>1.32</v>
      </c>
      <c r="I189" s="16" t="n">
        <v>2.1</v>
      </c>
      <c r="J189" s="74" t="n">
        <f aca="false">H189/I189*100</f>
        <v>62.8571428571429</v>
      </c>
      <c r="K189" s="62" t="n">
        <v>241</v>
      </c>
      <c r="L189" s="73" t="n">
        <f aca="false">M189+N189-P189</f>
        <v>14</v>
      </c>
      <c r="M189" s="74" t="n">
        <v>70</v>
      </c>
      <c r="N189" s="74" t="n">
        <v>12</v>
      </c>
      <c r="O189" s="75" t="n">
        <f aca="false">L189/(H189*Q189)</f>
        <v>12.1908742598398</v>
      </c>
      <c r="P189" s="74" t="n">
        <v>68</v>
      </c>
      <c r="Q189" s="72" t="n">
        <v>0.87</v>
      </c>
      <c r="R189" s="73" t="n">
        <f aca="false">S189*T189*U189*V189</f>
        <v>2.7225</v>
      </c>
      <c r="S189" s="74" t="n">
        <v>3</v>
      </c>
      <c r="T189" s="72" t="n">
        <v>0.45</v>
      </c>
      <c r="U189" s="72" t="n">
        <f aca="false">44/12</f>
        <v>3.66666666666667</v>
      </c>
      <c r="V189" s="72" t="n">
        <f aca="false">IF(B189="озимая пшеница", IF(C189="классическая технология", 0.65, 0.82),
 IF(B189="подсолнечник", IF(C189="классическая технология", 0.68, 0.75),
 IF(B189="кукуруза", IF(C189="классическая технология", 0.65, 0.85),
 IF(B189="многолетние травы", IF(C189="классическая технология", 0.55, 0.7),
 IF(B189="Лён", IF(C189="классическая технология", 0.48, 0.7),
 IF(B189="Горох", IF(C189="классическая технология", 0.55, 0.8),
 "введите корректное значение"
 ))))))</f>
        <v>0.55</v>
      </c>
      <c r="W189" s="73" t="n">
        <f aca="false">H189*X189</f>
        <v>1.3068</v>
      </c>
      <c r="X189" s="72" t="n">
        <v>0.99</v>
      </c>
    </row>
    <row r="190" customFormat="false" ht="15" hidden="false" customHeight="false" outlineLevel="0" collapsed="false">
      <c r="A190" s="59" t="n">
        <v>188</v>
      </c>
      <c r="B190" s="71" t="s">
        <v>107</v>
      </c>
      <c r="C190" s="71" t="s">
        <v>102</v>
      </c>
      <c r="D190" s="72" t="n">
        <v>0.244</v>
      </c>
      <c r="E190" s="72" t="n">
        <v>0.061</v>
      </c>
      <c r="F190" s="72" t="n">
        <v>0.305</v>
      </c>
      <c r="G190" s="73" t="n">
        <f aca="false">D190+E190+F190</f>
        <v>0.61</v>
      </c>
      <c r="H190" s="73" t="n">
        <f aca="false">I190-G190</f>
        <v>0.29</v>
      </c>
      <c r="I190" s="16" t="n">
        <v>0.9</v>
      </c>
      <c r="J190" s="74" t="n">
        <f aca="false">H190/I190*100</f>
        <v>32.2222222222222</v>
      </c>
      <c r="K190" s="62" t="n">
        <v>351</v>
      </c>
      <c r="L190" s="73" t="n">
        <f aca="false">M190+N190-P190</f>
        <v>21</v>
      </c>
      <c r="M190" s="74" t="n">
        <v>96</v>
      </c>
      <c r="N190" s="74" t="n">
        <v>12</v>
      </c>
      <c r="O190" s="75" t="n">
        <f aca="false">L190/(H190*Q190)</f>
        <v>80.4597701149425</v>
      </c>
      <c r="P190" s="74" t="n">
        <v>87</v>
      </c>
      <c r="Q190" s="72" t="n">
        <v>0.9</v>
      </c>
      <c r="R190" s="73" t="n">
        <f aca="false">S190*T190*U190*V190</f>
        <v>6.732</v>
      </c>
      <c r="S190" s="74" t="n">
        <v>6</v>
      </c>
      <c r="T190" s="72" t="n">
        <v>0.45</v>
      </c>
      <c r="U190" s="72" t="n">
        <f aca="false">44/12</f>
        <v>3.66666666666667</v>
      </c>
      <c r="V190" s="72" t="n">
        <f aca="false">IF(B190="озимая пшеница", IF(C190="классическая технология", 0.65, 0.82),
 IF(B190="подсолнечник", IF(C190="классическая технология", 0.68, 0.75),
 IF(B190="кукуруза", IF(C190="классическая технология", 0.65, 0.85),
 IF(B190="многолетние травы", IF(C190="классическая технология", 0.55, 0.7),
 IF(B190="Лён", IF(C190="классическая технология", 0.48, 0.7),
 IF(B190="Горох", IF(C190="классическая технология", 0.55, 0.8),
 "введите корректное значение"
 ))))))</f>
        <v>0.68</v>
      </c>
      <c r="W190" s="73" t="n">
        <f aca="false">H190*X190</f>
        <v>0.2552</v>
      </c>
      <c r="X190" s="72" t="n">
        <v>0.88</v>
      </c>
    </row>
    <row r="191" customFormat="false" ht="15" hidden="false" customHeight="false" outlineLevel="0" collapsed="false">
      <c r="A191" s="59" t="n">
        <v>189</v>
      </c>
      <c r="B191" s="71" t="s">
        <v>107</v>
      </c>
      <c r="C191" s="71" t="s">
        <v>101</v>
      </c>
      <c r="D191" s="72" t="n">
        <v>0.336</v>
      </c>
      <c r="E191" s="72" t="n">
        <v>0.042</v>
      </c>
      <c r="F191" s="72" t="n">
        <v>0.336</v>
      </c>
      <c r="G191" s="73" t="n">
        <f aca="false">D191+E191+F191</f>
        <v>0.714</v>
      </c>
      <c r="H191" s="73" t="n">
        <f aca="false">I191-G191</f>
        <v>0.986</v>
      </c>
      <c r="I191" s="16" t="n">
        <v>1.7</v>
      </c>
      <c r="J191" s="74" t="n">
        <f aca="false">H191/I191*100</f>
        <v>58</v>
      </c>
      <c r="K191" s="62" t="n">
        <v>153</v>
      </c>
      <c r="L191" s="73" t="n">
        <f aca="false">M191+N191-P191</f>
        <v>23</v>
      </c>
      <c r="M191" s="74" t="n">
        <v>73</v>
      </c>
      <c r="N191" s="74" t="n">
        <v>11</v>
      </c>
      <c r="O191" s="75" t="n">
        <f aca="false">L191/(H191*Q191)</f>
        <v>25.3549695740365</v>
      </c>
      <c r="P191" s="74" t="n">
        <v>61</v>
      </c>
      <c r="Q191" s="72" t="n">
        <v>0.92</v>
      </c>
      <c r="R191" s="73" t="n">
        <f aca="false">S191*T191*U191*V191</f>
        <v>6.1875</v>
      </c>
      <c r="S191" s="74" t="n">
        <v>5</v>
      </c>
      <c r="T191" s="72" t="n">
        <v>0.45</v>
      </c>
      <c r="U191" s="72" t="n">
        <f aca="false">44/12</f>
        <v>3.66666666666667</v>
      </c>
      <c r="V191" s="72" t="n">
        <f aca="false">IF(B191="озимая пшеница", IF(C191="классическая технология", 0.65, 0.82),
 IF(B191="подсолнечник", IF(C191="классическая технология", 0.68, 0.75),
 IF(B191="кукуруза", IF(C191="классическая технология", 0.65, 0.85),
 IF(B191="многолетние травы", IF(C191="классическая технология", 0.55, 0.7),
 IF(B191="Лён", IF(C191="классическая технология", 0.48, 0.7),
 IF(B191="Горох", IF(C191="классическая технология", 0.55, 0.8),
 "введите корректное значение"
 ))))))</f>
        <v>0.75</v>
      </c>
      <c r="W191" s="73" t="n">
        <f aca="false">H191*X191</f>
        <v>0.79866</v>
      </c>
      <c r="X191" s="72" t="n">
        <v>0.81</v>
      </c>
    </row>
    <row r="192" customFormat="false" ht="15" hidden="false" customHeight="false" outlineLevel="0" collapsed="false">
      <c r="A192" s="59" t="n">
        <v>190</v>
      </c>
      <c r="B192" s="71" t="s">
        <v>103</v>
      </c>
      <c r="C192" s="71" t="s">
        <v>102</v>
      </c>
      <c r="D192" s="72" t="n">
        <v>0.455</v>
      </c>
      <c r="E192" s="72" t="n">
        <v>0.065</v>
      </c>
      <c r="F192" s="72" t="n">
        <v>0.52</v>
      </c>
      <c r="G192" s="73" t="n">
        <f aca="false">D192+E192+F192</f>
        <v>1.04</v>
      </c>
      <c r="H192" s="73" t="n">
        <f aca="false">I192-G192</f>
        <v>3.16</v>
      </c>
      <c r="I192" s="16" t="n">
        <v>4.2</v>
      </c>
      <c r="J192" s="74" t="n">
        <f aca="false">H192/I192*100</f>
        <v>75.2380952380952</v>
      </c>
      <c r="K192" s="62" t="n">
        <v>370</v>
      </c>
      <c r="L192" s="73" t="n">
        <f aca="false">M192+N192-P192</f>
        <v>4</v>
      </c>
      <c r="M192" s="74" t="n">
        <v>60</v>
      </c>
      <c r="N192" s="74" t="n">
        <v>9</v>
      </c>
      <c r="O192" s="75" t="n">
        <f aca="false">L192/(H192*Q192)</f>
        <v>1.56274417877793</v>
      </c>
      <c r="P192" s="74" t="n">
        <v>65</v>
      </c>
      <c r="Q192" s="72" t="n">
        <v>0.81</v>
      </c>
      <c r="R192" s="73" t="n">
        <f aca="false">S192*T192*U192*V192</f>
        <v>4.29</v>
      </c>
      <c r="S192" s="74" t="n">
        <v>4</v>
      </c>
      <c r="T192" s="72" t="n">
        <v>0.45</v>
      </c>
      <c r="U192" s="72" t="n">
        <f aca="false">44/12</f>
        <v>3.66666666666667</v>
      </c>
      <c r="V192" s="72" t="n">
        <f aca="false">IF(B192="озимая пшеница", IF(C192="классическая технология", 0.65, 0.82),
 IF(B192="подсолнечник", IF(C192="классическая технология", 0.68, 0.75),
 IF(B192="кукуруза", IF(C192="классическая технология", 0.65, 0.85),
 IF(B192="многолетние травы", IF(C192="классическая технология", 0.55, 0.7),
 IF(B192="Лён", IF(C192="классическая технология", 0.48, 0.7),
 IF(B192="Горох", IF(C192="классическая технология", 0.55, 0.8),
 "введите корректное значение"
 ))))))</f>
        <v>0.65</v>
      </c>
      <c r="W192" s="73" t="n">
        <f aca="false">H192*X192</f>
        <v>2.7492</v>
      </c>
      <c r="X192" s="72" t="n">
        <v>0.87</v>
      </c>
    </row>
    <row r="193" customFormat="false" ht="15" hidden="false" customHeight="false" outlineLevel="0" collapsed="false">
      <c r="A193" s="59" t="n">
        <v>191</v>
      </c>
      <c r="B193" s="71" t="s">
        <v>107</v>
      </c>
      <c r="C193" s="71" t="s">
        <v>101</v>
      </c>
      <c r="D193" s="72" t="n">
        <v>0.483</v>
      </c>
      <c r="E193" s="72" t="n">
        <v>0.069</v>
      </c>
      <c r="F193" s="72" t="n">
        <v>0.138</v>
      </c>
      <c r="G193" s="73" t="n">
        <f aca="false">D193+E193+F193</f>
        <v>0.69</v>
      </c>
      <c r="H193" s="73" t="n">
        <f aca="false">I193-G193</f>
        <v>1.01</v>
      </c>
      <c r="I193" s="16" t="n">
        <v>1.7</v>
      </c>
      <c r="J193" s="74" t="n">
        <f aca="false">H193/I193*100</f>
        <v>59.4117647058823</v>
      </c>
      <c r="K193" s="62" t="n">
        <v>145</v>
      </c>
      <c r="L193" s="73" t="n">
        <f aca="false">M193+N193-P193</f>
        <v>4</v>
      </c>
      <c r="M193" s="74" t="n">
        <v>51</v>
      </c>
      <c r="N193" s="74" t="n">
        <v>14</v>
      </c>
      <c r="O193" s="75" t="n">
        <f aca="false">L193/(H193*Q193)</f>
        <v>4.25849036516555</v>
      </c>
      <c r="P193" s="74" t="n">
        <v>61</v>
      </c>
      <c r="Q193" s="72" t="n">
        <v>0.93</v>
      </c>
      <c r="R193" s="73" t="n">
        <f aca="false">S193*T193*U193*V193</f>
        <v>7.425</v>
      </c>
      <c r="S193" s="74" t="n">
        <v>6</v>
      </c>
      <c r="T193" s="72" t="n">
        <v>0.45</v>
      </c>
      <c r="U193" s="72" t="n">
        <f aca="false">44/12</f>
        <v>3.66666666666667</v>
      </c>
      <c r="V193" s="72" t="n">
        <f aca="false">IF(B193="озимая пшеница", IF(C193="классическая технология", 0.65, 0.82),
 IF(B193="подсолнечник", IF(C193="классическая технология", 0.68, 0.75),
 IF(B193="кукуруза", IF(C193="классическая технология", 0.65, 0.85),
 IF(B193="многолетние травы", IF(C193="классическая технология", 0.55, 0.7),
 IF(B193="Лён", IF(C193="классическая технология", 0.48, 0.7),
 IF(B193="Горох", IF(C193="классическая технология", 0.55, 0.8),
 "введите корректное значение"
 ))))))</f>
        <v>0.75</v>
      </c>
      <c r="W193" s="73" t="n">
        <f aca="false">H193*X193</f>
        <v>0.8989</v>
      </c>
      <c r="X193" s="72" t="n">
        <v>0.89</v>
      </c>
    </row>
    <row r="194" customFormat="false" ht="15" hidden="false" customHeight="false" outlineLevel="0" collapsed="false">
      <c r="A194" s="59" t="n">
        <v>192</v>
      </c>
      <c r="B194" s="71" t="s">
        <v>107</v>
      </c>
      <c r="C194" s="71" t="s">
        <v>101</v>
      </c>
      <c r="D194" s="72" t="n">
        <v>0.414</v>
      </c>
      <c r="E194" s="72" t="n">
        <v>0.069</v>
      </c>
      <c r="F194" s="72" t="n">
        <v>0.483</v>
      </c>
      <c r="G194" s="73" t="n">
        <f aca="false">D194+E194+F194</f>
        <v>0.966</v>
      </c>
      <c r="H194" s="73" t="n">
        <f aca="false">I194-G194</f>
        <v>0.834</v>
      </c>
      <c r="I194" s="16" t="n">
        <v>1.8</v>
      </c>
      <c r="J194" s="74" t="n">
        <f aca="false">H194/I194*100</f>
        <v>46.3333333333333</v>
      </c>
      <c r="K194" s="62" t="n">
        <v>407</v>
      </c>
      <c r="L194" s="73" t="n">
        <f aca="false">M194+N194-P194</f>
        <v>78</v>
      </c>
      <c r="M194" s="74" t="n">
        <v>126</v>
      </c>
      <c r="N194" s="74" t="n">
        <v>10</v>
      </c>
      <c r="O194" s="75" t="n">
        <f aca="false">L194/(H194*Q194)</f>
        <v>111.339499828708</v>
      </c>
      <c r="P194" s="74" t="n">
        <v>58</v>
      </c>
      <c r="Q194" s="72" t="n">
        <v>0.84</v>
      </c>
      <c r="R194" s="73" t="n">
        <f aca="false">S194*T194*U194*V194</f>
        <v>3.7125</v>
      </c>
      <c r="S194" s="74" t="n">
        <v>3</v>
      </c>
      <c r="T194" s="72" t="n">
        <v>0.45</v>
      </c>
      <c r="U194" s="72" t="n">
        <f aca="false">44/12</f>
        <v>3.66666666666667</v>
      </c>
      <c r="V194" s="72" t="n">
        <f aca="false">IF(B194="озимая пшеница", IF(C194="классическая технология", 0.65, 0.82),
 IF(B194="подсолнечник", IF(C194="классическая технология", 0.68, 0.75),
 IF(B194="кукуруза", IF(C194="классическая технология", 0.65, 0.85),
 IF(B194="многолетние травы", IF(C194="классическая технология", 0.55, 0.7),
 IF(B194="Лён", IF(C194="классическая технология", 0.48, 0.7),
 IF(B194="Горох", IF(C194="классическая технология", 0.55, 0.8),
 "введите корректное значение"
 ))))))</f>
        <v>0.75</v>
      </c>
      <c r="W194" s="73" t="n">
        <f aca="false">H194*X194</f>
        <v>0.72558</v>
      </c>
      <c r="X194" s="72" t="n">
        <v>0.87</v>
      </c>
    </row>
    <row r="195" customFormat="false" ht="15" hidden="false" customHeight="false" outlineLevel="0" collapsed="false">
      <c r="A195" s="59" t="n">
        <v>193</v>
      </c>
      <c r="B195" s="71" t="s">
        <v>104</v>
      </c>
      <c r="C195" s="71" t="s">
        <v>102</v>
      </c>
      <c r="D195" s="72" t="n">
        <v>0.284</v>
      </c>
      <c r="E195" s="72" t="n">
        <v>0.071</v>
      </c>
      <c r="F195" s="72" t="n">
        <v>0.355</v>
      </c>
      <c r="G195" s="73" t="n">
        <f aca="false">D195+E195+F195</f>
        <v>0.71</v>
      </c>
      <c r="H195" s="73" t="n">
        <f aca="false">I195-G195</f>
        <v>1.59</v>
      </c>
      <c r="I195" s="16" t="n">
        <v>2.3</v>
      </c>
      <c r="J195" s="74" t="n">
        <f aca="false">H195/I195*100</f>
        <v>69.1304347826087</v>
      </c>
      <c r="K195" s="62" t="n">
        <v>209</v>
      </c>
      <c r="L195" s="73" t="n">
        <f aca="false">M195+N195-P195</f>
        <v>71</v>
      </c>
      <c r="M195" s="74" t="n">
        <v>116</v>
      </c>
      <c r="N195" s="74" t="n">
        <v>13</v>
      </c>
      <c r="O195" s="75" t="n">
        <f aca="false">L195/(H195*Q195)</f>
        <v>51.3265379888672</v>
      </c>
      <c r="P195" s="74" t="n">
        <v>58</v>
      </c>
      <c r="Q195" s="72" t="n">
        <v>0.87</v>
      </c>
      <c r="R195" s="73" t="n">
        <f aca="false">S195*T195*U195*V195</f>
        <v>2.7225</v>
      </c>
      <c r="S195" s="74" t="n">
        <v>3</v>
      </c>
      <c r="T195" s="72" t="n">
        <v>0.45</v>
      </c>
      <c r="U195" s="72" t="n">
        <f aca="false">44/12</f>
        <v>3.66666666666667</v>
      </c>
      <c r="V195" s="72" t="n">
        <f aca="false">IF(B195="озимая пшеница", IF(C195="классическая технология", 0.65, 0.82),
 IF(B195="подсолнечник", IF(C195="классическая технология", 0.68, 0.75),
 IF(B195="кукуруза", IF(C195="классическая технология", 0.65, 0.85),
 IF(B195="многолетние травы", IF(C195="классическая технология", 0.55, 0.7),
 IF(B195="Лён", IF(C195="классическая технология", 0.48, 0.7),
 IF(B195="Горох", IF(C195="классическая технология", 0.55, 0.8),
 "введите корректное значение"
 ))))))</f>
        <v>0.55</v>
      </c>
      <c r="W195" s="73" t="n">
        <f aca="false">H195*X195</f>
        <v>1.2879</v>
      </c>
      <c r="X195" s="72" t="n">
        <v>0.81</v>
      </c>
    </row>
    <row r="196" customFormat="false" ht="15" hidden="false" customHeight="false" outlineLevel="0" collapsed="false">
      <c r="A196" s="59" t="n">
        <v>194</v>
      </c>
      <c r="B196" s="71" t="s">
        <v>106</v>
      </c>
      <c r="C196" s="71" t="s">
        <v>102</v>
      </c>
      <c r="D196" s="72" t="n">
        <v>0.343</v>
      </c>
      <c r="E196" s="72" t="n">
        <v>0.049</v>
      </c>
      <c r="F196" s="72" t="n">
        <v>0.147</v>
      </c>
      <c r="G196" s="73" t="n">
        <f aca="false">D196+E196+F196</f>
        <v>0.539</v>
      </c>
      <c r="H196" s="73" t="n">
        <f aca="false">I196-G196</f>
        <v>3.961</v>
      </c>
      <c r="I196" s="16" t="n">
        <v>4.5</v>
      </c>
      <c r="J196" s="74" t="n">
        <f aca="false">H196/I196*100</f>
        <v>88.0222222222222</v>
      </c>
      <c r="K196" s="62" t="n">
        <v>421</v>
      </c>
      <c r="L196" s="73" t="n">
        <f aca="false">M196+N196-P196</f>
        <v>50</v>
      </c>
      <c r="M196" s="74" t="n">
        <v>99</v>
      </c>
      <c r="N196" s="74" t="n">
        <v>9</v>
      </c>
      <c r="O196" s="75" t="n">
        <f aca="false">L196/(H196*Q196)</f>
        <v>15.5840431865005</v>
      </c>
      <c r="P196" s="74" t="n">
        <v>58</v>
      </c>
      <c r="Q196" s="72" t="n">
        <v>0.81</v>
      </c>
      <c r="R196" s="73" t="n">
        <f aca="false">S196*T196*U196*V196</f>
        <v>2.7225</v>
      </c>
      <c r="S196" s="74" t="n">
        <v>3</v>
      </c>
      <c r="T196" s="72" t="n">
        <v>0.45</v>
      </c>
      <c r="U196" s="72" t="n">
        <f aca="false">44/12</f>
        <v>3.66666666666667</v>
      </c>
      <c r="V196" s="72" t="n">
        <f aca="false">IF(B196="озимая пшеница", IF(C196="классическая технология", 0.65, 0.82),
 IF(B196="подсолнечник", IF(C196="классическая технология", 0.68, 0.75),
 IF(B196="кукуруза", IF(C196="классическая технология", 0.65, 0.85),
 IF(B196="многолетние травы", IF(C196="классическая технология", 0.55, 0.7),
 IF(B196="Лён", IF(C196="классическая технология", 0.48, 0.7),
 IF(B196="Горох", IF(C196="классическая технология", 0.55, 0.8),
 "введите корректное значение"
 ))))))</f>
        <v>0.55</v>
      </c>
      <c r="W196" s="73" t="n">
        <f aca="false">H196*X196</f>
        <v>3.28763</v>
      </c>
      <c r="X196" s="72" t="n">
        <v>0.83</v>
      </c>
    </row>
    <row r="197" customFormat="false" ht="15" hidden="false" customHeight="false" outlineLevel="0" collapsed="false">
      <c r="A197" s="59" t="n">
        <v>195</v>
      </c>
      <c r="B197" s="71" t="s">
        <v>107</v>
      </c>
      <c r="C197" s="71" t="s">
        <v>102</v>
      </c>
      <c r="D197" s="72" t="n">
        <v>0.252</v>
      </c>
      <c r="E197" s="72" t="n">
        <v>0.063</v>
      </c>
      <c r="F197" s="72" t="n">
        <v>0.504</v>
      </c>
      <c r="G197" s="73" t="n">
        <f aca="false">D197+E197+F197</f>
        <v>0.819</v>
      </c>
      <c r="H197" s="73" t="n">
        <f aca="false">I197-G197</f>
        <v>0.881</v>
      </c>
      <c r="I197" s="16" t="n">
        <v>1.7</v>
      </c>
      <c r="J197" s="74" t="n">
        <f aca="false">H197/I197*100</f>
        <v>51.8235294117647</v>
      </c>
      <c r="K197" s="62" t="n">
        <v>217</v>
      </c>
      <c r="L197" s="73" t="n">
        <f aca="false">M197+N197-P197</f>
        <v>16</v>
      </c>
      <c r="M197" s="74" t="n">
        <v>50</v>
      </c>
      <c r="N197" s="74" t="n">
        <v>8</v>
      </c>
      <c r="O197" s="75" t="n">
        <f aca="false">L197/(H197*Q197)</f>
        <v>22.7014755959137</v>
      </c>
      <c r="P197" s="74" t="n">
        <v>42</v>
      </c>
      <c r="Q197" s="72" t="n">
        <v>0.8</v>
      </c>
      <c r="R197" s="73" t="n">
        <f aca="false">S197*T197*U197*V197</f>
        <v>5.61</v>
      </c>
      <c r="S197" s="74" t="n">
        <v>5</v>
      </c>
      <c r="T197" s="72" t="n">
        <v>0.45</v>
      </c>
      <c r="U197" s="72" t="n">
        <f aca="false">44/12</f>
        <v>3.66666666666667</v>
      </c>
      <c r="V197" s="72" t="n">
        <f aca="false">IF(B197="озимая пшеница", IF(C197="классическая технология", 0.65, 0.82),
 IF(B197="подсолнечник", IF(C197="классическая технология", 0.68, 0.75),
 IF(B197="кукуруза", IF(C197="классическая технология", 0.65, 0.85),
 IF(B197="многолетние травы", IF(C197="классическая технология", 0.55, 0.7),
 IF(B197="Лён", IF(C197="классическая технология", 0.48, 0.7),
 IF(B197="Горох", IF(C197="классическая технология", 0.55, 0.8),
 "введите корректное значение"
 ))))))</f>
        <v>0.68</v>
      </c>
      <c r="W197" s="73" t="n">
        <f aca="false">H197*X197</f>
        <v>0.84576</v>
      </c>
      <c r="X197" s="72" t="n">
        <v>0.96</v>
      </c>
    </row>
    <row r="198" customFormat="false" ht="15" hidden="false" customHeight="false" outlineLevel="0" collapsed="false">
      <c r="A198" s="59" t="n">
        <v>196</v>
      </c>
      <c r="B198" s="71" t="s">
        <v>104</v>
      </c>
      <c r="C198" s="71" t="s">
        <v>102</v>
      </c>
      <c r="D198" s="72" t="n">
        <v>0.213</v>
      </c>
      <c r="E198" s="72" t="n">
        <v>0.142</v>
      </c>
      <c r="F198" s="72" t="n">
        <v>0.284</v>
      </c>
      <c r="G198" s="73" t="n">
        <f aca="false">D198+E198+F198</f>
        <v>0.639</v>
      </c>
      <c r="H198" s="73" t="n">
        <f aca="false">I198-G198</f>
        <v>1.661</v>
      </c>
      <c r="I198" s="16" t="n">
        <v>2.3</v>
      </c>
      <c r="J198" s="74" t="n">
        <f aca="false">H198/I198*100</f>
        <v>72.2173913043478</v>
      </c>
      <c r="K198" s="62" t="n">
        <v>215</v>
      </c>
      <c r="L198" s="73" t="n">
        <f aca="false">M198+N198-P198</f>
        <v>7</v>
      </c>
      <c r="M198" s="74" t="n">
        <v>88</v>
      </c>
      <c r="N198" s="74" t="n">
        <v>5</v>
      </c>
      <c r="O198" s="75" t="n">
        <f aca="false">L198/(H198*Q198)</f>
        <v>4.90038222981393</v>
      </c>
      <c r="P198" s="74" t="n">
        <v>86</v>
      </c>
      <c r="Q198" s="72" t="n">
        <v>0.86</v>
      </c>
      <c r="R198" s="73" t="n">
        <f aca="false">S198*T198*U198*V198</f>
        <v>2.7225</v>
      </c>
      <c r="S198" s="74" t="n">
        <v>3</v>
      </c>
      <c r="T198" s="72" t="n">
        <v>0.45</v>
      </c>
      <c r="U198" s="72" t="n">
        <f aca="false">44/12</f>
        <v>3.66666666666667</v>
      </c>
      <c r="V198" s="72" t="n">
        <f aca="false">IF(B198="озимая пшеница", IF(C198="классическая технология", 0.65, 0.82),
 IF(B198="подсолнечник", IF(C198="классическая технология", 0.68, 0.75),
 IF(B198="кукуруза", IF(C198="классическая технология", 0.65, 0.85),
 IF(B198="многолетние травы", IF(C198="классическая технология", 0.55, 0.7),
 IF(B198="Лён", IF(C198="классическая технология", 0.48, 0.7),
 IF(B198="Горох", IF(C198="классическая технология", 0.55, 0.8),
 "введите корректное значение"
 ))))))</f>
        <v>0.55</v>
      </c>
      <c r="W198" s="73" t="n">
        <f aca="false">H198*X198</f>
        <v>1.59456</v>
      </c>
      <c r="X198" s="72" t="n">
        <v>0.96</v>
      </c>
    </row>
    <row r="199" customFormat="false" ht="15" hidden="false" customHeight="false" outlineLevel="0" collapsed="false">
      <c r="A199" s="59" t="n">
        <v>197</v>
      </c>
      <c r="B199" s="71" t="s">
        <v>106</v>
      </c>
      <c r="C199" s="71" t="s">
        <v>102</v>
      </c>
      <c r="D199" s="72" t="n">
        <v>0.455</v>
      </c>
      <c r="E199" s="72" t="n">
        <v>0.065</v>
      </c>
      <c r="F199" s="72" t="n">
        <v>0.39</v>
      </c>
      <c r="G199" s="73" t="n">
        <f aca="false">D199+E199+F199</f>
        <v>0.91</v>
      </c>
      <c r="H199" s="73" t="n">
        <f aca="false">I199-G199</f>
        <v>3.89</v>
      </c>
      <c r="I199" s="16" t="n">
        <v>4.8</v>
      </c>
      <c r="J199" s="74" t="n">
        <f aca="false">H199/I199*100</f>
        <v>81.0416666666667</v>
      </c>
      <c r="K199" s="62" t="n">
        <v>314</v>
      </c>
      <c r="L199" s="73" t="n">
        <f aca="false">M199+N199-P199</f>
        <v>68</v>
      </c>
      <c r="M199" s="74" t="n">
        <v>146</v>
      </c>
      <c r="N199" s="74" t="n">
        <v>10</v>
      </c>
      <c r="O199" s="75" t="n">
        <f aca="false">L199/(H199*Q199)</f>
        <v>18.5965104195154</v>
      </c>
      <c r="P199" s="74" t="n">
        <v>88</v>
      </c>
      <c r="Q199" s="72" t="n">
        <v>0.94</v>
      </c>
      <c r="R199" s="73" t="n">
        <f aca="false">S199*T199*U199*V199</f>
        <v>5.445</v>
      </c>
      <c r="S199" s="74" t="n">
        <v>6</v>
      </c>
      <c r="T199" s="72" t="n">
        <v>0.45</v>
      </c>
      <c r="U199" s="72" t="n">
        <f aca="false">44/12</f>
        <v>3.66666666666667</v>
      </c>
      <c r="V199" s="72" t="n">
        <f aca="false">IF(B199="озимая пшеница", IF(C199="классическая технология", 0.65, 0.82),
 IF(B199="подсолнечник", IF(C199="классическая технология", 0.68, 0.75),
 IF(B199="кукуруза", IF(C199="классическая технология", 0.65, 0.85),
 IF(B199="многолетние травы", IF(C199="классическая технология", 0.55, 0.7),
 IF(B199="Лён", IF(C199="классическая технология", 0.48, 0.7),
 IF(B199="Горох", IF(C199="классическая технология", 0.55, 0.8),
 "введите корректное значение"
 ))))))</f>
        <v>0.55</v>
      </c>
      <c r="W199" s="73" t="n">
        <f aca="false">H199*X199</f>
        <v>3.6955</v>
      </c>
      <c r="X199" s="72" t="n">
        <v>0.95</v>
      </c>
    </row>
    <row r="200" customFormat="false" ht="15" hidden="false" customHeight="false" outlineLevel="0" collapsed="false">
      <c r="A200" s="59" t="n">
        <v>198</v>
      </c>
      <c r="B200" s="71" t="s">
        <v>105</v>
      </c>
      <c r="C200" s="71" t="s">
        <v>102</v>
      </c>
      <c r="D200" s="72" t="n">
        <v>0.248</v>
      </c>
      <c r="E200" s="72" t="n">
        <v>0.062</v>
      </c>
      <c r="F200" s="72" t="n">
        <v>0.434</v>
      </c>
      <c r="G200" s="73" t="n">
        <f aca="false">D200+E200+F200</f>
        <v>0.744</v>
      </c>
      <c r="H200" s="73" t="n">
        <f aca="false">I200-G200</f>
        <v>3.056</v>
      </c>
      <c r="I200" s="16" t="n">
        <v>3.8</v>
      </c>
      <c r="J200" s="74" t="n">
        <f aca="false">H200/I200*100</f>
        <v>80.4210526315789</v>
      </c>
      <c r="K200" s="62" t="n">
        <v>222</v>
      </c>
      <c r="L200" s="73" t="n">
        <f aca="false">M200+N200-P200</f>
        <v>62</v>
      </c>
      <c r="M200" s="74" t="n">
        <v>132</v>
      </c>
      <c r="N200" s="74" t="n">
        <v>5</v>
      </c>
      <c r="O200" s="75" t="n">
        <f aca="false">L200/(H200*Q200)</f>
        <v>20.9154207373023</v>
      </c>
      <c r="P200" s="74" t="n">
        <v>75</v>
      </c>
      <c r="Q200" s="72" t="n">
        <v>0.97</v>
      </c>
      <c r="R200" s="73" t="n">
        <f aca="false">S200*T200*U200*V200</f>
        <v>6.435</v>
      </c>
      <c r="S200" s="74" t="n">
        <v>6</v>
      </c>
      <c r="T200" s="72" t="n">
        <v>0.45</v>
      </c>
      <c r="U200" s="72" t="n">
        <f aca="false">44/12</f>
        <v>3.66666666666667</v>
      </c>
      <c r="V200" s="72" t="n">
        <f aca="false">IF(B200="озимая пшеница", IF(C200="классическая технология", 0.65, 0.82),
 IF(B200="подсолнечник", IF(C200="классическая технология", 0.68, 0.75),
 IF(B200="кукуруза", IF(C200="классическая технология", 0.65, 0.85),
 IF(B200="многолетние травы", IF(C200="классическая технология", 0.55, 0.7),
 IF(B200="Лён", IF(C200="классическая технология", 0.48, 0.7),
 IF(B200="Горох", IF(C200="классическая технология", 0.55, 0.8),
 "введите корректное значение"
 ))))))</f>
        <v>0.65</v>
      </c>
      <c r="W200" s="73" t="n">
        <f aca="false">H200*X200</f>
        <v>2.9032</v>
      </c>
      <c r="X200" s="72" t="n">
        <v>0.95</v>
      </c>
    </row>
    <row r="201" customFormat="false" ht="15" hidden="false" customHeight="false" outlineLevel="0" collapsed="false">
      <c r="A201" s="59" t="n">
        <v>199</v>
      </c>
      <c r="B201" s="71" t="s">
        <v>100</v>
      </c>
      <c r="C201" s="71" t="s">
        <v>102</v>
      </c>
      <c r="D201" s="72" t="n">
        <v>0.384</v>
      </c>
      <c r="E201" s="72" t="n">
        <v>0.096</v>
      </c>
      <c r="F201" s="72" t="n">
        <v>0.384</v>
      </c>
      <c r="G201" s="73" t="n">
        <f aca="false">D201+E201+F201</f>
        <v>0.864</v>
      </c>
      <c r="H201" s="73" t="n">
        <f aca="false">I201-G201</f>
        <v>0.036</v>
      </c>
      <c r="I201" s="16" t="n">
        <v>0.9</v>
      </c>
      <c r="J201" s="74" t="n">
        <f aca="false">H201/I201*100</f>
        <v>4</v>
      </c>
      <c r="K201" s="62" t="n">
        <v>290</v>
      </c>
      <c r="L201" s="73" t="n">
        <f aca="false">M201+N201-P201</f>
        <v>88</v>
      </c>
      <c r="M201" s="74" t="n">
        <v>148</v>
      </c>
      <c r="N201" s="74" t="n">
        <v>8</v>
      </c>
      <c r="O201" s="75" t="n">
        <f aca="false">L201/(H201*Q201)</f>
        <v>2716.04938271605</v>
      </c>
      <c r="P201" s="74" t="n">
        <v>68</v>
      </c>
      <c r="Q201" s="72" t="n">
        <v>0.9</v>
      </c>
      <c r="R201" s="73" t="n">
        <f aca="false">S201*T201*U201*V201</f>
        <v>2.376</v>
      </c>
      <c r="S201" s="74" t="n">
        <v>3</v>
      </c>
      <c r="T201" s="72" t="n">
        <v>0.45</v>
      </c>
      <c r="U201" s="72" t="n">
        <f aca="false">44/12</f>
        <v>3.66666666666667</v>
      </c>
      <c r="V201" s="72" t="n">
        <f aca="false">IF(B201="озимая пшеница", IF(C201="классическая технология", 0.65, 0.82),
 IF(B201="подсолнечник", IF(C201="классическая технология", 0.68, 0.75),
 IF(B201="кукуруза", IF(C201="классическая технология", 0.65, 0.85),
 IF(B201="многолетние травы", IF(C201="классическая технология", 0.55, 0.7),
 IF(B201="Лён", IF(C201="классическая технология", 0.48, 0.7),
 IF(B201="Горох", IF(C201="классическая технология", 0.55, 0.8),
 "введите корректное значение"
 ))))))</f>
        <v>0.48</v>
      </c>
      <c r="W201" s="73" t="n">
        <f aca="false">H201*X201</f>
        <v>0.02988</v>
      </c>
      <c r="X201" s="72" t="n">
        <v>0.83</v>
      </c>
    </row>
    <row r="202" customFormat="false" ht="15" hidden="false" customHeight="false" outlineLevel="0" collapsed="false">
      <c r="A202" s="59" t="n">
        <v>200</v>
      </c>
      <c r="B202" s="71" t="s">
        <v>106</v>
      </c>
      <c r="C202" s="71" t="s">
        <v>102</v>
      </c>
      <c r="D202" s="72" t="n">
        <v>0.183</v>
      </c>
      <c r="E202" s="72" t="n">
        <v>0.122</v>
      </c>
      <c r="F202" s="72" t="n">
        <v>0.488</v>
      </c>
      <c r="G202" s="73" t="n">
        <f aca="false">D202+E202+F202</f>
        <v>0.793</v>
      </c>
      <c r="H202" s="73" t="n">
        <f aca="false">I202-G202</f>
        <v>3.707</v>
      </c>
      <c r="I202" s="16" t="n">
        <v>4.5</v>
      </c>
      <c r="J202" s="74" t="n">
        <f aca="false">H202/I202*100</f>
        <v>82.3777777777778</v>
      </c>
      <c r="K202" s="62" t="n">
        <v>226</v>
      </c>
      <c r="L202" s="73" t="n">
        <f aca="false">M202+N202-P202</f>
        <v>37</v>
      </c>
      <c r="M202" s="74" t="n">
        <v>91</v>
      </c>
      <c r="N202" s="74" t="n">
        <v>10</v>
      </c>
      <c r="O202" s="75" t="n">
        <f aca="false">L202/(H202*Q202)</f>
        <v>11.0901297844918</v>
      </c>
      <c r="P202" s="74" t="n">
        <v>64</v>
      </c>
      <c r="Q202" s="72" t="n">
        <v>0.9</v>
      </c>
      <c r="R202" s="73" t="n">
        <f aca="false">S202*T202*U202*V202</f>
        <v>2.7225</v>
      </c>
      <c r="S202" s="74" t="n">
        <v>3</v>
      </c>
      <c r="T202" s="72" t="n">
        <v>0.45</v>
      </c>
      <c r="U202" s="72" t="n">
        <f aca="false">44/12</f>
        <v>3.66666666666667</v>
      </c>
      <c r="V202" s="72" t="n">
        <f aca="false">IF(B202="озимая пшеница", IF(C202="классическая технология", 0.65, 0.82),
 IF(B202="подсолнечник", IF(C202="классическая технология", 0.68, 0.75),
 IF(B202="кукуруза", IF(C202="классическая технология", 0.65, 0.85),
 IF(B202="многолетние травы", IF(C202="классическая технология", 0.55, 0.7),
 IF(B202="Лён", IF(C202="классическая технология", 0.48, 0.7),
 IF(B202="Горох", IF(C202="классическая технология", 0.55, 0.8),
 "введите корректное значение"
 ))))))</f>
        <v>0.55</v>
      </c>
      <c r="W202" s="73" t="n">
        <f aca="false">H202*X202</f>
        <v>3.66993</v>
      </c>
      <c r="X202" s="72" t="n">
        <v>0.99</v>
      </c>
    </row>
    <row r="203" customFormat="false" ht="15" hidden="false" customHeight="false" outlineLevel="0" collapsed="false">
      <c r="A203" s="59" t="n">
        <v>201</v>
      </c>
      <c r="B203" s="71" t="s">
        <v>107</v>
      </c>
      <c r="C203" s="71" t="s">
        <v>102</v>
      </c>
      <c r="D203" s="72" t="n">
        <v>0.23</v>
      </c>
      <c r="E203" s="72" t="n">
        <v>0.046</v>
      </c>
      <c r="F203" s="72" t="n">
        <v>0.322</v>
      </c>
      <c r="G203" s="73" t="n">
        <f aca="false">D203+E203+F203</f>
        <v>0.598</v>
      </c>
      <c r="H203" s="73" t="n">
        <f aca="false">I203-G203</f>
        <v>1.102</v>
      </c>
      <c r="I203" s="16" t="n">
        <v>1.7</v>
      </c>
      <c r="J203" s="74" t="n">
        <f aca="false">H203/I203*100</f>
        <v>64.8235294117647</v>
      </c>
      <c r="K203" s="62" t="n">
        <v>421</v>
      </c>
      <c r="L203" s="73" t="n">
        <f aca="false">M203+N203-P203</f>
        <v>44</v>
      </c>
      <c r="M203" s="74" t="n">
        <v>112</v>
      </c>
      <c r="N203" s="74" t="n">
        <v>12</v>
      </c>
      <c r="O203" s="75" t="n">
        <f aca="false">L203/(H203*Q203)</f>
        <v>43.876268921641</v>
      </c>
      <c r="P203" s="74" t="n">
        <v>80</v>
      </c>
      <c r="Q203" s="72" t="n">
        <v>0.91</v>
      </c>
      <c r="R203" s="73" t="n">
        <f aca="false">S203*T203*U203*V203</f>
        <v>6.732</v>
      </c>
      <c r="S203" s="74" t="n">
        <v>6</v>
      </c>
      <c r="T203" s="72" t="n">
        <v>0.45</v>
      </c>
      <c r="U203" s="72" t="n">
        <f aca="false">44/12</f>
        <v>3.66666666666667</v>
      </c>
      <c r="V203" s="72" t="n">
        <f aca="false">IF(B203="озимая пшеница", IF(C203="классическая технология", 0.65, 0.82),
 IF(B203="подсолнечник", IF(C203="классическая технология", 0.68, 0.75),
 IF(B203="кукуруза", IF(C203="классическая технология", 0.65, 0.85),
 IF(B203="многолетние травы", IF(C203="классическая технология", 0.55, 0.7),
 IF(B203="Лён", IF(C203="классическая технология", 0.48, 0.7),
 IF(B203="Горох", IF(C203="классическая технология", 0.55, 0.8),
 "введите корректное значение"
 ))))))</f>
        <v>0.68</v>
      </c>
      <c r="W203" s="73" t="n">
        <f aca="false">H203*X203</f>
        <v>1.01384</v>
      </c>
      <c r="X203" s="72" t="n">
        <v>0.92</v>
      </c>
    </row>
    <row r="204" customFormat="false" ht="15" hidden="false" customHeight="false" outlineLevel="0" collapsed="false">
      <c r="A204" s="59" t="n">
        <v>202</v>
      </c>
      <c r="B204" s="71" t="s">
        <v>106</v>
      </c>
      <c r="C204" s="71" t="s">
        <v>101</v>
      </c>
      <c r="D204" s="72" t="n">
        <v>0.511</v>
      </c>
      <c r="E204" s="72" t="n">
        <v>0.073</v>
      </c>
      <c r="F204" s="72" t="n">
        <v>0.146</v>
      </c>
      <c r="G204" s="73" t="n">
        <f aca="false">D204+E204+F204</f>
        <v>0.73</v>
      </c>
      <c r="H204" s="73" t="n">
        <f aca="false">I204-G204</f>
        <v>3.77</v>
      </c>
      <c r="I204" s="16" t="n">
        <v>4.5</v>
      </c>
      <c r="J204" s="74" t="n">
        <f aca="false">H204/I204*100</f>
        <v>83.7777777777778</v>
      </c>
      <c r="K204" s="62" t="n">
        <v>393</v>
      </c>
      <c r="L204" s="73" t="n">
        <f aca="false">M204+N204-P204</f>
        <v>4</v>
      </c>
      <c r="M204" s="74" t="n">
        <v>70</v>
      </c>
      <c r="N204" s="74" t="n">
        <v>14</v>
      </c>
      <c r="O204" s="75" t="n">
        <f aca="false">L204/(H204*Q204)</f>
        <v>1.15326951908661</v>
      </c>
      <c r="P204" s="74" t="n">
        <v>80</v>
      </c>
      <c r="Q204" s="72" t="n">
        <v>0.92</v>
      </c>
      <c r="R204" s="73" t="n">
        <f aca="false">S204*T204*U204*V204</f>
        <v>3.465</v>
      </c>
      <c r="S204" s="74" t="n">
        <v>3</v>
      </c>
      <c r="T204" s="72" t="n">
        <v>0.45</v>
      </c>
      <c r="U204" s="72" t="n">
        <f aca="false">44/12</f>
        <v>3.66666666666667</v>
      </c>
      <c r="V204" s="72" t="n">
        <f aca="false">IF(B204="озимая пшеница", IF(C204="классическая технология", 0.65, 0.82),
 IF(B204="подсолнечник", IF(C204="классическая технология", 0.68, 0.75),
 IF(B204="кукуруза", IF(C204="классическая технология", 0.65, 0.85),
 IF(B204="многолетние травы", IF(C204="классическая технология", 0.55, 0.7),
 IF(B204="Лён", IF(C204="классическая технология", 0.48, 0.7),
 IF(B204="Горох", IF(C204="классическая технология", 0.55, 0.8),
 "введите корректное значение"
 ))))))</f>
        <v>0.7</v>
      </c>
      <c r="W204" s="73" t="n">
        <f aca="false">H204*X204</f>
        <v>3.016</v>
      </c>
      <c r="X204" s="72" t="n">
        <v>0.8</v>
      </c>
    </row>
    <row r="205" customFormat="false" ht="15" hidden="false" customHeight="false" outlineLevel="0" collapsed="false">
      <c r="A205" s="59" t="n">
        <v>203</v>
      </c>
      <c r="B205" s="71" t="s">
        <v>107</v>
      </c>
      <c r="C205" s="71" t="s">
        <v>102</v>
      </c>
      <c r="D205" s="72" t="n">
        <v>0.184</v>
      </c>
      <c r="E205" s="72" t="n">
        <v>0.092</v>
      </c>
      <c r="F205" s="72" t="n">
        <v>0.092</v>
      </c>
      <c r="G205" s="73" t="n">
        <f aca="false">D205+E205+F205</f>
        <v>0.368</v>
      </c>
      <c r="H205" s="73" t="n">
        <f aca="false">I205-G205</f>
        <v>1.032</v>
      </c>
      <c r="I205" s="16" t="n">
        <v>1.4</v>
      </c>
      <c r="J205" s="74" t="n">
        <f aca="false">H205/I205*100</f>
        <v>73.7142857142857</v>
      </c>
      <c r="K205" s="62" t="n">
        <v>183</v>
      </c>
      <c r="L205" s="73" t="n">
        <f aca="false">M205+N205-P205</f>
        <v>63</v>
      </c>
      <c r="M205" s="74" t="n">
        <v>127</v>
      </c>
      <c r="N205" s="74" t="n">
        <v>9</v>
      </c>
      <c r="O205" s="75" t="n">
        <f aca="false">L205/(H205*Q205)</f>
        <v>66.3549039433771</v>
      </c>
      <c r="P205" s="74" t="n">
        <v>73</v>
      </c>
      <c r="Q205" s="72" t="n">
        <v>0.92</v>
      </c>
      <c r="R205" s="73" t="n">
        <f aca="false">S205*T205*U205*V205</f>
        <v>6.732</v>
      </c>
      <c r="S205" s="74" t="n">
        <v>6</v>
      </c>
      <c r="T205" s="72" t="n">
        <v>0.45</v>
      </c>
      <c r="U205" s="72" t="n">
        <f aca="false">44/12</f>
        <v>3.66666666666667</v>
      </c>
      <c r="V205" s="72" t="n">
        <f aca="false">IF(B205="озимая пшеница", IF(C205="классическая технология", 0.65, 0.82),
 IF(B205="подсолнечник", IF(C205="классическая технология", 0.68, 0.75),
 IF(B205="кукуруза", IF(C205="классическая технология", 0.65, 0.85),
 IF(B205="многолетние травы", IF(C205="классическая технология", 0.55, 0.7),
 IF(B205="Лён", IF(C205="классическая технология", 0.48, 0.7),
 IF(B205="Горох", IF(C205="классическая технология", 0.55, 0.8),
 "введите корректное значение"
 ))))))</f>
        <v>0.68</v>
      </c>
      <c r="W205" s="73" t="n">
        <f aca="false">H205*X205</f>
        <v>0.8772</v>
      </c>
      <c r="X205" s="72" t="n">
        <v>0.85</v>
      </c>
    </row>
    <row r="206" customFormat="false" ht="15" hidden="false" customHeight="false" outlineLevel="0" collapsed="false">
      <c r="A206" s="59" t="n">
        <v>204</v>
      </c>
      <c r="B206" s="71" t="s">
        <v>105</v>
      </c>
      <c r="C206" s="71" t="s">
        <v>101</v>
      </c>
      <c r="D206" s="72" t="n">
        <v>0.444</v>
      </c>
      <c r="E206" s="72" t="n">
        <v>0.148</v>
      </c>
      <c r="F206" s="72" t="n">
        <v>0.518</v>
      </c>
      <c r="G206" s="73" t="n">
        <f aca="false">D206+E206+F206</f>
        <v>1.11</v>
      </c>
      <c r="H206" s="73" t="n">
        <f aca="false">I206-G206</f>
        <v>3.59</v>
      </c>
      <c r="I206" s="16" t="n">
        <v>4.7</v>
      </c>
      <c r="J206" s="74" t="n">
        <f aca="false">H206/I206*100</f>
        <v>76.3829787234043</v>
      </c>
      <c r="K206" s="62" t="n">
        <v>459</v>
      </c>
      <c r="L206" s="73" t="n">
        <f aca="false">M206+N206-P206</f>
        <v>56</v>
      </c>
      <c r="M206" s="74" t="n">
        <v>117</v>
      </c>
      <c r="N206" s="74" t="n">
        <v>13</v>
      </c>
      <c r="O206" s="75" t="n">
        <f aca="false">L206/(H206*Q206)</f>
        <v>17.1416327405185</v>
      </c>
      <c r="P206" s="74" t="n">
        <v>74</v>
      </c>
      <c r="Q206" s="72" t="n">
        <v>0.91</v>
      </c>
      <c r="R206" s="73" t="n">
        <f aca="false">S206*T206*U206*V206</f>
        <v>7.0125</v>
      </c>
      <c r="S206" s="74" t="n">
        <v>5</v>
      </c>
      <c r="T206" s="72" t="n">
        <v>0.45</v>
      </c>
      <c r="U206" s="72" t="n">
        <f aca="false">44/12</f>
        <v>3.66666666666667</v>
      </c>
      <c r="V206" s="72" t="n">
        <f aca="false">IF(B206="озимая пшеница", IF(C206="классическая технология", 0.65, 0.82),
 IF(B206="подсолнечник", IF(C206="классическая технология", 0.68, 0.75),
 IF(B206="кукуруза", IF(C206="классическая технология", 0.65, 0.85),
 IF(B206="многолетние травы", IF(C206="классическая технология", 0.55, 0.7),
 IF(B206="Лён", IF(C206="классическая технология", 0.48, 0.7),
 IF(B206="Горох", IF(C206="классическая технология", 0.55, 0.8),
 "введите корректное значение"
 ))))))</f>
        <v>0.85</v>
      </c>
      <c r="W206" s="73" t="n">
        <f aca="false">H206*X206</f>
        <v>2.872</v>
      </c>
      <c r="X206" s="72" t="n">
        <v>0.8</v>
      </c>
    </row>
    <row r="207" customFormat="false" ht="15" hidden="false" customHeight="false" outlineLevel="0" collapsed="false">
      <c r="A207" s="59" t="n">
        <v>205</v>
      </c>
      <c r="B207" s="71" t="s">
        <v>104</v>
      </c>
      <c r="C207" s="71" t="s">
        <v>101</v>
      </c>
      <c r="D207" s="72" t="n">
        <v>0.329</v>
      </c>
      <c r="E207" s="72" t="n">
        <v>0.047</v>
      </c>
      <c r="F207" s="72" t="n">
        <v>0.235</v>
      </c>
      <c r="G207" s="73" t="n">
        <f aca="false">D207+E207+F207</f>
        <v>0.611</v>
      </c>
      <c r="H207" s="73" t="n">
        <f aca="false">I207-G207</f>
        <v>1.689</v>
      </c>
      <c r="I207" s="16" t="n">
        <v>2.3</v>
      </c>
      <c r="J207" s="74" t="n">
        <f aca="false">H207/I207*100</f>
        <v>73.4347826086956</v>
      </c>
      <c r="K207" s="62" t="n">
        <v>274</v>
      </c>
      <c r="L207" s="73" t="n">
        <f aca="false">M207+N207-P207</f>
        <v>42</v>
      </c>
      <c r="M207" s="74" t="n">
        <v>79</v>
      </c>
      <c r="N207" s="74" t="n">
        <v>6</v>
      </c>
      <c r="O207" s="75" t="n">
        <f aca="false">L207/(H207*Q207)</f>
        <v>28.5825115861252</v>
      </c>
      <c r="P207" s="74" t="n">
        <v>43</v>
      </c>
      <c r="Q207" s="72" t="n">
        <v>0.87</v>
      </c>
      <c r="R207" s="73" t="n">
        <f aca="false">S207*T207*U207*V207</f>
        <v>7.92</v>
      </c>
      <c r="S207" s="74" t="n">
        <v>6</v>
      </c>
      <c r="T207" s="72" t="n">
        <v>0.45</v>
      </c>
      <c r="U207" s="72" t="n">
        <f aca="false">44/12</f>
        <v>3.66666666666667</v>
      </c>
      <c r="V207" s="72" t="n">
        <f aca="false">IF(B207="озимая пшеница", IF(C207="классическая технология", 0.65, 0.82),
 IF(B207="подсолнечник", IF(C207="классическая технология", 0.68, 0.75),
 IF(B207="кукуруза", IF(C207="классическая технология", 0.65, 0.85),
 IF(B207="многолетние травы", IF(C207="классическая технология", 0.55, 0.7),
 IF(B207="Лён", IF(C207="классическая технология", 0.48, 0.7),
 IF(B207="Горох", IF(C207="классическая технология", 0.55, 0.8),
 "введите корректное значение"
 ))))))</f>
        <v>0.8</v>
      </c>
      <c r="W207" s="73" t="n">
        <f aca="false">H207*X207</f>
        <v>1.3512</v>
      </c>
      <c r="X207" s="72" t="n">
        <v>0.8</v>
      </c>
    </row>
    <row r="208" customFormat="false" ht="15" hidden="false" customHeight="false" outlineLevel="0" collapsed="false">
      <c r="A208" s="59" t="n">
        <v>206</v>
      </c>
      <c r="B208" s="71" t="s">
        <v>105</v>
      </c>
      <c r="C208" s="71" t="s">
        <v>102</v>
      </c>
      <c r="D208" s="72" t="n">
        <v>0.408</v>
      </c>
      <c r="E208" s="72" t="n">
        <v>0.068</v>
      </c>
      <c r="F208" s="72" t="n">
        <v>0.136</v>
      </c>
      <c r="G208" s="73" t="n">
        <f aca="false">D208+E208+F208</f>
        <v>0.612</v>
      </c>
      <c r="H208" s="73" t="n">
        <f aca="false">I208-G208</f>
        <v>3.388</v>
      </c>
      <c r="I208" s="16" t="n">
        <v>4</v>
      </c>
      <c r="J208" s="74" t="n">
        <f aca="false">H208/I208*100</f>
        <v>84.7</v>
      </c>
      <c r="K208" s="62" t="n">
        <v>384</v>
      </c>
      <c r="L208" s="73" t="n">
        <f aca="false">M208+N208-P208</f>
        <v>5</v>
      </c>
      <c r="M208" s="74" t="n">
        <v>69</v>
      </c>
      <c r="N208" s="74" t="n">
        <v>6</v>
      </c>
      <c r="O208" s="75" t="n">
        <f aca="false">L208/(H208*Q208)</f>
        <v>1.56999673440679</v>
      </c>
      <c r="P208" s="74" t="n">
        <v>70</v>
      </c>
      <c r="Q208" s="72" t="n">
        <v>0.94</v>
      </c>
      <c r="R208" s="73" t="n">
        <f aca="false">S208*T208*U208*V208</f>
        <v>4.29</v>
      </c>
      <c r="S208" s="74" t="n">
        <v>4</v>
      </c>
      <c r="T208" s="72" t="n">
        <v>0.45</v>
      </c>
      <c r="U208" s="72" t="n">
        <f aca="false">44/12</f>
        <v>3.66666666666667</v>
      </c>
      <c r="V208" s="72" t="n">
        <f aca="false">IF(B208="озимая пшеница", IF(C208="классическая технология", 0.65, 0.82),
 IF(B208="подсолнечник", IF(C208="классическая технология", 0.68, 0.75),
 IF(B208="кукуруза", IF(C208="классическая технология", 0.65, 0.85),
 IF(B208="многолетние травы", IF(C208="классическая технология", 0.55, 0.7),
 IF(B208="Лён", IF(C208="классическая технология", 0.48, 0.7),
 IF(B208="Горох", IF(C208="классическая технология", 0.55, 0.8),
 "введите корректное значение"
 ))))))</f>
        <v>0.65</v>
      </c>
      <c r="W208" s="73" t="n">
        <f aca="false">H208*X208</f>
        <v>3.28636</v>
      </c>
      <c r="X208" s="72" t="n">
        <v>0.97</v>
      </c>
    </row>
    <row r="209" customFormat="false" ht="15" hidden="false" customHeight="false" outlineLevel="0" collapsed="false">
      <c r="A209" s="59" t="n">
        <v>207</v>
      </c>
      <c r="B209" s="71" t="s">
        <v>100</v>
      </c>
      <c r="C209" s="71" t="s">
        <v>101</v>
      </c>
      <c r="D209" s="72" t="n">
        <v>0.354</v>
      </c>
      <c r="E209" s="72" t="n">
        <v>0.118</v>
      </c>
      <c r="F209" s="72" t="n">
        <v>0.472</v>
      </c>
      <c r="G209" s="73" t="n">
        <f aca="false">D209+E209+F209</f>
        <v>0.944</v>
      </c>
      <c r="H209" s="73" t="n">
        <f aca="false">I209-G209</f>
        <v>0.0560000000000001</v>
      </c>
      <c r="I209" s="16" t="n">
        <v>1</v>
      </c>
      <c r="J209" s="74" t="n">
        <f aca="false">H209/I209*100</f>
        <v>5.60000000000001</v>
      </c>
      <c r="K209" s="62" t="n">
        <v>446</v>
      </c>
      <c r="L209" s="73" t="n">
        <f aca="false">M209+N209-P209</f>
        <v>-2</v>
      </c>
      <c r="M209" s="74" t="n">
        <v>55</v>
      </c>
      <c r="N209" s="74" t="n">
        <v>9</v>
      </c>
      <c r="O209" s="75" t="n">
        <f aca="false">L209/(H209*Q209)</f>
        <v>-43.0292598967297</v>
      </c>
      <c r="P209" s="74" t="n">
        <v>66</v>
      </c>
      <c r="Q209" s="72" t="n">
        <v>0.83</v>
      </c>
      <c r="R209" s="73" t="n">
        <f aca="false">S209*T209*U209*V209</f>
        <v>4.62</v>
      </c>
      <c r="S209" s="74" t="n">
        <v>4</v>
      </c>
      <c r="T209" s="72" t="n">
        <v>0.45</v>
      </c>
      <c r="U209" s="72" t="n">
        <f aca="false">44/12</f>
        <v>3.66666666666667</v>
      </c>
      <c r="V209" s="72" t="n">
        <f aca="false">IF(B209="озимая пшеница", IF(C209="классическая технология", 0.65, 0.82),
 IF(B209="подсолнечник", IF(C209="классическая технология", 0.68, 0.75),
 IF(B209="кукуруза", IF(C209="классическая технология", 0.65, 0.85),
 IF(B209="многолетние травы", IF(C209="классическая технология", 0.55, 0.7),
 IF(B209="Лён", IF(C209="классическая технология", 0.48, 0.7),
 IF(B209="Горох", IF(C209="классическая технология", 0.55, 0.8),
 "введите корректное значение"
 ))))))</f>
        <v>0.7</v>
      </c>
      <c r="W209" s="73" t="n">
        <f aca="false">H209*X209</f>
        <v>0.05264</v>
      </c>
      <c r="X209" s="72" t="n">
        <v>0.94</v>
      </c>
    </row>
    <row r="210" customFormat="false" ht="15" hidden="false" customHeight="false" outlineLevel="0" collapsed="false">
      <c r="A210" s="59" t="n">
        <v>208</v>
      </c>
      <c r="B210" s="71" t="s">
        <v>107</v>
      </c>
      <c r="C210" s="71" t="s">
        <v>102</v>
      </c>
      <c r="D210" s="72" t="n">
        <v>0.36</v>
      </c>
      <c r="E210" s="72" t="n">
        <v>0.06</v>
      </c>
      <c r="F210" s="72" t="n">
        <v>0.18</v>
      </c>
      <c r="G210" s="73" t="n">
        <f aca="false">D210+E210+F210</f>
        <v>0.6</v>
      </c>
      <c r="H210" s="73" t="n">
        <f aca="false">I210-G210</f>
        <v>0.5</v>
      </c>
      <c r="I210" s="16" t="n">
        <v>1.1</v>
      </c>
      <c r="J210" s="74" t="n">
        <f aca="false">H210/I210*100</f>
        <v>45.4545454545455</v>
      </c>
      <c r="K210" s="62" t="n">
        <v>197</v>
      </c>
      <c r="L210" s="73" t="n">
        <f aca="false">M210+N210-P210</f>
        <v>82</v>
      </c>
      <c r="M210" s="74" t="n">
        <v>123</v>
      </c>
      <c r="N210" s="74" t="n">
        <v>8</v>
      </c>
      <c r="O210" s="75" t="n">
        <f aca="false">L210/(H210*Q210)</f>
        <v>190.697674418605</v>
      </c>
      <c r="P210" s="74" t="n">
        <v>49</v>
      </c>
      <c r="Q210" s="72" t="n">
        <v>0.86</v>
      </c>
      <c r="R210" s="73" t="n">
        <f aca="false">S210*T210*U210*V210</f>
        <v>6.732</v>
      </c>
      <c r="S210" s="74" t="n">
        <v>6</v>
      </c>
      <c r="T210" s="72" t="n">
        <v>0.45</v>
      </c>
      <c r="U210" s="72" t="n">
        <f aca="false">44/12</f>
        <v>3.66666666666667</v>
      </c>
      <c r="V210" s="72" t="n">
        <f aca="false">IF(B210="озимая пшеница", IF(C210="классическая технология", 0.65, 0.82),
 IF(B210="подсолнечник", IF(C210="классическая технология", 0.68, 0.75),
 IF(B210="кукуруза", IF(C210="классическая технология", 0.65, 0.85),
 IF(B210="многолетние травы", IF(C210="классическая технология", 0.55, 0.7),
 IF(B210="Лён", IF(C210="классическая технология", 0.48, 0.7),
 IF(B210="Горох", IF(C210="классическая технология", 0.55, 0.8),
 "введите корректное значение"
 ))))))</f>
        <v>0.68</v>
      </c>
      <c r="W210" s="73" t="n">
        <f aca="false">H210*X210</f>
        <v>0.475</v>
      </c>
      <c r="X210" s="72" t="n">
        <v>0.95</v>
      </c>
    </row>
    <row r="211" customFormat="false" ht="15" hidden="false" customHeight="false" outlineLevel="0" collapsed="false">
      <c r="A211" s="59" t="n">
        <v>209</v>
      </c>
      <c r="B211" s="71" t="s">
        <v>107</v>
      </c>
      <c r="C211" s="71" t="s">
        <v>101</v>
      </c>
      <c r="D211" s="72" t="n">
        <v>0.135</v>
      </c>
      <c r="E211" s="72" t="n">
        <v>0.09</v>
      </c>
      <c r="F211" s="72" t="n">
        <v>0.36</v>
      </c>
      <c r="G211" s="73" t="n">
        <f aca="false">D211+E211+F211</f>
        <v>0.585</v>
      </c>
      <c r="H211" s="73" t="n">
        <f aca="false">I211-G211</f>
        <v>0.415</v>
      </c>
      <c r="I211" s="16" t="n">
        <v>1</v>
      </c>
      <c r="J211" s="74" t="n">
        <f aca="false">H211/I211*100</f>
        <v>41.5</v>
      </c>
      <c r="K211" s="62" t="n">
        <v>161</v>
      </c>
      <c r="L211" s="73" t="n">
        <f aca="false">M211+N211-P211</f>
        <v>66</v>
      </c>
      <c r="M211" s="74" t="n">
        <v>138</v>
      </c>
      <c r="N211" s="74" t="n">
        <v>7</v>
      </c>
      <c r="O211" s="75" t="n">
        <f aca="false">L211/(H211*Q211)</f>
        <v>178.692297279004</v>
      </c>
      <c r="P211" s="74" t="n">
        <v>79</v>
      </c>
      <c r="Q211" s="72" t="n">
        <v>0.89</v>
      </c>
      <c r="R211" s="73" t="n">
        <f aca="false">S211*T211*U211*V211</f>
        <v>6.1875</v>
      </c>
      <c r="S211" s="74" t="n">
        <v>5</v>
      </c>
      <c r="T211" s="72" t="n">
        <v>0.45</v>
      </c>
      <c r="U211" s="72" t="n">
        <f aca="false">44/12</f>
        <v>3.66666666666667</v>
      </c>
      <c r="V211" s="72" t="n">
        <f aca="false">IF(B211="озимая пшеница", IF(C211="классическая технология", 0.65, 0.82),
 IF(B211="подсолнечник", IF(C211="классическая технология", 0.68, 0.75),
 IF(B211="кукуруза", IF(C211="классическая технология", 0.65, 0.85),
 IF(B211="многолетние травы", IF(C211="классическая технология", 0.55, 0.7),
 IF(B211="Лён", IF(C211="классическая технология", 0.48, 0.7),
 IF(B211="Горох", IF(C211="классическая технология", 0.55, 0.8),
 "введите корректное значение"
 ))))))</f>
        <v>0.75</v>
      </c>
      <c r="W211" s="73" t="n">
        <f aca="false">H211*X211</f>
        <v>0.39425</v>
      </c>
      <c r="X211" s="72" t="n">
        <v>0.95</v>
      </c>
    </row>
    <row r="212" customFormat="false" ht="15" hidden="false" customHeight="false" outlineLevel="0" collapsed="false">
      <c r="A212" s="59" t="n">
        <v>210</v>
      </c>
      <c r="B212" s="71" t="s">
        <v>106</v>
      </c>
      <c r="C212" s="71" t="s">
        <v>102</v>
      </c>
      <c r="D212" s="72" t="n">
        <v>0.504</v>
      </c>
      <c r="E212" s="72" t="n">
        <v>0.144</v>
      </c>
      <c r="F212" s="72" t="n">
        <v>0.576</v>
      </c>
      <c r="G212" s="73" t="n">
        <f aca="false">D212+E212+F212</f>
        <v>1.224</v>
      </c>
      <c r="H212" s="73" t="n">
        <f aca="false">I212-G212</f>
        <v>3.176</v>
      </c>
      <c r="I212" s="16" t="n">
        <v>4.4</v>
      </c>
      <c r="J212" s="74" t="n">
        <f aca="false">H212/I212*100</f>
        <v>72.1818181818182</v>
      </c>
      <c r="K212" s="62" t="n">
        <v>496</v>
      </c>
      <c r="L212" s="73" t="n">
        <f aca="false">M212+N212-P212</f>
        <v>99</v>
      </c>
      <c r="M212" s="74" t="n">
        <v>129</v>
      </c>
      <c r="N212" s="74" t="n">
        <v>14</v>
      </c>
      <c r="O212" s="75" t="n">
        <f aca="false">L212/(H212*Q212)</f>
        <v>35.8290627985755</v>
      </c>
      <c r="P212" s="74" t="n">
        <v>44</v>
      </c>
      <c r="Q212" s="72" t="n">
        <v>0.87</v>
      </c>
      <c r="R212" s="73" t="n">
        <f aca="false">S212*T212*U212*V212</f>
        <v>5.445</v>
      </c>
      <c r="S212" s="74" t="n">
        <v>6</v>
      </c>
      <c r="T212" s="72" t="n">
        <v>0.45</v>
      </c>
      <c r="U212" s="72" t="n">
        <f aca="false">44/12</f>
        <v>3.66666666666667</v>
      </c>
      <c r="V212" s="72" t="n">
        <f aca="false">IF(B212="озимая пшеница", IF(C212="классическая технология", 0.65, 0.82),
 IF(B212="подсолнечник", IF(C212="классическая технология", 0.68, 0.75),
 IF(B212="кукуруза", IF(C212="классическая технология", 0.65, 0.85),
 IF(B212="многолетние травы", IF(C212="классическая технология", 0.55, 0.7),
 IF(B212="Лён", IF(C212="классическая технология", 0.48, 0.7),
 IF(B212="Горох", IF(C212="классическая технология", 0.55, 0.8),
 "введите корректное значение"
 ))))))</f>
        <v>0.55</v>
      </c>
      <c r="W212" s="73" t="n">
        <f aca="false">H212*X212</f>
        <v>2.66784</v>
      </c>
      <c r="X212" s="72" t="n">
        <v>0.84</v>
      </c>
    </row>
    <row r="213" customFormat="false" ht="15" hidden="false" customHeight="false" outlineLevel="0" collapsed="false">
      <c r="A213" s="59" t="n">
        <v>211</v>
      </c>
      <c r="B213" s="71" t="s">
        <v>105</v>
      </c>
      <c r="C213" s="71" t="s">
        <v>101</v>
      </c>
      <c r="D213" s="72" t="n">
        <v>0.264</v>
      </c>
      <c r="E213" s="72" t="n">
        <v>0.066</v>
      </c>
      <c r="F213" s="72" t="n">
        <v>0.396</v>
      </c>
      <c r="G213" s="73" t="n">
        <f aca="false">D213+E213+F213</f>
        <v>0.726</v>
      </c>
      <c r="H213" s="73" t="n">
        <f aca="false">I213-G213</f>
        <v>2.574</v>
      </c>
      <c r="I213" s="16" t="n">
        <v>3.3</v>
      </c>
      <c r="J213" s="74" t="n">
        <f aca="false">H213/I213*100</f>
        <v>78</v>
      </c>
      <c r="K213" s="62" t="n">
        <v>236</v>
      </c>
      <c r="L213" s="73" t="n">
        <f aca="false">M213+N213-P213</f>
        <v>70</v>
      </c>
      <c r="M213" s="74" t="n">
        <v>129</v>
      </c>
      <c r="N213" s="74" t="n">
        <v>5</v>
      </c>
      <c r="O213" s="75" t="n">
        <f aca="false">L213/(H213*Q213)</f>
        <v>27.1950271950272</v>
      </c>
      <c r="P213" s="74" t="n">
        <v>64</v>
      </c>
      <c r="Q213" s="72" t="n">
        <v>1</v>
      </c>
      <c r="R213" s="73" t="n">
        <f aca="false">S213*T213*U213*V213</f>
        <v>4.2075</v>
      </c>
      <c r="S213" s="74" t="n">
        <v>3</v>
      </c>
      <c r="T213" s="72" t="n">
        <v>0.45</v>
      </c>
      <c r="U213" s="72" t="n">
        <f aca="false">44/12</f>
        <v>3.66666666666667</v>
      </c>
      <c r="V213" s="72" t="n">
        <f aca="false">IF(B213="озимая пшеница", IF(C213="классическая технология", 0.65, 0.82),
 IF(B213="подсолнечник", IF(C213="классическая технология", 0.68, 0.75),
 IF(B213="кукуруза", IF(C213="классическая технология", 0.65, 0.85),
 IF(B213="многолетние травы", IF(C213="классическая технология", 0.55, 0.7),
 IF(B213="Лён", IF(C213="классическая технология", 0.48, 0.7),
 IF(B213="Горох", IF(C213="классическая технология", 0.55, 0.8),
 "введите корректное значение"
 ))))))</f>
        <v>0.85</v>
      </c>
      <c r="W213" s="73" t="n">
        <f aca="false">H213*X213</f>
        <v>2.41956</v>
      </c>
      <c r="X213" s="72" t="n">
        <v>0.94</v>
      </c>
    </row>
    <row r="214" customFormat="false" ht="15" hidden="false" customHeight="false" outlineLevel="0" collapsed="false">
      <c r="A214" s="59" t="n">
        <v>212</v>
      </c>
      <c r="B214" s="71" t="s">
        <v>105</v>
      </c>
      <c r="C214" s="71" t="s">
        <v>101</v>
      </c>
      <c r="D214" s="72" t="n">
        <v>0.364</v>
      </c>
      <c r="E214" s="72" t="n">
        <v>0.104</v>
      </c>
      <c r="F214" s="72" t="n">
        <v>0.208</v>
      </c>
      <c r="G214" s="73" t="n">
        <f aca="false">D214+E214+F214</f>
        <v>0.676</v>
      </c>
      <c r="H214" s="73" t="n">
        <f aca="false">I214-G214</f>
        <v>4.324</v>
      </c>
      <c r="I214" s="16" t="n">
        <v>5</v>
      </c>
      <c r="J214" s="74" t="n">
        <f aca="false">H214/I214*100</f>
        <v>86.48</v>
      </c>
      <c r="K214" s="62" t="n">
        <v>370</v>
      </c>
      <c r="L214" s="73" t="n">
        <f aca="false">M214+N214-P214</f>
        <v>56</v>
      </c>
      <c r="M214" s="74" t="n">
        <v>110</v>
      </c>
      <c r="N214" s="74" t="n">
        <v>5</v>
      </c>
      <c r="O214" s="75" t="n">
        <f aca="false">L214/(H214*Q214)</f>
        <v>13.7776290668609</v>
      </c>
      <c r="P214" s="74" t="n">
        <v>59</v>
      </c>
      <c r="Q214" s="72" t="n">
        <v>0.94</v>
      </c>
      <c r="R214" s="73" t="n">
        <f aca="false">S214*T214*U214*V214</f>
        <v>4.2075</v>
      </c>
      <c r="S214" s="74" t="n">
        <v>3</v>
      </c>
      <c r="T214" s="72" t="n">
        <v>0.45</v>
      </c>
      <c r="U214" s="72" t="n">
        <f aca="false">44/12</f>
        <v>3.66666666666667</v>
      </c>
      <c r="V214" s="72" t="n">
        <f aca="false">IF(B214="озимая пшеница", IF(C214="классическая технология", 0.65, 0.82),
 IF(B214="подсолнечник", IF(C214="классическая технология", 0.68, 0.75),
 IF(B214="кукуруза", IF(C214="классическая технология", 0.65, 0.85),
 IF(B214="многолетние травы", IF(C214="классическая технология", 0.55, 0.7),
 IF(B214="Лён", IF(C214="классическая технология", 0.48, 0.7),
 IF(B214="Горох", IF(C214="классическая технология", 0.55, 0.8),
 "введите корректное значение"
 ))))))</f>
        <v>0.85</v>
      </c>
      <c r="W214" s="73" t="n">
        <f aca="false">H214*X214</f>
        <v>3.93484</v>
      </c>
      <c r="X214" s="72" t="n">
        <v>0.91</v>
      </c>
    </row>
    <row r="215" customFormat="false" ht="15" hidden="false" customHeight="false" outlineLevel="0" collapsed="false">
      <c r="A215" s="59" t="n">
        <v>213</v>
      </c>
      <c r="B215" s="71" t="s">
        <v>107</v>
      </c>
      <c r="C215" s="71" t="s">
        <v>102</v>
      </c>
      <c r="D215" s="72" t="n">
        <v>0.329</v>
      </c>
      <c r="E215" s="72" t="n">
        <v>0.047</v>
      </c>
      <c r="F215" s="72" t="n">
        <v>0.094</v>
      </c>
      <c r="G215" s="73" t="n">
        <f aca="false">D215+E215+F215</f>
        <v>0.47</v>
      </c>
      <c r="H215" s="73" t="n">
        <f aca="false">I215-G215</f>
        <v>1.43</v>
      </c>
      <c r="I215" s="16" t="n">
        <v>1.9</v>
      </c>
      <c r="J215" s="74" t="n">
        <f aca="false">H215/I215*100</f>
        <v>75.2631578947368</v>
      </c>
      <c r="K215" s="62" t="n">
        <v>110</v>
      </c>
      <c r="L215" s="73" t="n">
        <f aca="false">M215+N215-P215</f>
        <v>-3</v>
      </c>
      <c r="M215" s="74" t="n">
        <v>74</v>
      </c>
      <c r="N215" s="74" t="n">
        <v>11</v>
      </c>
      <c r="O215" s="75" t="n">
        <f aca="false">L215/(H215*Q215)</f>
        <v>-2.23181074244904</v>
      </c>
      <c r="P215" s="74" t="n">
        <v>88</v>
      </c>
      <c r="Q215" s="72" t="n">
        <v>0.94</v>
      </c>
      <c r="R215" s="73" t="n">
        <f aca="false">S215*T215*U215*V215</f>
        <v>4.488</v>
      </c>
      <c r="S215" s="74" t="n">
        <v>4</v>
      </c>
      <c r="T215" s="72" t="n">
        <v>0.45</v>
      </c>
      <c r="U215" s="72" t="n">
        <f aca="false">44/12</f>
        <v>3.66666666666667</v>
      </c>
      <c r="V215" s="72" t="n">
        <f aca="false">IF(B215="озимая пшеница", IF(C215="классическая технология", 0.65, 0.82),
 IF(B215="подсолнечник", IF(C215="классическая технология", 0.68, 0.75),
 IF(B215="кукуруза", IF(C215="классическая технология", 0.65, 0.85),
 IF(B215="многолетние травы", IF(C215="классическая технология", 0.55, 0.7),
 IF(B215="Лён", IF(C215="классическая технология", 0.48, 0.7),
 IF(B215="Горох", IF(C215="классическая технология", 0.55, 0.8),
 "введите корректное значение"
 ))))))</f>
        <v>0.68</v>
      </c>
      <c r="W215" s="73" t="n">
        <f aca="false">H215*X215</f>
        <v>1.3871</v>
      </c>
      <c r="X215" s="72" t="n">
        <v>0.97</v>
      </c>
    </row>
    <row r="216" customFormat="false" ht="15" hidden="false" customHeight="false" outlineLevel="0" collapsed="false">
      <c r="A216" s="59" t="n">
        <v>214</v>
      </c>
      <c r="B216" s="71" t="s">
        <v>100</v>
      </c>
      <c r="C216" s="71" t="s">
        <v>101</v>
      </c>
      <c r="D216" s="72" t="n">
        <v>0.3</v>
      </c>
      <c r="E216" s="72" t="n">
        <v>0.06</v>
      </c>
      <c r="F216" s="72" t="n">
        <v>0.36</v>
      </c>
      <c r="G216" s="73" t="n">
        <f aca="false">D216+E216+F216</f>
        <v>0.72</v>
      </c>
      <c r="H216" s="73" t="n">
        <f aca="false">I216-G216</f>
        <v>0.18</v>
      </c>
      <c r="I216" s="16" t="n">
        <v>0.9</v>
      </c>
      <c r="J216" s="74" t="n">
        <f aca="false">H216/I216*100</f>
        <v>20</v>
      </c>
      <c r="K216" s="62" t="n">
        <v>104</v>
      </c>
      <c r="L216" s="73" t="n">
        <f aca="false">M216+N216-P216</f>
        <v>94</v>
      </c>
      <c r="M216" s="74" t="n">
        <v>145</v>
      </c>
      <c r="N216" s="74" t="n">
        <v>15</v>
      </c>
      <c r="O216" s="75" t="n">
        <f aca="false">L216/(H216*Q216)</f>
        <v>538.373424971363</v>
      </c>
      <c r="P216" s="74" t="n">
        <v>66</v>
      </c>
      <c r="Q216" s="72" t="n">
        <v>0.97</v>
      </c>
      <c r="R216" s="73" t="n">
        <f aca="false">S216*T216*U216*V216</f>
        <v>4.62</v>
      </c>
      <c r="S216" s="74" t="n">
        <v>4</v>
      </c>
      <c r="T216" s="72" t="n">
        <v>0.45</v>
      </c>
      <c r="U216" s="72" t="n">
        <f aca="false">44/12</f>
        <v>3.66666666666667</v>
      </c>
      <c r="V216" s="72" t="n">
        <f aca="false">IF(B216="озимая пшеница", IF(C216="классическая технология", 0.65, 0.82),
 IF(B216="подсолнечник", IF(C216="классическая технология", 0.68, 0.75),
 IF(B216="кукуруза", IF(C216="классическая технология", 0.65, 0.85),
 IF(B216="многолетние травы", IF(C216="классическая технология", 0.55, 0.7),
 IF(B216="Лён", IF(C216="классическая технология", 0.48, 0.7),
 IF(B216="Горох", IF(C216="классическая технология", 0.55, 0.8),
 "введите корректное значение"
 ))))))</f>
        <v>0.7</v>
      </c>
      <c r="W216" s="73" t="n">
        <f aca="false">H216*X216</f>
        <v>0.1674</v>
      </c>
      <c r="X216" s="72" t="n">
        <v>0.93</v>
      </c>
    </row>
    <row r="217" customFormat="false" ht="15" hidden="false" customHeight="false" outlineLevel="0" collapsed="false">
      <c r="A217" s="59" t="n">
        <v>215</v>
      </c>
      <c r="B217" s="71" t="s">
        <v>104</v>
      </c>
      <c r="C217" s="71" t="s">
        <v>101</v>
      </c>
      <c r="D217" s="72" t="n">
        <v>0.336</v>
      </c>
      <c r="E217" s="72" t="n">
        <v>0.042</v>
      </c>
      <c r="F217" s="72" t="n">
        <v>0.168</v>
      </c>
      <c r="G217" s="73" t="n">
        <f aca="false">D217+E217+F217</f>
        <v>0.546</v>
      </c>
      <c r="H217" s="73" t="n">
        <f aca="false">I217-G217</f>
        <v>1.454</v>
      </c>
      <c r="I217" s="16" t="n">
        <v>2</v>
      </c>
      <c r="J217" s="74" t="n">
        <f aca="false">H217/I217*100</f>
        <v>72.7</v>
      </c>
      <c r="K217" s="62" t="n">
        <v>244</v>
      </c>
      <c r="L217" s="73" t="n">
        <f aca="false">M217+N217-P217</f>
        <v>70</v>
      </c>
      <c r="M217" s="74" t="n">
        <v>101</v>
      </c>
      <c r="N217" s="74" t="n">
        <v>13</v>
      </c>
      <c r="O217" s="75" t="n">
        <f aca="false">L217/(H217*Q217)</f>
        <v>59.4358686976752</v>
      </c>
      <c r="P217" s="74" t="n">
        <v>44</v>
      </c>
      <c r="Q217" s="72" t="n">
        <v>0.81</v>
      </c>
      <c r="R217" s="73" t="n">
        <f aca="false">S217*T217*U217*V217</f>
        <v>6.6</v>
      </c>
      <c r="S217" s="74" t="n">
        <v>5</v>
      </c>
      <c r="T217" s="72" t="n">
        <v>0.45</v>
      </c>
      <c r="U217" s="72" t="n">
        <f aca="false">44/12</f>
        <v>3.66666666666667</v>
      </c>
      <c r="V217" s="72" t="n">
        <f aca="false">IF(B217="озимая пшеница", IF(C217="классическая технология", 0.65, 0.82),
 IF(B217="подсолнечник", IF(C217="классическая технология", 0.68, 0.75),
 IF(B217="кукуруза", IF(C217="классическая технология", 0.65, 0.85),
 IF(B217="многолетние травы", IF(C217="классическая технология", 0.55, 0.7),
 IF(B217="Лён", IF(C217="классическая технология", 0.48, 0.7),
 IF(B217="Горох", IF(C217="классическая технология", 0.55, 0.8),
 "введите корректное значение"
 ))))))</f>
        <v>0.8</v>
      </c>
      <c r="W217" s="73" t="n">
        <f aca="false">H217*X217</f>
        <v>1.33768</v>
      </c>
      <c r="X217" s="72" t="n">
        <v>0.92</v>
      </c>
    </row>
    <row r="218" customFormat="false" ht="15" hidden="false" customHeight="false" outlineLevel="0" collapsed="false">
      <c r="A218" s="59" t="n">
        <v>216</v>
      </c>
      <c r="B218" s="71" t="s">
        <v>107</v>
      </c>
      <c r="C218" s="71" t="s">
        <v>102</v>
      </c>
      <c r="D218" s="72" t="n">
        <v>0.366</v>
      </c>
      <c r="E218" s="72" t="n">
        <v>0.061</v>
      </c>
      <c r="F218" s="72" t="n">
        <v>0.183</v>
      </c>
      <c r="G218" s="73" t="n">
        <f aca="false">D218+E218+F218</f>
        <v>0.61</v>
      </c>
      <c r="H218" s="73" t="n">
        <f aca="false">I218-G218</f>
        <v>1.19</v>
      </c>
      <c r="I218" s="16" t="n">
        <v>1.8</v>
      </c>
      <c r="J218" s="74" t="n">
        <f aca="false">H218/I218*100</f>
        <v>66.1111111111111</v>
      </c>
      <c r="K218" s="62" t="n">
        <v>177</v>
      </c>
      <c r="L218" s="73" t="n">
        <f aca="false">M218+N218-P218</f>
        <v>56</v>
      </c>
      <c r="M218" s="74" t="n">
        <v>111</v>
      </c>
      <c r="N218" s="74" t="n">
        <v>10</v>
      </c>
      <c r="O218" s="75" t="n">
        <f aca="false">L218/(H218*Q218)</f>
        <v>54.7195622435021</v>
      </c>
      <c r="P218" s="74" t="n">
        <v>65</v>
      </c>
      <c r="Q218" s="72" t="n">
        <v>0.86</v>
      </c>
      <c r="R218" s="73" t="n">
        <f aca="false">S218*T218*U218*V218</f>
        <v>4.488</v>
      </c>
      <c r="S218" s="74" t="n">
        <v>4</v>
      </c>
      <c r="T218" s="72" t="n">
        <v>0.45</v>
      </c>
      <c r="U218" s="72" t="n">
        <f aca="false">44/12</f>
        <v>3.66666666666667</v>
      </c>
      <c r="V218" s="72" t="n">
        <f aca="false">IF(B218="озимая пшеница", IF(C218="классическая технология", 0.65, 0.82),
 IF(B218="подсолнечник", IF(C218="классическая технология", 0.68, 0.75),
 IF(B218="кукуруза", IF(C218="классическая технология", 0.65, 0.85),
 IF(B218="многолетние травы", IF(C218="классическая технология", 0.55, 0.7),
 IF(B218="Лён", IF(C218="классическая технология", 0.48, 0.7),
 IF(B218="Горох", IF(C218="классическая технология", 0.55, 0.8),
 "введите корректное значение"
 ))))))</f>
        <v>0.68</v>
      </c>
      <c r="W218" s="73" t="n">
        <f aca="false">H218*X218</f>
        <v>1.1067</v>
      </c>
      <c r="X218" s="72" t="n">
        <v>0.93</v>
      </c>
    </row>
    <row r="219" customFormat="false" ht="15" hidden="false" customHeight="false" outlineLevel="0" collapsed="false">
      <c r="A219" s="59" t="n">
        <v>217</v>
      </c>
      <c r="B219" s="71" t="s">
        <v>106</v>
      </c>
      <c r="C219" s="71" t="s">
        <v>101</v>
      </c>
      <c r="D219" s="72" t="n">
        <v>0.312</v>
      </c>
      <c r="E219" s="72" t="n">
        <v>0.104</v>
      </c>
      <c r="F219" s="72" t="n">
        <v>0.208</v>
      </c>
      <c r="G219" s="73" t="n">
        <f aca="false">D219+E219+F219</f>
        <v>0.624</v>
      </c>
      <c r="H219" s="73" t="n">
        <f aca="false">I219-G219</f>
        <v>3.776</v>
      </c>
      <c r="I219" s="16" t="n">
        <v>4.4</v>
      </c>
      <c r="J219" s="74" t="n">
        <f aca="false">H219/I219*100</f>
        <v>85.8181818181818</v>
      </c>
      <c r="K219" s="62" t="n">
        <v>213</v>
      </c>
      <c r="L219" s="73" t="n">
        <f aca="false">M219+N219-P219</f>
        <v>20</v>
      </c>
      <c r="M219" s="74" t="n">
        <v>65</v>
      </c>
      <c r="N219" s="74" t="n">
        <v>6</v>
      </c>
      <c r="O219" s="75" t="n">
        <f aca="false">L219/(H219*Q219)</f>
        <v>5.95124738145115</v>
      </c>
      <c r="P219" s="74" t="n">
        <v>51</v>
      </c>
      <c r="Q219" s="72" t="n">
        <v>0.89</v>
      </c>
      <c r="R219" s="73" t="n">
        <f aca="false">S219*T219*U219*V219</f>
        <v>5.775</v>
      </c>
      <c r="S219" s="74" t="n">
        <v>5</v>
      </c>
      <c r="T219" s="72" t="n">
        <v>0.45</v>
      </c>
      <c r="U219" s="72" t="n">
        <f aca="false">44/12</f>
        <v>3.66666666666667</v>
      </c>
      <c r="V219" s="72" t="n">
        <f aca="false">IF(B219="озимая пшеница", IF(C219="классическая технология", 0.65, 0.82),
 IF(B219="подсолнечник", IF(C219="классическая технология", 0.68, 0.75),
 IF(B219="кукуруза", IF(C219="классическая технология", 0.65, 0.85),
 IF(B219="многолетние травы", IF(C219="классическая технология", 0.55, 0.7),
 IF(B219="Лён", IF(C219="классическая технология", 0.48, 0.7),
 IF(B219="Горох", IF(C219="классическая технология", 0.55, 0.8),
 "введите корректное значение"
 ))))))</f>
        <v>0.7</v>
      </c>
      <c r="W219" s="73" t="n">
        <f aca="false">H219*X219</f>
        <v>3.70048</v>
      </c>
      <c r="X219" s="72" t="n">
        <v>0.98</v>
      </c>
    </row>
    <row r="220" customFormat="false" ht="15" hidden="false" customHeight="false" outlineLevel="0" collapsed="false">
      <c r="A220" s="59" t="n">
        <v>218</v>
      </c>
      <c r="B220" s="71" t="s">
        <v>103</v>
      </c>
      <c r="C220" s="71" t="s">
        <v>102</v>
      </c>
      <c r="D220" s="72" t="n">
        <v>0.335</v>
      </c>
      <c r="E220" s="72" t="n">
        <v>0.134</v>
      </c>
      <c r="F220" s="72" t="n">
        <v>0.134</v>
      </c>
      <c r="G220" s="73" t="n">
        <f aca="false">D220+E220+F220</f>
        <v>0.603</v>
      </c>
      <c r="H220" s="73" t="n">
        <f aca="false">I220-G220</f>
        <v>5.797</v>
      </c>
      <c r="I220" s="16" t="n">
        <v>6.4</v>
      </c>
      <c r="J220" s="74" t="n">
        <f aca="false">H220/I220*100</f>
        <v>90.578125</v>
      </c>
      <c r="K220" s="62" t="n">
        <v>345</v>
      </c>
      <c r="L220" s="73" t="n">
        <f aca="false">M220+N220-P220</f>
        <v>32</v>
      </c>
      <c r="M220" s="74" t="n">
        <v>86</v>
      </c>
      <c r="N220" s="74" t="n">
        <v>7</v>
      </c>
      <c r="O220" s="75" t="n">
        <f aca="false">L220/(H220*Q220)</f>
        <v>5.93558774375326</v>
      </c>
      <c r="P220" s="74" t="n">
        <v>61</v>
      </c>
      <c r="Q220" s="72" t="n">
        <v>0.93</v>
      </c>
      <c r="R220" s="73" t="n">
        <f aca="false">S220*T220*U220*V220</f>
        <v>5.3625</v>
      </c>
      <c r="S220" s="74" t="n">
        <v>5</v>
      </c>
      <c r="T220" s="72" t="n">
        <v>0.45</v>
      </c>
      <c r="U220" s="72" t="n">
        <f aca="false">44/12</f>
        <v>3.66666666666667</v>
      </c>
      <c r="V220" s="72" t="n">
        <f aca="false">IF(B220="озимая пшеница", IF(C220="классическая технология", 0.65, 0.82),
 IF(B220="подсолнечник", IF(C220="классическая технология", 0.68, 0.75),
 IF(B220="кукуруза", IF(C220="классическая технология", 0.65, 0.85),
 IF(B220="многолетние травы", IF(C220="классическая технология", 0.55, 0.7),
 IF(B220="Лён", IF(C220="классическая технология", 0.48, 0.7),
 IF(B220="Горох", IF(C220="классическая технология", 0.55, 0.8),
 "введите корректное значение"
 ))))))</f>
        <v>0.65</v>
      </c>
      <c r="W220" s="73" t="n">
        <f aca="false">H220*X220</f>
        <v>5.62309</v>
      </c>
      <c r="X220" s="72" t="n">
        <v>0.97</v>
      </c>
    </row>
    <row r="221" customFormat="false" ht="15" hidden="false" customHeight="false" outlineLevel="0" collapsed="false">
      <c r="A221" s="59" t="n">
        <v>219</v>
      </c>
      <c r="B221" s="71" t="s">
        <v>104</v>
      </c>
      <c r="C221" s="71" t="s">
        <v>102</v>
      </c>
      <c r="D221" s="72" t="n">
        <v>0.472</v>
      </c>
      <c r="E221" s="72" t="n">
        <v>0.118</v>
      </c>
      <c r="F221" s="72" t="n">
        <v>0.472</v>
      </c>
      <c r="G221" s="73" t="n">
        <f aca="false">D221+E221+F221</f>
        <v>1.062</v>
      </c>
      <c r="H221" s="73" t="n">
        <f aca="false">I221-G221</f>
        <v>1.038</v>
      </c>
      <c r="I221" s="16" t="n">
        <v>2.1</v>
      </c>
      <c r="J221" s="74" t="n">
        <f aca="false">H221/I221*100</f>
        <v>49.4285714285714</v>
      </c>
      <c r="K221" s="62" t="n">
        <v>418</v>
      </c>
      <c r="L221" s="73" t="n">
        <f aca="false">M221+N221-P221</f>
        <v>37</v>
      </c>
      <c r="M221" s="74" t="n">
        <v>104</v>
      </c>
      <c r="N221" s="74" t="n">
        <v>5</v>
      </c>
      <c r="O221" s="75" t="n">
        <f aca="false">L221/(H221*Q221)</f>
        <v>42.9463518815145</v>
      </c>
      <c r="P221" s="74" t="n">
        <v>72</v>
      </c>
      <c r="Q221" s="72" t="n">
        <v>0.83</v>
      </c>
      <c r="R221" s="73" t="n">
        <f aca="false">S221*T221*U221*V221</f>
        <v>4.5375</v>
      </c>
      <c r="S221" s="74" t="n">
        <v>5</v>
      </c>
      <c r="T221" s="72" t="n">
        <v>0.45</v>
      </c>
      <c r="U221" s="72" t="n">
        <f aca="false">44/12</f>
        <v>3.66666666666667</v>
      </c>
      <c r="V221" s="72" t="n">
        <f aca="false">IF(B221="озимая пшеница", IF(C221="классическая технология", 0.65, 0.82),
 IF(B221="подсолнечник", IF(C221="классическая технология", 0.68, 0.75),
 IF(B221="кукуруза", IF(C221="классическая технология", 0.65, 0.85),
 IF(B221="многолетние травы", IF(C221="классическая технология", 0.55, 0.7),
 IF(B221="Лён", IF(C221="классическая технология", 0.48, 0.7),
 IF(B221="Горох", IF(C221="классическая технология", 0.55, 0.8),
 "введите корректное значение"
 ))))))</f>
        <v>0.55</v>
      </c>
      <c r="W221" s="73" t="n">
        <f aca="false">H221*X221</f>
        <v>1.038</v>
      </c>
      <c r="X221" s="72" t="n">
        <v>1</v>
      </c>
    </row>
    <row r="222" customFormat="false" ht="15" hidden="false" customHeight="false" outlineLevel="0" collapsed="false">
      <c r="A222" s="59" t="n">
        <v>220</v>
      </c>
      <c r="B222" s="71" t="s">
        <v>105</v>
      </c>
      <c r="C222" s="71" t="s">
        <v>101</v>
      </c>
      <c r="D222" s="72" t="n">
        <v>0.246</v>
      </c>
      <c r="E222" s="72" t="n">
        <v>0.082</v>
      </c>
      <c r="F222" s="72" t="n">
        <v>0.082</v>
      </c>
      <c r="G222" s="73" t="n">
        <f aca="false">D222+E222+F222</f>
        <v>0.41</v>
      </c>
      <c r="H222" s="73" t="n">
        <f aca="false">I222-G222</f>
        <v>2.79</v>
      </c>
      <c r="I222" s="16" t="n">
        <v>3.2</v>
      </c>
      <c r="J222" s="74" t="n">
        <f aca="false">H222/I222*100</f>
        <v>87.1875</v>
      </c>
      <c r="K222" s="62" t="n">
        <v>257</v>
      </c>
      <c r="L222" s="73" t="n">
        <f aca="false">M222+N222-P222</f>
        <v>28</v>
      </c>
      <c r="M222" s="74" t="n">
        <v>110</v>
      </c>
      <c r="N222" s="74" t="n">
        <v>5</v>
      </c>
      <c r="O222" s="75" t="n">
        <f aca="false">L222/(H222*Q222)</f>
        <v>10.2406554019457</v>
      </c>
      <c r="P222" s="74" t="n">
        <v>87</v>
      </c>
      <c r="Q222" s="72" t="n">
        <v>0.98</v>
      </c>
      <c r="R222" s="73" t="n">
        <f aca="false">S222*T222*U222*V222</f>
        <v>5.61</v>
      </c>
      <c r="S222" s="74" t="n">
        <v>4</v>
      </c>
      <c r="T222" s="72" t="n">
        <v>0.45</v>
      </c>
      <c r="U222" s="72" t="n">
        <f aca="false">44/12</f>
        <v>3.66666666666667</v>
      </c>
      <c r="V222" s="72" t="n">
        <f aca="false">IF(B222="озимая пшеница", IF(C222="классическая технология", 0.65, 0.82),
 IF(B222="подсолнечник", IF(C222="классическая технология", 0.68, 0.75),
 IF(B222="кукуруза", IF(C222="классическая технология", 0.65, 0.85),
 IF(B222="многолетние травы", IF(C222="классическая технология", 0.55, 0.7),
 IF(B222="Лён", IF(C222="классическая технология", 0.48, 0.7),
 IF(B222="Горох", IF(C222="классическая технология", 0.55, 0.8),
 "введите корректное значение"
 ))))))</f>
        <v>0.85</v>
      </c>
      <c r="W222" s="73" t="n">
        <f aca="false">H222*X222</f>
        <v>2.4273</v>
      </c>
      <c r="X222" s="72" t="n">
        <v>0.87</v>
      </c>
    </row>
    <row r="223" customFormat="false" ht="15" hidden="false" customHeight="false" outlineLevel="0" collapsed="false">
      <c r="A223" s="59" t="n">
        <v>221</v>
      </c>
      <c r="B223" s="71" t="s">
        <v>106</v>
      </c>
      <c r="C223" s="71" t="s">
        <v>101</v>
      </c>
      <c r="D223" s="72" t="n">
        <v>0.384</v>
      </c>
      <c r="E223" s="72" t="n">
        <v>0.128</v>
      </c>
      <c r="F223" s="72" t="n">
        <v>0.384</v>
      </c>
      <c r="G223" s="73" t="n">
        <f aca="false">D223+E223+F223</f>
        <v>0.896</v>
      </c>
      <c r="H223" s="73" t="n">
        <f aca="false">I223-G223</f>
        <v>3.304</v>
      </c>
      <c r="I223" s="16" t="n">
        <v>4.2</v>
      </c>
      <c r="J223" s="74" t="n">
        <f aca="false">H223/I223*100</f>
        <v>78.6666666666667</v>
      </c>
      <c r="K223" s="62" t="n">
        <v>429</v>
      </c>
      <c r="L223" s="73" t="n">
        <f aca="false">M223+N223-P223</f>
        <v>59</v>
      </c>
      <c r="M223" s="74" t="n">
        <v>117</v>
      </c>
      <c r="N223" s="74" t="n">
        <v>15</v>
      </c>
      <c r="O223" s="75" t="n">
        <f aca="false">L223/(H223*Q223)</f>
        <v>19.2012288786482</v>
      </c>
      <c r="P223" s="74" t="n">
        <v>73</v>
      </c>
      <c r="Q223" s="72" t="n">
        <v>0.93</v>
      </c>
      <c r="R223" s="73" t="n">
        <f aca="false">S223*T223*U223*V223</f>
        <v>5.775</v>
      </c>
      <c r="S223" s="74" t="n">
        <v>5</v>
      </c>
      <c r="T223" s="72" t="n">
        <v>0.45</v>
      </c>
      <c r="U223" s="72" t="n">
        <f aca="false">44/12</f>
        <v>3.66666666666667</v>
      </c>
      <c r="V223" s="72" t="n">
        <f aca="false">IF(B223="озимая пшеница", IF(C223="классическая технология", 0.65, 0.82),
 IF(B223="подсолнечник", IF(C223="классическая технология", 0.68, 0.75),
 IF(B223="кукуруза", IF(C223="классическая технология", 0.65, 0.85),
 IF(B223="многолетние травы", IF(C223="классическая технология", 0.55, 0.7),
 IF(B223="Лён", IF(C223="классическая технология", 0.48, 0.7),
 IF(B223="Горох", IF(C223="классическая технология", 0.55, 0.8),
 "введите корректное значение"
 ))))))</f>
        <v>0.7</v>
      </c>
      <c r="W223" s="73" t="n">
        <f aca="false">H223*X223</f>
        <v>2.9736</v>
      </c>
      <c r="X223" s="72" t="n">
        <v>0.9</v>
      </c>
    </row>
    <row r="224" customFormat="false" ht="15" hidden="false" customHeight="false" outlineLevel="0" collapsed="false">
      <c r="A224" s="59" t="n">
        <v>222</v>
      </c>
      <c r="B224" s="71" t="s">
        <v>104</v>
      </c>
      <c r="C224" s="71" t="s">
        <v>101</v>
      </c>
      <c r="D224" s="72" t="n">
        <v>0.196</v>
      </c>
      <c r="E224" s="72" t="n">
        <v>0.049</v>
      </c>
      <c r="F224" s="72" t="n">
        <v>0.196</v>
      </c>
      <c r="G224" s="73" t="n">
        <f aca="false">D224+E224+F224</f>
        <v>0.441</v>
      </c>
      <c r="H224" s="73" t="n">
        <f aca="false">I224-G224</f>
        <v>1.559</v>
      </c>
      <c r="I224" s="16" t="n">
        <v>2</v>
      </c>
      <c r="J224" s="74" t="n">
        <f aca="false">H224/I224*100</f>
        <v>77.95</v>
      </c>
      <c r="K224" s="62" t="n">
        <v>238</v>
      </c>
      <c r="L224" s="73" t="n">
        <f aca="false">M224+N224-P224</f>
        <v>55</v>
      </c>
      <c r="M224" s="74" t="n">
        <v>118</v>
      </c>
      <c r="N224" s="74" t="n">
        <v>13</v>
      </c>
      <c r="O224" s="75" t="n">
        <f aca="false">L224/(H224*Q224)</f>
        <v>41.9988393048047</v>
      </c>
      <c r="P224" s="74" t="n">
        <v>76</v>
      </c>
      <c r="Q224" s="72" t="n">
        <v>0.84</v>
      </c>
      <c r="R224" s="73" t="n">
        <f aca="false">S224*T224*U224*V224</f>
        <v>5.28</v>
      </c>
      <c r="S224" s="74" t="n">
        <v>4</v>
      </c>
      <c r="T224" s="72" t="n">
        <v>0.45</v>
      </c>
      <c r="U224" s="72" t="n">
        <f aca="false">44/12</f>
        <v>3.66666666666667</v>
      </c>
      <c r="V224" s="72" t="n">
        <f aca="false">IF(B224="озимая пшеница", IF(C224="классическая технология", 0.65, 0.82),
 IF(B224="подсолнечник", IF(C224="классическая технология", 0.68, 0.75),
 IF(B224="кукуруза", IF(C224="классическая технология", 0.65, 0.85),
 IF(B224="многолетние травы", IF(C224="классическая технология", 0.55, 0.7),
 IF(B224="Лён", IF(C224="классическая технология", 0.48, 0.7),
 IF(B224="Горох", IF(C224="классическая технология", 0.55, 0.8),
 "введите корректное значение"
 ))))))</f>
        <v>0.8</v>
      </c>
      <c r="W224" s="73" t="n">
        <f aca="false">H224*X224</f>
        <v>1.51223</v>
      </c>
      <c r="X224" s="72" t="n">
        <v>0.97</v>
      </c>
    </row>
    <row r="225" customFormat="false" ht="15" hidden="false" customHeight="false" outlineLevel="0" collapsed="false">
      <c r="A225" s="59" t="n">
        <v>223</v>
      </c>
      <c r="B225" s="71" t="s">
        <v>103</v>
      </c>
      <c r="C225" s="71" t="s">
        <v>102</v>
      </c>
      <c r="D225" s="72" t="n">
        <v>0.18</v>
      </c>
      <c r="E225" s="72" t="n">
        <v>0.06</v>
      </c>
      <c r="F225" s="72" t="n">
        <v>0.36</v>
      </c>
      <c r="G225" s="73" t="n">
        <f aca="false">D225+E225+F225</f>
        <v>0.6</v>
      </c>
      <c r="H225" s="73" t="n">
        <f aca="false">I225-G225</f>
        <v>3.4</v>
      </c>
      <c r="I225" s="16" t="n">
        <v>4</v>
      </c>
      <c r="J225" s="74" t="n">
        <f aca="false">H225/I225*100</f>
        <v>85</v>
      </c>
      <c r="K225" s="62" t="n">
        <v>352</v>
      </c>
      <c r="L225" s="73" t="n">
        <f aca="false">M225+N225-P225</f>
        <v>35</v>
      </c>
      <c r="M225" s="74" t="n">
        <v>73</v>
      </c>
      <c r="N225" s="74" t="n">
        <v>8</v>
      </c>
      <c r="O225" s="75" t="n">
        <f aca="false">L225/(H225*Q225)</f>
        <v>10.8359133126935</v>
      </c>
      <c r="P225" s="74" t="n">
        <v>46</v>
      </c>
      <c r="Q225" s="72" t="n">
        <v>0.95</v>
      </c>
      <c r="R225" s="73" t="n">
        <f aca="false">S225*T225*U225*V225</f>
        <v>6.435</v>
      </c>
      <c r="S225" s="74" t="n">
        <v>6</v>
      </c>
      <c r="T225" s="72" t="n">
        <v>0.45</v>
      </c>
      <c r="U225" s="72" t="n">
        <f aca="false">44/12</f>
        <v>3.66666666666667</v>
      </c>
      <c r="V225" s="72" t="n">
        <f aca="false">IF(B225="озимая пшеница", IF(C225="классическая технология", 0.65, 0.82),
 IF(B225="подсолнечник", IF(C225="классическая технология", 0.68, 0.75),
 IF(B225="кукуруза", IF(C225="классическая технология", 0.65, 0.85),
 IF(B225="многолетние травы", IF(C225="классическая технология", 0.55, 0.7),
 IF(B225="Лён", IF(C225="классическая технология", 0.48, 0.7),
 IF(B225="Горох", IF(C225="классическая технология", 0.55, 0.8),
 "введите корректное значение"
 ))))))</f>
        <v>0.65</v>
      </c>
      <c r="W225" s="73" t="n">
        <f aca="false">H225*X225</f>
        <v>2.992</v>
      </c>
      <c r="X225" s="72" t="n">
        <v>0.88</v>
      </c>
    </row>
    <row r="226" customFormat="false" ht="15" hidden="false" customHeight="false" outlineLevel="0" collapsed="false">
      <c r="A226" s="59" t="n">
        <v>224</v>
      </c>
      <c r="B226" s="71" t="s">
        <v>107</v>
      </c>
      <c r="C226" s="71" t="s">
        <v>101</v>
      </c>
      <c r="D226" s="72" t="n">
        <v>0.355</v>
      </c>
      <c r="E226" s="72" t="n">
        <v>0.142</v>
      </c>
      <c r="F226" s="72" t="n">
        <v>0.142</v>
      </c>
      <c r="G226" s="73" t="n">
        <f aca="false">D226+E226+F226</f>
        <v>0.639</v>
      </c>
      <c r="H226" s="73" t="n">
        <f aca="false">I226-G226</f>
        <v>1.361</v>
      </c>
      <c r="I226" s="16" t="n">
        <v>2</v>
      </c>
      <c r="J226" s="74" t="n">
        <f aca="false">H226/I226*100</f>
        <v>68.05</v>
      </c>
      <c r="K226" s="62" t="n">
        <v>327</v>
      </c>
      <c r="L226" s="73" t="n">
        <f aca="false">M226+N226-P226</f>
        <v>-23</v>
      </c>
      <c r="M226" s="74" t="n">
        <v>58</v>
      </c>
      <c r="N226" s="74" t="n">
        <v>9</v>
      </c>
      <c r="O226" s="75" t="n">
        <f aca="false">L226/(H226*Q226)</f>
        <v>-17.0700391126548</v>
      </c>
      <c r="P226" s="74" t="n">
        <v>90</v>
      </c>
      <c r="Q226" s="72" t="n">
        <v>0.99</v>
      </c>
      <c r="R226" s="73" t="n">
        <f aca="false">S226*T226*U226*V226</f>
        <v>4.95</v>
      </c>
      <c r="S226" s="74" t="n">
        <v>4</v>
      </c>
      <c r="T226" s="72" t="n">
        <v>0.45</v>
      </c>
      <c r="U226" s="72" t="n">
        <f aca="false">44/12</f>
        <v>3.66666666666667</v>
      </c>
      <c r="V226" s="72" t="n">
        <f aca="false">IF(B226="озимая пшеница", IF(C226="классическая технология", 0.65, 0.82),
 IF(B226="подсолнечник", IF(C226="классическая технология", 0.68, 0.75),
 IF(B226="кукуруза", IF(C226="классическая технология", 0.65, 0.85),
 IF(B226="многолетние травы", IF(C226="классическая технология", 0.55, 0.7),
 IF(B226="Лён", IF(C226="классическая технология", 0.48, 0.7),
 IF(B226="Горох", IF(C226="классическая технология", 0.55, 0.8),
 "введите корректное значение"
 ))))))</f>
        <v>0.75</v>
      </c>
      <c r="W226" s="73" t="n">
        <f aca="false">H226*X226</f>
        <v>1.0888</v>
      </c>
      <c r="X226" s="72" t="n">
        <v>0.8</v>
      </c>
    </row>
    <row r="227" customFormat="false" ht="15" hidden="false" customHeight="false" outlineLevel="0" collapsed="false">
      <c r="A227" s="59" t="n">
        <v>225</v>
      </c>
      <c r="B227" s="71" t="s">
        <v>105</v>
      </c>
      <c r="C227" s="71" t="s">
        <v>102</v>
      </c>
      <c r="D227" s="72" t="n">
        <v>0.258</v>
      </c>
      <c r="E227" s="72" t="n">
        <v>0.043</v>
      </c>
      <c r="F227" s="72" t="n">
        <v>0.301</v>
      </c>
      <c r="G227" s="73" t="n">
        <f aca="false">D227+E227+F227</f>
        <v>0.602</v>
      </c>
      <c r="H227" s="73" t="n">
        <f aca="false">I227-G227</f>
        <v>4.598</v>
      </c>
      <c r="I227" s="16" t="n">
        <v>5.2</v>
      </c>
      <c r="J227" s="74" t="n">
        <f aca="false">H227/I227*100</f>
        <v>88.4230769230769</v>
      </c>
      <c r="K227" s="62" t="n">
        <v>184</v>
      </c>
      <c r="L227" s="73" t="n">
        <f aca="false">M227+N227-P227</f>
        <v>39</v>
      </c>
      <c r="M227" s="74" t="n">
        <v>71</v>
      </c>
      <c r="N227" s="74" t="n">
        <v>14</v>
      </c>
      <c r="O227" s="75" t="n">
        <f aca="false">L227/(H227*Q227)</f>
        <v>9.86273101550725</v>
      </c>
      <c r="P227" s="74" t="n">
        <v>46</v>
      </c>
      <c r="Q227" s="72" t="n">
        <v>0.86</v>
      </c>
      <c r="R227" s="73" t="n">
        <f aca="false">S227*T227*U227*V227</f>
        <v>3.2175</v>
      </c>
      <c r="S227" s="74" t="n">
        <v>3</v>
      </c>
      <c r="T227" s="72" t="n">
        <v>0.45</v>
      </c>
      <c r="U227" s="72" t="n">
        <f aca="false">44/12</f>
        <v>3.66666666666667</v>
      </c>
      <c r="V227" s="72" t="n">
        <f aca="false">IF(B227="озимая пшеница", IF(C227="классическая технология", 0.65, 0.82),
 IF(B227="подсолнечник", IF(C227="классическая технология", 0.68, 0.75),
 IF(B227="кукуруза", IF(C227="классическая технология", 0.65, 0.85),
 IF(B227="многолетние травы", IF(C227="классическая технология", 0.55, 0.7),
 IF(B227="Лён", IF(C227="классическая технология", 0.48, 0.7),
 IF(B227="Горох", IF(C227="классическая технология", 0.55, 0.8),
 "введите корректное значение"
 ))))))</f>
        <v>0.65</v>
      </c>
      <c r="W227" s="73" t="n">
        <f aca="false">H227*X227</f>
        <v>4.32212</v>
      </c>
      <c r="X227" s="72" t="n">
        <v>0.94</v>
      </c>
    </row>
    <row r="228" customFormat="false" ht="15" hidden="false" customHeight="false" outlineLevel="0" collapsed="false">
      <c r="A228" s="59" t="n">
        <v>226</v>
      </c>
      <c r="B228" s="71" t="s">
        <v>103</v>
      </c>
      <c r="C228" s="71" t="s">
        <v>101</v>
      </c>
      <c r="D228" s="72" t="n">
        <v>0.34</v>
      </c>
      <c r="E228" s="72" t="n">
        <v>0.136</v>
      </c>
      <c r="F228" s="72" t="n">
        <v>0.34</v>
      </c>
      <c r="G228" s="73" t="n">
        <f aca="false">D228+E228+F228</f>
        <v>0.816</v>
      </c>
      <c r="H228" s="73" t="n">
        <f aca="false">I228-G228</f>
        <v>4.084</v>
      </c>
      <c r="I228" s="16" t="n">
        <v>4.9</v>
      </c>
      <c r="J228" s="74" t="n">
        <f aca="false">H228/I228*100</f>
        <v>83.3469387755102</v>
      </c>
      <c r="K228" s="62" t="n">
        <v>410</v>
      </c>
      <c r="L228" s="73" t="n">
        <f aca="false">M228+N228-P228</f>
        <v>-10</v>
      </c>
      <c r="M228" s="74" t="n">
        <v>57</v>
      </c>
      <c r="N228" s="74" t="n">
        <v>9</v>
      </c>
      <c r="O228" s="75" t="n">
        <f aca="false">L228/(H228*Q228)</f>
        <v>-2.52430909660026</v>
      </c>
      <c r="P228" s="74" t="n">
        <v>76</v>
      </c>
      <c r="Q228" s="72" t="n">
        <v>0.97</v>
      </c>
      <c r="R228" s="73" t="n">
        <f aca="false">S228*T228*U228*V228</f>
        <v>6.765</v>
      </c>
      <c r="S228" s="74" t="n">
        <v>5</v>
      </c>
      <c r="T228" s="72" t="n">
        <v>0.45</v>
      </c>
      <c r="U228" s="72" t="n">
        <f aca="false">44/12</f>
        <v>3.66666666666667</v>
      </c>
      <c r="V228" s="72" t="n">
        <f aca="false">IF(B228="озимая пшеница", IF(C228="классическая технология", 0.65, 0.82),
 IF(B228="подсолнечник", IF(C228="классическая технология", 0.68, 0.75),
 IF(B228="кукуруза", IF(C228="классическая технология", 0.65, 0.85),
 IF(B228="многолетние травы", IF(C228="классическая технология", 0.55, 0.7),
 IF(B228="Лён", IF(C228="классическая технология", 0.48, 0.7),
 IF(B228="Горох", IF(C228="классическая технология", 0.55, 0.8),
 "введите корректное значение"
 ))))))</f>
        <v>0.82</v>
      </c>
      <c r="W228" s="73" t="n">
        <f aca="false">H228*X228</f>
        <v>4.00232</v>
      </c>
      <c r="X228" s="72" t="n">
        <v>0.98</v>
      </c>
    </row>
    <row r="229" customFormat="false" ht="15" hidden="false" customHeight="false" outlineLevel="0" collapsed="false">
      <c r="A229" s="59" t="n">
        <v>227</v>
      </c>
      <c r="B229" s="71" t="s">
        <v>106</v>
      </c>
      <c r="C229" s="71" t="s">
        <v>102</v>
      </c>
      <c r="D229" s="72" t="n">
        <v>0.201</v>
      </c>
      <c r="E229" s="72" t="n">
        <v>0.067</v>
      </c>
      <c r="F229" s="72" t="n">
        <v>0.536</v>
      </c>
      <c r="G229" s="73" t="n">
        <f aca="false">D229+E229+F229</f>
        <v>0.804</v>
      </c>
      <c r="H229" s="73" t="n">
        <f aca="false">I229-G229</f>
        <v>3.396</v>
      </c>
      <c r="I229" s="16" t="n">
        <v>4.2</v>
      </c>
      <c r="J229" s="74" t="n">
        <f aca="false">H229/I229*100</f>
        <v>80.8571428571429</v>
      </c>
      <c r="K229" s="62" t="n">
        <v>238</v>
      </c>
      <c r="L229" s="73" t="n">
        <f aca="false">M229+N229-P229</f>
        <v>63</v>
      </c>
      <c r="M229" s="74" t="n">
        <v>132</v>
      </c>
      <c r="N229" s="74" t="n">
        <v>10</v>
      </c>
      <c r="O229" s="75" t="n">
        <f aca="false">L229/(H229*Q229)</f>
        <v>18.9298334174659</v>
      </c>
      <c r="P229" s="74" t="n">
        <v>79</v>
      </c>
      <c r="Q229" s="72" t="n">
        <v>0.98</v>
      </c>
      <c r="R229" s="73" t="n">
        <f aca="false">S229*T229*U229*V229</f>
        <v>5.445</v>
      </c>
      <c r="S229" s="74" t="n">
        <v>6</v>
      </c>
      <c r="T229" s="72" t="n">
        <v>0.45</v>
      </c>
      <c r="U229" s="72" t="n">
        <f aca="false">44/12</f>
        <v>3.66666666666667</v>
      </c>
      <c r="V229" s="72" t="n">
        <f aca="false">IF(B229="озимая пшеница", IF(C229="классическая технология", 0.65, 0.82),
 IF(B229="подсолнечник", IF(C229="классическая технология", 0.68, 0.75),
 IF(B229="кукуруза", IF(C229="классическая технология", 0.65, 0.85),
 IF(B229="многолетние травы", IF(C229="классическая технология", 0.55, 0.7),
 IF(B229="Лён", IF(C229="классическая технология", 0.48, 0.7),
 IF(B229="Горох", IF(C229="классическая технология", 0.55, 0.8),
 "введите корректное значение"
 ))))))</f>
        <v>0.55</v>
      </c>
      <c r="W229" s="73" t="n">
        <f aca="false">H229*X229</f>
        <v>3.26016</v>
      </c>
      <c r="X229" s="72" t="n">
        <v>0.96</v>
      </c>
    </row>
    <row r="230" customFormat="false" ht="15" hidden="false" customHeight="false" outlineLevel="0" collapsed="false">
      <c r="A230" s="59" t="n">
        <v>228</v>
      </c>
      <c r="B230" s="71" t="s">
        <v>105</v>
      </c>
      <c r="C230" s="71" t="s">
        <v>102</v>
      </c>
      <c r="D230" s="72" t="n">
        <v>0.138</v>
      </c>
      <c r="E230" s="72" t="n">
        <v>0.092</v>
      </c>
      <c r="F230" s="72" t="n">
        <v>0.276</v>
      </c>
      <c r="G230" s="73" t="n">
        <f aca="false">D230+E230+F230</f>
        <v>0.506</v>
      </c>
      <c r="H230" s="73" t="n">
        <f aca="false">I230-G230</f>
        <v>4.494</v>
      </c>
      <c r="I230" s="16" t="n">
        <v>5</v>
      </c>
      <c r="J230" s="74" t="n">
        <f aca="false">H230/I230*100</f>
        <v>89.88</v>
      </c>
      <c r="K230" s="62" t="n">
        <v>428</v>
      </c>
      <c r="L230" s="73" t="n">
        <f aca="false">M230+N230-P230</f>
        <v>36</v>
      </c>
      <c r="M230" s="74" t="n">
        <v>76</v>
      </c>
      <c r="N230" s="74" t="n">
        <v>14</v>
      </c>
      <c r="O230" s="75" t="n">
        <f aca="false">L230/(H230*Q230)</f>
        <v>10.0133511348465</v>
      </c>
      <c r="P230" s="74" t="n">
        <v>54</v>
      </c>
      <c r="Q230" s="72" t="n">
        <v>0.8</v>
      </c>
      <c r="R230" s="73" t="n">
        <f aca="false">S230*T230*U230*V230</f>
        <v>3.2175</v>
      </c>
      <c r="S230" s="74" t="n">
        <v>3</v>
      </c>
      <c r="T230" s="72" t="n">
        <v>0.45</v>
      </c>
      <c r="U230" s="72" t="n">
        <f aca="false">44/12</f>
        <v>3.66666666666667</v>
      </c>
      <c r="V230" s="72" t="n">
        <f aca="false">IF(B230="озимая пшеница", IF(C230="классическая технология", 0.65, 0.82),
 IF(B230="подсолнечник", IF(C230="классическая технология", 0.68, 0.75),
 IF(B230="кукуруза", IF(C230="классическая технология", 0.65, 0.85),
 IF(B230="многолетние травы", IF(C230="классическая технология", 0.55, 0.7),
 IF(B230="Лён", IF(C230="классическая технология", 0.48, 0.7),
 IF(B230="Горох", IF(C230="классическая технология", 0.55, 0.8),
 "введите корректное значение"
 ))))))</f>
        <v>0.65</v>
      </c>
      <c r="W230" s="73" t="n">
        <f aca="false">H230*X230</f>
        <v>3.99966</v>
      </c>
      <c r="X230" s="72" t="n">
        <v>0.89</v>
      </c>
    </row>
    <row r="231" customFormat="false" ht="15" hidden="false" customHeight="false" outlineLevel="0" collapsed="false">
      <c r="A231" s="59" t="n">
        <v>229</v>
      </c>
      <c r="B231" s="71" t="s">
        <v>105</v>
      </c>
      <c r="C231" s="71" t="s">
        <v>102</v>
      </c>
      <c r="D231" s="72" t="n">
        <v>0.231</v>
      </c>
      <c r="E231" s="72" t="n">
        <v>0.154</v>
      </c>
      <c r="F231" s="72" t="n">
        <v>0.231</v>
      </c>
      <c r="G231" s="73" t="n">
        <f aca="false">D231+E231+F231</f>
        <v>0.616</v>
      </c>
      <c r="H231" s="73" t="n">
        <f aca="false">I231-G231</f>
        <v>4.384</v>
      </c>
      <c r="I231" s="16" t="n">
        <v>5</v>
      </c>
      <c r="J231" s="74" t="n">
        <f aca="false">H231/I231*100</f>
        <v>87.68</v>
      </c>
      <c r="K231" s="62" t="n">
        <v>438</v>
      </c>
      <c r="L231" s="73" t="n">
        <f aca="false">M231+N231-P231</f>
        <v>12</v>
      </c>
      <c r="M231" s="74" t="n">
        <v>88</v>
      </c>
      <c r="N231" s="74" t="n">
        <v>9</v>
      </c>
      <c r="O231" s="75" t="n">
        <f aca="false">L231/(H231*Q231)</f>
        <v>3.14623710042789</v>
      </c>
      <c r="P231" s="74" t="n">
        <v>85</v>
      </c>
      <c r="Q231" s="72" t="n">
        <v>0.87</v>
      </c>
      <c r="R231" s="73" t="n">
        <f aca="false">S231*T231*U231*V231</f>
        <v>6.435</v>
      </c>
      <c r="S231" s="74" t="n">
        <v>6</v>
      </c>
      <c r="T231" s="72" t="n">
        <v>0.45</v>
      </c>
      <c r="U231" s="72" t="n">
        <f aca="false">44/12</f>
        <v>3.66666666666667</v>
      </c>
      <c r="V231" s="72" t="n">
        <f aca="false">IF(B231="озимая пшеница", IF(C231="классическая технология", 0.65, 0.82),
 IF(B231="подсолнечник", IF(C231="классическая технология", 0.68, 0.75),
 IF(B231="кукуруза", IF(C231="классическая технология", 0.65, 0.85),
 IF(B231="многолетние травы", IF(C231="классическая технология", 0.55, 0.7),
 IF(B231="Лён", IF(C231="классическая технология", 0.48, 0.7),
 IF(B231="Горох", IF(C231="классическая технология", 0.55, 0.8),
 "введите корректное значение"
 ))))))</f>
        <v>0.65</v>
      </c>
      <c r="W231" s="73" t="n">
        <f aca="false">H231*X231</f>
        <v>4.20864</v>
      </c>
      <c r="X231" s="72" t="n">
        <v>0.96</v>
      </c>
    </row>
    <row r="232" customFormat="false" ht="15" hidden="false" customHeight="false" outlineLevel="0" collapsed="false">
      <c r="A232" s="59" t="n">
        <v>230</v>
      </c>
      <c r="B232" s="71" t="s">
        <v>104</v>
      </c>
      <c r="C232" s="71" t="s">
        <v>102</v>
      </c>
      <c r="D232" s="72" t="n">
        <v>0.345</v>
      </c>
      <c r="E232" s="72" t="n">
        <v>0.069</v>
      </c>
      <c r="F232" s="72" t="n">
        <v>0.414</v>
      </c>
      <c r="G232" s="73" t="n">
        <f aca="false">D232+E232+F232</f>
        <v>0.828</v>
      </c>
      <c r="H232" s="73" t="n">
        <f aca="false">I232-G232</f>
        <v>1.372</v>
      </c>
      <c r="I232" s="16" t="n">
        <v>2.2</v>
      </c>
      <c r="J232" s="74" t="n">
        <f aca="false">H232/I232*100</f>
        <v>62.3636363636364</v>
      </c>
      <c r="K232" s="62" t="n">
        <v>334</v>
      </c>
      <c r="L232" s="73" t="n">
        <f aca="false">M232+N232-P232</f>
        <v>35</v>
      </c>
      <c r="M232" s="74" t="n">
        <v>90</v>
      </c>
      <c r="N232" s="74" t="n">
        <v>7</v>
      </c>
      <c r="O232" s="75" t="n">
        <f aca="false">L232/(H232*Q232)</f>
        <v>30.7351856405213</v>
      </c>
      <c r="P232" s="74" t="n">
        <v>62</v>
      </c>
      <c r="Q232" s="72" t="n">
        <v>0.83</v>
      </c>
      <c r="R232" s="73" t="n">
        <f aca="false">S232*T232*U232*V232</f>
        <v>2.7225</v>
      </c>
      <c r="S232" s="74" t="n">
        <v>3</v>
      </c>
      <c r="T232" s="72" t="n">
        <v>0.45</v>
      </c>
      <c r="U232" s="72" t="n">
        <f aca="false">44/12</f>
        <v>3.66666666666667</v>
      </c>
      <c r="V232" s="72" t="n">
        <f aca="false">IF(B232="озимая пшеница", IF(C232="классическая технология", 0.65, 0.82),
 IF(B232="подсолнечник", IF(C232="классическая технология", 0.68, 0.75),
 IF(B232="кукуруза", IF(C232="классическая технология", 0.65, 0.85),
 IF(B232="многолетние травы", IF(C232="классическая технология", 0.55, 0.7),
 IF(B232="Лён", IF(C232="классическая технология", 0.48, 0.7),
 IF(B232="Горох", IF(C232="классическая технология", 0.55, 0.8),
 "введите корректное значение"
 ))))))</f>
        <v>0.55</v>
      </c>
      <c r="W232" s="73" t="n">
        <f aca="false">H232*X232</f>
        <v>1.33084</v>
      </c>
      <c r="X232" s="72" t="n">
        <v>0.97</v>
      </c>
    </row>
    <row r="233" customFormat="false" ht="15" hidden="false" customHeight="false" outlineLevel="0" collapsed="false">
      <c r="A233" s="59" t="n">
        <v>231</v>
      </c>
      <c r="B233" s="71" t="s">
        <v>100</v>
      </c>
      <c r="C233" s="71" t="s">
        <v>102</v>
      </c>
      <c r="D233" s="72" t="n">
        <v>0.27</v>
      </c>
      <c r="E233" s="72" t="n">
        <v>0.054</v>
      </c>
      <c r="F233" s="72" t="n">
        <v>0.378</v>
      </c>
      <c r="G233" s="73" t="n">
        <f aca="false">D233+E233+F233</f>
        <v>0.702</v>
      </c>
      <c r="H233" s="73" t="n">
        <f aca="false">I233-G233</f>
        <v>0.598</v>
      </c>
      <c r="I233" s="16" t="n">
        <v>1.3</v>
      </c>
      <c r="J233" s="74" t="n">
        <f aca="false">H233/I233*100</f>
        <v>46</v>
      </c>
      <c r="K233" s="62" t="n">
        <v>435</v>
      </c>
      <c r="L233" s="73" t="n">
        <f aca="false">M233+N233-P233</f>
        <v>81</v>
      </c>
      <c r="M233" s="74" t="n">
        <v>130</v>
      </c>
      <c r="N233" s="74" t="n">
        <v>5</v>
      </c>
      <c r="O233" s="75" t="n">
        <f aca="false">L233/(H233*Q233)</f>
        <v>163.194584357497</v>
      </c>
      <c r="P233" s="74" t="n">
        <v>54</v>
      </c>
      <c r="Q233" s="72" t="n">
        <v>0.83</v>
      </c>
      <c r="R233" s="73" t="n">
        <f aca="false">S233*T233*U233*V233</f>
        <v>4.752</v>
      </c>
      <c r="S233" s="74" t="n">
        <v>6</v>
      </c>
      <c r="T233" s="72" t="n">
        <v>0.45</v>
      </c>
      <c r="U233" s="72" t="n">
        <f aca="false">44/12</f>
        <v>3.66666666666667</v>
      </c>
      <c r="V233" s="72" t="n">
        <f aca="false">IF(B233="озимая пшеница", IF(C233="классическая технология", 0.65, 0.82),
 IF(B233="подсолнечник", IF(C233="классическая технология", 0.68, 0.75),
 IF(B233="кукуруза", IF(C233="классическая технология", 0.65, 0.85),
 IF(B233="многолетние травы", IF(C233="классическая технология", 0.55, 0.7),
 IF(B233="Лён", IF(C233="классическая технология", 0.48, 0.7),
 IF(B233="Горох", IF(C233="классическая технология", 0.55, 0.8),
 "введите корректное значение"
 ))))))</f>
        <v>0.48</v>
      </c>
      <c r="W233" s="73" t="n">
        <f aca="false">H233*X233</f>
        <v>0.49036</v>
      </c>
      <c r="X233" s="72" t="n">
        <v>0.82</v>
      </c>
    </row>
    <row r="234" customFormat="false" ht="15" hidden="false" customHeight="false" outlineLevel="0" collapsed="false">
      <c r="A234" s="59" t="n">
        <v>232</v>
      </c>
      <c r="B234" s="71" t="s">
        <v>105</v>
      </c>
      <c r="C234" s="71" t="s">
        <v>101</v>
      </c>
      <c r="D234" s="72" t="n">
        <v>0.295</v>
      </c>
      <c r="E234" s="72" t="n">
        <v>0.059</v>
      </c>
      <c r="F234" s="72" t="n">
        <v>0.413</v>
      </c>
      <c r="G234" s="73" t="n">
        <f aca="false">D234+E234+F234</f>
        <v>0.767</v>
      </c>
      <c r="H234" s="73" t="n">
        <f aca="false">I234-G234</f>
        <v>2.133</v>
      </c>
      <c r="I234" s="16" t="n">
        <v>2.9</v>
      </c>
      <c r="J234" s="74" t="n">
        <f aca="false">H234/I234*100</f>
        <v>73.5517241379311</v>
      </c>
      <c r="K234" s="62" t="n">
        <v>291</v>
      </c>
      <c r="L234" s="73" t="n">
        <f aca="false">M234+N234-P234</f>
        <v>26</v>
      </c>
      <c r="M234" s="74" t="n">
        <v>86</v>
      </c>
      <c r="N234" s="74" t="n">
        <v>7</v>
      </c>
      <c r="O234" s="75" t="n">
        <f aca="false">L234/(H234*Q234)</f>
        <v>14.1737262726371</v>
      </c>
      <c r="P234" s="74" t="n">
        <v>67</v>
      </c>
      <c r="Q234" s="72" t="n">
        <v>0.86</v>
      </c>
      <c r="R234" s="73" t="n">
        <f aca="false">S234*T234*U234*V234</f>
        <v>7.0125</v>
      </c>
      <c r="S234" s="74" t="n">
        <v>5</v>
      </c>
      <c r="T234" s="72" t="n">
        <v>0.45</v>
      </c>
      <c r="U234" s="72" t="n">
        <f aca="false">44/12</f>
        <v>3.66666666666667</v>
      </c>
      <c r="V234" s="72" t="n">
        <f aca="false">IF(B234="озимая пшеница", IF(C234="классическая технология", 0.65, 0.82),
 IF(B234="подсолнечник", IF(C234="классическая технология", 0.68, 0.75),
 IF(B234="кукуруза", IF(C234="классическая технология", 0.65, 0.85),
 IF(B234="многолетние травы", IF(C234="классическая технология", 0.55, 0.7),
 IF(B234="Лён", IF(C234="классическая технология", 0.48, 0.7),
 IF(B234="Горох", IF(C234="классическая технология", 0.55, 0.8),
 "введите корректное значение"
 ))))))</f>
        <v>0.85</v>
      </c>
      <c r="W234" s="73" t="n">
        <f aca="false">H234*X234</f>
        <v>1.79172</v>
      </c>
      <c r="X234" s="72" t="n">
        <v>0.84</v>
      </c>
    </row>
    <row r="235" customFormat="false" ht="15" hidden="false" customHeight="false" outlineLevel="0" collapsed="false">
      <c r="A235" s="59" t="n">
        <v>233</v>
      </c>
      <c r="B235" s="71" t="s">
        <v>107</v>
      </c>
      <c r="C235" s="71" t="s">
        <v>101</v>
      </c>
      <c r="D235" s="72" t="n">
        <v>0.245</v>
      </c>
      <c r="E235" s="72" t="n">
        <v>0.049</v>
      </c>
      <c r="F235" s="72" t="n">
        <v>0.245</v>
      </c>
      <c r="G235" s="73" t="n">
        <f aca="false">D235+E235+F235</f>
        <v>0.539</v>
      </c>
      <c r="H235" s="73" t="n">
        <f aca="false">I235-G235</f>
        <v>1.361</v>
      </c>
      <c r="I235" s="16" t="n">
        <v>1.9</v>
      </c>
      <c r="J235" s="74" t="n">
        <f aca="false">H235/I235*100</f>
        <v>71.6315789473684</v>
      </c>
      <c r="K235" s="62" t="n">
        <v>466</v>
      </c>
      <c r="L235" s="73" t="n">
        <f aca="false">M235+N235-P235</f>
        <v>90</v>
      </c>
      <c r="M235" s="74" t="n">
        <v>142</v>
      </c>
      <c r="N235" s="74" t="n">
        <v>9</v>
      </c>
      <c r="O235" s="75" t="n">
        <f aca="false">L235/(H235*Q235)</f>
        <v>80.6437160624362</v>
      </c>
      <c r="P235" s="74" t="n">
        <v>61</v>
      </c>
      <c r="Q235" s="72" t="n">
        <v>0.82</v>
      </c>
      <c r="R235" s="73" t="n">
        <f aca="false">S235*T235*U235*V235</f>
        <v>7.425</v>
      </c>
      <c r="S235" s="74" t="n">
        <v>6</v>
      </c>
      <c r="T235" s="72" t="n">
        <v>0.45</v>
      </c>
      <c r="U235" s="72" t="n">
        <f aca="false">44/12</f>
        <v>3.66666666666667</v>
      </c>
      <c r="V235" s="72" t="n">
        <f aca="false">IF(B235="озимая пшеница", IF(C235="классическая технология", 0.65, 0.82),
 IF(B235="подсолнечник", IF(C235="классическая технология", 0.68, 0.75),
 IF(B235="кукуруза", IF(C235="классическая технология", 0.65, 0.85),
 IF(B235="многолетние травы", IF(C235="классическая технология", 0.55, 0.7),
 IF(B235="Лён", IF(C235="классическая технология", 0.48, 0.7),
 IF(B235="Горох", IF(C235="классическая технология", 0.55, 0.8),
 "введите корректное значение"
 ))))))</f>
        <v>0.75</v>
      </c>
      <c r="W235" s="73" t="n">
        <f aca="false">H235*X235</f>
        <v>1.2249</v>
      </c>
      <c r="X235" s="72" t="n">
        <v>0.9</v>
      </c>
    </row>
    <row r="236" customFormat="false" ht="15" hidden="false" customHeight="false" outlineLevel="0" collapsed="false">
      <c r="A236" s="59" t="n">
        <v>234</v>
      </c>
      <c r="B236" s="71" t="s">
        <v>103</v>
      </c>
      <c r="C236" s="71" t="s">
        <v>101</v>
      </c>
      <c r="D236" s="72" t="n">
        <v>0.255</v>
      </c>
      <c r="E236" s="72" t="n">
        <v>0.051</v>
      </c>
      <c r="F236" s="72" t="n">
        <v>0.357</v>
      </c>
      <c r="G236" s="73" t="n">
        <f aca="false">D236+E236+F236</f>
        <v>0.663</v>
      </c>
      <c r="H236" s="73" t="n">
        <f aca="false">I236-G236</f>
        <v>5.237</v>
      </c>
      <c r="I236" s="16" t="n">
        <v>5.9</v>
      </c>
      <c r="J236" s="74" t="n">
        <f aca="false">H236/I236*100</f>
        <v>88.7627118644068</v>
      </c>
      <c r="K236" s="62" t="n">
        <v>419</v>
      </c>
      <c r="L236" s="73" t="n">
        <f aca="false">M236+N236-P236</f>
        <v>4</v>
      </c>
      <c r="M236" s="74" t="n">
        <v>64</v>
      </c>
      <c r="N236" s="74" t="n">
        <v>7</v>
      </c>
      <c r="O236" s="75" t="n">
        <f aca="false">L236/(H236*Q236)</f>
        <v>0.867950075511657</v>
      </c>
      <c r="P236" s="74" t="n">
        <v>67</v>
      </c>
      <c r="Q236" s="72" t="n">
        <v>0.88</v>
      </c>
      <c r="R236" s="73" t="n">
        <f aca="false">S236*T236*U236*V236</f>
        <v>5.412</v>
      </c>
      <c r="S236" s="74" t="n">
        <v>4</v>
      </c>
      <c r="T236" s="72" t="n">
        <v>0.45</v>
      </c>
      <c r="U236" s="72" t="n">
        <f aca="false">44/12</f>
        <v>3.66666666666667</v>
      </c>
      <c r="V236" s="72" t="n">
        <f aca="false">IF(B236="озимая пшеница", IF(C236="классическая технология", 0.65, 0.82),
 IF(B236="подсолнечник", IF(C236="классическая технология", 0.68, 0.75),
 IF(B236="кукуруза", IF(C236="классическая технология", 0.65, 0.85),
 IF(B236="многолетние травы", IF(C236="классическая технология", 0.55, 0.7),
 IF(B236="Лён", IF(C236="классическая технология", 0.48, 0.7),
 IF(B236="Горох", IF(C236="классическая технология", 0.55, 0.8),
 "введите корректное значение"
 ))))))</f>
        <v>0.82</v>
      </c>
      <c r="W236" s="73" t="n">
        <f aca="false">H236*X236</f>
        <v>4.55619</v>
      </c>
      <c r="X236" s="72" t="n">
        <v>0.87</v>
      </c>
    </row>
    <row r="237" customFormat="false" ht="15" hidden="false" customHeight="false" outlineLevel="0" collapsed="false">
      <c r="A237" s="59" t="n">
        <v>235</v>
      </c>
      <c r="B237" s="71" t="s">
        <v>100</v>
      </c>
      <c r="C237" s="71" t="s">
        <v>102</v>
      </c>
      <c r="D237" s="72" t="n">
        <v>0.518</v>
      </c>
      <c r="E237" s="72" t="n">
        <v>0.148</v>
      </c>
      <c r="F237" s="72" t="n">
        <v>0.222</v>
      </c>
      <c r="G237" s="73" t="n">
        <f aca="false">D237+E237+F237</f>
        <v>0.888</v>
      </c>
      <c r="H237" s="73" t="n">
        <f aca="false">I237-G237</f>
        <v>0.112</v>
      </c>
      <c r="I237" s="16" t="n">
        <v>1</v>
      </c>
      <c r="J237" s="74" t="n">
        <f aca="false">H237/I237*100</f>
        <v>11.2</v>
      </c>
      <c r="K237" s="62" t="n">
        <v>324</v>
      </c>
      <c r="L237" s="73" t="n">
        <f aca="false">M237+N237-P237</f>
        <v>40</v>
      </c>
      <c r="M237" s="74" t="n">
        <v>124</v>
      </c>
      <c r="N237" s="74" t="n">
        <v>6</v>
      </c>
      <c r="O237" s="75" t="n">
        <f aca="false">L237/(H237*Q237)</f>
        <v>405.844155844156</v>
      </c>
      <c r="P237" s="74" t="n">
        <v>90</v>
      </c>
      <c r="Q237" s="72" t="n">
        <v>0.88</v>
      </c>
      <c r="R237" s="73" t="n">
        <f aca="false">S237*T237*U237*V237</f>
        <v>3.96</v>
      </c>
      <c r="S237" s="74" t="n">
        <v>5</v>
      </c>
      <c r="T237" s="72" t="n">
        <v>0.45</v>
      </c>
      <c r="U237" s="72" t="n">
        <f aca="false">44/12</f>
        <v>3.66666666666667</v>
      </c>
      <c r="V237" s="72" t="n">
        <f aca="false">IF(B237="озимая пшеница", IF(C237="классическая технология", 0.65, 0.82),
 IF(B237="подсолнечник", IF(C237="классическая технология", 0.68, 0.75),
 IF(B237="кукуруза", IF(C237="классическая технология", 0.65, 0.85),
 IF(B237="многолетние травы", IF(C237="классическая технология", 0.55, 0.7),
 IF(B237="Лён", IF(C237="классическая технология", 0.48, 0.7),
 IF(B237="Горох", IF(C237="классическая технология", 0.55, 0.8),
 "введите корректное значение"
 ))))))</f>
        <v>0.48</v>
      </c>
      <c r="W237" s="73" t="n">
        <f aca="false">H237*X237</f>
        <v>0.11088</v>
      </c>
      <c r="X237" s="72" t="n">
        <v>0.99</v>
      </c>
    </row>
    <row r="238" customFormat="false" ht="15" hidden="false" customHeight="false" outlineLevel="0" collapsed="false">
      <c r="A238" s="59" t="n">
        <v>236</v>
      </c>
      <c r="B238" s="71" t="s">
        <v>105</v>
      </c>
      <c r="C238" s="71" t="s">
        <v>102</v>
      </c>
      <c r="D238" s="72" t="n">
        <v>0.504</v>
      </c>
      <c r="E238" s="72" t="n">
        <v>0.072</v>
      </c>
      <c r="F238" s="72" t="n">
        <v>0.144</v>
      </c>
      <c r="G238" s="73" t="n">
        <f aca="false">D238+E238+F238</f>
        <v>0.72</v>
      </c>
      <c r="H238" s="73" t="n">
        <f aca="false">I238-G238</f>
        <v>3.88</v>
      </c>
      <c r="I238" s="16" t="n">
        <v>4.6</v>
      </c>
      <c r="J238" s="74" t="n">
        <f aca="false">H238/I238*100</f>
        <v>84.3478260869565</v>
      </c>
      <c r="K238" s="62" t="n">
        <v>302</v>
      </c>
      <c r="L238" s="73" t="n">
        <f aca="false">M238+N238-P238</f>
        <v>34</v>
      </c>
      <c r="M238" s="74" t="n">
        <v>75</v>
      </c>
      <c r="N238" s="74" t="n">
        <v>6</v>
      </c>
      <c r="O238" s="75" t="n">
        <f aca="false">L238/(H238*Q238)</f>
        <v>10.1894030208583</v>
      </c>
      <c r="P238" s="74" t="n">
        <v>47</v>
      </c>
      <c r="Q238" s="72" t="n">
        <v>0.86</v>
      </c>
      <c r="R238" s="73" t="n">
        <f aca="false">S238*T238*U238*V238</f>
        <v>6.435</v>
      </c>
      <c r="S238" s="74" t="n">
        <v>6</v>
      </c>
      <c r="T238" s="72" t="n">
        <v>0.45</v>
      </c>
      <c r="U238" s="72" t="n">
        <f aca="false">44/12</f>
        <v>3.66666666666667</v>
      </c>
      <c r="V238" s="72" t="n">
        <f aca="false">IF(B238="озимая пшеница", IF(C238="классическая технология", 0.65, 0.82),
 IF(B238="подсолнечник", IF(C238="классическая технология", 0.68, 0.75),
 IF(B238="кукуруза", IF(C238="классическая технология", 0.65, 0.85),
 IF(B238="многолетние травы", IF(C238="классическая технология", 0.55, 0.7),
 IF(B238="Лён", IF(C238="классическая технология", 0.48, 0.7),
 IF(B238="Горох", IF(C238="классическая технология", 0.55, 0.8),
 "введите корректное значение"
 ))))))</f>
        <v>0.65</v>
      </c>
      <c r="W238" s="73" t="n">
        <f aca="false">H238*X238</f>
        <v>3.3368</v>
      </c>
      <c r="X238" s="72" t="n">
        <v>0.86</v>
      </c>
    </row>
    <row r="239" customFormat="false" ht="15" hidden="false" customHeight="false" outlineLevel="0" collapsed="false">
      <c r="A239" s="59" t="n">
        <v>237</v>
      </c>
      <c r="B239" s="71" t="s">
        <v>107</v>
      </c>
      <c r="C239" s="71" t="s">
        <v>101</v>
      </c>
      <c r="D239" s="72" t="n">
        <v>0.216</v>
      </c>
      <c r="E239" s="72" t="n">
        <v>0.144</v>
      </c>
      <c r="F239" s="72" t="n">
        <v>0.504</v>
      </c>
      <c r="G239" s="73" t="n">
        <f aca="false">D239+E239+F239</f>
        <v>0.864</v>
      </c>
      <c r="H239" s="73" t="n">
        <f aca="false">I239-G239</f>
        <v>0.736</v>
      </c>
      <c r="I239" s="16" t="n">
        <v>1.6</v>
      </c>
      <c r="J239" s="74" t="n">
        <f aca="false">H239/I239*100</f>
        <v>46</v>
      </c>
      <c r="K239" s="62" t="n">
        <v>124</v>
      </c>
      <c r="L239" s="73" t="n">
        <f aca="false">M239+N239-P239</f>
        <v>102</v>
      </c>
      <c r="M239" s="74" t="n">
        <v>134</v>
      </c>
      <c r="N239" s="74" t="n">
        <v>11</v>
      </c>
      <c r="O239" s="75" t="n">
        <f aca="false">L239/(H239*Q239)</f>
        <v>145.881006864989</v>
      </c>
      <c r="P239" s="74" t="n">
        <v>43</v>
      </c>
      <c r="Q239" s="72" t="n">
        <v>0.95</v>
      </c>
      <c r="R239" s="73" t="n">
        <f aca="false">S239*T239*U239*V239</f>
        <v>3.7125</v>
      </c>
      <c r="S239" s="74" t="n">
        <v>3</v>
      </c>
      <c r="T239" s="72" t="n">
        <v>0.45</v>
      </c>
      <c r="U239" s="72" t="n">
        <f aca="false">44/12</f>
        <v>3.66666666666667</v>
      </c>
      <c r="V239" s="72" t="n">
        <f aca="false">IF(B239="озимая пшеница", IF(C239="классическая технология", 0.65, 0.82),
 IF(B239="подсолнечник", IF(C239="классическая технология", 0.68, 0.75),
 IF(B239="кукуруза", IF(C239="классическая технология", 0.65, 0.85),
 IF(B239="многолетние травы", IF(C239="классическая технология", 0.55, 0.7),
 IF(B239="Лён", IF(C239="классическая технология", 0.48, 0.7),
 IF(B239="Горох", IF(C239="классическая технология", 0.55, 0.8),
 "введите корректное значение"
 ))))))</f>
        <v>0.75</v>
      </c>
      <c r="W239" s="73" t="n">
        <f aca="false">H239*X239</f>
        <v>0.64768</v>
      </c>
      <c r="X239" s="72" t="n">
        <v>0.88</v>
      </c>
    </row>
    <row r="240" customFormat="false" ht="15" hidden="false" customHeight="false" outlineLevel="0" collapsed="false">
      <c r="A240" s="59" t="n">
        <v>238</v>
      </c>
      <c r="B240" s="71" t="s">
        <v>106</v>
      </c>
      <c r="C240" s="71" t="s">
        <v>101</v>
      </c>
      <c r="D240" s="72" t="n">
        <v>0.427</v>
      </c>
      <c r="E240" s="72" t="n">
        <v>0.122</v>
      </c>
      <c r="F240" s="72" t="n">
        <v>0.183</v>
      </c>
      <c r="G240" s="73" t="n">
        <f aca="false">D240+E240+F240</f>
        <v>0.732</v>
      </c>
      <c r="H240" s="73" t="n">
        <f aca="false">I240-G240</f>
        <v>3.568</v>
      </c>
      <c r="I240" s="16" t="n">
        <v>4.3</v>
      </c>
      <c r="J240" s="74" t="n">
        <f aca="false">H240/I240*100</f>
        <v>82.9767441860465</v>
      </c>
      <c r="K240" s="62" t="n">
        <v>436</v>
      </c>
      <c r="L240" s="73" t="n">
        <f aca="false">M240+N240-P240</f>
        <v>20</v>
      </c>
      <c r="M240" s="74" t="n">
        <v>77</v>
      </c>
      <c r="N240" s="74" t="n">
        <v>5</v>
      </c>
      <c r="O240" s="75" t="n">
        <f aca="false">L240/(H240*Q240)</f>
        <v>6.36975132490828</v>
      </c>
      <c r="P240" s="74" t="n">
        <v>62</v>
      </c>
      <c r="Q240" s="72" t="n">
        <v>0.88</v>
      </c>
      <c r="R240" s="73" t="n">
        <f aca="false">S240*T240*U240*V240</f>
        <v>4.62</v>
      </c>
      <c r="S240" s="74" t="n">
        <v>4</v>
      </c>
      <c r="T240" s="72" t="n">
        <v>0.45</v>
      </c>
      <c r="U240" s="72" t="n">
        <f aca="false">44/12</f>
        <v>3.66666666666667</v>
      </c>
      <c r="V240" s="72" t="n">
        <f aca="false">IF(B240="озимая пшеница", IF(C240="классическая технология", 0.65, 0.82),
 IF(B240="подсолнечник", IF(C240="классическая технология", 0.68, 0.75),
 IF(B240="кукуруза", IF(C240="классическая технология", 0.65, 0.85),
 IF(B240="многолетние травы", IF(C240="классическая технология", 0.55, 0.7),
 IF(B240="Лён", IF(C240="классическая технология", 0.48, 0.7),
 IF(B240="Горох", IF(C240="классическая технология", 0.55, 0.8),
 "введите корректное значение"
 ))))))</f>
        <v>0.7</v>
      </c>
      <c r="W240" s="73" t="n">
        <f aca="false">H240*X240</f>
        <v>3.2112</v>
      </c>
      <c r="X240" s="72" t="n">
        <v>0.9</v>
      </c>
    </row>
    <row r="241" customFormat="false" ht="15" hidden="false" customHeight="false" outlineLevel="0" collapsed="false">
      <c r="A241" s="59" t="n">
        <v>239</v>
      </c>
      <c r="B241" s="71" t="s">
        <v>107</v>
      </c>
      <c r="C241" s="71" t="s">
        <v>101</v>
      </c>
      <c r="D241" s="72" t="n">
        <v>0.177</v>
      </c>
      <c r="E241" s="72" t="n">
        <v>0.059</v>
      </c>
      <c r="F241" s="72" t="n">
        <v>0.472</v>
      </c>
      <c r="G241" s="73" t="n">
        <f aca="false">D241+E241+F241</f>
        <v>0.708</v>
      </c>
      <c r="H241" s="73" t="n">
        <f aca="false">I241-G241</f>
        <v>1.292</v>
      </c>
      <c r="I241" s="16" t="n">
        <v>2</v>
      </c>
      <c r="J241" s="74" t="n">
        <f aca="false">H241/I241*100</f>
        <v>64.6</v>
      </c>
      <c r="K241" s="62" t="n">
        <v>266</v>
      </c>
      <c r="L241" s="73" t="n">
        <f aca="false">M241+N241-P241</f>
        <v>74</v>
      </c>
      <c r="M241" s="74" t="n">
        <v>108</v>
      </c>
      <c r="N241" s="74" t="n">
        <v>7</v>
      </c>
      <c r="O241" s="75" t="n">
        <f aca="false">L241/(H241*Q241)</f>
        <v>66.5994672042624</v>
      </c>
      <c r="P241" s="74" t="n">
        <v>41</v>
      </c>
      <c r="Q241" s="72" t="n">
        <v>0.86</v>
      </c>
      <c r="R241" s="73" t="n">
        <f aca="false">S241*T241*U241*V241</f>
        <v>6.1875</v>
      </c>
      <c r="S241" s="74" t="n">
        <v>5</v>
      </c>
      <c r="T241" s="72" t="n">
        <v>0.45</v>
      </c>
      <c r="U241" s="72" t="n">
        <f aca="false">44/12</f>
        <v>3.66666666666667</v>
      </c>
      <c r="V241" s="72" t="n">
        <f aca="false">IF(B241="озимая пшеница", IF(C241="классическая технология", 0.65, 0.82),
 IF(B241="подсолнечник", IF(C241="классическая технология", 0.68, 0.75),
 IF(B241="кукуруза", IF(C241="классическая технология", 0.65, 0.85),
 IF(B241="многолетние травы", IF(C241="классическая технология", 0.55, 0.7),
 IF(B241="Лён", IF(C241="классическая технология", 0.48, 0.7),
 IF(B241="Горох", IF(C241="классическая технология", 0.55, 0.8),
 "введите корректное значение"
 ))))))</f>
        <v>0.75</v>
      </c>
      <c r="W241" s="73" t="n">
        <f aca="false">H241*X241</f>
        <v>1.0336</v>
      </c>
      <c r="X241" s="72" t="n">
        <v>0.8</v>
      </c>
    </row>
    <row r="242" customFormat="false" ht="15" hidden="false" customHeight="false" outlineLevel="0" collapsed="false">
      <c r="A242" s="59" t="n">
        <v>240</v>
      </c>
      <c r="B242" s="71" t="s">
        <v>100</v>
      </c>
      <c r="C242" s="71" t="s">
        <v>102</v>
      </c>
      <c r="D242" s="72" t="n">
        <v>0.24</v>
      </c>
      <c r="E242" s="72" t="n">
        <v>0.12</v>
      </c>
      <c r="F242" s="72" t="n">
        <v>0.48</v>
      </c>
      <c r="G242" s="73" t="n">
        <f aca="false">D242+E242+F242</f>
        <v>0.84</v>
      </c>
      <c r="H242" s="73" t="n">
        <f aca="false">I242-G242</f>
        <v>0.46</v>
      </c>
      <c r="I242" s="16" t="n">
        <v>1.3</v>
      </c>
      <c r="J242" s="74" t="n">
        <f aca="false">H242/I242*100</f>
        <v>35.3846153846154</v>
      </c>
      <c r="K242" s="62" t="n">
        <v>126</v>
      </c>
      <c r="L242" s="73" t="n">
        <f aca="false">M242+N242-P242</f>
        <v>62</v>
      </c>
      <c r="M242" s="74" t="n">
        <v>108</v>
      </c>
      <c r="N242" s="74" t="n">
        <v>11</v>
      </c>
      <c r="O242" s="75" t="n">
        <f aca="false">L242/(H242*Q242)</f>
        <v>166.398282340311</v>
      </c>
      <c r="P242" s="74" t="n">
        <v>57</v>
      </c>
      <c r="Q242" s="72" t="n">
        <v>0.81</v>
      </c>
      <c r="R242" s="73" t="n">
        <f aca="false">S242*T242*U242*V242</f>
        <v>3.96</v>
      </c>
      <c r="S242" s="74" t="n">
        <v>5</v>
      </c>
      <c r="T242" s="72" t="n">
        <v>0.45</v>
      </c>
      <c r="U242" s="72" t="n">
        <f aca="false">44/12</f>
        <v>3.66666666666667</v>
      </c>
      <c r="V242" s="72" t="n">
        <f aca="false">IF(B242="озимая пшеница", IF(C242="классическая технология", 0.65, 0.82),
 IF(B242="подсолнечник", IF(C242="классическая технология", 0.68, 0.75),
 IF(B242="кукуруза", IF(C242="классическая технология", 0.65, 0.85),
 IF(B242="многолетние травы", IF(C242="классическая технология", 0.55, 0.7),
 IF(B242="Лён", IF(C242="классическая технология", 0.48, 0.7),
 IF(B242="Горох", IF(C242="классическая технология", 0.55, 0.8),
 "введите корректное значение"
 ))))))</f>
        <v>0.48</v>
      </c>
      <c r="W242" s="73" t="n">
        <f aca="false">H242*X242</f>
        <v>0.4416</v>
      </c>
      <c r="X242" s="72" t="n">
        <v>0.96</v>
      </c>
    </row>
    <row r="243" customFormat="false" ht="15" hidden="false" customHeight="false" outlineLevel="0" collapsed="false">
      <c r="A243" s="59" t="n">
        <v>241</v>
      </c>
      <c r="B243" s="71" t="s">
        <v>107</v>
      </c>
      <c r="C243" s="71" t="s">
        <v>101</v>
      </c>
      <c r="D243" s="72" t="n">
        <v>0.189</v>
      </c>
      <c r="E243" s="72" t="n">
        <v>0.063</v>
      </c>
      <c r="F243" s="72" t="n">
        <v>0.252</v>
      </c>
      <c r="G243" s="73" t="n">
        <f aca="false">D243+E243+F243</f>
        <v>0.504</v>
      </c>
      <c r="H243" s="73" t="n">
        <f aca="false">I243-G243</f>
        <v>0.996</v>
      </c>
      <c r="I243" s="16" t="n">
        <v>1.5</v>
      </c>
      <c r="J243" s="74" t="n">
        <f aca="false">H243/I243*100</f>
        <v>66.4</v>
      </c>
      <c r="K243" s="62" t="n">
        <v>189</v>
      </c>
      <c r="L243" s="73" t="n">
        <f aca="false">M243+N243-P243</f>
        <v>8</v>
      </c>
      <c r="M243" s="74" t="n">
        <v>86</v>
      </c>
      <c r="N243" s="74" t="n">
        <v>5</v>
      </c>
      <c r="O243" s="75" t="n">
        <f aca="false">L243/(H243*Q243)</f>
        <v>9.67726326994726</v>
      </c>
      <c r="P243" s="74" t="n">
        <v>83</v>
      </c>
      <c r="Q243" s="72" t="n">
        <v>0.83</v>
      </c>
      <c r="R243" s="73" t="n">
        <f aca="false">S243*T243*U243*V243</f>
        <v>7.425</v>
      </c>
      <c r="S243" s="74" t="n">
        <v>6</v>
      </c>
      <c r="T243" s="72" t="n">
        <v>0.45</v>
      </c>
      <c r="U243" s="72" t="n">
        <f aca="false">44/12</f>
        <v>3.66666666666667</v>
      </c>
      <c r="V243" s="72" t="n">
        <f aca="false">IF(B243="озимая пшеница", IF(C243="классическая технология", 0.65, 0.82),
 IF(B243="подсолнечник", IF(C243="классическая технология", 0.68, 0.75),
 IF(B243="кукуруза", IF(C243="классическая технология", 0.65, 0.85),
 IF(B243="многолетние травы", IF(C243="классическая технология", 0.55, 0.7),
 IF(B243="Лён", IF(C243="классическая технология", 0.48, 0.7),
 IF(B243="Горох", IF(C243="классическая технология", 0.55, 0.8),
 "введите корректное значение"
 ))))))</f>
        <v>0.75</v>
      </c>
      <c r="W243" s="73" t="n">
        <f aca="false">H243*X243</f>
        <v>0.8466</v>
      </c>
      <c r="X243" s="72" t="n">
        <v>0.85</v>
      </c>
    </row>
    <row r="244" customFormat="false" ht="15" hidden="false" customHeight="false" outlineLevel="0" collapsed="false">
      <c r="A244" s="59" t="n">
        <v>242</v>
      </c>
      <c r="B244" s="71" t="s">
        <v>104</v>
      </c>
      <c r="C244" s="71" t="s">
        <v>102</v>
      </c>
      <c r="D244" s="72" t="n">
        <v>0.584</v>
      </c>
      <c r="E244" s="72" t="n">
        <v>0.146</v>
      </c>
      <c r="F244" s="72" t="n">
        <v>0.292</v>
      </c>
      <c r="G244" s="73" t="n">
        <f aca="false">D244+E244+F244</f>
        <v>1.022</v>
      </c>
      <c r="H244" s="73" t="n">
        <f aca="false">I244-G244</f>
        <v>0.878</v>
      </c>
      <c r="I244" s="16" t="n">
        <v>1.9</v>
      </c>
      <c r="J244" s="74" t="n">
        <f aca="false">H244/I244*100</f>
        <v>46.2105263157895</v>
      </c>
      <c r="K244" s="62" t="n">
        <v>427</v>
      </c>
      <c r="L244" s="73" t="n">
        <f aca="false">M244+N244-P244</f>
        <v>-1</v>
      </c>
      <c r="M244" s="74" t="n">
        <v>63</v>
      </c>
      <c r="N244" s="74" t="n">
        <v>6</v>
      </c>
      <c r="O244" s="75" t="n">
        <f aca="false">L244/(H244*Q244)</f>
        <v>-1.37223152290254</v>
      </c>
      <c r="P244" s="74" t="n">
        <v>70</v>
      </c>
      <c r="Q244" s="72" t="n">
        <v>0.83</v>
      </c>
      <c r="R244" s="73" t="n">
        <f aca="false">S244*T244*U244*V244</f>
        <v>3.63</v>
      </c>
      <c r="S244" s="74" t="n">
        <v>4</v>
      </c>
      <c r="T244" s="72" t="n">
        <v>0.45</v>
      </c>
      <c r="U244" s="72" t="n">
        <f aca="false">44/12</f>
        <v>3.66666666666667</v>
      </c>
      <c r="V244" s="72" t="n">
        <f aca="false">IF(B244="озимая пшеница", IF(C244="классическая технология", 0.65, 0.82),
 IF(B244="подсолнечник", IF(C244="классическая технология", 0.68, 0.75),
 IF(B244="кукуруза", IF(C244="классическая технология", 0.65, 0.85),
 IF(B244="многолетние травы", IF(C244="классическая технология", 0.55, 0.7),
 IF(B244="Лён", IF(C244="классическая технология", 0.48, 0.7),
 IF(B244="Горох", IF(C244="классическая технология", 0.55, 0.8),
 "введите корректное значение"
 ))))))</f>
        <v>0.55</v>
      </c>
      <c r="W244" s="73" t="n">
        <f aca="false">H244*X244</f>
        <v>0.86922</v>
      </c>
      <c r="X244" s="72" t="n">
        <v>0.99</v>
      </c>
    </row>
    <row r="245" customFormat="false" ht="15" hidden="false" customHeight="false" outlineLevel="0" collapsed="false">
      <c r="A245" s="59" t="n">
        <v>243</v>
      </c>
      <c r="B245" s="71" t="s">
        <v>107</v>
      </c>
      <c r="C245" s="71" t="s">
        <v>101</v>
      </c>
      <c r="D245" s="72" t="n">
        <v>0.348</v>
      </c>
      <c r="E245" s="72" t="n">
        <v>0.058</v>
      </c>
      <c r="F245" s="72" t="n">
        <v>0.116</v>
      </c>
      <c r="G245" s="73" t="n">
        <f aca="false">D245+E245+F245</f>
        <v>0.522</v>
      </c>
      <c r="H245" s="73" t="n">
        <f aca="false">I245-G245</f>
        <v>1.378</v>
      </c>
      <c r="I245" s="16" t="n">
        <v>1.9</v>
      </c>
      <c r="J245" s="74" t="n">
        <f aca="false">H245/I245*100</f>
        <v>72.5263157894737</v>
      </c>
      <c r="K245" s="62" t="n">
        <v>283</v>
      </c>
      <c r="L245" s="73" t="n">
        <f aca="false">M245+N245-P245</f>
        <v>78</v>
      </c>
      <c r="M245" s="74" t="n">
        <v>137</v>
      </c>
      <c r="N245" s="74" t="n">
        <v>15</v>
      </c>
      <c r="O245" s="75" t="n">
        <f aca="false">L245/(H245*Q245)</f>
        <v>57.1755288736421</v>
      </c>
      <c r="P245" s="74" t="n">
        <v>74</v>
      </c>
      <c r="Q245" s="72" t="n">
        <v>0.99</v>
      </c>
      <c r="R245" s="73" t="n">
        <f aca="false">S245*T245*U245*V245</f>
        <v>7.425</v>
      </c>
      <c r="S245" s="74" t="n">
        <v>6</v>
      </c>
      <c r="T245" s="72" t="n">
        <v>0.45</v>
      </c>
      <c r="U245" s="72" t="n">
        <f aca="false">44/12</f>
        <v>3.66666666666667</v>
      </c>
      <c r="V245" s="72" t="n">
        <f aca="false">IF(B245="озимая пшеница", IF(C245="классическая технология", 0.65, 0.82),
 IF(B245="подсолнечник", IF(C245="классическая технология", 0.68, 0.75),
 IF(B245="кукуруза", IF(C245="классическая технология", 0.65, 0.85),
 IF(B245="многолетние травы", IF(C245="классическая технология", 0.55, 0.7),
 IF(B245="Лён", IF(C245="классическая технология", 0.48, 0.7),
 IF(B245="Горох", IF(C245="классическая технология", 0.55, 0.8),
 "введите корректное значение"
 ))))))</f>
        <v>0.75</v>
      </c>
      <c r="W245" s="73" t="n">
        <f aca="false">H245*X245</f>
        <v>1.1024</v>
      </c>
      <c r="X245" s="72" t="n">
        <v>0.8</v>
      </c>
    </row>
    <row r="246" customFormat="false" ht="15" hidden="false" customHeight="false" outlineLevel="0" collapsed="false">
      <c r="A246" s="59" t="n">
        <v>244</v>
      </c>
      <c r="B246" s="71" t="s">
        <v>103</v>
      </c>
      <c r="C246" s="71" t="s">
        <v>101</v>
      </c>
      <c r="D246" s="72" t="n">
        <v>0.385</v>
      </c>
      <c r="E246" s="72" t="n">
        <v>0.055</v>
      </c>
      <c r="F246" s="72" t="n">
        <v>0.385</v>
      </c>
      <c r="G246" s="73" t="n">
        <f aca="false">D246+E246+F246</f>
        <v>0.825</v>
      </c>
      <c r="H246" s="73" t="n">
        <f aca="false">I246-G246</f>
        <v>5.575</v>
      </c>
      <c r="I246" s="16" t="n">
        <v>6.4</v>
      </c>
      <c r="J246" s="74" t="n">
        <f aca="false">H246/I246*100</f>
        <v>87.109375</v>
      </c>
      <c r="K246" s="62" t="n">
        <v>299</v>
      </c>
      <c r="L246" s="73" t="n">
        <f aca="false">M246+N246-P246</f>
        <v>9</v>
      </c>
      <c r="M246" s="74" t="n">
        <v>88</v>
      </c>
      <c r="N246" s="74" t="n">
        <v>11</v>
      </c>
      <c r="O246" s="75" t="n">
        <f aca="false">L246/(H246*Q246)</f>
        <v>1.79372197309417</v>
      </c>
      <c r="P246" s="74" t="n">
        <v>90</v>
      </c>
      <c r="Q246" s="72" t="n">
        <v>0.9</v>
      </c>
      <c r="R246" s="73" t="n">
        <f aca="false">S246*T246*U246*V246</f>
        <v>6.765</v>
      </c>
      <c r="S246" s="74" t="n">
        <v>5</v>
      </c>
      <c r="T246" s="72" t="n">
        <v>0.45</v>
      </c>
      <c r="U246" s="72" t="n">
        <f aca="false">44/12</f>
        <v>3.66666666666667</v>
      </c>
      <c r="V246" s="72" t="n">
        <f aca="false">IF(B246="озимая пшеница", IF(C246="классическая технология", 0.65, 0.82),
 IF(B246="подсолнечник", IF(C246="классическая технология", 0.68, 0.75),
 IF(B246="кукуруза", IF(C246="классическая технология", 0.65, 0.85),
 IF(B246="многолетние травы", IF(C246="классическая технология", 0.55, 0.7),
 IF(B246="Лён", IF(C246="классическая технология", 0.48, 0.7),
 IF(B246="Горох", IF(C246="классическая технология", 0.55, 0.8),
 "введите корректное значение"
 ))))))</f>
        <v>0.82</v>
      </c>
      <c r="W246" s="73" t="n">
        <f aca="false">H246*X246</f>
        <v>5.2405</v>
      </c>
      <c r="X246" s="72" t="n">
        <v>0.94</v>
      </c>
    </row>
    <row r="247" customFormat="false" ht="15" hidden="false" customHeight="false" outlineLevel="0" collapsed="false">
      <c r="A247" s="59" t="n">
        <v>245</v>
      </c>
      <c r="B247" s="71" t="s">
        <v>106</v>
      </c>
      <c r="C247" s="71" t="s">
        <v>102</v>
      </c>
      <c r="D247" s="72" t="n">
        <v>0.204</v>
      </c>
      <c r="E247" s="72" t="n">
        <v>0.136</v>
      </c>
      <c r="F247" s="72" t="n">
        <v>0.544</v>
      </c>
      <c r="G247" s="73" t="n">
        <f aca="false">D247+E247+F247</f>
        <v>0.884</v>
      </c>
      <c r="H247" s="73" t="n">
        <f aca="false">I247-G247</f>
        <v>3.316</v>
      </c>
      <c r="I247" s="16" t="n">
        <v>4.2</v>
      </c>
      <c r="J247" s="74" t="n">
        <f aca="false">H247/I247*100</f>
        <v>78.952380952381</v>
      </c>
      <c r="K247" s="62" t="n">
        <v>206</v>
      </c>
      <c r="L247" s="73" t="n">
        <f aca="false">M247+N247-P247</f>
        <v>62</v>
      </c>
      <c r="M247" s="74" t="n">
        <v>115</v>
      </c>
      <c r="N247" s="74" t="n">
        <v>7</v>
      </c>
      <c r="O247" s="75" t="n">
        <f aca="false">L247/(H247*Q247)</f>
        <v>21.0081186213253</v>
      </c>
      <c r="P247" s="74" t="n">
        <v>60</v>
      </c>
      <c r="Q247" s="72" t="n">
        <v>0.89</v>
      </c>
      <c r="R247" s="73" t="n">
        <f aca="false">S247*T247*U247*V247</f>
        <v>5.445</v>
      </c>
      <c r="S247" s="74" t="n">
        <v>6</v>
      </c>
      <c r="T247" s="72" t="n">
        <v>0.45</v>
      </c>
      <c r="U247" s="72" t="n">
        <f aca="false">44/12</f>
        <v>3.66666666666667</v>
      </c>
      <c r="V247" s="72" t="n">
        <f aca="false">IF(B247="озимая пшеница", IF(C247="классическая технология", 0.65, 0.82),
 IF(B247="подсолнечник", IF(C247="классическая технология", 0.68, 0.75),
 IF(B247="кукуруза", IF(C247="классическая технология", 0.65, 0.85),
 IF(B247="многолетние травы", IF(C247="классическая технология", 0.55, 0.7),
 IF(B247="Лён", IF(C247="классическая технология", 0.48, 0.7),
 IF(B247="Горох", IF(C247="классическая технология", 0.55, 0.8),
 "введите корректное значение"
 ))))))</f>
        <v>0.55</v>
      </c>
      <c r="W247" s="73" t="n">
        <f aca="false">H247*X247</f>
        <v>2.6528</v>
      </c>
      <c r="X247" s="72" t="n">
        <v>0.8</v>
      </c>
    </row>
    <row r="248" customFormat="false" ht="15" hidden="false" customHeight="false" outlineLevel="0" collapsed="false">
      <c r="A248" s="59" t="n">
        <v>246</v>
      </c>
      <c r="B248" s="71" t="s">
        <v>103</v>
      </c>
      <c r="C248" s="71" t="s">
        <v>102</v>
      </c>
      <c r="D248" s="72" t="n">
        <v>0.272</v>
      </c>
      <c r="E248" s="72" t="n">
        <v>0.136</v>
      </c>
      <c r="F248" s="72" t="n">
        <v>0.476</v>
      </c>
      <c r="G248" s="73" t="n">
        <f aca="false">D248+E248+F248</f>
        <v>0.884</v>
      </c>
      <c r="H248" s="73" t="n">
        <f aca="false">I248-G248</f>
        <v>3.316</v>
      </c>
      <c r="I248" s="16" t="n">
        <v>4.2</v>
      </c>
      <c r="J248" s="74" t="n">
        <f aca="false">H248/I248*100</f>
        <v>78.9523809523809</v>
      </c>
      <c r="K248" s="62" t="n">
        <v>489</v>
      </c>
      <c r="L248" s="73" t="n">
        <f aca="false">M248+N248-P248</f>
        <v>33</v>
      </c>
      <c r="M248" s="74" t="n">
        <v>108</v>
      </c>
      <c r="N248" s="74" t="n">
        <v>10</v>
      </c>
      <c r="O248" s="75" t="n">
        <f aca="false">L248/(H248*Q248)</f>
        <v>10.0522718134298</v>
      </c>
      <c r="P248" s="74" t="n">
        <v>85</v>
      </c>
      <c r="Q248" s="72" t="n">
        <v>0.99</v>
      </c>
      <c r="R248" s="73" t="n">
        <f aca="false">S248*T248*U248*V248</f>
        <v>6.435</v>
      </c>
      <c r="S248" s="74" t="n">
        <v>6</v>
      </c>
      <c r="T248" s="72" t="n">
        <v>0.45</v>
      </c>
      <c r="U248" s="72" t="n">
        <f aca="false">44/12</f>
        <v>3.66666666666667</v>
      </c>
      <c r="V248" s="72" t="n">
        <f aca="false">IF(B248="озимая пшеница", IF(C248="классическая технология", 0.65, 0.82),
 IF(B248="подсолнечник", IF(C248="классическая технология", 0.68, 0.75),
 IF(B248="кукуруза", IF(C248="классическая технология", 0.65, 0.85),
 IF(B248="многолетние травы", IF(C248="классическая технология", 0.55, 0.7),
 IF(B248="Лён", IF(C248="классическая технология", 0.48, 0.7),
 IF(B248="Горох", IF(C248="классическая технология", 0.55, 0.8),
 "введите корректное значение"
 ))))))</f>
        <v>0.65</v>
      </c>
      <c r="W248" s="73" t="n">
        <f aca="false">H248*X248</f>
        <v>3.08388</v>
      </c>
      <c r="X248" s="72" t="n">
        <v>0.93</v>
      </c>
    </row>
    <row r="249" customFormat="false" ht="15" hidden="false" customHeight="false" outlineLevel="0" collapsed="false">
      <c r="A249" s="59" t="n">
        <v>247</v>
      </c>
      <c r="B249" s="71" t="s">
        <v>104</v>
      </c>
      <c r="C249" s="71" t="s">
        <v>101</v>
      </c>
      <c r="D249" s="72" t="n">
        <v>0.196</v>
      </c>
      <c r="E249" s="72" t="n">
        <v>0.098</v>
      </c>
      <c r="F249" s="72" t="n">
        <v>0.245</v>
      </c>
      <c r="G249" s="73" t="n">
        <f aca="false">D249+E249+F249</f>
        <v>0.539</v>
      </c>
      <c r="H249" s="73" t="n">
        <f aca="false">I249-G249</f>
        <v>1.361</v>
      </c>
      <c r="I249" s="16" t="n">
        <v>1.9</v>
      </c>
      <c r="J249" s="74" t="n">
        <f aca="false">H249/I249*100</f>
        <v>71.6315789473684</v>
      </c>
      <c r="K249" s="62" t="n">
        <v>239</v>
      </c>
      <c r="L249" s="73" t="n">
        <f aca="false">M249+N249-P249</f>
        <v>79</v>
      </c>
      <c r="M249" s="74" t="n">
        <v>121</v>
      </c>
      <c r="N249" s="74" t="n">
        <v>15</v>
      </c>
      <c r="O249" s="75" t="n">
        <f aca="false">L249/(H249*Q249)</f>
        <v>60.4641195199608</v>
      </c>
      <c r="P249" s="74" t="n">
        <v>57</v>
      </c>
      <c r="Q249" s="72" t="n">
        <v>0.96</v>
      </c>
      <c r="R249" s="73" t="n">
        <f aca="false">S249*T249*U249*V249</f>
        <v>6.6</v>
      </c>
      <c r="S249" s="74" t="n">
        <v>5</v>
      </c>
      <c r="T249" s="72" t="n">
        <v>0.45</v>
      </c>
      <c r="U249" s="72" t="n">
        <f aca="false">44/12</f>
        <v>3.66666666666667</v>
      </c>
      <c r="V249" s="72" t="n">
        <f aca="false">IF(B249="озимая пшеница", IF(C249="классическая технология", 0.65, 0.82),
 IF(B249="подсолнечник", IF(C249="классическая технология", 0.68, 0.75),
 IF(B249="кукуруза", IF(C249="классическая технология", 0.65, 0.85),
 IF(B249="многолетние травы", IF(C249="классическая технология", 0.55, 0.7),
 IF(B249="Лён", IF(C249="классическая технология", 0.48, 0.7),
 IF(B249="Горох", IF(C249="классическая технология", 0.55, 0.8),
 "введите корректное значение"
 ))))))</f>
        <v>0.8</v>
      </c>
      <c r="W249" s="73" t="n">
        <f aca="false">H249*X249</f>
        <v>1.34739</v>
      </c>
      <c r="X249" s="72" t="n">
        <v>0.99</v>
      </c>
    </row>
    <row r="250" customFormat="false" ht="15" hidden="false" customHeight="false" outlineLevel="0" collapsed="false">
      <c r="A250" s="59" t="n">
        <v>248</v>
      </c>
      <c r="B250" s="71" t="s">
        <v>100</v>
      </c>
      <c r="C250" s="71" t="s">
        <v>101</v>
      </c>
      <c r="D250" s="72" t="n">
        <v>0.372</v>
      </c>
      <c r="E250" s="72" t="n">
        <v>0.062</v>
      </c>
      <c r="F250" s="72" t="n">
        <v>0.248</v>
      </c>
      <c r="G250" s="73" t="n">
        <f aca="false">D250+E250+F250</f>
        <v>0.682</v>
      </c>
      <c r="H250" s="73" t="n">
        <f aca="false">I250-G250</f>
        <v>0.418</v>
      </c>
      <c r="I250" s="16" t="n">
        <v>1.1</v>
      </c>
      <c r="J250" s="74" t="n">
        <f aca="false">H250/I250*100</f>
        <v>38</v>
      </c>
      <c r="K250" s="62" t="n">
        <v>281</v>
      </c>
      <c r="L250" s="73" t="n">
        <f aca="false">M250+N250-P250</f>
        <v>63</v>
      </c>
      <c r="M250" s="74" t="n">
        <v>99</v>
      </c>
      <c r="N250" s="74" t="n">
        <v>8</v>
      </c>
      <c r="O250" s="75" t="n">
        <f aca="false">L250/(H250*Q250)</f>
        <v>162.062046612132</v>
      </c>
      <c r="P250" s="74" t="n">
        <v>44</v>
      </c>
      <c r="Q250" s="72" t="n">
        <v>0.93</v>
      </c>
      <c r="R250" s="73" t="n">
        <f aca="false">S250*T250*U250*V250</f>
        <v>5.775</v>
      </c>
      <c r="S250" s="74" t="n">
        <v>5</v>
      </c>
      <c r="T250" s="72" t="n">
        <v>0.45</v>
      </c>
      <c r="U250" s="72" t="n">
        <f aca="false">44/12</f>
        <v>3.66666666666667</v>
      </c>
      <c r="V250" s="72" t="n">
        <f aca="false">IF(B250="озимая пшеница", IF(C250="классическая технология", 0.65, 0.82),
 IF(B250="подсолнечник", IF(C250="классическая технология", 0.68, 0.75),
 IF(B250="кукуруза", IF(C250="классическая технология", 0.65, 0.85),
 IF(B250="многолетние травы", IF(C250="классическая технология", 0.55, 0.7),
 IF(B250="Лён", IF(C250="классическая технология", 0.48, 0.7),
 IF(B250="Горох", IF(C250="классическая технология", 0.55, 0.8),
 "введите корректное значение"
 ))))))</f>
        <v>0.7</v>
      </c>
      <c r="W250" s="73" t="n">
        <f aca="false">H250*X250</f>
        <v>0.40964</v>
      </c>
      <c r="X250" s="72" t="n">
        <v>0.98</v>
      </c>
    </row>
    <row r="251" customFormat="false" ht="15" hidden="false" customHeight="false" outlineLevel="0" collapsed="false">
      <c r="A251" s="59" t="n">
        <v>249</v>
      </c>
      <c r="B251" s="71" t="s">
        <v>100</v>
      </c>
      <c r="C251" s="71" t="s">
        <v>102</v>
      </c>
      <c r="D251" s="72" t="n">
        <v>0.216</v>
      </c>
      <c r="E251" s="72" t="n">
        <v>0.054</v>
      </c>
      <c r="F251" s="72" t="n">
        <v>0.162</v>
      </c>
      <c r="G251" s="73" t="n">
        <f aca="false">D251+E251+F251</f>
        <v>0.432</v>
      </c>
      <c r="H251" s="73" t="n">
        <f aca="false">I251-G251</f>
        <v>0.668</v>
      </c>
      <c r="I251" s="16" t="n">
        <v>1.1</v>
      </c>
      <c r="J251" s="74" t="n">
        <f aca="false">H251/I251*100</f>
        <v>60.7272727272727</v>
      </c>
      <c r="K251" s="62" t="n">
        <v>171</v>
      </c>
      <c r="L251" s="73" t="n">
        <f aca="false">M251+N251-P251</f>
        <v>41</v>
      </c>
      <c r="M251" s="74" t="n">
        <v>101</v>
      </c>
      <c r="N251" s="74" t="n">
        <v>5</v>
      </c>
      <c r="O251" s="75" t="n">
        <f aca="false">L251/(H251*Q251)</f>
        <v>70.5485580563012</v>
      </c>
      <c r="P251" s="74" t="n">
        <v>65</v>
      </c>
      <c r="Q251" s="72" t="n">
        <v>0.87</v>
      </c>
      <c r="R251" s="73" t="n">
        <f aca="false">S251*T251*U251*V251</f>
        <v>3.96</v>
      </c>
      <c r="S251" s="74" t="n">
        <v>5</v>
      </c>
      <c r="T251" s="72" t="n">
        <v>0.45</v>
      </c>
      <c r="U251" s="72" t="n">
        <f aca="false">44/12</f>
        <v>3.66666666666667</v>
      </c>
      <c r="V251" s="72" t="n">
        <f aca="false">IF(B251="озимая пшеница", IF(C251="классическая технология", 0.65, 0.82),
 IF(B251="подсолнечник", IF(C251="классическая технология", 0.68, 0.75),
 IF(B251="кукуруза", IF(C251="классическая технология", 0.65, 0.85),
 IF(B251="многолетние травы", IF(C251="классическая технология", 0.55, 0.7),
 IF(B251="Лён", IF(C251="классическая технология", 0.48, 0.7),
 IF(B251="Горох", IF(C251="классическая технология", 0.55, 0.8),
 "введите корректное значение"
 ))))))</f>
        <v>0.48</v>
      </c>
      <c r="W251" s="73" t="n">
        <f aca="false">H251*X251</f>
        <v>0.57448</v>
      </c>
      <c r="X251" s="72" t="n">
        <v>0.86</v>
      </c>
    </row>
    <row r="252" customFormat="false" ht="15" hidden="false" customHeight="false" outlineLevel="0" collapsed="false">
      <c r="A252" s="59" t="n">
        <v>250</v>
      </c>
      <c r="B252" s="71" t="s">
        <v>104</v>
      </c>
      <c r="C252" s="71" t="s">
        <v>101</v>
      </c>
      <c r="D252" s="72" t="n">
        <v>0.264</v>
      </c>
      <c r="E252" s="72" t="n">
        <v>0.088</v>
      </c>
      <c r="F252" s="72" t="n">
        <v>0.132</v>
      </c>
      <c r="G252" s="73" t="n">
        <f aca="false">D252+E252+F252</f>
        <v>0.484</v>
      </c>
      <c r="H252" s="73" t="n">
        <f aca="false">I252-G252</f>
        <v>1.916</v>
      </c>
      <c r="I252" s="16" t="n">
        <v>2.4</v>
      </c>
      <c r="J252" s="74" t="n">
        <f aca="false">H252/I252*100</f>
        <v>79.8333333333333</v>
      </c>
      <c r="K252" s="62" t="n">
        <v>428</v>
      </c>
      <c r="L252" s="73" t="n">
        <f aca="false">M252+N252-P252</f>
        <v>-4</v>
      </c>
      <c r="M252" s="74" t="n">
        <v>72</v>
      </c>
      <c r="N252" s="74" t="n">
        <v>5</v>
      </c>
      <c r="O252" s="75" t="n">
        <f aca="false">L252/(H252*Q252)</f>
        <v>-2.34571086767845</v>
      </c>
      <c r="P252" s="74" t="n">
        <v>81</v>
      </c>
      <c r="Q252" s="72" t="n">
        <v>0.89</v>
      </c>
      <c r="R252" s="73" t="n">
        <f aca="false">S252*T252*U252*V252</f>
        <v>6.6</v>
      </c>
      <c r="S252" s="74" t="n">
        <v>5</v>
      </c>
      <c r="T252" s="72" t="n">
        <v>0.45</v>
      </c>
      <c r="U252" s="72" t="n">
        <f aca="false">44/12</f>
        <v>3.66666666666667</v>
      </c>
      <c r="V252" s="72" t="n">
        <f aca="false">IF(B252="озимая пшеница", IF(C252="классическая технология", 0.65, 0.82),
 IF(B252="подсолнечник", IF(C252="классическая технология", 0.68, 0.75),
 IF(B252="кукуруза", IF(C252="классическая технология", 0.65, 0.85),
 IF(B252="многолетние травы", IF(C252="классическая технология", 0.55, 0.7),
 IF(B252="Лён", IF(C252="классическая технология", 0.48, 0.7),
 IF(B252="Горох", IF(C252="классическая технология", 0.55, 0.8),
 "введите корректное значение"
 ))))))</f>
        <v>0.8</v>
      </c>
      <c r="W252" s="73" t="n">
        <f aca="false">H252*X252</f>
        <v>1.7244</v>
      </c>
      <c r="X252" s="72" t="n">
        <v>0.9</v>
      </c>
    </row>
    <row r="253" customFormat="false" ht="15" hidden="false" customHeight="false" outlineLevel="0" collapsed="false">
      <c r="A253" s="59" t="n">
        <v>251</v>
      </c>
      <c r="B253" s="71" t="s">
        <v>103</v>
      </c>
      <c r="C253" s="71" t="s">
        <v>101</v>
      </c>
      <c r="D253" s="72" t="n">
        <v>0.255</v>
      </c>
      <c r="E253" s="72" t="n">
        <v>0.102</v>
      </c>
      <c r="F253" s="72" t="n">
        <v>0.204</v>
      </c>
      <c r="G253" s="73" t="n">
        <f aca="false">D253+E253+F253</f>
        <v>0.561</v>
      </c>
      <c r="H253" s="73" t="n">
        <f aca="false">I253-G253</f>
        <v>4.239</v>
      </c>
      <c r="I253" s="16" t="n">
        <v>4.8</v>
      </c>
      <c r="J253" s="74" t="n">
        <f aca="false">H253/I253*100</f>
        <v>88.3125</v>
      </c>
      <c r="K253" s="62" t="n">
        <v>385</v>
      </c>
      <c r="L253" s="73" t="n">
        <f aca="false">M253+N253-P253</f>
        <v>-21</v>
      </c>
      <c r="M253" s="74" t="n">
        <v>55</v>
      </c>
      <c r="N253" s="74" t="n">
        <v>10</v>
      </c>
      <c r="O253" s="75" t="n">
        <f aca="false">L253/(H253*Q253)</f>
        <v>-6.04146168850224</v>
      </c>
      <c r="P253" s="74" t="n">
        <v>86</v>
      </c>
      <c r="Q253" s="72" t="n">
        <v>0.82</v>
      </c>
      <c r="R253" s="73" t="n">
        <f aca="false">S253*T253*U253*V253</f>
        <v>6.765</v>
      </c>
      <c r="S253" s="74" t="n">
        <v>5</v>
      </c>
      <c r="T253" s="72" t="n">
        <v>0.45</v>
      </c>
      <c r="U253" s="72" t="n">
        <f aca="false">44/12</f>
        <v>3.66666666666667</v>
      </c>
      <c r="V253" s="72" t="n">
        <f aca="false">IF(B253="озимая пшеница", IF(C253="классическая технология", 0.65, 0.82),
 IF(B253="подсолнечник", IF(C253="классическая технология", 0.68, 0.75),
 IF(B253="кукуруза", IF(C253="классическая технология", 0.65, 0.85),
 IF(B253="многолетние травы", IF(C253="классическая технология", 0.55, 0.7),
 IF(B253="Лён", IF(C253="классическая технология", 0.48, 0.7),
 IF(B253="Горох", IF(C253="классическая технология", 0.55, 0.8),
 "введите корректное значение"
 ))))))</f>
        <v>0.82</v>
      </c>
      <c r="W253" s="73" t="n">
        <f aca="false">H253*X253</f>
        <v>3.47598</v>
      </c>
      <c r="X253" s="72" t="n">
        <v>0.82</v>
      </c>
    </row>
    <row r="254" customFormat="false" ht="15" hidden="false" customHeight="false" outlineLevel="0" collapsed="false">
      <c r="A254" s="59" t="n">
        <v>252</v>
      </c>
      <c r="B254" s="71" t="s">
        <v>100</v>
      </c>
      <c r="C254" s="71" t="s">
        <v>101</v>
      </c>
      <c r="D254" s="72" t="n">
        <v>0.336</v>
      </c>
      <c r="E254" s="72" t="n">
        <v>0.048</v>
      </c>
      <c r="F254" s="72" t="n">
        <v>0.336</v>
      </c>
      <c r="G254" s="73" t="n">
        <f aca="false">D254+E254+F254</f>
        <v>0.72</v>
      </c>
      <c r="H254" s="73" t="n">
        <f aca="false">I254-G254</f>
        <v>0.28</v>
      </c>
      <c r="I254" s="16" t="n">
        <v>1</v>
      </c>
      <c r="J254" s="74" t="n">
        <f aca="false">H254/I254*100</f>
        <v>28</v>
      </c>
      <c r="K254" s="62" t="n">
        <v>377</v>
      </c>
      <c r="L254" s="73" t="n">
        <f aca="false">M254+N254-P254</f>
        <v>25</v>
      </c>
      <c r="M254" s="74" t="n">
        <v>59</v>
      </c>
      <c r="N254" s="74" t="n">
        <v>14</v>
      </c>
      <c r="O254" s="75" t="n">
        <f aca="false">L254/(H254*Q254)</f>
        <v>105.042016806723</v>
      </c>
      <c r="P254" s="74" t="n">
        <v>48</v>
      </c>
      <c r="Q254" s="72" t="n">
        <v>0.85</v>
      </c>
      <c r="R254" s="73" t="n">
        <f aca="false">S254*T254*U254*V254</f>
        <v>6.93</v>
      </c>
      <c r="S254" s="74" t="n">
        <v>6</v>
      </c>
      <c r="T254" s="72" t="n">
        <v>0.45</v>
      </c>
      <c r="U254" s="72" t="n">
        <f aca="false">44/12</f>
        <v>3.66666666666667</v>
      </c>
      <c r="V254" s="72" t="n">
        <f aca="false">IF(B254="озимая пшеница", IF(C254="классическая технология", 0.65, 0.82),
 IF(B254="подсолнечник", IF(C254="классическая технология", 0.68, 0.75),
 IF(B254="кукуруза", IF(C254="классическая технология", 0.65, 0.85),
 IF(B254="многолетние травы", IF(C254="классическая технология", 0.55, 0.7),
 IF(B254="Лён", IF(C254="классическая технология", 0.48, 0.7),
 IF(B254="Горох", IF(C254="классическая технология", 0.55, 0.8),
 "введите корректное значение"
 ))))))</f>
        <v>0.7</v>
      </c>
      <c r="W254" s="73" t="n">
        <f aca="false">H254*X254</f>
        <v>0.2268</v>
      </c>
      <c r="X254" s="72" t="n">
        <v>0.81</v>
      </c>
    </row>
    <row r="255" customFormat="false" ht="15" hidden="false" customHeight="false" outlineLevel="0" collapsed="false">
      <c r="A255" s="59" t="n">
        <v>253</v>
      </c>
      <c r="B255" s="71" t="s">
        <v>107</v>
      </c>
      <c r="C255" s="71" t="s">
        <v>101</v>
      </c>
      <c r="D255" s="72" t="n">
        <v>0.183</v>
      </c>
      <c r="E255" s="72" t="n">
        <v>0.122</v>
      </c>
      <c r="F255" s="72" t="n">
        <v>0.427</v>
      </c>
      <c r="G255" s="73" t="n">
        <f aca="false">D255+E255+F255</f>
        <v>0.732</v>
      </c>
      <c r="H255" s="73" t="n">
        <f aca="false">I255-G255</f>
        <v>0.568</v>
      </c>
      <c r="I255" s="16" t="n">
        <v>1.3</v>
      </c>
      <c r="J255" s="74" t="n">
        <f aca="false">H255/I255*100</f>
        <v>43.6923076923077</v>
      </c>
      <c r="K255" s="62" t="n">
        <v>227</v>
      </c>
      <c r="L255" s="73" t="n">
        <f aca="false">M255+N255-P255</f>
        <v>69</v>
      </c>
      <c r="M255" s="74" t="n">
        <v>125</v>
      </c>
      <c r="N255" s="74" t="n">
        <v>5</v>
      </c>
      <c r="O255" s="75" t="n">
        <f aca="false">L255/(H255*Q255)</f>
        <v>126.540492957746</v>
      </c>
      <c r="P255" s="74" t="n">
        <v>61</v>
      </c>
      <c r="Q255" s="72" t="n">
        <v>0.96</v>
      </c>
      <c r="R255" s="73" t="n">
        <f aca="false">S255*T255*U255*V255</f>
        <v>3.7125</v>
      </c>
      <c r="S255" s="74" t="n">
        <v>3</v>
      </c>
      <c r="T255" s="72" t="n">
        <v>0.45</v>
      </c>
      <c r="U255" s="72" t="n">
        <f aca="false">44/12</f>
        <v>3.66666666666667</v>
      </c>
      <c r="V255" s="72" t="n">
        <f aca="false">IF(B255="озимая пшеница", IF(C255="классическая технология", 0.65, 0.82),
 IF(B255="подсолнечник", IF(C255="классическая технология", 0.68, 0.75),
 IF(B255="кукуруза", IF(C255="классическая технология", 0.65, 0.85),
 IF(B255="многолетние травы", IF(C255="классическая технология", 0.55, 0.7),
 IF(B255="Лён", IF(C255="классическая технология", 0.48, 0.7),
 IF(B255="Горох", IF(C255="классическая технология", 0.55, 0.8),
 "введите корректное значение"
 ))))))</f>
        <v>0.75</v>
      </c>
      <c r="W255" s="73" t="n">
        <f aca="false">H255*X255</f>
        <v>0.52256</v>
      </c>
      <c r="X255" s="72" t="n">
        <v>0.92</v>
      </c>
    </row>
    <row r="256" customFormat="false" ht="15" hidden="false" customHeight="false" outlineLevel="0" collapsed="false">
      <c r="A256" s="59" t="n">
        <v>254</v>
      </c>
      <c r="B256" s="71" t="s">
        <v>104</v>
      </c>
      <c r="C256" s="71" t="s">
        <v>101</v>
      </c>
      <c r="D256" s="72" t="n">
        <v>0.402</v>
      </c>
      <c r="E256" s="72" t="n">
        <v>0.134</v>
      </c>
      <c r="F256" s="72" t="n">
        <v>0.335</v>
      </c>
      <c r="G256" s="73" t="n">
        <f aca="false">D256+E256+F256</f>
        <v>0.871</v>
      </c>
      <c r="H256" s="73" t="n">
        <f aca="false">I256-G256</f>
        <v>1.429</v>
      </c>
      <c r="I256" s="16" t="n">
        <v>2.3</v>
      </c>
      <c r="J256" s="74" t="n">
        <f aca="false">H256/I256*100</f>
        <v>62.1304347826087</v>
      </c>
      <c r="K256" s="62" t="n">
        <v>215</v>
      </c>
      <c r="L256" s="73" t="n">
        <f aca="false">M256+N256-P256</f>
        <v>44</v>
      </c>
      <c r="M256" s="74" t="n">
        <v>102</v>
      </c>
      <c r="N256" s="74" t="n">
        <v>9</v>
      </c>
      <c r="O256" s="75" t="n">
        <f aca="false">L256/(H256*Q256)</f>
        <v>35.8032125246147</v>
      </c>
      <c r="P256" s="74" t="n">
        <v>67</v>
      </c>
      <c r="Q256" s="72" t="n">
        <v>0.86</v>
      </c>
      <c r="R256" s="73" t="n">
        <f aca="false">S256*T256*U256*V256</f>
        <v>6.6</v>
      </c>
      <c r="S256" s="74" t="n">
        <v>5</v>
      </c>
      <c r="T256" s="72" t="n">
        <v>0.45</v>
      </c>
      <c r="U256" s="72" t="n">
        <f aca="false">44/12</f>
        <v>3.66666666666667</v>
      </c>
      <c r="V256" s="72" t="n">
        <f aca="false">IF(B256="озимая пшеница", IF(C256="классическая технология", 0.65, 0.82),
 IF(B256="подсолнечник", IF(C256="классическая технология", 0.68, 0.75),
 IF(B256="кукуруза", IF(C256="классическая технология", 0.65, 0.85),
 IF(B256="многолетние травы", IF(C256="классическая технология", 0.55, 0.7),
 IF(B256="Лён", IF(C256="классическая технология", 0.48, 0.7),
 IF(B256="Горох", IF(C256="классическая технология", 0.55, 0.8),
 "введите корректное значение"
 ))))))</f>
        <v>0.8</v>
      </c>
      <c r="W256" s="73" t="n">
        <f aca="false">H256*X256</f>
        <v>1.30039</v>
      </c>
      <c r="X256" s="72" t="n">
        <v>0.91</v>
      </c>
    </row>
    <row r="257" customFormat="false" ht="15" hidden="false" customHeight="false" outlineLevel="0" collapsed="false">
      <c r="A257" s="59" t="n">
        <v>255</v>
      </c>
      <c r="B257" s="71" t="s">
        <v>103</v>
      </c>
      <c r="C257" s="71" t="s">
        <v>101</v>
      </c>
      <c r="D257" s="72" t="n">
        <v>0.427</v>
      </c>
      <c r="E257" s="72" t="n">
        <v>0.061</v>
      </c>
      <c r="F257" s="72" t="n">
        <v>0.122</v>
      </c>
      <c r="G257" s="73" t="n">
        <f aca="false">D257+E257+F257</f>
        <v>0.61</v>
      </c>
      <c r="H257" s="73" t="n">
        <f aca="false">I257-G257</f>
        <v>3.39</v>
      </c>
      <c r="I257" s="16" t="n">
        <v>4</v>
      </c>
      <c r="J257" s="74" t="n">
        <f aca="false">H257/I257*100</f>
        <v>84.75</v>
      </c>
      <c r="K257" s="62" t="n">
        <v>447</v>
      </c>
      <c r="L257" s="73" t="n">
        <f aca="false">M257+N257-P257</f>
        <v>87</v>
      </c>
      <c r="M257" s="74" t="n">
        <v>149</v>
      </c>
      <c r="N257" s="74" t="n">
        <v>7</v>
      </c>
      <c r="O257" s="75" t="n">
        <f aca="false">L257/(H257*Q257)</f>
        <v>27.5953944238272</v>
      </c>
      <c r="P257" s="74" t="n">
        <v>69</v>
      </c>
      <c r="Q257" s="72" t="n">
        <v>0.93</v>
      </c>
      <c r="R257" s="73" t="n">
        <f aca="false">S257*T257*U257*V257</f>
        <v>4.059</v>
      </c>
      <c r="S257" s="74" t="n">
        <v>3</v>
      </c>
      <c r="T257" s="72" t="n">
        <v>0.45</v>
      </c>
      <c r="U257" s="72" t="n">
        <f aca="false">44/12</f>
        <v>3.66666666666667</v>
      </c>
      <c r="V257" s="72" t="n">
        <f aca="false">IF(B257="озимая пшеница", IF(C257="классическая технология", 0.65, 0.82),
 IF(B257="подсолнечник", IF(C257="классическая технология", 0.68, 0.75),
 IF(B257="кукуруза", IF(C257="классическая технология", 0.65, 0.85),
 IF(B257="многолетние травы", IF(C257="классическая технология", 0.55, 0.7),
 IF(B257="Лён", IF(C257="классическая технология", 0.48, 0.7),
 IF(B257="Горох", IF(C257="классическая технология", 0.55, 0.8),
 "введите корректное значение"
 ))))))</f>
        <v>0.82</v>
      </c>
      <c r="W257" s="73" t="n">
        <f aca="false">H257*X257</f>
        <v>3.1527</v>
      </c>
      <c r="X257" s="72" t="n">
        <v>0.93</v>
      </c>
    </row>
    <row r="258" customFormat="false" ht="15" hidden="false" customHeight="false" outlineLevel="0" collapsed="false">
      <c r="A258" s="59" t="n">
        <v>256</v>
      </c>
      <c r="B258" s="71" t="s">
        <v>107</v>
      </c>
      <c r="C258" s="71" t="s">
        <v>101</v>
      </c>
      <c r="D258" s="72" t="n">
        <v>0.198</v>
      </c>
      <c r="E258" s="72" t="n">
        <v>0.132</v>
      </c>
      <c r="F258" s="72" t="n">
        <v>0.198</v>
      </c>
      <c r="G258" s="73" t="n">
        <f aca="false">D258+E258+F258</f>
        <v>0.528</v>
      </c>
      <c r="H258" s="73" t="n">
        <f aca="false">I258-G258</f>
        <v>0.372</v>
      </c>
      <c r="I258" s="16" t="n">
        <v>0.9</v>
      </c>
      <c r="J258" s="74" t="n">
        <f aca="false">H258/I258*100</f>
        <v>41.3333333333333</v>
      </c>
      <c r="K258" s="62" t="n">
        <v>480</v>
      </c>
      <c r="L258" s="73" t="n">
        <f aca="false">M258+N258-P258</f>
        <v>55</v>
      </c>
      <c r="M258" s="74" t="n">
        <v>137</v>
      </c>
      <c r="N258" s="74" t="n">
        <v>7</v>
      </c>
      <c r="O258" s="75" t="n">
        <f aca="false">L258/(H258*Q258)</f>
        <v>160.705937353904</v>
      </c>
      <c r="P258" s="74" t="n">
        <v>89</v>
      </c>
      <c r="Q258" s="72" t="n">
        <v>0.92</v>
      </c>
      <c r="R258" s="73" t="n">
        <f aca="false">S258*T258*U258*V258</f>
        <v>4.95</v>
      </c>
      <c r="S258" s="74" t="n">
        <v>4</v>
      </c>
      <c r="T258" s="72" t="n">
        <v>0.45</v>
      </c>
      <c r="U258" s="72" t="n">
        <f aca="false">44/12</f>
        <v>3.66666666666667</v>
      </c>
      <c r="V258" s="72" t="n">
        <f aca="false">IF(B258="озимая пшеница", IF(C258="классическая технология", 0.65, 0.82),
 IF(B258="подсолнечник", IF(C258="классическая технология", 0.68, 0.75),
 IF(B258="кукуруза", IF(C258="классическая технология", 0.65, 0.85),
 IF(B258="многолетние травы", IF(C258="классическая технология", 0.55, 0.7),
 IF(B258="Лён", IF(C258="классическая технология", 0.48, 0.7),
 IF(B258="Горох", IF(C258="классическая технология", 0.55, 0.8),
 "введите корректное значение"
 ))))))</f>
        <v>0.75</v>
      </c>
      <c r="W258" s="73" t="n">
        <f aca="false">H258*X258</f>
        <v>0.30876</v>
      </c>
      <c r="X258" s="72" t="n">
        <v>0.83</v>
      </c>
    </row>
    <row r="259" customFormat="false" ht="15" hidden="false" customHeight="false" outlineLevel="0" collapsed="false">
      <c r="A259" s="59" t="n">
        <v>257</v>
      </c>
      <c r="B259" s="71" t="s">
        <v>103</v>
      </c>
      <c r="C259" s="71" t="s">
        <v>101</v>
      </c>
      <c r="D259" s="72" t="n">
        <v>0.36</v>
      </c>
      <c r="E259" s="72" t="n">
        <v>0.12</v>
      </c>
      <c r="F259" s="72" t="n">
        <v>0.42</v>
      </c>
      <c r="G259" s="73" t="n">
        <f aca="false">D259+E259+F259</f>
        <v>0.9</v>
      </c>
      <c r="H259" s="73" t="n">
        <f aca="false">I259-G259</f>
        <v>5.6</v>
      </c>
      <c r="I259" s="16" t="n">
        <v>6.5</v>
      </c>
      <c r="J259" s="74" t="n">
        <f aca="false">H259/I259*100</f>
        <v>86.1538461538462</v>
      </c>
      <c r="K259" s="62" t="n">
        <v>451</v>
      </c>
      <c r="L259" s="73" t="n">
        <f aca="false">M259+N259-P259</f>
        <v>44</v>
      </c>
      <c r="M259" s="74" t="n">
        <v>83</v>
      </c>
      <c r="N259" s="74" t="n">
        <v>13</v>
      </c>
      <c r="O259" s="75" t="n">
        <f aca="false">L259/(H259*Q259)</f>
        <v>8.35866261398176</v>
      </c>
      <c r="P259" s="74" t="n">
        <v>52</v>
      </c>
      <c r="Q259" s="72" t="n">
        <v>0.94</v>
      </c>
      <c r="R259" s="73" t="n">
        <f aca="false">S259*T259*U259*V259</f>
        <v>5.412</v>
      </c>
      <c r="S259" s="74" t="n">
        <v>4</v>
      </c>
      <c r="T259" s="72" t="n">
        <v>0.45</v>
      </c>
      <c r="U259" s="72" t="n">
        <f aca="false">44/12</f>
        <v>3.66666666666667</v>
      </c>
      <c r="V259" s="72" t="n">
        <f aca="false">IF(B259="озимая пшеница", IF(C259="классическая технология", 0.65, 0.82),
 IF(B259="подсолнечник", IF(C259="классическая технология", 0.68, 0.75),
 IF(B259="кукуруза", IF(C259="классическая технология", 0.65, 0.85),
 IF(B259="многолетние травы", IF(C259="классическая технология", 0.55, 0.7),
 IF(B259="Лён", IF(C259="классическая технология", 0.48, 0.7),
 IF(B259="Горох", IF(C259="классическая технология", 0.55, 0.8),
 "введите корректное значение"
 ))))))</f>
        <v>0.82</v>
      </c>
      <c r="W259" s="73" t="n">
        <f aca="false">H259*X259</f>
        <v>4.76</v>
      </c>
      <c r="X259" s="72" t="n">
        <v>0.85</v>
      </c>
    </row>
    <row r="260" customFormat="false" ht="15" hidden="false" customHeight="false" outlineLevel="0" collapsed="false">
      <c r="A260" s="59" t="n">
        <v>258</v>
      </c>
      <c r="B260" s="71" t="s">
        <v>100</v>
      </c>
      <c r="C260" s="71" t="s">
        <v>102</v>
      </c>
      <c r="D260" s="72" t="n">
        <v>0.28</v>
      </c>
      <c r="E260" s="72" t="n">
        <v>0.14</v>
      </c>
      <c r="F260" s="72" t="n">
        <v>0.56</v>
      </c>
      <c r="G260" s="73" t="n">
        <f aca="false">D260+E260+F260</f>
        <v>0.98</v>
      </c>
      <c r="H260" s="73" t="n">
        <f aca="false">I260-G260</f>
        <v>0.12</v>
      </c>
      <c r="I260" s="16" t="n">
        <v>1.1</v>
      </c>
      <c r="J260" s="74" t="n">
        <f aca="false">H260/I260*100</f>
        <v>10.9090909090909</v>
      </c>
      <c r="K260" s="62" t="n">
        <v>456</v>
      </c>
      <c r="L260" s="73" t="n">
        <f aca="false">M260+N260-P260</f>
        <v>-17</v>
      </c>
      <c r="M260" s="74" t="n">
        <v>58</v>
      </c>
      <c r="N260" s="74" t="n">
        <v>5</v>
      </c>
      <c r="O260" s="75" t="n">
        <f aca="false">L260/(H260*Q260)</f>
        <v>-146.048109965636</v>
      </c>
      <c r="P260" s="74" t="n">
        <v>80</v>
      </c>
      <c r="Q260" s="72" t="n">
        <v>0.97</v>
      </c>
      <c r="R260" s="73" t="n">
        <f aca="false">S260*T260*U260*V260</f>
        <v>3.168</v>
      </c>
      <c r="S260" s="74" t="n">
        <v>4</v>
      </c>
      <c r="T260" s="72" t="n">
        <v>0.45</v>
      </c>
      <c r="U260" s="72" t="n">
        <f aca="false">44/12</f>
        <v>3.66666666666667</v>
      </c>
      <c r="V260" s="72" t="n">
        <f aca="false">IF(B260="озимая пшеница", IF(C260="классическая технология", 0.65, 0.82),
 IF(B260="подсолнечник", IF(C260="классическая технология", 0.68, 0.75),
 IF(B260="кукуруза", IF(C260="классическая технология", 0.65, 0.85),
 IF(B260="многолетние травы", IF(C260="классическая технология", 0.55, 0.7),
 IF(B260="Лён", IF(C260="классическая технология", 0.48, 0.7),
 IF(B260="Горох", IF(C260="классическая технология", 0.55, 0.8),
 "введите корректное значение"
 ))))))</f>
        <v>0.48</v>
      </c>
      <c r="W260" s="73" t="n">
        <f aca="false">H260*X260</f>
        <v>0.1092</v>
      </c>
      <c r="X260" s="72" t="n">
        <v>0.91</v>
      </c>
    </row>
    <row r="261" customFormat="false" ht="15" hidden="false" customHeight="false" outlineLevel="0" collapsed="false">
      <c r="A261" s="59" t="n">
        <v>259</v>
      </c>
      <c r="B261" s="71" t="s">
        <v>104</v>
      </c>
      <c r="C261" s="71" t="s">
        <v>102</v>
      </c>
      <c r="D261" s="72" t="n">
        <v>0.4</v>
      </c>
      <c r="E261" s="72" t="n">
        <v>0.1</v>
      </c>
      <c r="F261" s="72" t="n">
        <v>0.3</v>
      </c>
      <c r="G261" s="73" t="n">
        <f aca="false">D261+E261+F261</f>
        <v>0.8</v>
      </c>
      <c r="H261" s="73" t="n">
        <f aca="false">I261-G261</f>
        <v>1.2</v>
      </c>
      <c r="I261" s="16" t="n">
        <v>2</v>
      </c>
      <c r="J261" s="74" t="n">
        <f aca="false">H261/I261*100</f>
        <v>60</v>
      </c>
      <c r="K261" s="62" t="n">
        <v>157</v>
      </c>
      <c r="L261" s="73" t="n">
        <f aca="false">M261+N261-P261</f>
        <v>86</v>
      </c>
      <c r="M261" s="74" t="n">
        <v>129</v>
      </c>
      <c r="N261" s="74" t="n">
        <v>10</v>
      </c>
      <c r="O261" s="75" t="n">
        <f aca="false">L261/(H261*Q261)</f>
        <v>86.3453815261044</v>
      </c>
      <c r="P261" s="74" t="n">
        <v>53</v>
      </c>
      <c r="Q261" s="72" t="n">
        <v>0.83</v>
      </c>
      <c r="R261" s="73" t="n">
        <f aca="false">S261*T261*U261*V261</f>
        <v>5.445</v>
      </c>
      <c r="S261" s="74" t="n">
        <v>6</v>
      </c>
      <c r="T261" s="72" t="n">
        <v>0.45</v>
      </c>
      <c r="U261" s="72" t="n">
        <f aca="false">44/12</f>
        <v>3.66666666666667</v>
      </c>
      <c r="V261" s="72" t="n">
        <f aca="false">IF(B261="озимая пшеница", IF(C261="классическая технология", 0.65, 0.82),
 IF(B261="подсолнечник", IF(C261="классическая технология", 0.68, 0.75),
 IF(B261="кукуруза", IF(C261="классическая технология", 0.65, 0.85),
 IF(B261="многолетние травы", IF(C261="классическая технология", 0.55, 0.7),
 IF(B261="Лён", IF(C261="классическая технология", 0.48, 0.7),
 IF(B261="Горох", IF(C261="классическая технология", 0.55, 0.8),
 "введите корректное значение"
 ))))))</f>
        <v>0.55</v>
      </c>
      <c r="W261" s="73" t="n">
        <f aca="false">H261*X261</f>
        <v>0.984</v>
      </c>
      <c r="X261" s="72" t="n">
        <v>0.82</v>
      </c>
    </row>
    <row r="262" customFormat="false" ht="15" hidden="false" customHeight="false" outlineLevel="0" collapsed="false">
      <c r="A262" s="59" t="n">
        <v>260</v>
      </c>
      <c r="B262" s="71" t="s">
        <v>100</v>
      </c>
      <c r="C262" s="71" t="s">
        <v>101</v>
      </c>
      <c r="D262" s="72" t="n">
        <v>0.12</v>
      </c>
      <c r="E262" s="72" t="n">
        <v>0.04</v>
      </c>
      <c r="F262" s="72" t="n">
        <v>0.16</v>
      </c>
      <c r="G262" s="73" t="n">
        <f aca="false">D262+E262+F262</f>
        <v>0.32</v>
      </c>
      <c r="H262" s="73" t="n">
        <f aca="false">I262-G262</f>
        <v>0.58</v>
      </c>
      <c r="I262" s="16" t="n">
        <v>0.9</v>
      </c>
      <c r="J262" s="74" t="n">
        <f aca="false">H262/I262*100</f>
        <v>64.4444444444444</v>
      </c>
      <c r="K262" s="62" t="n">
        <v>385</v>
      </c>
      <c r="L262" s="73" t="n">
        <f aca="false">M262+N262-P262</f>
        <v>35</v>
      </c>
      <c r="M262" s="74" t="n">
        <v>78</v>
      </c>
      <c r="N262" s="74" t="n">
        <v>13</v>
      </c>
      <c r="O262" s="75" t="n">
        <f aca="false">L262/(H262*Q262)</f>
        <v>73.5912531539108</v>
      </c>
      <c r="P262" s="74" t="n">
        <v>56</v>
      </c>
      <c r="Q262" s="72" t="n">
        <v>0.82</v>
      </c>
      <c r="R262" s="73" t="n">
        <f aca="false">S262*T262*U262*V262</f>
        <v>6.93</v>
      </c>
      <c r="S262" s="74" t="n">
        <v>6</v>
      </c>
      <c r="T262" s="72" t="n">
        <v>0.45</v>
      </c>
      <c r="U262" s="72" t="n">
        <f aca="false">44/12</f>
        <v>3.66666666666667</v>
      </c>
      <c r="V262" s="72" t="n">
        <f aca="false">IF(B262="озимая пшеница", IF(C262="классическая технология", 0.65, 0.82),
 IF(B262="подсолнечник", IF(C262="классическая технология", 0.68, 0.75),
 IF(B262="кукуруза", IF(C262="классическая технология", 0.65, 0.85),
 IF(B262="многолетние травы", IF(C262="классическая технология", 0.55, 0.7),
 IF(B262="Лён", IF(C262="классическая технология", 0.48, 0.7),
 IF(B262="Горох", IF(C262="классическая технология", 0.55, 0.8),
 "введите корректное значение"
 ))))))</f>
        <v>0.7</v>
      </c>
      <c r="W262" s="73" t="n">
        <f aca="false">H262*X262</f>
        <v>0.5568</v>
      </c>
      <c r="X262" s="72" t="n">
        <v>0.96</v>
      </c>
    </row>
    <row r="263" customFormat="false" ht="15" hidden="false" customHeight="false" outlineLevel="0" collapsed="false">
      <c r="A263" s="59" t="n">
        <v>261</v>
      </c>
      <c r="B263" s="71" t="s">
        <v>100</v>
      </c>
      <c r="C263" s="71" t="s">
        <v>102</v>
      </c>
      <c r="D263" s="72" t="n">
        <v>0.518</v>
      </c>
      <c r="E263" s="72" t="n">
        <v>0.074</v>
      </c>
      <c r="F263" s="72" t="n">
        <v>0.222</v>
      </c>
      <c r="G263" s="73" t="n">
        <f aca="false">D263+E263+F263</f>
        <v>0.814</v>
      </c>
      <c r="H263" s="73" t="n">
        <f aca="false">I263-G263</f>
        <v>0.186</v>
      </c>
      <c r="I263" s="16" t="n">
        <v>1</v>
      </c>
      <c r="J263" s="74" t="n">
        <f aca="false">H263/I263*100</f>
        <v>18.6</v>
      </c>
      <c r="K263" s="62" t="n">
        <v>182</v>
      </c>
      <c r="L263" s="73" t="n">
        <f aca="false">M263+N263-P263</f>
        <v>27</v>
      </c>
      <c r="M263" s="74" t="n">
        <v>90</v>
      </c>
      <c r="N263" s="74" t="n">
        <v>8</v>
      </c>
      <c r="O263" s="75" t="n">
        <f aca="false">L263/(H263*Q263)</f>
        <v>152.801358234295</v>
      </c>
      <c r="P263" s="74" t="n">
        <v>71</v>
      </c>
      <c r="Q263" s="72" t="n">
        <v>0.95</v>
      </c>
      <c r="R263" s="73" t="n">
        <f aca="false">S263*T263*U263*V263</f>
        <v>4.752</v>
      </c>
      <c r="S263" s="74" t="n">
        <v>6</v>
      </c>
      <c r="T263" s="72" t="n">
        <v>0.45</v>
      </c>
      <c r="U263" s="72" t="n">
        <f aca="false">44/12</f>
        <v>3.66666666666667</v>
      </c>
      <c r="V263" s="72" t="n">
        <f aca="false">IF(B263="озимая пшеница", IF(C263="классическая технология", 0.65, 0.82),
 IF(B263="подсолнечник", IF(C263="классическая технология", 0.68, 0.75),
 IF(B263="кукуруза", IF(C263="классическая технология", 0.65, 0.85),
 IF(B263="многолетние травы", IF(C263="классическая технология", 0.55, 0.7),
 IF(B263="Лён", IF(C263="классическая технология", 0.48, 0.7),
 IF(B263="Горох", IF(C263="классическая технология", 0.55, 0.8),
 "введите корректное значение"
 ))))))</f>
        <v>0.48</v>
      </c>
      <c r="W263" s="73" t="n">
        <f aca="false">H263*X263</f>
        <v>0.18042</v>
      </c>
      <c r="X263" s="72" t="n">
        <v>0.97</v>
      </c>
    </row>
    <row r="264" customFormat="false" ht="15" hidden="false" customHeight="false" outlineLevel="0" collapsed="false">
      <c r="A264" s="59" t="n">
        <v>262</v>
      </c>
      <c r="B264" s="71" t="s">
        <v>100</v>
      </c>
      <c r="C264" s="71" t="s">
        <v>102</v>
      </c>
      <c r="D264" s="72" t="n">
        <v>0.576</v>
      </c>
      <c r="E264" s="72" t="n">
        <v>0.144</v>
      </c>
      <c r="F264" s="72" t="n">
        <v>0.504</v>
      </c>
      <c r="G264" s="73" t="n">
        <f aca="false">D264+E264+F264</f>
        <v>1.224</v>
      </c>
      <c r="H264" s="73" t="n">
        <f aca="false">I264-G264</f>
        <v>0.0759999999999999</v>
      </c>
      <c r="I264" s="16" t="n">
        <v>1.3</v>
      </c>
      <c r="J264" s="74" t="n">
        <f aca="false">H264/I264*100</f>
        <v>5.84615384615383</v>
      </c>
      <c r="K264" s="62" t="n">
        <v>163</v>
      </c>
      <c r="L264" s="73" t="n">
        <f aca="false">M264+N264-P264</f>
        <v>26</v>
      </c>
      <c r="M264" s="74" t="n">
        <v>62</v>
      </c>
      <c r="N264" s="74" t="n">
        <v>7</v>
      </c>
      <c r="O264" s="75" t="n">
        <f aca="false">L264/(H264*Q264)</f>
        <v>371.853546910756</v>
      </c>
      <c r="P264" s="74" t="n">
        <v>43</v>
      </c>
      <c r="Q264" s="72" t="n">
        <v>0.92</v>
      </c>
      <c r="R264" s="73" t="n">
        <f aca="false">S264*T264*U264*V264</f>
        <v>4.752</v>
      </c>
      <c r="S264" s="74" t="n">
        <v>6</v>
      </c>
      <c r="T264" s="72" t="n">
        <v>0.45</v>
      </c>
      <c r="U264" s="72" t="n">
        <f aca="false">44/12</f>
        <v>3.66666666666667</v>
      </c>
      <c r="V264" s="72" t="n">
        <f aca="false">IF(B264="озимая пшеница", IF(C264="классическая технология", 0.65, 0.82),
 IF(B264="подсолнечник", IF(C264="классическая технология", 0.68, 0.75),
 IF(B264="кукуруза", IF(C264="классическая технология", 0.65, 0.85),
 IF(B264="многолетние травы", IF(C264="классическая технология", 0.55, 0.7),
 IF(B264="Лён", IF(C264="классическая технология", 0.48, 0.7),
 IF(B264="Горох", IF(C264="классическая технология", 0.55, 0.8),
 "введите корректное значение"
 ))))))</f>
        <v>0.48</v>
      </c>
      <c r="W264" s="73" t="n">
        <f aca="false">H264*X264</f>
        <v>0.0607999999999999</v>
      </c>
      <c r="X264" s="72" t="n">
        <v>0.8</v>
      </c>
    </row>
    <row r="265" customFormat="false" ht="15" hidden="false" customHeight="false" outlineLevel="0" collapsed="false">
      <c r="A265" s="59" t="n">
        <v>263</v>
      </c>
      <c r="B265" s="71" t="s">
        <v>105</v>
      </c>
      <c r="C265" s="71" t="s">
        <v>102</v>
      </c>
      <c r="D265" s="72" t="n">
        <v>0.174</v>
      </c>
      <c r="E265" s="72" t="n">
        <v>0.058</v>
      </c>
      <c r="F265" s="72" t="n">
        <v>0.116</v>
      </c>
      <c r="G265" s="73" t="n">
        <f aca="false">D265+E265+F265</f>
        <v>0.348</v>
      </c>
      <c r="H265" s="73" t="n">
        <f aca="false">I265-G265</f>
        <v>4.352</v>
      </c>
      <c r="I265" s="16" t="n">
        <v>4.7</v>
      </c>
      <c r="J265" s="74" t="n">
        <f aca="false">H265/I265*100</f>
        <v>92.5957446808511</v>
      </c>
      <c r="K265" s="62" t="n">
        <v>183</v>
      </c>
      <c r="L265" s="73" t="n">
        <f aca="false">M265+N265-P265</f>
        <v>14</v>
      </c>
      <c r="M265" s="74" t="n">
        <v>89</v>
      </c>
      <c r="N265" s="74" t="n">
        <v>9</v>
      </c>
      <c r="O265" s="75" t="n">
        <f aca="false">L265/(H265*Q265)</f>
        <v>3.38622291021672</v>
      </c>
      <c r="P265" s="74" t="n">
        <v>84</v>
      </c>
      <c r="Q265" s="72" t="n">
        <v>0.95</v>
      </c>
      <c r="R265" s="73" t="n">
        <f aca="false">S265*T265*U265*V265</f>
        <v>6.435</v>
      </c>
      <c r="S265" s="74" t="n">
        <v>6</v>
      </c>
      <c r="T265" s="72" t="n">
        <v>0.45</v>
      </c>
      <c r="U265" s="72" t="n">
        <f aca="false">44/12</f>
        <v>3.66666666666667</v>
      </c>
      <c r="V265" s="72" t="n">
        <f aca="false">IF(B265="озимая пшеница", IF(C265="классическая технология", 0.65, 0.82),
 IF(B265="подсолнечник", IF(C265="классическая технология", 0.68, 0.75),
 IF(B265="кукуруза", IF(C265="классическая технология", 0.65, 0.85),
 IF(B265="многолетние травы", IF(C265="классическая технология", 0.55, 0.7),
 IF(B265="Лён", IF(C265="классическая технология", 0.48, 0.7),
 IF(B265="Горох", IF(C265="классическая технология", 0.55, 0.8),
 "введите корректное значение"
 ))))))</f>
        <v>0.65</v>
      </c>
      <c r="W265" s="73" t="n">
        <f aca="false">H265*X265</f>
        <v>3.96032</v>
      </c>
      <c r="X265" s="72" t="n">
        <v>0.91</v>
      </c>
    </row>
    <row r="266" customFormat="false" ht="15" hidden="false" customHeight="false" outlineLevel="0" collapsed="false">
      <c r="A266" s="59" t="n">
        <v>264</v>
      </c>
      <c r="B266" s="71" t="s">
        <v>100</v>
      </c>
      <c r="C266" s="71" t="s">
        <v>102</v>
      </c>
      <c r="D266" s="72" t="n">
        <v>0.301</v>
      </c>
      <c r="E266" s="72" t="n">
        <v>0.043</v>
      </c>
      <c r="F266" s="72" t="n">
        <v>0.086</v>
      </c>
      <c r="G266" s="73" t="n">
        <f aca="false">D266+E266+F266</f>
        <v>0.43</v>
      </c>
      <c r="H266" s="73" t="n">
        <f aca="false">I266-G266</f>
        <v>0.57</v>
      </c>
      <c r="I266" s="16" t="n">
        <v>1</v>
      </c>
      <c r="J266" s="74" t="n">
        <f aca="false">H266/I266*100</f>
        <v>57</v>
      </c>
      <c r="K266" s="62" t="n">
        <v>429</v>
      </c>
      <c r="L266" s="73" t="n">
        <f aca="false">M266+N266-P266</f>
        <v>55</v>
      </c>
      <c r="M266" s="74" t="n">
        <v>92</v>
      </c>
      <c r="N266" s="74" t="n">
        <v>14</v>
      </c>
      <c r="O266" s="75" t="n">
        <f aca="false">L266/(H266*Q266)</f>
        <v>97.4658869395712</v>
      </c>
      <c r="P266" s="74" t="n">
        <v>51</v>
      </c>
      <c r="Q266" s="72" t="n">
        <v>0.99</v>
      </c>
      <c r="R266" s="73" t="n">
        <f aca="false">S266*T266*U266*V266</f>
        <v>2.376</v>
      </c>
      <c r="S266" s="74" t="n">
        <v>3</v>
      </c>
      <c r="T266" s="72" t="n">
        <v>0.45</v>
      </c>
      <c r="U266" s="72" t="n">
        <f aca="false">44/12</f>
        <v>3.66666666666667</v>
      </c>
      <c r="V266" s="72" t="n">
        <f aca="false">IF(B266="озимая пшеница", IF(C266="классическая технология", 0.65, 0.82),
 IF(B266="подсолнечник", IF(C266="классическая технология", 0.68, 0.75),
 IF(B266="кукуруза", IF(C266="классическая технология", 0.65, 0.85),
 IF(B266="многолетние травы", IF(C266="классическая технология", 0.55, 0.7),
 IF(B266="Лён", IF(C266="классическая технология", 0.48, 0.7),
 IF(B266="Горох", IF(C266="классическая технология", 0.55, 0.8),
 "введите корректное значение"
 ))))))</f>
        <v>0.48</v>
      </c>
      <c r="W266" s="73" t="n">
        <f aca="false">H266*X266</f>
        <v>0.4788</v>
      </c>
      <c r="X266" s="72" t="n">
        <v>0.84</v>
      </c>
    </row>
    <row r="267" customFormat="false" ht="15" hidden="false" customHeight="false" outlineLevel="0" collapsed="false">
      <c r="A267" s="59" t="n">
        <v>265</v>
      </c>
      <c r="B267" s="71" t="s">
        <v>104</v>
      </c>
      <c r="C267" s="71" t="s">
        <v>102</v>
      </c>
      <c r="D267" s="72" t="n">
        <v>0.608</v>
      </c>
      <c r="E267" s="72" t="n">
        <v>0.152</v>
      </c>
      <c r="F267" s="72" t="n">
        <v>0.608</v>
      </c>
      <c r="G267" s="73" t="n">
        <f aca="false">D267+E267+F267</f>
        <v>1.368</v>
      </c>
      <c r="H267" s="73" t="n">
        <f aca="false">I267-G267</f>
        <v>1.032</v>
      </c>
      <c r="I267" s="16" t="n">
        <v>2.4</v>
      </c>
      <c r="J267" s="74" t="n">
        <f aca="false">H267/I267*100</f>
        <v>43</v>
      </c>
      <c r="K267" s="62" t="n">
        <v>218</v>
      </c>
      <c r="L267" s="73" t="n">
        <f aca="false">M267+N267-P267</f>
        <v>0</v>
      </c>
      <c r="M267" s="74" t="n">
        <v>72</v>
      </c>
      <c r="N267" s="74" t="n">
        <v>7</v>
      </c>
      <c r="O267" s="75" t="n">
        <f aca="false">L267/(H267*Q267)</f>
        <v>0</v>
      </c>
      <c r="P267" s="74" t="n">
        <v>79</v>
      </c>
      <c r="Q267" s="72" t="n">
        <v>1</v>
      </c>
      <c r="R267" s="73" t="n">
        <f aca="false">S267*T267*U267*V267</f>
        <v>4.5375</v>
      </c>
      <c r="S267" s="74" t="n">
        <v>5</v>
      </c>
      <c r="T267" s="72" t="n">
        <v>0.45</v>
      </c>
      <c r="U267" s="72" t="n">
        <f aca="false">44/12</f>
        <v>3.66666666666667</v>
      </c>
      <c r="V267" s="72" t="n">
        <f aca="false">IF(B267="озимая пшеница", IF(C267="классическая технология", 0.65, 0.82),
 IF(B267="подсолнечник", IF(C267="классическая технология", 0.68, 0.75),
 IF(B267="кукуруза", IF(C267="классическая технология", 0.65, 0.85),
 IF(B267="многолетние травы", IF(C267="классическая технология", 0.55, 0.7),
 IF(B267="Лён", IF(C267="классическая технология", 0.48, 0.7),
 IF(B267="Горох", IF(C267="классическая технология", 0.55, 0.8),
 "введите корректное значение"
 ))))))</f>
        <v>0.55</v>
      </c>
      <c r="W267" s="73" t="n">
        <f aca="false">H267*X267</f>
        <v>0.91848</v>
      </c>
      <c r="X267" s="72" t="n">
        <v>0.89</v>
      </c>
    </row>
    <row r="268" customFormat="false" ht="15" hidden="false" customHeight="false" outlineLevel="0" collapsed="false">
      <c r="A268" s="59" t="n">
        <v>266</v>
      </c>
      <c r="B268" s="71" t="s">
        <v>105</v>
      </c>
      <c r="C268" s="71" t="s">
        <v>101</v>
      </c>
      <c r="D268" s="72" t="n">
        <v>0.186</v>
      </c>
      <c r="E268" s="72" t="n">
        <v>0.124</v>
      </c>
      <c r="F268" s="72" t="n">
        <v>0.124</v>
      </c>
      <c r="G268" s="73" t="n">
        <f aca="false">D268+E268+F268</f>
        <v>0.434</v>
      </c>
      <c r="H268" s="73" t="n">
        <f aca="false">I268-G268</f>
        <v>4.366</v>
      </c>
      <c r="I268" s="16" t="n">
        <v>4.8</v>
      </c>
      <c r="J268" s="74" t="n">
        <f aca="false">H268/I268*100</f>
        <v>90.9583333333333</v>
      </c>
      <c r="K268" s="62" t="n">
        <v>472</v>
      </c>
      <c r="L268" s="73" t="n">
        <f aca="false">M268+N268-P268</f>
        <v>55</v>
      </c>
      <c r="M268" s="74" t="n">
        <v>114</v>
      </c>
      <c r="N268" s="74" t="n">
        <v>14</v>
      </c>
      <c r="O268" s="75" t="n">
        <f aca="false">L268/(H268*Q268)</f>
        <v>12.7245889957754</v>
      </c>
      <c r="P268" s="74" t="n">
        <v>73</v>
      </c>
      <c r="Q268" s="72" t="n">
        <v>0.99</v>
      </c>
      <c r="R268" s="73" t="n">
        <f aca="false">S268*T268*U268*V268</f>
        <v>5.61</v>
      </c>
      <c r="S268" s="74" t="n">
        <v>4</v>
      </c>
      <c r="T268" s="72" t="n">
        <v>0.45</v>
      </c>
      <c r="U268" s="72" t="n">
        <f aca="false">44/12</f>
        <v>3.66666666666667</v>
      </c>
      <c r="V268" s="72" t="n">
        <f aca="false">IF(B268="озимая пшеница", IF(C268="классическая технология", 0.65, 0.82),
 IF(B268="подсолнечник", IF(C268="классическая технология", 0.68, 0.75),
 IF(B268="кукуруза", IF(C268="классическая технология", 0.65, 0.85),
 IF(B268="многолетние травы", IF(C268="классическая технология", 0.55, 0.7),
 IF(B268="Лён", IF(C268="классическая технология", 0.48, 0.7),
 IF(B268="Горох", IF(C268="классическая технология", 0.55, 0.8),
 "введите корректное значение"
 ))))))</f>
        <v>0.85</v>
      </c>
      <c r="W268" s="73" t="n">
        <f aca="false">H268*X268</f>
        <v>3.53646</v>
      </c>
      <c r="X268" s="72" t="n">
        <v>0.81</v>
      </c>
    </row>
    <row r="269" customFormat="false" ht="15" hidden="false" customHeight="false" outlineLevel="0" collapsed="false">
      <c r="A269" s="59" t="n">
        <v>267</v>
      </c>
      <c r="B269" s="71" t="s">
        <v>107</v>
      </c>
      <c r="C269" s="71" t="s">
        <v>102</v>
      </c>
      <c r="D269" s="72" t="n">
        <v>0.208</v>
      </c>
      <c r="E269" s="72" t="n">
        <v>0.052</v>
      </c>
      <c r="F269" s="72" t="n">
        <v>0.156</v>
      </c>
      <c r="G269" s="73" t="n">
        <f aca="false">D269+E269+F269</f>
        <v>0.416</v>
      </c>
      <c r="H269" s="73" t="n">
        <f aca="false">I269-G269</f>
        <v>0.584</v>
      </c>
      <c r="I269" s="16" t="n">
        <v>1</v>
      </c>
      <c r="J269" s="74" t="n">
        <f aca="false">H269/I269*100</f>
        <v>58.4</v>
      </c>
      <c r="K269" s="62" t="n">
        <v>283</v>
      </c>
      <c r="L269" s="73" t="n">
        <f aca="false">M269+N269-P269</f>
        <v>78</v>
      </c>
      <c r="M269" s="74" t="n">
        <v>122</v>
      </c>
      <c r="N269" s="74" t="n">
        <v>8</v>
      </c>
      <c r="O269" s="75" t="n">
        <f aca="false">L269/(H269*Q269)</f>
        <v>166.952054794521</v>
      </c>
      <c r="P269" s="74" t="n">
        <v>52</v>
      </c>
      <c r="Q269" s="72" t="n">
        <v>0.8</v>
      </c>
      <c r="R269" s="73" t="n">
        <f aca="false">S269*T269*U269*V269</f>
        <v>3.366</v>
      </c>
      <c r="S269" s="74" t="n">
        <v>3</v>
      </c>
      <c r="T269" s="72" t="n">
        <v>0.45</v>
      </c>
      <c r="U269" s="72" t="n">
        <f aca="false">44/12</f>
        <v>3.66666666666667</v>
      </c>
      <c r="V269" s="72" t="n">
        <f aca="false">IF(B269="озимая пшеница", IF(C269="классическая технология", 0.65, 0.82),
 IF(B269="подсолнечник", IF(C269="классическая технология", 0.68, 0.75),
 IF(B269="кукуруза", IF(C269="классическая технология", 0.65, 0.85),
 IF(B269="многолетние травы", IF(C269="классическая технология", 0.55, 0.7),
 IF(B269="Лён", IF(C269="классическая технология", 0.48, 0.7),
 IF(B269="Горох", IF(C269="классическая технология", 0.55, 0.8),
 "введите корректное значение"
 ))))))</f>
        <v>0.68</v>
      </c>
      <c r="W269" s="73" t="n">
        <f aca="false">H269*X269</f>
        <v>0.584</v>
      </c>
      <c r="X269" s="72" t="n">
        <v>1</v>
      </c>
    </row>
    <row r="270" customFormat="false" ht="15" hidden="false" customHeight="false" outlineLevel="0" collapsed="false">
      <c r="A270" s="59" t="n">
        <v>268</v>
      </c>
      <c r="B270" s="71" t="s">
        <v>104</v>
      </c>
      <c r="C270" s="71" t="s">
        <v>102</v>
      </c>
      <c r="D270" s="72" t="n">
        <v>0.315</v>
      </c>
      <c r="E270" s="72" t="n">
        <v>0.063</v>
      </c>
      <c r="F270" s="72" t="n">
        <v>0.441</v>
      </c>
      <c r="G270" s="73" t="n">
        <f aca="false">D270+E270+F270</f>
        <v>0.819</v>
      </c>
      <c r="H270" s="73" t="n">
        <f aca="false">I270-G270</f>
        <v>1.581</v>
      </c>
      <c r="I270" s="16" t="n">
        <v>2.4</v>
      </c>
      <c r="J270" s="74" t="n">
        <f aca="false">H270/I270*100</f>
        <v>65.875</v>
      </c>
      <c r="K270" s="62" t="n">
        <v>160</v>
      </c>
      <c r="L270" s="73" t="n">
        <f aca="false">M270+N270-P270</f>
        <v>54</v>
      </c>
      <c r="M270" s="74" t="n">
        <v>85</v>
      </c>
      <c r="N270" s="74" t="n">
        <v>12</v>
      </c>
      <c r="O270" s="75" t="n">
        <f aca="false">L270/(H270*Q270)</f>
        <v>41.1513225577833</v>
      </c>
      <c r="P270" s="74" t="n">
        <v>43</v>
      </c>
      <c r="Q270" s="72" t="n">
        <v>0.83</v>
      </c>
      <c r="R270" s="73" t="n">
        <f aca="false">S270*T270*U270*V270</f>
        <v>4.5375</v>
      </c>
      <c r="S270" s="74" t="n">
        <v>5</v>
      </c>
      <c r="T270" s="72" t="n">
        <v>0.45</v>
      </c>
      <c r="U270" s="72" t="n">
        <f aca="false">44/12</f>
        <v>3.66666666666667</v>
      </c>
      <c r="V270" s="72" t="n">
        <f aca="false">IF(B270="озимая пшеница", IF(C270="классическая технология", 0.65, 0.82),
 IF(B270="подсолнечник", IF(C270="классическая технология", 0.68, 0.75),
 IF(B270="кукуруза", IF(C270="классическая технология", 0.65, 0.85),
 IF(B270="многолетние травы", IF(C270="классическая технология", 0.55, 0.7),
 IF(B270="Лён", IF(C270="классическая технология", 0.48, 0.7),
 IF(B270="Горох", IF(C270="классическая технология", 0.55, 0.8),
 "введите корректное значение"
 ))))))</f>
        <v>0.55</v>
      </c>
      <c r="W270" s="73" t="n">
        <f aca="false">H270*X270</f>
        <v>1.51776</v>
      </c>
      <c r="X270" s="72" t="n">
        <v>0.96</v>
      </c>
    </row>
    <row r="271" customFormat="false" ht="15" hidden="false" customHeight="false" outlineLevel="0" collapsed="false">
      <c r="A271" s="59" t="n">
        <v>269</v>
      </c>
      <c r="B271" s="71" t="s">
        <v>107</v>
      </c>
      <c r="C271" s="71" t="s">
        <v>101</v>
      </c>
      <c r="D271" s="72" t="n">
        <v>0.336</v>
      </c>
      <c r="E271" s="72" t="n">
        <v>0.112</v>
      </c>
      <c r="F271" s="72" t="n">
        <v>0.336</v>
      </c>
      <c r="G271" s="73" t="n">
        <f aca="false">D271+E271+F271</f>
        <v>0.784</v>
      </c>
      <c r="H271" s="73" t="n">
        <f aca="false">I271-G271</f>
        <v>0.116</v>
      </c>
      <c r="I271" s="16" t="n">
        <v>0.9</v>
      </c>
      <c r="J271" s="74" t="n">
        <f aca="false">H271/I271*100</f>
        <v>12.8888888888889</v>
      </c>
      <c r="K271" s="62" t="n">
        <v>243</v>
      </c>
      <c r="L271" s="73" t="n">
        <f aca="false">M271+N271-P271</f>
        <v>61</v>
      </c>
      <c r="M271" s="74" t="n">
        <v>118</v>
      </c>
      <c r="N271" s="74" t="n">
        <v>12</v>
      </c>
      <c r="O271" s="75" t="n">
        <f aca="false">L271/(H271*Q271)</f>
        <v>565.443084909158</v>
      </c>
      <c r="P271" s="74" t="n">
        <v>69</v>
      </c>
      <c r="Q271" s="72" t="n">
        <v>0.93</v>
      </c>
      <c r="R271" s="73" t="n">
        <f aca="false">S271*T271*U271*V271</f>
        <v>3.7125</v>
      </c>
      <c r="S271" s="74" t="n">
        <v>3</v>
      </c>
      <c r="T271" s="72" t="n">
        <v>0.45</v>
      </c>
      <c r="U271" s="72" t="n">
        <f aca="false">44/12</f>
        <v>3.66666666666667</v>
      </c>
      <c r="V271" s="72" t="n">
        <f aca="false">IF(B271="озимая пшеница", IF(C271="классическая технология", 0.65, 0.82),
 IF(B271="подсолнечник", IF(C271="классическая технология", 0.68, 0.75),
 IF(B271="кукуруза", IF(C271="классическая технология", 0.65, 0.85),
 IF(B271="многолетние травы", IF(C271="классическая технология", 0.55, 0.7),
 IF(B271="Лён", IF(C271="классическая технология", 0.48, 0.7),
 IF(B271="Горох", IF(C271="классическая технология", 0.55, 0.8),
 "введите корректное значение"
 ))))))</f>
        <v>0.75</v>
      </c>
      <c r="W271" s="73" t="n">
        <f aca="false">H271*X271</f>
        <v>0.10092</v>
      </c>
      <c r="X271" s="72" t="n">
        <v>0.87</v>
      </c>
    </row>
    <row r="272" customFormat="false" ht="15" hidden="false" customHeight="false" outlineLevel="0" collapsed="false">
      <c r="A272" s="59" t="n">
        <v>270</v>
      </c>
      <c r="B272" s="71" t="s">
        <v>100</v>
      </c>
      <c r="C272" s="71" t="s">
        <v>101</v>
      </c>
      <c r="D272" s="72" t="n">
        <v>0.171</v>
      </c>
      <c r="E272" s="72" t="n">
        <v>0.057</v>
      </c>
      <c r="F272" s="72" t="n">
        <v>0.114</v>
      </c>
      <c r="G272" s="73" t="n">
        <f aca="false">D272+E272+F272</f>
        <v>0.342</v>
      </c>
      <c r="H272" s="73" t="n">
        <f aca="false">I272-G272</f>
        <v>0.958</v>
      </c>
      <c r="I272" s="16" t="n">
        <v>1.3</v>
      </c>
      <c r="J272" s="74" t="n">
        <f aca="false">H272/I272*100</f>
        <v>73.6923076923077</v>
      </c>
      <c r="K272" s="62" t="n">
        <v>328</v>
      </c>
      <c r="L272" s="73" t="n">
        <f aca="false">M272+N272-P272</f>
        <v>43</v>
      </c>
      <c r="M272" s="74" t="n">
        <v>104</v>
      </c>
      <c r="N272" s="74" t="n">
        <v>9</v>
      </c>
      <c r="O272" s="75" t="n">
        <f aca="false">L272/(H272*Q272)</f>
        <v>44.8851774530271</v>
      </c>
      <c r="P272" s="74" t="n">
        <v>70</v>
      </c>
      <c r="Q272" s="72" t="n">
        <v>1</v>
      </c>
      <c r="R272" s="73" t="n">
        <f aca="false">S272*T272*U272*V272</f>
        <v>4.62</v>
      </c>
      <c r="S272" s="74" t="n">
        <v>4</v>
      </c>
      <c r="T272" s="72" t="n">
        <v>0.45</v>
      </c>
      <c r="U272" s="72" t="n">
        <f aca="false">44/12</f>
        <v>3.66666666666667</v>
      </c>
      <c r="V272" s="72" t="n">
        <f aca="false">IF(B272="озимая пшеница", IF(C272="классическая технология", 0.65, 0.82),
 IF(B272="подсолнечник", IF(C272="классическая технология", 0.68, 0.75),
 IF(B272="кукуруза", IF(C272="классическая технология", 0.65, 0.85),
 IF(B272="многолетние травы", IF(C272="классическая технология", 0.55, 0.7),
 IF(B272="Лён", IF(C272="классическая технология", 0.48, 0.7),
 IF(B272="Горох", IF(C272="классическая технология", 0.55, 0.8),
 "введите корректное значение"
 ))))))</f>
        <v>0.7</v>
      </c>
      <c r="W272" s="73" t="n">
        <f aca="false">H272*X272</f>
        <v>0.8143</v>
      </c>
      <c r="X272" s="72" t="n">
        <v>0.85</v>
      </c>
    </row>
    <row r="273" customFormat="false" ht="15" hidden="false" customHeight="false" outlineLevel="0" collapsed="false">
      <c r="A273" s="59" t="n">
        <v>271</v>
      </c>
      <c r="B273" s="71" t="s">
        <v>103</v>
      </c>
      <c r="C273" s="71" t="s">
        <v>101</v>
      </c>
      <c r="D273" s="72" t="n">
        <v>0.448</v>
      </c>
      <c r="E273" s="72" t="n">
        <v>0.056</v>
      </c>
      <c r="F273" s="72" t="n">
        <v>0.168</v>
      </c>
      <c r="G273" s="73" t="n">
        <f aca="false">D273+E273+F273</f>
        <v>0.672</v>
      </c>
      <c r="H273" s="73" t="n">
        <f aca="false">I273-G273</f>
        <v>5.128</v>
      </c>
      <c r="I273" s="16" t="n">
        <v>5.8</v>
      </c>
      <c r="J273" s="74" t="n">
        <f aca="false">H273/I273*100</f>
        <v>88.4137931034483</v>
      </c>
      <c r="K273" s="62" t="n">
        <v>387</v>
      </c>
      <c r="L273" s="73" t="n">
        <f aca="false">M273+N273-P273</f>
        <v>62</v>
      </c>
      <c r="M273" s="74" t="n">
        <v>123</v>
      </c>
      <c r="N273" s="74" t="n">
        <v>10</v>
      </c>
      <c r="O273" s="75" t="n">
        <f aca="false">L273/(H273*Q273)</f>
        <v>13.4338706881609</v>
      </c>
      <c r="P273" s="74" t="n">
        <v>71</v>
      </c>
      <c r="Q273" s="72" t="n">
        <v>0.9</v>
      </c>
      <c r="R273" s="73" t="n">
        <f aca="false">S273*T273*U273*V273</f>
        <v>8.118</v>
      </c>
      <c r="S273" s="74" t="n">
        <v>6</v>
      </c>
      <c r="T273" s="72" t="n">
        <v>0.45</v>
      </c>
      <c r="U273" s="72" t="n">
        <f aca="false">44/12</f>
        <v>3.66666666666667</v>
      </c>
      <c r="V273" s="72" t="n">
        <f aca="false">IF(B273="озимая пшеница", IF(C273="классическая технология", 0.65, 0.82),
 IF(B273="подсолнечник", IF(C273="классическая технология", 0.68, 0.75),
 IF(B273="кукуруза", IF(C273="классическая технология", 0.65, 0.85),
 IF(B273="многолетние травы", IF(C273="классическая технология", 0.55, 0.7),
 IF(B273="Лён", IF(C273="классическая технология", 0.48, 0.7),
 IF(B273="Горох", IF(C273="классическая технология", 0.55, 0.8),
 "введите корректное значение"
 ))))))</f>
        <v>0.82</v>
      </c>
      <c r="W273" s="73" t="n">
        <f aca="false">H273*X273</f>
        <v>5.07672</v>
      </c>
      <c r="X273" s="72" t="n">
        <v>0.99</v>
      </c>
    </row>
    <row r="274" customFormat="false" ht="15" hidden="false" customHeight="false" outlineLevel="0" collapsed="false">
      <c r="A274" s="59" t="n">
        <v>272</v>
      </c>
      <c r="B274" s="71" t="s">
        <v>100</v>
      </c>
      <c r="C274" s="71" t="s">
        <v>102</v>
      </c>
      <c r="D274" s="72" t="n">
        <v>0.35</v>
      </c>
      <c r="E274" s="72" t="n">
        <v>0.14</v>
      </c>
      <c r="F274" s="72" t="n">
        <v>0.14</v>
      </c>
      <c r="G274" s="73" t="n">
        <f aca="false">D274+E274+F274</f>
        <v>0.63</v>
      </c>
      <c r="H274" s="73" t="n">
        <f aca="false">I274-G274</f>
        <v>0.17</v>
      </c>
      <c r="I274" s="16" t="n">
        <v>0.8</v>
      </c>
      <c r="J274" s="74" t="n">
        <f aca="false">H274/I274*100</f>
        <v>21.25</v>
      </c>
      <c r="K274" s="62" t="n">
        <v>133</v>
      </c>
      <c r="L274" s="73" t="n">
        <f aca="false">M274+N274-P274</f>
        <v>67</v>
      </c>
      <c r="M274" s="74" t="n">
        <v>122</v>
      </c>
      <c r="N274" s="74" t="n">
        <v>11</v>
      </c>
      <c r="O274" s="75" t="n">
        <f aca="false">L274/(H274*Q274)</f>
        <v>437.908496732026</v>
      </c>
      <c r="P274" s="74" t="n">
        <v>66</v>
      </c>
      <c r="Q274" s="72" t="n">
        <v>0.9</v>
      </c>
      <c r="R274" s="73" t="n">
        <f aca="false">S274*T274*U274*V274</f>
        <v>2.376</v>
      </c>
      <c r="S274" s="74" t="n">
        <v>3</v>
      </c>
      <c r="T274" s="72" t="n">
        <v>0.45</v>
      </c>
      <c r="U274" s="72" t="n">
        <f aca="false">44/12</f>
        <v>3.66666666666667</v>
      </c>
      <c r="V274" s="72" t="n">
        <f aca="false">IF(B274="озимая пшеница", IF(C274="классическая технология", 0.65, 0.82),
 IF(B274="подсолнечник", IF(C274="классическая технология", 0.68, 0.75),
 IF(B274="кукуруза", IF(C274="классическая технология", 0.65, 0.85),
 IF(B274="многолетние травы", IF(C274="классическая технология", 0.55, 0.7),
 IF(B274="Лён", IF(C274="классическая технология", 0.48, 0.7),
 IF(B274="Горох", IF(C274="классическая технология", 0.55, 0.8),
 "введите корректное значение"
 ))))))</f>
        <v>0.48</v>
      </c>
      <c r="W274" s="73" t="n">
        <f aca="false">H274*X274</f>
        <v>0.1598</v>
      </c>
      <c r="X274" s="72" t="n">
        <v>0.94</v>
      </c>
    </row>
    <row r="275" customFormat="false" ht="15" hidden="false" customHeight="false" outlineLevel="0" collapsed="false">
      <c r="A275" s="59" t="n">
        <v>273</v>
      </c>
      <c r="B275" s="71" t="s">
        <v>105</v>
      </c>
      <c r="C275" s="71" t="s">
        <v>102</v>
      </c>
      <c r="D275" s="72" t="n">
        <v>0.287</v>
      </c>
      <c r="E275" s="72" t="n">
        <v>0.041</v>
      </c>
      <c r="F275" s="72" t="n">
        <v>0.164</v>
      </c>
      <c r="G275" s="73" t="n">
        <f aca="false">D275+E275+F275</f>
        <v>0.492</v>
      </c>
      <c r="H275" s="73" t="n">
        <f aca="false">I275-G275</f>
        <v>2.508</v>
      </c>
      <c r="I275" s="16" t="n">
        <v>3</v>
      </c>
      <c r="J275" s="74" t="n">
        <f aca="false">H275/I275*100</f>
        <v>83.6</v>
      </c>
      <c r="K275" s="62" t="n">
        <v>203</v>
      </c>
      <c r="L275" s="73" t="n">
        <f aca="false">M275+N275-P275</f>
        <v>27</v>
      </c>
      <c r="M275" s="74" t="n">
        <v>59</v>
      </c>
      <c r="N275" s="74" t="n">
        <v>9</v>
      </c>
      <c r="O275" s="75" t="n">
        <f aca="false">L275/(H275*Q275)</f>
        <v>12.374195677281</v>
      </c>
      <c r="P275" s="74" t="n">
        <v>41</v>
      </c>
      <c r="Q275" s="72" t="n">
        <v>0.87</v>
      </c>
      <c r="R275" s="73" t="n">
        <f aca="false">S275*T275*U275*V275</f>
        <v>4.29</v>
      </c>
      <c r="S275" s="74" t="n">
        <v>4</v>
      </c>
      <c r="T275" s="72" t="n">
        <v>0.45</v>
      </c>
      <c r="U275" s="72" t="n">
        <f aca="false">44/12</f>
        <v>3.66666666666667</v>
      </c>
      <c r="V275" s="72" t="n">
        <f aca="false">IF(B275="озимая пшеница", IF(C275="классическая технология", 0.65, 0.82),
 IF(B275="подсолнечник", IF(C275="классическая технология", 0.68, 0.75),
 IF(B275="кукуруза", IF(C275="классическая технология", 0.65, 0.85),
 IF(B275="многолетние травы", IF(C275="классическая технология", 0.55, 0.7),
 IF(B275="Лён", IF(C275="классическая технология", 0.48, 0.7),
 IF(B275="Горох", IF(C275="классическая технология", 0.55, 0.8),
 "введите корректное значение"
 ))))))</f>
        <v>0.65</v>
      </c>
      <c r="W275" s="73" t="n">
        <f aca="false">H275*X275</f>
        <v>2.2572</v>
      </c>
      <c r="X275" s="72" t="n">
        <v>0.9</v>
      </c>
    </row>
    <row r="276" customFormat="false" ht="15" hidden="false" customHeight="false" outlineLevel="0" collapsed="false">
      <c r="A276" s="59" t="n">
        <v>274</v>
      </c>
      <c r="B276" s="71" t="s">
        <v>107</v>
      </c>
      <c r="C276" s="71" t="s">
        <v>101</v>
      </c>
      <c r="D276" s="72" t="n">
        <v>0.198</v>
      </c>
      <c r="E276" s="72" t="n">
        <v>0.066</v>
      </c>
      <c r="F276" s="72" t="n">
        <v>0.396</v>
      </c>
      <c r="G276" s="73" t="n">
        <f aca="false">D276+E276+F276</f>
        <v>0.66</v>
      </c>
      <c r="H276" s="73" t="n">
        <f aca="false">I276-G276</f>
        <v>0.44</v>
      </c>
      <c r="I276" s="16" t="n">
        <v>1.1</v>
      </c>
      <c r="J276" s="74" t="n">
        <f aca="false">H276/I276*100</f>
        <v>40</v>
      </c>
      <c r="K276" s="62" t="n">
        <v>117</v>
      </c>
      <c r="L276" s="73" t="n">
        <f aca="false">M276+N276-P276</f>
        <v>40</v>
      </c>
      <c r="M276" s="74" t="n">
        <v>87</v>
      </c>
      <c r="N276" s="74" t="n">
        <v>11</v>
      </c>
      <c r="O276" s="75" t="n">
        <f aca="false">L276/(H276*Q276)</f>
        <v>98.8142292490118</v>
      </c>
      <c r="P276" s="74" t="n">
        <v>58</v>
      </c>
      <c r="Q276" s="72" t="n">
        <v>0.92</v>
      </c>
      <c r="R276" s="73" t="n">
        <f aca="false">S276*T276*U276*V276</f>
        <v>4.95</v>
      </c>
      <c r="S276" s="74" t="n">
        <v>4</v>
      </c>
      <c r="T276" s="72" t="n">
        <v>0.45</v>
      </c>
      <c r="U276" s="72" t="n">
        <f aca="false">44/12</f>
        <v>3.66666666666667</v>
      </c>
      <c r="V276" s="72" t="n">
        <f aca="false">IF(B276="озимая пшеница", IF(C276="классическая технология", 0.65, 0.82),
 IF(B276="подсолнечник", IF(C276="классическая технология", 0.68, 0.75),
 IF(B276="кукуруза", IF(C276="классическая технология", 0.65, 0.85),
 IF(B276="многолетние травы", IF(C276="классическая технология", 0.55, 0.7),
 IF(B276="Лён", IF(C276="классическая технология", 0.48, 0.7),
 IF(B276="Горох", IF(C276="классическая технология", 0.55, 0.8),
 "введите корректное значение"
 ))))))</f>
        <v>0.75</v>
      </c>
      <c r="W276" s="73" t="n">
        <f aca="false">H276*X276</f>
        <v>0.3784</v>
      </c>
      <c r="X276" s="72" t="n">
        <v>0.86</v>
      </c>
    </row>
    <row r="277" customFormat="false" ht="15" hidden="false" customHeight="false" outlineLevel="0" collapsed="false">
      <c r="A277" s="59" t="n">
        <v>275</v>
      </c>
      <c r="B277" s="71" t="s">
        <v>100</v>
      </c>
      <c r="C277" s="71" t="s">
        <v>102</v>
      </c>
      <c r="D277" s="72" t="n">
        <v>0.156</v>
      </c>
      <c r="E277" s="72" t="n">
        <v>0.104</v>
      </c>
      <c r="F277" s="72" t="n">
        <v>0.416</v>
      </c>
      <c r="G277" s="73" t="n">
        <f aca="false">D277+E277+F277</f>
        <v>0.676</v>
      </c>
      <c r="H277" s="73" t="n">
        <f aca="false">I277-G277</f>
        <v>0.224</v>
      </c>
      <c r="I277" s="16" t="n">
        <v>0.9</v>
      </c>
      <c r="J277" s="74" t="n">
        <f aca="false">H277/I277*100</f>
        <v>24.8888888888889</v>
      </c>
      <c r="K277" s="62" t="n">
        <v>223</v>
      </c>
      <c r="L277" s="73" t="n">
        <f aca="false">M277+N277-P277</f>
        <v>111</v>
      </c>
      <c r="M277" s="74" t="n">
        <v>141</v>
      </c>
      <c r="N277" s="74" t="n">
        <v>13</v>
      </c>
      <c r="O277" s="75" t="n">
        <f aca="false">L277/(H277*Q277)</f>
        <v>597.030981067126</v>
      </c>
      <c r="P277" s="74" t="n">
        <v>43</v>
      </c>
      <c r="Q277" s="72" t="n">
        <v>0.83</v>
      </c>
      <c r="R277" s="73" t="n">
        <f aca="false">S277*T277*U277*V277</f>
        <v>2.376</v>
      </c>
      <c r="S277" s="74" t="n">
        <v>3</v>
      </c>
      <c r="T277" s="72" t="n">
        <v>0.45</v>
      </c>
      <c r="U277" s="72" t="n">
        <f aca="false">44/12</f>
        <v>3.66666666666667</v>
      </c>
      <c r="V277" s="72" t="n">
        <f aca="false">IF(B277="озимая пшеница", IF(C277="классическая технология", 0.65, 0.82),
 IF(B277="подсолнечник", IF(C277="классическая технология", 0.68, 0.75),
 IF(B277="кукуруза", IF(C277="классическая технология", 0.65, 0.85),
 IF(B277="многолетние травы", IF(C277="классическая технология", 0.55, 0.7),
 IF(B277="Лён", IF(C277="классическая технология", 0.48, 0.7),
 IF(B277="Горох", IF(C277="классическая технология", 0.55, 0.8),
 "введите корректное значение"
 ))))))</f>
        <v>0.48</v>
      </c>
      <c r="W277" s="73" t="n">
        <f aca="false">H277*X277</f>
        <v>0.2128</v>
      </c>
      <c r="X277" s="72" t="n">
        <v>0.95</v>
      </c>
    </row>
    <row r="278" customFormat="false" ht="15" hidden="false" customHeight="false" outlineLevel="0" collapsed="false">
      <c r="A278" s="59" t="n">
        <v>276</v>
      </c>
      <c r="B278" s="71" t="s">
        <v>103</v>
      </c>
      <c r="C278" s="71" t="s">
        <v>102</v>
      </c>
      <c r="D278" s="72" t="n">
        <v>0.204</v>
      </c>
      <c r="E278" s="72" t="n">
        <v>0.136</v>
      </c>
      <c r="F278" s="72" t="n">
        <v>0.272</v>
      </c>
      <c r="G278" s="73" t="n">
        <f aca="false">D278+E278+F278</f>
        <v>0.612</v>
      </c>
      <c r="H278" s="73" t="n">
        <f aca="false">I278-G278</f>
        <v>5.688</v>
      </c>
      <c r="I278" s="16" t="n">
        <v>6.3</v>
      </c>
      <c r="J278" s="74" t="n">
        <f aca="false">H278/I278*100</f>
        <v>90.2857142857143</v>
      </c>
      <c r="K278" s="62" t="n">
        <v>376</v>
      </c>
      <c r="L278" s="73" t="n">
        <f aca="false">M278+N278-P278</f>
        <v>46</v>
      </c>
      <c r="M278" s="74" t="n">
        <v>103</v>
      </c>
      <c r="N278" s="74" t="n">
        <v>14</v>
      </c>
      <c r="O278" s="75" t="n">
        <f aca="false">L278/(H278*Q278)</f>
        <v>8.25224604609777</v>
      </c>
      <c r="P278" s="74" t="n">
        <v>71</v>
      </c>
      <c r="Q278" s="72" t="n">
        <v>0.98</v>
      </c>
      <c r="R278" s="73" t="n">
        <f aca="false">S278*T278*U278*V278</f>
        <v>4.29</v>
      </c>
      <c r="S278" s="74" t="n">
        <v>4</v>
      </c>
      <c r="T278" s="72" t="n">
        <v>0.45</v>
      </c>
      <c r="U278" s="72" t="n">
        <f aca="false">44/12</f>
        <v>3.66666666666667</v>
      </c>
      <c r="V278" s="72" t="n">
        <f aca="false">IF(B278="озимая пшеница", IF(C278="классическая технология", 0.65, 0.82),
 IF(B278="подсолнечник", IF(C278="классическая технология", 0.68, 0.75),
 IF(B278="кукуруза", IF(C278="классическая технология", 0.65, 0.85),
 IF(B278="многолетние травы", IF(C278="классическая технология", 0.55, 0.7),
 IF(B278="Лён", IF(C278="классическая технология", 0.48, 0.7),
 IF(B278="Горох", IF(C278="классическая технология", 0.55, 0.8),
 "введите корректное значение"
 ))))))</f>
        <v>0.65</v>
      </c>
      <c r="W278" s="73" t="n">
        <f aca="false">H278*X278</f>
        <v>5.4036</v>
      </c>
      <c r="X278" s="72" t="n">
        <v>0.95</v>
      </c>
    </row>
    <row r="279" customFormat="false" ht="15" hidden="false" customHeight="false" outlineLevel="0" collapsed="false">
      <c r="A279" s="59" t="n">
        <v>277</v>
      </c>
      <c r="B279" s="71" t="s">
        <v>103</v>
      </c>
      <c r="C279" s="71" t="s">
        <v>101</v>
      </c>
      <c r="D279" s="72" t="n">
        <v>0.414</v>
      </c>
      <c r="E279" s="72" t="n">
        <v>0.138</v>
      </c>
      <c r="F279" s="72" t="n">
        <v>0.552</v>
      </c>
      <c r="G279" s="73" t="n">
        <f aca="false">D279+E279+F279</f>
        <v>1.104</v>
      </c>
      <c r="H279" s="73" t="n">
        <f aca="false">I279-G279</f>
        <v>5.496</v>
      </c>
      <c r="I279" s="16" t="n">
        <v>6.6</v>
      </c>
      <c r="J279" s="74" t="n">
        <f aca="false">H279/I279*100</f>
        <v>83.2727272727273</v>
      </c>
      <c r="K279" s="62" t="n">
        <v>169</v>
      </c>
      <c r="L279" s="73" t="n">
        <f aca="false">M279+N279-P279</f>
        <v>118</v>
      </c>
      <c r="M279" s="74" t="n">
        <v>145</v>
      </c>
      <c r="N279" s="74" t="n">
        <v>14</v>
      </c>
      <c r="O279" s="75" t="n">
        <f aca="false">L279/(H279*Q279)</f>
        <v>26.8377001455604</v>
      </c>
      <c r="P279" s="74" t="n">
        <v>41</v>
      </c>
      <c r="Q279" s="72" t="n">
        <v>0.8</v>
      </c>
      <c r="R279" s="73" t="n">
        <f aca="false">S279*T279*U279*V279</f>
        <v>4.059</v>
      </c>
      <c r="S279" s="74" t="n">
        <v>3</v>
      </c>
      <c r="T279" s="72" t="n">
        <v>0.45</v>
      </c>
      <c r="U279" s="72" t="n">
        <f aca="false">44/12</f>
        <v>3.66666666666667</v>
      </c>
      <c r="V279" s="72" t="n">
        <f aca="false">IF(B279="озимая пшеница", IF(C279="классическая технология", 0.65, 0.82),
 IF(B279="подсолнечник", IF(C279="классическая технология", 0.68, 0.75),
 IF(B279="кукуруза", IF(C279="классическая технология", 0.65, 0.85),
 IF(B279="многолетние травы", IF(C279="классическая технология", 0.55, 0.7),
 IF(B279="Лён", IF(C279="классическая технология", 0.48, 0.7),
 IF(B279="Горох", IF(C279="классическая технология", 0.55, 0.8),
 "введите корректное значение"
 ))))))</f>
        <v>0.82</v>
      </c>
      <c r="W279" s="73" t="n">
        <f aca="false">H279*X279</f>
        <v>4.50672</v>
      </c>
      <c r="X279" s="72" t="n">
        <v>0.82</v>
      </c>
    </row>
    <row r="280" customFormat="false" ht="15" hidden="false" customHeight="false" outlineLevel="0" collapsed="false">
      <c r="A280" s="59" t="n">
        <v>278</v>
      </c>
      <c r="B280" s="71" t="s">
        <v>103</v>
      </c>
      <c r="C280" s="71" t="s">
        <v>101</v>
      </c>
      <c r="D280" s="72" t="n">
        <v>0.427</v>
      </c>
      <c r="E280" s="72" t="n">
        <v>0.122</v>
      </c>
      <c r="F280" s="72" t="n">
        <v>0.244</v>
      </c>
      <c r="G280" s="73" t="n">
        <f aca="false">D280+E280+F280</f>
        <v>0.793</v>
      </c>
      <c r="H280" s="73" t="n">
        <f aca="false">I280-G280</f>
        <v>3.607</v>
      </c>
      <c r="I280" s="16" t="n">
        <v>4.4</v>
      </c>
      <c r="J280" s="74" t="n">
        <f aca="false">H280/I280*100</f>
        <v>81.9772727272727</v>
      </c>
      <c r="K280" s="62" t="n">
        <v>483</v>
      </c>
      <c r="L280" s="73" t="n">
        <f aca="false">M280+N280-P280</f>
        <v>12</v>
      </c>
      <c r="M280" s="74" t="n">
        <v>68</v>
      </c>
      <c r="N280" s="74" t="n">
        <v>7</v>
      </c>
      <c r="O280" s="75" t="n">
        <f aca="false">L280/(H280*Q280)</f>
        <v>4.00827039792104</v>
      </c>
      <c r="P280" s="74" t="n">
        <v>63</v>
      </c>
      <c r="Q280" s="72" t="n">
        <v>0.83</v>
      </c>
      <c r="R280" s="73" t="n">
        <f aca="false">S280*T280*U280*V280</f>
        <v>5.412</v>
      </c>
      <c r="S280" s="74" t="n">
        <v>4</v>
      </c>
      <c r="T280" s="72" t="n">
        <v>0.45</v>
      </c>
      <c r="U280" s="72" t="n">
        <f aca="false">44/12</f>
        <v>3.66666666666667</v>
      </c>
      <c r="V280" s="72" t="n">
        <f aca="false">IF(B280="озимая пшеница", IF(C280="классическая технология", 0.65, 0.82),
 IF(B280="подсолнечник", IF(C280="классическая технология", 0.68, 0.75),
 IF(B280="кукуруза", IF(C280="классическая технология", 0.65, 0.85),
 IF(B280="многолетние травы", IF(C280="классическая технология", 0.55, 0.7),
 IF(B280="Лён", IF(C280="классическая технология", 0.48, 0.7),
 IF(B280="Горох", IF(C280="классическая технология", 0.55, 0.8),
 "введите корректное значение"
 ))))))</f>
        <v>0.82</v>
      </c>
      <c r="W280" s="73" t="n">
        <f aca="false">H280*X280</f>
        <v>2.92167</v>
      </c>
      <c r="X280" s="72" t="n">
        <v>0.81</v>
      </c>
    </row>
    <row r="281" customFormat="false" ht="15" hidden="false" customHeight="false" outlineLevel="0" collapsed="false">
      <c r="A281" s="59" t="n">
        <v>279</v>
      </c>
      <c r="B281" s="71" t="s">
        <v>106</v>
      </c>
      <c r="C281" s="71" t="s">
        <v>101</v>
      </c>
      <c r="D281" s="72" t="n">
        <v>0.28</v>
      </c>
      <c r="E281" s="72" t="n">
        <v>0.056</v>
      </c>
      <c r="F281" s="72" t="n">
        <v>0.224</v>
      </c>
      <c r="G281" s="73" t="n">
        <f aca="false">D281+E281+F281</f>
        <v>0.56</v>
      </c>
      <c r="H281" s="73" t="n">
        <f aca="false">I281-G281</f>
        <v>4.14</v>
      </c>
      <c r="I281" s="16" t="n">
        <v>4.7</v>
      </c>
      <c r="J281" s="74" t="n">
        <f aca="false">H281/I281*100</f>
        <v>88.0851063829787</v>
      </c>
      <c r="K281" s="62" t="n">
        <v>246</v>
      </c>
      <c r="L281" s="73" t="n">
        <f aca="false">M281+N281-P281</f>
        <v>76</v>
      </c>
      <c r="M281" s="74" t="n">
        <v>106</v>
      </c>
      <c r="N281" s="74" t="n">
        <v>15</v>
      </c>
      <c r="O281" s="75" t="n">
        <f aca="false">L281/(H281*Q281)</f>
        <v>20.8607817303469</v>
      </c>
      <c r="P281" s="74" t="n">
        <v>45</v>
      </c>
      <c r="Q281" s="72" t="n">
        <v>0.88</v>
      </c>
      <c r="R281" s="73" t="n">
        <f aca="false">S281*T281*U281*V281</f>
        <v>4.62</v>
      </c>
      <c r="S281" s="74" t="n">
        <v>4</v>
      </c>
      <c r="T281" s="72" t="n">
        <v>0.45</v>
      </c>
      <c r="U281" s="72" t="n">
        <f aca="false">44/12</f>
        <v>3.66666666666667</v>
      </c>
      <c r="V281" s="72" t="n">
        <f aca="false">IF(B281="озимая пшеница", IF(C281="классическая технология", 0.65, 0.82),
 IF(B281="подсолнечник", IF(C281="классическая технология", 0.68, 0.75),
 IF(B281="кукуруза", IF(C281="классическая технология", 0.65, 0.85),
 IF(B281="многолетние травы", IF(C281="классическая технология", 0.55, 0.7),
 IF(B281="Лён", IF(C281="классическая технология", 0.48, 0.7),
 IF(B281="Горох", IF(C281="классическая технология", 0.55, 0.8),
 "введите корректное значение"
 ))))))</f>
        <v>0.7</v>
      </c>
      <c r="W281" s="73" t="n">
        <f aca="false">H281*X281</f>
        <v>3.4362</v>
      </c>
      <c r="X281" s="72" t="n">
        <v>0.83</v>
      </c>
    </row>
    <row r="282" customFormat="false" ht="15" hidden="false" customHeight="false" outlineLevel="0" collapsed="false">
      <c r="A282" s="59" t="n">
        <v>280</v>
      </c>
      <c r="B282" s="71" t="s">
        <v>107</v>
      </c>
      <c r="C282" s="71" t="s">
        <v>101</v>
      </c>
      <c r="D282" s="72" t="n">
        <v>0.48</v>
      </c>
      <c r="E282" s="72" t="n">
        <v>0.06</v>
      </c>
      <c r="F282" s="72" t="n">
        <v>0.36</v>
      </c>
      <c r="G282" s="73" t="n">
        <f aca="false">D282+E282+F282</f>
        <v>0.9</v>
      </c>
      <c r="H282" s="73" t="n">
        <f aca="false">I282-G282</f>
        <v>0.5</v>
      </c>
      <c r="I282" s="16" t="n">
        <v>1.4</v>
      </c>
      <c r="J282" s="74" t="n">
        <f aca="false">H282/I282*100</f>
        <v>35.7142857142857</v>
      </c>
      <c r="K282" s="62" t="n">
        <v>362</v>
      </c>
      <c r="L282" s="73" t="n">
        <f aca="false">M282+N282-P282</f>
        <v>87</v>
      </c>
      <c r="M282" s="74" t="n">
        <v>135</v>
      </c>
      <c r="N282" s="74" t="n">
        <v>13</v>
      </c>
      <c r="O282" s="75" t="n">
        <f aca="false">L282/(H282*Q282)</f>
        <v>177.551020408163</v>
      </c>
      <c r="P282" s="74" t="n">
        <v>61</v>
      </c>
      <c r="Q282" s="72" t="n">
        <v>0.98</v>
      </c>
      <c r="R282" s="73" t="n">
        <f aca="false">S282*T282*U282*V282</f>
        <v>3.7125</v>
      </c>
      <c r="S282" s="74" t="n">
        <v>3</v>
      </c>
      <c r="T282" s="72" t="n">
        <v>0.45</v>
      </c>
      <c r="U282" s="72" t="n">
        <f aca="false">44/12</f>
        <v>3.66666666666667</v>
      </c>
      <c r="V282" s="72" t="n">
        <f aca="false">IF(B282="озимая пшеница", IF(C282="классическая технология", 0.65, 0.82),
 IF(B282="подсолнечник", IF(C282="классическая технология", 0.68, 0.75),
 IF(B282="кукуруза", IF(C282="классическая технология", 0.65, 0.85),
 IF(B282="многолетние травы", IF(C282="классическая технология", 0.55, 0.7),
 IF(B282="Лён", IF(C282="классическая технология", 0.48, 0.7),
 IF(B282="Горох", IF(C282="классическая технология", 0.55, 0.8),
 "введите корректное значение"
 ))))))</f>
        <v>0.75</v>
      </c>
      <c r="W282" s="73" t="n">
        <f aca="false">H282*X282</f>
        <v>0.415</v>
      </c>
      <c r="X282" s="72" t="n">
        <v>0.83</v>
      </c>
    </row>
    <row r="283" customFormat="false" ht="15" hidden="false" customHeight="false" outlineLevel="0" collapsed="false">
      <c r="A283" s="59" t="n">
        <v>281</v>
      </c>
      <c r="B283" s="71" t="s">
        <v>103</v>
      </c>
      <c r="C283" s="71" t="s">
        <v>102</v>
      </c>
      <c r="D283" s="72" t="n">
        <v>0.28</v>
      </c>
      <c r="E283" s="72" t="n">
        <v>0.08</v>
      </c>
      <c r="F283" s="72" t="n">
        <v>0.32</v>
      </c>
      <c r="G283" s="73" t="n">
        <f aca="false">D283+E283+F283</f>
        <v>0.68</v>
      </c>
      <c r="H283" s="73" t="n">
        <f aca="false">I283-G283</f>
        <v>5.42</v>
      </c>
      <c r="I283" s="16" t="n">
        <v>6.1</v>
      </c>
      <c r="J283" s="74" t="n">
        <f aca="false">H283/I283*100</f>
        <v>88.8524590163935</v>
      </c>
      <c r="K283" s="62" t="n">
        <v>383</v>
      </c>
      <c r="L283" s="73" t="n">
        <f aca="false">M283+N283-P283</f>
        <v>11</v>
      </c>
      <c r="M283" s="74" t="n">
        <v>68</v>
      </c>
      <c r="N283" s="74" t="n">
        <v>14</v>
      </c>
      <c r="O283" s="75" t="n">
        <f aca="false">L283/(H283*Q283)</f>
        <v>2.182279887315</v>
      </c>
      <c r="P283" s="74" t="n">
        <v>71</v>
      </c>
      <c r="Q283" s="72" t="n">
        <v>0.93</v>
      </c>
      <c r="R283" s="73" t="n">
        <f aca="false">S283*T283*U283*V283</f>
        <v>5.3625</v>
      </c>
      <c r="S283" s="74" t="n">
        <v>5</v>
      </c>
      <c r="T283" s="72" t="n">
        <v>0.45</v>
      </c>
      <c r="U283" s="72" t="n">
        <f aca="false">44/12</f>
        <v>3.66666666666667</v>
      </c>
      <c r="V283" s="72" t="n">
        <f aca="false">IF(B283="озимая пшеница", IF(C283="классическая технология", 0.65, 0.82),
 IF(B283="подсолнечник", IF(C283="классическая технология", 0.68, 0.75),
 IF(B283="кукуруза", IF(C283="классическая технология", 0.65, 0.85),
 IF(B283="многолетние травы", IF(C283="классическая технология", 0.55, 0.7),
 IF(B283="Лён", IF(C283="классическая технология", 0.48, 0.7),
 IF(B283="Горох", IF(C283="классическая технология", 0.55, 0.8),
 "введите корректное значение"
 ))))))</f>
        <v>0.65</v>
      </c>
      <c r="W283" s="73" t="n">
        <f aca="false">H283*X283</f>
        <v>4.4444</v>
      </c>
      <c r="X283" s="72" t="n">
        <v>0.82</v>
      </c>
    </row>
    <row r="284" customFormat="false" ht="15" hidden="false" customHeight="false" outlineLevel="0" collapsed="false">
      <c r="A284" s="59" t="n">
        <v>282</v>
      </c>
      <c r="B284" s="71" t="s">
        <v>100</v>
      </c>
      <c r="C284" s="71" t="s">
        <v>102</v>
      </c>
      <c r="D284" s="72" t="n">
        <v>0.3</v>
      </c>
      <c r="E284" s="72" t="n">
        <v>0.15</v>
      </c>
      <c r="F284" s="72" t="n">
        <v>0.15</v>
      </c>
      <c r="G284" s="73" t="n">
        <f aca="false">D284+E284+F284</f>
        <v>0.6</v>
      </c>
      <c r="H284" s="73" t="n">
        <f aca="false">I284-G284</f>
        <v>0.7</v>
      </c>
      <c r="I284" s="16" t="n">
        <v>1.3</v>
      </c>
      <c r="J284" s="74" t="n">
        <f aca="false">H284/I284*100</f>
        <v>53.8461538461539</v>
      </c>
      <c r="K284" s="62" t="n">
        <v>151</v>
      </c>
      <c r="L284" s="73" t="n">
        <f aca="false">M284+N284-P284</f>
        <v>57</v>
      </c>
      <c r="M284" s="74" t="n">
        <v>98</v>
      </c>
      <c r="N284" s="74" t="n">
        <v>12</v>
      </c>
      <c r="O284" s="75" t="n">
        <f aca="false">L284/(H284*Q284)</f>
        <v>86.6261398176292</v>
      </c>
      <c r="P284" s="74" t="n">
        <v>53</v>
      </c>
      <c r="Q284" s="72" t="n">
        <v>0.94</v>
      </c>
      <c r="R284" s="73" t="n">
        <f aca="false">S284*T284*U284*V284</f>
        <v>3.168</v>
      </c>
      <c r="S284" s="74" t="n">
        <v>4</v>
      </c>
      <c r="T284" s="72" t="n">
        <v>0.45</v>
      </c>
      <c r="U284" s="72" t="n">
        <f aca="false">44/12</f>
        <v>3.66666666666667</v>
      </c>
      <c r="V284" s="72" t="n">
        <f aca="false">IF(B284="озимая пшеница", IF(C284="классическая технология", 0.65, 0.82),
 IF(B284="подсолнечник", IF(C284="классическая технология", 0.68, 0.75),
 IF(B284="кукуруза", IF(C284="классическая технология", 0.65, 0.85),
 IF(B284="многолетние травы", IF(C284="классическая технология", 0.55, 0.7),
 IF(B284="Лён", IF(C284="классическая технология", 0.48, 0.7),
 IF(B284="Горох", IF(C284="классическая технология", 0.55, 0.8),
 "введите корректное значение"
 ))))))</f>
        <v>0.48</v>
      </c>
      <c r="W284" s="73" t="n">
        <f aca="false">H284*X284</f>
        <v>0.56</v>
      </c>
      <c r="X284" s="72" t="n">
        <v>0.8</v>
      </c>
    </row>
    <row r="285" customFormat="false" ht="15" hidden="false" customHeight="false" outlineLevel="0" collapsed="false">
      <c r="A285" s="59" t="n">
        <v>283</v>
      </c>
      <c r="B285" s="71" t="s">
        <v>103</v>
      </c>
      <c r="C285" s="71" t="s">
        <v>101</v>
      </c>
      <c r="D285" s="72" t="n">
        <v>0.33</v>
      </c>
      <c r="E285" s="72" t="n">
        <v>0.066</v>
      </c>
      <c r="F285" s="72" t="n">
        <v>0.528</v>
      </c>
      <c r="G285" s="73" t="n">
        <f aca="false">D285+E285+F285</f>
        <v>0.924</v>
      </c>
      <c r="H285" s="73" t="n">
        <f aca="false">I285-G285</f>
        <v>3.776</v>
      </c>
      <c r="I285" s="16" t="n">
        <v>4.7</v>
      </c>
      <c r="J285" s="74" t="n">
        <f aca="false">H285/I285*100</f>
        <v>80.3404255319149</v>
      </c>
      <c r="K285" s="62" t="n">
        <v>248</v>
      </c>
      <c r="L285" s="73" t="n">
        <f aca="false">M285+N285-P285</f>
        <v>-9</v>
      </c>
      <c r="M285" s="74" t="n">
        <v>60</v>
      </c>
      <c r="N285" s="74" t="n">
        <v>14</v>
      </c>
      <c r="O285" s="75" t="n">
        <f aca="false">L285/(H285*Q285)</f>
        <v>-2.50892060660125</v>
      </c>
      <c r="P285" s="74" t="n">
        <v>83</v>
      </c>
      <c r="Q285" s="72" t="n">
        <v>0.95</v>
      </c>
      <c r="R285" s="73" t="n">
        <f aca="false">S285*T285*U285*V285</f>
        <v>8.118</v>
      </c>
      <c r="S285" s="74" t="n">
        <v>6</v>
      </c>
      <c r="T285" s="72" t="n">
        <v>0.45</v>
      </c>
      <c r="U285" s="72" t="n">
        <f aca="false">44/12</f>
        <v>3.66666666666667</v>
      </c>
      <c r="V285" s="72" t="n">
        <f aca="false">IF(B285="озимая пшеница", IF(C285="классическая технология", 0.65, 0.82),
 IF(B285="подсолнечник", IF(C285="классическая технология", 0.68, 0.75),
 IF(B285="кукуруза", IF(C285="классическая технология", 0.65, 0.85),
 IF(B285="многолетние травы", IF(C285="классическая технология", 0.55, 0.7),
 IF(B285="Лён", IF(C285="классическая технология", 0.48, 0.7),
 IF(B285="Горох", IF(C285="классическая технология", 0.55, 0.8),
 "введите корректное значение"
 ))))))</f>
        <v>0.82</v>
      </c>
      <c r="W285" s="73" t="n">
        <f aca="false">H285*X285</f>
        <v>3.17184</v>
      </c>
      <c r="X285" s="72" t="n">
        <v>0.84</v>
      </c>
    </row>
    <row r="286" customFormat="false" ht="15" hidden="false" customHeight="false" outlineLevel="0" collapsed="false">
      <c r="A286" s="59" t="n">
        <v>284</v>
      </c>
      <c r="B286" s="71" t="s">
        <v>106</v>
      </c>
      <c r="C286" s="71" t="s">
        <v>102</v>
      </c>
      <c r="D286" s="72" t="n">
        <v>0.413</v>
      </c>
      <c r="E286" s="72" t="n">
        <v>0.118</v>
      </c>
      <c r="F286" s="72" t="n">
        <v>0.177</v>
      </c>
      <c r="G286" s="73" t="n">
        <f aca="false">D286+E286+F286</f>
        <v>0.708</v>
      </c>
      <c r="H286" s="73" t="n">
        <f aca="false">I286-G286</f>
        <v>3.692</v>
      </c>
      <c r="I286" s="16" t="n">
        <v>4.4</v>
      </c>
      <c r="J286" s="74" t="n">
        <f aca="false">H286/I286*100</f>
        <v>83.9090909090909</v>
      </c>
      <c r="K286" s="62" t="n">
        <v>312</v>
      </c>
      <c r="L286" s="73" t="n">
        <f aca="false">M286+N286-P286</f>
        <v>62</v>
      </c>
      <c r="M286" s="74" t="n">
        <v>138</v>
      </c>
      <c r="N286" s="74" t="n">
        <v>14</v>
      </c>
      <c r="O286" s="75" t="n">
        <f aca="false">L286/(H286*Q286)</f>
        <v>18.6589623209342</v>
      </c>
      <c r="P286" s="74" t="n">
        <v>90</v>
      </c>
      <c r="Q286" s="72" t="n">
        <v>0.9</v>
      </c>
      <c r="R286" s="73" t="n">
        <f aca="false">S286*T286*U286*V286</f>
        <v>5.445</v>
      </c>
      <c r="S286" s="74" t="n">
        <v>6</v>
      </c>
      <c r="T286" s="72" t="n">
        <v>0.45</v>
      </c>
      <c r="U286" s="72" t="n">
        <f aca="false">44/12</f>
        <v>3.66666666666667</v>
      </c>
      <c r="V286" s="72" t="n">
        <f aca="false">IF(B286="озимая пшеница", IF(C286="классическая технология", 0.65, 0.82),
 IF(B286="подсолнечник", IF(C286="классическая технология", 0.68, 0.75),
 IF(B286="кукуруза", IF(C286="классическая технология", 0.65, 0.85),
 IF(B286="многолетние травы", IF(C286="классическая технология", 0.55, 0.7),
 IF(B286="Лён", IF(C286="классическая технология", 0.48, 0.7),
 IF(B286="Горох", IF(C286="классическая технология", 0.55, 0.8),
 "введите корректное значение"
 ))))))</f>
        <v>0.55</v>
      </c>
      <c r="W286" s="73" t="n">
        <f aca="false">H286*X286</f>
        <v>3.10128</v>
      </c>
      <c r="X286" s="72" t="n">
        <v>0.84</v>
      </c>
    </row>
    <row r="287" customFormat="false" ht="15" hidden="false" customHeight="false" outlineLevel="0" collapsed="false">
      <c r="A287" s="59" t="n">
        <v>285</v>
      </c>
      <c r="B287" s="71" t="s">
        <v>103</v>
      </c>
      <c r="C287" s="71" t="s">
        <v>102</v>
      </c>
      <c r="D287" s="72" t="n">
        <v>0.252</v>
      </c>
      <c r="E287" s="72" t="n">
        <v>0.126</v>
      </c>
      <c r="F287" s="72" t="n">
        <v>0.126</v>
      </c>
      <c r="G287" s="73" t="n">
        <f aca="false">D287+E287+F287</f>
        <v>0.504</v>
      </c>
      <c r="H287" s="73" t="n">
        <f aca="false">I287-G287</f>
        <v>5.096</v>
      </c>
      <c r="I287" s="16" t="n">
        <v>5.6</v>
      </c>
      <c r="J287" s="74" t="n">
        <f aca="false">H287/I287*100</f>
        <v>91</v>
      </c>
      <c r="K287" s="62" t="n">
        <v>160</v>
      </c>
      <c r="L287" s="73" t="n">
        <f aca="false">M287+N287-P287</f>
        <v>86</v>
      </c>
      <c r="M287" s="74" t="n">
        <v>119</v>
      </c>
      <c r="N287" s="74" t="n">
        <v>12</v>
      </c>
      <c r="O287" s="75" t="n">
        <f aca="false">L287/(H287*Q287)</f>
        <v>19.3976794962017</v>
      </c>
      <c r="P287" s="74" t="n">
        <v>45</v>
      </c>
      <c r="Q287" s="72" t="n">
        <v>0.87</v>
      </c>
      <c r="R287" s="73" t="n">
        <f aca="false">S287*T287*U287*V287</f>
        <v>5.3625</v>
      </c>
      <c r="S287" s="74" t="n">
        <v>5</v>
      </c>
      <c r="T287" s="72" t="n">
        <v>0.45</v>
      </c>
      <c r="U287" s="72" t="n">
        <f aca="false">44/12</f>
        <v>3.66666666666667</v>
      </c>
      <c r="V287" s="72" t="n">
        <f aca="false">IF(B287="озимая пшеница", IF(C287="классическая технология", 0.65, 0.82),
 IF(B287="подсолнечник", IF(C287="классическая технология", 0.68, 0.75),
 IF(B287="кукуруза", IF(C287="классическая технология", 0.65, 0.85),
 IF(B287="многолетние травы", IF(C287="классическая технология", 0.55, 0.7),
 IF(B287="Лён", IF(C287="классическая технология", 0.48, 0.7),
 IF(B287="Горох", IF(C287="классическая технология", 0.55, 0.8),
 "введите корректное значение"
 ))))))</f>
        <v>0.65</v>
      </c>
      <c r="W287" s="73" t="n">
        <f aca="false">H287*X287</f>
        <v>4.8412</v>
      </c>
      <c r="X287" s="72" t="n">
        <v>0.95</v>
      </c>
    </row>
    <row r="288" customFormat="false" ht="15" hidden="false" customHeight="false" outlineLevel="0" collapsed="false">
      <c r="A288" s="59" t="n">
        <v>286</v>
      </c>
      <c r="B288" s="71" t="s">
        <v>106</v>
      </c>
      <c r="C288" s="71" t="s">
        <v>102</v>
      </c>
      <c r="D288" s="72" t="n">
        <v>0.162</v>
      </c>
      <c r="E288" s="72" t="n">
        <v>0.108</v>
      </c>
      <c r="F288" s="72" t="n">
        <v>0.432</v>
      </c>
      <c r="G288" s="73" t="n">
        <f aca="false">D288+E288+F288</f>
        <v>0.702</v>
      </c>
      <c r="H288" s="73" t="n">
        <f aca="false">I288-G288</f>
        <v>3.698</v>
      </c>
      <c r="I288" s="16" t="n">
        <v>4.4</v>
      </c>
      <c r="J288" s="74" t="n">
        <f aca="false">H288/I288*100</f>
        <v>84.0454545454546</v>
      </c>
      <c r="K288" s="62" t="n">
        <v>182</v>
      </c>
      <c r="L288" s="73" t="n">
        <f aca="false">M288+N288-P288</f>
        <v>-8</v>
      </c>
      <c r="M288" s="74" t="n">
        <v>57</v>
      </c>
      <c r="N288" s="74" t="n">
        <v>7</v>
      </c>
      <c r="O288" s="75" t="n">
        <f aca="false">L288/(H288*Q288)</f>
        <v>-2.37728739621655</v>
      </c>
      <c r="P288" s="74" t="n">
        <v>72</v>
      </c>
      <c r="Q288" s="72" t="n">
        <v>0.91</v>
      </c>
      <c r="R288" s="73" t="n">
        <f aca="false">S288*T288*U288*V288</f>
        <v>4.5375</v>
      </c>
      <c r="S288" s="74" t="n">
        <v>5</v>
      </c>
      <c r="T288" s="72" t="n">
        <v>0.45</v>
      </c>
      <c r="U288" s="72" t="n">
        <f aca="false">44/12</f>
        <v>3.66666666666667</v>
      </c>
      <c r="V288" s="72" t="n">
        <f aca="false">IF(B288="озимая пшеница", IF(C288="классическая технология", 0.65, 0.82),
 IF(B288="подсолнечник", IF(C288="классическая технология", 0.68, 0.75),
 IF(B288="кукуруза", IF(C288="классическая технология", 0.65, 0.85),
 IF(B288="многолетние травы", IF(C288="классическая технология", 0.55, 0.7),
 IF(B288="Лён", IF(C288="классическая технология", 0.48, 0.7),
 IF(B288="Горох", IF(C288="классическая технология", 0.55, 0.8),
 "введите корректное значение"
 ))))))</f>
        <v>0.55</v>
      </c>
      <c r="W288" s="73" t="n">
        <f aca="false">H288*X288</f>
        <v>3.43914</v>
      </c>
      <c r="X288" s="72" t="n">
        <v>0.93</v>
      </c>
    </row>
    <row r="289" customFormat="false" ht="15" hidden="false" customHeight="false" outlineLevel="0" collapsed="false">
      <c r="A289" s="59" t="n">
        <v>287</v>
      </c>
      <c r="B289" s="71" t="s">
        <v>105</v>
      </c>
      <c r="C289" s="71" t="s">
        <v>102</v>
      </c>
      <c r="D289" s="72" t="n">
        <v>0.138</v>
      </c>
      <c r="E289" s="72" t="n">
        <v>0.092</v>
      </c>
      <c r="F289" s="72" t="n">
        <v>0.138</v>
      </c>
      <c r="G289" s="73" t="n">
        <f aca="false">D289+E289+F289</f>
        <v>0.368</v>
      </c>
      <c r="H289" s="73" t="n">
        <f aca="false">I289-G289</f>
        <v>2.832</v>
      </c>
      <c r="I289" s="16" t="n">
        <v>3.2</v>
      </c>
      <c r="J289" s="74" t="n">
        <f aca="false">H289/I289*100</f>
        <v>88.5</v>
      </c>
      <c r="K289" s="62" t="n">
        <v>402</v>
      </c>
      <c r="L289" s="73" t="n">
        <f aca="false">M289+N289-P289</f>
        <v>10</v>
      </c>
      <c r="M289" s="74" t="n">
        <v>58</v>
      </c>
      <c r="N289" s="74" t="n">
        <v>11</v>
      </c>
      <c r="O289" s="75" t="n">
        <f aca="false">L289/(H289*Q289)</f>
        <v>4.25430535702131</v>
      </c>
      <c r="P289" s="74" t="n">
        <v>59</v>
      </c>
      <c r="Q289" s="72" t="n">
        <v>0.83</v>
      </c>
      <c r="R289" s="73" t="n">
        <f aca="false">S289*T289*U289*V289</f>
        <v>5.3625</v>
      </c>
      <c r="S289" s="74" t="n">
        <v>5</v>
      </c>
      <c r="T289" s="72" t="n">
        <v>0.45</v>
      </c>
      <c r="U289" s="72" t="n">
        <f aca="false">44/12</f>
        <v>3.66666666666667</v>
      </c>
      <c r="V289" s="72" t="n">
        <f aca="false">IF(B289="озимая пшеница", IF(C289="классическая технология", 0.65, 0.82),
 IF(B289="подсолнечник", IF(C289="классическая технология", 0.68, 0.75),
 IF(B289="кукуруза", IF(C289="классическая технология", 0.65, 0.85),
 IF(B289="многолетние травы", IF(C289="классическая технология", 0.55, 0.7),
 IF(B289="Лён", IF(C289="классическая технология", 0.48, 0.7),
 IF(B289="Горох", IF(C289="классическая технология", 0.55, 0.8),
 "введите корректное значение"
 ))))))</f>
        <v>0.65</v>
      </c>
      <c r="W289" s="73" t="n">
        <f aca="false">H289*X289</f>
        <v>2.2656</v>
      </c>
      <c r="X289" s="72" t="n">
        <v>0.8</v>
      </c>
    </row>
    <row r="290" customFormat="false" ht="15" hidden="false" customHeight="false" outlineLevel="0" collapsed="false">
      <c r="A290" s="59" t="n">
        <v>288</v>
      </c>
      <c r="B290" s="71" t="s">
        <v>105</v>
      </c>
      <c r="C290" s="71" t="s">
        <v>101</v>
      </c>
      <c r="D290" s="72" t="n">
        <v>0.288</v>
      </c>
      <c r="E290" s="72" t="n">
        <v>0.048</v>
      </c>
      <c r="F290" s="72" t="n">
        <v>0.288</v>
      </c>
      <c r="G290" s="73" t="n">
        <f aca="false">D290+E290+F290</f>
        <v>0.624</v>
      </c>
      <c r="H290" s="73" t="n">
        <f aca="false">I290-G290</f>
        <v>4.476</v>
      </c>
      <c r="I290" s="16" t="n">
        <v>5.1</v>
      </c>
      <c r="J290" s="74" t="n">
        <f aca="false">H290/I290*100</f>
        <v>87.7647058823529</v>
      </c>
      <c r="K290" s="62" t="n">
        <v>448</v>
      </c>
      <c r="L290" s="73" t="n">
        <f aca="false">M290+N290-P290</f>
        <v>58</v>
      </c>
      <c r="M290" s="74" t="n">
        <v>96</v>
      </c>
      <c r="N290" s="74" t="n">
        <v>7</v>
      </c>
      <c r="O290" s="75" t="n">
        <f aca="false">L290/(H290*Q290)</f>
        <v>15.0674397821976</v>
      </c>
      <c r="P290" s="74" t="n">
        <v>45</v>
      </c>
      <c r="Q290" s="72" t="n">
        <v>0.86</v>
      </c>
      <c r="R290" s="73" t="n">
        <f aca="false">S290*T290*U290*V290</f>
        <v>7.0125</v>
      </c>
      <c r="S290" s="74" t="n">
        <v>5</v>
      </c>
      <c r="T290" s="72" t="n">
        <v>0.45</v>
      </c>
      <c r="U290" s="72" t="n">
        <f aca="false">44/12</f>
        <v>3.66666666666667</v>
      </c>
      <c r="V290" s="72" t="n">
        <f aca="false">IF(B290="озимая пшеница", IF(C290="классическая технология", 0.65, 0.82),
 IF(B290="подсолнечник", IF(C290="классическая технология", 0.68, 0.75),
 IF(B290="кукуруза", IF(C290="классическая технология", 0.65, 0.85),
 IF(B290="многолетние травы", IF(C290="классическая технология", 0.55, 0.7),
 IF(B290="Лён", IF(C290="классическая технология", 0.48, 0.7),
 IF(B290="Горох", IF(C290="классическая технология", 0.55, 0.8),
 "введите корректное значение"
 ))))))</f>
        <v>0.85</v>
      </c>
      <c r="W290" s="73" t="n">
        <f aca="false">H290*X290</f>
        <v>3.89412</v>
      </c>
      <c r="X290" s="72" t="n">
        <v>0.87</v>
      </c>
    </row>
    <row r="291" customFormat="false" ht="15" hidden="false" customHeight="false" outlineLevel="0" collapsed="false">
      <c r="A291" s="59" t="n">
        <v>289</v>
      </c>
      <c r="B291" s="71" t="s">
        <v>107</v>
      </c>
      <c r="C291" s="71" t="s">
        <v>101</v>
      </c>
      <c r="D291" s="72" t="n">
        <v>0.497</v>
      </c>
      <c r="E291" s="72" t="n">
        <v>0.142</v>
      </c>
      <c r="F291" s="72" t="n">
        <v>0.355</v>
      </c>
      <c r="G291" s="73" t="n">
        <f aca="false">D291+E291+F291</f>
        <v>0.994</v>
      </c>
      <c r="H291" s="73" t="n">
        <f aca="false">I291-G291</f>
        <v>1.006</v>
      </c>
      <c r="I291" s="16" t="n">
        <v>2</v>
      </c>
      <c r="J291" s="74" t="n">
        <f aca="false">H291/I291*100</f>
        <v>50.3</v>
      </c>
      <c r="K291" s="62" t="n">
        <v>127</v>
      </c>
      <c r="L291" s="73" t="n">
        <f aca="false">M291+N291-P291</f>
        <v>10</v>
      </c>
      <c r="M291" s="74" t="n">
        <v>54</v>
      </c>
      <c r="N291" s="74" t="n">
        <v>8</v>
      </c>
      <c r="O291" s="75" t="n">
        <f aca="false">L291/(H291*Q291)</f>
        <v>10.5748487796625</v>
      </c>
      <c r="P291" s="74" t="n">
        <v>52</v>
      </c>
      <c r="Q291" s="72" t="n">
        <v>0.94</v>
      </c>
      <c r="R291" s="73" t="n">
        <f aca="false">S291*T291*U291*V291</f>
        <v>6.1875</v>
      </c>
      <c r="S291" s="74" t="n">
        <v>5</v>
      </c>
      <c r="T291" s="72" t="n">
        <v>0.45</v>
      </c>
      <c r="U291" s="72" t="n">
        <f aca="false">44/12</f>
        <v>3.66666666666667</v>
      </c>
      <c r="V291" s="72" t="n">
        <f aca="false">IF(B291="озимая пшеница", IF(C291="классическая технология", 0.65, 0.82),
 IF(B291="подсолнечник", IF(C291="классическая технология", 0.68, 0.75),
 IF(B291="кукуруза", IF(C291="классическая технология", 0.65, 0.85),
 IF(B291="многолетние травы", IF(C291="классическая технология", 0.55, 0.7),
 IF(B291="Лён", IF(C291="классическая технология", 0.48, 0.7),
 IF(B291="Горох", IF(C291="классическая технология", 0.55, 0.8),
 "введите корректное значение"
 ))))))</f>
        <v>0.75</v>
      </c>
      <c r="W291" s="73" t="n">
        <f aca="false">H291*X291</f>
        <v>0.83498</v>
      </c>
      <c r="X291" s="72" t="n">
        <v>0.83</v>
      </c>
    </row>
    <row r="292" customFormat="false" ht="15" hidden="false" customHeight="false" outlineLevel="0" collapsed="false">
      <c r="A292" s="59" t="n">
        <v>290</v>
      </c>
      <c r="B292" s="71" t="s">
        <v>106</v>
      </c>
      <c r="C292" s="71" t="s">
        <v>102</v>
      </c>
      <c r="D292" s="72" t="n">
        <v>0.399</v>
      </c>
      <c r="E292" s="72" t="n">
        <v>0.057</v>
      </c>
      <c r="F292" s="72" t="n">
        <v>0.171</v>
      </c>
      <c r="G292" s="73" t="n">
        <f aca="false">D292+E292+F292</f>
        <v>0.627</v>
      </c>
      <c r="H292" s="73" t="n">
        <f aca="false">I292-G292</f>
        <v>3.973</v>
      </c>
      <c r="I292" s="16" t="n">
        <v>4.6</v>
      </c>
      <c r="J292" s="74" t="n">
        <f aca="false">H292/I292*100</f>
        <v>86.3695652173913</v>
      </c>
      <c r="K292" s="62" t="n">
        <v>183</v>
      </c>
      <c r="L292" s="73" t="n">
        <f aca="false">M292+N292-P292</f>
        <v>59</v>
      </c>
      <c r="M292" s="74" t="n">
        <v>95</v>
      </c>
      <c r="N292" s="74" t="n">
        <v>10</v>
      </c>
      <c r="O292" s="75" t="n">
        <f aca="false">L292/(H292*Q292)</f>
        <v>16.500265682244</v>
      </c>
      <c r="P292" s="74" t="n">
        <v>46</v>
      </c>
      <c r="Q292" s="72" t="n">
        <v>0.9</v>
      </c>
      <c r="R292" s="73" t="n">
        <f aca="false">S292*T292*U292*V292</f>
        <v>4.5375</v>
      </c>
      <c r="S292" s="74" t="n">
        <v>5</v>
      </c>
      <c r="T292" s="72" t="n">
        <v>0.45</v>
      </c>
      <c r="U292" s="72" t="n">
        <f aca="false">44/12</f>
        <v>3.66666666666667</v>
      </c>
      <c r="V292" s="72" t="n">
        <f aca="false">IF(B292="озимая пшеница", IF(C292="классическая технология", 0.65, 0.82),
 IF(B292="подсолнечник", IF(C292="классическая технология", 0.68, 0.75),
 IF(B292="кукуруза", IF(C292="классическая технология", 0.65, 0.85),
 IF(B292="многолетние травы", IF(C292="классическая технология", 0.55, 0.7),
 IF(B292="Лён", IF(C292="классическая технология", 0.48, 0.7),
 IF(B292="Горох", IF(C292="классическая технология", 0.55, 0.8),
 "введите корректное значение"
 ))))))</f>
        <v>0.55</v>
      </c>
      <c r="W292" s="73" t="n">
        <f aca="false">H292*X292</f>
        <v>3.69489</v>
      </c>
      <c r="X292" s="72" t="n">
        <v>0.93</v>
      </c>
    </row>
    <row r="293" customFormat="false" ht="15" hidden="false" customHeight="false" outlineLevel="0" collapsed="false">
      <c r="A293" s="59" t="n">
        <v>291</v>
      </c>
      <c r="B293" s="71" t="s">
        <v>100</v>
      </c>
      <c r="C293" s="71" t="s">
        <v>102</v>
      </c>
      <c r="D293" s="72" t="n">
        <v>0.282</v>
      </c>
      <c r="E293" s="72" t="n">
        <v>0.047</v>
      </c>
      <c r="F293" s="72" t="n">
        <v>0.188</v>
      </c>
      <c r="G293" s="73" t="n">
        <f aca="false">D293+E293+F293</f>
        <v>0.517</v>
      </c>
      <c r="H293" s="73" t="n">
        <f aca="false">I293-G293</f>
        <v>0.583</v>
      </c>
      <c r="I293" s="16" t="n">
        <v>1.1</v>
      </c>
      <c r="J293" s="74" t="n">
        <f aca="false">H293/I293*100</f>
        <v>53</v>
      </c>
      <c r="K293" s="62" t="n">
        <v>127</v>
      </c>
      <c r="L293" s="73" t="n">
        <f aca="false">M293+N293-P293</f>
        <v>50</v>
      </c>
      <c r="M293" s="74" t="n">
        <v>90</v>
      </c>
      <c r="N293" s="74" t="n">
        <v>10</v>
      </c>
      <c r="O293" s="75" t="n">
        <f aca="false">L293/(H293*Q293)</f>
        <v>93.2209709896338</v>
      </c>
      <c r="P293" s="74" t="n">
        <v>50</v>
      </c>
      <c r="Q293" s="72" t="n">
        <v>0.92</v>
      </c>
      <c r="R293" s="73" t="n">
        <f aca="false">S293*T293*U293*V293</f>
        <v>3.96</v>
      </c>
      <c r="S293" s="74" t="n">
        <v>5</v>
      </c>
      <c r="T293" s="72" t="n">
        <v>0.45</v>
      </c>
      <c r="U293" s="72" t="n">
        <f aca="false">44/12</f>
        <v>3.66666666666667</v>
      </c>
      <c r="V293" s="72" t="n">
        <f aca="false">IF(B293="озимая пшеница", IF(C293="классическая технология", 0.65, 0.82),
 IF(B293="подсолнечник", IF(C293="классическая технология", 0.68, 0.75),
 IF(B293="кукуруза", IF(C293="классическая технология", 0.65, 0.85),
 IF(B293="многолетние травы", IF(C293="классическая технология", 0.55, 0.7),
 IF(B293="Лён", IF(C293="классическая технология", 0.48, 0.7),
 IF(B293="Горох", IF(C293="классическая технология", 0.55, 0.8),
 "введите корректное значение"
 ))))))</f>
        <v>0.48</v>
      </c>
      <c r="W293" s="73" t="n">
        <f aca="false">H293*X293</f>
        <v>0.5247</v>
      </c>
      <c r="X293" s="72" t="n">
        <v>0.9</v>
      </c>
    </row>
    <row r="294" customFormat="false" ht="15" hidden="false" customHeight="false" outlineLevel="0" collapsed="false">
      <c r="A294" s="59" t="n">
        <v>292</v>
      </c>
      <c r="B294" s="71" t="s">
        <v>103</v>
      </c>
      <c r="C294" s="71" t="s">
        <v>102</v>
      </c>
      <c r="D294" s="72" t="n">
        <v>0.616</v>
      </c>
      <c r="E294" s="72" t="n">
        <v>0.077</v>
      </c>
      <c r="F294" s="72" t="n">
        <v>0.385</v>
      </c>
      <c r="G294" s="73" t="n">
        <f aca="false">D294+E294+F294</f>
        <v>1.078</v>
      </c>
      <c r="H294" s="73" t="n">
        <f aca="false">I294-G294</f>
        <v>4.522</v>
      </c>
      <c r="I294" s="16" t="n">
        <v>5.6</v>
      </c>
      <c r="J294" s="74" t="n">
        <f aca="false">H294/I294*100</f>
        <v>80.75</v>
      </c>
      <c r="K294" s="62" t="n">
        <v>244</v>
      </c>
      <c r="L294" s="73" t="n">
        <f aca="false">M294+N294-P294</f>
        <v>-11</v>
      </c>
      <c r="M294" s="74" t="n">
        <v>68</v>
      </c>
      <c r="N294" s="74" t="n">
        <v>6</v>
      </c>
      <c r="O294" s="75" t="n">
        <f aca="false">L294/(H294*Q294)</f>
        <v>-2.64407822625618</v>
      </c>
      <c r="P294" s="74" t="n">
        <v>85</v>
      </c>
      <c r="Q294" s="72" t="n">
        <v>0.92</v>
      </c>
      <c r="R294" s="73" t="n">
        <f aca="false">S294*T294*U294*V294</f>
        <v>4.29</v>
      </c>
      <c r="S294" s="74" t="n">
        <v>4</v>
      </c>
      <c r="T294" s="72" t="n">
        <v>0.45</v>
      </c>
      <c r="U294" s="72" t="n">
        <f aca="false">44/12</f>
        <v>3.66666666666667</v>
      </c>
      <c r="V294" s="72" t="n">
        <f aca="false">IF(B294="озимая пшеница", IF(C294="классическая технология", 0.65, 0.82),
 IF(B294="подсолнечник", IF(C294="классическая технология", 0.68, 0.75),
 IF(B294="кукуруза", IF(C294="классическая технология", 0.65, 0.85),
 IF(B294="многолетние травы", IF(C294="классическая технология", 0.55, 0.7),
 IF(B294="Лён", IF(C294="классическая технология", 0.48, 0.7),
 IF(B294="Горох", IF(C294="классическая технология", 0.55, 0.8),
 "введите корректное значение"
 ))))))</f>
        <v>0.65</v>
      </c>
      <c r="W294" s="73" t="n">
        <f aca="false">H294*X294</f>
        <v>3.97936</v>
      </c>
      <c r="X294" s="72" t="n">
        <v>0.88</v>
      </c>
    </row>
    <row r="295" customFormat="false" ht="15" hidden="false" customHeight="false" outlineLevel="0" collapsed="false">
      <c r="A295" s="59" t="n">
        <v>293</v>
      </c>
      <c r="B295" s="71" t="s">
        <v>104</v>
      </c>
      <c r="C295" s="71" t="s">
        <v>102</v>
      </c>
      <c r="D295" s="72" t="n">
        <v>0.385</v>
      </c>
      <c r="E295" s="72" t="n">
        <v>0.11</v>
      </c>
      <c r="F295" s="72" t="n">
        <v>0.11</v>
      </c>
      <c r="G295" s="73" t="n">
        <f aca="false">D295+E295+F295</f>
        <v>0.605</v>
      </c>
      <c r="H295" s="73" t="n">
        <f aca="false">I295-G295</f>
        <v>1.595</v>
      </c>
      <c r="I295" s="16" t="n">
        <v>2.2</v>
      </c>
      <c r="J295" s="74" t="n">
        <f aca="false">H295/I295*100</f>
        <v>72.5</v>
      </c>
      <c r="K295" s="62" t="n">
        <v>445</v>
      </c>
      <c r="L295" s="73" t="n">
        <f aca="false">M295+N295-P295</f>
        <v>81</v>
      </c>
      <c r="M295" s="74" t="n">
        <v>150</v>
      </c>
      <c r="N295" s="74" t="n">
        <v>13</v>
      </c>
      <c r="O295" s="75" t="n">
        <f aca="false">L295/(H295*Q295)</f>
        <v>61.1851795898327</v>
      </c>
      <c r="P295" s="74" t="n">
        <v>82</v>
      </c>
      <c r="Q295" s="72" t="n">
        <v>0.83</v>
      </c>
      <c r="R295" s="73" t="n">
        <f aca="false">S295*T295*U295*V295</f>
        <v>3.63</v>
      </c>
      <c r="S295" s="74" t="n">
        <v>4</v>
      </c>
      <c r="T295" s="72" t="n">
        <v>0.45</v>
      </c>
      <c r="U295" s="72" t="n">
        <f aca="false">44/12</f>
        <v>3.66666666666667</v>
      </c>
      <c r="V295" s="72" t="n">
        <f aca="false">IF(B295="озимая пшеница", IF(C295="классическая технология", 0.65, 0.82),
 IF(B295="подсолнечник", IF(C295="классическая технология", 0.68, 0.75),
 IF(B295="кукуруза", IF(C295="классическая технология", 0.65, 0.85),
 IF(B295="многолетние травы", IF(C295="классическая технология", 0.55, 0.7),
 IF(B295="Лён", IF(C295="классическая технология", 0.48, 0.7),
 IF(B295="Горох", IF(C295="классическая технология", 0.55, 0.8),
 "введите корректное значение"
 ))))))</f>
        <v>0.55</v>
      </c>
      <c r="W295" s="73" t="n">
        <f aca="false">H295*X295</f>
        <v>1.5631</v>
      </c>
      <c r="X295" s="72" t="n">
        <v>0.98</v>
      </c>
    </row>
    <row r="296" customFormat="false" ht="15" hidden="false" customHeight="false" outlineLevel="0" collapsed="false">
      <c r="A296" s="59" t="n">
        <v>294</v>
      </c>
      <c r="B296" s="71" t="s">
        <v>105</v>
      </c>
      <c r="C296" s="71" t="s">
        <v>102</v>
      </c>
      <c r="D296" s="72" t="n">
        <v>0.159</v>
      </c>
      <c r="E296" s="72" t="n">
        <v>0.106</v>
      </c>
      <c r="F296" s="72" t="n">
        <v>0.424</v>
      </c>
      <c r="G296" s="73" t="n">
        <f aca="false">D296+E296+F296</f>
        <v>0.689</v>
      </c>
      <c r="H296" s="73" t="n">
        <f aca="false">I296-G296</f>
        <v>2.711</v>
      </c>
      <c r="I296" s="16" t="n">
        <v>3.4</v>
      </c>
      <c r="J296" s="74" t="n">
        <f aca="false">H296/I296*100</f>
        <v>79.7352941176471</v>
      </c>
      <c r="K296" s="62" t="n">
        <v>414</v>
      </c>
      <c r="L296" s="73" t="n">
        <f aca="false">M296+N296-P296</f>
        <v>25</v>
      </c>
      <c r="M296" s="74" t="n">
        <v>81</v>
      </c>
      <c r="N296" s="74" t="n">
        <v>8</v>
      </c>
      <c r="O296" s="75" t="n">
        <f aca="false">L296/(H296*Q296)</f>
        <v>10.7228946668611</v>
      </c>
      <c r="P296" s="74" t="n">
        <v>64</v>
      </c>
      <c r="Q296" s="72" t="n">
        <v>0.86</v>
      </c>
      <c r="R296" s="73" t="n">
        <f aca="false">S296*T296*U296*V296</f>
        <v>4.29</v>
      </c>
      <c r="S296" s="74" t="n">
        <v>4</v>
      </c>
      <c r="T296" s="72" t="n">
        <v>0.45</v>
      </c>
      <c r="U296" s="72" t="n">
        <f aca="false">44/12</f>
        <v>3.66666666666667</v>
      </c>
      <c r="V296" s="72" t="n">
        <f aca="false">IF(B296="озимая пшеница", IF(C296="классическая технология", 0.65, 0.82),
 IF(B296="подсолнечник", IF(C296="классическая технология", 0.68, 0.75),
 IF(B296="кукуруза", IF(C296="классическая технология", 0.65, 0.85),
 IF(B296="многолетние травы", IF(C296="классическая технология", 0.55, 0.7),
 IF(B296="Лён", IF(C296="классическая технология", 0.48, 0.7),
 IF(B296="Горох", IF(C296="классическая технология", 0.55, 0.8),
 "введите корректное значение"
 ))))))</f>
        <v>0.65</v>
      </c>
      <c r="W296" s="73" t="n">
        <f aca="false">H296*X296</f>
        <v>2.49412</v>
      </c>
      <c r="X296" s="72" t="n">
        <v>0.92</v>
      </c>
    </row>
    <row r="297" customFormat="false" ht="15" hidden="false" customHeight="false" outlineLevel="0" collapsed="false">
      <c r="A297" s="59" t="n">
        <v>295</v>
      </c>
      <c r="B297" s="71" t="s">
        <v>100</v>
      </c>
      <c r="C297" s="71" t="s">
        <v>102</v>
      </c>
      <c r="D297" s="72" t="n">
        <v>0.42</v>
      </c>
      <c r="E297" s="72" t="n">
        <v>0.12</v>
      </c>
      <c r="F297" s="72" t="n">
        <v>0.12</v>
      </c>
      <c r="G297" s="73" t="n">
        <f aca="false">D297+E297+F297</f>
        <v>0.66</v>
      </c>
      <c r="H297" s="73" t="n">
        <f aca="false">I297-G297</f>
        <v>0.64</v>
      </c>
      <c r="I297" s="16" t="n">
        <v>1.3</v>
      </c>
      <c r="J297" s="74" t="n">
        <f aca="false">H297/I297*100</f>
        <v>49.2307692307692</v>
      </c>
      <c r="K297" s="62" t="n">
        <v>212</v>
      </c>
      <c r="L297" s="73" t="n">
        <f aca="false">M297+N297-P297</f>
        <v>29</v>
      </c>
      <c r="M297" s="74" t="n">
        <v>58</v>
      </c>
      <c r="N297" s="74" t="n">
        <v>14</v>
      </c>
      <c r="O297" s="75" t="n">
        <f aca="false">L297/(H297*Q297)</f>
        <v>53.3088235294118</v>
      </c>
      <c r="P297" s="74" t="n">
        <v>43</v>
      </c>
      <c r="Q297" s="72" t="n">
        <v>0.85</v>
      </c>
      <c r="R297" s="73" t="n">
        <f aca="false">S297*T297*U297*V297</f>
        <v>2.376</v>
      </c>
      <c r="S297" s="74" t="n">
        <v>3</v>
      </c>
      <c r="T297" s="72" t="n">
        <v>0.45</v>
      </c>
      <c r="U297" s="72" t="n">
        <f aca="false">44/12</f>
        <v>3.66666666666667</v>
      </c>
      <c r="V297" s="72" t="n">
        <f aca="false">IF(B297="озимая пшеница", IF(C297="классическая технология", 0.65, 0.82),
 IF(B297="подсолнечник", IF(C297="классическая технология", 0.68, 0.75),
 IF(B297="кукуруза", IF(C297="классическая технология", 0.65, 0.85),
 IF(B297="многолетние травы", IF(C297="классическая технология", 0.55, 0.7),
 IF(B297="Лён", IF(C297="классическая технология", 0.48, 0.7),
 IF(B297="Горох", IF(C297="классическая технология", 0.55, 0.8),
 "введите корректное значение"
 ))))))</f>
        <v>0.48</v>
      </c>
      <c r="W297" s="73" t="n">
        <f aca="false">H297*X297</f>
        <v>0.6208</v>
      </c>
      <c r="X297" s="72" t="n">
        <v>0.97</v>
      </c>
    </row>
    <row r="298" customFormat="false" ht="15" hidden="false" customHeight="false" outlineLevel="0" collapsed="false">
      <c r="A298" s="59" t="n">
        <v>296</v>
      </c>
      <c r="B298" s="71" t="s">
        <v>105</v>
      </c>
      <c r="C298" s="71" t="s">
        <v>102</v>
      </c>
      <c r="D298" s="72" t="n">
        <v>0.488</v>
      </c>
      <c r="E298" s="72" t="n">
        <v>0.061</v>
      </c>
      <c r="F298" s="72" t="n">
        <v>0.427</v>
      </c>
      <c r="G298" s="73" t="n">
        <f aca="false">D298+E298+F298</f>
        <v>0.976</v>
      </c>
      <c r="H298" s="73" t="n">
        <f aca="false">I298-G298</f>
        <v>3.024</v>
      </c>
      <c r="I298" s="16" t="n">
        <v>4</v>
      </c>
      <c r="J298" s="74" t="n">
        <f aca="false">H298/I298*100</f>
        <v>75.6</v>
      </c>
      <c r="K298" s="62" t="n">
        <v>307</v>
      </c>
      <c r="L298" s="73" t="n">
        <f aca="false">M298+N298-P298</f>
        <v>72</v>
      </c>
      <c r="M298" s="74" t="n">
        <v>124</v>
      </c>
      <c r="N298" s="74" t="n">
        <v>7</v>
      </c>
      <c r="O298" s="75" t="n">
        <f aca="false">L298/(H298*Q298)</f>
        <v>27.6854928017719</v>
      </c>
      <c r="P298" s="74" t="n">
        <v>59</v>
      </c>
      <c r="Q298" s="72" t="n">
        <v>0.86</v>
      </c>
      <c r="R298" s="73" t="n">
        <f aca="false">S298*T298*U298*V298</f>
        <v>3.2175</v>
      </c>
      <c r="S298" s="74" t="n">
        <v>3</v>
      </c>
      <c r="T298" s="72" t="n">
        <v>0.45</v>
      </c>
      <c r="U298" s="72" t="n">
        <f aca="false">44/12</f>
        <v>3.66666666666667</v>
      </c>
      <c r="V298" s="72" t="n">
        <f aca="false">IF(B298="озимая пшеница", IF(C298="классическая технология", 0.65, 0.82),
 IF(B298="подсолнечник", IF(C298="классическая технология", 0.68, 0.75),
 IF(B298="кукуруза", IF(C298="классическая технология", 0.65, 0.85),
 IF(B298="многолетние травы", IF(C298="классическая технология", 0.55, 0.7),
 IF(B298="Лён", IF(C298="классическая технология", 0.48, 0.7),
 IF(B298="Горох", IF(C298="классическая технология", 0.55, 0.8),
 "введите корректное значение"
 ))))))</f>
        <v>0.65</v>
      </c>
      <c r="W298" s="73" t="n">
        <f aca="false">H298*X298</f>
        <v>3.024</v>
      </c>
      <c r="X298" s="72" t="n">
        <v>1</v>
      </c>
    </row>
    <row r="299" customFormat="false" ht="15" hidden="false" customHeight="false" outlineLevel="0" collapsed="false">
      <c r="A299" s="59" t="n">
        <v>297</v>
      </c>
      <c r="B299" s="71" t="s">
        <v>104</v>
      </c>
      <c r="C299" s="71" t="s">
        <v>101</v>
      </c>
      <c r="D299" s="72" t="n">
        <v>0.292</v>
      </c>
      <c r="E299" s="72" t="n">
        <v>0.073</v>
      </c>
      <c r="F299" s="72" t="n">
        <v>0.584</v>
      </c>
      <c r="G299" s="73" t="n">
        <f aca="false">D299+E299+F299</f>
        <v>0.949</v>
      </c>
      <c r="H299" s="73" t="n">
        <f aca="false">I299-G299</f>
        <v>1.151</v>
      </c>
      <c r="I299" s="16" t="n">
        <v>2.1</v>
      </c>
      <c r="J299" s="74" t="n">
        <f aca="false">H299/I299*100</f>
        <v>54.8095238095238</v>
      </c>
      <c r="K299" s="62" t="n">
        <v>402</v>
      </c>
      <c r="L299" s="73" t="n">
        <f aca="false">M299+N299-P299</f>
        <v>100</v>
      </c>
      <c r="M299" s="74" t="n">
        <v>136</v>
      </c>
      <c r="N299" s="74" t="n">
        <v>13</v>
      </c>
      <c r="O299" s="75" t="n">
        <f aca="false">L299/(H299*Q299)</f>
        <v>104.675871164938</v>
      </c>
      <c r="P299" s="74" t="n">
        <v>49</v>
      </c>
      <c r="Q299" s="72" t="n">
        <v>0.83</v>
      </c>
      <c r="R299" s="73" t="n">
        <f aca="false">S299*T299*U299*V299</f>
        <v>3.96</v>
      </c>
      <c r="S299" s="74" t="n">
        <v>3</v>
      </c>
      <c r="T299" s="72" t="n">
        <v>0.45</v>
      </c>
      <c r="U299" s="72" t="n">
        <f aca="false">44/12</f>
        <v>3.66666666666667</v>
      </c>
      <c r="V299" s="72" t="n">
        <f aca="false">IF(B299="озимая пшеница", IF(C299="классическая технология", 0.65, 0.82),
 IF(B299="подсолнечник", IF(C299="классическая технология", 0.68, 0.75),
 IF(B299="кукуруза", IF(C299="классическая технология", 0.65, 0.85),
 IF(B299="многолетние травы", IF(C299="классическая технология", 0.55, 0.7),
 IF(B299="Лён", IF(C299="классическая технология", 0.48, 0.7),
 IF(B299="Горох", IF(C299="классическая технология", 0.55, 0.8),
 "введите корректное значение"
 ))))))</f>
        <v>0.8</v>
      </c>
      <c r="W299" s="73" t="n">
        <f aca="false">H299*X299</f>
        <v>1.151</v>
      </c>
      <c r="X299" s="72" t="n">
        <v>1</v>
      </c>
    </row>
    <row r="300" customFormat="false" ht="15" hidden="false" customHeight="false" outlineLevel="0" collapsed="false">
      <c r="A300" s="59" t="n">
        <v>298</v>
      </c>
      <c r="B300" s="71" t="s">
        <v>100</v>
      </c>
      <c r="C300" s="71" t="s">
        <v>101</v>
      </c>
      <c r="D300" s="72" t="n">
        <v>0.608</v>
      </c>
      <c r="E300" s="72" t="n">
        <v>0.076</v>
      </c>
      <c r="F300" s="72" t="n">
        <v>0.304</v>
      </c>
      <c r="G300" s="73" t="n">
        <f aca="false">D300+E300+F300</f>
        <v>0.988</v>
      </c>
      <c r="H300" s="73" t="n">
        <f aca="false">I300-G300</f>
        <v>-0.188</v>
      </c>
      <c r="I300" s="16" t="n">
        <v>0.8</v>
      </c>
      <c r="J300" s="74" t="n">
        <f aca="false">H300/I300*100</f>
        <v>-23.5</v>
      </c>
      <c r="K300" s="62" t="n">
        <v>371</v>
      </c>
      <c r="L300" s="73" t="n">
        <f aca="false">M300+N300-P300</f>
        <v>-18</v>
      </c>
      <c r="M300" s="74" t="n">
        <v>64</v>
      </c>
      <c r="N300" s="74" t="n">
        <v>8</v>
      </c>
      <c r="O300" s="75" t="n">
        <f aca="false">L300/(H300*Q300)</f>
        <v>95.7446808510639</v>
      </c>
      <c r="P300" s="74" t="n">
        <v>90</v>
      </c>
      <c r="Q300" s="72" t="n">
        <v>1</v>
      </c>
      <c r="R300" s="73" t="n">
        <f aca="false">S300*T300*U300*V300</f>
        <v>6.93</v>
      </c>
      <c r="S300" s="74" t="n">
        <v>6</v>
      </c>
      <c r="T300" s="72" t="n">
        <v>0.45</v>
      </c>
      <c r="U300" s="72" t="n">
        <f aca="false">44/12</f>
        <v>3.66666666666667</v>
      </c>
      <c r="V300" s="72" t="n">
        <f aca="false">IF(B300="озимая пшеница", IF(C300="классическая технология", 0.65, 0.82),
 IF(B300="подсолнечник", IF(C300="классическая технология", 0.68, 0.75),
 IF(B300="кукуруза", IF(C300="классическая технология", 0.65, 0.85),
 IF(B300="многолетние травы", IF(C300="классическая технология", 0.55, 0.7),
 IF(B300="Лён", IF(C300="классическая технология", 0.48, 0.7),
 IF(B300="Горох", IF(C300="классическая технология", 0.55, 0.8),
 "введите корректное значение"
 ))))))</f>
        <v>0.7</v>
      </c>
      <c r="W300" s="73" t="n">
        <f aca="false">H300*X300</f>
        <v>-0.15416</v>
      </c>
      <c r="X300" s="72" t="n">
        <v>0.82</v>
      </c>
    </row>
    <row r="301" customFormat="false" ht="15" hidden="false" customHeight="false" outlineLevel="0" collapsed="false">
      <c r="A301" s="59" t="n">
        <v>299</v>
      </c>
      <c r="B301" s="71" t="s">
        <v>105</v>
      </c>
      <c r="C301" s="71" t="s">
        <v>101</v>
      </c>
      <c r="D301" s="72" t="n">
        <v>0.392</v>
      </c>
      <c r="E301" s="72" t="n">
        <v>0.112</v>
      </c>
      <c r="F301" s="72" t="n">
        <v>0.224</v>
      </c>
      <c r="G301" s="73" t="n">
        <f aca="false">D301+E301+F301</f>
        <v>0.728</v>
      </c>
      <c r="H301" s="73" t="n">
        <f aca="false">I301-G301</f>
        <v>2.472</v>
      </c>
      <c r="I301" s="16" t="n">
        <v>3.2</v>
      </c>
      <c r="J301" s="74" t="n">
        <f aca="false">H301/I301*100</f>
        <v>77.25</v>
      </c>
      <c r="K301" s="62" t="n">
        <v>375</v>
      </c>
      <c r="L301" s="73" t="n">
        <f aca="false">M301+N301-P301</f>
        <v>28</v>
      </c>
      <c r="M301" s="74" t="n">
        <v>79</v>
      </c>
      <c r="N301" s="74" t="n">
        <v>14</v>
      </c>
      <c r="O301" s="75" t="n">
        <f aca="false">L301/(H301*Q301)</f>
        <v>13.4843581445523</v>
      </c>
      <c r="P301" s="74" t="n">
        <v>65</v>
      </c>
      <c r="Q301" s="72" t="n">
        <v>0.84</v>
      </c>
      <c r="R301" s="73" t="n">
        <f aca="false">S301*T301*U301*V301</f>
        <v>8.415</v>
      </c>
      <c r="S301" s="74" t="n">
        <v>6</v>
      </c>
      <c r="T301" s="72" t="n">
        <v>0.45</v>
      </c>
      <c r="U301" s="72" t="n">
        <f aca="false">44/12</f>
        <v>3.66666666666667</v>
      </c>
      <c r="V301" s="72" t="n">
        <f aca="false">IF(B301="озимая пшеница", IF(C301="классическая технология", 0.65, 0.82),
 IF(B301="подсолнечник", IF(C301="классическая технология", 0.68, 0.75),
 IF(B301="кукуруза", IF(C301="классическая технология", 0.65, 0.85),
 IF(B301="многолетние травы", IF(C301="классическая технология", 0.55, 0.7),
 IF(B301="Лён", IF(C301="классическая технология", 0.48, 0.7),
 IF(B301="Горох", IF(C301="классическая технология", 0.55, 0.8),
 "введите корректное значение"
 ))))))</f>
        <v>0.85</v>
      </c>
      <c r="W301" s="73" t="n">
        <f aca="false">H301*X301</f>
        <v>2.42256</v>
      </c>
      <c r="X301" s="72" t="n">
        <v>0.98</v>
      </c>
    </row>
    <row r="302" customFormat="false" ht="15" hidden="false" customHeight="false" outlineLevel="0" collapsed="false">
      <c r="A302" s="59" t="n">
        <v>300</v>
      </c>
      <c r="B302" s="71" t="s">
        <v>103</v>
      </c>
      <c r="C302" s="71" t="s">
        <v>101</v>
      </c>
      <c r="D302" s="72" t="n">
        <v>0.31</v>
      </c>
      <c r="E302" s="72" t="n">
        <v>0.062</v>
      </c>
      <c r="F302" s="72" t="n">
        <v>0.496</v>
      </c>
      <c r="G302" s="73" t="n">
        <f aca="false">D302+E302+F302</f>
        <v>0.868</v>
      </c>
      <c r="H302" s="73" t="n">
        <f aca="false">I302-G302</f>
        <v>3.532</v>
      </c>
      <c r="I302" s="16" t="n">
        <v>4.4</v>
      </c>
      <c r="J302" s="74" t="n">
        <f aca="false">H302/I302*100</f>
        <v>80.2727272727273</v>
      </c>
      <c r="K302" s="62" t="n">
        <v>467</v>
      </c>
      <c r="L302" s="73" t="n">
        <f aca="false">M302+N302-P302</f>
        <v>68</v>
      </c>
      <c r="M302" s="74" t="n">
        <v>134</v>
      </c>
      <c r="N302" s="74" t="n">
        <v>7</v>
      </c>
      <c r="O302" s="75" t="n">
        <f aca="false">L302/(H302*Q302)</f>
        <v>20.9266827514895</v>
      </c>
      <c r="P302" s="74" t="n">
        <v>73</v>
      </c>
      <c r="Q302" s="72" t="n">
        <v>0.92</v>
      </c>
      <c r="R302" s="73" t="n">
        <f aca="false">S302*T302*U302*V302</f>
        <v>8.118</v>
      </c>
      <c r="S302" s="74" t="n">
        <v>6</v>
      </c>
      <c r="T302" s="72" t="n">
        <v>0.45</v>
      </c>
      <c r="U302" s="72" t="n">
        <f aca="false">44/12</f>
        <v>3.66666666666667</v>
      </c>
      <c r="V302" s="72" t="n">
        <f aca="false">IF(B302="озимая пшеница", IF(C302="классическая технология", 0.65, 0.82),
 IF(B302="подсолнечник", IF(C302="классическая технология", 0.68, 0.75),
 IF(B302="кукуруза", IF(C302="классическая технология", 0.65, 0.85),
 IF(B302="многолетние травы", IF(C302="классическая технология", 0.55, 0.7),
 IF(B302="Лён", IF(C302="классическая технология", 0.48, 0.7),
 IF(B302="Горох", IF(C302="классическая технология", 0.55, 0.8),
 "введите корректное значение"
 ))))))</f>
        <v>0.82</v>
      </c>
      <c r="W302" s="73" t="n">
        <f aca="false">H302*X302</f>
        <v>3.0022</v>
      </c>
      <c r="X302" s="72" t="n">
        <v>0.85</v>
      </c>
    </row>
    <row r="303" customFormat="false" ht="15" hidden="false" customHeight="false" outlineLevel="0" collapsed="false">
      <c r="A303" s="59" t="n">
        <v>301</v>
      </c>
      <c r="B303" s="71" t="s">
        <v>104</v>
      </c>
      <c r="C303" s="71" t="s">
        <v>101</v>
      </c>
      <c r="D303" s="72" t="n">
        <v>0.2</v>
      </c>
      <c r="E303" s="72" t="n">
        <v>0.08</v>
      </c>
      <c r="F303" s="72" t="n">
        <v>0.12</v>
      </c>
      <c r="G303" s="73" t="n">
        <f aca="false">D303+E303+F303</f>
        <v>0.4</v>
      </c>
      <c r="H303" s="73" t="n">
        <f aca="false">I303-G303</f>
        <v>1.9</v>
      </c>
      <c r="I303" s="16" t="n">
        <v>2.3</v>
      </c>
      <c r="J303" s="74" t="n">
        <f aca="false">H303/I303*100</f>
        <v>82.6086956521739</v>
      </c>
      <c r="K303" s="62" t="n">
        <v>216</v>
      </c>
      <c r="L303" s="73" t="n">
        <f aca="false">M303+N303-P303</f>
        <v>79</v>
      </c>
      <c r="M303" s="74" t="n">
        <v>109</v>
      </c>
      <c r="N303" s="74" t="n">
        <v>13</v>
      </c>
      <c r="O303" s="75" t="n">
        <f aca="false">L303/(H303*Q303)</f>
        <v>43.7673130193906</v>
      </c>
      <c r="P303" s="74" t="n">
        <v>43</v>
      </c>
      <c r="Q303" s="72" t="n">
        <v>0.95</v>
      </c>
      <c r="R303" s="73" t="n">
        <f aca="false">S303*T303*U303*V303</f>
        <v>7.92</v>
      </c>
      <c r="S303" s="74" t="n">
        <v>6</v>
      </c>
      <c r="T303" s="72" t="n">
        <v>0.45</v>
      </c>
      <c r="U303" s="72" t="n">
        <f aca="false">44/12</f>
        <v>3.66666666666667</v>
      </c>
      <c r="V303" s="72" t="n">
        <f aca="false">IF(B303="озимая пшеница", IF(C303="классическая технология", 0.65, 0.82),
 IF(B303="подсолнечник", IF(C303="классическая технология", 0.68, 0.75),
 IF(B303="кукуруза", IF(C303="классическая технология", 0.65, 0.85),
 IF(B303="многолетние травы", IF(C303="классическая технология", 0.55, 0.7),
 IF(B303="Лён", IF(C303="классическая технология", 0.48, 0.7),
 IF(B303="Горох", IF(C303="классическая технология", 0.55, 0.8),
 "введите корректное значение"
 ))))))</f>
        <v>0.8</v>
      </c>
      <c r="W303" s="73" t="n">
        <f aca="false">H303*X303</f>
        <v>1.596</v>
      </c>
      <c r="X303" s="72" t="n">
        <v>0.84</v>
      </c>
    </row>
    <row r="304" customFormat="false" ht="15" hidden="false" customHeight="false" outlineLevel="0" collapsed="false">
      <c r="A304" s="59" t="n">
        <v>302</v>
      </c>
      <c r="B304" s="71" t="s">
        <v>100</v>
      </c>
      <c r="C304" s="71" t="s">
        <v>101</v>
      </c>
      <c r="D304" s="72" t="n">
        <v>0.368</v>
      </c>
      <c r="E304" s="72" t="n">
        <v>0.046</v>
      </c>
      <c r="F304" s="72" t="n">
        <v>0.184</v>
      </c>
      <c r="G304" s="73" t="n">
        <f aca="false">D304+E304+F304</f>
        <v>0.598</v>
      </c>
      <c r="H304" s="73" t="n">
        <f aca="false">I304-G304</f>
        <v>0.302</v>
      </c>
      <c r="I304" s="16" t="n">
        <v>0.9</v>
      </c>
      <c r="J304" s="74" t="n">
        <f aca="false">H304/I304*100</f>
        <v>33.5555555555556</v>
      </c>
      <c r="K304" s="62" t="n">
        <v>318</v>
      </c>
      <c r="L304" s="73" t="n">
        <f aca="false">M304+N304-P304</f>
        <v>20</v>
      </c>
      <c r="M304" s="74" t="n">
        <v>88</v>
      </c>
      <c r="N304" s="74" t="n">
        <v>6</v>
      </c>
      <c r="O304" s="75" t="n">
        <f aca="false">L304/(H304*Q304)</f>
        <v>69.710700592541</v>
      </c>
      <c r="P304" s="74" t="n">
        <v>74</v>
      </c>
      <c r="Q304" s="72" t="n">
        <v>0.95</v>
      </c>
      <c r="R304" s="73" t="n">
        <f aca="false">S304*T304*U304*V304</f>
        <v>4.62</v>
      </c>
      <c r="S304" s="74" t="n">
        <v>4</v>
      </c>
      <c r="T304" s="72" t="n">
        <v>0.45</v>
      </c>
      <c r="U304" s="72" t="n">
        <f aca="false">44/12</f>
        <v>3.66666666666667</v>
      </c>
      <c r="V304" s="72" t="n">
        <f aca="false">IF(B304="озимая пшеница", IF(C304="классическая технология", 0.65, 0.82),
 IF(B304="подсолнечник", IF(C304="классическая технология", 0.68, 0.75),
 IF(B304="кукуруза", IF(C304="классическая технология", 0.65, 0.85),
 IF(B304="многолетние травы", IF(C304="классическая технология", 0.55, 0.7),
 IF(B304="Лён", IF(C304="классическая технология", 0.48, 0.7),
 IF(B304="Горох", IF(C304="классическая технология", 0.55, 0.8),
 "введите корректное значение"
 ))))))</f>
        <v>0.7</v>
      </c>
      <c r="W304" s="73" t="n">
        <f aca="false">H304*X304</f>
        <v>0.29898</v>
      </c>
      <c r="X304" s="72" t="n">
        <v>0.99</v>
      </c>
    </row>
    <row r="305" customFormat="false" ht="15" hidden="false" customHeight="false" outlineLevel="0" collapsed="false">
      <c r="A305" s="59" t="n">
        <v>303</v>
      </c>
      <c r="B305" s="71" t="s">
        <v>107</v>
      </c>
      <c r="C305" s="71" t="s">
        <v>101</v>
      </c>
      <c r="D305" s="72" t="n">
        <v>0.258</v>
      </c>
      <c r="E305" s="72" t="n">
        <v>0.043</v>
      </c>
      <c r="F305" s="72" t="n">
        <v>0.301</v>
      </c>
      <c r="G305" s="73" t="n">
        <f aca="false">D305+E305+F305</f>
        <v>0.602</v>
      </c>
      <c r="H305" s="73" t="n">
        <f aca="false">I305-G305</f>
        <v>1.298</v>
      </c>
      <c r="I305" s="16" t="n">
        <v>1.9</v>
      </c>
      <c r="J305" s="74" t="n">
        <f aca="false">H305/I305*100</f>
        <v>68.3157894736842</v>
      </c>
      <c r="K305" s="62" t="n">
        <v>179</v>
      </c>
      <c r="L305" s="73" t="n">
        <f aca="false">M305+N305-P305</f>
        <v>16</v>
      </c>
      <c r="M305" s="74" t="n">
        <v>77</v>
      </c>
      <c r="N305" s="74" t="n">
        <v>8</v>
      </c>
      <c r="O305" s="75" t="n">
        <f aca="false">L305/(H305*Q305)</f>
        <v>13.6962848827256</v>
      </c>
      <c r="P305" s="74" t="n">
        <v>69</v>
      </c>
      <c r="Q305" s="72" t="n">
        <v>0.9</v>
      </c>
      <c r="R305" s="73" t="n">
        <f aca="false">S305*T305*U305*V305</f>
        <v>3.7125</v>
      </c>
      <c r="S305" s="74" t="n">
        <v>3</v>
      </c>
      <c r="T305" s="72" t="n">
        <v>0.45</v>
      </c>
      <c r="U305" s="72" t="n">
        <f aca="false">44/12</f>
        <v>3.66666666666667</v>
      </c>
      <c r="V305" s="72" t="n">
        <f aca="false">IF(B305="озимая пшеница", IF(C305="классическая технология", 0.65, 0.82),
 IF(B305="подсолнечник", IF(C305="классическая технология", 0.68, 0.75),
 IF(B305="кукуруза", IF(C305="классическая технология", 0.65, 0.85),
 IF(B305="многолетние травы", IF(C305="классическая технология", 0.55, 0.7),
 IF(B305="Лён", IF(C305="классическая технология", 0.48, 0.7),
 IF(B305="Горох", IF(C305="классическая технология", 0.55, 0.8),
 "введите корректное значение"
 ))))))</f>
        <v>0.75</v>
      </c>
      <c r="W305" s="73" t="n">
        <f aca="false">H305*X305</f>
        <v>1.14224</v>
      </c>
      <c r="X305" s="72" t="n">
        <v>0.88</v>
      </c>
    </row>
    <row r="306" customFormat="false" ht="15" hidden="false" customHeight="false" outlineLevel="0" collapsed="false">
      <c r="A306" s="59" t="n">
        <v>304</v>
      </c>
      <c r="B306" s="71" t="s">
        <v>100</v>
      </c>
      <c r="C306" s="71" t="s">
        <v>101</v>
      </c>
      <c r="D306" s="72" t="n">
        <v>0.375</v>
      </c>
      <c r="E306" s="72" t="n">
        <v>0.075</v>
      </c>
      <c r="F306" s="72" t="n">
        <v>0.3</v>
      </c>
      <c r="G306" s="73" t="n">
        <f aca="false">D306+E306+F306</f>
        <v>0.75</v>
      </c>
      <c r="H306" s="73" t="n">
        <f aca="false">I306-G306</f>
        <v>0.15</v>
      </c>
      <c r="I306" s="16" t="n">
        <v>0.9</v>
      </c>
      <c r="J306" s="74" t="n">
        <f aca="false">H306/I306*100</f>
        <v>16.6666666666667</v>
      </c>
      <c r="K306" s="62" t="n">
        <v>416</v>
      </c>
      <c r="L306" s="73" t="n">
        <f aca="false">M306+N306-P306</f>
        <v>83</v>
      </c>
      <c r="M306" s="74" t="n">
        <v>129</v>
      </c>
      <c r="N306" s="74" t="n">
        <v>11</v>
      </c>
      <c r="O306" s="75" t="n">
        <f aca="false">L306/(H306*Q306)</f>
        <v>601.449275362319</v>
      </c>
      <c r="P306" s="74" t="n">
        <v>57</v>
      </c>
      <c r="Q306" s="72" t="n">
        <v>0.92</v>
      </c>
      <c r="R306" s="73" t="n">
        <f aca="false">S306*T306*U306*V306</f>
        <v>4.62</v>
      </c>
      <c r="S306" s="74" t="n">
        <v>4</v>
      </c>
      <c r="T306" s="72" t="n">
        <v>0.45</v>
      </c>
      <c r="U306" s="72" t="n">
        <f aca="false">44/12</f>
        <v>3.66666666666667</v>
      </c>
      <c r="V306" s="72" t="n">
        <f aca="false">IF(B306="озимая пшеница", IF(C306="классическая технология", 0.65, 0.82),
 IF(B306="подсолнечник", IF(C306="классическая технология", 0.68, 0.75),
 IF(B306="кукуруза", IF(C306="классическая технология", 0.65, 0.85),
 IF(B306="многолетние травы", IF(C306="классическая технология", 0.55, 0.7),
 IF(B306="Лён", IF(C306="классическая технология", 0.48, 0.7),
 IF(B306="Горох", IF(C306="классическая технология", 0.55, 0.8),
 "введите корректное значение"
 ))))))</f>
        <v>0.7</v>
      </c>
      <c r="W306" s="73" t="n">
        <f aca="false">H306*X306</f>
        <v>0.129</v>
      </c>
      <c r="X306" s="72" t="n">
        <v>0.86</v>
      </c>
    </row>
    <row r="307" customFormat="false" ht="15" hidden="false" customHeight="false" outlineLevel="0" collapsed="false">
      <c r="A307" s="59" t="n">
        <v>305</v>
      </c>
      <c r="B307" s="71" t="s">
        <v>100</v>
      </c>
      <c r="C307" s="71" t="s">
        <v>101</v>
      </c>
      <c r="D307" s="72" t="n">
        <v>0.385</v>
      </c>
      <c r="E307" s="72" t="n">
        <v>0.055</v>
      </c>
      <c r="F307" s="72" t="n">
        <v>0.275</v>
      </c>
      <c r="G307" s="73" t="n">
        <f aca="false">D307+E307+F307</f>
        <v>0.715</v>
      </c>
      <c r="H307" s="73" t="n">
        <f aca="false">I307-G307</f>
        <v>0.285</v>
      </c>
      <c r="I307" s="16" t="n">
        <v>1</v>
      </c>
      <c r="J307" s="74" t="n">
        <f aca="false">H307/I307*100</f>
        <v>28.5</v>
      </c>
      <c r="K307" s="62" t="n">
        <v>421</v>
      </c>
      <c r="L307" s="73" t="n">
        <f aca="false">M307+N307-P307</f>
        <v>5</v>
      </c>
      <c r="M307" s="74" t="n">
        <v>61</v>
      </c>
      <c r="N307" s="74" t="n">
        <v>11</v>
      </c>
      <c r="O307" s="75" t="n">
        <f aca="false">L307/(H307*Q307)</f>
        <v>21.137180300148</v>
      </c>
      <c r="P307" s="74" t="n">
        <v>67</v>
      </c>
      <c r="Q307" s="72" t="n">
        <v>0.83</v>
      </c>
      <c r="R307" s="73" t="n">
        <f aca="false">S307*T307*U307*V307</f>
        <v>3.465</v>
      </c>
      <c r="S307" s="74" t="n">
        <v>3</v>
      </c>
      <c r="T307" s="72" t="n">
        <v>0.45</v>
      </c>
      <c r="U307" s="72" t="n">
        <f aca="false">44/12</f>
        <v>3.66666666666667</v>
      </c>
      <c r="V307" s="72" t="n">
        <f aca="false">IF(B307="озимая пшеница", IF(C307="классическая технология", 0.65, 0.82),
 IF(B307="подсолнечник", IF(C307="классическая технология", 0.68, 0.75),
 IF(B307="кукуруза", IF(C307="классическая технология", 0.65, 0.85),
 IF(B307="многолетние травы", IF(C307="классическая технология", 0.55, 0.7),
 IF(B307="Лён", IF(C307="классическая технология", 0.48, 0.7),
 IF(B307="Горох", IF(C307="классическая технология", 0.55, 0.8),
 "введите корректное значение"
 ))))))</f>
        <v>0.7</v>
      </c>
      <c r="W307" s="73" t="n">
        <f aca="false">H307*X307</f>
        <v>0.2394</v>
      </c>
      <c r="X307" s="72" t="n">
        <v>0.84</v>
      </c>
    </row>
    <row r="308" customFormat="false" ht="15" hidden="false" customHeight="false" outlineLevel="0" collapsed="false">
      <c r="A308" s="59" t="n">
        <v>306</v>
      </c>
      <c r="B308" s="71" t="s">
        <v>107</v>
      </c>
      <c r="C308" s="71" t="s">
        <v>102</v>
      </c>
      <c r="D308" s="72" t="n">
        <v>0.265</v>
      </c>
      <c r="E308" s="72" t="n">
        <v>0.053</v>
      </c>
      <c r="F308" s="72" t="n">
        <v>0.106</v>
      </c>
      <c r="G308" s="73" t="n">
        <f aca="false">D308+E308+F308</f>
        <v>0.424</v>
      </c>
      <c r="H308" s="73" t="n">
        <f aca="false">I308-G308</f>
        <v>1.176</v>
      </c>
      <c r="I308" s="16" t="n">
        <v>1.6</v>
      </c>
      <c r="J308" s="74" t="n">
        <f aca="false">H308/I308*100</f>
        <v>73.5</v>
      </c>
      <c r="K308" s="62" t="n">
        <v>457</v>
      </c>
      <c r="L308" s="73" t="n">
        <f aca="false">M308+N308-P308</f>
        <v>77</v>
      </c>
      <c r="M308" s="74" t="n">
        <v>136</v>
      </c>
      <c r="N308" s="74" t="n">
        <v>13</v>
      </c>
      <c r="O308" s="75" t="n">
        <f aca="false">L308/(H308*Q308)</f>
        <v>74.4047619047619</v>
      </c>
      <c r="P308" s="74" t="n">
        <v>72</v>
      </c>
      <c r="Q308" s="72" t="n">
        <v>0.88</v>
      </c>
      <c r="R308" s="73" t="n">
        <f aca="false">S308*T308*U308*V308</f>
        <v>3.366</v>
      </c>
      <c r="S308" s="74" t="n">
        <v>3</v>
      </c>
      <c r="T308" s="72" t="n">
        <v>0.45</v>
      </c>
      <c r="U308" s="72" t="n">
        <f aca="false">44/12</f>
        <v>3.66666666666667</v>
      </c>
      <c r="V308" s="72" t="n">
        <f aca="false">IF(B308="озимая пшеница", IF(C308="классическая технология", 0.65, 0.82),
 IF(B308="подсолнечник", IF(C308="классическая технология", 0.68, 0.75),
 IF(B308="кукуруза", IF(C308="классическая технология", 0.65, 0.85),
 IF(B308="многолетние травы", IF(C308="классическая технология", 0.55, 0.7),
 IF(B308="Лён", IF(C308="классическая технология", 0.48, 0.7),
 IF(B308="Горох", IF(C308="классическая технология", 0.55, 0.8),
 "введите корректное значение"
 ))))))</f>
        <v>0.68</v>
      </c>
      <c r="W308" s="73" t="n">
        <f aca="false">H308*X308</f>
        <v>1.12896</v>
      </c>
      <c r="X308" s="72" t="n">
        <v>0.96</v>
      </c>
    </row>
    <row r="309" customFormat="false" ht="15" hidden="false" customHeight="false" outlineLevel="0" collapsed="false">
      <c r="A309" s="59" t="n">
        <v>307</v>
      </c>
      <c r="B309" s="71" t="s">
        <v>104</v>
      </c>
      <c r="C309" s="71" t="s">
        <v>101</v>
      </c>
      <c r="D309" s="72" t="n">
        <v>0.225</v>
      </c>
      <c r="E309" s="72" t="n">
        <v>0.15</v>
      </c>
      <c r="F309" s="72" t="n">
        <v>0.6</v>
      </c>
      <c r="G309" s="73" t="n">
        <f aca="false">D309+E309+F309</f>
        <v>0.975</v>
      </c>
      <c r="H309" s="73" t="n">
        <f aca="false">I309-G309</f>
        <v>1.025</v>
      </c>
      <c r="I309" s="16" t="n">
        <v>2</v>
      </c>
      <c r="J309" s="74" t="n">
        <f aca="false">H309/I309*100</f>
        <v>51.25</v>
      </c>
      <c r="K309" s="62" t="n">
        <v>256</v>
      </c>
      <c r="L309" s="73" t="n">
        <f aca="false">M309+N309-P309</f>
        <v>25</v>
      </c>
      <c r="M309" s="74" t="n">
        <v>94</v>
      </c>
      <c r="N309" s="74" t="n">
        <v>5</v>
      </c>
      <c r="O309" s="75" t="n">
        <f aca="false">L309/(H309*Q309)</f>
        <v>25.9470679813181</v>
      </c>
      <c r="P309" s="74" t="n">
        <v>74</v>
      </c>
      <c r="Q309" s="72" t="n">
        <v>0.94</v>
      </c>
      <c r="R309" s="73" t="n">
        <f aca="false">S309*T309*U309*V309</f>
        <v>7.92</v>
      </c>
      <c r="S309" s="74" t="n">
        <v>6</v>
      </c>
      <c r="T309" s="72" t="n">
        <v>0.45</v>
      </c>
      <c r="U309" s="72" t="n">
        <f aca="false">44/12</f>
        <v>3.66666666666667</v>
      </c>
      <c r="V309" s="72" t="n">
        <f aca="false">IF(B309="озимая пшеница", IF(C309="классическая технология", 0.65, 0.82),
 IF(B309="подсолнечник", IF(C309="классическая технология", 0.68, 0.75),
 IF(B309="кукуруза", IF(C309="классическая технология", 0.65, 0.85),
 IF(B309="многолетние травы", IF(C309="классическая технология", 0.55, 0.7),
 IF(B309="Лён", IF(C309="классическая технология", 0.48, 0.7),
 IF(B309="Горох", IF(C309="классическая технология", 0.55, 0.8),
 "введите корректное значение"
 ))))))</f>
        <v>0.8</v>
      </c>
      <c r="W309" s="73" t="n">
        <f aca="false">H309*X309</f>
        <v>0.93275</v>
      </c>
      <c r="X309" s="72" t="n">
        <v>0.91</v>
      </c>
    </row>
    <row r="310" customFormat="false" ht="15" hidden="false" customHeight="false" outlineLevel="0" collapsed="false">
      <c r="A310" s="59" t="n">
        <v>308</v>
      </c>
      <c r="B310" s="71" t="s">
        <v>107</v>
      </c>
      <c r="C310" s="71" t="s">
        <v>101</v>
      </c>
      <c r="D310" s="72" t="n">
        <v>0.32</v>
      </c>
      <c r="E310" s="72" t="n">
        <v>0.064</v>
      </c>
      <c r="F310" s="72" t="n">
        <v>0.128</v>
      </c>
      <c r="G310" s="73" t="n">
        <f aca="false">D310+E310+F310</f>
        <v>0.512</v>
      </c>
      <c r="H310" s="73" t="n">
        <f aca="false">I310-G310</f>
        <v>0.388</v>
      </c>
      <c r="I310" s="16" t="n">
        <v>0.9</v>
      </c>
      <c r="J310" s="74" t="n">
        <f aca="false">H310/I310*100</f>
        <v>43.1111111111111</v>
      </c>
      <c r="K310" s="62" t="n">
        <v>278</v>
      </c>
      <c r="L310" s="73" t="n">
        <f aca="false">M310+N310-P310</f>
        <v>79</v>
      </c>
      <c r="M310" s="74" t="n">
        <v>115</v>
      </c>
      <c r="N310" s="74" t="n">
        <v>7</v>
      </c>
      <c r="O310" s="75" t="n">
        <f aca="false">L310/(H310*Q310)</f>
        <v>218.933599379226</v>
      </c>
      <c r="P310" s="74" t="n">
        <v>43</v>
      </c>
      <c r="Q310" s="72" t="n">
        <v>0.93</v>
      </c>
      <c r="R310" s="73" t="n">
        <f aca="false">S310*T310*U310*V310</f>
        <v>6.1875</v>
      </c>
      <c r="S310" s="74" t="n">
        <v>5</v>
      </c>
      <c r="T310" s="72" t="n">
        <v>0.45</v>
      </c>
      <c r="U310" s="72" t="n">
        <f aca="false">44/12</f>
        <v>3.66666666666667</v>
      </c>
      <c r="V310" s="72" t="n">
        <f aca="false">IF(B310="озимая пшеница", IF(C310="классическая технология", 0.65, 0.82),
 IF(B310="подсолнечник", IF(C310="классическая технология", 0.68, 0.75),
 IF(B310="кукуруза", IF(C310="классическая технология", 0.65, 0.85),
 IF(B310="многолетние травы", IF(C310="классическая технология", 0.55, 0.7),
 IF(B310="Лён", IF(C310="классическая технология", 0.48, 0.7),
 IF(B310="Горох", IF(C310="классическая технология", 0.55, 0.8),
 "введите корректное значение"
 ))))))</f>
        <v>0.75</v>
      </c>
      <c r="W310" s="73" t="n">
        <f aca="false">H310*X310</f>
        <v>0.33756</v>
      </c>
      <c r="X310" s="72" t="n">
        <v>0.87</v>
      </c>
    </row>
    <row r="311" customFormat="false" ht="15" hidden="false" customHeight="false" outlineLevel="0" collapsed="false">
      <c r="A311" s="59" t="n">
        <v>309</v>
      </c>
      <c r="B311" s="71" t="s">
        <v>106</v>
      </c>
      <c r="C311" s="71" t="s">
        <v>101</v>
      </c>
      <c r="D311" s="72" t="n">
        <v>0.304</v>
      </c>
      <c r="E311" s="72" t="n">
        <v>0.076</v>
      </c>
      <c r="F311" s="72" t="n">
        <v>0.38</v>
      </c>
      <c r="G311" s="73" t="n">
        <f aca="false">D311+E311+F311</f>
        <v>0.76</v>
      </c>
      <c r="H311" s="73" t="n">
        <f aca="false">I311-G311</f>
        <v>3.64</v>
      </c>
      <c r="I311" s="16" t="n">
        <v>4.4</v>
      </c>
      <c r="J311" s="74" t="n">
        <f aca="false">H311/I311*100</f>
        <v>82.7272727272727</v>
      </c>
      <c r="K311" s="62" t="n">
        <v>296</v>
      </c>
      <c r="L311" s="73" t="n">
        <f aca="false">M311+N311-P311</f>
        <v>71</v>
      </c>
      <c r="M311" s="74" t="n">
        <v>149</v>
      </c>
      <c r="N311" s="74" t="n">
        <v>9</v>
      </c>
      <c r="O311" s="75" t="n">
        <f aca="false">L311/(H311*Q311)</f>
        <v>22.4201086270052</v>
      </c>
      <c r="P311" s="74" t="n">
        <v>87</v>
      </c>
      <c r="Q311" s="72" t="n">
        <v>0.87</v>
      </c>
      <c r="R311" s="73" t="n">
        <f aca="false">S311*T311*U311*V311</f>
        <v>6.93</v>
      </c>
      <c r="S311" s="74" t="n">
        <v>6</v>
      </c>
      <c r="T311" s="72" t="n">
        <v>0.45</v>
      </c>
      <c r="U311" s="72" t="n">
        <f aca="false">44/12</f>
        <v>3.66666666666667</v>
      </c>
      <c r="V311" s="72" t="n">
        <f aca="false">IF(B311="озимая пшеница", IF(C311="классическая технология", 0.65, 0.82),
 IF(B311="подсолнечник", IF(C311="классическая технология", 0.68, 0.75),
 IF(B311="кукуруза", IF(C311="классическая технология", 0.65, 0.85),
 IF(B311="многолетние травы", IF(C311="классическая технология", 0.55, 0.7),
 IF(B311="Лён", IF(C311="классическая технология", 0.48, 0.7),
 IF(B311="Горох", IF(C311="классическая технология", 0.55, 0.8),
 "введите корректное значение"
 ))))))</f>
        <v>0.7</v>
      </c>
      <c r="W311" s="73" t="n">
        <f aca="false">H311*X311</f>
        <v>3.1668</v>
      </c>
      <c r="X311" s="72" t="n">
        <v>0.87</v>
      </c>
    </row>
    <row r="312" customFormat="false" ht="15" hidden="false" customHeight="false" outlineLevel="0" collapsed="false">
      <c r="A312" s="59" t="n">
        <v>310</v>
      </c>
      <c r="B312" s="71" t="s">
        <v>105</v>
      </c>
      <c r="C312" s="71" t="s">
        <v>101</v>
      </c>
      <c r="D312" s="72" t="n">
        <v>0.343</v>
      </c>
      <c r="E312" s="72" t="n">
        <v>0.098</v>
      </c>
      <c r="F312" s="72" t="n">
        <v>0.343</v>
      </c>
      <c r="G312" s="73" t="n">
        <f aca="false">D312+E312+F312</f>
        <v>0.784</v>
      </c>
      <c r="H312" s="73" t="n">
        <f aca="false">I312-G312</f>
        <v>4.016</v>
      </c>
      <c r="I312" s="16" t="n">
        <v>4.8</v>
      </c>
      <c r="J312" s="74" t="n">
        <f aca="false">H312/I312*100</f>
        <v>83.6666666666667</v>
      </c>
      <c r="K312" s="62" t="n">
        <v>307</v>
      </c>
      <c r="L312" s="73" t="n">
        <f aca="false">M312+N312-P312</f>
        <v>-19</v>
      </c>
      <c r="M312" s="74" t="n">
        <v>62</v>
      </c>
      <c r="N312" s="74" t="n">
        <v>5</v>
      </c>
      <c r="O312" s="75" t="n">
        <f aca="false">L312/(H312*Q312)</f>
        <v>-5.31581539012489</v>
      </c>
      <c r="P312" s="74" t="n">
        <v>86</v>
      </c>
      <c r="Q312" s="72" t="n">
        <v>0.89</v>
      </c>
      <c r="R312" s="73" t="n">
        <f aca="false">S312*T312*U312*V312</f>
        <v>7.0125</v>
      </c>
      <c r="S312" s="74" t="n">
        <v>5</v>
      </c>
      <c r="T312" s="72" t="n">
        <v>0.45</v>
      </c>
      <c r="U312" s="72" t="n">
        <f aca="false">44/12</f>
        <v>3.66666666666667</v>
      </c>
      <c r="V312" s="72" t="n">
        <f aca="false">IF(B312="озимая пшеница", IF(C312="классическая технология", 0.65, 0.82),
 IF(B312="подсолнечник", IF(C312="классическая технология", 0.68, 0.75),
 IF(B312="кукуруза", IF(C312="классическая технология", 0.65, 0.85),
 IF(B312="многолетние травы", IF(C312="классическая технология", 0.55, 0.7),
 IF(B312="Лён", IF(C312="классическая технология", 0.48, 0.7),
 IF(B312="Горох", IF(C312="классическая технология", 0.55, 0.8),
 "введите корректное значение"
 ))))))</f>
        <v>0.85</v>
      </c>
      <c r="W312" s="73" t="n">
        <f aca="false">H312*X312</f>
        <v>3.53408</v>
      </c>
      <c r="X312" s="72" t="n">
        <v>0.88</v>
      </c>
    </row>
    <row r="313" customFormat="false" ht="15" hidden="false" customHeight="false" outlineLevel="0" collapsed="false">
      <c r="A313" s="59" t="n">
        <v>311</v>
      </c>
      <c r="B313" s="71" t="s">
        <v>103</v>
      </c>
      <c r="C313" s="71" t="s">
        <v>102</v>
      </c>
      <c r="D313" s="72" t="n">
        <v>0.472</v>
      </c>
      <c r="E313" s="72" t="n">
        <v>0.059</v>
      </c>
      <c r="F313" s="72" t="n">
        <v>0.295</v>
      </c>
      <c r="G313" s="73" t="n">
        <f aca="false">D313+E313+F313</f>
        <v>0.826</v>
      </c>
      <c r="H313" s="73" t="n">
        <f aca="false">I313-G313</f>
        <v>3.474</v>
      </c>
      <c r="I313" s="16" t="n">
        <v>4.3</v>
      </c>
      <c r="J313" s="74" t="n">
        <f aca="false">H313/I313*100</f>
        <v>80.7906976744186</v>
      </c>
      <c r="K313" s="62" t="n">
        <v>205</v>
      </c>
      <c r="L313" s="73" t="n">
        <f aca="false">M313+N313-P313</f>
        <v>77</v>
      </c>
      <c r="M313" s="74" t="n">
        <v>114</v>
      </c>
      <c r="N313" s="74" t="n">
        <v>11</v>
      </c>
      <c r="O313" s="75" t="n">
        <f aca="false">L313/(H313*Q313)</f>
        <v>23.3312123140321</v>
      </c>
      <c r="P313" s="74" t="n">
        <v>48</v>
      </c>
      <c r="Q313" s="72" t="n">
        <v>0.95</v>
      </c>
      <c r="R313" s="73" t="n">
        <f aca="false">S313*T313*U313*V313</f>
        <v>3.2175</v>
      </c>
      <c r="S313" s="74" t="n">
        <v>3</v>
      </c>
      <c r="T313" s="72" t="n">
        <v>0.45</v>
      </c>
      <c r="U313" s="72" t="n">
        <f aca="false">44/12</f>
        <v>3.66666666666667</v>
      </c>
      <c r="V313" s="72" t="n">
        <f aca="false">IF(B313="озимая пшеница", IF(C313="классическая технология", 0.65, 0.82),
 IF(B313="подсолнечник", IF(C313="классическая технология", 0.68, 0.75),
 IF(B313="кукуруза", IF(C313="классическая технология", 0.65, 0.85),
 IF(B313="многолетние травы", IF(C313="классическая технология", 0.55, 0.7),
 IF(B313="Лён", IF(C313="классическая технология", 0.48, 0.7),
 IF(B313="Горох", IF(C313="классическая технология", 0.55, 0.8),
 "введите корректное значение"
 ))))))</f>
        <v>0.65</v>
      </c>
      <c r="W313" s="73" t="n">
        <f aca="false">H313*X313</f>
        <v>2.7792</v>
      </c>
      <c r="X313" s="72" t="n">
        <v>0.8</v>
      </c>
    </row>
    <row r="314" customFormat="false" ht="15" hidden="false" customHeight="false" outlineLevel="0" collapsed="false">
      <c r="A314" s="59" t="n">
        <v>312</v>
      </c>
      <c r="B314" s="71" t="s">
        <v>100</v>
      </c>
      <c r="C314" s="71" t="s">
        <v>102</v>
      </c>
      <c r="D314" s="72" t="n">
        <v>0.165</v>
      </c>
      <c r="E314" s="72" t="n">
        <v>0.11</v>
      </c>
      <c r="F314" s="72" t="n">
        <v>0.44</v>
      </c>
      <c r="G314" s="73" t="n">
        <f aca="false">D314+E314+F314</f>
        <v>0.715</v>
      </c>
      <c r="H314" s="73" t="n">
        <f aca="false">I314-G314</f>
        <v>0.285</v>
      </c>
      <c r="I314" s="16" t="n">
        <v>1</v>
      </c>
      <c r="J314" s="74" t="n">
        <f aca="false">H314/I314*100</f>
        <v>28.5</v>
      </c>
      <c r="K314" s="62" t="n">
        <v>295</v>
      </c>
      <c r="L314" s="73" t="n">
        <f aca="false">M314+N314-P314</f>
        <v>40</v>
      </c>
      <c r="M314" s="74" t="n">
        <v>107</v>
      </c>
      <c r="N314" s="74" t="n">
        <v>6</v>
      </c>
      <c r="O314" s="75" t="n">
        <f aca="false">L314/(H314*Q314)</f>
        <v>141.768562821194</v>
      </c>
      <c r="P314" s="74" t="n">
        <v>73</v>
      </c>
      <c r="Q314" s="72" t="n">
        <v>0.99</v>
      </c>
      <c r="R314" s="73" t="n">
        <f aca="false">S314*T314*U314*V314</f>
        <v>3.168</v>
      </c>
      <c r="S314" s="74" t="n">
        <v>4</v>
      </c>
      <c r="T314" s="72" t="n">
        <v>0.45</v>
      </c>
      <c r="U314" s="72" t="n">
        <f aca="false">44/12</f>
        <v>3.66666666666667</v>
      </c>
      <c r="V314" s="72" t="n">
        <f aca="false">IF(B314="озимая пшеница", IF(C314="классическая технология", 0.65, 0.82),
 IF(B314="подсолнечник", IF(C314="классическая технология", 0.68, 0.75),
 IF(B314="кукуруза", IF(C314="классическая технология", 0.65, 0.85),
 IF(B314="многолетние травы", IF(C314="классическая технология", 0.55, 0.7),
 IF(B314="Лён", IF(C314="классическая технология", 0.48, 0.7),
 IF(B314="Горох", IF(C314="классическая технология", 0.55, 0.8),
 "введите корректное значение"
 ))))))</f>
        <v>0.48</v>
      </c>
      <c r="W314" s="73" t="n">
        <f aca="false">H314*X314</f>
        <v>0.28215</v>
      </c>
      <c r="X314" s="72" t="n">
        <v>0.99</v>
      </c>
    </row>
    <row r="315" customFormat="false" ht="15" hidden="false" customHeight="false" outlineLevel="0" collapsed="false">
      <c r="A315" s="59" t="n">
        <v>313</v>
      </c>
      <c r="B315" s="71" t="s">
        <v>103</v>
      </c>
      <c r="C315" s="71" t="s">
        <v>102</v>
      </c>
      <c r="D315" s="72" t="n">
        <v>0.228</v>
      </c>
      <c r="E315" s="72" t="n">
        <v>0.057</v>
      </c>
      <c r="F315" s="72" t="n">
        <v>0.285</v>
      </c>
      <c r="G315" s="73" t="n">
        <f aca="false">D315+E315+F315</f>
        <v>0.57</v>
      </c>
      <c r="H315" s="73" t="n">
        <f aca="false">I315-G315</f>
        <v>3.63</v>
      </c>
      <c r="I315" s="16" t="n">
        <v>4.2</v>
      </c>
      <c r="J315" s="74" t="n">
        <f aca="false">H315/I315*100</f>
        <v>86.4285714285714</v>
      </c>
      <c r="K315" s="62" t="n">
        <v>404</v>
      </c>
      <c r="L315" s="73" t="n">
        <f aca="false">M315+N315-P315</f>
        <v>36</v>
      </c>
      <c r="M315" s="74" t="n">
        <v>93</v>
      </c>
      <c r="N315" s="74" t="n">
        <v>15</v>
      </c>
      <c r="O315" s="75" t="n">
        <f aca="false">L315/(H315*Q315)</f>
        <v>10.7797340998922</v>
      </c>
      <c r="P315" s="74" t="n">
        <v>72</v>
      </c>
      <c r="Q315" s="72" t="n">
        <v>0.92</v>
      </c>
      <c r="R315" s="73" t="n">
        <f aca="false">S315*T315*U315*V315</f>
        <v>6.435</v>
      </c>
      <c r="S315" s="74" t="n">
        <v>6</v>
      </c>
      <c r="T315" s="72" t="n">
        <v>0.45</v>
      </c>
      <c r="U315" s="72" t="n">
        <f aca="false">44/12</f>
        <v>3.66666666666667</v>
      </c>
      <c r="V315" s="72" t="n">
        <f aca="false">IF(B315="озимая пшеница", IF(C315="классическая технология", 0.65, 0.82),
 IF(B315="подсолнечник", IF(C315="классическая технология", 0.68, 0.75),
 IF(B315="кукуруза", IF(C315="классическая технология", 0.65, 0.85),
 IF(B315="многолетние травы", IF(C315="классическая технология", 0.55, 0.7),
 IF(B315="Лён", IF(C315="классическая технология", 0.48, 0.7),
 IF(B315="Горох", IF(C315="классическая технология", 0.55, 0.8),
 "введите корректное значение"
 ))))))</f>
        <v>0.65</v>
      </c>
      <c r="W315" s="73" t="n">
        <f aca="false">H315*X315</f>
        <v>2.9766</v>
      </c>
      <c r="X315" s="72" t="n">
        <v>0.82</v>
      </c>
    </row>
    <row r="316" customFormat="false" ht="15" hidden="false" customHeight="false" outlineLevel="0" collapsed="false">
      <c r="A316" s="59" t="n">
        <v>314</v>
      </c>
      <c r="B316" s="71" t="s">
        <v>107</v>
      </c>
      <c r="C316" s="71" t="s">
        <v>101</v>
      </c>
      <c r="D316" s="72" t="n">
        <v>0.469</v>
      </c>
      <c r="E316" s="72" t="n">
        <v>0.067</v>
      </c>
      <c r="F316" s="72" t="n">
        <v>0.469</v>
      </c>
      <c r="G316" s="73" t="n">
        <f aca="false">D316+E316+F316</f>
        <v>1.005</v>
      </c>
      <c r="H316" s="73" t="n">
        <f aca="false">I316-G316</f>
        <v>0.895</v>
      </c>
      <c r="I316" s="16" t="n">
        <v>1.9</v>
      </c>
      <c r="J316" s="74" t="n">
        <f aca="false">H316/I316*100</f>
        <v>47.1052631578947</v>
      </c>
      <c r="K316" s="62" t="n">
        <v>143</v>
      </c>
      <c r="L316" s="73" t="n">
        <f aca="false">M316+N316-P316</f>
        <v>86</v>
      </c>
      <c r="M316" s="74" t="n">
        <v>148</v>
      </c>
      <c r="N316" s="74" t="n">
        <v>6</v>
      </c>
      <c r="O316" s="75" t="n">
        <f aca="false">L316/(H316*Q316)</f>
        <v>99.0612221390313</v>
      </c>
      <c r="P316" s="74" t="n">
        <v>68</v>
      </c>
      <c r="Q316" s="72" t="n">
        <v>0.97</v>
      </c>
      <c r="R316" s="73" t="n">
        <f aca="false">S316*T316*U316*V316</f>
        <v>6.1875</v>
      </c>
      <c r="S316" s="74" t="n">
        <v>5</v>
      </c>
      <c r="T316" s="72" t="n">
        <v>0.45</v>
      </c>
      <c r="U316" s="72" t="n">
        <f aca="false">44/12</f>
        <v>3.66666666666667</v>
      </c>
      <c r="V316" s="72" t="n">
        <f aca="false">IF(B316="озимая пшеница", IF(C316="классическая технология", 0.65, 0.82),
 IF(B316="подсолнечник", IF(C316="классическая технология", 0.68, 0.75),
 IF(B316="кукуруза", IF(C316="классическая технология", 0.65, 0.85),
 IF(B316="многолетние травы", IF(C316="классическая технология", 0.55, 0.7),
 IF(B316="Лён", IF(C316="классическая технология", 0.48, 0.7),
 IF(B316="Горох", IF(C316="классическая технология", 0.55, 0.8),
 "введите корректное значение"
 ))))))</f>
        <v>0.75</v>
      </c>
      <c r="W316" s="73" t="n">
        <f aca="false">H316*X316</f>
        <v>0.716</v>
      </c>
      <c r="X316" s="72" t="n">
        <v>0.8</v>
      </c>
    </row>
    <row r="317" customFormat="false" ht="15" hidden="false" customHeight="false" outlineLevel="0" collapsed="false">
      <c r="A317" s="59" t="n">
        <v>315</v>
      </c>
      <c r="B317" s="71" t="s">
        <v>104</v>
      </c>
      <c r="C317" s="71" t="s">
        <v>102</v>
      </c>
      <c r="D317" s="72" t="n">
        <v>0.378</v>
      </c>
      <c r="E317" s="72" t="n">
        <v>0.126</v>
      </c>
      <c r="F317" s="72" t="n">
        <v>0.315</v>
      </c>
      <c r="G317" s="73" t="n">
        <f aca="false">D317+E317+F317</f>
        <v>0.819</v>
      </c>
      <c r="H317" s="73" t="n">
        <f aca="false">I317-G317</f>
        <v>1.481</v>
      </c>
      <c r="I317" s="16" t="n">
        <v>2.3</v>
      </c>
      <c r="J317" s="74" t="n">
        <f aca="false">H317/I317*100</f>
        <v>64.3913043478261</v>
      </c>
      <c r="K317" s="62" t="n">
        <v>244</v>
      </c>
      <c r="L317" s="73" t="n">
        <f aca="false">M317+N317-P317</f>
        <v>2</v>
      </c>
      <c r="M317" s="74" t="n">
        <v>82</v>
      </c>
      <c r="N317" s="74" t="n">
        <v>6</v>
      </c>
      <c r="O317" s="75" t="n">
        <f aca="false">L317/(H317*Q317)</f>
        <v>1.58875163840013</v>
      </c>
      <c r="P317" s="74" t="n">
        <v>86</v>
      </c>
      <c r="Q317" s="72" t="n">
        <v>0.85</v>
      </c>
      <c r="R317" s="73" t="n">
        <f aca="false">S317*T317*U317*V317</f>
        <v>4.5375</v>
      </c>
      <c r="S317" s="74" t="n">
        <v>5</v>
      </c>
      <c r="T317" s="72" t="n">
        <v>0.45</v>
      </c>
      <c r="U317" s="72" t="n">
        <f aca="false">44/12</f>
        <v>3.66666666666667</v>
      </c>
      <c r="V317" s="72" t="n">
        <f aca="false">IF(B317="озимая пшеница", IF(C317="классическая технология", 0.65, 0.82),
 IF(B317="подсолнечник", IF(C317="классическая технология", 0.68, 0.75),
 IF(B317="кукуруза", IF(C317="классическая технология", 0.65, 0.85),
 IF(B317="многолетние травы", IF(C317="классическая технология", 0.55, 0.7),
 IF(B317="Лён", IF(C317="классическая технология", 0.48, 0.7),
 IF(B317="Горох", IF(C317="классическая технология", 0.55, 0.8),
 "введите корректное значение"
 ))))))</f>
        <v>0.55</v>
      </c>
      <c r="W317" s="73" t="n">
        <f aca="false">H317*X317</f>
        <v>1.34771</v>
      </c>
      <c r="X317" s="72" t="n">
        <v>0.91</v>
      </c>
    </row>
    <row r="318" customFormat="false" ht="15" hidden="false" customHeight="false" outlineLevel="0" collapsed="false">
      <c r="A318" s="59" t="n">
        <v>316</v>
      </c>
      <c r="B318" s="71" t="s">
        <v>106</v>
      </c>
      <c r="C318" s="71" t="s">
        <v>102</v>
      </c>
      <c r="D318" s="72" t="n">
        <v>0.123</v>
      </c>
      <c r="E318" s="72" t="n">
        <v>0.041</v>
      </c>
      <c r="F318" s="72" t="n">
        <v>0.287</v>
      </c>
      <c r="G318" s="73" t="n">
        <f aca="false">D318+E318+F318</f>
        <v>0.451</v>
      </c>
      <c r="H318" s="73" t="n">
        <f aca="false">I318-G318</f>
        <v>3.949</v>
      </c>
      <c r="I318" s="16" t="n">
        <v>4.4</v>
      </c>
      <c r="J318" s="74" t="n">
        <f aca="false">H318/I318*100</f>
        <v>89.75</v>
      </c>
      <c r="K318" s="62" t="n">
        <v>406</v>
      </c>
      <c r="L318" s="73" t="n">
        <f aca="false">M318+N318-P318</f>
        <v>27</v>
      </c>
      <c r="M318" s="74" t="n">
        <v>109</v>
      </c>
      <c r="N318" s="74" t="n">
        <v>6</v>
      </c>
      <c r="O318" s="75" t="n">
        <f aca="false">L318/(H318*Q318)</f>
        <v>8.44095551616443</v>
      </c>
      <c r="P318" s="74" t="n">
        <v>88</v>
      </c>
      <c r="Q318" s="72" t="n">
        <v>0.81</v>
      </c>
      <c r="R318" s="73" t="n">
        <f aca="false">S318*T318*U318*V318</f>
        <v>4.5375</v>
      </c>
      <c r="S318" s="74" t="n">
        <v>5</v>
      </c>
      <c r="T318" s="72" t="n">
        <v>0.45</v>
      </c>
      <c r="U318" s="72" t="n">
        <f aca="false">44/12</f>
        <v>3.66666666666667</v>
      </c>
      <c r="V318" s="72" t="n">
        <f aca="false">IF(B318="озимая пшеница", IF(C318="классическая технология", 0.65, 0.82),
 IF(B318="подсолнечник", IF(C318="классическая технология", 0.68, 0.75),
 IF(B318="кукуруза", IF(C318="классическая технология", 0.65, 0.85),
 IF(B318="многолетние травы", IF(C318="классическая технология", 0.55, 0.7),
 IF(B318="Лён", IF(C318="классическая технология", 0.48, 0.7),
 IF(B318="Горох", IF(C318="классическая технология", 0.55, 0.8),
 "введите корректное значение"
 ))))))</f>
        <v>0.55</v>
      </c>
      <c r="W318" s="73" t="n">
        <f aca="false">H318*X318</f>
        <v>3.35665</v>
      </c>
      <c r="X318" s="72" t="n">
        <v>0.85</v>
      </c>
    </row>
    <row r="319" customFormat="false" ht="15" hidden="false" customHeight="false" outlineLevel="0" collapsed="false">
      <c r="A319" s="59" t="n">
        <v>317</v>
      </c>
      <c r="B319" s="71" t="s">
        <v>100</v>
      </c>
      <c r="C319" s="71" t="s">
        <v>102</v>
      </c>
      <c r="D319" s="72" t="n">
        <v>0.496</v>
      </c>
      <c r="E319" s="72" t="n">
        <v>0.062</v>
      </c>
      <c r="F319" s="72" t="n">
        <v>0.248</v>
      </c>
      <c r="G319" s="73" t="n">
        <f aca="false">D319+E319+F319</f>
        <v>0.806</v>
      </c>
      <c r="H319" s="73" t="n">
        <f aca="false">I319-G319</f>
        <v>0.294</v>
      </c>
      <c r="I319" s="16" t="n">
        <v>1.1</v>
      </c>
      <c r="J319" s="74" t="n">
        <f aca="false">H319/I319*100</f>
        <v>26.7272727272727</v>
      </c>
      <c r="K319" s="62" t="n">
        <v>330</v>
      </c>
      <c r="L319" s="73" t="n">
        <f aca="false">M319+N319-P319</f>
        <v>-7</v>
      </c>
      <c r="M319" s="74" t="n">
        <v>65</v>
      </c>
      <c r="N319" s="74" t="n">
        <v>13</v>
      </c>
      <c r="O319" s="75" t="n">
        <f aca="false">L319/(H319*Q319)</f>
        <v>-25.062656641604</v>
      </c>
      <c r="P319" s="74" t="n">
        <v>85</v>
      </c>
      <c r="Q319" s="72" t="n">
        <v>0.95</v>
      </c>
      <c r="R319" s="73" t="n">
        <f aca="false">S319*T319*U319*V319</f>
        <v>4.752</v>
      </c>
      <c r="S319" s="74" t="n">
        <v>6</v>
      </c>
      <c r="T319" s="72" t="n">
        <v>0.45</v>
      </c>
      <c r="U319" s="72" t="n">
        <f aca="false">44/12</f>
        <v>3.66666666666667</v>
      </c>
      <c r="V319" s="72" t="n">
        <f aca="false">IF(B319="озимая пшеница", IF(C319="классическая технология", 0.65, 0.82),
 IF(B319="подсолнечник", IF(C319="классическая технология", 0.68, 0.75),
 IF(B319="кукуруза", IF(C319="классическая технология", 0.65, 0.85),
 IF(B319="многолетние травы", IF(C319="классическая технология", 0.55, 0.7),
 IF(B319="Лён", IF(C319="классическая технология", 0.48, 0.7),
 IF(B319="Горох", IF(C319="классическая технология", 0.55, 0.8),
 "введите корректное значение"
 ))))))</f>
        <v>0.48</v>
      </c>
      <c r="W319" s="73" t="n">
        <f aca="false">H319*X319</f>
        <v>0.24696</v>
      </c>
      <c r="X319" s="72" t="n">
        <v>0.84</v>
      </c>
    </row>
    <row r="320" customFormat="false" ht="15" hidden="false" customHeight="false" outlineLevel="0" collapsed="false">
      <c r="A320" s="59" t="n">
        <v>318</v>
      </c>
      <c r="B320" s="71" t="s">
        <v>105</v>
      </c>
      <c r="C320" s="71" t="s">
        <v>102</v>
      </c>
      <c r="D320" s="72" t="n">
        <v>0.18</v>
      </c>
      <c r="E320" s="72" t="n">
        <v>0.045</v>
      </c>
      <c r="F320" s="72" t="n">
        <v>0.27</v>
      </c>
      <c r="G320" s="73" t="n">
        <f aca="false">D320+E320+F320</f>
        <v>0.495</v>
      </c>
      <c r="H320" s="73" t="n">
        <f aca="false">I320-G320</f>
        <v>4.505</v>
      </c>
      <c r="I320" s="16" t="n">
        <v>5</v>
      </c>
      <c r="J320" s="74" t="n">
        <f aca="false">H320/I320*100</f>
        <v>90.1</v>
      </c>
      <c r="K320" s="62" t="n">
        <v>312</v>
      </c>
      <c r="L320" s="73" t="n">
        <f aca="false">M320+N320-P320</f>
        <v>20</v>
      </c>
      <c r="M320" s="74" t="n">
        <v>68</v>
      </c>
      <c r="N320" s="74" t="n">
        <v>7</v>
      </c>
      <c r="O320" s="75" t="n">
        <f aca="false">L320/(H320*Q320)</f>
        <v>5.28513292109297</v>
      </c>
      <c r="P320" s="74" t="n">
        <v>55</v>
      </c>
      <c r="Q320" s="72" t="n">
        <v>0.84</v>
      </c>
      <c r="R320" s="73" t="n">
        <f aca="false">S320*T320*U320*V320</f>
        <v>4.29</v>
      </c>
      <c r="S320" s="74" t="n">
        <v>4</v>
      </c>
      <c r="T320" s="72" t="n">
        <v>0.45</v>
      </c>
      <c r="U320" s="72" t="n">
        <f aca="false">44/12</f>
        <v>3.66666666666667</v>
      </c>
      <c r="V320" s="72" t="n">
        <f aca="false">IF(B320="озимая пшеница", IF(C320="классическая технология", 0.65, 0.82),
 IF(B320="подсолнечник", IF(C320="классическая технология", 0.68, 0.75),
 IF(B320="кукуруза", IF(C320="классическая технология", 0.65, 0.85),
 IF(B320="многолетние травы", IF(C320="классическая технология", 0.55, 0.7),
 IF(B320="Лён", IF(C320="классическая технология", 0.48, 0.7),
 IF(B320="Горох", IF(C320="классическая технология", 0.55, 0.8),
 "введите корректное значение"
 ))))))</f>
        <v>0.65</v>
      </c>
      <c r="W320" s="73" t="n">
        <f aca="false">H320*X320</f>
        <v>4.00945</v>
      </c>
      <c r="X320" s="72" t="n">
        <v>0.89</v>
      </c>
    </row>
    <row r="321" customFormat="false" ht="15" hidden="false" customHeight="false" outlineLevel="0" collapsed="false">
      <c r="A321" s="59" t="n">
        <v>319</v>
      </c>
      <c r="B321" s="71" t="s">
        <v>103</v>
      </c>
      <c r="C321" s="71" t="s">
        <v>101</v>
      </c>
      <c r="D321" s="72" t="n">
        <v>0.2</v>
      </c>
      <c r="E321" s="72" t="n">
        <v>0.08</v>
      </c>
      <c r="F321" s="72" t="n">
        <v>0.12</v>
      </c>
      <c r="G321" s="73" t="n">
        <f aca="false">D321+E321+F321</f>
        <v>0.4</v>
      </c>
      <c r="H321" s="73" t="n">
        <f aca="false">I321-G321</f>
        <v>4.1</v>
      </c>
      <c r="I321" s="16" t="n">
        <v>4.5</v>
      </c>
      <c r="J321" s="74" t="n">
        <f aca="false">H321/I321*100</f>
        <v>91.1111111111111</v>
      </c>
      <c r="K321" s="62" t="n">
        <v>151</v>
      </c>
      <c r="L321" s="73" t="n">
        <f aca="false">M321+N321-P321</f>
        <v>2</v>
      </c>
      <c r="M321" s="74" t="n">
        <v>58</v>
      </c>
      <c r="N321" s="74" t="n">
        <v>14</v>
      </c>
      <c r="O321" s="75" t="n">
        <f aca="false">L321/(H321*Q321)</f>
        <v>0.580720092915215</v>
      </c>
      <c r="P321" s="74" t="n">
        <v>70</v>
      </c>
      <c r="Q321" s="72" t="n">
        <v>0.84</v>
      </c>
      <c r="R321" s="73" t="n">
        <f aca="false">S321*T321*U321*V321</f>
        <v>8.118</v>
      </c>
      <c r="S321" s="74" t="n">
        <v>6</v>
      </c>
      <c r="T321" s="72" t="n">
        <v>0.45</v>
      </c>
      <c r="U321" s="72" t="n">
        <f aca="false">44/12</f>
        <v>3.66666666666667</v>
      </c>
      <c r="V321" s="72" t="n">
        <f aca="false">IF(B321="озимая пшеница", IF(C321="классическая технология", 0.65, 0.82),
 IF(B321="подсолнечник", IF(C321="классическая технология", 0.68, 0.75),
 IF(B321="кукуруза", IF(C321="классическая технология", 0.65, 0.85),
 IF(B321="многолетние травы", IF(C321="классическая технология", 0.55, 0.7),
 IF(B321="Лён", IF(C321="классическая технология", 0.48, 0.7),
 IF(B321="Горох", IF(C321="классическая технология", 0.55, 0.8),
 "введите корректное значение"
 ))))))</f>
        <v>0.82</v>
      </c>
      <c r="W321" s="73" t="n">
        <f aca="false">H321*X321</f>
        <v>3.362</v>
      </c>
      <c r="X321" s="72" t="n">
        <v>0.82</v>
      </c>
    </row>
    <row r="322" customFormat="false" ht="15" hidden="false" customHeight="false" outlineLevel="0" collapsed="false">
      <c r="A322" s="59" t="n">
        <v>320</v>
      </c>
      <c r="B322" s="71" t="s">
        <v>100</v>
      </c>
      <c r="C322" s="71" t="s">
        <v>101</v>
      </c>
      <c r="D322" s="72" t="n">
        <v>0.301</v>
      </c>
      <c r="E322" s="72" t="n">
        <v>0.043</v>
      </c>
      <c r="F322" s="72" t="n">
        <v>0.172</v>
      </c>
      <c r="G322" s="73" t="n">
        <f aca="false">D322+E322+F322</f>
        <v>0.516</v>
      </c>
      <c r="H322" s="73" t="n">
        <f aca="false">I322-G322</f>
        <v>0.384</v>
      </c>
      <c r="I322" s="16" t="n">
        <v>0.9</v>
      </c>
      <c r="J322" s="74" t="n">
        <f aca="false">H322/I322*100</f>
        <v>42.6666666666667</v>
      </c>
      <c r="K322" s="62" t="n">
        <v>408</v>
      </c>
      <c r="L322" s="73" t="n">
        <f aca="false">M322+N322-P322</f>
        <v>83</v>
      </c>
      <c r="M322" s="74" t="n">
        <v>140</v>
      </c>
      <c r="N322" s="74" t="n">
        <v>13</v>
      </c>
      <c r="O322" s="75" t="n">
        <f aca="false">L322/(H322*Q322)</f>
        <v>225.151909722222</v>
      </c>
      <c r="P322" s="74" t="n">
        <v>70</v>
      </c>
      <c r="Q322" s="72" t="n">
        <v>0.96</v>
      </c>
      <c r="R322" s="73" t="n">
        <f aca="false">S322*T322*U322*V322</f>
        <v>3.465</v>
      </c>
      <c r="S322" s="74" t="n">
        <v>3</v>
      </c>
      <c r="T322" s="72" t="n">
        <v>0.45</v>
      </c>
      <c r="U322" s="72" t="n">
        <f aca="false">44/12</f>
        <v>3.66666666666667</v>
      </c>
      <c r="V322" s="72" t="n">
        <f aca="false">IF(B322="озимая пшеница", IF(C322="классическая технология", 0.65, 0.82),
 IF(B322="подсолнечник", IF(C322="классическая технология", 0.68, 0.75),
 IF(B322="кукуруза", IF(C322="классическая технология", 0.65, 0.85),
 IF(B322="многолетние травы", IF(C322="классическая технология", 0.55, 0.7),
 IF(B322="Лён", IF(C322="классическая технология", 0.48, 0.7),
 IF(B322="Горох", IF(C322="классическая технология", 0.55, 0.8),
 "введите корректное значение"
 ))))))</f>
        <v>0.7</v>
      </c>
      <c r="W322" s="73" t="n">
        <f aca="false">H322*X322</f>
        <v>0.33024</v>
      </c>
      <c r="X322" s="72" t="n">
        <v>0.86</v>
      </c>
    </row>
    <row r="323" customFormat="false" ht="15" hidden="false" customHeight="false" outlineLevel="0" collapsed="false">
      <c r="A323" s="59" t="n">
        <v>321</v>
      </c>
      <c r="B323" s="71" t="s">
        <v>106</v>
      </c>
      <c r="C323" s="71" t="s">
        <v>101</v>
      </c>
      <c r="D323" s="72" t="n">
        <v>0.165</v>
      </c>
      <c r="E323" s="72" t="n">
        <v>0.055</v>
      </c>
      <c r="F323" s="72" t="n">
        <v>0.11</v>
      </c>
      <c r="G323" s="73" t="n">
        <f aca="false">D323+E323+F323</f>
        <v>0.33</v>
      </c>
      <c r="H323" s="73" t="n">
        <f aca="false">I323-G323</f>
        <v>4.47</v>
      </c>
      <c r="I323" s="16" t="n">
        <v>4.8</v>
      </c>
      <c r="J323" s="74" t="n">
        <f aca="false">H323/I323*100</f>
        <v>93.125</v>
      </c>
      <c r="K323" s="62" t="n">
        <v>462</v>
      </c>
      <c r="L323" s="73" t="n">
        <f aca="false">M323+N323-P323</f>
        <v>46</v>
      </c>
      <c r="M323" s="74" t="n">
        <v>96</v>
      </c>
      <c r="N323" s="74" t="n">
        <v>8</v>
      </c>
      <c r="O323" s="75" t="n">
        <f aca="false">L323/(H323*Q323)</f>
        <v>10.7196122296793</v>
      </c>
      <c r="P323" s="74" t="n">
        <v>58</v>
      </c>
      <c r="Q323" s="72" t="n">
        <v>0.96</v>
      </c>
      <c r="R323" s="73" t="n">
        <f aca="false">S323*T323*U323*V323</f>
        <v>5.775</v>
      </c>
      <c r="S323" s="74" t="n">
        <v>5</v>
      </c>
      <c r="T323" s="72" t="n">
        <v>0.45</v>
      </c>
      <c r="U323" s="72" t="n">
        <f aca="false">44/12</f>
        <v>3.66666666666667</v>
      </c>
      <c r="V323" s="72" t="n">
        <f aca="false">IF(B323="озимая пшеница", IF(C323="классическая технология", 0.65, 0.82),
 IF(B323="подсолнечник", IF(C323="классическая технология", 0.68, 0.75),
 IF(B323="кукуруза", IF(C323="классическая технология", 0.65, 0.85),
 IF(B323="многолетние травы", IF(C323="классическая технология", 0.55, 0.7),
 IF(B323="Лён", IF(C323="классическая технология", 0.48, 0.7),
 IF(B323="Горох", IF(C323="классическая технология", 0.55, 0.8),
 "введите корректное значение"
 ))))))</f>
        <v>0.7</v>
      </c>
      <c r="W323" s="73" t="n">
        <f aca="false">H323*X323</f>
        <v>4.3806</v>
      </c>
      <c r="X323" s="72" t="n">
        <v>0.98</v>
      </c>
    </row>
    <row r="324" customFormat="false" ht="15" hidden="false" customHeight="false" outlineLevel="0" collapsed="false">
      <c r="A324" s="59" t="n">
        <v>322</v>
      </c>
      <c r="B324" s="71" t="s">
        <v>104</v>
      </c>
      <c r="C324" s="71" t="s">
        <v>102</v>
      </c>
      <c r="D324" s="72" t="n">
        <v>0.552</v>
      </c>
      <c r="E324" s="72" t="n">
        <v>0.138</v>
      </c>
      <c r="F324" s="72" t="n">
        <v>0.345</v>
      </c>
      <c r="G324" s="73" t="n">
        <f aca="false">D324+E324+F324</f>
        <v>1.035</v>
      </c>
      <c r="H324" s="73" t="n">
        <f aca="false">I324-G324</f>
        <v>0.865</v>
      </c>
      <c r="I324" s="16" t="n">
        <v>1.9</v>
      </c>
      <c r="J324" s="74" t="n">
        <f aca="false">H324/I324*100</f>
        <v>45.5263157894737</v>
      </c>
      <c r="K324" s="62" t="n">
        <v>160</v>
      </c>
      <c r="L324" s="73" t="n">
        <f aca="false">M324+N324-P324</f>
        <v>52</v>
      </c>
      <c r="M324" s="74" t="n">
        <v>103</v>
      </c>
      <c r="N324" s="74" t="n">
        <v>5</v>
      </c>
      <c r="O324" s="75" t="n">
        <f aca="false">L324/(H324*Q324)</f>
        <v>61.3424560575676</v>
      </c>
      <c r="P324" s="74" t="n">
        <v>56</v>
      </c>
      <c r="Q324" s="72" t="n">
        <v>0.98</v>
      </c>
      <c r="R324" s="73" t="n">
        <f aca="false">S324*T324*U324*V324</f>
        <v>2.7225</v>
      </c>
      <c r="S324" s="74" t="n">
        <v>3</v>
      </c>
      <c r="T324" s="72" t="n">
        <v>0.45</v>
      </c>
      <c r="U324" s="72" t="n">
        <f aca="false">44/12</f>
        <v>3.66666666666667</v>
      </c>
      <c r="V324" s="72" t="n">
        <f aca="false">IF(B324="озимая пшеница", IF(C324="классическая технология", 0.65, 0.82),
 IF(B324="подсолнечник", IF(C324="классическая технология", 0.68, 0.75),
 IF(B324="кукуруза", IF(C324="классическая технология", 0.65, 0.85),
 IF(B324="многолетние травы", IF(C324="классическая технология", 0.55, 0.7),
 IF(B324="Лён", IF(C324="классическая технология", 0.48, 0.7),
 IF(B324="Горох", IF(C324="классическая технология", 0.55, 0.8),
 "введите корректное значение"
 ))))))</f>
        <v>0.55</v>
      </c>
      <c r="W324" s="73" t="n">
        <f aca="false">H324*X324</f>
        <v>0.7093</v>
      </c>
      <c r="X324" s="72" t="n">
        <v>0.82</v>
      </c>
    </row>
    <row r="325" customFormat="false" ht="15" hidden="false" customHeight="false" outlineLevel="0" collapsed="false">
      <c r="A325" s="59" t="n">
        <v>323</v>
      </c>
      <c r="B325" s="71" t="s">
        <v>105</v>
      </c>
      <c r="C325" s="71" t="s">
        <v>101</v>
      </c>
      <c r="D325" s="72" t="n">
        <v>0.456</v>
      </c>
      <c r="E325" s="72" t="n">
        <v>0.114</v>
      </c>
      <c r="F325" s="72" t="n">
        <v>0.456</v>
      </c>
      <c r="G325" s="73" t="n">
        <f aca="false">D325+E325+F325</f>
        <v>1.026</v>
      </c>
      <c r="H325" s="73" t="n">
        <f aca="false">I325-G325</f>
        <v>2.774</v>
      </c>
      <c r="I325" s="16" t="n">
        <v>3.8</v>
      </c>
      <c r="J325" s="74" t="n">
        <f aca="false">H325/I325*100</f>
        <v>73</v>
      </c>
      <c r="K325" s="62" t="n">
        <v>334</v>
      </c>
      <c r="L325" s="73" t="n">
        <f aca="false">M325+N325-P325</f>
        <v>12</v>
      </c>
      <c r="M325" s="74" t="n">
        <v>86</v>
      </c>
      <c r="N325" s="74" t="n">
        <v>5</v>
      </c>
      <c r="O325" s="75" t="n">
        <f aca="false">L325/(H325*Q325)</f>
        <v>4.91577636494724</v>
      </c>
      <c r="P325" s="74" t="n">
        <v>79</v>
      </c>
      <c r="Q325" s="72" t="n">
        <v>0.88</v>
      </c>
      <c r="R325" s="73" t="n">
        <f aca="false">S325*T325*U325*V325</f>
        <v>4.2075</v>
      </c>
      <c r="S325" s="74" t="n">
        <v>3</v>
      </c>
      <c r="T325" s="72" t="n">
        <v>0.45</v>
      </c>
      <c r="U325" s="72" t="n">
        <f aca="false">44/12</f>
        <v>3.66666666666667</v>
      </c>
      <c r="V325" s="72" t="n">
        <f aca="false">IF(B325="озимая пшеница", IF(C325="классическая технология", 0.65, 0.82),
 IF(B325="подсолнечник", IF(C325="классическая технология", 0.68, 0.75),
 IF(B325="кукуруза", IF(C325="классическая технология", 0.65, 0.85),
 IF(B325="многолетние травы", IF(C325="классическая технология", 0.55, 0.7),
 IF(B325="Лён", IF(C325="классическая технология", 0.48, 0.7),
 IF(B325="Горох", IF(C325="классическая технология", 0.55, 0.8),
 "введите корректное значение"
 ))))))</f>
        <v>0.85</v>
      </c>
      <c r="W325" s="73" t="n">
        <f aca="false">H325*X325</f>
        <v>2.66304</v>
      </c>
      <c r="X325" s="72" t="n">
        <v>0.96</v>
      </c>
    </row>
    <row r="326" customFormat="false" ht="15" hidden="false" customHeight="false" outlineLevel="0" collapsed="false">
      <c r="A326" s="59" t="n">
        <v>324</v>
      </c>
      <c r="B326" s="71" t="s">
        <v>106</v>
      </c>
      <c r="C326" s="71" t="s">
        <v>101</v>
      </c>
      <c r="D326" s="72" t="n">
        <v>0.336</v>
      </c>
      <c r="E326" s="72" t="n">
        <v>0.112</v>
      </c>
      <c r="F326" s="72" t="n">
        <v>0.28</v>
      </c>
      <c r="G326" s="73" t="n">
        <f aca="false">D326+E326+F326</f>
        <v>0.728</v>
      </c>
      <c r="H326" s="73" t="n">
        <f aca="false">I326-G326</f>
        <v>3.672</v>
      </c>
      <c r="I326" s="16" t="n">
        <v>4.4</v>
      </c>
      <c r="J326" s="74" t="n">
        <f aca="false">H326/I326*100</f>
        <v>83.4545454545455</v>
      </c>
      <c r="K326" s="62" t="n">
        <v>368</v>
      </c>
      <c r="L326" s="73" t="n">
        <f aca="false">M326+N326-P326</f>
        <v>7</v>
      </c>
      <c r="M326" s="74" t="n">
        <v>63</v>
      </c>
      <c r="N326" s="74" t="n">
        <v>5</v>
      </c>
      <c r="O326" s="75" t="n">
        <f aca="false">L326/(H326*Q326)</f>
        <v>2.32477814974228</v>
      </c>
      <c r="P326" s="74" t="n">
        <v>61</v>
      </c>
      <c r="Q326" s="72" t="n">
        <v>0.82</v>
      </c>
      <c r="R326" s="73" t="n">
        <f aca="false">S326*T326*U326*V326</f>
        <v>3.465</v>
      </c>
      <c r="S326" s="74" t="n">
        <v>3</v>
      </c>
      <c r="T326" s="72" t="n">
        <v>0.45</v>
      </c>
      <c r="U326" s="72" t="n">
        <f aca="false">44/12</f>
        <v>3.66666666666667</v>
      </c>
      <c r="V326" s="72" t="n">
        <f aca="false">IF(B326="озимая пшеница", IF(C326="классическая технология", 0.65, 0.82),
 IF(B326="подсолнечник", IF(C326="классическая технология", 0.68, 0.75),
 IF(B326="кукуруза", IF(C326="классическая технология", 0.65, 0.85),
 IF(B326="многолетние травы", IF(C326="классическая технология", 0.55, 0.7),
 IF(B326="Лён", IF(C326="классическая технология", 0.48, 0.7),
 IF(B326="Горох", IF(C326="классическая технология", 0.55, 0.8),
 "введите корректное значение"
 ))))))</f>
        <v>0.7</v>
      </c>
      <c r="W326" s="73" t="n">
        <f aca="false">H326*X326</f>
        <v>3.19464</v>
      </c>
      <c r="X326" s="72" t="n">
        <v>0.87</v>
      </c>
    </row>
    <row r="327" customFormat="false" ht="15" hidden="false" customHeight="false" outlineLevel="0" collapsed="false">
      <c r="A327" s="59" t="n">
        <v>325</v>
      </c>
      <c r="B327" s="71" t="s">
        <v>107</v>
      </c>
      <c r="C327" s="71" t="s">
        <v>101</v>
      </c>
      <c r="D327" s="72" t="n">
        <v>0.276</v>
      </c>
      <c r="E327" s="72" t="n">
        <v>0.138</v>
      </c>
      <c r="F327" s="72" t="n">
        <v>0.345</v>
      </c>
      <c r="G327" s="73" t="n">
        <f aca="false">D327+E327+F327</f>
        <v>0.759</v>
      </c>
      <c r="H327" s="73" t="n">
        <f aca="false">I327-G327</f>
        <v>0.441</v>
      </c>
      <c r="I327" s="16" t="n">
        <v>1.2</v>
      </c>
      <c r="J327" s="74" t="n">
        <f aca="false">H327/I327*100</f>
        <v>36.75</v>
      </c>
      <c r="K327" s="62" t="n">
        <v>266</v>
      </c>
      <c r="L327" s="73" t="n">
        <f aca="false">M327+N327-P327</f>
        <v>64</v>
      </c>
      <c r="M327" s="74" t="n">
        <v>118</v>
      </c>
      <c r="N327" s="74" t="n">
        <v>9</v>
      </c>
      <c r="O327" s="75" t="n">
        <f aca="false">L327/(H327*Q327)</f>
        <v>146.590622781099</v>
      </c>
      <c r="P327" s="74" t="n">
        <v>63</v>
      </c>
      <c r="Q327" s="72" t="n">
        <v>0.99</v>
      </c>
      <c r="R327" s="73" t="n">
        <f aca="false">S327*T327*U327*V327</f>
        <v>4.95</v>
      </c>
      <c r="S327" s="74" t="n">
        <v>4</v>
      </c>
      <c r="T327" s="72" t="n">
        <v>0.45</v>
      </c>
      <c r="U327" s="72" t="n">
        <f aca="false">44/12</f>
        <v>3.66666666666667</v>
      </c>
      <c r="V327" s="72" t="n">
        <f aca="false">IF(B327="озимая пшеница", IF(C327="классическая технология", 0.65, 0.82),
 IF(B327="подсолнечник", IF(C327="классическая технология", 0.68, 0.75),
 IF(B327="кукуруза", IF(C327="классическая технология", 0.65, 0.85),
 IF(B327="многолетние травы", IF(C327="классическая технология", 0.55, 0.7),
 IF(B327="Лён", IF(C327="классическая технология", 0.48, 0.7),
 IF(B327="Горох", IF(C327="классическая технология", 0.55, 0.8),
 "введите корректное значение"
 ))))))</f>
        <v>0.75</v>
      </c>
      <c r="W327" s="73" t="n">
        <f aca="false">H327*X327</f>
        <v>0.43659</v>
      </c>
      <c r="X327" s="72" t="n">
        <v>0.99</v>
      </c>
    </row>
    <row r="328" customFormat="false" ht="15" hidden="false" customHeight="false" outlineLevel="0" collapsed="false">
      <c r="A328" s="59" t="n">
        <v>326</v>
      </c>
      <c r="B328" s="71" t="s">
        <v>100</v>
      </c>
      <c r="C328" s="71" t="s">
        <v>102</v>
      </c>
      <c r="D328" s="72" t="n">
        <v>0.282</v>
      </c>
      <c r="E328" s="72" t="n">
        <v>0.094</v>
      </c>
      <c r="F328" s="72" t="n">
        <v>0.376</v>
      </c>
      <c r="G328" s="73" t="n">
        <f aca="false">D328+E328+F328</f>
        <v>0.752</v>
      </c>
      <c r="H328" s="73" t="n">
        <f aca="false">I328-G328</f>
        <v>0.548</v>
      </c>
      <c r="I328" s="16" t="n">
        <v>1.3</v>
      </c>
      <c r="J328" s="74" t="n">
        <f aca="false">H328/I328*100</f>
        <v>42.1538461538462</v>
      </c>
      <c r="K328" s="62" t="n">
        <v>456</v>
      </c>
      <c r="L328" s="73" t="n">
        <f aca="false">M328+N328-P328</f>
        <v>67</v>
      </c>
      <c r="M328" s="74" t="n">
        <v>121</v>
      </c>
      <c r="N328" s="74" t="n">
        <v>5</v>
      </c>
      <c r="O328" s="75" t="n">
        <f aca="false">L328/(H328*Q328)</f>
        <v>135.847526358475</v>
      </c>
      <c r="P328" s="74" t="n">
        <v>59</v>
      </c>
      <c r="Q328" s="72" t="n">
        <v>0.9</v>
      </c>
      <c r="R328" s="73" t="n">
        <f aca="false">S328*T328*U328*V328</f>
        <v>3.96</v>
      </c>
      <c r="S328" s="74" t="n">
        <v>5</v>
      </c>
      <c r="T328" s="72" t="n">
        <v>0.45</v>
      </c>
      <c r="U328" s="72" t="n">
        <f aca="false">44/12</f>
        <v>3.66666666666667</v>
      </c>
      <c r="V328" s="72" t="n">
        <f aca="false">IF(B328="озимая пшеница", IF(C328="классическая технология", 0.65, 0.82),
 IF(B328="подсолнечник", IF(C328="классическая технология", 0.68, 0.75),
 IF(B328="кукуруза", IF(C328="классическая технология", 0.65, 0.85),
 IF(B328="многолетние травы", IF(C328="классическая технология", 0.55, 0.7),
 IF(B328="Лён", IF(C328="классическая технология", 0.48, 0.7),
 IF(B328="Горох", IF(C328="классическая технология", 0.55, 0.8),
 "введите корректное значение"
 ))))))</f>
        <v>0.48</v>
      </c>
      <c r="W328" s="73" t="n">
        <f aca="false">H328*X328</f>
        <v>0.44936</v>
      </c>
      <c r="X328" s="72" t="n">
        <v>0.82</v>
      </c>
    </row>
    <row r="329" customFormat="false" ht="15" hidden="false" customHeight="false" outlineLevel="0" collapsed="false">
      <c r="A329" s="59" t="n">
        <v>327</v>
      </c>
      <c r="B329" s="71" t="s">
        <v>104</v>
      </c>
      <c r="C329" s="71" t="s">
        <v>102</v>
      </c>
      <c r="D329" s="72" t="n">
        <v>0.268</v>
      </c>
      <c r="E329" s="72" t="n">
        <v>0.134</v>
      </c>
      <c r="F329" s="72" t="n">
        <v>0.134</v>
      </c>
      <c r="G329" s="73" t="n">
        <f aca="false">D329+E329+F329</f>
        <v>0.536</v>
      </c>
      <c r="H329" s="73" t="n">
        <f aca="false">I329-G329</f>
        <v>1.864</v>
      </c>
      <c r="I329" s="16" t="n">
        <v>2.4</v>
      </c>
      <c r="J329" s="74" t="n">
        <f aca="false">H329/I329*100</f>
        <v>77.6666666666667</v>
      </c>
      <c r="K329" s="62" t="n">
        <v>141</v>
      </c>
      <c r="L329" s="73" t="n">
        <f aca="false">M329+N329-P329</f>
        <v>36</v>
      </c>
      <c r="M329" s="74" t="n">
        <v>84</v>
      </c>
      <c r="N329" s="74" t="n">
        <v>7</v>
      </c>
      <c r="O329" s="75" t="n">
        <f aca="false">L329/(H329*Q329)</f>
        <v>23.5528106354025</v>
      </c>
      <c r="P329" s="74" t="n">
        <v>55</v>
      </c>
      <c r="Q329" s="72" t="n">
        <v>0.82</v>
      </c>
      <c r="R329" s="73" t="n">
        <f aca="false">S329*T329*U329*V329</f>
        <v>3.63</v>
      </c>
      <c r="S329" s="74" t="n">
        <v>4</v>
      </c>
      <c r="T329" s="72" t="n">
        <v>0.45</v>
      </c>
      <c r="U329" s="72" t="n">
        <f aca="false">44/12</f>
        <v>3.66666666666667</v>
      </c>
      <c r="V329" s="72" t="n">
        <f aca="false">IF(B329="озимая пшеница", IF(C329="классическая технология", 0.65, 0.82),
 IF(B329="подсолнечник", IF(C329="классическая технология", 0.68, 0.75),
 IF(B329="кукуруза", IF(C329="классическая технология", 0.65, 0.85),
 IF(B329="многолетние травы", IF(C329="классическая технология", 0.55, 0.7),
 IF(B329="Лён", IF(C329="классическая технология", 0.48, 0.7),
 IF(B329="Горох", IF(C329="классическая технология", 0.55, 0.8),
 "введите корректное значение"
 ))))))</f>
        <v>0.55</v>
      </c>
      <c r="W329" s="73" t="n">
        <f aca="false">H329*X329</f>
        <v>1.82672</v>
      </c>
      <c r="X329" s="72" t="n">
        <v>0.98</v>
      </c>
    </row>
    <row r="330" customFormat="false" ht="15" hidden="false" customHeight="false" outlineLevel="0" collapsed="false">
      <c r="A330" s="59" t="n">
        <v>328</v>
      </c>
      <c r="B330" s="71" t="s">
        <v>107</v>
      </c>
      <c r="C330" s="71" t="s">
        <v>102</v>
      </c>
      <c r="D330" s="72" t="n">
        <v>0.408</v>
      </c>
      <c r="E330" s="72" t="n">
        <v>0.102</v>
      </c>
      <c r="F330" s="72" t="n">
        <v>0.306</v>
      </c>
      <c r="G330" s="73" t="n">
        <f aca="false">D330+E330+F330</f>
        <v>0.816</v>
      </c>
      <c r="H330" s="73" t="n">
        <f aca="false">I330-G330</f>
        <v>0.984</v>
      </c>
      <c r="I330" s="16" t="n">
        <v>1.8</v>
      </c>
      <c r="J330" s="74" t="n">
        <f aca="false">H330/I330*100</f>
        <v>54.6666666666667</v>
      </c>
      <c r="K330" s="62" t="n">
        <v>256</v>
      </c>
      <c r="L330" s="73" t="n">
        <f aca="false">M330+N330-P330</f>
        <v>88</v>
      </c>
      <c r="M330" s="74" t="n">
        <v>148</v>
      </c>
      <c r="N330" s="74" t="n">
        <v>10</v>
      </c>
      <c r="O330" s="75" t="n">
        <f aca="false">L330/(H330*Q330)</f>
        <v>110.408511492522</v>
      </c>
      <c r="P330" s="74" t="n">
        <v>70</v>
      </c>
      <c r="Q330" s="72" t="n">
        <v>0.81</v>
      </c>
      <c r="R330" s="73" t="n">
        <f aca="false">S330*T330*U330*V330</f>
        <v>6.732</v>
      </c>
      <c r="S330" s="74" t="n">
        <v>6</v>
      </c>
      <c r="T330" s="72" t="n">
        <v>0.45</v>
      </c>
      <c r="U330" s="72" t="n">
        <f aca="false">44/12</f>
        <v>3.66666666666667</v>
      </c>
      <c r="V330" s="72" t="n">
        <f aca="false">IF(B330="озимая пшеница", IF(C330="классическая технология", 0.65, 0.82),
 IF(B330="подсолнечник", IF(C330="классическая технология", 0.68, 0.75),
 IF(B330="кукуруза", IF(C330="классическая технология", 0.65, 0.85),
 IF(B330="многолетние травы", IF(C330="классическая технология", 0.55, 0.7),
 IF(B330="Лён", IF(C330="классическая технология", 0.48, 0.7),
 IF(B330="Горох", IF(C330="классическая технология", 0.55, 0.8),
 "введите корректное значение"
 ))))))</f>
        <v>0.68</v>
      </c>
      <c r="W330" s="73" t="n">
        <f aca="false">H330*X330</f>
        <v>0.87576</v>
      </c>
      <c r="X330" s="72" t="n">
        <v>0.89</v>
      </c>
    </row>
    <row r="331" customFormat="false" ht="15" hidden="false" customHeight="false" outlineLevel="0" collapsed="false">
      <c r="A331" s="59" t="n">
        <v>329</v>
      </c>
      <c r="B331" s="71" t="s">
        <v>100</v>
      </c>
      <c r="C331" s="71" t="s">
        <v>101</v>
      </c>
      <c r="D331" s="72" t="n">
        <v>0.32</v>
      </c>
      <c r="E331" s="72" t="n">
        <v>0.04</v>
      </c>
      <c r="F331" s="72" t="n">
        <v>0.12</v>
      </c>
      <c r="G331" s="73" t="n">
        <f aca="false">D331+E331+F331</f>
        <v>0.48</v>
      </c>
      <c r="H331" s="73" t="n">
        <f aca="false">I331-G331</f>
        <v>0.32</v>
      </c>
      <c r="I331" s="16" t="n">
        <v>0.8</v>
      </c>
      <c r="J331" s="74" t="n">
        <f aca="false">H331/I331*100</f>
        <v>40</v>
      </c>
      <c r="K331" s="62" t="n">
        <v>298</v>
      </c>
      <c r="L331" s="73" t="n">
        <f aca="false">M331+N331-P331</f>
        <v>110</v>
      </c>
      <c r="M331" s="74" t="n">
        <v>148</v>
      </c>
      <c r="N331" s="74" t="n">
        <v>11</v>
      </c>
      <c r="O331" s="75" t="n">
        <f aca="false">L331/(H331*Q331)</f>
        <v>381.944444444444</v>
      </c>
      <c r="P331" s="74" t="n">
        <v>49</v>
      </c>
      <c r="Q331" s="72" t="n">
        <v>0.9</v>
      </c>
      <c r="R331" s="73" t="n">
        <f aca="false">S331*T331*U331*V331</f>
        <v>6.93</v>
      </c>
      <c r="S331" s="74" t="n">
        <v>6</v>
      </c>
      <c r="T331" s="72" t="n">
        <v>0.45</v>
      </c>
      <c r="U331" s="72" t="n">
        <f aca="false">44/12</f>
        <v>3.66666666666667</v>
      </c>
      <c r="V331" s="72" t="n">
        <f aca="false">IF(B331="озимая пшеница", IF(C331="классическая технология", 0.65, 0.82),
 IF(B331="подсолнечник", IF(C331="классическая технология", 0.68, 0.75),
 IF(B331="кукуруза", IF(C331="классическая технология", 0.65, 0.85),
 IF(B331="многолетние травы", IF(C331="классическая технология", 0.55, 0.7),
 IF(B331="Лён", IF(C331="классическая технология", 0.48, 0.7),
 IF(B331="Горох", IF(C331="классическая технология", 0.55, 0.8),
 "введите корректное значение"
 ))))))</f>
        <v>0.7</v>
      </c>
      <c r="W331" s="73" t="n">
        <f aca="false">H331*X331</f>
        <v>0.3168</v>
      </c>
      <c r="X331" s="72" t="n">
        <v>0.99</v>
      </c>
    </row>
    <row r="332" customFormat="false" ht="15" hidden="false" customHeight="false" outlineLevel="0" collapsed="false">
      <c r="A332" s="59" t="n">
        <v>330</v>
      </c>
      <c r="B332" s="71" t="s">
        <v>107</v>
      </c>
      <c r="C332" s="71" t="s">
        <v>101</v>
      </c>
      <c r="D332" s="72" t="n">
        <v>0.36</v>
      </c>
      <c r="E332" s="72" t="n">
        <v>0.072</v>
      </c>
      <c r="F332" s="72" t="n">
        <v>0.36</v>
      </c>
      <c r="G332" s="73" t="n">
        <f aca="false">D332+E332+F332</f>
        <v>0.792</v>
      </c>
      <c r="H332" s="73" t="n">
        <f aca="false">I332-G332</f>
        <v>1.008</v>
      </c>
      <c r="I332" s="16" t="n">
        <v>1.8</v>
      </c>
      <c r="J332" s="74" t="n">
        <f aca="false">H332/I332*100</f>
        <v>56</v>
      </c>
      <c r="K332" s="62" t="n">
        <v>458</v>
      </c>
      <c r="L332" s="73" t="n">
        <f aca="false">M332+N332-P332</f>
        <v>14</v>
      </c>
      <c r="M332" s="74" t="n">
        <v>69</v>
      </c>
      <c r="N332" s="74" t="n">
        <v>9</v>
      </c>
      <c r="O332" s="75" t="n">
        <f aca="false">L332/(H332*Q332)</f>
        <v>15.605493133583</v>
      </c>
      <c r="P332" s="74" t="n">
        <v>64</v>
      </c>
      <c r="Q332" s="72" t="n">
        <v>0.89</v>
      </c>
      <c r="R332" s="73" t="n">
        <f aca="false">S332*T332*U332*V332</f>
        <v>3.7125</v>
      </c>
      <c r="S332" s="74" t="n">
        <v>3</v>
      </c>
      <c r="T332" s="72" t="n">
        <v>0.45</v>
      </c>
      <c r="U332" s="72" t="n">
        <f aca="false">44/12</f>
        <v>3.66666666666667</v>
      </c>
      <c r="V332" s="72" t="n">
        <f aca="false">IF(B332="озимая пшеница", IF(C332="классическая технология", 0.65, 0.82),
 IF(B332="подсолнечник", IF(C332="классическая технология", 0.68, 0.75),
 IF(B332="кукуруза", IF(C332="классическая технология", 0.65, 0.85),
 IF(B332="многолетние травы", IF(C332="классическая технология", 0.55, 0.7),
 IF(B332="Лён", IF(C332="классическая технология", 0.48, 0.7),
 IF(B332="Горох", IF(C332="классическая технология", 0.55, 0.8),
 "введите корректное значение"
 ))))))</f>
        <v>0.75</v>
      </c>
      <c r="W332" s="73" t="n">
        <f aca="false">H332*X332</f>
        <v>0.97776</v>
      </c>
      <c r="X332" s="72" t="n">
        <v>0.97</v>
      </c>
    </row>
    <row r="333" customFormat="false" ht="15" hidden="false" customHeight="false" outlineLevel="0" collapsed="false">
      <c r="A333" s="59" t="n">
        <v>331</v>
      </c>
      <c r="B333" s="71" t="s">
        <v>107</v>
      </c>
      <c r="C333" s="71" t="s">
        <v>101</v>
      </c>
      <c r="D333" s="72" t="n">
        <v>0.6</v>
      </c>
      <c r="E333" s="72" t="n">
        <v>0.15</v>
      </c>
      <c r="F333" s="72" t="n">
        <v>0.525</v>
      </c>
      <c r="G333" s="73" t="n">
        <f aca="false">D333+E333+F333</f>
        <v>1.275</v>
      </c>
      <c r="H333" s="73" t="n">
        <f aca="false">I333-G333</f>
        <v>0.625</v>
      </c>
      <c r="I333" s="16" t="n">
        <v>1.9</v>
      </c>
      <c r="J333" s="74" t="n">
        <f aca="false">H333/I333*100</f>
        <v>32.8947368421053</v>
      </c>
      <c r="K333" s="62" t="n">
        <v>328</v>
      </c>
      <c r="L333" s="73" t="n">
        <f aca="false">M333+N333-P333</f>
        <v>-10</v>
      </c>
      <c r="M333" s="74" t="n">
        <v>64</v>
      </c>
      <c r="N333" s="74" t="n">
        <v>10</v>
      </c>
      <c r="O333" s="75" t="n">
        <f aca="false">L333/(H333*Q333)</f>
        <v>-18.1818181818182</v>
      </c>
      <c r="P333" s="74" t="n">
        <v>84</v>
      </c>
      <c r="Q333" s="72" t="n">
        <v>0.88</v>
      </c>
      <c r="R333" s="73" t="n">
        <f aca="false">S333*T333*U333*V333</f>
        <v>4.95</v>
      </c>
      <c r="S333" s="74" t="n">
        <v>4</v>
      </c>
      <c r="T333" s="72" t="n">
        <v>0.45</v>
      </c>
      <c r="U333" s="72" t="n">
        <f aca="false">44/12</f>
        <v>3.66666666666667</v>
      </c>
      <c r="V333" s="72" t="n">
        <f aca="false">IF(B333="озимая пшеница", IF(C333="классическая технология", 0.65, 0.82),
 IF(B333="подсолнечник", IF(C333="классическая технология", 0.68, 0.75),
 IF(B333="кукуруза", IF(C333="классическая технология", 0.65, 0.85),
 IF(B333="многолетние травы", IF(C333="классическая технология", 0.55, 0.7),
 IF(B333="Лён", IF(C333="классическая технология", 0.48, 0.7),
 IF(B333="Горох", IF(C333="классическая технология", 0.55, 0.8),
 "введите корректное значение"
 ))))))</f>
        <v>0.75</v>
      </c>
      <c r="W333" s="73" t="n">
        <f aca="false">H333*X333</f>
        <v>0.55</v>
      </c>
      <c r="X333" s="72" t="n">
        <v>0.88</v>
      </c>
    </row>
    <row r="334" customFormat="false" ht="15" hidden="false" customHeight="false" outlineLevel="0" collapsed="false">
      <c r="A334" s="59" t="n">
        <v>332</v>
      </c>
      <c r="B334" s="71" t="s">
        <v>100</v>
      </c>
      <c r="C334" s="71" t="s">
        <v>101</v>
      </c>
      <c r="D334" s="72" t="n">
        <v>0.216</v>
      </c>
      <c r="E334" s="72" t="n">
        <v>0.072</v>
      </c>
      <c r="F334" s="72" t="n">
        <v>0.432</v>
      </c>
      <c r="G334" s="73" t="n">
        <f aca="false">D334+E334+F334</f>
        <v>0.72</v>
      </c>
      <c r="H334" s="73" t="n">
        <f aca="false">I334-G334</f>
        <v>0.18</v>
      </c>
      <c r="I334" s="16" t="n">
        <v>0.9</v>
      </c>
      <c r="J334" s="74" t="n">
        <f aca="false">H334/I334*100</f>
        <v>20</v>
      </c>
      <c r="K334" s="62" t="n">
        <v>477</v>
      </c>
      <c r="L334" s="73" t="n">
        <f aca="false">M334+N334-P334</f>
        <v>46</v>
      </c>
      <c r="M334" s="74" t="n">
        <v>107</v>
      </c>
      <c r="N334" s="74" t="n">
        <v>14</v>
      </c>
      <c r="O334" s="75" t="n">
        <f aca="false">L334/(H334*Q334)</f>
        <v>290.40404040404</v>
      </c>
      <c r="P334" s="74" t="n">
        <v>75</v>
      </c>
      <c r="Q334" s="72" t="n">
        <v>0.88</v>
      </c>
      <c r="R334" s="73" t="n">
        <f aca="false">S334*T334*U334*V334</f>
        <v>4.62</v>
      </c>
      <c r="S334" s="74" t="n">
        <v>4</v>
      </c>
      <c r="T334" s="72" t="n">
        <v>0.45</v>
      </c>
      <c r="U334" s="72" t="n">
        <f aca="false">44/12</f>
        <v>3.66666666666667</v>
      </c>
      <c r="V334" s="72" t="n">
        <f aca="false">IF(B334="озимая пшеница", IF(C334="классическая технология", 0.65, 0.82),
 IF(B334="подсолнечник", IF(C334="классическая технология", 0.68, 0.75),
 IF(B334="кукуруза", IF(C334="классическая технология", 0.65, 0.85),
 IF(B334="многолетние травы", IF(C334="классическая технология", 0.55, 0.7),
 IF(B334="Лён", IF(C334="классическая технология", 0.48, 0.7),
 IF(B334="Горох", IF(C334="классическая технология", 0.55, 0.8),
 "введите корректное значение"
 ))))))</f>
        <v>0.7</v>
      </c>
      <c r="W334" s="73" t="n">
        <f aca="false">H334*X334</f>
        <v>0.1656</v>
      </c>
      <c r="X334" s="72" t="n">
        <v>0.92</v>
      </c>
    </row>
    <row r="335" customFormat="false" ht="15" hidden="false" customHeight="false" outlineLevel="0" collapsed="false">
      <c r="A335" s="59" t="n">
        <v>333</v>
      </c>
      <c r="B335" s="71" t="s">
        <v>103</v>
      </c>
      <c r="C335" s="71" t="s">
        <v>101</v>
      </c>
      <c r="D335" s="72" t="n">
        <v>0.12</v>
      </c>
      <c r="E335" s="72" t="n">
        <v>0.08</v>
      </c>
      <c r="F335" s="72" t="n">
        <v>0.24</v>
      </c>
      <c r="G335" s="73" t="n">
        <f aca="false">D335+E335+F335</f>
        <v>0.44</v>
      </c>
      <c r="H335" s="73" t="n">
        <f aca="false">I335-G335</f>
        <v>5.96</v>
      </c>
      <c r="I335" s="16" t="n">
        <v>6.4</v>
      </c>
      <c r="J335" s="74" t="n">
        <f aca="false">H335/I335*100</f>
        <v>93.125</v>
      </c>
      <c r="K335" s="62" t="n">
        <v>260</v>
      </c>
      <c r="L335" s="73" t="n">
        <f aca="false">M335+N335-P335</f>
        <v>-22</v>
      </c>
      <c r="M335" s="74" t="n">
        <v>56</v>
      </c>
      <c r="N335" s="74" t="n">
        <v>12</v>
      </c>
      <c r="O335" s="75" t="n">
        <f aca="false">L335/(H335*Q335)</f>
        <v>-4.2428450204428</v>
      </c>
      <c r="P335" s="74" t="n">
        <v>90</v>
      </c>
      <c r="Q335" s="72" t="n">
        <v>0.87</v>
      </c>
      <c r="R335" s="73" t="n">
        <f aca="false">S335*T335*U335*V335</f>
        <v>8.118</v>
      </c>
      <c r="S335" s="74" t="n">
        <v>6</v>
      </c>
      <c r="T335" s="72" t="n">
        <v>0.45</v>
      </c>
      <c r="U335" s="72" t="n">
        <f aca="false">44/12</f>
        <v>3.66666666666667</v>
      </c>
      <c r="V335" s="72" t="n">
        <f aca="false">IF(B335="озимая пшеница", IF(C335="классическая технология", 0.65, 0.82),
 IF(B335="подсолнечник", IF(C335="классическая технология", 0.68, 0.75),
 IF(B335="кукуруза", IF(C335="классическая технология", 0.65, 0.85),
 IF(B335="многолетние травы", IF(C335="классическая технология", 0.55, 0.7),
 IF(B335="Лён", IF(C335="классическая технология", 0.48, 0.7),
 IF(B335="Горох", IF(C335="классическая технология", 0.55, 0.8),
 "введите корректное значение"
 ))))))</f>
        <v>0.82</v>
      </c>
      <c r="W335" s="73" t="n">
        <f aca="false">H335*X335</f>
        <v>5.1256</v>
      </c>
      <c r="X335" s="72" t="n">
        <v>0.86</v>
      </c>
    </row>
    <row r="336" customFormat="false" ht="15" hidden="false" customHeight="false" outlineLevel="0" collapsed="false">
      <c r="A336" s="59" t="n">
        <v>334</v>
      </c>
      <c r="B336" s="71" t="s">
        <v>105</v>
      </c>
      <c r="C336" s="71" t="s">
        <v>102</v>
      </c>
      <c r="D336" s="72" t="n">
        <v>0.469</v>
      </c>
      <c r="E336" s="72" t="n">
        <v>0.067</v>
      </c>
      <c r="F336" s="72" t="n">
        <v>0.335</v>
      </c>
      <c r="G336" s="73" t="n">
        <f aca="false">D336+E336+F336</f>
        <v>0.871</v>
      </c>
      <c r="H336" s="73" t="n">
        <f aca="false">I336-G336</f>
        <v>2.229</v>
      </c>
      <c r="I336" s="16" t="n">
        <v>3.1</v>
      </c>
      <c r="J336" s="74" t="n">
        <f aca="false">H336/I336*100</f>
        <v>71.9032258064516</v>
      </c>
      <c r="K336" s="62" t="n">
        <v>356</v>
      </c>
      <c r="L336" s="73" t="n">
        <f aca="false">M336+N336-P336</f>
        <v>71</v>
      </c>
      <c r="M336" s="74" t="n">
        <v>97</v>
      </c>
      <c r="N336" s="74" t="n">
        <v>14</v>
      </c>
      <c r="O336" s="75" t="n">
        <f aca="false">L336/(H336*Q336)</f>
        <v>32.1745947587132</v>
      </c>
      <c r="P336" s="74" t="n">
        <v>40</v>
      </c>
      <c r="Q336" s="72" t="n">
        <v>0.99</v>
      </c>
      <c r="R336" s="73" t="n">
        <f aca="false">S336*T336*U336*V336</f>
        <v>5.3625</v>
      </c>
      <c r="S336" s="74" t="n">
        <v>5</v>
      </c>
      <c r="T336" s="72" t="n">
        <v>0.45</v>
      </c>
      <c r="U336" s="72" t="n">
        <f aca="false">44/12</f>
        <v>3.66666666666667</v>
      </c>
      <c r="V336" s="72" t="n">
        <f aca="false">IF(B336="озимая пшеница", IF(C336="классическая технология", 0.65, 0.82),
 IF(B336="подсолнечник", IF(C336="классическая технология", 0.68, 0.75),
 IF(B336="кукуруза", IF(C336="классическая технология", 0.65, 0.85),
 IF(B336="многолетние травы", IF(C336="классическая технология", 0.55, 0.7),
 IF(B336="Лён", IF(C336="классическая технология", 0.48, 0.7),
 IF(B336="Горох", IF(C336="классическая технология", 0.55, 0.8),
 "введите корректное значение"
 ))))))</f>
        <v>0.65</v>
      </c>
      <c r="W336" s="73" t="n">
        <f aca="false">H336*X336</f>
        <v>1.87236</v>
      </c>
      <c r="X336" s="72" t="n">
        <v>0.84</v>
      </c>
    </row>
    <row r="337" customFormat="false" ht="15" hidden="false" customHeight="false" outlineLevel="0" collapsed="false">
      <c r="A337" s="59" t="n">
        <v>335</v>
      </c>
      <c r="B337" s="71" t="s">
        <v>103</v>
      </c>
      <c r="C337" s="71" t="s">
        <v>101</v>
      </c>
      <c r="D337" s="72" t="n">
        <v>0.462</v>
      </c>
      <c r="E337" s="72" t="n">
        <v>0.066</v>
      </c>
      <c r="F337" s="72" t="n">
        <v>0.132</v>
      </c>
      <c r="G337" s="73" t="n">
        <f aca="false">D337+E337+F337</f>
        <v>0.66</v>
      </c>
      <c r="H337" s="73" t="n">
        <f aca="false">I337-G337</f>
        <v>4.84</v>
      </c>
      <c r="I337" s="16" t="n">
        <v>5.5</v>
      </c>
      <c r="J337" s="74" t="n">
        <f aca="false">H337/I337*100</f>
        <v>88</v>
      </c>
      <c r="K337" s="62" t="n">
        <v>129</v>
      </c>
      <c r="L337" s="73" t="n">
        <f aca="false">M337+N337-P337</f>
        <v>35</v>
      </c>
      <c r="M337" s="74" t="n">
        <v>104</v>
      </c>
      <c r="N337" s="74" t="n">
        <v>9</v>
      </c>
      <c r="O337" s="75" t="n">
        <f aca="false">L337/(H337*Q337)</f>
        <v>8.21750563486101</v>
      </c>
      <c r="P337" s="74" t="n">
        <v>78</v>
      </c>
      <c r="Q337" s="72" t="n">
        <v>0.88</v>
      </c>
      <c r="R337" s="73" t="n">
        <f aca="false">S337*T337*U337*V337</f>
        <v>6.765</v>
      </c>
      <c r="S337" s="74" t="n">
        <v>5</v>
      </c>
      <c r="T337" s="72" t="n">
        <v>0.45</v>
      </c>
      <c r="U337" s="72" t="n">
        <f aca="false">44/12</f>
        <v>3.66666666666667</v>
      </c>
      <c r="V337" s="72" t="n">
        <f aca="false">IF(B337="озимая пшеница", IF(C337="классическая технология", 0.65, 0.82),
 IF(B337="подсолнечник", IF(C337="классическая технология", 0.68, 0.75),
 IF(B337="кукуруза", IF(C337="классическая технология", 0.65, 0.85),
 IF(B337="многолетние травы", IF(C337="классическая технология", 0.55, 0.7),
 IF(B337="Лён", IF(C337="классическая технология", 0.48, 0.7),
 IF(B337="Горох", IF(C337="классическая технология", 0.55, 0.8),
 "введите корректное значение"
 ))))))</f>
        <v>0.82</v>
      </c>
      <c r="W337" s="73" t="n">
        <f aca="false">H337*X337</f>
        <v>4.5496</v>
      </c>
      <c r="X337" s="72" t="n">
        <v>0.94</v>
      </c>
    </row>
    <row r="338" customFormat="false" ht="15" hidden="false" customHeight="false" outlineLevel="0" collapsed="false">
      <c r="A338" s="59" t="n">
        <v>336</v>
      </c>
      <c r="B338" s="71" t="s">
        <v>107</v>
      </c>
      <c r="C338" s="71" t="s">
        <v>102</v>
      </c>
      <c r="D338" s="72" t="n">
        <v>0.496</v>
      </c>
      <c r="E338" s="72" t="n">
        <v>0.062</v>
      </c>
      <c r="F338" s="72" t="n">
        <v>0.434</v>
      </c>
      <c r="G338" s="73" t="n">
        <f aca="false">D338+E338+F338</f>
        <v>0.992</v>
      </c>
      <c r="H338" s="73" t="n">
        <f aca="false">I338-G338</f>
        <v>0.708</v>
      </c>
      <c r="I338" s="16" t="n">
        <v>1.7</v>
      </c>
      <c r="J338" s="74" t="n">
        <f aca="false">H338/I338*100</f>
        <v>41.6470588235294</v>
      </c>
      <c r="K338" s="62" t="n">
        <v>500</v>
      </c>
      <c r="L338" s="73" t="n">
        <f aca="false">M338+N338-P338</f>
        <v>20</v>
      </c>
      <c r="M338" s="74" t="n">
        <v>64</v>
      </c>
      <c r="N338" s="74" t="n">
        <v>14</v>
      </c>
      <c r="O338" s="75" t="n">
        <f aca="false">L338/(H338*Q338)</f>
        <v>34.4494970373433</v>
      </c>
      <c r="P338" s="74" t="n">
        <v>58</v>
      </c>
      <c r="Q338" s="72" t="n">
        <v>0.82</v>
      </c>
      <c r="R338" s="73" t="n">
        <f aca="false">S338*T338*U338*V338</f>
        <v>6.732</v>
      </c>
      <c r="S338" s="74" t="n">
        <v>6</v>
      </c>
      <c r="T338" s="72" t="n">
        <v>0.45</v>
      </c>
      <c r="U338" s="72" t="n">
        <f aca="false">44/12</f>
        <v>3.66666666666667</v>
      </c>
      <c r="V338" s="72" t="n">
        <f aca="false">IF(B338="озимая пшеница", IF(C338="классическая технология", 0.65, 0.82),
 IF(B338="подсолнечник", IF(C338="классическая технология", 0.68, 0.75),
 IF(B338="кукуруза", IF(C338="классическая технология", 0.65, 0.85),
 IF(B338="многолетние травы", IF(C338="классическая технология", 0.55, 0.7),
 IF(B338="Лён", IF(C338="классическая технология", 0.48, 0.7),
 IF(B338="Горох", IF(C338="классическая технология", 0.55, 0.8),
 "введите корректное значение"
 ))))))</f>
        <v>0.68</v>
      </c>
      <c r="W338" s="73" t="n">
        <f aca="false">H338*X338</f>
        <v>0.69384</v>
      </c>
      <c r="X338" s="72" t="n">
        <v>0.98</v>
      </c>
    </row>
    <row r="339" customFormat="false" ht="15" hidden="false" customHeight="false" outlineLevel="0" collapsed="false">
      <c r="A339" s="59" t="n">
        <v>337</v>
      </c>
      <c r="B339" s="71" t="s">
        <v>107</v>
      </c>
      <c r="C339" s="71" t="s">
        <v>101</v>
      </c>
      <c r="D339" s="72" t="n">
        <v>0.129</v>
      </c>
      <c r="E339" s="72" t="n">
        <v>0.043</v>
      </c>
      <c r="F339" s="72" t="n">
        <v>0.129</v>
      </c>
      <c r="G339" s="73" t="n">
        <f aca="false">D339+E339+F339</f>
        <v>0.301</v>
      </c>
      <c r="H339" s="73" t="n">
        <f aca="false">I339-G339</f>
        <v>0.899</v>
      </c>
      <c r="I339" s="16" t="n">
        <v>1.2</v>
      </c>
      <c r="J339" s="74" t="n">
        <f aca="false">H339/I339*100</f>
        <v>74.9166666666667</v>
      </c>
      <c r="K339" s="62" t="n">
        <v>368</v>
      </c>
      <c r="L339" s="73" t="n">
        <f aca="false">M339+N339-P339</f>
        <v>33</v>
      </c>
      <c r="M339" s="74" t="n">
        <v>78</v>
      </c>
      <c r="N339" s="74" t="n">
        <v>10</v>
      </c>
      <c r="O339" s="75" t="n">
        <f aca="false">L339/(H339*Q339)</f>
        <v>44.2258466569281</v>
      </c>
      <c r="P339" s="74" t="n">
        <v>55</v>
      </c>
      <c r="Q339" s="72" t="n">
        <v>0.83</v>
      </c>
      <c r="R339" s="73" t="n">
        <f aca="false">S339*T339*U339*V339</f>
        <v>4.95</v>
      </c>
      <c r="S339" s="74" t="n">
        <v>4</v>
      </c>
      <c r="T339" s="72" t="n">
        <v>0.45</v>
      </c>
      <c r="U339" s="72" t="n">
        <f aca="false">44/12</f>
        <v>3.66666666666667</v>
      </c>
      <c r="V339" s="72" t="n">
        <f aca="false">IF(B339="озимая пшеница", IF(C339="классическая технология", 0.65, 0.82),
 IF(B339="подсолнечник", IF(C339="классическая технология", 0.68, 0.75),
 IF(B339="кукуруза", IF(C339="классическая технология", 0.65, 0.85),
 IF(B339="многолетние травы", IF(C339="классическая технология", 0.55, 0.7),
 IF(B339="Лён", IF(C339="классическая технология", 0.48, 0.7),
 IF(B339="Горох", IF(C339="классическая технология", 0.55, 0.8),
 "введите корректное значение"
 ))))))</f>
        <v>0.75</v>
      </c>
      <c r="W339" s="73" t="n">
        <f aca="false">H339*X339</f>
        <v>0.86304</v>
      </c>
      <c r="X339" s="72" t="n">
        <v>0.96</v>
      </c>
    </row>
    <row r="340" customFormat="false" ht="15" hidden="false" customHeight="false" outlineLevel="0" collapsed="false">
      <c r="A340" s="59" t="n">
        <v>338</v>
      </c>
      <c r="B340" s="71" t="s">
        <v>100</v>
      </c>
      <c r="C340" s="71" t="s">
        <v>102</v>
      </c>
      <c r="D340" s="72" t="n">
        <v>0.42</v>
      </c>
      <c r="E340" s="72" t="n">
        <v>0.12</v>
      </c>
      <c r="F340" s="72" t="n">
        <v>0.3</v>
      </c>
      <c r="G340" s="73" t="n">
        <f aca="false">D340+E340+F340</f>
        <v>0.84</v>
      </c>
      <c r="H340" s="73" t="n">
        <f aca="false">I340-G340</f>
        <v>0.0599999999999999</v>
      </c>
      <c r="I340" s="16" t="n">
        <v>0.9</v>
      </c>
      <c r="J340" s="74" t="n">
        <f aca="false">H340/I340*100</f>
        <v>6.66666666666666</v>
      </c>
      <c r="K340" s="62" t="n">
        <v>326</v>
      </c>
      <c r="L340" s="73" t="n">
        <f aca="false">M340+N340-P340</f>
        <v>18</v>
      </c>
      <c r="M340" s="74" t="n">
        <v>80</v>
      </c>
      <c r="N340" s="74" t="n">
        <v>14</v>
      </c>
      <c r="O340" s="75" t="n">
        <f aca="false">L340/(H340*Q340)</f>
        <v>326.086956521739</v>
      </c>
      <c r="P340" s="74" t="n">
        <v>76</v>
      </c>
      <c r="Q340" s="72" t="n">
        <v>0.92</v>
      </c>
      <c r="R340" s="73" t="n">
        <f aca="false">S340*T340*U340*V340</f>
        <v>2.376</v>
      </c>
      <c r="S340" s="74" t="n">
        <v>3</v>
      </c>
      <c r="T340" s="72" t="n">
        <v>0.45</v>
      </c>
      <c r="U340" s="72" t="n">
        <f aca="false">44/12</f>
        <v>3.66666666666667</v>
      </c>
      <c r="V340" s="72" t="n">
        <f aca="false">IF(B340="озимая пшеница", IF(C340="классическая технология", 0.65, 0.82),
 IF(B340="подсолнечник", IF(C340="классическая технология", 0.68, 0.75),
 IF(B340="кукуруза", IF(C340="классическая технология", 0.65, 0.85),
 IF(B340="многолетние травы", IF(C340="классическая технология", 0.55, 0.7),
 IF(B340="Лён", IF(C340="классическая технология", 0.48, 0.7),
 IF(B340="Горох", IF(C340="классическая технология", 0.55, 0.8),
 "введите корректное значение"
 ))))))</f>
        <v>0.48</v>
      </c>
      <c r="W340" s="73" t="n">
        <f aca="false">H340*X340</f>
        <v>0.0504</v>
      </c>
      <c r="X340" s="72" t="n">
        <v>0.84</v>
      </c>
    </row>
    <row r="341" customFormat="false" ht="15" hidden="false" customHeight="false" outlineLevel="0" collapsed="false">
      <c r="A341" s="59" t="n">
        <v>339</v>
      </c>
      <c r="B341" s="71" t="s">
        <v>100</v>
      </c>
      <c r="C341" s="71" t="s">
        <v>101</v>
      </c>
      <c r="D341" s="72" t="n">
        <v>0.196</v>
      </c>
      <c r="E341" s="72" t="n">
        <v>0.098</v>
      </c>
      <c r="F341" s="72" t="n">
        <v>0.343</v>
      </c>
      <c r="G341" s="73" t="n">
        <f aca="false">D341+E341+F341</f>
        <v>0.637</v>
      </c>
      <c r="H341" s="73" t="n">
        <f aca="false">I341-G341</f>
        <v>0.463</v>
      </c>
      <c r="I341" s="16" t="n">
        <v>1.1</v>
      </c>
      <c r="J341" s="74" t="n">
        <f aca="false">H341/I341*100</f>
        <v>42.0909090909091</v>
      </c>
      <c r="K341" s="62" t="n">
        <v>209</v>
      </c>
      <c r="L341" s="73" t="n">
        <f aca="false">M341+N341-P341</f>
        <v>38</v>
      </c>
      <c r="M341" s="74" t="n">
        <v>99</v>
      </c>
      <c r="N341" s="74" t="n">
        <v>14</v>
      </c>
      <c r="O341" s="75" t="n">
        <f aca="false">L341/(H341*Q341)</f>
        <v>96.556981323847</v>
      </c>
      <c r="P341" s="74" t="n">
        <v>75</v>
      </c>
      <c r="Q341" s="72" t="n">
        <v>0.85</v>
      </c>
      <c r="R341" s="73" t="n">
        <f aca="false">S341*T341*U341*V341</f>
        <v>5.775</v>
      </c>
      <c r="S341" s="74" t="n">
        <v>5</v>
      </c>
      <c r="T341" s="72" t="n">
        <v>0.45</v>
      </c>
      <c r="U341" s="72" t="n">
        <f aca="false">44/12</f>
        <v>3.66666666666667</v>
      </c>
      <c r="V341" s="72" t="n">
        <f aca="false">IF(B341="озимая пшеница", IF(C341="классическая технология", 0.65, 0.82),
 IF(B341="подсолнечник", IF(C341="классическая технология", 0.68, 0.75),
 IF(B341="кукуруза", IF(C341="классическая технология", 0.65, 0.85),
 IF(B341="многолетние травы", IF(C341="классическая технология", 0.55, 0.7),
 IF(B341="Лён", IF(C341="классическая технология", 0.48, 0.7),
 IF(B341="Горох", IF(C341="классическая технология", 0.55, 0.8),
 "введите корректное значение"
 ))))))</f>
        <v>0.7</v>
      </c>
      <c r="W341" s="73" t="n">
        <f aca="false">H341*X341</f>
        <v>0.39355</v>
      </c>
      <c r="X341" s="72" t="n">
        <v>0.85</v>
      </c>
    </row>
    <row r="342" customFormat="false" ht="15" hidden="false" customHeight="false" outlineLevel="0" collapsed="false">
      <c r="A342" s="59" t="n">
        <v>340</v>
      </c>
      <c r="B342" s="71" t="s">
        <v>106</v>
      </c>
      <c r="C342" s="71" t="s">
        <v>101</v>
      </c>
      <c r="D342" s="72" t="n">
        <v>0.159</v>
      </c>
      <c r="E342" s="72" t="n">
        <v>0.106</v>
      </c>
      <c r="F342" s="72" t="n">
        <v>0.424</v>
      </c>
      <c r="G342" s="73" t="n">
        <f aca="false">D342+E342+F342</f>
        <v>0.689</v>
      </c>
      <c r="H342" s="73" t="n">
        <f aca="false">I342-G342</f>
        <v>4.011</v>
      </c>
      <c r="I342" s="16" t="n">
        <v>4.7</v>
      </c>
      <c r="J342" s="74" t="n">
        <f aca="false">H342/I342*100</f>
        <v>85.3404255319149</v>
      </c>
      <c r="K342" s="62" t="n">
        <v>139</v>
      </c>
      <c r="L342" s="73" t="n">
        <f aca="false">M342+N342-P342</f>
        <v>71</v>
      </c>
      <c r="M342" s="74" t="n">
        <v>136</v>
      </c>
      <c r="N342" s="74" t="n">
        <v>8</v>
      </c>
      <c r="O342" s="75" t="n">
        <f aca="false">L342/(H342*Q342)</f>
        <v>19.0336788884332</v>
      </c>
      <c r="P342" s="74" t="n">
        <v>73</v>
      </c>
      <c r="Q342" s="72" t="n">
        <v>0.93</v>
      </c>
      <c r="R342" s="73" t="n">
        <f aca="false">S342*T342*U342*V342</f>
        <v>5.775</v>
      </c>
      <c r="S342" s="74" t="n">
        <v>5</v>
      </c>
      <c r="T342" s="72" t="n">
        <v>0.45</v>
      </c>
      <c r="U342" s="72" t="n">
        <f aca="false">44/12</f>
        <v>3.66666666666667</v>
      </c>
      <c r="V342" s="72" t="n">
        <f aca="false">IF(B342="озимая пшеница", IF(C342="классическая технология", 0.65, 0.82),
 IF(B342="подсолнечник", IF(C342="классическая технология", 0.68, 0.75),
 IF(B342="кукуруза", IF(C342="классическая технология", 0.65, 0.85),
 IF(B342="многолетние травы", IF(C342="классическая технология", 0.55, 0.7),
 IF(B342="Лён", IF(C342="классическая технология", 0.48, 0.7),
 IF(B342="Горох", IF(C342="классическая технология", 0.55, 0.8),
 "введите корректное значение"
 ))))))</f>
        <v>0.7</v>
      </c>
      <c r="W342" s="73" t="n">
        <f aca="false">H342*X342</f>
        <v>3.65001</v>
      </c>
      <c r="X342" s="72" t="n">
        <v>0.91</v>
      </c>
    </row>
    <row r="343" customFormat="false" ht="15" hidden="false" customHeight="false" outlineLevel="0" collapsed="false">
      <c r="A343" s="59" t="n">
        <v>341</v>
      </c>
      <c r="B343" s="71" t="s">
        <v>107</v>
      </c>
      <c r="C343" s="71" t="s">
        <v>102</v>
      </c>
      <c r="D343" s="72" t="n">
        <v>0.232</v>
      </c>
      <c r="E343" s="72" t="n">
        <v>0.058</v>
      </c>
      <c r="F343" s="72" t="n">
        <v>0.116</v>
      </c>
      <c r="G343" s="73" t="n">
        <f aca="false">D343+E343+F343</f>
        <v>0.406</v>
      </c>
      <c r="H343" s="73" t="n">
        <f aca="false">I343-G343</f>
        <v>1.094</v>
      </c>
      <c r="I343" s="16" t="n">
        <v>1.5</v>
      </c>
      <c r="J343" s="74" t="n">
        <f aca="false">H343/I343*100</f>
        <v>72.9333333333333</v>
      </c>
      <c r="K343" s="62" t="n">
        <v>454</v>
      </c>
      <c r="L343" s="73" t="n">
        <f aca="false">M343+N343-P343</f>
        <v>58</v>
      </c>
      <c r="M343" s="74" t="n">
        <v>105</v>
      </c>
      <c r="N343" s="74" t="n">
        <v>5</v>
      </c>
      <c r="O343" s="75" t="n">
        <f aca="false">L343/(H343*Q343)</f>
        <v>55.8067930337727</v>
      </c>
      <c r="P343" s="74" t="n">
        <v>52</v>
      </c>
      <c r="Q343" s="72" t="n">
        <v>0.95</v>
      </c>
      <c r="R343" s="73" t="n">
        <f aca="false">S343*T343*U343*V343</f>
        <v>5.61</v>
      </c>
      <c r="S343" s="74" t="n">
        <v>5</v>
      </c>
      <c r="T343" s="72" t="n">
        <v>0.45</v>
      </c>
      <c r="U343" s="72" t="n">
        <f aca="false">44/12</f>
        <v>3.66666666666667</v>
      </c>
      <c r="V343" s="72" t="n">
        <f aca="false">IF(B343="озимая пшеница", IF(C343="классическая технология", 0.65, 0.82),
 IF(B343="подсолнечник", IF(C343="классическая технология", 0.68, 0.75),
 IF(B343="кукуруза", IF(C343="классическая технология", 0.65, 0.85),
 IF(B343="многолетние травы", IF(C343="классическая технология", 0.55, 0.7),
 IF(B343="Лён", IF(C343="классическая технология", 0.48, 0.7),
 IF(B343="Горох", IF(C343="классическая технология", 0.55, 0.8),
 "введите корректное значение"
 ))))))</f>
        <v>0.68</v>
      </c>
      <c r="W343" s="73" t="n">
        <f aca="false">H343*X343</f>
        <v>1.094</v>
      </c>
      <c r="X343" s="72" t="n">
        <v>1</v>
      </c>
    </row>
    <row r="344" customFormat="false" ht="15" hidden="false" customHeight="false" outlineLevel="0" collapsed="false">
      <c r="A344" s="59" t="n">
        <v>342</v>
      </c>
      <c r="B344" s="71" t="s">
        <v>106</v>
      </c>
      <c r="C344" s="71" t="s">
        <v>102</v>
      </c>
      <c r="D344" s="72" t="n">
        <v>0.192</v>
      </c>
      <c r="E344" s="72" t="n">
        <v>0.128</v>
      </c>
      <c r="F344" s="72" t="n">
        <v>0.32</v>
      </c>
      <c r="G344" s="73" t="n">
        <f aca="false">D344+E344+F344</f>
        <v>0.64</v>
      </c>
      <c r="H344" s="73" t="n">
        <f aca="false">I344-G344</f>
        <v>3.86</v>
      </c>
      <c r="I344" s="16" t="n">
        <v>4.5</v>
      </c>
      <c r="J344" s="74" t="n">
        <f aca="false">H344/I344*100</f>
        <v>85.7777777777778</v>
      </c>
      <c r="K344" s="62" t="n">
        <v>235</v>
      </c>
      <c r="L344" s="73" t="n">
        <f aca="false">M344+N344-P344</f>
        <v>84</v>
      </c>
      <c r="M344" s="74" t="n">
        <v>119</v>
      </c>
      <c r="N344" s="74" t="n">
        <v>7</v>
      </c>
      <c r="O344" s="75" t="n">
        <f aca="false">L344/(H344*Q344)</f>
        <v>24.1796200345423</v>
      </c>
      <c r="P344" s="74" t="n">
        <v>42</v>
      </c>
      <c r="Q344" s="72" t="n">
        <v>0.9</v>
      </c>
      <c r="R344" s="73" t="n">
        <f aca="false">S344*T344*U344*V344</f>
        <v>3.63</v>
      </c>
      <c r="S344" s="74" t="n">
        <v>4</v>
      </c>
      <c r="T344" s="72" t="n">
        <v>0.45</v>
      </c>
      <c r="U344" s="72" t="n">
        <f aca="false">44/12</f>
        <v>3.66666666666667</v>
      </c>
      <c r="V344" s="72" t="n">
        <f aca="false">IF(B344="озимая пшеница", IF(C344="классическая технология", 0.65, 0.82),
 IF(B344="подсолнечник", IF(C344="классическая технология", 0.68, 0.75),
 IF(B344="кукуруза", IF(C344="классическая технология", 0.65, 0.85),
 IF(B344="многолетние травы", IF(C344="классическая технология", 0.55, 0.7),
 IF(B344="Лён", IF(C344="классическая технология", 0.48, 0.7),
 IF(B344="Горох", IF(C344="классическая технология", 0.55, 0.8),
 "введите корректное значение"
 ))))))</f>
        <v>0.55</v>
      </c>
      <c r="W344" s="73" t="n">
        <f aca="false">H344*X344</f>
        <v>3.5512</v>
      </c>
      <c r="X344" s="72" t="n">
        <v>0.92</v>
      </c>
    </row>
    <row r="345" customFormat="false" ht="15" hidden="false" customHeight="false" outlineLevel="0" collapsed="false">
      <c r="A345" s="59" t="n">
        <v>343</v>
      </c>
      <c r="B345" s="71" t="s">
        <v>105</v>
      </c>
      <c r="C345" s="71" t="s">
        <v>101</v>
      </c>
      <c r="D345" s="72" t="n">
        <v>0.132</v>
      </c>
      <c r="E345" s="72" t="n">
        <v>0.044</v>
      </c>
      <c r="F345" s="72" t="n">
        <v>0.308</v>
      </c>
      <c r="G345" s="73" t="n">
        <f aca="false">D345+E345+F345</f>
        <v>0.484</v>
      </c>
      <c r="H345" s="73" t="n">
        <f aca="false">I345-G345</f>
        <v>4.716</v>
      </c>
      <c r="I345" s="16" t="n">
        <v>5.2</v>
      </c>
      <c r="J345" s="74" t="n">
        <f aca="false">H345/I345*100</f>
        <v>90.6923076923077</v>
      </c>
      <c r="K345" s="62" t="n">
        <v>233</v>
      </c>
      <c r="L345" s="73" t="n">
        <f aca="false">M345+N345-P345</f>
        <v>36</v>
      </c>
      <c r="M345" s="74" t="n">
        <v>107</v>
      </c>
      <c r="N345" s="74" t="n">
        <v>15</v>
      </c>
      <c r="O345" s="75" t="n">
        <f aca="false">L345/(H345*Q345)</f>
        <v>9.30925339787749</v>
      </c>
      <c r="P345" s="74" t="n">
        <v>86</v>
      </c>
      <c r="Q345" s="72" t="n">
        <v>0.82</v>
      </c>
      <c r="R345" s="73" t="n">
        <f aca="false">S345*T345*U345*V345</f>
        <v>7.0125</v>
      </c>
      <c r="S345" s="74" t="n">
        <v>5</v>
      </c>
      <c r="T345" s="72" t="n">
        <v>0.45</v>
      </c>
      <c r="U345" s="72" t="n">
        <f aca="false">44/12</f>
        <v>3.66666666666667</v>
      </c>
      <c r="V345" s="72" t="n">
        <f aca="false">IF(B345="озимая пшеница", IF(C345="классическая технология", 0.65, 0.82),
 IF(B345="подсолнечник", IF(C345="классическая технология", 0.68, 0.75),
 IF(B345="кукуруза", IF(C345="классическая технология", 0.65, 0.85),
 IF(B345="многолетние травы", IF(C345="классическая технология", 0.55, 0.7),
 IF(B345="Лён", IF(C345="классическая технология", 0.48, 0.7),
 IF(B345="Горох", IF(C345="классическая технология", 0.55, 0.8),
 "введите корректное значение"
 ))))))</f>
        <v>0.85</v>
      </c>
      <c r="W345" s="73" t="n">
        <f aca="false">H345*X345</f>
        <v>4.29156</v>
      </c>
      <c r="X345" s="72" t="n">
        <v>0.91</v>
      </c>
    </row>
    <row r="346" customFormat="false" ht="15" hidden="false" customHeight="false" outlineLevel="0" collapsed="false">
      <c r="A346" s="59" t="n">
        <v>344</v>
      </c>
      <c r="B346" s="71" t="s">
        <v>107</v>
      </c>
      <c r="C346" s="71" t="s">
        <v>102</v>
      </c>
      <c r="D346" s="72" t="n">
        <v>0.231</v>
      </c>
      <c r="E346" s="72" t="n">
        <v>0.077</v>
      </c>
      <c r="F346" s="72" t="n">
        <v>0.616</v>
      </c>
      <c r="G346" s="73" t="n">
        <f aca="false">D346+E346+F346</f>
        <v>0.924</v>
      </c>
      <c r="H346" s="73" t="n">
        <f aca="false">I346-G346</f>
        <v>0.0760000000000001</v>
      </c>
      <c r="I346" s="16" t="n">
        <v>1</v>
      </c>
      <c r="J346" s="74" t="n">
        <f aca="false">H346/I346*100</f>
        <v>7.60000000000001</v>
      </c>
      <c r="K346" s="62" t="n">
        <v>300</v>
      </c>
      <c r="L346" s="73" t="n">
        <f aca="false">M346+N346-P346</f>
        <v>44</v>
      </c>
      <c r="M346" s="74" t="n">
        <v>121</v>
      </c>
      <c r="N346" s="74" t="n">
        <v>10</v>
      </c>
      <c r="O346" s="75" t="n">
        <f aca="false">L346/(H346*Q346)</f>
        <v>689.22305764411</v>
      </c>
      <c r="P346" s="74" t="n">
        <v>87</v>
      </c>
      <c r="Q346" s="72" t="n">
        <v>0.84</v>
      </c>
      <c r="R346" s="73" t="n">
        <f aca="false">S346*T346*U346*V346</f>
        <v>5.61</v>
      </c>
      <c r="S346" s="74" t="n">
        <v>5</v>
      </c>
      <c r="T346" s="72" t="n">
        <v>0.45</v>
      </c>
      <c r="U346" s="72" t="n">
        <f aca="false">44/12</f>
        <v>3.66666666666667</v>
      </c>
      <c r="V346" s="72" t="n">
        <f aca="false">IF(B346="озимая пшеница", IF(C346="классическая технология", 0.65, 0.82),
 IF(B346="подсолнечник", IF(C346="классическая технология", 0.68, 0.75),
 IF(B346="кукуруза", IF(C346="классическая технология", 0.65, 0.85),
 IF(B346="многолетние травы", IF(C346="классическая технология", 0.55, 0.7),
 IF(B346="Лён", IF(C346="классическая технология", 0.48, 0.7),
 IF(B346="Горох", IF(C346="классическая технология", 0.55, 0.8),
 "введите корректное значение"
 ))))))</f>
        <v>0.68</v>
      </c>
      <c r="W346" s="73" t="n">
        <f aca="false">H346*X346</f>
        <v>0.0699200000000001</v>
      </c>
      <c r="X346" s="72" t="n">
        <v>0.92</v>
      </c>
    </row>
    <row r="347" customFormat="false" ht="15" hidden="false" customHeight="false" outlineLevel="0" collapsed="false">
      <c r="A347" s="59" t="n">
        <v>345</v>
      </c>
      <c r="B347" s="71" t="s">
        <v>104</v>
      </c>
      <c r="C347" s="71" t="s">
        <v>102</v>
      </c>
      <c r="D347" s="72" t="n">
        <v>0.336</v>
      </c>
      <c r="E347" s="72" t="n">
        <v>0.056</v>
      </c>
      <c r="F347" s="72" t="n">
        <v>0.224</v>
      </c>
      <c r="G347" s="73" t="n">
        <f aca="false">D347+E347+F347</f>
        <v>0.616</v>
      </c>
      <c r="H347" s="73" t="n">
        <f aca="false">I347-G347</f>
        <v>1.584</v>
      </c>
      <c r="I347" s="16" t="n">
        <v>2.2</v>
      </c>
      <c r="J347" s="74" t="n">
        <f aca="false">H347/I347*100</f>
        <v>72</v>
      </c>
      <c r="K347" s="62" t="n">
        <v>461</v>
      </c>
      <c r="L347" s="73" t="n">
        <f aca="false">M347+N347-P347</f>
        <v>38</v>
      </c>
      <c r="M347" s="74" t="n">
        <v>97</v>
      </c>
      <c r="N347" s="74" t="n">
        <v>5</v>
      </c>
      <c r="O347" s="75" t="n">
        <f aca="false">L347/(H347*Q347)</f>
        <v>25.5211691381904</v>
      </c>
      <c r="P347" s="74" t="n">
        <v>64</v>
      </c>
      <c r="Q347" s="72" t="n">
        <v>0.94</v>
      </c>
      <c r="R347" s="73" t="n">
        <f aca="false">S347*T347*U347*V347</f>
        <v>5.445</v>
      </c>
      <c r="S347" s="74" t="n">
        <v>6</v>
      </c>
      <c r="T347" s="72" t="n">
        <v>0.45</v>
      </c>
      <c r="U347" s="72" t="n">
        <f aca="false">44/12</f>
        <v>3.66666666666667</v>
      </c>
      <c r="V347" s="72" t="n">
        <f aca="false">IF(B347="озимая пшеница", IF(C347="классическая технология", 0.65, 0.82),
 IF(B347="подсолнечник", IF(C347="классическая технология", 0.68, 0.75),
 IF(B347="кукуруза", IF(C347="классическая технология", 0.65, 0.85),
 IF(B347="многолетние травы", IF(C347="классическая технология", 0.55, 0.7),
 IF(B347="Лён", IF(C347="классическая технология", 0.48, 0.7),
 IF(B347="Горох", IF(C347="классическая технология", 0.55, 0.8),
 "введите корректное значение"
 ))))))</f>
        <v>0.55</v>
      </c>
      <c r="W347" s="73" t="n">
        <f aca="false">H347*X347</f>
        <v>1.44144</v>
      </c>
      <c r="X347" s="72" t="n">
        <v>0.91</v>
      </c>
    </row>
    <row r="348" customFormat="false" ht="15" hidden="false" customHeight="false" outlineLevel="0" collapsed="false">
      <c r="A348" s="59" t="n">
        <v>346</v>
      </c>
      <c r="B348" s="71" t="s">
        <v>103</v>
      </c>
      <c r="C348" s="71" t="s">
        <v>101</v>
      </c>
      <c r="D348" s="72" t="n">
        <v>0.384</v>
      </c>
      <c r="E348" s="72" t="n">
        <v>0.128</v>
      </c>
      <c r="F348" s="72" t="n">
        <v>0.192</v>
      </c>
      <c r="G348" s="73" t="n">
        <f aca="false">D348+E348+F348</f>
        <v>0.704</v>
      </c>
      <c r="H348" s="73" t="n">
        <f aca="false">I348-G348</f>
        <v>3.896</v>
      </c>
      <c r="I348" s="16" t="n">
        <v>4.6</v>
      </c>
      <c r="J348" s="74" t="n">
        <f aca="false">H348/I348*100</f>
        <v>84.6956521739131</v>
      </c>
      <c r="K348" s="62" t="n">
        <v>220</v>
      </c>
      <c r="L348" s="73" t="n">
        <f aca="false">M348+N348-P348</f>
        <v>68</v>
      </c>
      <c r="M348" s="74" t="n">
        <v>127</v>
      </c>
      <c r="N348" s="74" t="n">
        <v>9</v>
      </c>
      <c r="O348" s="75" t="n">
        <f aca="false">L348/(H348*Q348)</f>
        <v>21.5478997135397</v>
      </c>
      <c r="P348" s="74" t="n">
        <v>68</v>
      </c>
      <c r="Q348" s="72" t="n">
        <v>0.81</v>
      </c>
      <c r="R348" s="73" t="n">
        <f aca="false">S348*T348*U348*V348</f>
        <v>6.765</v>
      </c>
      <c r="S348" s="74" t="n">
        <v>5</v>
      </c>
      <c r="T348" s="72" t="n">
        <v>0.45</v>
      </c>
      <c r="U348" s="72" t="n">
        <f aca="false">44/12</f>
        <v>3.66666666666667</v>
      </c>
      <c r="V348" s="72" t="n">
        <f aca="false">IF(B348="озимая пшеница", IF(C348="классическая технология", 0.65, 0.82),
 IF(B348="подсолнечник", IF(C348="классическая технология", 0.68, 0.75),
 IF(B348="кукуруза", IF(C348="классическая технология", 0.65, 0.85),
 IF(B348="многолетние травы", IF(C348="классическая технология", 0.55, 0.7),
 IF(B348="Лён", IF(C348="классическая технология", 0.48, 0.7),
 IF(B348="Горох", IF(C348="классическая технология", 0.55, 0.8),
 "введите корректное значение"
 ))))))</f>
        <v>0.82</v>
      </c>
      <c r="W348" s="73" t="n">
        <f aca="false">H348*X348</f>
        <v>3.54536</v>
      </c>
      <c r="X348" s="72" t="n">
        <v>0.91</v>
      </c>
    </row>
    <row r="349" customFormat="false" ht="15" hidden="false" customHeight="false" outlineLevel="0" collapsed="false">
      <c r="A349" s="59" t="n">
        <v>347</v>
      </c>
      <c r="B349" s="71" t="s">
        <v>100</v>
      </c>
      <c r="C349" s="71" t="s">
        <v>102</v>
      </c>
      <c r="D349" s="72" t="n">
        <v>0.135</v>
      </c>
      <c r="E349" s="72" t="n">
        <v>0.045</v>
      </c>
      <c r="F349" s="72" t="n">
        <v>0.09</v>
      </c>
      <c r="G349" s="73" t="n">
        <f aca="false">D349+E349+F349</f>
        <v>0.27</v>
      </c>
      <c r="H349" s="73" t="n">
        <f aca="false">I349-G349</f>
        <v>1.03</v>
      </c>
      <c r="I349" s="16" t="n">
        <v>1.3</v>
      </c>
      <c r="J349" s="74" t="n">
        <f aca="false">H349/I349*100</f>
        <v>79.2307692307692</v>
      </c>
      <c r="K349" s="62" t="n">
        <v>420</v>
      </c>
      <c r="L349" s="73" t="n">
        <f aca="false">M349+N349-P349</f>
        <v>77</v>
      </c>
      <c r="M349" s="74" t="n">
        <v>116</v>
      </c>
      <c r="N349" s="74" t="n">
        <v>10</v>
      </c>
      <c r="O349" s="75" t="n">
        <f aca="false">L349/(H349*Q349)</f>
        <v>83.0636461704423</v>
      </c>
      <c r="P349" s="74" t="n">
        <v>49</v>
      </c>
      <c r="Q349" s="72" t="n">
        <v>0.9</v>
      </c>
      <c r="R349" s="73" t="n">
        <f aca="false">S349*T349*U349*V349</f>
        <v>2.376</v>
      </c>
      <c r="S349" s="74" t="n">
        <v>3</v>
      </c>
      <c r="T349" s="72" t="n">
        <v>0.45</v>
      </c>
      <c r="U349" s="72" t="n">
        <f aca="false">44/12</f>
        <v>3.66666666666667</v>
      </c>
      <c r="V349" s="72" t="n">
        <f aca="false">IF(B349="озимая пшеница", IF(C349="классическая технология", 0.65, 0.82),
 IF(B349="подсолнечник", IF(C349="классическая технология", 0.68, 0.75),
 IF(B349="кукуруза", IF(C349="классическая технология", 0.65, 0.85),
 IF(B349="многолетние травы", IF(C349="классическая технология", 0.55, 0.7),
 IF(B349="Лён", IF(C349="классическая технология", 0.48, 0.7),
 IF(B349="Горох", IF(C349="классическая технология", 0.55, 0.8),
 "введите корректное значение"
 ))))))</f>
        <v>0.48</v>
      </c>
      <c r="W349" s="73" t="n">
        <f aca="false">H349*X349</f>
        <v>0.9579</v>
      </c>
      <c r="X349" s="72" t="n">
        <v>0.93</v>
      </c>
    </row>
    <row r="350" customFormat="false" ht="15" hidden="false" customHeight="false" outlineLevel="0" collapsed="false">
      <c r="A350" s="59" t="n">
        <v>348</v>
      </c>
      <c r="B350" s="71" t="s">
        <v>104</v>
      </c>
      <c r="C350" s="71" t="s">
        <v>101</v>
      </c>
      <c r="D350" s="72" t="n">
        <v>0.196</v>
      </c>
      <c r="E350" s="72" t="n">
        <v>0.049</v>
      </c>
      <c r="F350" s="72" t="n">
        <v>0.147</v>
      </c>
      <c r="G350" s="73" t="n">
        <f aca="false">D350+E350+F350</f>
        <v>0.392</v>
      </c>
      <c r="H350" s="73" t="n">
        <f aca="false">I350-G350</f>
        <v>1.808</v>
      </c>
      <c r="I350" s="16" t="n">
        <v>2.2</v>
      </c>
      <c r="J350" s="74" t="n">
        <f aca="false">H350/I350*100</f>
        <v>82.1818181818182</v>
      </c>
      <c r="K350" s="62" t="n">
        <v>434</v>
      </c>
      <c r="L350" s="73" t="n">
        <f aca="false">M350+N350-P350</f>
        <v>17</v>
      </c>
      <c r="M350" s="74" t="n">
        <v>70</v>
      </c>
      <c r="N350" s="74" t="n">
        <v>12</v>
      </c>
      <c r="O350" s="75" t="n">
        <f aca="false">L350/(H350*Q350)</f>
        <v>10.684835076428</v>
      </c>
      <c r="P350" s="74" t="n">
        <v>65</v>
      </c>
      <c r="Q350" s="72" t="n">
        <v>0.88</v>
      </c>
      <c r="R350" s="73" t="n">
        <f aca="false">S350*T350*U350*V350</f>
        <v>3.96</v>
      </c>
      <c r="S350" s="74" t="n">
        <v>3</v>
      </c>
      <c r="T350" s="72" t="n">
        <v>0.45</v>
      </c>
      <c r="U350" s="72" t="n">
        <f aca="false">44/12</f>
        <v>3.66666666666667</v>
      </c>
      <c r="V350" s="72" t="n">
        <f aca="false">IF(B350="озимая пшеница", IF(C350="классическая технология", 0.65, 0.82),
 IF(B350="подсолнечник", IF(C350="классическая технология", 0.68, 0.75),
 IF(B350="кукуруза", IF(C350="классическая технология", 0.65, 0.85),
 IF(B350="многолетние травы", IF(C350="классическая технология", 0.55, 0.7),
 IF(B350="Лён", IF(C350="классическая технология", 0.48, 0.7),
 IF(B350="Горох", IF(C350="классическая технология", 0.55, 0.8),
 "введите корректное значение"
 ))))))</f>
        <v>0.8</v>
      </c>
      <c r="W350" s="73" t="n">
        <f aca="false">H350*X350</f>
        <v>1.7176</v>
      </c>
      <c r="X350" s="72" t="n">
        <v>0.95</v>
      </c>
    </row>
    <row r="351" customFormat="false" ht="15" hidden="false" customHeight="false" outlineLevel="0" collapsed="false">
      <c r="A351" s="59" t="n">
        <v>349</v>
      </c>
      <c r="B351" s="71" t="s">
        <v>105</v>
      </c>
      <c r="C351" s="71" t="s">
        <v>102</v>
      </c>
      <c r="D351" s="72" t="n">
        <v>0.153</v>
      </c>
      <c r="E351" s="72" t="n">
        <v>0.102</v>
      </c>
      <c r="F351" s="72" t="n">
        <v>0.204</v>
      </c>
      <c r="G351" s="73" t="n">
        <f aca="false">D351+E351+F351</f>
        <v>0.459</v>
      </c>
      <c r="H351" s="73" t="n">
        <f aca="false">I351-G351</f>
        <v>3.241</v>
      </c>
      <c r="I351" s="16" t="n">
        <v>3.7</v>
      </c>
      <c r="J351" s="74" t="n">
        <f aca="false">H351/I351*100</f>
        <v>87.5945945945946</v>
      </c>
      <c r="K351" s="62" t="n">
        <v>378</v>
      </c>
      <c r="L351" s="73" t="n">
        <f aca="false">M351+N351-P351</f>
        <v>89</v>
      </c>
      <c r="M351" s="74" t="n">
        <v>129</v>
      </c>
      <c r="N351" s="74" t="n">
        <v>10</v>
      </c>
      <c r="O351" s="75" t="n">
        <f aca="false">L351/(H351*Q351)</f>
        <v>31.5639773448666</v>
      </c>
      <c r="P351" s="74" t="n">
        <v>50</v>
      </c>
      <c r="Q351" s="72" t="n">
        <v>0.87</v>
      </c>
      <c r="R351" s="73" t="n">
        <f aca="false">S351*T351*U351*V351</f>
        <v>4.29</v>
      </c>
      <c r="S351" s="74" t="n">
        <v>4</v>
      </c>
      <c r="T351" s="72" t="n">
        <v>0.45</v>
      </c>
      <c r="U351" s="72" t="n">
        <f aca="false">44/12</f>
        <v>3.66666666666667</v>
      </c>
      <c r="V351" s="72" t="n">
        <f aca="false">IF(B351="озимая пшеница", IF(C351="классическая технология", 0.65, 0.82),
 IF(B351="подсолнечник", IF(C351="классическая технология", 0.68, 0.75),
 IF(B351="кукуруза", IF(C351="классическая технология", 0.65, 0.85),
 IF(B351="многолетние травы", IF(C351="классическая технология", 0.55, 0.7),
 IF(B351="Лён", IF(C351="классическая технология", 0.48, 0.7),
 IF(B351="Горох", IF(C351="классическая технология", 0.55, 0.8),
 "введите корректное значение"
 ))))))</f>
        <v>0.65</v>
      </c>
      <c r="W351" s="73" t="n">
        <f aca="false">H351*X351</f>
        <v>2.9169</v>
      </c>
      <c r="X351" s="72" t="n">
        <v>0.9</v>
      </c>
    </row>
    <row r="352" customFormat="false" ht="15" hidden="false" customHeight="false" outlineLevel="0" collapsed="false">
      <c r="A352" s="59" t="n">
        <v>350</v>
      </c>
      <c r="B352" s="71" t="s">
        <v>106</v>
      </c>
      <c r="C352" s="71" t="s">
        <v>101</v>
      </c>
      <c r="D352" s="72" t="n">
        <v>0.301</v>
      </c>
      <c r="E352" s="72" t="n">
        <v>0.086</v>
      </c>
      <c r="F352" s="72" t="n">
        <v>0.301</v>
      </c>
      <c r="G352" s="73" t="n">
        <f aca="false">D352+E352+F352</f>
        <v>0.688</v>
      </c>
      <c r="H352" s="73" t="n">
        <f aca="false">I352-G352</f>
        <v>3.612</v>
      </c>
      <c r="I352" s="16" t="n">
        <v>4.3</v>
      </c>
      <c r="J352" s="74" t="n">
        <f aca="false">H352/I352*100</f>
        <v>84</v>
      </c>
      <c r="K352" s="62" t="n">
        <v>349</v>
      </c>
      <c r="L352" s="73" t="n">
        <f aca="false">M352+N352-P352</f>
        <v>81</v>
      </c>
      <c r="M352" s="74" t="n">
        <v>130</v>
      </c>
      <c r="N352" s="74" t="n">
        <v>9</v>
      </c>
      <c r="O352" s="75" t="n">
        <f aca="false">L352/(H352*Q352)</f>
        <v>26.0758711272503</v>
      </c>
      <c r="P352" s="74" t="n">
        <v>58</v>
      </c>
      <c r="Q352" s="72" t="n">
        <v>0.86</v>
      </c>
      <c r="R352" s="73" t="n">
        <f aca="false">S352*T352*U352*V352</f>
        <v>5.775</v>
      </c>
      <c r="S352" s="74" t="n">
        <v>5</v>
      </c>
      <c r="T352" s="72" t="n">
        <v>0.45</v>
      </c>
      <c r="U352" s="72" t="n">
        <f aca="false">44/12</f>
        <v>3.66666666666667</v>
      </c>
      <c r="V352" s="72" t="n">
        <f aca="false">IF(B352="озимая пшеница", IF(C352="классическая технология", 0.65, 0.82),
 IF(B352="подсолнечник", IF(C352="классическая технология", 0.68, 0.75),
 IF(B352="кукуруза", IF(C352="классическая технология", 0.65, 0.85),
 IF(B352="многолетние травы", IF(C352="классическая технология", 0.55, 0.7),
 IF(B352="Лён", IF(C352="классическая технология", 0.48, 0.7),
 IF(B352="Горох", IF(C352="классическая технология", 0.55, 0.8),
 "введите корректное значение"
 ))))))</f>
        <v>0.7</v>
      </c>
      <c r="W352" s="73" t="n">
        <f aca="false">H352*X352</f>
        <v>3.50364</v>
      </c>
      <c r="X352" s="72" t="n">
        <v>0.97</v>
      </c>
    </row>
    <row r="353" customFormat="false" ht="15" hidden="false" customHeight="false" outlineLevel="0" collapsed="false">
      <c r="A353" s="59" t="n">
        <v>351</v>
      </c>
      <c r="B353" s="71" t="s">
        <v>103</v>
      </c>
      <c r="C353" s="71" t="s">
        <v>102</v>
      </c>
      <c r="D353" s="72" t="n">
        <v>0.472</v>
      </c>
      <c r="E353" s="72" t="n">
        <v>0.059</v>
      </c>
      <c r="F353" s="72" t="n">
        <v>0.413</v>
      </c>
      <c r="G353" s="73" t="n">
        <f aca="false">D353+E353+F353</f>
        <v>0.944</v>
      </c>
      <c r="H353" s="73" t="n">
        <f aca="false">I353-G353</f>
        <v>5.756</v>
      </c>
      <c r="I353" s="16" t="n">
        <v>6.7</v>
      </c>
      <c r="J353" s="74" t="n">
        <f aca="false">H353/I353*100</f>
        <v>85.910447761194</v>
      </c>
      <c r="K353" s="62" t="n">
        <v>330</v>
      </c>
      <c r="L353" s="73" t="n">
        <f aca="false">M353+N353-P353</f>
        <v>1</v>
      </c>
      <c r="M353" s="74" t="n">
        <v>72</v>
      </c>
      <c r="N353" s="74" t="n">
        <v>5</v>
      </c>
      <c r="O353" s="75" t="n">
        <f aca="false">L353/(H353*Q353)</f>
        <v>0.209315371283606</v>
      </c>
      <c r="P353" s="74" t="n">
        <v>76</v>
      </c>
      <c r="Q353" s="72" t="n">
        <v>0.83</v>
      </c>
      <c r="R353" s="73" t="n">
        <f aca="false">S353*T353*U353*V353</f>
        <v>4.29</v>
      </c>
      <c r="S353" s="74" t="n">
        <v>4</v>
      </c>
      <c r="T353" s="72" t="n">
        <v>0.45</v>
      </c>
      <c r="U353" s="72" t="n">
        <f aca="false">44/12</f>
        <v>3.66666666666667</v>
      </c>
      <c r="V353" s="72" t="n">
        <f aca="false">IF(B353="озимая пшеница", IF(C353="классическая технология", 0.65, 0.82),
 IF(B353="подсолнечник", IF(C353="классическая технология", 0.68, 0.75),
 IF(B353="кукуруза", IF(C353="классическая технология", 0.65, 0.85),
 IF(B353="многолетние травы", IF(C353="классическая технология", 0.55, 0.7),
 IF(B353="Лён", IF(C353="классическая технология", 0.48, 0.7),
 IF(B353="Горох", IF(C353="классическая технология", 0.55, 0.8),
 "введите корректное значение"
 ))))))</f>
        <v>0.65</v>
      </c>
      <c r="W353" s="73" t="n">
        <f aca="false">H353*X353</f>
        <v>5.58332</v>
      </c>
      <c r="X353" s="72" t="n">
        <v>0.97</v>
      </c>
    </row>
    <row r="354" customFormat="false" ht="15" hidden="false" customHeight="false" outlineLevel="0" collapsed="false">
      <c r="A354" s="59" t="n">
        <v>352</v>
      </c>
      <c r="B354" s="71" t="s">
        <v>103</v>
      </c>
      <c r="C354" s="71" t="s">
        <v>101</v>
      </c>
      <c r="D354" s="72" t="n">
        <v>0.37</v>
      </c>
      <c r="E354" s="72" t="n">
        <v>0.074</v>
      </c>
      <c r="F354" s="72" t="n">
        <v>0.296</v>
      </c>
      <c r="G354" s="73" t="n">
        <f aca="false">D354+E354+F354</f>
        <v>0.74</v>
      </c>
      <c r="H354" s="73" t="n">
        <f aca="false">I354-G354</f>
        <v>4.66</v>
      </c>
      <c r="I354" s="16" t="n">
        <v>5.4</v>
      </c>
      <c r="J354" s="74" t="n">
        <f aca="false">H354/I354*100</f>
        <v>86.2962962962963</v>
      </c>
      <c r="K354" s="62" t="n">
        <v>304</v>
      </c>
      <c r="L354" s="73" t="n">
        <f aca="false">M354+N354-P354</f>
        <v>68</v>
      </c>
      <c r="M354" s="74" t="n">
        <v>143</v>
      </c>
      <c r="N354" s="74" t="n">
        <v>7</v>
      </c>
      <c r="O354" s="75" t="n">
        <f aca="false">L354/(H354*Q354)</f>
        <v>15.5236964660762</v>
      </c>
      <c r="P354" s="74" t="n">
        <v>82</v>
      </c>
      <c r="Q354" s="72" t="n">
        <v>0.94</v>
      </c>
      <c r="R354" s="73" t="n">
        <f aca="false">S354*T354*U354*V354</f>
        <v>8.118</v>
      </c>
      <c r="S354" s="74" t="n">
        <v>6</v>
      </c>
      <c r="T354" s="72" t="n">
        <v>0.45</v>
      </c>
      <c r="U354" s="72" t="n">
        <f aca="false">44/12</f>
        <v>3.66666666666667</v>
      </c>
      <c r="V354" s="72" t="n">
        <f aca="false">IF(B354="озимая пшеница", IF(C354="классическая технология", 0.65, 0.82),
 IF(B354="подсолнечник", IF(C354="классическая технология", 0.68, 0.75),
 IF(B354="кукуруза", IF(C354="классическая технология", 0.65, 0.85),
 IF(B354="многолетние травы", IF(C354="классическая технология", 0.55, 0.7),
 IF(B354="Лён", IF(C354="классическая технология", 0.48, 0.7),
 IF(B354="Горох", IF(C354="классическая технология", 0.55, 0.8),
 "введите корректное значение"
 ))))))</f>
        <v>0.82</v>
      </c>
      <c r="W354" s="73" t="n">
        <f aca="false">H354*X354</f>
        <v>4.1008</v>
      </c>
      <c r="X354" s="72" t="n">
        <v>0.88</v>
      </c>
    </row>
    <row r="355" customFormat="false" ht="15" hidden="false" customHeight="false" outlineLevel="0" collapsed="false">
      <c r="A355" s="59" t="n">
        <v>353</v>
      </c>
      <c r="B355" s="71" t="s">
        <v>107</v>
      </c>
      <c r="C355" s="71" t="s">
        <v>101</v>
      </c>
      <c r="D355" s="72" t="n">
        <v>0.141</v>
      </c>
      <c r="E355" s="72" t="n">
        <v>0.094</v>
      </c>
      <c r="F355" s="72" t="n">
        <v>0.235</v>
      </c>
      <c r="G355" s="73" t="n">
        <f aca="false">D355+E355+F355</f>
        <v>0.47</v>
      </c>
      <c r="H355" s="73" t="n">
        <f aca="false">I355-G355</f>
        <v>1.33</v>
      </c>
      <c r="I355" s="16" t="n">
        <v>1.8</v>
      </c>
      <c r="J355" s="74" t="n">
        <f aca="false">H355/I355*100</f>
        <v>73.8888888888889</v>
      </c>
      <c r="K355" s="62" t="n">
        <v>142</v>
      </c>
      <c r="L355" s="73" t="n">
        <f aca="false">M355+N355-P355</f>
        <v>30</v>
      </c>
      <c r="M355" s="74" t="n">
        <v>93</v>
      </c>
      <c r="N355" s="74" t="n">
        <v>11</v>
      </c>
      <c r="O355" s="75" t="n">
        <f aca="false">L355/(H355*Q355)</f>
        <v>24.2541838467136</v>
      </c>
      <c r="P355" s="74" t="n">
        <v>74</v>
      </c>
      <c r="Q355" s="72" t="n">
        <v>0.93</v>
      </c>
      <c r="R355" s="73" t="n">
        <f aca="false">S355*T355*U355*V355</f>
        <v>7.425</v>
      </c>
      <c r="S355" s="74" t="n">
        <v>6</v>
      </c>
      <c r="T355" s="72" t="n">
        <v>0.45</v>
      </c>
      <c r="U355" s="72" t="n">
        <f aca="false">44/12</f>
        <v>3.66666666666667</v>
      </c>
      <c r="V355" s="72" t="n">
        <f aca="false">IF(B355="озимая пшеница", IF(C355="классическая технология", 0.65, 0.82),
 IF(B355="подсолнечник", IF(C355="классическая технология", 0.68, 0.75),
 IF(B355="кукуруза", IF(C355="классическая технология", 0.65, 0.85),
 IF(B355="многолетние травы", IF(C355="классическая технология", 0.55, 0.7),
 IF(B355="Лён", IF(C355="классическая технология", 0.48, 0.7),
 IF(B355="Горох", IF(C355="классическая технология", 0.55, 0.8),
 "введите корректное значение"
 ))))))</f>
        <v>0.75</v>
      </c>
      <c r="W355" s="73" t="n">
        <f aca="false">H355*X355</f>
        <v>1.2768</v>
      </c>
      <c r="X355" s="72" t="n">
        <v>0.96</v>
      </c>
    </row>
    <row r="356" customFormat="false" ht="15" hidden="false" customHeight="false" outlineLevel="0" collapsed="false">
      <c r="A356" s="59" t="n">
        <v>354</v>
      </c>
      <c r="B356" s="71" t="s">
        <v>103</v>
      </c>
      <c r="C356" s="71" t="s">
        <v>102</v>
      </c>
      <c r="D356" s="72" t="n">
        <v>0.129</v>
      </c>
      <c r="E356" s="72" t="n">
        <v>0.043</v>
      </c>
      <c r="F356" s="72" t="n">
        <v>0.258</v>
      </c>
      <c r="G356" s="73" t="n">
        <f aca="false">D356+E356+F356</f>
        <v>0.43</v>
      </c>
      <c r="H356" s="73" t="n">
        <f aca="false">I356-G356</f>
        <v>4.37</v>
      </c>
      <c r="I356" s="16" t="n">
        <v>4.8</v>
      </c>
      <c r="J356" s="74" t="n">
        <f aca="false">H356/I356*100</f>
        <v>91.0416666666667</v>
      </c>
      <c r="K356" s="62" t="n">
        <v>450</v>
      </c>
      <c r="L356" s="73" t="n">
        <f aca="false">M356+N356-P356</f>
        <v>64</v>
      </c>
      <c r="M356" s="74" t="n">
        <v>118</v>
      </c>
      <c r="N356" s="74" t="n">
        <v>8</v>
      </c>
      <c r="O356" s="75" t="n">
        <f aca="false">L356/(H356*Q356)</f>
        <v>16.6423965050967</v>
      </c>
      <c r="P356" s="74" t="n">
        <v>62</v>
      </c>
      <c r="Q356" s="72" t="n">
        <v>0.88</v>
      </c>
      <c r="R356" s="73" t="n">
        <f aca="false">S356*T356*U356*V356</f>
        <v>5.3625</v>
      </c>
      <c r="S356" s="74" t="n">
        <v>5</v>
      </c>
      <c r="T356" s="72" t="n">
        <v>0.45</v>
      </c>
      <c r="U356" s="72" t="n">
        <f aca="false">44/12</f>
        <v>3.66666666666667</v>
      </c>
      <c r="V356" s="72" t="n">
        <f aca="false">IF(B356="озимая пшеница", IF(C356="классическая технология", 0.65, 0.82),
 IF(B356="подсолнечник", IF(C356="классическая технология", 0.68, 0.75),
 IF(B356="кукуруза", IF(C356="классическая технология", 0.65, 0.85),
 IF(B356="многолетние травы", IF(C356="классическая технология", 0.55, 0.7),
 IF(B356="Лён", IF(C356="классическая технология", 0.48, 0.7),
 IF(B356="Горох", IF(C356="классическая технология", 0.55, 0.8),
 "введите корректное значение"
 ))))))</f>
        <v>0.65</v>
      </c>
      <c r="W356" s="73" t="n">
        <f aca="false">H356*X356</f>
        <v>3.5397</v>
      </c>
      <c r="X356" s="72" t="n">
        <v>0.81</v>
      </c>
    </row>
    <row r="357" customFormat="false" ht="15" hidden="false" customHeight="false" outlineLevel="0" collapsed="false">
      <c r="A357" s="59" t="n">
        <v>355</v>
      </c>
      <c r="B357" s="71" t="s">
        <v>103</v>
      </c>
      <c r="C357" s="71" t="s">
        <v>102</v>
      </c>
      <c r="D357" s="72" t="n">
        <v>0.48</v>
      </c>
      <c r="E357" s="72" t="n">
        <v>0.12</v>
      </c>
      <c r="F357" s="72" t="n">
        <v>0.36</v>
      </c>
      <c r="G357" s="73" t="n">
        <f aca="false">D357+E357+F357</f>
        <v>0.96</v>
      </c>
      <c r="H357" s="73" t="n">
        <f aca="false">I357-G357</f>
        <v>5.74</v>
      </c>
      <c r="I357" s="16" t="n">
        <v>6.7</v>
      </c>
      <c r="J357" s="74" t="n">
        <f aca="false">H357/I357*100</f>
        <v>85.6716417910448</v>
      </c>
      <c r="K357" s="62" t="n">
        <v>113</v>
      </c>
      <c r="L357" s="73" t="n">
        <f aca="false">M357+N357-P357</f>
        <v>60</v>
      </c>
      <c r="M357" s="74" t="n">
        <v>94</v>
      </c>
      <c r="N357" s="74" t="n">
        <v>6</v>
      </c>
      <c r="O357" s="75" t="n">
        <f aca="false">L357/(H357*Q357)</f>
        <v>11.8783655369021</v>
      </c>
      <c r="P357" s="74" t="n">
        <v>40</v>
      </c>
      <c r="Q357" s="72" t="n">
        <v>0.88</v>
      </c>
      <c r="R357" s="73" t="n">
        <f aca="false">S357*T357*U357*V357</f>
        <v>3.2175</v>
      </c>
      <c r="S357" s="74" t="n">
        <v>3</v>
      </c>
      <c r="T357" s="72" t="n">
        <v>0.45</v>
      </c>
      <c r="U357" s="72" t="n">
        <f aca="false">44/12</f>
        <v>3.66666666666667</v>
      </c>
      <c r="V357" s="72" t="n">
        <f aca="false">IF(B357="озимая пшеница", IF(C357="классическая технология", 0.65, 0.82),
 IF(B357="подсолнечник", IF(C357="классическая технология", 0.68, 0.75),
 IF(B357="кукуруза", IF(C357="классическая технология", 0.65, 0.85),
 IF(B357="многолетние травы", IF(C357="классическая технология", 0.55, 0.7),
 IF(B357="Лён", IF(C357="классическая технология", 0.48, 0.7),
 IF(B357="Горох", IF(C357="классическая технология", 0.55, 0.8),
 "введите корректное значение"
 ))))))</f>
        <v>0.65</v>
      </c>
      <c r="W357" s="73" t="n">
        <f aca="false">H357*X357</f>
        <v>4.592</v>
      </c>
      <c r="X357" s="72" t="n">
        <v>0.8</v>
      </c>
    </row>
    <row r="358" customFormat="false" ht="15" hidden="false" customHeight="false" outlineLevel="0" collapsed="false">
      <c r="A358" s="59" t="n">
        <v>356</v>
      </c>
      <c r="B358" s="71" t="s">
        <v>103</v>
      </c>
      <c r="C358" s="71" t="s">
        <v>101</v>
      </c>
      <c r="D358" s="72" t="n">
        <v>0.232</v>
      </c>
      <c r="E358" s="72" t="n">
        <v>0.058</v>
      </c>
      <c r="F358" s="72" t="n">
        <v>0.232</v>
      </c>
      <c r="G358" s="73" t="n">
        <f aca="false">D358+E358+F358</f>
        <v>0.522</v>
      </c>
      <c r="H358" s="73" t="n">
        <f aca="false">I358-G358</f>
        <v>4.978</v>
      </c>
      <c r="I358" s="16" t="n">
        <v>5.5</v>
      </c>
      <c r="J358" s="74" t="n">
        <f aca="false">H358/I358*100</f>
        <v>90.5090909090909</v>
      </c>
      <c r="K358" s="62" t="n">
        <v>199</v>
      </c>
      <c r="L358" s="73" t="n">
        <f aca="false">M358+N358-P358</f>
        <v>28</v>
      </c>
      <c r="M358" s="74" t="n">
        <v>78</v>
      </c>
      <c r="N358" s="74" t="n">
        <v>8</v>
      </c>
      <c r="O358" s="75" t="n">
        <f aca="false">L358/(H358*Q358)</f>
        <v>6.77680589775736</v>
      </c>
      <c r="P358" s="74" t="n">
        <v>58</v>
      </c>
      <c r="Q358" s="72" t="n">
        <v>0.83</v>
      </c>
      <c r="R358" s="73" t="n">
        <f aca="false">S358*T358*U358*V358</f>
        <v>8.118</v>
      </c>
      <c r="S358" s="74" t="n">
        <v>6</v>
      </c>
      <c r="T358" s="72" t="n">
        <v>0.45</v>
      </c>
      <c r="U358" s="72" t="n">
        <f aca="false">44/12</f>
        <v>3.66666666666667</v>
      </c>
      <c r="V358" s="72" t="n">
        <f aca="false">IF(B358="озимая пшеница", IF(C358="классическая технология", 0.65, 0.82),
 IF(B358="подсолнечник", IF(C358="классическая технология", 0.68, 0.75),
 IF(B358="кукуруза", IF(C358="классическая технология", 0.65, 0.85),
 IF(B358="многолетние травы", IF(C358="классическая технология", 0.55, 0.7),
 IF(B358="Лён", IF(C358="классическая технология", 0.48, 0.7),
 IF(B358="Горох", IF(C358="классическая технология", 0.55, 0.8),
 "введите корректное значение"
 ))))))</f>
        <v>0.82</v>
      </c>
      <c r="W358" s="73" t="n">
        <f aca="false">H358*X358</f>
        <v>4.2313</v>
      </c>
      <c r="X358" s="72" t="n">
        <v>0.85</v>
      </c>
    </row>
    <row r="359" customFormat="false" ht="15" hidden="false" customHeight="false" outlineLevel="0" collapsed="false">
      <c r="A359" s="59" t="n">
        <v>357</v>
      </c>
      <c r="B359" s="71" t="s">
        <v>107</v>
      </c>
      <c r="C359" s="71" t="s">
        <v>102</v>
      </c>
      <c r="D359" s="72" t="n">
        <v>0.426</v>
      </c>
      <c r="E359" s="72" t="n">
        <v>0.142</v>
      </c>
      <c r="F359" s="72" t="n">
        <v>0.284</v>
      </c>
      <c r="G359" s="73" t="n">
        <f aca="false">D359+E359+F359</f>
        <v>0.852</v>
      </c>
      <c r="H359" s="73" t="n">
        <f aca="false">I359-G359</f>
        <v>0.548</v>
      </c>
      <c r="I359" s="16" t="n">
        <v>1.4</v>
      </c>
      <c r="J359" s="74" t="n">
        <f aca="false">H359/I359*100</f>
        <v>39.1428571428571</v>
      </c>
      <c r="K359" s="62" t="n">
        <v>134</v>
      </c>
      <c r="L359" s="73" t="n">
        <f aca="false">M359+N359-P359</f>
        <v>59</v>
      </c>
      <c r="M359" s="74" t="n">
        <v>131</v>
      </c>
      <c r="N359" s="74" t="n">
        <v>15</v>
      </c>
      <c r="O359" s="75" t="n">
        <f aca="false">L359/(H359*Q359)</f>
        <v>118.312344589717</v>
      </c>
      <c r="P359" s="74" t="n">
        <v>87</v>
      </c>
      <c r="Q359" s="72" t="n">
        <v>0.91</v>
      </c>
      <c r="R359" s="73" t="n">
        <f aca="false">S359*T359*U359*V359</f>
        <v>6.732</v>
      </c>
      <c r="S359" s="74" t="n">
        <v>6</v>
      </c>
      <c r="T359" s="72" t="n">
        <v>0.45</v>
      </c>
      <c r="U359" s="72" t="n">
        <f aca="false">44/12</f>
        <v>3.66666666666667</v>
      </c>
      <c r="V359" s="72" t="n">
        <f aca="false">IF(B359="озимая пшеница", IF(C359="классическая технология", 0.65, 0.82),
 IF(B359="подсолнечник", IF(C359="классическая технология", 0.68, 0.75),
 IF(B359="кукуруза", IF(C359="классическая технология", 0.65, 0.85),
 IF(B359="многолетние травы", IF(C359="классическая технология", 0.55, 0.7),
 IF(B359="Лён", IF(C359="классическая технология", 0.48, 0.7),
 IF(B359="Горох", IF(C359="классическая технология", 0.55, 0.8),
 "введите корректное значение"
 ))))))</f>
        <v>0.68</v>
      </c>
      <c r="W359" s="73" t="n">
        <f aca="false">H359*X359</f>
        <v>0.53704</v>
      </c>
      <c r="X359" s="72" t="n">
        <v>0.98</v>
      </c>
    </row>
    <row r="360" customFormat="false" ht="15" hidden="false" customHeight="false" outlineLevel="0" collapsed="false">
      <c r="A360" s="59" t="n">
        <v>358</v>
      </c>
      <c r="B360" s="71" t="s">
        <v>100</v>
      </c>
      <c r="C360" s="71" t="s">
        <v>101</v>
      </c>
      <c r="D360" s="72" t="n">
        <v>0.268</v>
      </c>
      <c r="E360" s="72" t="n">
        <v>0.067</v>
      </c>
      <c r="F360" s="72" t="n">
        <v>0.268</v>
      </c>
      <c r="G360" s="73" t="n">
        <f aca="false">D360+E360+F360</f>
        <v>0.603</v>
      </c>
      <c r="H360" s="73" t="n">
        <f aca="false">I360-G360</f>
        <v>0.497</v>
      </c>
      <c r="I360" s="16" t="n">
        <v>1.1</v>
      </c>
      <c r="J360" s="74" t="n">
        <f aca="false">H360/I360*100</f>
        <v>45.1818181818182</v>
      </c>
      <c r="K360" s="62" t="n">
        <v>408</v>
      </c>
      <c r="L360" s="73" t="n">
        <f aca="false">M360+N360-P360</f>
        <v>32</v>
      </c>
      <c r="M360" s="74" t="n">
        <v>92</v>
      </c>
      <c r="N360" s="74" t="n">
        <v>11</v>
      </c>
      <c r="O360" s="75" t="n">
        <f aca="false">L360/(H360*Q360)</f>
        <v>76.6503784612436</v>
      </c>
      <c r="P360" s="74" t="n">
        <v>71</v>
      </c>
      <c r="Q360" s="72" t="n">
        <v>0.84</v>
      </c>
      <c r="R360" s="73" t="n">
        <f aca="false">S360*T360*U360*V360</f>
        <v>6.93</v>
      </c>
      <c r="S360" s="74" t="n">
        <v>6</v>
      </c>
      <c r="T360" s="72" t="n">
        <v>0.45</v>
      </c>
      <c r="U360" s="72" t="n">
        <f aca="false">44/12</f>
        <v>3.66666666666667</v>
      </c>
      <c r="V360" s="72" t="n">
        <f aca="false">IF(B360="озимая пшеница", IF(C360="классическая технология", 0.65, 0.82),
 IF(B360="подсолнечник", IF(C360="классическая технология", 0.68, 0.75),
 IF(B360="кукуруза", IF(C360="классическая технология", 0.65, 0.85),
 IF(B360="многолетние травы", IF(C360="классическая технология", 0.55, 0.7),
 IF(B360="Лён", IF(C360="классическая технология", 0.48, 0.7),
 IF(B360="Горох", IF(C360="классическая технология", 0.55, 0.8),
 "введите корректное значение"
 ))))))</f>
        <v>0.7</v>
      </c>
      <c r="W360" s="73" t="n">
        <f aca="false">H360*X360</f>
        <v>0.48209</v>
      </c>
      <c r="X360" s="72" t="n">
        <v>0.97</v>
      </c>
    </row>
    <row r="361" customFormat="false" ht="15" hidden="false" customHeight="false" outlineLevel="0" collapsed="false">
      <c r="A361" s="59" t="n">
        <v>359</v>
      </c>
      <c r="B361" s="71" t="s">
        <v>100</v>
      </c>
      <c r="C361" s="71" t="s">
        <v>102</v>
      </c>
      <c r="D361" s="72" t="n">
        <v>0.539</v>
      </c>
      <c r="E361" s="72" t="n">
        <v>0.154</v>
      </c>
      <c r="F361" s="72" t="n">
        <v>0.385</v>
      </c>
      <c r="G361" s="73" t="n">
        <f aca="false">D361+E361+F361</f>
        <v>1.078</v>
      </c>
      <c r="H361" s="73" t="n">
        <f aca="false">I361-G361</f>
        <v>0.122</v>
      </c>
      <c r="I361" s="16" t="n">
        <v>1.2</v>
      </c>
      <c r="J361" s="74" t="n">
        <f aca="false">H361/I361*100</f>
        <v>10.1666666666667</v>
      </c>
      <c r="K361" s="62" t="n">
        <v>195</v>
      </c>
      <c r="L361" s="73" t="n">
        <f aca="false">M361+N361-P361</f>
        <v>6</v>
      </c>
      <c r="M361" s="74" t="n">
        <v>69</v>
      </c>
      <c r="N361" s="74" t="n">
        <v>12</v>
      </c>
      <c r="O361" s="75" t="n">
        <f aca="false">L361/(H361*Q361)</f>
        <v>57.8592092574735</v>
      </c>
      <c r="P361" s="74" t="n">
        <v>75</v>
      </c>
      <c r="Q361" s="72" t="n">
        <v>0.85</v>
      </c>
      <c r="R361" s="73" t="n">
        <f aca="false">S361*T361*U361*V361</f>
        <v>3.168</v>
      </c>
      <c r="S361" s="74" t="n">
        <v>4</v>
      </c>
      <c r="T361" s="72" t="n">
        <v>0.45</v>
      </c>
      <c r="U361" s="72" t="n">
        <f aca="false">44/12</f>
        <v>3.66666666666667</v>
      </c>
      <c r="V361" s="72" t="n">
        <f aca="false">IF(B361="озимая пшеница", IF(C361="классическая технология", 0.65, 0.82),
 IF(B361="подсолнечник", IF(C361="классическая технология", 0.68, 0.75),
 IF(B361="кукуруза", IF(C361="классическая технология", 0.65, 0.85),
 IF(B361="многолетние травы", IF(C361="классическая технология", 0.55, 0.7),
 IF(B361="Лён", IF(C361="классическая технология", 0.48, 0.7),
 IF(B361="Горох", IF(C361="классическая технология", 0.55, 0.8),
 "введите корректное значение"
 ))))))</f>
        <v>0.48</v>
      </c>
      <c r="W361" s="73" t="n">
        <f aca="false">H361*X361</f>
        <v>0.10614</v>
      </c>
      <c r="X361" s="72" t="n">
        <v>0.87</v>
      </c>
    </row>
    <row r="362" customFormat="false" ht="15" hidden="false" customHeight="false" outlineLevel="0" collapsed="false">
      <c r="A362" s="59" t="n">
        <v>360</v>
      </c>
      <c r="B362" s="71" t="s">
        <v>106</v>
      </c>
      <c r="C362" s="71" t="s">
        <v>101</v>
      </c>
      <c r="D362" s="72" t="n">
        <v>0.308</v>
      </c>
      <c r="E362" s="72" t="n">
        <v>0.077</v>
      </c>
      <c r="F362" s="72" t="n">
        <v>0.154</v>
      </c>
      <c r="G362" s="73" t="n">
        <f aca="false">D362+E362+F362</f>
        <v>0.539</v>
      </c>
      <c r="H362" s="73" t="n">
        <f aca="false">I362-G362</f>
        <v>4.061</v>
      </c>
      <c r="I362" s="16" t="n">
        <v>4.6</v>
      </c>
      <c r="J362" s="74" t="n">
        <f aca="false">H362/I362*100</f>
        <v>88.2826086956522</v>
      </c>
      <c r="K362" s="62" t="n">
        <v>185</v>
      </c>
      <c r="L362" s="73" t="n">
        <f aca="false">M362+N362-P362</f>
        <v>24</v>
      </c>
      <c r="M362" s="74" t="n">
        <v>87</v>
      </c>
      <c r="N362" s="74" t="n">
        <v>6</v>
      </c>
      <c r="O362" s="75" t="n">
        <f aca="false">L362/(H362*Q362)</f>
        <v>5.969570116332</v>
      </c>
      <c r="P362" s="74" t="n">
        <v>69</v>
      </c>
      <c r="Q362" s="72" t="n">
        <v>0.99</v>
      </c>
      <c r="R362" s="73" t="n">
        <f aca="false">S362*T362*U362*V362</f>
        <v>5.775</v>
      </c>
      <c r="S362" s="74" t="n">
        <v>5</v>
      </c>
      <c r="T362" s="72" t="n">
        <v>0.45</v>
      </c>
      <c r="U362" s="72" t="n">
        <f aca="false">44/12</f>
        <v>3.66666666666667</v>
      </c>
      <c r="V362" s="72" t="n">
        <f aca="false">IF(B362="озимая пшеница", IF(C362="классическая технология", 0.65, 0.82),
 IF(B362="подсолнечник", IF(C362="классическая технология", 0.68, 0.75),
 IF(B362="кукуруза", IF(C362="классическая технология", 0.65, 0.85),
 IF(B362="многолетние травы", IF(C362="классическая технология", 0.55, 0.7),
 IF(B362="Лён", IF(C362="классическая технология", 0.48, 0.7),
 IF(B362="Горох", IF(C362="классическая технология", 0.55, 0.8),
 "введите корректное значение"
 ))))))</f>
        <v>0.7</v>
      </c>
      <c r="W362" s="73" t="n">
        <f aca="false">H362*X362</f>
        <v>3.45185</v>
      </c>
      <c r="X362" s="72" t="n">
        <v>0.85</v>
      </c>
    </row>
    <row r="363" customFormat="false" ht="15" hidden="false" customHeight="false" outlineLevel="0" collapsed="false">
      <c r="A363" s="59" t="n">
        <v>361</v>
      </c>
      <c r="B363" s="71" t="s">
        <v>106</v>
      </c>
      <c r="C363" s="71" t="s">
        <v>101</v>
      </c>
      <c r="D363" s="72" t="n">
        <v>0.258</v>
      </c>
      <c r="E363" s="72" t="n">
        <v>0.043</v>
      </c>
      <c r="F363" s="72" t="n">
        <v>0.215</v>
      </c>
      <c r="G363" s="73" t="n">
        <f aca="false">D363+E363+F363</f>
        <v>0.516</v>
      </c>
      <c r="H363" s="73" t="n">
        <f aca="false">I363-G363</f>
        <v>3.784</v>
      </c>
      <c r="I363" s="16" t="n">
        <v>4.3</v>
      </c>
      <c r="J363" s="74" t="n">
        <f aca="false">H363/I363*100</f>
        <v>88</v>
      </c>
      <c r="K363" s="62" t="n">
        <v>280</v>
      </c>
      <c r="L363" s="73" t="n">
        <f aca="false">M363+N363-P363</f>
        <v>50</v>
      </c>
      <c r="M363" s="74" t="n">
        <v>84</v>
      </c>
      <c r="N363" s="74" t="n">
        <v>7</v>
      </c>
      <c r="O363" s="75" t="n">
        <f aca="false">L363/(H363*Q363)</f>
        <v>13.2135306553911</v>
      </c>
      <c r="P363" s="74" t="n">
        <v>41</v>
      </c>
      <c r="Q363" s="72" t="n">
        <v>1</v>
      </c>
      <c r="R363" s="73" t="n">
        <f aca="false">S363*T363*U363*V363</f>
        <v>5.775</v>
      </c>
      <c r="S363" s="74" t="n">
        <v>5</v>
      </c>
      <c r="T363" s="72" t="n">
        <v>0.45</v>
      </c>
      <c r="U363" s="72" t="n">
        <f aca="false">44/12</f>
        <v>3.66666666666667</v>
      </c>
      <c r="V363" s="72" t="n">
        <f aca="false">IF(B363="озимая пшеница", IF(C363="классическая технология", 0.65, 0.82),
 IF(B363="подсолнечник", IF(C363="классическая технология", 0.68, 0.75),
 IF(B363="кукуруза", IF(C363="классическая технология", 0.65, 0.85),
 IF(B363="многолетние травы", IF(C363="классическая технология", 0.55, 0.7),
 IF(B363="Лён", IF(C363="классическая технология", 0.48, 0.7),
 IF(B363="Горох", IF(C363="классическая технология", 0.55, 0.8),
 "введите корректное значение"
 ))))))</f>
        <v>0.7</v>
      </c>
      <c r="W363" s="73" t="n">
        <f aca="false">H363*X363</f>
        <v>3.0272</v>
      </c>
      <c r="X363" s="72" t="n">
        <v>0.8</v>
      </c>
    </row>
    <row r="364" customFormat="false" ht="15" hidden="false" customHeight="false" outlineLevel="0" collapsed="false">
      <c r="A364" s="59" t="n">
        <v>362</v>
      </c>
      <c r="B364" s="71" t="s">
        <v>107</v>
      </c>
      <c r="C364" s="71" t="s">
        <v>101</v>
      </c>
      <c r="D364" s="72" t="n">
        <v>0.225</v>
      </c>
      <c r="E364" s="72" t="n">
        <v>0.09</v>
      </c>
      <c r="F364" s="72" t="n">
        <v>0.18</v>
      </c>
      <c r="G364" s="73" t="n">
        <f aca="false">D364+E364+F364</f>
        <v>0.495</v>
      </c>
      <c r="H364" s="73" t="n">
        <f aca="false">I364-G364</f>
        <v>0.905</v>
      </c>
      <c r="I364" s="16" t="n">
        <v>1.4</v>
      </c>
      <c r="J364" s="74" t="n">
        <f aca="false">H364/I364*100</f>
        <v>64.6428571428572</v>
      </c>
      <c r="K364" s="62" t="n">
        <v>288</v>
      </c>
      <c r="L364" s="73" t="n">
        <f aca="false">M364+N364-P364</f>
        <v>82</v>
      </c>
      <c r="M364" s="74" t="n">
        <v>117</v>
      </c>
      <c r="N364" s="74" t="n">
        <v>13</v>
      </c>
      <c r="O364" s="75" t="n">
        <f aca="false">L364/(H364*Q364)</f>
        <v>96.3912072410956</v>
      </c>
      <c r="P364" s="74" t="n">
        <v>48</v>
      </c>
      <c r="Q364" s="72" t="n">
        <v>0.94</v>
      </c>
      <c r="R364" s="73" t="n">
        <f aca="false">S364*T364*U364*V364</f>
        <v>3.7125</v>
      </c>
      <c r="S364" s="74" t="n">
        <v>3</v>
      </c>
      <c r="T364" s="72" t="n">
        <v>0.45</v>
      </c>
      <c r="U364" s="72" t="n">
        <f aca="false">44/12</f>
        <v>3.66666666666667</v>
      </c>
      <c r="V364" s="72" t="n">
        <f aca="false">IF(B364="озимая пшеница", IF(C364="классическая технология", 0.65, 0.82),
 IF(B364="подсолнечник", IF(C364="классическая технология", 0.68, 0.75),
 IF(B364="кукуруза", IF(C364="классическая технология", 0.65, 0.85),
 IF(B364="многолетние травы", IF(C364="классическая технология", 0.55, 0.7),
 IF(B364="Лён", IF(C364="классическая технология", 0.48, 0.7),
 IF(B364="Горох", IF(C364="классическая технология", 0.55, 0.8),
 "введите корректное значение"
 ))))))</f>
        <v>0.75</v>
      </c>
      <c r="W364" s="73" t="n">
        <f aca="false">H364*X364</f>
        <v>0.89595</v>
      </c>
      <c r="X364" s="72" t="n">
        <v>0.99</v>
      </c>
    </row>
    <row r="365" customFormat="false" ht="15" hidden="false" customHeight="false" outlineLevel="0" collapsed="false">
      <c r="A365" s="59" t="n">
        <v>363</v>
      </c>
      <c r="B365" s="71" t="s">
        <v>103</v>
      </c>
      <c r="C365" s="71" t="s">
        <v>102</v>
      </c>
      <c r="D365" s="72" t="n">
        <v>0.532</v>
      </c>
      <c r="E365" s="72" t="n">
        <v>0.076</v>
      </c>
      <c r="F365" s="72" t="n">
        <v>0.152</v>
      </c>
      <c r="G365" s="73" t="n">
        <f aca="false">D365+E365+F365</f>
        <v>0.76</v>
      </c>
      <c r="H365" s="73" t="n">
        <f aca="false">I365-G365</f>
        <v>4.64</v>
      </c>
      <c r="I365" s="16" t="n">
        <v>5.4</v>
      </c>
      <c r="J365" s="74" t="n">
        <f aca="false">H365/I365*100</f>
        <v>85.9259259259259</v>
      </c>
      <c r="K365" s="62" t="n">
        <v>188</v>
      </c>
      <c r="L365" s="73" t="n">
        <f aca="false">M365+N365-P365</f>
        <v>12</v>
      </c>
      <c r="M365" s="74" t="n">
        <v>78</v>
      </c>
      <c r="N365" s="74" t="n">
        <v>7</v>
      </c>
      <c r="O365" s="75" t="n">
        <f aca="false">L365/(H365*Q365)</f>
        <v>2.78086763070078</v>
      </c>
      <c r="P365" s="74" t="n">
        <v>73</v>
      </c>
      <c r="Q365" s="72" t="n">
        <v>0.93</v>
      </c>
      <c r="R365" s="73" t="n">
        <f aca="false">S365*T365*U365*V365</f>
        <v>4.29</v>
      </c>
      <c r="S365" s="74" t="n">
        <v>4</v>
      </c>
      <c r="T365" s="72" t="n">
        <v>0.45</v>
      </c>
      <c r="U365" s="72" t="n">
        <f aca="false">44/12</f>
        <v>3.66666666666667</v>
      </c>
      <c r="V365" s="72" t="n">
        <f aca="false">IF(B365="озимая пшеница", IF(C365="классическая технология", 0.65, 0.82),
 IF(B365="подсолнечник", IF(C365="классическая технология", 0.68, 0.75),
 IF(B365="кукуруза", IF(C365="классическая технология", 0.65, 0.85),
 IF(B365="многолетние травы", IF(C365="классическая технология", 0.55, 0.7),
 IF(B365="Лён", IF(C365="классическая технология", 0.48, 0.7),
 IF(B365="Горох", IF(C365="классическая технология", 0.55, 0.8),
 "введите корректное значение"
 ))))))</f>
        <v>0.65</v>
      </c>
      <c r="W365" s="73" t="n">
        <f aca="false">H365*X365</f>
        <v>4.1296</v>
      </c>
      <c r="X365" s="72" t="n">
        <v>0.89</v>
      </c>
    </row>
    <row r="366" customFormat="false" ht="15" hidden="false" customHeight="false" outlineLevel="0" collapsed="false">
      <c r="A366" s="59" t="n">
        <v>364</v>
      </c>
      <c r="B366" s="71" t="s">
        <v>104</v>
      </c>
      <c r="C366" s="71" t="s">
        <v>101</v>
      </c>
      <c r="D366" s="72" t="n">
        <v>0.224</v>
      </c>
      <c r="E366" s="72" t="n">
        <v>0.112</v>
      </c>
      <c r="F366" s="72" t="n">
        <v>0.168</v>
      </c>
      <c r="G366" s="73" t="n">
        <f aca="false">D366+E366+F366</f>
        <v>0.504</v>
      </c>
      <c r="H366" s="73" t="n">
        <f aca="false">I366-G366</f>
        <v>1.896</v>
      </c>
      <c r="I366" s="16" t="n">
        <v>2.4</v>
      </c>
      <c r="J366" s="74" t="n">
        <f aca="false">H366/I366*100</f>
        <v>79</v>
      </c>
      <c r="K366" s="62" t="n">
        <v>257</v>
      </c>
      <c r="L366" s="73" t="n">
        <f aca="false">M366+N366-P366</f>
        <v>97</v>
      </c>
      <c r="M366" s="74" t="n">
        <v>134</v>
      </c>
      <c r="N366" s="74" t="n">
        <v>6</v>
      </c>
      <c r="O366" s="75" t="n">
        <f aca="false">L366/(H366*Q366)</f>
        <v>51.1603375527426</v>
      </c>
      <c r="P366" s="74" t="n">
        <v>43</v>
      </c>
      <c r="Q366" s="72" t="n">
        <v>1</v>
      </c>
      <c r="R366" s="73" t="n">
        <f aca="false">S366*T366*U366*V366</f>
        <v>5.28</v>
      </c>
      <c r="S366" s="74" t="n">
        <v>4</v>
      </c>
      <c r="T366" s="72" t="n">
        <v>0.45</v>
      </c>
      <c r="U366" s="72" t="n">
        <f aca="false">44/12</f>
        <v>3.66666666666667</v>
      </c>
      <c r="V366" s="72" t="n">
        <f aca="false">IF(B366="озимая пшеница", IF(C366="классическая технология", 0.65, 0.82),
 IF(B366="подсолнечник", IF(C366="классическая технология", 0.68, 0.75),
 IF(B366="кукуруза", IF(C366="классическая технология", 0.65, 0.85),
 IF(B366="многолетние травы", IF(C366="классическая технология", 0.55, 0.7),
 IF(B366="Лён", IF(C366="классическая технология", 0.48, 0.7),
 IF(B366="Горох", IF(C366="классическая технология", 0.55, 0.8),
 "введите корректное значение"
 ))))))</f>
        <v>0.8</v>
      </c>
      <c r="W366" s="73" t="n">
        <f aca="false">H366*X366</f>
        <v>1.896</v>
      </c>
      <c r="X366" s="72" t="n">
        <v>1</v>
      </c>
    </row>
    <row r="367" customFormat="false" ht="15" hidden="false" customHeight="false" outlineLevel="0" collapsed="false">
      <c r="A367" s="59" t="n">
        <v>365</v>
      </c>
      <c r="B367" s="71" t="s">
        <v>100</v>
      </c>
      <c r="C367" s="71" t="s">
        <v>102</v>
      </c>
      <c r="D367" s="72" t="n">
        <v>0.448</v>
      </c>
      <c r="E367" s="72" t="n">
        <v>0.064</v>
      </c>
      <c r="F367" s="72" t="n">
        <v>0.384</v>
      </c>
      <c r="G367" s="73" t="n">
        <f aca="false">D367+E367+F367</f>
        <v>0.896</v>
      </c>
      <c r="H367" s="73" t="n">
        <f aca="false">I367-G367</f>
        <v>0.204</v>
      </c>
      <c r="I367" s="16" t="n">
        <v>1.1</v>
      </c>
      <c r="J367" s="74" t="n">
        <f aca="false">H367/I367*100</f>
        <v>18.5454545454546</v>
      </c>
      <c r="K367" s="62" t="n">
        <v>279</v>
      </c>
      <c r="L367" s="73" t="n">
        <f aca="false">M367+N367-P367</f>
        <v>93</v>
      </c>
      <c r="M367" s="74" t="n">
        <v>137</v>
      </c>
      <c r="N367" s="74" t="n">
        <v>6</v>
      </c>
      <c r="O367" s="75" t="n">
        <f aca="false">L367/(H367*Q367)</f>
        <v>465.186074429772</v>
      </c>
      <c r="P367" s="74" t="n">
        <v>50</v>
      </c>
      <c r="Q367" s="72" t="n">
        <v>0.98</v>
      </c>
      <c r="R367" s="73" t="n">
        <f aca="false">S367*T367*U367*V367</f>
        <v>2.376</v>
      </c>
      <c r="S367" s="74" t="n">
        <v>3</v>
      </c>
      <c r="T367" s="72" t="n">
        <v>0.45</v>
      </c>
      <c r="U367" s="72" t="n">
        <f aca="false">44/12</f>
        <v>3.66666666666667</v>
      </c>
      <c r="V367" s="72" t="n">
        <f aca="false">IF(B367="озимая пшеница", IF(C367="классическая технология", 0.65, 0.82),
 IF(B367="подсолнечник", IF(C367="классическая технология", 0.68, 0.75),
 IF(B367="кукуруза", IF(C367="классическая технология", 0.65, 0.85),
 IF(B367="многолетние травы", IF(C367="классическая технология", 0.55, 0.7),
 IF(B367="Лён", IF(C367="классическая технология", 0.48, 0.7),
 IF(B367="Горох", IF(C367="классическая технология", 0.55, 0.8),
 "введите корректное значение"
 ))))))</f>
        <v>0.48</v>
      </c>
      <c r="W367" s="73" t="n">
        <f aca="false">H367*X367</f>
        <v>0.17544</v>
      </c>
      <c r="X367" s="72" t="n">
        <v>0.86</v>
      </c>
    </row>
    <row r="368" customFormat="false" ht="15" hidden="false" customHeight="false" outlineLevel="0" collapsed="false">
      <c r="A368" s="59" t="n">
        <v>366</v>
      </c>
      <c r="B368" s="71" t="s">
        <v>103</v>
      </c>
      <c r="C368" s="71" t="s">
        <v>102</v>
      </c>
      <c r="D368" s="72" t="n">
        <v>0.164</v>
      </c>
      <c r="E368" s="72" t="n">
        <v>0.082</v>
      </c>
      <c r="F368" s="72" t="n">
        <v>0.328</v>
      </c>
      <c r="G368" s="73" t="n">
        <f aca="false">D368+E368+F368</f>
        <v>0.574</v>
      </c>
      <c r="H368" s="73" t="n">
        <f aca="false">I368-G368</f>
        <v>5.926</v>
      </c>
      <c r="I368" s="16" t="n">
        <v>6.5</v>
      </c>
      <c r="J368" s="74" t="n">
        <f aca="false">H368/I368*100</f>
        <v>91.1692307692308</v>
      </c>
      <c r="K368" s="62" t="n">
        <v>496</v>
      </c>
      <c r="L368" s="73" t="n">
        <f aca="false">M368+N368-P368</f>
        <v>95</v>
      </c>
      <c r="M368" s="74" t="n">
        <v>130</v>
      </c>
      <c r="N368" s="74" t="n">
        <v>6</v>
      </c>
      <c r="O368" s="75" t="n">
        <f aca="false">L368/(H368*Q368)</f>
        <v>19.7914192739257</v>
      </c>
      <c r="P368" s="74" t="n">
        <v>41</v>
      </c>
      <c r="Q368" s="72" t="n">
        <v>0.81</v>
      </c>
      <c r="R368" s="73" t="n">
        <f aca="false">S368*T368*U368*V368</f>
        <v>4.29</v>
      </c>
      <c r="S368" s="74" t="n">
        <v>4</v>
      </c>
      <c r="T368" s="72" t="n">
        <v>0.45</v>
      </c>
      <c r="U368" s="72" t="n">
        <f aca="false">44/12</f>
        <v>3.66666666666667</v>
      </c>
      <c r="V368" s="72" t="n">
        <f aca="false">IF(B368="озимая пшеница", IF(C368="классическая технология", 0.65, 0.82),
 IF(B368="подсолнечник", IF(C368="классическая технология", 0.68, 0.75),
 IF(B368="кукуруза", IF(C368="классическая технология", 0.65, 0.85),
 IF(B368="многолетние травы", IF(C368="классическая технология", 0.55, 0.7),
 IF(B368="Лён", IF(C368="классическая технология", 0.48, 0.7),
 IF(B368="Горох", IF(C368="классическая технология", 0.55, 0.8),
 "введите корректное значение"
 ))))))</f>
        <v>0.65</v>
      </c>
      <c r="W368" s="73" t="n">
        <f aca="false">H368*X368</f>
        <v>5.6297</v>
      </c>
      <c r="X368" s="72" t="n">
        <v>0.95</v>
      </c>
    </row>
    <row r="369" customFormat="false" ht="15" hidden="false" customHeight="false" outlineLevel="0" collapsed="false">
      <c r="A369" s="59" t="n">
        <v>367</v>
      </c>
      <c r="B369" s="71" t="s">
        <v>106</v>
      </c>
      <c r="C369" s="71" t="s">
        <v>102</v>
      </c>
      <c r="D369" s="72" t="n">
        <v>0.294</v>
      </c>
      <c r="E369" s="72" t="n">
        <v>0.098</v>
      </c>
      <c r="F369" s="72" t="n">
        <v>0.294</v>
      </c>
      <c r="G369" s="73" t="n">
        <f aca="false">D369+E369+F369</f>
        <v>0.686</v>
      </c>
      <c r="H369" s="73" t="n">
        <f aca="false">I369-G369</f>
        <v>3.514</v>
      </c>
      <c r="I369" s="16" t="n">
        <v>4.2</v>
      </c>
      <c r="J369" s="74" t="n">
        <f aca="false">H369/I369*100</f>
        <v>83.6666666666667</v>
      </c>
      <c r="K369" s="62" t="n">
        <v>292</v>
      </c>
      <c r="L369" s="73" t="n">
        <f aca="false">M369+N369-P369</f>
        <v>71</v>
      </c>
      <c r="M369" s="74" t="n">
        <v>126</v>
      </c>
      <c r="N369" s="74" t="n">
        <v>5</v>
      </c>
      <c r="O369" s="75" t="n">
        <f aca="false">L369/(H369*Q369)</f>
        <v>21.0467653196737</v>
      </c>
      <c r="P369" s="74" t="n">
        <v>60</v>
      </c>
      <c r="Q369" s="72" t="n">
        <v>0.96</v>
      </c>
      <c r="R369" s="73" t="n">
        <f aca="false">S369*T369*U369*V369</f>
        <v>2.7225</v>
      </c>
      <c r="S369" s="74" t="n">
        <v>3</v>
      </c>
      <c r="T369" s="72" t="n">
        <v>0.45</v>
      </c>
      <c r="U369" s="72" t="n">
        <f aca="false">44/12</f>
        <v>3.66666666666667</v>
      </c>
      <c r="V369" s="72" t="n">
        <f aca="false">IF(B369="озимая пшеница", IF(C369="классическая технология", 0.65, 0.82),
 IF(B369="подсолнечник", IF(C369="классическая технология", 0.68, 0.75),
 IF(B369="кукуруза", IF(C369="классическая технология", 0.65, 0.85),
 IF(B369="многолетние травы", IF(C369="классическая технология", 0.55, 0.7),
 IF(B369="Лён", IF(C369="классическая технология", 0.48, 0.7),
 IF(B369="Горох", IF(C369="классическая технология", 0.55, 0.8),
 "введите корректное значение"
 ))))))</f>
        <v>0.55</v>
      </c>
      <c r="W369" s="73" t="n">
        <f aca="false">H369*X369</f>
        <v>3.37344</v>
      </c>
      <c r="X369" s="72" t="n">
        <v>0.96</v>
      </c>
    </row>
    <row r="370" customFormat="false" ht="15" hidden="false" customHeight="false" outlineLevel="0" collapsed="false">
      <c r="A370" s="59" t="n">
        <v>368</v>
      </c>
      <c r="B370" s="71" t="s">
        <v>104</v>
      </c>
      <c r="C370" s="71" t="s">
        <v>102</v>
      </c>
      <c r="D370" s="72" t="n">
        <v>0.336</v>
      </c>
      <c r="E370" s="72" t="n">
        <v>0.042</v>
      </c>
      <c r="F370" s="72" t="n">
        <v>0.126</v>
      </c>
      <c r="G370" s="73" t="n">
        <f aca="false">D370+E370+F370</f>
        <v>0.504</v>
      </c>
      <c r="H370" s="73" t="n">
        <f aca="false">I370-G370</f>
        <v>1.796</v>
      </c>
      <c r="I370" s="16" t="n">
        <v>2.3</v>
      </c>
      <c r="J370" s="74" t="n">
        <f aca="false">H370/I370*100</f>
        <v>78.0869565217391</v>
      </c>
      <c r="K370" s="62" t="n">
        <v>262</v>
      </c>
      <c r="L370" s="73" t="n">
        <f aca="false">M370+N370-P370</f>
        <v>47</v>
      </c>
      <c r="M370" s="74" t="n">
        <v>122</v>
      </c>
      <c r="N370" s="74" t="n">
        <v>12</v>
      </c>
      <c r="O370" s="75" t="n">
        <f aca="false">L370/(H370*Q370)</f>
        <v>31.913737845619</v>
      </c>
      <c r="P370" s="74" t="n">
        <v>87</v>
      </c>
      <c r="Q370" s="72" t="n">
        <v>0.82</v>
      </c>
      <c r="R370" s="73" t="n">
        <f aca="false">S370*T370*U370*V370</f>
        <v>2.7225</v>
      </c>
      <c r="S370" s="74" t="n">
        <v>3</v>
      </c>
      <c r="T370" s="72" t="n">
        <v>0.45</v>
      </c>
      <c r="U370" s="72" t="n">
        <f aca="false">44/12</f>
        <v>3.66666666666667</v>
      </c>
      <c r="V370" s="72" t="n">
        <f aca="false">IF(B370="озимая пшеница", IF(C370="классическая технология", 0.65, 0.82),
 IF(B370="подсолнечник", IF(C370="классическая технология", 0.68, 0.75),
 IF(B370="кукуруза", IF(C370="классическая технология", 0.65, 0.85),
 IF(B370="многолетние травы", IF(C370="классическая технология", 0.55, 0.7),
 IF(B370="Лён", IF(C370="классическая технология", 0.48, 0.7),
 IF(B370="Горох", IF(C370="классическая технология", 0.55, 0.8),
 "введите корректное значение"
 ))))))</f>
        <v>0.55</v>
      </c>
      <c r="W370" s="73" t="n">
        <f aca="false">H370*X370</f>
        <v>1.45476</v>
      </c>
      <c r="X370" s="72" t="n">
        <v>0.81</v>
      </c>
    </row>
    <row r="371" customFormat="false" ht="15" hidden="false" customHeight="false" outlineLevel="0" collapsed="false">
      <c r="A371" s="59" t="n">
        <v>369</v>
      </c>
      <c r="B371" s="71" t="s">
        <v>106</v>
      </c>
      <c r="C371" s="71" t="s">
        <v>102</v>
      </c>
      <c r="D371" s="72" t="n">
        <v>0.354</v>
      </c>
      <c r="E371" s="72" t="n">
        <v>0.118</v>
      </c>
      <c r="F371" s="72" t="n">
        <v>0.236</v>
      </c>
      <c r="G371" s="73" t="n">
        <f aca="false">D371+E371+F371</f>
        <v>0.708</v>
      </c>
      <c r="H371" s="73" t="n">
        <f aca="false">I371-G371</f>
        <v>4.092</v>
      </c>
      <c r="I371" s="16" t="n">
        <v>4.8</v>
      </c>
      <c r="J371" s="74" t="n">
        <f aca="false">H371/I371*100</f>
        <v>85.25</v>
      </c>
      <c r="K371" s="62" t="n">
        <v>294</v>
      </c>
      <c r="L371" s="73" t="n">
        <f aca="false">M371+N371-P371</f>
        <v>61</v>
      </c>
      <c r="M371" s="74" t="n">
        <v>87</v>
      </c>
      <c r="N371" s="74" t="n">
        <v>14</v>
      </c>
      <c r="O371" s="75" t="n">
        <f aca="false">L371/(H371*Q371)</f>
        <v>16.7495908706492</v>
      </c>
      <c r="P371" s="74" t="n">
        <v>40</v>
      </c>
      <c r="Q371" s="72" t="n">
        <v>0.89</v>
      </c>
      <c r="R371" s="73" t="n">
        <f aca="false">S371*T371*U371*V371</f>
        <v>4.5375</v>
      </c>
      <c r="S371" s="74" t="n">
        <v>5</v>
      </c>
      <c r="T371" s="72" t="n">
        <v>0.45</v>
      </c>
      <c r="U371" s="72" t="n">
        <f aca="false">44/12</f>
        <v>3.66666666666667</v>
      </c>
      <c r="V371" s="72" t="n">
        <f aca="false">IF(B371="озимая пшеница", IF(C371="классическая технология", 0.65, 0.82),
 IF(B371="подсолнечник", IF(C371="классическая технология", 0.68, 0.75),
 IF(B371="кукуруза", IF(C371="классическая технология", 0.65, 0.85),
 IF(B371="многолетние травы", IF(C371="классическая технология", 0.55, 0.7),
 IF(B371="Лён", IF(C371="классическая технология", 0.48, 0.7),
 IF(B371="Горох", IF(C371="классическая технология", 0.55, 0.8),
 "введите корректное значение"
 ))))))</f>
        <v>0.55</v>
      </c>
      <c r="W371" s="73" t="n">
        <f aca="false">H371*X371</f>
        <v>3.76464</v>
      </c>
      <c r="X371" s="72" t="n">
        <v>0.92</v>
      </c>
    </row>
    <row r="372" customFormat="false" ht="15" hidden="false" customHeight="false" outlineLevel="0" collapsed="false">
      <c r="A372" s="59" t="n">
        <v>370</v>
      </c>
      <c r="B372" s="71" t="s">
        <v>104</v>
      </c>
      <c r="C372" s="71" t="s">
        <v>102</v>
      </c>
      <c r="D372" s="72" t="n">
        <v>0.42</v>
      </c>
      <c r="E372" s="72" t="n">
        <v>0.12</v>
      </c>
      <c r="F372" s="72" t="n">
        <v>0.24</v>
      </c>
      <c r="G372" s="73" t="n">
        <f aca="false">D372+E372+F372</f>
        <v>0.78</v>
      </c>
      <c r="H372" s="73" t="n">
        <f aca="false">I372-G372</f>
        <v>1.42</v>
      </c>
      <c r="I372" s="16" t="n">
        <v>2.2</v>
      </c>
      <c r="J372" s="74" t="n">
        <f aca="false">H372/I372*100</f>
        <v>64.5454545454546</v>
      </c>
      <c r="K372" s="62" t="n">
        <v>118</v>
      </c>
      <c r="L372" s="73" t="n">
        <f aca="false">M372+N372-P372</f>
        <v>75</v>
      </c>
      <c r="M372" s="74" t="n">
        <v>107</v>
      </c>
      <c r="N372" s="74" t="n">
        <v>15</v>
      </c>
      <c r="O372" s="75" t="n">
        <f aca="false">L372/(H372*Q372)</f>
        <v>59.344833043203</v>
      </c>
      <c r="P372" s="74" t="n">
        <v>47</v>
      </c>
      <c r="Q372" s="72" t="n">
        <v>0.89</v>
      </c>
      <c r="R372" s="73" t="n">
        <f aca="false">S372*T372*U372*V372</f>
        <v>5.445</v>
      </c>
      <c r="S372" s="74" t="n">
        <v>6</v>
      </c>
      <c r="T372" s="72" t="n">
        <v>0.45</v>
      </c>
      <c r="U372" s="72" t="n">
        <f aca="false">44/12</f>
        <v>3.66666666666667</v>
      </c>
      <c r="V372" s="72" t="n">
        <f aca="false">IF(B372="озимая пшеница", IF(C372="классическая технология", 0.65, 0.82),
 IF(B372="подсолнечник", IF(C372="классическая технология", 0.68, 0.75),
 IF(B372="кукуруза", IF(C372="классическая технология", 0.65, 0.85),
 IF(B372="многолетние травы", IF(C372="классическая технология", 0.55, 0.7),
 IF(B372="Лён", IF(C372="классическая технология", 0.48, 0.7),
 IF(B372="Горох", IF(C372="классическая технология", 0.55, 0.8),
 "введите корректное значение"
 ))))))</f>
        <v>0.55</v>
      </c>
      <c r="W372" s="73" t="n">
        <f aca="false">H372*X372</f>
        <v>1.2354</v>
      </c>
      <c r="X372" s="72" t="n">
        <v>0.87</v>
      </c>
    </row>
    <row r="373" customFormat="false" ht="15" hidden="false" customHeight="false" outlineLevel="0" collapsed="false">
      <c r="A373" s="59" t="n">
        <v>371</v>
      </c>
      <c r="B373" s="71" t="s">
        <v>104</v>
      </c>
      <c r="C373" s="71" t="s">
        <v>101</v>
      </c>
      <c r="D373" s="72" t="n">
        <v>0.28</v>
      </c>
      <c r="E373" s="72" t="n">
        <v>0.112</v>
      </c>
      <c r="F373" s="72" t="n">
        <v>0.28</v>
      </c>
      <c r="G373" s="73" t="n">
        <f aca="false">D373+E373+F373</f>
        <v>0.672</v>
      </c>
      <c r="H373" s="73" t="n">
        <f aca="false">I373-G373</f>
        <v>1.628</v>
      </c>
      <c r="I373" s="16" t="n">
        <v>2.3</v>
      </c>
      <c r="J373" s="74" t="n">
        <f aca="false">H373/I373*100</f>
        <v>70.7826086956522</v>
      </c>
      <c r="K373" s="62" t="n">
        <v>448</v>
      </c>
      <c r="L373" s="73" t="n">
        <f aca="false">M373+N373-P373</f>
        <v>36</v>
      </c>
      <c r="M373" s="74" t="n">
        <v>107</v>
      </c>
      <c r="N373" s="74" t="n">
        <v>7</v>
      </c>
      <c r="O373" s="75" t="n">
        <f aca="false">L373/(H373*Q373)</f>
        <v>26.9671001378318</v>
      </c>
      <c r="P373" s="74" t="n">
        <v>78</v>
      </c>
      <c r="Q373" s="72" t="n">
        <v>0.82</v>
      </c>
      <c r="R373" s="73" t="n">
        <f aca="false">S373*T373*U373*V373</f>
        <v>6.6</v>
      </c>
      <c r="S373" s="74" t="n">
        <v>5</v>
      </c>
      <c r="T373" s="72" t="n">
        <v>0.45</v>
      </c>
      <c r="U373" s="72" t="n">
        <f aca="false">44/12</f>
        <v>3.66666666666667</v>
      </c>
      <c r="V373" s="72" t="n">
        <f aca="false">IF(B373="озимая пшеница", IF(C373="классическая технология", 0.65, 0.82),
 IF(B373="подсолнечник", IF(C373="классическая технология", 0.68, 0.75),
 IF(B373="кукуруза", IF(C373="классическая технология", 0.65, 0.85),
 IF(B373="многолетние травы", IF(C373="классическая технология", 0.55, 0.7),
 IF(B373="Лён", IF(C373="классическая технология", 0.48, 0.7),
 IF(B373="Горох", IF(C373="классическая технология", 0.55, 0.8),
 "введите корректное значение"
 ))))))</f>
        <v>0.8</v>
      </c>
      <c r="W373" s="73" t="n">
        <f aca="false">H373*X373</f>
        <v>1.59544</v>
      </c>
      <c r="X373" s="72" t="n">
        <v>0.98</v>
      </c>
    </row>
    <row r="374" customFormat="false" ht="15" hidden="false" customHeight="false" outlineLevel="0" collapsed="false">
      <c r="A374" s="59" t="n">
        <v>372</v>
      </c>
      <c r="B374" s="71" t="s">
        <v>103</v>
      </c>
      <c r="C374" s="71" t="s">
        <v>101</v>
      </c>
      <c r="D374" s="72" t="n">
        <v>0.248</v>
      </c>
      <c r="E374" s="72" t="n">
        <v>0.124</v>
      </c>
      <c r="F374" s="72" t="n">
        <v>0.372</v>
      </c>
      <c r="G374" s="73" t="n">
        <f aca="false">D374+E374+F374</f>
        <v>0.744</v>
      </c>
      <c r="H374" s="73" t="n">
        <f aca="false">I374-G374</f>
        <v>4.456</v>
      </c>
      <c r="I374" s="16" t="n">
        <v>5.2</v>
      </c>
      <c r="J374" s="74" t="n">
        <f aca="false">H374/I374*100</f>
        <v>85.6923076923077</v>
      </c>
      <c r="K374" s="62" t="n">
        <v>495</v>
      </c>
      <c r="L374" s="73" t="n">
        <f aca="false">M374+N374-P374</f>
        <v>93</v>
      </c>
      <c r="M374" s="74" t="n">
        <v>148</v>
      </c>
      <c r="N374" s="74" t="n">
        <v>14</v>
      </c>
      <c r="O374" s="75" t="n">
        <f aca="false">L374/(H374*Q374)</f>
        <v>22.2029107299744</v>
      </c>
      <c r="P374" s="74" t="n">
        <v>69</v>
      </c>
      <c r="Q374" s="72" t="n">
        <v>0.94</v>
      </c>
      <c r="R374" s="73" t="n">
        <f aca="false">S374*T374*U374*V374</f>
        <v>4.059</v>
      </c>
      <c r="S374" s="74" t="n">
        <v>3</v>
      </c>
      <c r="T374" s="72" t="n">
        <v>0.45</v>
      </c>
      <c r="U374" s="72" t="n">
        <f aca="false">44/12</f>
        <v>3.66666666666667</v>
      </c>
      <c r="V374" s="72" t="n">
        <f aca="false">IF(B374="озимая пшеница", IF(C374="классическая технология", 0.65, 0.82),
 IF(B374="подсолнечник", IF(C374="классическая технология", 0.68, 0.75),
 IF(B374="кукуруза", IF(C374="классическая технология", 0.65, 0.85),
 IF(B374="многолетние травы", IF(C374="классическая технология", 0.55, 0.7),
 IF(B374="Лён", IF(C374="классическая технология", 0.48, 0.7),
 IF(B374="Горох", IF(C374="классическая технология", 0.55, 0.8),
 "введите корректное значение"
 ))))))</f>
        <v>0.82</v>
      </c>
      <c r="W374" s="73" t="n">
        <f aca="false">H374*X374</f>
        <v>4.09952</v>
      </c>
      <c r="X374" s="72" t="n">
        <v>0.92</v>
      </c>
    </row>
    <row r="375" customFormat="false" ht="15" hidden="false" customHeight="false" outlineLevel="0" collapsed="false">
      <c r="A375" s="59" t="n">
        <v>373</v>
      </c>
      <c r="B375" s="71" t="s">
        <v>105</v>
      </c>
      <c r="C375" s="71" t="s">
        <v>101</v>
      </c>
      <c r="D375" s="72" t="n">
        <v>0.21</v>
      </c>
      <c r="E375" s="72" t="n">
        <v>0.14</v>
      </c>
      <c r="F375" s="72" t="n">
        <v>0.49</v>
      </c>
      <c r="G375" s="73" t="n">
        <f aca="false">D375+E375+F375</f>
        <v>0.84</v>
      </c>
      <c r="H375" s="73" t="n">
        <f aca="false">I375-G375</f>
        <v>3.06</v>
      </c>
      <c r="I375" s="16" t="n">
        <v>3.9</v>
      </c>
      <c r="J375" s="74" t="n">
        <f aca="false">H375/I375*100</f>
        <v>78.4615384615385</v>
      </c>
      <c r="K375" s="62" t="n">
        <v>394</v>
      </c>
      <c r="L375" s="73" t="n">
        <f aca="false">M375+N375-P375</f>
        <v>68</v>
      </c>
      <c r="M375" s="74" t="n">
        <v>103</v>
      </c>
      <c r="N375" s="74" t="n">
        <v>13</v>
      </c>
      <c r="O375" s="75" t="n">
        <f aca="false">L375/(H375*Q375)</f>
        <v>24.4200244200244</v>
      </c>
      <c r="P375" s="74" t="n">
        <v>48</v>
      </c>
      <c r="Q375" s="72" t="n">
        <v>0.91</v>
      </c>
      <c r="R375" s="73" t="n">
        <f aca="false">S375*T375*U375*V375</f>
        <v>7.0125</v>
      </c>
      <c r="S375" s="74" t="n">
        <v>5</v>
      </c>
      <c r="T375" s="72" t="n">
        <v>0.45</v>
      </c>
      <c r="U375" s="72" t="n">
        <f aca="false">44/12</f>
        <v>3.66666666666667</v>
      </c>
      <c r="V375" s="72" t="n">
        <f aca="false">IF(B375="озимая пшеница", IF(C375="классическая технология", 0.65, 0.82),
 IF(B375="подсолнечник", IF(C375="классическая технология", 0.68, 0.75),
 IF(B375="кукуруза", IF(C375="классическая технология", 0.65, 0.85),
 IF(B375="многолетние травы", IF(C375="классическая технология", 0.55, 0.7),
 IF(B375="Лён", IF(C375="классическая технология", 0.48, 0.7),
 IF(B375="Горох", IF(C375="классическая технология", 0.55, 0.8),
 "введите корректное значение"
 ))))))</f>
        <v>0.85</v>
      </c>
      <c r="W375" s="73" t="n">
        <f aca="false">H375*X375</f>
        <v>2.6316</v>
      </c>
      <c r="X375" s="72" t="n">
        <v>0.86</v>
      </c>
    </row>
    <row r="376" customFormat="false" ht="15" hidden="false" customHeight="false" outlineLevel="0" collapsed="false">
      <c r="A376" s="59" t="n">
        <v>374</v>
      </c>
      <c r="B376" s="71" t="s">
        <v>104</v>
      </c>
      <c r="C376" s="71" t="s">
        <v>101</v>
      </c>
      <c r="D376" s="72" t="n">
        <v>0.147</v>
      </c>
      <c r="E376" s="72" t="n">
        <v>0.098</v>
      </c>
      <c r="F376" s="72" t="n">
        <v>0.245</v>
      </c>
      <c r="G376" s="73" t="n">
        <f aca="false">D376+E376+F376</f>
        <v>0.49</v>
      </c>
      <c r="H376" s="73" t="n">
        <f aca="false">I376-G376</f>
        <v>1.61</v>
      </c>
      <c r="I376" s="16" t="n">
        <v>2.1</v>
      </c>
      <c r="J376" s="74" t="n">
        <f aca="false">H376/I376*100</f>
        <v>76.6666666666667</v>
      </c>
      <c r="K376" s="62" t="n">
        <v>235</v>
      </c>
      <c r="L376" s="73" t="n">
        <f aca="false">M376+N376-P376</f>
        <v>50</v>
      </c>
      <c r="M376" s="74" t="n">
        <v>91</v>
      </c>
      <c r="N376" s="74" t="n">
        <v>11</v>
      </c>
      <c r="O376" s="75" t="n">
        <f aca="false">L376/(H376*Q376)</f>
        <v>37.4167477362868</v>
      </c>
      <c r="P376" s="74" t="n">
        <v>52</v>
      </c>
      <c r="Q376" s="72" t="n">
        <v>0.83</v>
      </c>
      <c r="R376" s="73" t="n">
        <f aca="false">S376*T376*U376*V376</f>
        <v>6.6</v>
      </c>
      <c r="S376" s="74" t="n">
        <v>5</v>
      </c>
      <c r="T376" s="72" t="n">
        <v>0.45</v>
      </c>
      <c r="U376" s="72" t="n">
        <f aca="false">44/12</f>
        <v>3.66666666666667</v>
      </c>
      <c r="V376" s="72" t="n">
        <f aca="false">IF(B376="озимая пшеница", IF(C376="классическая технология", 0.65, 0.82),
 IF(B376="подсолнечник", IF(C376="классическая технология", 0.68, 0.75),
 IF(B376="кукуруза", IF(C376="классическая технология", 0.65, 0.85),
 IF(B376="многолетние травы", IF(C376="классическая технология", 0.55, 0.7),
 IF(B376="Лён", IF(C376="классическая технология", 0.48, 0.7),
 IF(B376="Горох", IF(C376="классическая технология", 0.55, 0.8),
 "введите корректное значение"
 ))))))</f>
        <v>0.8</v>
      </c>
      <c r="W376" s="73" t="n">
        <f aca="false">H376*X376</f>
        <v>1.5295</v>
      </c>
      <c r="X376" s="72" t="n">
        <v>0.95</v>
      </c>
    </row>
    <row r="377" customFormat="false" ht="15" hidden="false" customHeight="false" outlineLevel="0" collapsed="false">
      <c r="A377" s="59" t="n">
        <v>375</v>
      </c>
      <c r="B377" s="71" t="s">
        <v>106</v>
      </c>
      <c r="C377" s="71" t="s">
        <v>102</v>
      </c>
      <c r="D377" s="72" t="n">
        <v>0.294</v>
      </c>
      <c r="E377" s="72" t="n">
        <v>0.042</v>
      </c>
      <c r="F377" s="72" t="n">
        <v>0.294</v>
      </c>
      <c r="G377" s="73" t="n">
        <f aca="false">D377+E377+F377</f>
        <v>0.63</v>
      </c>
      <c r="H377" s="73" t="n">
        <f aca="false">I377-G377</f>
        <v>4.07</v>
      </c>
      <c r="I377" s="16" t="n">
        <v>4.7</v>
      </c>
      <c r="J377" s="74" t="n">
        <f aca="false">H377/I377*100</f>
        <v>86.5957446808511</v>
      </c>
      <c r="K377" s="62" t="n">
        <v>303</v>
      </c>
      <c r="L377" s="73" t="n">
        <f aca="false">M377+N377-P377</f>
        <v>-1</v>
      </c>
      <c r="M377" s="74" t="n">
        <v>75</v>
      </c>
      <c r="N377" s="74" t="n">
        <v>7</v>
      </c>
      <c r="O377" s="75" t="n">
        <f aca="false">L377/(H377*Q377)</f>
        <v>-0.267065484456789</v>
      </c>
      <c r="P377" s="74" t="n">
        <v>83</v>
      </c>
      <c r="Q377" s="72" t="n">
        <v>0.92</v>
      </c>
      <c r="R377" s="73" t="n">
        <f aca="false">S377*T377*U377*V377</f>
        <v>4.5375</v>
      </c>
      <c r="S377" s="74" t="n">
        <v>5</v>
      </c>
      <c r="T377" s="72" t="n">
        <v>0.45</v>
      </c>
      <c r="U377" s="72" t="n">
        <f aca="false">44/12</f>
        <v>3.66666666666667</v>
      </c>
      <c r="V377" s="72" t="n">
        <f aca="false">IF(B377="озимая пшеница", IF(C377="классическая технология", 0.65, 0.82),
 IF(B377="подсолнечник", IF(C377="классическая технология", 0.68, 0.75),
 IF(B377="кукуруза", IF(C377="классическая технология", 0.65, 0.85),
 IF(B377="многолетние травы", IF(C377="классическая технология", 0.55, 0.7),
 IF(B377="Лён", IF(C377="классическая технология", 0.48, 0.7),
 IF(B377="Горох", IF(C377="классическая технология", 0.55, 0.8),
 "введите корректное значение"
 ))))))</f>
        <v>0.55</v>
      </c>
      <c r="W377" s="73" t="n">
        <f aca="false">H377*X377</f>
        <v>3.663</v>
      </c>
      <c r="X377" s="72" t="n">
        <v>0.9</v>
      </c>
    </row>
    <row r="378" customFormat="false" ht="15" hidden="false" customHeight="false" outlineLevel="0" collapsed="false">
      <c r="A378" s="59" t="n">
        <v>376</v>
      </c>
      <c r="B378" s="71" t="s">
        <v>106</v>
      </c>
      <c r="C378" s="71" t="s">
        <v>102</v>
      </c>
      <c r="D378" s="72" t="n">
        <v>0.126</v>
      </c>
      <c r="E378" s="72" t="n">
        <v>0.084</v>
      </c>
      <c r="F378" s="72" t="n">
        <v>0.336</v>
      </c>
      <c r="G378" s="73" t="n">
        <f aca="false">D378+E378+F378</f>
        <v>0.546</v>
      </c>
      <c r="H378" s="73" t="n">
        <f aca="false">I378-G378</f>
        <v>4.054</v>
      </c>
      <c r="I378" s="16" t="n">
        <v>4.6</v>
      </c>
      <c r="J378" s="74" t="n">
        <f aca="false">H378/I378*100</f>
        <v>88.1304347826087</v>
      </c>
      <c r="K378" s="62" t="n">
        <v>494</v>
      </c>
      <c r="L378" s="73" t="n">
        <f aca="false">M378+N378-P378</f>
        <v>48</v>
      </c>
      <c r="M378" s="74" t="n">
        <v>97</v>
      </c>
      <c r="N378" s="74" t="n">
        <v>13</v>
      </c>
      <c r="O378" s="75" t="n">
        <f aca="false">L378/(H378*Q378)</f>
        <v>12.2063483183212</v>
      </c>
      <c r="P378" s="74" t="n">
        <v>62</v>
      </c>
      <c r="Q378" s="72" t="n">
        <v>0.97</v>
      </c>
      <c r="R378" s="73" t="n">
        <f aca="false">S378*T378*U378*V378</f>
        <v>3.63</v>
      </c>
      <c r="S378" s="74" t="n">
        <v>4</v>
      </c>
      <c r="T378" s="72" t="n">
        <v>0.45</v>
      </c>
      <c r="U378" s="72" t="n">
        <f aca="false">44/12</f>
        <v>3.66666666666667</v>
      </c>
      <c r="V378" s="72" t="n">
        <f aca="false">IF(B378="озимая пшеница", IF(C378="классическая технология", 0.65, 0.82),
 IF(B378="подсолнечник", IF(C378="классическая технология", 0.68, 0.75),
 IF(B378="кукуруза", IF(C378="классическая технология", 0.65, 0.85),
 IF(B378="многолетние травы", IF(C378="классическая технология", 0.55, 0.7),
 IF(B378="Лён", IF(C378="классическая технология", 0.48, 0.7),
 IF(B378="Горох", IF(C378="классическая технология", 0.55, 0.8),
 "введите корректное значение"
 ))))))</f>
        <v>0.55</v>
      </c>
      <c r="W378" s="73" t="n">
        <f aca="false">H378*X378</f>
        <v>3.48644</v>
      </c>
      <c r="X378" s="72" t="n">
        <v>0.86</v>
      </c>
    </row>
    <row r="379" customFormat="false" ht="15" hidden="false" customHeight="false" outlineLevel="0" collapsed="false">
      <c r="A379" s="59" t="n">
        <v>377</v>
      </c>
      <c r="B379" s="71" t="s">
        <v>105</v>
      </c>
      <c r="C379" s="71" t="s">
        <v>101</v>
      </c>
      <c r="D379" s="72" t="n">
        <v>0.24</v>
      </c>
      <c r="E379" s="72" t="n">
        <v>0.04</v>
      </c>
      <c r="F379" s="72" t="n">
        <v>0.2</v>
      </c>
      <c r="G379" s="73" t="n">
        <f aca="false">D379+E379+F379</f>
        <v>0.48</v>
      </c>
      <c r="H379" s="73" t="n">
        <f aca="false">I379-G379</f>
        <v>3.72</v>
      </c>
      <c r="I379" s="16" t="n">
        <v>4.2</v>
      </c>
      <c r="J379" s="74" t="n">
        <f aca="false">H379/I379*100</f>
        <v>88.5714285714286</v>
      </c>
      <c r="K379" s="62" t="n">
        <v>499</v>
      </c>
      <c r="L379" s="73" t="n">
        <f aca="false">M379+N379-P379</f>
        <v>59</v>
      </c>
      <c r="M379" s="74" t="n">
        <v>104</v>
      </c>
      <c r="N379" s="74" t="n">
        <v>14</v>
      </c>
      <c r="O379" s="75" t="n">
        <f aca="false">L379/(H379*Q379)</f>
        <v>18.8812083973374</v>
      </c>
      <c r="P379" s="74" t="n">
        <v>59</v>
      </c>
      <c r="Q379" s="72" t="n">
        <v>0.84</v>
      </c>
      <c r="R379" s="73" t="n">
        <f aca="false">S379*T379*U379*V379</f>
        <v>7.0125</v>
      </c>
      <c r="S379" s="74" t="n">
        <v>5</v>
      </c>
      <c r="T379" s="72" t="n">
        <v>0.45</v>
      </c>
      <c r="U379" s="72" t="n">
        <f aca="false">44/12</f>
        <v>3.66666666666667</v>
      </c>
      <c r="V379" s="72" t="n">
        <f aca="false">IF(B379="озимая пшеница", IF(C379="классическая технология", 0.65, 0.82),
 IF(B379="подсолнечник", IF(C379="классическая технология", 0.68, 0.75),
 IF(B379="кукуруза", IF(C379="классическая технология", 0.65, 0.85),
 IF(B379="многолетние травы", IF(C379="классическая технология", 0.55, 0.7),
 IF(B379="Лён", IF(C379="классическая технология", 0.48, 0.7),
 IF(B379="Горох", IF(C379="классическая технология", 0.55, 0.8),
 "введите корректное значение"
 ))))))</f>
        <v>0.85</v>
      </c>
      <c r="W379" s="73" t="n">
        <f aca="false">H379*X379</f>
        <v>3.1992</v>
      </c>
      <c r="X379" s="72" t="n">
        <v>0.86</v>
      </c>
    </row>
    <row r="380" customFormat="false" ht="15" hidden="false" customHeight="false" outlineLevel="0" collapsed="false">
      <c r="A380" s="59" t="n">
        <v>378</v>
      </c>
      <c r="B380" s="71" t="s">
        <v>107</v>
      </c>
      <c r="C380" s="71" t="s">
        <v>102</v>
      </c>
      <c r="D380" s="72" t="n">
        <v>0.325</v>
      </c>
      <c r="E380" s="72" t="n">
        <v>0.13</v>
      </c>
      <c r="F380" s="72" t="n">
        <v>0.325</v>
      </c>
      <c r="G380" s="73" t="n">
        <f aca="false">D380+E380+F380</f>
        <v>0.78</v>
      </c>
      <c r="H380" s="73" t="n">
        <f aca="false">I380-G380</f>
        <v>0.72</v>
      </c>
      <c r="I380" s="16" t="n">
        <v>1.5</v>
      </c>
      <c r="J380" s="74" t="n">
        <f aca="false">H380/I380*100</f>
        <v>48</v>
      </c>
      <c r="K380" s="62" t="n">
        <v>135</v>
      </c>
      <c r="L380" s="73" t="n">
        <f aca="false">M380+N380-P380</f>
        <v>8</v>
      </c>
      <c r="M380" s="74" t="n">
        <v>67</v>
      </c>
      <c r="N380" s="74" t="n">
        <v>10</v>
      </c>
      <c r="O380" s="75" t="n">
        <f aca="false">L380/(H380*Q380)</f>
        <v>11.1111111111111</v>
      </c>
      <c r="P380" s="74" t="n">
        <v>69</v>
      </c>
      <c r="Q380" s="72" t="n">
        <v>1</v>
      </c>
      <c r="R380" s="73" t="n">
        <f aca="false">S380*T380*U380*V380</f>
        <v>4.488</v>
      </c>
      <c r="S380" s="74" t="n">
        <v>4</v>
      </c>
      <c r="T380" s="72" t="n">
        <v>0.45</v>
      </c>
      <c r="U380" s="72" t="n">
        <f aca="false">44/12</f>
        <v>3.66666666666667</v>
      </c>
      <c r="V380" s="72" t="n">
        <f aca="false">IF(B380="озимая пшеница", IF(C380="классическая технология", 0.65, 0.82),
 IF(B380="подсолнечник", IF(C380="классическая технология", 0.68, 0.75),
 IF(B380="кукуруза", IF(C380="классическая технология", 0.65, 0.85),
 IF(B380="многолетние травы", IF(C380="классическая технология", 0.55, 0.7),
 IF(B380="Лён", IF(C380="классическая технология", 0.48, 0.7),
 IF(B380="Горох", IF(C380="классическая технология", 0.55, 0.8),
 "введите корректное значение"
 ))))))</f>
        <v>0.68</v>
      </c>
      <c r="W380" s="73" t="n">
        <f aca="false">H380*X380</f>
        <v>0.6912</v>
      </c>
      <c r="X380" s="72" t="n">
        <v>0.96</v>
      </c>
    </row>
    <row r="381" customFormat="false" ht="15" hidden="false" customHeight="false" outlineLevel="0" collapsed="false">
      <c r="A381" s="59" t="n">
        <v>379</v>
      </c>
      <c r="B381" s="71" t="s">
        <v>100</v>
      </c>
      <c r="C381" s="71" t="s">
        <v>101</v>
      </c>
      <c r="D381" s="72" t="n">
        <v>0.264</v>
      </c>
      <c r="E381" s="72" t="n">
        <v>0.132</v>
      </c>
      <c r="F381" s="72" t="n">
        <v>0.462</v>
      </c>
      <c r="G381" s="73" t="n">
        <f aca="false">D381+E381+F381</f>
        <v>0.858</v>
      </c>
      <c r="H381" s="73" t="n">
        <f aca="false">I381-G381</f>
        <v>0.242</v>
      </c>
      <c r="I381" s="16" t="n">
        <v>1.1</v>
      </c>
      <c r="J381" s="74" t="n">
        <f aca="false">H381/I381*100</f>
        <v>22</v>
      </c>
      <c r="K381" s="62" t="n">
        <v>408</v>
      </c>
      <c r="L381" s="73" t="n">
        <f aca="false">M381+N381-P381</f>
        <v>-7</v>
      </c>
      <c r="M381" s="74" t="n">
        <v>52</v>
      </c>
      <c r="N381" s="74" t="n">
        <v>7</v>
      </c>
      <c r="O381" s="75" t="n">
        <f aca="false">L381/(H381*Q381)</f>
        <v>-29.5159386068477</v>
      </c>
      <c r="P381" s="74" t="n">
        <v>66</v>
      </c>
      <c r="Q381" s="72" t="n">
        <v>0.98</v>
      </c>
      <c r="R381" s="73" t="n">
        <f aca="false">S381*T381*U381*V381</f>
        <v>5.775</v>
      </c>
      <c r="S381" s="74" t="n">
        <v>5</v>
      </c>
      <c r="T381" s="72" t="n">
        <v>0.45</v>
      </c>
      <c r="U381" s="72" t="n">
        <f aca="false">44/12</f>
        <v>3.66666666666667</v>
      </c>
      <c r="V381" s="72" t="n">
        <f aca="false">IF(B381="озимая пшеница", IF(C381="классическая технология", 0.65, 0.82),
 IF(B381="подсолнечник", IF(C381="классическая технология", 0.68, 0.75),
 IF(B381="кукуруза", IF(C381="классическая технология", 0.65, 0.85),
 IF(B381="многолетние травы", IF(C381="классическая технология", 0.55, 0.7),
 IF(B381="Лён", IF(C381="классическая технология", 0.48, 0.7),
 IF(B381="Горох", IF(C381="классическая технология", 0.55, 0.8),
 "введите корректное значение"
 ))))))</f>
        <v>0.7</v>
      </c>
      <c r="W381" s="73" t="n">
        <f aca="false">H381*X381</f>
        <v>0.19844</v>
      </c>
      <c r="X381" s="72" t="n">
        <v>0.82</v>
      </c>
    </row>
    <row r="382" customFormat="false" ht="15" hidden="false" customHeight="false" outlineLevel="0" collapsed="false">
      <c r="A382" s="59" t="n">
        <v>380</v>
      </c>
      <c r="B382" s="71" t="s">
        <v>104</v>
      </c>
      <c r="C382" s="71" t="s">
        <v>101</v>
      </c>
      <c r="D382" s="72" t="n">
        <v>0.455</v>
      </c>
      <c r="E382" s="72" t="n">
        <v>0.13</v>
      </c>
      <c r="F382" s="72" t="n">
        <v>0.195</v>
      </c>
      <c r="G382" s="73" t="n">
        <f aca="false">D382+E382+F382</f>
        <v>0.78</v>
      </c>
      <c r="H382" s="73" t="n">
        <f aca="false">I382-G382</f>
        <v>1.62</v>
      </c>
      <c r="I382" s="16" t="n">
        <v>2.4</v>
      </c>
      <c r="J382" s="74" t="n">
        <f aca="false">H382/I382*100</f>
        <v>67.5</v>
      </c>
      <c r="K382" s="62" t="n">
        <v>384</v>
      </c>
      <c r="L382" s="73" t="n">
        <f aca="false">M382+N382-P382</f>
        <v>16</v>
      </c>
      <c r="M382" s="74" t="n">
        <v>89</v>
      </c>
      <c r="N382" s="74" t="n">
        <v>12</v>
      </c>
      <c r="O382" s="75" t="n">
        <f aca="false">L382/(H382*Q382)</f>
        <v>10.1820033091511</v>
      </c>
      <c r="P382" s="74" t="n">
        <v>85</v>
      </c>
      <c r="Q382" s="72" t="n">
        <v>0.97</v>
      </c>
      <c r="R382" s="73" t="n">
        <f aca="false">S382*T382*U382*V382</f>
        <v>3.96</v>
      </c>
      <c r="S382" s="74" t="n">
        <v>3</v>
      </c>
      <c r="T382" s="72" t="n">
        <v>0.45</v>
      </c>
      <c r="U382" s="72" t="n">
        <f aca="false">44/12</f>
        <v>3.66666666666667</v>
      </c>
      <c r="V382" s="72" t="n">
        <f aca="false">IF(B382="озимая пшеница", IF(C382="классическая технология", 0.65, 0.82),
 IF(B382="подсолнечник", IF(C382="классическая технология", 0.68, 0.75),
 IF(B382="кукуруза", IF(C382="классическая технология", 0.65, 0.85),
 IF(B382="многолетние травы", IF(C382="классическая технология", 0.55, 0.7),
 IF(B382="Лён", IF(C382="классическая технология", 0.48, 0.7),
 IF(B382="Горох", IF(C382="классическая технология", 0.55, 0.8),
 "введите корректное значение"
 ))))))</f>
        <v>0.8</v>
      </c>
      <c r="W382" s="73" t="n">
        <f aca="false">H382*X382</f>
        <v>1.296</v>
      </c>
      <c r="X382" s="72" t="n">
        <v>0.8</v>
      </c>
    </row>
    <row r="383" customFormat="false" ht="15" hidden="false" customHeight="false" outlineLevel="0" collapsed="false">
      <c r="A383" s="59" t="n">
        <v>381</v>
      </c>
      <c r="B383" s="71" t="s">
        <v>107</v>
      </c>
      <c r="C383" s="71" t="s">
        <v>101</v>
      </c>
      <c r="D383" s="72" t="n">
        <v>0.265</v>
      </c>
      <c r="E383" s="72" t="n">
        <v>0.053</v>
      </c>
      <c r="F383" s="72" t="n">
        <v>0.265</v>
      </c>
      <c r="G383" s="73" t="n">
        <f aca="false">D383+E383+F383</f>
        <v>0.583</v>
      </c>
      <c r="H383" s="73" t="n">
        <f aca="false">I383-G383</f>
        <v>1.017</v>
      </c>
      <c r="I383" s="16" t="n">
        <v>1.6</v>
      </c>
      <c r="J383" s="74" t="n">
        <f aca="false">H383/I383*100</f>
        <v>63.5625</v>
      </c>
      <c r="K383" s="62" t="n">
        <v>115</v>
      </c>
      <c r="L383" s="73" t="n">
        <f aca="false">M383+N383-P383</f>
        <v>72</v>
      </c>
      <c r="M383" s="74" t="n">
        <v>117</v>
      </c>
      <c r="N383" s="74" t="n">
        <v>13</v>
      </c>
      <c r="O383" s="75" t="n">
        <f aca="false">L383/(H383*Q383)</f>
        <v>72.2412858948889</v>
      </c>
      <c r="P383" s="74" t="n">
        <v>58</v>
      </c>
      <c r="Q383" s="72" t="n">
        <v>0.98</v>
      </c>
      <c r="R383" s="73" t="n">
        <f aca="false">S383*T383*U383*V383</f>
        <v>7.425</v>
      </c>
      <c r="S383" s="74" t="n">
        <v>6</v>
      </c>
      <c r="T383" s="72" t="n">
        <v>0.45</v>
      </c>
      <c r="U383" s="72" t="n">
        <f aca="false">44/12</f>
        <v>3.66666666666667</v>
      </c>
      <c r="V383" s="72" t="n">
        <f aca="false">IF(B383="озимая пшеница", IF(C383="классическая технология", 0.65, 0.82),
 IF(B383="подсолнечник", IF(C383="классическая технология", 0.68, 0.75),
 IF(B383="кукуруза", IF(C383="классическая технология", 0.65, 0.85),
 IF(B383="многолетние травы", IF(C383="классическая технология", 0.55, 0.7),
 IF(B383="Лён", IF(C383="классическая технология", 0.48, 0.7),
 IF(B383="Горох", IF(C383="классическая технология", 0.55, 0.8),
 "введите корректное значение"
 ))))))</f>
        <v>0.75</v>
      </c>
      <c r="W383" s="73" t="n">
        <f aca="false">H383*X383</f>
        <v>0.9153</v>
      </c>
      <c r="X383" s="72" t="n">
        <v>0.9</v>
      </c>
    </row>
    <row r="384" customFormat="false" ht="15" hidden="false" customHeight="false" outlineLevel="0" collapsed="false">
      <c r="A384" s="59" t="n">
        <v>382</v>
      </c>
      <c r="B384" s="71" t="s">
        <v>107</v>
      </c>
      <c r="C384" s="71" t="s">
        <v>102</v>
      </c>
      <c r="D384" s="72" t="n">
        <v>0.424</v>
      </c>
      <c r="E384" s="72" t="n">
        <v>0.106</v>
      </c>
      <c r="F384" s="72" t="n">
        <v>0.159</v>
      </c>
      <c r="G384" s="73" t="n">
        <f aca="false">D384+E384+F384</f>
        <v>0.689</v>
      </c>
      <c r="H384" s="73" t="n">
        <f aca="false">I384-G384</f>
        <v>1.211</v>
      </c>
      <c r="I384" s="16" t="n">
        <v>1.9</v>
      </c>
      <c r="J384" s="74" t="n">
        <f aca="false">H384/I384*100</f>
        <v>63.7368421052632</v>
      </c>
      <c r="K384" s="62" t="n">
        <v>114</v>
      </c>
      <c r="L384" s="73" t="n">
        <f aca="false">M384+N384-P384</f>
        <v>47</v>
      </c>
      <c r="M384" s="74" t="n">
        <v>103</v>
      </c>
      <c r="N384" s="74" t="n">
        <v>10</v>
      </c>
      <c r="O384" s="75" t="n">
        <f aca="false">L384/(H384*Q384)</f>
        <v>39.6029592679351</v>
      </c>
      <c r="P384" s="74" t="n">
        <v>66</v>
      </c>
      <c r="Q384" s="72" t="n">
        <v>0.98</v>
      </c>
      <c r="R384" s="73" t="n">
        <f aca="false">S384*T384*U384*V384</f>
        <v>4.488</v>
      </c>
      <c r="S384" s="74" t="n">
        <v>4</v>
      </c>
      <c r="T384" s="72" t="n">
        <v>0.45</v>
      </c>
      <c r="U384" s="72" t="n">
        <f aca="false">44/12</f>
        <v>3.66666666666667</v>
      </c>
      <c r="V384" s="72" t="n">
        <f aca="false">IF(B384="озимая пшеница", IF(C384="классическая технология", 0.65, 0.82),
 IF(B384="подсолнечник", IF(C384="классическая технология", 0.68, 0.75),
 IF(B384="кукуруза", IF(C384="классическая технология", 0.65, 0.85),
 IF(B384="многолетние травы", IF(C384="классическая технология", 0.55, 0.7),
 IF(B384="Лён", IF(C384="классическая технология", 0.48, 0.7),
 IF(B384="Горох", IF(C384="классическая технология", 0.55, 0.8),
 "введите корректное значение"
 ))))))</f>
        <v>0.68</v>
      </c>
      <c r="W384" s="73" t="n">
        <f aca="false">H384*X384</f>
        <v>1.00513</v>
      </c>
      <c r="X384" s="72" t="n">
        <v>0.83</v>
      </c>
    </row>
    <row r="385" customFormat="false" ht="15" hidden="false" customHeight="false" outlineLevel="0" collapsed="false">
      <c r="A385" s="59" t="n">
        <v>383</v>
      </c>
      <c r="B385" s="71" t="s">
        <v>105</v>
      </c>
      <c r="C385" s="71" t="s">
        <v>101</v>
      </c>
      <c r="D385" s="72" t="n">
        <v>0.168</v>
      </c>
      <c r="E385" s="72" t="n">
        <v>0.042</v>
      </c>
      <c r="F385" s="72" t="n">
        <v>0.336</v>
      </c>
      <c r="G385" s="73" t="n">
        <f aca="false">D385+E385+F385</f>
        <v>0.546</v>
      </c>
      <c r="H385" s="73" t="n">
        <f aca="false">I385-G385</f>
        <v>4.554</v>
      </c>
      <c r="I385" s="16" t="n">
        <v>5.1</v>
      </c>
      <c r="J385" s="74" t="n">
        <f aca="false">H385/I385*100</f>
        <v>89.2941176470588</v>
      </c>
      <c r="K385" s="62" t="n">
        <v>104</v>
      </c>
      <c r="L385" s="73" t="n">
        <f aca="false">M385+N385-P385</f>
        <v>29</v>
      </c>
      <c r="M385" s="74" t="n">
        <v>86</v>
      </c>
      <c r="N385" s="74" t="n">
        <v>15</v>
      </c>
      <c r="O385" s="75" t="n">
        <f aca="false">L385/(H385*Q385)</f>
        <v>7.23639557631653</v>
      </c>
      <c r="P385" s="74" t="n">
        <v>72</v>
      </c>
      <c r="Q385" s="72" t="n">
        <v>0.88</v>
      </c>
      <c r="R385" s="73" t="n">
        <f aca="false">S385*T385*U385*V385</f>
        <v>4.2075</v>
      </c>
      <c r="S385" s="74" t="n">
        <v>3</v>
      </c>
      <c r="T385" s="72" t="n">
        <v>0.45</v>
      </c>
      <c r="U385" s="72" t="n">
        <f aca="false">44/12</f>
        <v>3.66666666666667</v>
      </c>
      <c r="V385" s="72" t="n">
        <f aca="false">IF(B385="озимая пшеница", IF(C385="классическая технология", 0.65, 0.82),
 IF(B385="подсолнечник", IF(C385="классическая технология", 0.68, 0.75),
 IF(B385="кукуруза", IF(C385="классическая технология", 0.65, 0.85),
 IF(B385="многолетние травы", IF(C385="классическая технология", 0.55, 0.7),
 IF(B385="Лён", IF(C385="классическая технология", 0.48, 0.7),
 IF(B385="Горох", IF(C385="классическая технология", 0.55, 0.8),
 "введите корректное значение"
 ))))))</f>
        <v>0.85</v>
      </c>
      <c r="W385" s="73" t="n">
        <f aca="false">H385*X385</f>
        <v>4.554</v>
      </c>
      <c r="X385" s="72" t="n">
        <v>1</v>
      </c>
    </row>
    <row r="386" customFormat="false" ht="15" hidden="false" customHeight="false" outlineLevel="0" collapsed="false">
      <c r="A386" s="59" t="n">
        <v>384</v>
      </c>
      <c r="B386" s="71" t="s">
        <v>107</v>
      </c>
      <c r="C386" s="71" t="s">
        <v>102</v>
      </c>
      <c r="D386" s="72" t="n">
        <v>0.483</v>
      </c>
      <c r="E386" s="72" t="n">
        <v>0.069</v>
      </c>
      <c r="F386" s="72" t="n">
        <v>0.207</v>
      </c>
      <c r="G386" s="73" t="n">
        <f aca="false">D386+E386+F386</f>
        <v>0.759</v>
      </c>
      <c r="H386" s="73" t="n">
        <f aca="false">I386-G386</f>
        <v>0.441</v>
      </c>
      <c r="I386" s="16" t="n">
        <v>1.2</v>
      </c>
      <c r="J386" s="74" t="n">
        <f aca="false">H386/I386*100</f>
        <v>36.75</v>
      </c>
      <c r="K386" s="62" t="n">
        <v>255</v>
      </c>
      <c r="L386" s="73" t="n">
        <f aca="false">M386+N386-P386</f>
        <v>36</v>
      </c>
      <c r="M386" s="74" t="n">
        <v>96</v>
      </c>
      <c r="N386" s="74" t="n">
        <v>13</v>
      </c>
      <c r="O386" s="75" t="n">
        <f aca="false">L386/(H386*Q386)</f>
        <v>85.0340136054422</v>
      </c>
      <c r="P386" s="74" t="n">
        <v>73</v>
      </c>
      <c r="Q386" s="72" t="n">
        <v>0.96</v>
      </c>
      <c r="R386" s="73" t="n">
        <f aca="false">S386*T386*U386*V386</f>
        <v>6.732</v>
      </c>
      <c r="S386" s="74" t="n">
        <v>6</v>
      </c>
      <c r="T386" s="72" t="n">
        <v>0.45</v>
      </c>
      <c r="U386" s="72" t="n">
        <f aca="false">44/12</f>
        <v>3.66666666666667</v>
      </c>
      <c r="V386" s="72" t="n">
        <f aca="false">IF(B386="озимая пшеница", IF(C386="классическая технология", 0.65, 0.82),
 IF(B386="подсолнечник", IF(C386="классическая технология", 0.68, 0.75),
 IF(B386="кукуруза", IF(C386="классическая технология", 0.65, 0.85),
 IF(B386="многолетние травы", IF(C386="классическая технология", 0.55, 0.7),
 IF(B386="Лён", IF(C386="классическая технология", 0.48, 0.7),
 IF(B386="Горох", IF(C386="классическая технология", 0.55, 0.8),
 "введите корректное значение"
 ))))))</f>
        <v>0.68</v>
      </c>
      <c r="W386" s="73" t="n">
        <f aca="false">H386*X386</f>
        <v>0.40572</v>
      </c>
      <c r="X386" s="72" t="n">
        <v>0.92</v>
      </c>
    </row>
    <row r="387" customFormat="false" ht="15" hidden="false" customHeight="false" outlineLevel="0" collapsed="false">
      <c r="A387" s="59" t="n">
        <v>385</v>
      </c>
      <c r="B387" s="71" t="s">
        <v>106</v>
      </c>
      <c r="C387" s="71" t="s">
        <v>102</v>
      </c>
      <c r="D387" s="72" t="n">
        <v>0.276</v>
      </c>
      <c r="E387" s="72" t="n">
        <v>0.092</v>
      </c>
      <c r="F387" s="72" t="n">
        <v>0.322</v>
      </c>
      <c r="G387" s="73" t="n">
        <f aca="false">D387+E387+F387</f>
        <v>0.69</v>
      </c>
      <c r="H387" s="73" t="n">
        <f aca="false">I387-G387</f>
        <v>3.61</v>
      </c>
      <c r="I387" s="16" t="n">
        <v>4.3</v>
      </c>
      <c r="J387" s="74" t="n">
        <f aca="false">H387/I387*100</f>
        <v>83.953488372093</v>
      </c>
      <c r="K387" s="62" t="n">
        <v>230</v>
      </c>
      <c r="L387" s="73" t="n">
        <f aca="false">M387+N387-P387</f>
        <v>53</v>
      </c>
      <c r="M387" s="74" t="n">
        <v>134</v>
      </c>
      <c r="N387" s="74" t="n">
        <v>7</v>
      </c>
      <c r="O387" s="75" t="n">
        <f aca="false">L387/(H387*Q387)</f>
        <v>14.8297378214276</v>
      </c>
      <c r="P387" s="74" t="n">
        <v>88</v>
      </c>
      <c r="Q387" s="72" t="n">
        <v>0.99</v>
      </c>
      <c r="R387" s="73" t="n">
        <f aca="false">S387*T387*U387*V387</f>
        <v>3.63</v>
      </c>
      <c r="S387" s="74" t="n">
        <v>4</v>
      </c>
      <c r="T387" s="72" t="n">
        <v>0.45</v>
      </c>
      <c r="U387" s="72" t="n">
        <f aca="false">44/12</f>
        <v>3.66666666666667</v>
      </c>
      <c r="V387" s="72" t="n">
        <f aca="false">IF(B387="озимая пшеница", IF(C387="классическая технология", 0.65, 0.82),
 IF(B387="подсолнечник", IF(C387="классическая технология", 0.68, 0.75),
 IF(B387="кукуруза", IF(C387="классическая технология", 0.65, 0.85),
 IF(B387="многолетние травы", IF(C387="классическая технология", 0.55, 0.7),
 IF(B387="Лён", IF(C387="классическая технология", 0.48, 0.7),
 IF(B387="Горох", IF(C387="классическая технология", 0.55, 0.8),
 "введите корректное значение"
 ))))))</f>
        <v>0.55</v>
      </c>
      <c r="W387" s="73" t="n">
        <f aca="false">H387*X387</f>
        <v>3.0324</v>
      </c>
      <c r="X387" s="72" t="n">
        <v>0.84</v>
      </c>
    </row>
    <row r="388" customFormat="false" ht="15" hidden="false" customHeight="false" outlineLevel="0" collapsed="false">
      <c r="A388" s="59" t="n">
        <v>386</v>
      </c>
      <c r="B388" s="71" t="s">
        <v>105</v>
      </c>
      <c r="C388" s="71" t="s">
        <v>101</v>
      </c>
      <c r="D388" s="72" t="n">
        <v>0.164</v>
      </c>
      <c r="E388" s="72" t="n">
        <v>0.082</v>
      </c>
      <c r="F388" s="72" t="n">
        <v>0.287</v>
      </c>
      <c r="G388" s="73" t="n">
        <f aca="false">D388+E388+F388</f>
        <v>0.533</v>
      </c>
      <c r="H388" s="73" t="n">
        <f aca="false">I388-G388</f>
        <v>3.667</v>
      </c>
      <c r="I388" s="16" t="n">
        <v>4.2</v>
      </c>
      <c r="J388" s="74" t="n">
        <f aca="false">H388/I388*100</f>
        <v>87.3095238095238</v>
      </c>
      <c r="K388" s="62" t="n">
        <v>229</v>
      </c>
      <c r="L388" s="73" t="n">
        <f aca="false">M388+N388-P388</f>
        <v>52</v>
      </c>
      <c r="M388" s="74" t="n">
        <v>88</v>
      </c>
      <c r="N388" s="74" t="n">
        <v>15</v>
      </c>
      <c r="O388" s="75" t="n">
        <f aca="false">L388/(H388*Q388)</f>
        <v>16.6829753444874</v>
      </c>
      <c r="P388" s="74" t="n">
        <v>51</v>
      </c>
      <c r="Q388" s="72" t="n">
        <v>0.85</v>
      </c>
      <c r="R388" s="73" t="n">
        <f aca="false">S388*T388*U388*V388</f>
        <v>5.61</v>
      </c>
      <c r="S388" s="74" t="n">
        <v>4</v>
      </c>
      <c r="T388" s="72" t="n">
        <v>0.45</v>
      </c>
      <c r="U388" s="72" t="n">
        <f aca="false">44/12</f>
        <v>3.66666666666667</v>
      </c>
      <c r="V388" s="72" t="n">
        <f aca="false">IF(B388="озимая пшеница", IF(C388="классическая технология", 0.65, 0.82),
 IF(B388="подсолнечник", IF(C388="классическая технология", 0.68, 0.75),
 IF(B388="кукуруза", IF(C388="классическая технология", 0.65, 0.85),
 IF(B388="многолетние травы", IF(C388="классическая технология", 0.55, 0.7),
 IF(B388="Лён", IF(C388="классическая технология", 0.48, 0.7),
 IF(B388="Горох", IF(C388="классическая технология", 0.55, 0.8),
 "введите корректное значение"
 ))))))</f>
        <v>0.85</v>
      </c>
      <c r="W388" s="73" t="n">
        <f aca="false">H388*X388</f>
        <v>3.44698</v>
      </c>
      <c r="X388" s="72" t="n">
        <v>0.94</v>
      </c>
    </row>
    <row r="389" customFormat="false" ht="15" hidden="false" customHeight="false" outlineLevel="0" collapsed="false">
      <c r="A389" s="59" t="n">
        <v>387</v>
      </c>
      <c r="B389" s="71" t="s">
        <v>106</v>
      </c>
      <c r="C389" s="71" t="s">
        <v>102</v>
      </c>
      <c r="D389" s="72" t="n">
        <v>0.32</v>
      </c>
      <c r="E389" s="72" t="n">
        <v>0.04</v>
      </c>
      <c r="F389" s="72" t="n">
        <v>0.24</v>
      </c>
      <c r="G389" s="73" t="n">
        <f aca="false">D389+E389+F389</f>
        <v>0.6</v>
      </c>
      <c r="H389" s="73" t="n">
        <f aca="false">I389-G389</f>
        <v>3.9</v>
      </c>
      <c r="I389" s="16" t="n">
        <v>4.5</v>
      </c>
      <c r="J389" s="74" t="n">
        <f aca="false">H389/I389*100</f>
        <v>86.6666666666667</v>
      </c>
      <c r="K389" s="62" t="n">
        <v>115</v>
      </c>
      <c r="L389" s="73" t="n">
        <f aca="false">M389+N389-P389</f>
        <v>38</v>
      </c>
      <c r="M389" s="74" t="n">
        <v>89</v>
      </c>
      <c r="N389" s="74" t="n">
        <v>14</v>
      </c>
      <c r="O389" s="75" t="n">
        <f aca="false">L389/(H389*Q389)</f>
        <v>11.329755515802</v>
      </c>
      <c r="P389" s="74" t="n">
        <v>65</v>
      </c>
      <c r="Q389" s="72" t="n">
        <v>0.86</v>
      </c>
      <c r="R389" s="73" t="n">
        <f aca="false">S389*T389*U389*V389</f>
        <v>4.5375</v>
      </c>
      <c r="S389" s="74" t="n">
        <v>5</v>
      </c>
      <c r="T389" s="72" t="n">
        <v>0.45</v>
      </c>
      <c r="U389" s="72" t="n">
        <f aca="false">44/12</f>
        <v>3.66666666666667</v>
      </c>
      <c r="V389" s="72" t="n">
        <f aca="false">IF(B389="озимая пшеница", IF(C389="классическая технология", 0.65, 0.82),
 IF(B389="подсолнечник", IF(C389="классическая технология", 0.68, 0.75),
 IF(B389="кукуруза", IF(C389="классическая технология", 0.65, 0.85),
 IF(B389="многолетние травы", IF(C389="классическая технология", 0.55, 0.7),
 IF(B389="Лён", IF(C389="классическая технология", 0.48, 0.7),
 IF(B389="Горох", IF(C389="классическая технология", 0.55, 0.8),
 "введите корректное значение"
 ))))))</f>
        <v>0.55</v>
      </c>
      <c r="W389" s="73" t="n">
        <f aca="false">H389*X389</f>
        <v>3.705</v>
      </c>
      <c r="X389" s="72" t="n">
        <v>0.95</v>
      </c>
    </row>
    <row r="390" customFormat="false" ht="15" hidden="false" customHeight="false" outlineLevel="0" collapsed="false">
      <c r="A390" s="59" t="n">
        <v>388</v>
      </c>
      <c r="B390" s="71" t="s">
        <v>105</v>
      </c>
      <c r="C390" s="71" t="s">
        <v>102</v>
      </c>
      <c r="D390" s="72" t="n">
        <v>0.584</v>
      </c>
      <c r="E390" s="72" t="n">
        <v>0.146</v>
      </c>
      <c r="F390" s="72" t="n">
        <v>0.438</v>
      </c>
      <c r="G390" s="73" t="n">
        <f aca="false">D390+E390+F390</f>
        <v>1.168</v>
      </c>
      <c r="H390" s="73" t="n">
        <f aca="false">I390-G390</f>
        <v>2.732</v>
      </c>
      <c r="I390" s="16" t="n">
        <v>3.9</v>
      </c>
      <c r="J390" s="74" t="n">
        <f aca="false">H390/I390*100</f>
        <v>70.0512820512821</v>
      </c>
      <c r="K390" s="62" t="n">
        <v>339</v>
      </c>
      <c r="L390" s="73" t="n">
        <f aca="false">M390+N390-P390</f>
        <v>44</v>
      </c>
      <c r="M390" s="74" t="n">
        <v>93</v>
      </c>
      <c r="N390" s="74" t="n">
        <v>10</v>
      </c>
      <c r="O390" s="75" t="n">
        <f aca="false">L390/(H390*Q390)</f>
        <v>18.7272293915353</v>
      </c>
      <c r="P390" s="74" t="n">
        <v>59</v>
      </c>
      <c r="Q390" s="72" t="n">
        <v>0.86</v>
      </c>
      <c r="R390" s="73" t="n">
        <f aca="false">S390*T390*U390*V390</f>
        <v>4.29</v>
      </c>
      <c r="S390" s="74" t="n">
        <v>4</v>
      </c>
      <c r="T390" s="72" t="n">
        <v>0.45</v>
      </c>
      <c r="U390" s="72" t="n">
        <f aca="false">44/12</f>
        <v>3.66666666666667</v>
      </c>
      <c r="V390" s="72" t="n">
        <f aca="false">IF(B390="озимая пшеница", IF(C390="классическая технология", 0.65, 0.82),
 IF(B390="подсолнечник", IF(C390="классическая технология", 0.68, 0.75),
 IF(B390="кукуруза", IF(C390="классическая технология", 0.65, 0.85),
 IF(B390="многолетние травы", IF(C390="классическая технология", 0.55, 0.7),
 IF(B390="Лён", IF(C390="классическая технология", 0.48, 0.7),
 IF(B390="Горох", IF(C390="классическая технология", 0.55, 0.8),
 "введите корректное значение"
 ))))))</f>
        <v>0.65</v>
      </c>
      <c r="W390" s="73" t="n">
        <f aca="false">H390*X390</f>
        <v>2.62272</v>
      </c>
      <c r="X390" s="72" t="n">
        <v>0.96</v>
      </c>
    </row>
    <row r="391" customFormat="false" ht="15" hidden="false" customHeight="false" outlineLevel="0" collapsed="false">
      <c r="A391" s="59" t="n">
        <v>389</v>
      </c>
      <c r="B391" s="71" t="s">
        <v>105</v>
      </c>
      <c r="C391" s="71" t="s">
        <v>102</v>
      </c>
      <c r="D391" s="72" t="n">
        <v>0.441</v>
      </c>
      <c r="E391" s="72" t="n">
        <v>0.063</v>
      </c>
      <c r="F391" s="72" t="n">
        <v>0.315</v>
      </c>
      <c r="G391" s="73" t="n">
        <f aca="false">D391+E391+F391</f>
        <v>0.819</v>
      </c>
      <c r="H391" s="73" t="n">
        <f aca="false">I391-G391</f>
        <v>3.881</v>
      </c>
      <c r="I391" s="16" t="n">
        <v>4.7</v>
      </c>
      <c r="J391" s="74" t="n">
        <f aca="false">H391/I391*100</f>
        <v>82.5744680851064</v>
      </c>
      <c r="K391" s="62" t="n">
        <v>154</v>
      </c>
      <c r="L391" s="73" t="n">
        <f aca="false">M391+N391-P391</f>
        <v>65</v>
      </c>
      <c r="M391" s="74" t="n">
        <v>127</v>
      </c>
      <c r="N391" s="74" t="n">
        <v>12</v>
      </c>
      <c r="O391" s="75" t="n">
        <f aca="false">L391/(H391*Q391)</f>
        <v>20.6768651327614</v>
      </c>
      <c r="P391" s="74" t="n">
        <v>74</v>
      </c>
      <c r="Q391" s="72" t="n">
        <v>0.81</v>
      </c>
      <c r="R391" s="73" t="n">
        <f aca="false">S391*T391*U391*V391</f>
        <v>4.29</v>
      </c>
      <c r="S391" s="74" t="n">
        <v>4</v>
      </c>
      <c r="T391" s="72" t="n">
        <v>0.45</v>
      </c>
      <c r="U391" s="72" t="n">
        <f aca="false">44/12</f>
        <v>3.66666666666667</v>
      </c>
      <c r="V391" s="72" t="n">
        <f aca="false">IF(B391="озимая пшеница", IF(C391="классическая технология", 0.65, 0.82),
 IF(B391="подсолнечник", IF(C391="классическая технология", 0.68, 0.75),
 IF(B391="кукуруза", IF(C391="классическая технология", 0.65, 0.85),
 IF(B391="многолетние травы", IF(C391="классическая технология", 0.55, 0.7),
 IF(B391="Лён", IF(C391="классическая технология", 0.48, 0.7),
 IF(B391="Горох", IF(C391="классическая технология", 0.55, 0.8),
 "введите корректное значение"
 ))))))</f>
        <v>0.65</v>
      </c>
      <c r="W391" s="73" t="n">
        <f aca="false">H391*X391</f>
        <v>3.72576</v>
      </c>
      <c r="X391" s="72" t="n">
        <v>0.96</v>
      </c>
    </row>
    <row r="392" customFormat="false" ht="15" hidden="false" customHeight="false" outlineLevel="0" collapsed="false">
      <c r="A392" s="59" t="n">
        <v>390</v>
      </c>
      <c r="B392" s="71" t="s">
        <v>104</v>
      </c>
      <c r="C392" s="71" t="s">
        <v>101</v>
      </c>
      <c r="D392" s="72" t="n">
        <v>0.236</v>
      </c>
      <c r="E392" s="72" t="n">
        <v>0.118</v>
      </c>
      <c r="F392" s="72" t="n">
        <v>0.236</v>
      </c>
      <c r="G392" s="73" t="n">
        <f aca="false">D392+E392+F392</f>
        <v>0.59</v>
      </c>
      <c r="H392" s="73" t="n">
        <f aca="false">I392-G392</f>
        <v>1.81</v>
      </c>
      <c r="I392" s="16" t="n">
        <v>2.4</v>
      </c>
      <c r="J392" s="74" t="n">
        <f aca="false">H392/I392*100</f>
        <v>75.4166666666667</v>
      </c>
      <c r="K392" s="62" t="n">
        <v>376</v>
      </c>
      <c r="L392" s="73" t="n">
        <f aca="false">M392+N392-P392</f>
        <v>51</v>
      </c>
      <c r="M392" s="74" t="n">
        <v>99</v>
      </c>
      <c r="N392" s="74" t="n">
        <v>5</v>
      </c>
      <c r="O392" s="75" t="n">
        <f aca="false">L392/(H392*Q392)</f>
        <v>32.3871213564489</v>
      </c>
      <c r="P392" s="74" t="n">
        <v>53</v>
      </c>
      <c r="Q392" s="72" t="n">
        <v>0.87</v>
      </c>
      <c r="R392" s="73" t="n">
        <f aca="false">S392*T392*U392*V392</f>
        <v>6.6</v>
      </c>
      <c r="S392" s="74" t="n">
        <v>5</v>
      </c>
      <c r="T392" s="72" t="n">
        <v>0.45</v>
      </c>
      <c r="U392" s="72" t="n">
        <f aca="false">44/12</f>
        <v>3.66666666666667</v>
      </c>
      <c r="V392" s="72" t="n">
        <f aca="false">IF(B392="озимая пшеница", IF(C392="классическая технология", 0.65, 0.82),
 IF(B392="подсолнечник", IF(C392="классическая технология", 0.68, 0.75),
 IF(B392="кукуруза", IF(C392="классическая технология", 0.65, 0.85),
 IF(B392="многолетние травы", IF(C392="классическая технология", 0.55, 0.7),
 IF(B392="Лён", IF(C392="классическая технология", 0.48, 0.7),
 IF(B392="Горох", IF(C392="классическая технология", 0.55, 0.8),
 "введите корректное значение"
 ))))))</f>
        <v>0.8</v>
      </c>
      <c r="W392" s="73" t="n">
        <f aca="false">H392*X392</f>
        <v>1.6833</v>
      </c>
      <c r="X392" s="72" t="n">
        <v>0.93</v>
      </c>
    </row>
    <row r="393" customFormat="false" ht="15" hidden="false" customHeight="false" outlineLevel="0" collapsed="false">
      <c r="A393" s="59" t="n">
        <v>391</v>
      </c>
      <c r="B393" s="71" t="s">
        <v>107</v>
      </c>
      <c r="C393" s="71" t="s">
        <v>102</v>
      </c>
      <c r="D393" s="72" t="n">
        <v>0.282</v>
      </c>
      <c r="E393" s="72" t="n">
        <v>0.047</v>
      </c>
      <c r="F393" s="72" t="n">
        <v>0.235</v>
      </c>
      <c r="G393" s="73" t="n">
        <f aca="false">D393+E393+F393</f>
        <v>0.564</v>
      </c>
      <c r="H393" s="73" t="n">
        <f aca="false">I393-G393</f>
        <v>1.336</v>
      </c>
      <c r="I393" s="16" t="n">
        <v>1.9</v>
      </c>
      <c r="J393" s="74" t="n">
        <f aca="false">H393/I393*100</f>
        <v>70.3157894736842</v>
      </c>
      <c r="K393" s="62" t="n">
        <v>478</v>
      </c>
      <c r="L393" s="73" t="n">
        <f aca="false">M393+N393-P393</f>
        <v>85</v>
      </c>
      <c r="M393" s="74" t="n">
        <v>120</v>
      </c>
      <c r="N393" s="74" t="n">
        <v>12</v>
      </c>
      <c r="O393" s="75" t="n">
        <f aca="false">L393/(H393*Q393)</f>
        <v>69.9151148252945</v>
      </c>
      <c r="P393" s="74" t="n">
        <v>47</v>
      </c>
      <c r="Q393" s="72" t="n">
        <v>0.91</v>
      </c>
      <c r="R393" s="73" t="n">
        <f aca="false">S393*T393*U393*V393</f>
        <v>3.366</v>
      </c>
      <c r="S393" s="74" t="n">
        <v>3</v>
      </c>
      <c r="T393" s="72" t="n">
        <v>0.45</v>
      </c>
      <c r="U393" s="72" t="n">
        <f aca="false">44/12</f>
        <v>3.66666666666667</v>
      </c>
      <c r="V393" s="72" t="n">
        <f aca="false">IF(B393="озимая пшеница", IF(C393="классическая технология", 0.65, 0.82),
 IF(B393="подсолнечник", IF(C393="классическая технология", 0.68, 0.75),
 IF(B393="кукуруза", IF(C393="классическая технология", 0.65, 0.85),
 IF(B393="многолетние травы", IF(C393="классическая технология", 0.55, 0.7),
 IF(B393="Лён", IF(C393="классическая технология", 0.48, 0.7),
 IF(B393="Горох", IF(C393="классическая технология", 0.55, 0.8),
 "введите корректное значение"
 ))))))</f>
        <v>0.68</v>
      </c>
      <c r="W393" s="73" t="n">
        <f aca="false">H393*X393</f>
        <v>1.16232</v>
      </c>
      <c r="X393" s="72" t="n">
        <v>0.87</v>
      </c>
    </row>
    <row r="394" customFormat="false" ht="15" hidden="false" customHeight="false" outlineLevel="0" collapsed="false">
      <c r="A394" s="59" t="n">
        <v>392</v>
      </c>
      <c r="B394" s="71" t="s">
        <v>100</v>
      </c>
      <c r="C394" s="71" t="s">
        <v>101</v>
      </c>
      <c r="D394" s="72" t="n">
        <v>0.216</v>
      </c>
      <c r="E394" s="72" t="n">
        <v>0.054</v>
      </c>
      <c r="F394" s="72" t="n">
        <v>0.162</v>
      </c>
      <c r="G394" s="73" t="n">
        <f aca="false">D394+E394+F394</f>
        <v>0.432</v>
      </c>
      <c r="H394" s="73" t="n">
        <f aca="false">I394-G394</f>
        <v>0.568</v>
      </c>
      <c r="I394" s="16" t="n">
        <v>1</v>
      </c>
      <c r="J394" s="74" t="n">
        <f aca="false">H394/I394*100</f>
        <v>56.8</v>
      </c>
      <c r="K394" s="62" t="n">
        <v>411</v>
      </c>
      <c r="L394" s="73" t="n">
        <f aca="false">M394+N394-P394</f>
        <v>53</v>
      </c>
      <c r="M394" s="74" t="n">
        <v>109</v>
      </c>
      <c r="N394" s="74" t="n">
        <v>15</v>
      </c>
      <c r="O394" s="75" t="n">
        <f aca="false">L394/(H394*Q394)</f>
        <v>93.3098591549296</v>
      </c>
      <c r="P394" s="74" t="n">
        <v>71</v>
      </c>
      <c r="Q394" s="72" t="n">
        <v>1</v>
      </c>
      <c r="R394" s="73" t="n">
        <f aca="false">S394*T394*U394*V394</f>
        <v>6.93</v>
      </c>
      <c r="S394" s="74" t="n">
        <v>6</v>
      </c>
      <c r="T394" s="72" t="n">
        <v>0.45</v>
      </c>
      <c r="U394" s="72" t="n">
        <f aca="false">44/12</f>
        <v>3.66666666666667</v>
      </c>
      <c r="V394" s="72" t="n">
        <f aca="false">IF(B394="озимая пшеница", IF(C394="классическая технология", 0.65, 0.82),
 IF(B394="подсолнечник", IF(C394="классическая технология", 0.68, 0.75),
 IF(B394="кукуруза", IF(C394="классическая технология", 0.65, 0.85),
 IF(B394="многолетние травы", IF(C394="классическая технология", 0.55, 0.7),
 IF(B394="Лён", IF(C394="классическая технология", 0.48, 0.7),
 IF(B394="Горох", IF(C394="классическая технология", 0.55, 0.8),
 "введите корректное значение"
 ))))))</f>
        <v>0.7</v>
      </c>
      <c r="W394" s="73" t="n">
        <f aca="false">H394*X394</f>
        <v>0.48848</v>
      </c>
      <c r="X394" s="72" t="n">
        <v>0.86</v>
      </c>
    </row>
    <row r="395" customFormat="false" ht="15" hidden="false" customHeight="false" outlineLevel="0" collapsed="false">
      <c r="A395" s="59" t="n">
        <v>393</v>
      </c>
      <c r="B395" s="71" t="s">
        <v>104</v>
      </c>
      <c r="C395" s="71" t="s">
        <v>101</v>
      </c>
      <c r="D395" s="72" t="n">
        <v>0.32</v>
      </c>
      <c r="E395" s="72" t="n">
        <v>0.064</v>
      </c>
      <c r="F395" s="72" t="n">
        <v>0.256</v>
      </c>
      <c r="G395" s="73" t="n">
        <f aca="false">D395+E395+F395</f>
        <v>0.64</v>
      </c>
      <c r="H395" s="73" t="n">
        <f aca="false">I395-G395</f>
        <v>1.56</v>
      </c>
      <c r="I395" s="16" t="n">
        <v>2.2</v>
      </c>
      <c r="J395" s="74" t="n">
        <f aca="false">H395/I395*100</f>
        <v>70.9090909090909</v>
      </c>
      <c r="K395" s="62" t="n">
        <v>293</v>
      </c>
      <c r="L395" s="73" t="n">
        <f aca="false">M395+N395-P395</f>
        <v>-12</v>
      </c>
      <c r="M395" s="74" t="n">
        <v>54</v>
      </c>
      <c r="N395" s="74" t="n">
        <v>10</v>
      </c>
      <c r="O395" s="75" t="n">
        <f aca="false">L395/(H395*Q395)</f>
        <v>-8.09716599190283</v>
      </c>
      <c r="P395" s="74" t="n">
        <v>76</v>
      </c>
      <c r="Q395" s="72" t="n">
        <v>0.95</v>
      </c>
      <c r="R395" s="73" t="n">
        <f aca="false">S395*T395*U395*V395</f>
        <v>5.28</v>
      </c>
      <c r="S395" s="74" t="n">
        <v>4</v>
      </c>
      <c r="T395" s="72" t="n">
        <v>0.45</v>
      </c>
      <c r="U395" s="72" t="n">
        <f aca="false">44/12</f>
        <v>3.66666666666667</v>
      </c>
      <c r="V395" s="72" t="n">
        <f aca="false">IF(B395="озимая пшеница", IF(C395="классическая технология", 0.65, 0.82),
 IF(B395="подсолнечник", IF(C395="классическая технология", 0.68, 0.75),
 IF(B395="кукуруза", IF(C395="классическая технология", 0.65, 0.85),
 IF(B395="многолетние травы", IF(C395="классическая технология", 0.55, 0.7),
 IF(B395="Лён", IF(C395="классическая технология", 0.48, 0.7),
 IF(B395="Горох", IF(C395="классическая технология", 0.55, 0.8),
 "введите корректное значение"
 ))))))</f>
        <v>0.8</v>
      </c>
      <c r="W395" s="73" t="n">
        <f aca="false">H395*X395</f>
        <v>1.2792</v>
      </c>
      <c r="X395" s="72" t="n">
        <v>0.82</v>
      </c>
    </row>
    <row r="396" customFormat="false" ht="15" hidden="false" customHeight="false" outlineLevel="0" collapsed="false">
      <c r="A396" s="59" t="n">
        <v>394</v>
      </c>
      <c r="B396" s="71" t="s">
        <v>104</v>
      </c>
      <c r="C396" s="71" t="s">
        <v>102</v>
      </c>
      <c r="D396" s="72" t="n">
        <v>0.592</v>
      </c>
      <c r="E396" s="72" t="n">
        <v>0.074</v>
      </c>
      <c r="F396" s="72" t="n">
        <v>0.592</v>
      </c>
      <c r="G396" s="73" t="n">
        <f aca="false">D396+E396+F396</f>
        <v>1.258</v>
      </c>
      <c r="H396" s="73" t="n">
        <f aca="false">I396-G396</f>
        <v>0.942</v>
      </c>
      <c r="I396" s="16" t="n">
        <v>2.2</v>
      </c>
      <c r="J396" s="74" t="n">
        <f aca="false">H396/I396*100</f>
        <v>42.8181818181818</v>
      </c>
      <c r="K396" s="62" t="n">
        <v>395</v>
      </c>
      <c r="L396" s="73" t="n">
        <f aca="false">M396+N396-P396</f>
        <v>80</v>
      </c>
      <c r="M396" s="74" t="n">
        <v>108</v>
      </c>
      <c r="N396" s="74" t="n">
        <v>12</v>
      </c>
      <c r="O396" s="75" t="n">
        <f aca="false">L396/(H396*Q396)</f>
        <v>84.9256900212314</v>
      </c>
      <c r="P396" s="74" t="n">
        <v>40</v>
      </c>
      <c r="Q396" s="72" t="n">
        <v>1</v>
      </c>
      <c r="R396" s="73" t="n">
        <f aca="false">S396*T396*U396*V396</f>
        <v>4.5375</v>
      </c>
      <c r="S396" s="74" t="n">
        <v>5</v>
      </c>
      <c r="T396" s="72" t="n">
        <v>0.45</v>
      </c>
      <c r="U396" s="72" t="n">
        <f aca="false">44/12</f>
        <v>3.66666666666667</v>
      </c>
      <c r="V396" s="72" t="n">
        <f aca="false">IF(B396="озимая пшеница", IF(C396="классическая технология", 0.65, 0.82),
 IF(B396="подсолнечник", IF(C396="классическая технология", 0.68, 0.75),
 IF(B396="кукуруза", IF(C396="классическая технология", 0.65, 0.85),
 IF(B396="многолетние травы", IF(C396="классическая технология", 0.55, 0.7),
 IF(B396="Лён", IF(C396="классическая технология", 0.48, 0.7),
 IF(B396="Горох", IF(C396="классическая технология", 0.55, 0.8),
 "введите корректное значение"
 ))))))</f>
        <v>0.55</v>
      </c>
      <c r="W396" s="73" t="n">
        <f aca="false">H396*X396</f>
        <v>0.79128</v>
      </c>
      <c r="X396" s="72" t="n">
        <v>0.84</v>
      </c>
    </row>
    <row r="397" customFormat="false" ht="15" hidden="false" customHeight="false" outlineLevel="0" collapsed="false">
      <c r="A397" s="59" t="n">
        <v>395</v>
      </c>
      <c r="B397" s="71" t="s">
        <v>105</v>
      </c>
      <c r="C397" s="71" t="s">
        <v>101</v>
      </c>
      <c r="D397" s="72" t="n">
        <v>0.36</v>
      </c>
      <c r="E397" s="72" t="n">
        <v>0.045</v>
      </c>
      <c r="F397" s="72" t="n">
        <v>0.09</v>
      </c>
      <c r="G397" s="73" t="n">
        <f aca="false">D397+E397+F397</f>
        <v>0.495</v>
      </c>
      <c r="H397" s="73" t="n">
        <f aca="false">I397-G397</f>
        <v>3.105</v>
      </c>
      <c r="I397" s="16" t="n">
        <v>3.6</v>
      </c>
      <c r="J397" s="74" t="n">
        <f aca="false">H397/I397*100</f>
        <v>86.25</v>
      </c>
      <c r="K397" s="62" t="n">
        <v>425</v>
      </c>
      <c r="L397" s="73" t="n">
        <f aca="false">M397+N397-P397</f>
        <v>39</v>
      </c>
      <c r="M397" s="74" t="n">
        <v>84</v>
      </c>
      <c r="N397" s="74" t="n">
        <v>6</v>
      </c>
      <c r="O397" s="75" t="n">
        <f aca="false">L397/(H397*Q397)</f>
        <v>14.6051005504999</v>
      </c>
      <c r="P397" s="74" t="n">
        <v>51</v>
      </c>
      <c r="Q397" s="72" t="n">
        <v>0.86</v>
      </c>
      <c r="R397" s="73" t="n">
        <f aca="false">S397*T397*U397*V397</f>
        <v>8.415</v>
      </c>
      <c r="S397" s="74" t="n">
        <v>6</v>
      </c>
      <c r="T397" s="72" t="n">
        <v>0.45</v>
      </c>
      <c r="U397" s="72" t="n">
        <f aca="false">44/12</f>
        <v>3.66666666666667</v>
      </c>
      <c r="V397" s="72" t="n">
        <f aca="false">IF(B397="озимая пшеница", IF(C397="классическая технология", 0.65, 0.82),
 IF(B397="подсолнечник", IF(C397="классическая технология", 0.68, 0.75),
 IF(B397="кукуруза", IF(C397="классическая технология", 0.65, 0.85),
 IF(B397="многолетние травы", IF(C397="классическая технология", 0.55, 0.7),
 IF(B397="Лён", IF(C397="классическая технология", 0.48, 0.7),
 IF(B397="Горох", IF(C397="классическая технология", 0.55, 0.8),
 "введите корректное значение"
 ))))))</f>
        <v>0.85</v>
      </c>
      <c r="W397" s="73" t="n">
        <f aca="false">H397*X397</f>
        <v>2.9187</v>
      </c>
      <c r="X397" s="72" t="n">
        <v>0.94</v>
      </c>
    </row>
    <row r="398" customFormat="false" ht="15" hidden="false" customHeight="false" outlineLevel="0" collapsed="false">
      <c r="A398" s="59" t="n">
        <v>396</v>
      </c>
      <c r="B398" s="71" t="s">
        <v>103</v>
      </c>
      <c r="C398" s="71" t="s">
        <v>101</v>
      </c>
      <c r="D398" s="72" t="n">
        <v>0.325</v>
      </c>
      <c r="E398" s="72" t="n">
        <v>0.065</v>
      </c>
      <c r="F398" s="72" t="n">
        <v>0.325</v>
      </c>
      <c r="G398" s="73" t="n">
        <f aca="false">D398+E398+F398</f>
        <v>0.715</v>
      </c>
      <c r="H398" s="73" t="n">
        <f aca="false">I398-G398</f>
        <v>5.585</v>
      </c>
      <c r="I398" s="16" t="n">
        <v>6.3</v>
      </c>
      <c r="J398" s="74" t="n">
        <f aca="false">H398/I398*100</f>
        <v>88.6507936507937</v>
      </c>
      <c r="K398" s="62" t="n">
        <v>320</v>
      </c>
      <c r="L398" s="73" t="n">
        <f aca="false">M398+N398-P398</f>
        <v>78</v>
      </c>
      <c r="M398" s="74" t="n">
        <v>103</v>
      </c>
      <c r="N398" s="74" t="n">
        <v>15</v>
      </c>
      <c r="O398" s="75" t="n">
        <f aca="false">L398/(H398*Q398)</f>
        <v>17.2419509930701</v>
      </c>
      <c r="P398" s="74" t="n">
        <v>40</v>
      </c>
      <c r="Q398" s="72" t="n">
        <v>0.81</v>
      </c>
      <c r="R398" s="73" t="n">
        <f aca="false">S398*T398*U398*V398</f>
        <v>6.765</v>
      </c>
      <c r="S398" s="74" t="n">
        <v>5</v>
      </c>
      <c r="T398" s="72" t="n">
        <v>0.45</v>
      </c>
      <c r="U398" s="72" t="n">
        <f aca="false">44/12</f>
        <v>3.66666666666667</v>
      </c>
      <c r="V398" s="72" t="n">
        <f aca="false">IF(B398="озимая пшеница", IF(C398="классическая технология", 0.65, 0.82),
 IF(B398="подсолнечник", IF(C398="классическая технология", 0.68, 0.75),
 IF(B398="кукуруза", IF(C398="классическая технология", 0.65, 0.85),
 IF(B398="многолетние травы", IF(C398="классическая технология", 0.55, 0.7),
 IF(B398="Лён", IF(C398="классическая технология", 0.48, 0.7),
 IF(B398="Горох", IF(C398="классическая технология", 0.55, 0.8),
 "введите корректное значение"
 ))))))</f>
        <v>0.82</v>
      </c>
      <c r="W398" s="73" t="n">
        <f aca="false">H398*X398</f>
        <v>4.9148</v>
      </c>
      <c r="X398" s="72" t="n">
        <v>0.88</v>
      </c>
    </row>
    <row r="399" customFormat="false" ht="15" hidden="false" customHeight="false" outlineLevel="0" collapsed="false">
      <c r="A399" s="59" t="n">
        <v>397</v>
      </c>
      <c r="B399" s="71" t="s">
        <v>107</v>
      </c>
      <c r="C399" s="71" t="s">
        <v>101</v>
      </c>
      <c r="D399" s="72" t="n">
        <v>0.231</v>
      </c>
      <c r="E399" s="72" t="n">
        <v>0.154</v>
      </c>
      <c r="F399" s="72" t="n">
        <v>0.308</v>
      </c>
      <c r="G399" s="73" t="n">
        <f aca="false">D399+E399+F399</f>
        <v>0.693</v>
      </c>
      <c r="H399" s="73" t="n">
        <f aca="false">I399-G399</f>
        <v>0.907</v>
      </c>
      <c r="I399" s="16" t="n">
        <v>1.6</v>
      </c>
      <c r="J399" s="74" t="n">
        <f aca="false">H399/I399*100</f>
        <v>56.6875</v>
      </c>
      <c r="K399" s="62" t="n">
        <v>348</v>
      </c>
      <c r="L399" s="73" t="n">
        <f aca="false">M399+N399-P399</f>
        <v>66</v>
      </c>
      <c r="M399" s="74" t="n">
        <v>100</v>
      </c>
      <c r="N399" s="74" t="n">
        <v>7</v>
      </c>
      <c r="O399" s="75" t="n">
        <f aca="false">L399/(H399*Q399)</f>
        <v>81.7610842015287</v>
      </c>
      <c r="P399" s="74" t="n">
        <v>41</v>
      </c>
      <c r="Q399" s="72" t="n">
        <v>0.89</v>
      </c>
      <c r="R399" s="73" t="n">
        <f aca="false">S399*T399*U399*V399</f>
        <v>7.425</v>
      </c>
      <c r="S399" s="74" t="n">
        <v>6</v>
      </c>
      <c r="T399" s="72" t="n">
        <v>0.45</v>
      </c>
      <c r="U399" s="72" t="n">
        <f aca="false">44/12</f>
        <v>3.66666666666667</v>
      </c>
      <c r="V399" s="72" t="n">
        <f aca="false">IF(B399="озимая пшеница", IF(C399="классическая технология", 0.65, 0.82),
 IF(B399="подсолнечник", IF(C399="классическая технология", 0.68, 0.75),
 IF(B399="кукуруза", IF(C399="классическая технология", 0.65, 0.85),
 IF(B399="многолетние травы", IF(C399="классическая технология", 0.55, 0.7),
 IF(B399="Лён", IF(C399="классическая технология", 0.48, 0.7),
 IF(B399="Горох", IF(C399="классическая технология", 0.55, 0.8),
 "введите корректное значение"
 ))))))</f>
        <v>0.75</v>
      </c>
      <c r="W399" s="73" t="n">
        <f aca="false">H399*X399</f>
        <v>0.86165</v>
      </c>
      <c r="X399" s="72" t="n">
        <v>0.95</v>
      </c>
    </row>
    <row r="400" customFormat="false" ht="15" hidden="false" customHeight="false" outlineLevel="0" collapsed="false">
      <c r="A400" s="59" t="n">
        <v>398</v>
      </c>
      <c r="B400" s="71" t="s">
        <v>104</v>
      </c>
      <c r="C400" s="71" t="s">
        <v>102</v>
      </c>
      <c r="D400" s="72" t="n">
        <v>0.608</v>
      </c>
      <c r="E400" s="72" t="n">
        <v>0.152</v>
      </c>
      <c r="F400" s="72" t="n">
        <v>0.228</v>
      </c>
      <c r="G400" s="73" t="n">
        <f aca="false">D400+E400+F400</f>
        <v>0.988</v>
      </c>
      <c r="H400" s="73" t="n">
        <f aca="false">I400-G400</f>
        <v>0.912</v>
      </c>
      <c r="I400" s="16" t="n">
        <v>1.9</v>
      </c>
      <c r="J400" s="74" t="n">
        <f aca="false">H400/I400*100</f>
        <v>48</v>
      </c>
      <c r="K400" s="62" t="n">
        <v>204</v>
      </c>
      <c r="L400" s="73" t="n">
        <f aca="false">M400+N400-P400</f>
        <v>66</v>
      </c>
      <c r="M400" s="74" t="n">
        <v>113</v>
      </c>
      <c r="N400" s="74" t="n">
        <v>7</v>
      </c>
      <c r="O400" s="75" t="n">
        <f aca="false">L400/(H400*Q400)</f>
        <v>82.2368421052632</v>
      </c>
      <c r="P400" s="74" t="n">
        <v>54</v>
      </c>
      <c r="Q400" s="72" t="n">
        <v>0.88</v>
      </c>
      <c r="R400" s="73" t="n">
        <f aca="false">S400*T400*U400*V400</f>
        <v>2.7225</v>
      </c>
      <c r="S400" s="74" t="n">
        <v>3</v>
      </c>
      <c r="T400" s="72" t="n">
        <v>0.45</v>
      </c>
      <c r="U400" s="72" t="n">
        <f aca="false">44/12</f>
        <v>3.66666666666667</v>
      </c>
      <c r="V400" s="72" t="n">
        <f aca="false">IF(B400="озимая пшеница", IF(C400="классическая технология", 0.65, 0.82),
 IF(B400="подсолнечник", IF(C400="классическая технология", 0.68, 0.75),
 IF(B400="кукуруза", IF(C400="классическая технология", 0.65, 0.85),
 IF(B400="многолетние травы", IF(C400="классическая технология", 0.55, 0.7),
 IF(B400="Лён", IF(C400="классическая технология", 0.48, 0.7),
 IF(B400="Горох", IF(C400="классическая технология", 0.55, 0.8),
 "введите корректное значение"
 ))))))</f>
        <v>0.55</v>
      </c>
      <c r="W400" s="73" t="n">
        <f aca="false">H400*X400</f>
        <v>0.73872</v>
      </c>
      <c r="X400" s="72" t="n">
        <v>0.81</v>
      </c>
    </row>
    <row r="401" customFormat="false" ht="15" hidden="false" customHeight="false" outlineLevel="0" collapsed="false">
      <c r="A401" s="59" t="n">
        <v>399</v>
      </c>
      <c r="B401" s="71" t="s">
        <v>104</v>
      </c>
      <c r="C401" s="71" t="s">
        <v>102</v>
      </c>
      <c r="D401" s="72" t="n">
        <v>0.32</v>
      </c>
      <c r="E401" s="72" t="n">
        <v>0.08</v>
      </c>
      <c r="F401" s="72" t="n">
        <v>0.32</v>
      </c>
      <c r="G401" s="73" t="n">
        <f aca="false">D401+E401+F401</f>
        <v>0.72</v>
      </c>
      <c r="H401" s="73" t="n">
        <f aca="false">I401-G401</f>
        <v>1.28</v>
      </c>
      <c r="I401" s="16" t="n">
        <v>2</v>
      </c>
      <c r="J401" s="74" t="n">
        <f aca="false">H401/I401*100</f>
        <v>64</v>
      </c>
      <c r="K401" s="62" t="n">
        <v>113</v>
      </c>
      <c r="L401" s="73" t="n">
        <f aca="false">M401+N401-P401</f>
        <v>89</v>
      </c>
      <c r="M401" s="74" t="n">
        <v>123</v>
      </c>
      <c r="N401" s="74" t="n">
        <v>12</v>
      </c>
      <c r="O401" s="75" t="n">
        <f aca="false">L401/(H401*Q401)</f>
        <v>70.2335858585859</v>
      </c>
      <c r="P401" s="74" t="n">
        <v>46</v>
      </c>
      <c r="Q401" s="72" t="n">
        <v>0.99</v>
      </c>
      <c r="R401" s="73" t="n">
        <f aca="false">S401*T401*U401*V401</f>
        <v>3.63</v>
      </c>
      <c r="S401" s="74" t="n">
        <v>4</v>
      </c>
      <c r="T401" s="72" t="n">
        <v>0.45</v>
      </c>
      <c r="U401" s="72" t="n">
        <f aca="false">44/12</f>
        <v>3.66666666666667</v>
      </c>
      <c r="V401" s="72" t="n">
        <f aca="false">IF(B401="озимая пшеница", IF(C401="классическая технология", 0.65, 0.82),
 IF(B401="подсолнечник", IF(C401="классическая технология", 0.68, 0.75),
 IF(B401="кукуруза", IF(C401="классическая технология", 0.65, 0.85),
 IF(B401="многолетние травы", IF(C401="классическая технология", 0.55, 0.7),
 IF(B401="Лён", IF(C401="классическая технология", 0.48, 0.7),
 IF(B401="Горох", IF(C401="классическая технология", 0.55, 0.8),
 "введите корректное значение"
 ))))))</f>
        <v>0.55</v>
      </c>
      <c r="W401" s="73" t="n">
        <f aca="false">H401*X401</f>
        <v>1.1776</v>
      </c>
      <c r="X401" s="72" t="n">
        <v>0.92</v>
      </c>
    </row>
    <row r="402" customFormat="false" ht="15" hidden="false" customHeight="false" outlineLevel="0" collapsed="false">
      <c r="A402" s="59" t="n">
        <v>400</v>
      </c>
      <c r="B402" s="71" t="s">
        <v>104</v>
      </c>
      <c r="C402" s="71" t="s">
        <v>101</v>
      </c>
      <c r="D402" s="72" t="n">
        <v>0.344</v>
      </c>
      <c r="E402" s="72" t="n">
        <v>0.086</v>
      </c>
      <c r="F402" s="72" t="n">
        <v>0.301</v>
      </c>
      <c r="G402" s="73" t="n">
        <f aca="false">D402+E402+F402</f>
        <v>0.731</v>
      </c>
      <c r="H402" s="73" t="n">
        <f aca="false">I402-G402</f>
        <v>1.269</v>
      </c>
      <c r="I402" s="16" t="n">
        <v>2</v>
      </c>
      <c r="J402" s="74" t="n">
        <f aca="false">H402/I402*100</f>
        <v>63.45</v>
      </c>
      <c r="K402" s="62" t="n">
        <v>411</v>
      </c>
      <c r="L402" s="73" t="n">
        <f aca="false">M402+N402-P402</f>
        <v>99</v>
      </c>
      <c r="M402" s="74" t="n">
        <v>149</v>
      </c>
      <c r="N402" s="74" t="n">
        <v>11</v>
      </c>
      <c r="O402" s="75" t="n">
        <f aca="false">L402/(H402*Q402)</f>
        <v>85.7298729639155</v>
      </c>
      <c r="P402" s="74" t="n">
        <v>61</v>
      </c>
      <c r="Q402" s="72" t="n">
        <v>0.91</v>
      </c>
      <c r="R402" s="73" t="n">
        <f aca="false">S402*T402*U402*V402</f>
        <v>5.28</v>
      </c>
      <c r="S402" s="74" t="n">
        <v>4</v>
      </c>
      <c r="T402" s="72" t="n">
        <v>0.45</v>
      </c>
      <c r="U402" s="72" t="n">
        <f aca="false">44/12</f>
        <v>3.66666666666667</v>
      </c>
      <c r="V402" s="72" t="n">
        <f aca="false">IF(B402="озимая пшеница", IF(C402="классическая технология", 0.65, 0.82),
 IF(B402="подсолнечник", IF(C402="классическая технология", 0.68, 0.75),
 IF(B402="кукуруза", IF(C402="классическая технология", 0.65, 0.85),
 IF(B402="многолетние травы", IF(C402="классическая технология", 0.55, 0.7),
 IF(B402="Лён", IF(C402="классическая технология", 0.48, 0.7),
 IF(B402="Горох", IF(C402="классическая технология", 0.55, 0.8),
 "введите корректное значение"
 ))))))</f>
        <v>0.8</v>
      </c>
      <c r="W402" s="73" t="n">
        <f aca="false">H402*X402</f>
        <v>1.11672</v>
      </c>
      <c r="X402" s="72" t="n">
        <v>0.88</v>
      </c>
    </row>
    <row r="403" customFormat="false" ht="15" hidden="false" customHeight="false" outlineLevel="0" collapsed="false">
      <c r="A403" s="59" t="n">
        <v>401</v>
      </c>
      <c r="B403" s="71" t="s">
        <v>104</v>
      </c>
      <c r="C403" s="71" t="s">
        <v>102</v>
      </c>
      <c r="D403" s="72" t="n">
        <v>0.284</v>
      </c>
      <c r="E403" s="72" t="n">
        <v>0.071</v>
      </c>
      <c r="F403" s="72" t="n">
        <v>0.497</v>
      </c>
      <c r="G403" s="73" t="n">
        <f aca="false">D403+E403+F403</f>
        <v>0.852</v>
      </c>
      <c r="H403" s="73" t="n">
        <f aca="false">I403-G403</f>
        <v>1.448</v>
      </c>
      <c r="I403" s="16" t="n">
        <v>2.3</v>
      </c>
      <c r="J403" s="74" t="n">
        <f aca="false">H403/I403*100</f>
        <v>62.9565217391304</v>
      </c>
      <c r="K403" s="62" t="n">
        <v>102</v>
      </c>
      <c r="L403" s="73" t="n">
        <f aca="false">M403+N403-P403</f>
        <v>-7</v>
      </c>
      <c r="M403" s="74" t="n">
        <v>70</v>
      </c>
      <c r="N403" s="74" t="n">
        <v>6</v>
      </c>
      <c r="O403" s="75" t="n">
        <f aca="false">L403/(H403*Q403)</f>
        <v>-5.37139349294046</v>
      </c>
      <c r="P403" s="74" t="n">
        <v>83</v>
      </c>
      <c r="Q403" s="72" t="n">
        <v>0.9</v>
      </c>
      <c r="R403" s="73" t="n">
        <f aca="false">S403*T403*U403*V403</f>
        <v>4.5375</v>
      </c>
      <c r="S403" s="74" t="n">
        <v>5</v>
      </c>
      <c r="T403" s="72" t="n">
        <v>0.45</v>
      </c>
      <c r="U403" s="72" t="n">
        <f aca="false">44/12</f>
        <v>3.66666666666667</v>
      </c>
      <c r="V403" s="72" t="n">
        <f aca="false">IF(B403="озимая пшеница", IF(C403="классическая технология", 0.65, 0.82),
 IF(B403="подсолнечник", IF(C403="классическая технология", 0.68, 0.75),
 IF(B403="кукуруза", IF(C403="классическая технология", 0.65, 0.85),
 IF(B403="многолетние травы", IF(C403="классическая технология", 0.55, 0.7),
 IF(B403="Лён", IF(C403="классическая технология", 0.48, 0.7),
 IF(B403="Горох", IF(C403="классическая технология", 0.55, 0.8),
 "введите корректное значение"
 ))))))</f>
        <v>0.55</v>
      </c>
      <c r="W403" s="73" t="n">
        <f aca="false">H403*X403</f>
        <v>1.18736</v>
      </c>
      <c r="X403" s="72" t="n">
        <v>0.82</v>
      </c>
    </row>
    <row r="404" customFormat="false" ht="15" hidden="false" customHeight="false" outlineLevel="0" collapsed="false">
      <c r="A404" s="59" t="n">
        <v>402</v>
      </c>
      <c r="B404" s="71" t="s">
        <v>107</v>
      </c>
      <c r="C404" s="71" t="s">
        <v>102</v>
      </c>
      <c r="D404" s="72" t="n">
        <v>0.576</v>
      </c>
      <c r="E404" s="72" t="n">
        <v>0.072</v>
      </c>
      <c r="F404" s="72" t="n">
        <v>0.504</v>
      </c>
      <c r="G404" s="73" t="n">
        <f aca="false">D404+E404+F404</f>
        <v>1.152</v>
      </c>
      <c r="H404" s="73" t="n">
        <f aca="false">I404-G404</f>
        <v>0.148</v>
      </c>
      <c r="I404" s="16" t="n">
        <v>1.3</v>
      </c>
      <c r="J404" s="74" t="n">
        <f aca="false">H404/I404*100</f>
        <v>11.3846153846154</v>
      </c>
      <c r="K404" s="62" t="n">
        <v>480</v>
      </c>
      <c r="L404" s="73" t="n">
        <f aca="false">M404+N404-P404</f>
        <v>69</v>
      </c>
      <c r="M404" s="74" t="n">
        <v>114</v>
      </c>
      <c r="N404" s="74" t="n">
        <v>8</v>
      </c>
      <c r="O404" s="75" t="n">
        <f aca="false">L404/(H404*Q404)</f>
        <v>501.307759372276</v>
      </c>
      <c r="P404" s="74" t="n">
        <v>53</v>
      </c>
      <c r="Q404" s="72" t="n">
        <v>0.93</v>
      </c>
      <c r="R404" s="73" t="n">
        <f aca="false">S404*T404*U404*V404</f>
        <v>5.61</v>
      </c>
      <c r="S404" s="74" t="n">
        <v>5</v>
      </c>
      <c r="T404" s="72" t="n">
        <v>0.45</v>
      </c>
      <c r="U404" s="72" t="n">
        <f aca="false">44/12</f>
        <v>3.66666666666667</v>
      </c>
      <c r="V404" s="72" t="n">
        <f aca="false">IF(B404="озимая пшеница", IF(C404="классическая технология", 0.65, 0.82),
 IF(B404="подсолнечник", IF(C404="классическая технология", 0.68, 0.75),
 IF(B404="кукуруза", IF(C404="классическая технология", 0.65, 0.85),
 IF(B404="многолетние травы", IF(C404="классическая технология", 0.55, 0.7),
 IF(B404="Лён", IF(C404="классическая технология", 0.48, 0.7),
 IF(B404="Горох", IF(C404="классическая технология", 0.55, 0.8),
 "введите корректное значение"
 ))))))</f>
        <v>0.68</v>
      </c>
      <c r="W404" s="73" t="n">
        <f aca="false">H404*X404</f>
        <v>0.12136</v>
      </c>
      <c r="X404" s="72" t="n">
        <v>0.82</v>
      </c>
    </row>
    <row r="405" customFormat="false" ht="15" hidden="false" customHeight="false" outlineLevel="0" collapsed="false">
      <c r="A405" s="59" t="n">
        <v>403</v>
      </c>
      <c r="B405" s="71" t="s">
        <v>105</v>
      </c>
      <c r="C405" s="71" t="s">
        <v>101</v>
      </c>
      <c r="D405" s="72" t="n">
        <v>0.336</v>
      </c>
      <c r="E405" s="72" t="n">
        <v>0.096</v>
      </c>
      <c r="F405" s="72" t="n">
        <v>0.288</v>
      </c>
      <c r="G405" s="73" t="n">
        <f aca="false">D405+E405+F405</f>
        <v>0.72</v>
      </c>
      <c r="H405" s="73" t="n">
        <f aca="false">I405-G405</f>
        <v>2.88</v>
      </c>
      <c r="I405" s="16" t="n">
        <v>3.6</v>
      </c>
      <c r="J405" s="74" t="n">
        <f aca="false">H405/I405*100</f>
        <v>80</v>
      </c>
      <c r="K405" s="62" t="n">
        <v>405</v>
      </c>
      <c r="L405" s="73" t="n">
        <f aca="false">M405+N405-P405</f>
        <v>80</v>
      </c>
      <c r="M405" s="74" t="n">
        <v>114</v>
      </c>
      <c r="N405" s="74" t="n">
        <v>10</v>
      </c>
      <c r="O405" s="75" t="n">
        <f aca="false">L405/(H405*Q405)</f>
        <v>30.5250305250305</v>
      </c>
      <c r="P405" s="74" t="n">
        <v>44</v>
      </c>
      <c r="Q405" s="72" t="n">
        <v>0.91</v>
      </c>
      <c r="R405" s="73" t="n">
        <f aca="false">S405*T405*U405*V405</f>
        <v>4.2075</v>
      </c>
      <c r="S405" s="74" t="n">
        <v>3</v>
      </c>
      <c r="T405" s="72" t="n">
        <v>0.45</v>
      </c>
      <c r="U405" s="72" t="n">
        <f aca="false">44/12</f>
        <v>3.66666666666667</v>
      </c>
      <c r="V405" s="72" t="n">
        <f aca="false">IF(B405="озимая пшеница", IF(C405="классическая технология", 0.65, 0.82),
 IF(B405="подсолнечник", IF(C405="классическая технология", 0.68, 0.75),
 IF(B405="кукуруза", IF(C405="классическая технология", 0.65, 0.85),
 IF(B405="многолетние травы", IF(C405="классическая технология", 0.55, 0.7),
 IF(B405="Лён", IF(C405="классическая технология", 0.48, 0.7),
 IF(B405="Горох", IF(C405="классическая технология", 0.55, 0.8),
 "введите корректное значение"
 ))))))</f>
        <v>0.85</v>
      </c>
      <c r="W405" s="73" t="n">
        <f aca="false">H405*X405</f>
        <v>2.3328</v>
      </c>
      <c r="X405" s="72" t="n">
        <v>0.81</v>
      </c>
    </row>
    <row r="406" customFormat="false" ht="15" hidden="false" customHeight="false" outlineLevel="0" collapsed="false">
      <c r="A406" s="59" t="n">
        <v>404</v>
      </c>
      <c r="B406" s="71" t="s">
        <v>100</v>
      </c>
      <c r="C406" s="71" t="s">
        <v>102</v>
      </c>
      <c r="D406" s="72" t="n">
        <v>0.32</v>
      </c>
      <c r="E406" s="72" t="n">
        <v>0.128</v>
      </c>
      <c r="F406" s="72" t="n">
        <v>0.448</v>
      </c>
      <c r="G406" s="73" t="n">
        <f aca="false">D406+E406+F406</f>
        <v>0.896</v>
      </c>
      <c r="H406" s="73" t="n">
        <f aca="false">I406-G406</f>
        <v>0.304</v>
      </c>
      <c r="I406" s="16" t="n">
        <v>1.2</v>
      </c>
      <c r="J406" s="74" t="n">
        <f aca="false">H406/I406*100</f>
        <v>25.3333333333333</v>
      </c>
      <c r="K406" s="62" t="n">
        <v>307</v>
      </c>
      <c r="L406" s="73" t="n">
        <f aca="false">M406+N406-P406</f>
        <v>64</v>
      </c>
      <c r="M406" s="74" t="n">
        <v>102</v>
      </c>
      <c r="N406" s="74" t="n">
        <v>12</v>
      </c>
      <c r="O406" s="75" t="n">
        <f aca="false">L406/(H406*Q406)</f>
        <v>217.03743895822</v>
      </c>
      <c r="P406" s="74" t="n">
        <v>50</v>
      </c>
      <c r="Q406" s="72" t="n">
        <v>0.97</v>
      </c>
      <c r="R406" s="73" t="n">
        <f aca="false">S406*T406*U406*V406</f>
        <v>2.376</v>
      </c>
      <c r="S406" s="74" t="n">
        <v>3</v>
      </c>
      <c r="T406" s="72" t="n">
        <v>0.45</v>
      </c>
      <c r="U406" s="72" t="n">
        <f aca="false">44/12</f>
        <v>3.66666666666667</v>
      </c>
      <c r="V406" s="72" t="n">
        <f aca="false">IF(B406="озимая пшеница", IF(C406="классическая технология", 0.65, 0.82),
 IF(B406="подсолнечник", IF(C406="классическая технология", 0.68, 0.75),
 IF(B406="кукуруза", IF(C406="классическая технология", 0.65, 0.85),
 IF(B406="многолетние травы", IF(C406="классическая технология", 0.55, 0.7),
 IF(B406="Лён", IF(C406="классическая технология", 0.48, 0.7),
 IF(B406="Горох", IF(C406="классическая технология", 0.55, 0.8),
 "введите корректное значение"
 ))))))</f>
        <v>0.48</v>
      </c>
      <c r="W406" s="73" t="n">
        <f aca="false">H406*X406</f>
        <v>0.2736</v>
      </c>
      <c r="X406" s="72" t="n">
        <v>0.9</v>
      </c>
    </row>
    <row r="407" customFormat="false" ht="15" hidden="false" customHeight="false" outlineLevel="0" collapsed="false">
      <c r="A407" s="59" t="n">
        <v>405</v>
      </c>
      <c r="B407" s="71" t="s">
        <v>107</v>
      </c>
      <c r="C407" s="71" t="s">
        <v>101</v>
      </c>
      <c r="D407" s="72" t="n">
        <v>0.252</v>
      </c>
      <c r="E407" s="72" t="n">
        <v>0.126</v>
      </c>
      <c r="F407" s="72" t="n">
        <v>0.189</v>
      </c>
      <c r="G407" s="73" t="n">
        <f aca="false">D407+E407+F407</f>
        <v>0.567</v>
      </c>
      <c r="H407" s="73" t="n">
        <f aca="false">I407-G407</f>
        <v>0.433</v>
      </c>
      <c r="I407" s="16" t="n">
        <v>1</v>
      </c>
      <c r="J407" s="74" t="n">
        <f aca="false">H407/I407*100</f>
        <v>43.3</v>
      </c>
      <c r="K407" s="62" t="n">
        <v>247</v>
      </c>
      <c r="L407" s="73" t="n">
        <f aca="false">M407+N407-P407</f>
        <v>98</v>
      </c>
      <c r="M407" s="74" t="n">
        <v>145</v>
      </c>
      <c r="N407" s="74" t="n">
        <v>5</v>
      </c>
      <c r="O407" s="75" t="n">
        <f aca="false">L407/(H407*Q407)</f>
        <v>243.36338126102</v>
      </c>
      <c r="P407" s="74" t="n">
        <v>52</v>
      </c>
      <c r="Q407" s="72" t="n">
        <v>0.93</v>
      </c>
      <c r="R407" s="73" t="n">
        <f aca="false">S407*T407*U407*V407</f>
        <v>4.95</v>
      </c>
      <c r="S407" s="74" t="n">
        <v>4</v>
      </c>
      <c r="T407" s="72" t="n">
        <v>0.45</v>
      </c>
      <c r="U407" s="72" t="n">
        <f aca="false">44/12</f>
        <v>3.66666666666667</v>
      </c>
      <c r="V407" s="72" t="n">
        <f aca="false">IF(B407="озимая пшеница", IF(C407="классическая технология", 0.65, 0.82),
 IF(B407="подсолнечник", IF(C407="классическая технология", 0.68, 0.75),
 IF(B407="кукуруза", IF(C407="классическая технология", 0.65, 0.85),
 IF(B407="многолетние травы", IF(C407="классическая технология", 0.55, 0.7),
 IF(B407="Лён", IF(C407="классическая технология", 0.48, 0.7),
 IF(B407="Горох", IF(C407="классическая технология", 0.55, 0.8),
 "введите корректное значение"
 ))))))</f>
        <v>0.75</v>
      </c>
      <c r="W407" s="73" t="n">
        <f aca="false">H407*X407</f>
        <v>0.36805</v>
      </c>
      <c r="X407" s="72" t="n">
        <v>0.85</v>
      </c>
    </row>
    <row r="408" customFormat="false" ht="15" hidden="false" customHeight="false" outlineLevel="0" collapsed="false">
      <c r="A408" s="59" t="n">
        <v>406</v>
      </c>
      <c r="B408" s="71" t="s">
        <v>106</v>
      </c>
      <c r="C408" s="71" t="s">
        <v>102</v>
      </c>
      <c r="D408" s="72" t="n">
        <v>0.31</v>
      </c>
      <c r="E408" s="72" t="n">
        <v>0.124</v>
      </c>
      <c r="F408" s="72" t="n">
        <v>0.248</v>
      </c>
      <c r="G408" s="73" t="n">
        <f aca="false">D408+E408+F408</f>
        <v>0.682</v>
      </c>
      <c r="H408" s="73" t="n">
        <f aca="false">I408-G408</f>
        <v>4.118</v>
      </c>
      <c r="I408" s="16" t="n">
        <v>4.8</v>
      </c>
      <c r="J408" s="74" t="n">
        <f aca="false">H408/I408*100</f>
        <v>85.7916666666667</v>
      </c>
      <c r="K408" s="62" t="n">
        <v>227</v>
      </c>
      <c r="L408" s="73" t="n">
        <f aca="false">M408+N408-P408</f>
        <v>6</v>
      </c>
      <c r="M408" s="74" t="n">
        <v>62</v>
      </c>
      <c r="N408" s="74" t="n">
        <v>7</v>
      </c>
      <c r="O408" s="75" t="n">
        <f aca="false">L408/(H408*Q408)</f>
        <v>1.55001911690244</v>
      </c>
      <c r="P408" s="74" t="n">
        <v>63</v>
      </c>
      <c r="Q408" s="72" t="n">
        <v>0.94</v>
      </c>
      <c r="R408" s="73" t="n">
        <f aca="false">S408*T408*U408*V408</f>
        <v>4.5375</v>
      </c>
      <c r="S408" s="74" t="n">
        <v>5</v>
      </c>
      <c r="T408" s="72" t="n">
        <v>0.45</v>
      </c>
      <c r="U408" s="72" t="n">
        <f aca="false">44/12</f>
        <v>3.66666666666667</v>
      </c>
      <c r="V408" s="72" t="n">
        <f aca="false">IF(B408="озимая пшеница", IF(C408="классическая технология", 0.65, 0.82),
 IF(B408="подсолнечник", IF(C408="классическая технология", 0.68, 0.75),
 IF(B408="кукуруза", IF(C408="классическая технология", 0.65, 0.85),
 IF(B408="многолетние травы", IF(C408="классическая технология", 0.55, 0.7),
 IF(B408="Лён", IF(C408="классическая технология", 0.48, 0.7),
 IF(B408="Горох", IF(C408="классическая технология", 0.55, 0.8),
 "введите корректное значение"
 ))))))</f>
        <v>0.55</v>
      </c>
      <c r="W408" s="73" t="n">
        <f aca="false">H408*X408</f>
        <v>3.9121</v>
      </c>
      <c r="X408" s="72" t="n">
        <v>0.95</v>
      </c>
    </row>
    <row r="409" customFormat="false" ht="15" hidden="false" customHeight="false" outlineLevel="0" collapsed="false">
      <c r="A409" s="59" t="n">
        <v>407</v>
      </c>
      <c r="B409" s="71" t="s">
        <v>103</v>
      </c>
      <c r="C409" s="71" t="s">
        <v>102</v>
      </c>
      <c r="D409" s="72" t="n">
        <v>0.335</v>
      </c>
      <c r="E409" s="72" t="n">
        <v>0.067</v>
      </c>
      <c r="F409" s="72" t="n">
        <v>0.335</v>
      </c>
      <c r="G409" s="73" t="n">
        <f aca="false">D409+E409+F409</f>
        <v>0.737</v>
      </c>
      <c r="H409" s="73" t="n">
        <f aca="false">I409-G409</f>
        <v>4.163</v>
      </c>
      <c r="I409" s="16" t="n">
        <v>4.9</v>
      </c>
      <c r="J409" s="74" t="n">
        <f aca="false">H409/I409*100</f>
        <v>84.9591836734694</v>
      </c>
      <c r="K409" s="62" t="n">
        <v>215</v>
      </c>
      <c r="L409" s="73" t="n">
        <f aca="false">M409+N409-P409</f>
        <v>17</v>
      </c>
      <c r="M409" s="74" t="n">
        <v>86</v>
      </c>
      <c r="N409" s="74" t="n">
        <v>10</v>
      </c>
      <c r="O409" s="75" t="n">
        <f aca="false">L409/(H409*Q409)</f>
        <v>4.97999214918885</v>
      </c>
      <c r="P409" s="74" t="n">
        <v>79</v>
      </c>
      <c r="Q409" s="72" t="n">
        <v>0.82</v>
      </c>
      <c r="R409" s="73" t="n">
        <f aca="false">S409*T409*U409*V409</f>
        <v>6.435</v>
      </c>
      <c r="S409" s="74" t="n">
        <v>6</v>
      </c>
      <c r="T409" s="72" t="n">
        <v>0.45</v>
      </c>
      <c r="U409" s="72" t="n">
        <f aca="false">44/12</f>
        <v>3.66666666666667</v>
      </c>
      <c r="V409" s="72" t="n">
        <f aca="false">IF(B409="озимая пшеница", IF(C409="классическая технология", 0.65, 0.82),
 IF(B409="подсолнечник", IF(C409="классическая технология", 0.68, 0.75),
 IF(B409="кукуруза", IF(C409="классическая технология", 0.65, 0.85),
 IF(B409="многолетние травы", IF(C409="классическая технология", 0.55, 0.7),
 IF(B409="Лён", IF(C409="классическая технология", 0.48, 0.7),
 IF(B409="Горох", IF(C409="классическая технология", 0.55, 0.8),
 "введите корректное значение"
 ))))))</f>
        <v>0.65</v>
      </c>
      <c r="W409" s="73" t="n">
        <f aca="false">H409*X409</f>
        <v>4.12137</v>
      </c>
      <c r="X409" s="72" t="n">
        <v>0.99</v>
      </c>
    </row>
    <row r="410" customFormat="false" ht="15" hidden="false" customHeight="false" outlineLevel="0" collapsed="false">
      <c r="A410" s="59" t="n">
        <v>408</v>
      </c>
      <c r="B410" s="71" t="s">
        <v>103</v>
      </c>
      <c r="C410" s="71" t="s">
        <v>102</v>
      </c>
      <c r="D410" s="72" t="n">
        <v>0.345</v>
      </c>
      <c r="E410" s="72" t="n">
        <v>0.138</v>
      </c>
      <c r="F410" s="72" t="n">
        <v>0.276</v>
      </c>
      <c r="G410" s="73" t="n">
        <f aca="false">D410+E410+F410</f>
        <v>0.759</v>
      </c>
      <c r="H410" s="73" t="n">
        <f aca="false">I410-G410</f>
        <v>4.941</v>
      </c>
      <c r="I410" s="16" t="n">
        <v>5.7</v>
      </c>
      <c r="J410" s="74" t="n">
        <f aca="false">H410/I410*100</f>
        <v>86.6842105263158</v>
      </c>
      <c r="K410" s="62" t="n">
        <v>477</v>
      </c>
      <c r="L410" s="73" t="n">
        <f aca="false">M410+N410-P410</f>
        <v>12</v>
      </c>
      <c r="M410" s="74" t="n">
        <v>56</v>
      </c>
      <c r="N410" s="74" t="n">
        <v>8</v>
      </c>
      <c r="O410" s="75" t="n">
        <f aca="false">L410/(H410*Q410)</f>
        <v>2.63984583300335</v>
      </c>
      <c r="P410" s="74" t="n">
        <v>52</v>
      </c>
      <c r="Q410" s="72" t="n">
        <v>0.92</v>
      </c>
      <c r="R410" s="73" t="n">
        <f aca="false">S410*T410*U410*V410</f>
        <v>5.3625</v>
      </c>
      <c r="S410" s="74" t="n">
        <v>5</v>
      </c>
      <c r="T410" s="72" t="n">
        <v>0.45</v>
      </c>
      <c r="U410" s="72" t="n">
        <f aca="false">44/12</f>
        <v>3.66666666666667</v>
      </c>
      <c r="V410" s="72" t="n">
        <f aca="false">IF(B410="озимая пшеница", IF(C410="классическая технология", 0.65, 0.82),
 IF(B410="подсолнечник", IF(C410="классическая технология", 0.68, 0.75),
 IF(B410="кукуруза", IF(C410="классическая технология", 0.65, 0.85),
 IF(B410="многолетние травы", IF(C410="классическая технология", 0.55, 0.7),
 IF(B410="Лён", IF(C410="классическая технология", 0.48, 0.7),
 IF(B410="Горох", IF(C410="классическая технология", 0.55, 0.8),
 "введите корректное значение"
 ))))))</f>
        <v>0.65</v>
      </c>
      <c r="W410" s="73" t="n">
        <f aca="false">H410*X410</f>
        <v>4.89159</v>
      </c>
      <c r="X410" s="72" t="n">
        <v>0.99</v>
      </c>
    </row>
    <row r="411" customFormat="false" ht="15" hidden="false" customHeight="false" outlineLevel="0" collapsed="false">
      <c r="A411" s="59" t="n">
        <v>409</v>
      </c>
      <c r="B411" s="71" t="s">
        <v>100</v>
      </c>
      <c r="C411" s="71" t="s">
        <v>102</v>
      </c>
      <c r="D411" s="72" t="n">
        <v>0.264</v>
      </c>
      <c r="E411" s="72" t="n">
        <v>0.066</v>
      </c>
      <c r="F411" s="72" t="n">
        <v>0.33</v>
      </c>
      <c r="G411" s="73" t="n">
        <f aca="false">D411+E411+F411</f>
        <v>0.66</v>
      </c>
      <c r="H411" s="73" t="n">
        <f aca="false">I411-G411</f>
        <v>0.24</v>
      </c>
      <c r="I411" s="16" t="n">
        <v>0.9</v>
      </c>
      <c r="J411" s="74" t="n">
        <f aca="false">H411/I411*100</f>
        <v>26.6666666666667</v>
      </c>
      <c r="K411" s="62" t="n">
        <v>135</v>
      </c>
      <c r="L411" s="73" t="n">
        <f aca="false">M411+N411-P411</f>
        <v>6</v>
      </c>
      <c r="M411" s="74" t="n">
        <v>82</v>
      </c>
      <c r="N411" s="74" t="n">
        <v>6</v>
      </c>
      <c r="O411" s="75" t="n">
        <f aca="false">L411/(H411*Q411)</f>
        <v>30.4878048780488</v>
      </c>
      <c r="P411" s="74" t="n">
        <v>82</v>
      </c>
      <c r="Q411" s="72" t="n">
        <v>0.82</v>
      </c>
      <c r="R411" s="73" t="n">
        <f aca="false">S411*T411*U411*V411</f>
        <v>3.96</v>
      </c>
      <c r="S411" s="74" t="n">
        <v>5</v>
      </c>
      <c r="T411" s="72" t="n">
        <v>0.45</v>
      </c>
      <c r="U411" s="72" t="n">
        <f aca="false">44/12</f>
        <v>3.66666666666667</v>
      </c>
      <c r="V411" s="72" t="n">
        <f aca="false">IF(B411="озимая пшеница", IF(C411="классическая технология", 0.65, 0.82),
 IF(B411="подсолнечник", IF(C411="классическая технология", 0.68, 0.75),
 IF(B411="кукуруза", IF(C411="классическая технология", 0.65, 0.85),
 IF(B411="многолетние травы", IF(C411="классическая технология", 0.55, 0.7),
 IF(B411="Лён", IF(C411="классическая технология", 0.48, 0.7),
 IF(B411="Горох", IF(C411="классическая технология", 0.55, 0.8),
 "введите корректное значение"
 ))))))</f>
        <v>0.48</v>
      </c>
      <c r="W411" s="73" t="n">
        <f aca="false">H411*X411</f>
        <v>0.192</v>
      </c>
      <c r="X411" s="72" t="n">
        <v>0.8</v>
      </c>
    </row>
    <row r="412" customFormat="false" ht="15" hidden="false" customHeight="false" outlineLevel="0" collapsed="false">
      <c r="A412" s="59" t="n">
        <v>410</v>
      </c>
      <c r="B412" s="71" t="s">
        <v>103</v>
      </c>
      <c r="C412" s="71" t="s">
        <v>102</v>
      </c>
      <c r="D412" s="72" t="n">
        <v>0.168</v>
      </c>
      <c r="E412" s="72" t="n">
        <v>0.084</v>
      </c>
      <c r="F412" s="72" t="n">
        <v>0.126</v>
      </c>
      <c r="G412" s="73" t="n">
        <f aca="false">D412+E412+F412</f>
        <v>0.378</v>
      </c>
      <c r="H412" s="73" t="n">
        <f aca="false">I412-G412</f>
        <v>5.022</v>
      </c>
      <c r="I412" s="16" t="n">
        <v>5.4</v>
      </c>
      <c r="J412" s="74" t="n">
        <f aca="false">H412/I412*100</f>
        <v>93</v>
      </c>
      <c r="K412" s="62" t="n">
        <v>500</v>
      </c>
      <c r="L412" s="73" t="n">
        <f aca="false">M412+N412-P412</f>
        <v>44</v>
      </c>
      <c r="M412" s="74" t="n">
        <v>105</v>
      </c>
      <c r="N412" s="74" t="n">
        <v>9</v>
      </c>
      <c r="O412" s="75" t="n">
        <f aca="false">L412/(H412*Q412)</f>
        <v>8.8499491127926</v>
      </c>
      <c r="P412" s="74" t="n">
        <v>70</v>
      </c>
      <c r="Q412" s="72" t="n">
        <v>0.99</v>
      </c>
      <c r="R412" s="73" t="n">
        <f aca="false">S412*T412*U412*V412</f>
        <v>3.2175</v>
      </c>
      <c r="S412" s="74" t="n">
        <v>3</v>
      </c>
      <c r="T412" s="72" t="n">
        <v>0.45</v>
      </c>
      <c r="U412" s="72" t="n">
        <f aca="false">44/12</f>
        <v>3.66666666666667</v>
      </c>
      <c r="V412" s="72" t="n">
        <f aca="false">IF(B412="озимая пшеница", IF(C412="классическая технология", 0.65, 0.82),
 IF(B412="подсолнечник", IF(C412="классическая технология", 0.68, 0.75),
 IF(B412="кукуруза", IF(C412="классическая технология", 0.65, 0.85),
 IF(B412="многолетние травы", IF(C412="классическая технология", 0.55, 0.7),
 IF(B412="Лён", IF(C412="классическая технология", 0.48, 0.7),
 IF(B412="Горох", IF(C412="классическая технология", 0.55, 0.8),
 "введите корректное значение"
 ))))))</f>
        <v>0.65</v>
      </c>
      <c r="W412" s="73" t="n">
        <f aca="false">H412*X412</f>
        <v>4.7709</v>
      </c>
      <c r="X412" s="72" t="n">
        <v>0.95</v>
      </c>
    </row>
    <row r="413" customFormat="false" ht="15" hidden="false" customHeight="false" outlineLevel="0" collapsed="false">
      <c r="A413" s="59" t="n">
        <v>411</v>
      </c>
      <c r="B413" s="71" t="s">
        <v>104</v>
      </c>
      <c r="C413" s="71" t="s">
        <v>101</v>
      </c>
      <c r="D413" s="72" t="n">
        <v>0.284</v>
      </c>
      <c r="E413" s="72" t="n">
        <v>0.071</v>
      </c>
      <c r="F413" s="72" t="n">
        <v>0.568</v>
      </c>
      <c r="G413" s="73" t="n">
        <f aca="false">D413+E413+F413</f>
        <v>0.923</v>
      </c>
      <c r="H413" s="73" t="n">
        <f aca="false">I413-G413</f>
        <v>1.477</v>
      </c>
      <c r="I413" s="16" t="n">
        <v>2.4</v>
      </c>
      <c r="J413" s="74" t="n">
        <f aca="false">H413/I413*100</f>
        <v>61.5416666666667</v>
      </c>
      <c r="K413" s="62" t="n">
        <v>334</v>
      </c>
      <c r="L413" s="73" t="n">
        <f aca="false">M413+N413-P413</f>
        <v>17</v>
      </c>
      <c r="M413" s="74" t="n">
        <v>76</v>
      </c>
      <c r="N413" s="74" t="n">
        <v>5</v>
      </c>
      <c r="O413" s="75" t="n">
        <f aca="false">L413/(H413*Q413)</f>
        <v>11.8657909247639</v>
      </c>
      <c r="P413" s="74" t="n">
        <v>64</v>
      </c>
      <c r="Q413" s="72" t="n">
        <v>0.97</v>
      </c>
      <c r="R413" s="73" t="n">
        <f aca="false">S413*T413*U413*V413</f>
        <v>6.6</v>
      </c>
      <c r="S413" s="74" t="n">
        <v>5</v>
      </c>
      <c r="T413" s="72" t="n">
        <v>0.45</v>
      </c>
      <c r="U413" s="72" t="n">
        <f aca="false">44/12</f>
        <v>3.66666666666667</v>
      </c>
      <c r="V413" s="72" t="n">
        <f aca="false">IF(B413="озимая пшеница", IF(C413="классическая технология", 0.65, 0.82),
 IF(B413="подсолнечник", IF(C413="классическая технология", 0.68, 0.75),
 IF(B413="кукуруза", IF(C413="классическая технология", 0.65, 0.85),
 IF(B413="многолетние травы", IF(C413="классическая технология", 0.55, 0.7),
 IF(B413="Лён", IF(C413="классическая технология", 0.48, 0.7),
 IF(B413="Горох", IF(C413="классическая технология", 0.55, 0.8),
 "введите корректное значение"
 ))))))</f>
        <v>0.8</v>
      </c>
      <c r="W413" s="73" t="n">
        <f aca="false">H413*X413</f>
        <v>1.1816</v>
      </c>
      <c r="X413" s="72" t="n">
        <v>0.8</v>
      </c>
    </row>
    <row r="414" customFormat="false" ht="15" hidden="false" customHeight="false" outlineLevel="0" collapsed="false">
      <c r="A414" s="59" t="n">
        <v>412</v>
      </c>
      <c r="B414" s="71" t="s">
        <v>104</v>
      </c>
      <c r="C414" s="71" t="s">
        <v>101</v>
      </c>
      <c r="D414" s="72" t="n">
        <v>0.608</v>
      </c>
      <c r="E414" s="72" t="n">
        <v>0.152</v>
      </c>
      <c r="F414" s="72" t="n">
        <v>0.608</v>
      </c>
      <c r="G414" s="73" t="n">
        <f aca="false">D414+E414+F414</f>
        <v>1.368</v>
      </c>
      <c r="H414" s="73" t="n">
        <f aca="false">I414-G414</f>
        <v>0.732</v>
      </c>
      <c r="I414" s="16" t="n">
        <v>2.1</v>
      </c>
      <c r="J414" s="74" t="n">
        <f aca="false">H414/I414*100</f>
        <v>34.8571428571429</v>
      </c>
      <c r="K414" s="62" t="n">
        <v>276</v>
      </c>
      <c r="L414" s="73" t="n">
        <f aca="false">M414+N414-P414</f>
        <v>31</v>
      </c>
      <c r="M414" s="74" t="n">
        <v>81</v>
      </c>
      <c r="N414" s="74" t="n">
        <v>10</v>
      </c>
      <c r="O414" s="75" t="n">
        <f aca="false">L414/(H414*Q414)</f>
        <v>51.0237671999473</v>
      </c>
      <c r="P414" s="74" t="n">
        <v>60</v>
      </c>
      <c r="Q414" s="72" t="n">
        <v>0.83</v>
      </c>
      <c r="R414" s="73" t="n">
        <f aca="false">S414*T414*U414*V414</f>
        <v>3.96</v>
      </c>
      <c r="S414" s="74" t="n">
        <v>3</v>
      </c>
      <c r="T414" s="72" t="n">
        <v>0.45</v>
      </c>
      <c r="U414" s="72" t="n">
        <f aca="false">44/12</f>
        <v>3.66666666666667</v>
      </c>
      <c r="V414" s="72" t="n">
        <f aca="false">IF(B414="озимая пшеница", IF(C414="классическая технология", 0.65, 0.82),
 IF(B414="подсолнечник", IF(C414="классическая технология", 0.68, 0.75),
 IF(B414="кукуруза", IF(C414="классическая технология", 0.65, 0.85),
 IF(B414="многолетние травы", IF(C414="классическая технология", 0.55, 0.7),
 IF(B414="Лён", IF(C414="классическая технология", 0.48, 0.7),
 IF(B414="Горох", IF(C414="классическая технология", 0.55, 0.8),
 "введите корректное значение"
 ))))))</f>
        <v>0.8</v>
      </c>
      <c r="W414" s="73" t="n">
        <f aca="false">H414*X414</f>
        <v>0.60024</v>
      </c>
      <c r="X414" s="72" t="n">
        <v>0.82</v>
      </c>
    </row>
    <row r="415" customFormat="false" ht="15" hidden="false" customHeight="false" outlineLevel="0" collapsed="false">
      <c r="A415" s="59" t="n">
        <v>413</v>
      </c>
      <c r="B415" s="71" t="s">
        <v>103</v>
      </c>
      <c r="C415" s="71" t="s">
        <v>101</v>
      </c>
      <c r="D415" s="72" t="n">
        <v>0.497</v>
      </c>
      <c r="E415" s="72" t="n">
        <v>0.071</v>
      </c>
      <c r="F415" s="72" t="n">
        <v>0.568</v>
      </c>
      <c r="G415" s="73" t="n">
        <f aca="false">D415+E415+F415</f>
        <v>1.136</v>
      </c>
      <c r="H415" s="73" t="n">
        <f aca="false">I415-G415</f>
        <v>5.364</v>
      </c>
      <c r="I415" s="16" t="n">
        <v>6.5</v>
      </c>
      <c r="J415" s="74" t="n">
        <f aca="false">H415/I415*100</f>
        <v>82.5230769230769</v>
      </c>
      <c r="K415" s="62" t="n">
        <v>285</v>
      </c>
      <c r="L415" s="73" t="n">
        <f aca="false">M415+N415-P415</f>
        <v>46</v>
      </c>
      <c r="M415" s="74" t="n">
        <v>80</v>
      </c>
      <c r="N415" s="74" t="n">
        <v>9</v>
      </c>
      <c r="O415" s="75" t="n">
        <f aca="false">L415/(H415*Q415)</f>
        <v>10.5872713379549</v>
      </c>
      <c r="P415" s="74" t="n">
        <v>43</v>
      </c>
      <c r="Q415" s="72" t="n">
        <v>0.81</v>
      </c>
      <c r="R415" s="73" t="n">
        <f aca="false">S415*T415*U415*V415</f>
        <v>6.765</v>
      </c>
      <c r="S415" s="74" t="n">
        <v>5</v>
      </c>
      <c r="T415" s="72" t="n">
        <v>0.45</v>
      </c>
      <c r="U415" s="72" t="n">
        <f aca="false">44/12</f>
        <v>3.66666666666667</v>
      </c>
      <c r="V415" s="72" t="n">
        <f aca="false">IF(B415="озимая пшеница", IF(C415="классическая технология", 0.65, 0.82),
 IF(B415="подсолнечник", IF(C415="классическая технология", 0.68, 0.75),
 IF(B415="кукуруза", IF(C415="классическая технология", 0.65, 0.85),
 IF(B415="многолетние травы", IF(C415="классическая технология", 0.55, 0.7),
 IF(B415="Лён", IF(C415="классическая технология", 0.48, 0.7),
 IF(B415="Горох", IF(C415="классическая технология", 0.55, 0.8),
 "введите корректное значение"
 ))))))</f>
        <v>0.82</v>
      </c>
      <c r="W415" s="73" t="n">
        <f aca="false">H415*X415</f>
        <v>4.5594</v>
      </c>
      <c r="X415" s="72" t="n">
        <v>0.85</v>
      </c>
    </row>
    <row r="416" customFormat="false" ht="15" hidden="false" customHeight="false" outlineLevel="0" collapsed="false">
      <c r="A416" s="59" t="n">
        <v>414</v>
      </c>
      <c r="B416" s="71" t="s">
        <v>104</v>
      </c>
      <c r="C416" s="71" t="s">
        <v>102</v>
      </c>
      <c r="D416" s="72" t="n">
        <v>0.364</v>
      </c>
      <c r="E416" s="72" t="n">
        <v>0.052</v>
      </c>
      <c r="F416" s="72" t="n">
        <v>0.208</v>
      </c>
      <c r="G416" s="73" t="n">
        <f aca="false">D416+E416+F416</f>
        <v>0.624</v>
      </c>
      <c r="H416" s="73" t="n">
        <f aca="false">I416-G416</f>
        <v>1.676</v>
      </c>
      <c r="I416" s="16" t="n">
        <v>2.3</v>
      </c>
      <c r="J416" s="74" t="n">
        <f aca="false">H416/I416*100</f>
        <v>72.8695652173913</v>
      </c>
      <c r="K416" s="62" t="n">
        <v>200</v>
      </c>
      <c r="L416" s="73" t="n">
        <f aca="false">M416+N416-P416</f>
        <v>28</v>
      </c>
      <c r="M416" s="74" t="n">
        <v>93</v>
      </c>
      <c r="N416" s="74" t="n">
        <v>9</v>
      </c>
      <c r="O416" s="75" t="n">
        <f aca="false">L416/(H416*Q416)</f>
        <v>17.0473917490624</v>
      </c>
      <c r="P416" s="74" t="n">
        <v>74</v>
      </c>
      <c r="Q416" s="72" t="n">
        <v>0.98</v>
      </c>
      <c r="R416" s="73" t="n">
        <f aca="false">S416*T416*U416*V416</f>
        <v>4.5375</v>
      </c>
      <c r="S416" s="74" t="n">
        <v>5</v>
      </c>
      <c r="T416" s="72" t="n">
        <v>0.45</v>
      </c>
      <c r="U416" s="72" t="n">
        <f aca="false">44/12</f>
        <v>3.66666666666667</v>
      </c>
      <c r="V416" s="72" t="n">
        <f aca="false">IF(B416="озимая пшеница", IF(C416="классическая технология", 0.65, 0.82),
 IF(B416="подсолнечник", IF(C416="классическая технология", 0.68, 0.75),
 IF(B416="кукуруза", IF(C416="классическая технология", 0.65, 0.85),
 IF(B416="многолетние травы", IF(C416="классическая технология", 0.55, 0.7),
 IF(B416="Лён", IF(C416="классическая технология", 0.48, 0.7),
 IF(B416="Горох", IF(C416="классическая технология", 0.55, 0.8),
 "введите корректное значение"
 ))))))</f>
        <v>0.55</v>
      </c>
      <c r="W416" s="73" t="n">
        <f aca="false">H416*X416</f>
        <v>1.35756</v>
      </c>
      <c r="X416" s="72" t="n">
        <v>0.81</v>
      </c>
    </row>
    <row r="417" customFormat="false" ht="15" hidden="false" customHeight="false" outlineLevel="0" collapsed="false">
      <c r="A417" s="59" t="n">
        <v>415</v>
      </c>
      <c r="B417" s="71" t="s">
        <v>104</v>
      </c>
      <c r="C417" s="71" t="s">
        <v>102</v>
      </c>
      <c r="D417" s="72" t="n">
        <v>0.164</v>
      </c>
      <c r="E417" s="72" t="n">
        <v>0.041</v>
      </c>
      <c r="F417" s="72" t="n">
        <v>0.246</v>
      </c>
      <c r="G417" s="73" t="n">
        <f aca="false">D417+E417+F417</f>
        <v>0.451</v>
      </c>
      <c r="H417" s="73" t="n">
        <f aca="false">I417-G417</f>
        <v>1.949</v>
      </c>
      <c r="I417" s="16" t="n">
        <v>2.4</v>
      </c>
      <c r="J417" s="74" t="n">
        <f aca="false">H417/I417*100</f>
        <v>81.2083333333333</v>
      </c>
      <c r="K417" s="62" t="n">
        <v>495</v>
      </c>
      <c r="L417" s="73" t="n">
        <f aca="false">M417+N417-P417</f>
        <v>22</v>
      </c>
      <c r="M417" s="74" t="n">
        <v>50</v>
      </c>
      <c r="N417" s="74" t="n">
        <v>13</v>
      </c>
      <c r="O417" s="75" t="n">
        <f aca="false">L417/(H417*Q417)</f>
        <v>13.4379046641745</v>
      </c>
      <c r="P417" s="74" t="n">
        <v>41</v>
      </c>
      <c r="Q417" s="72" t="n">
        <v>0.84</v>
      </c>
      <c r="R417" s="73" t="n">
        <f aca="false">S417*T417*U417*V417</f>
        <v>4.5375</v>
      </c>
      <c r="S417" s="74" t="n">
        <v>5</v>
      </c>
      <c r="T417" s="72" t="n">
        <v>0.45</v>
      </c>
      <c r="U417" s="72" t="n">
        <f aca="false">44/12</f>
        <v>3.66666666666667</v>
      </c>
      <c r="V417" s="72" t="n">
        <f aca="false">IF(B417="озимая пшеница", IF(C417="классическая технология", 0.65, 0.82),
 IF(B417="подсолнечник", IF(C417="классическая технология", 0.68, 0.75),
 IF(B417="кукуруза", IF(C417="классическая технология", 0.65, 0.85),
 IF(B417="многолетние травы", IF(C417="классическая технология", 0.55, 0.7),
 IF(B417="Лён", IF(C417="классическая технология", 0.48, 0.7),
 IF(B417="Горох", IF(C417="классическая технология", 0.55, 0.8),
 "введите корректное значение"
 ))))))</f>
        <v>0.55</v>
      </c>
      <c r="W417" s="73" t="n">
        <f aca="false">H417*X417</f>
        <v>1.89053</v>
      </c>
      <c r="X417" s="72" t="n">
        <v>0.97</v>
      </c>
    </row>
    <row r="418" customFormat="false" ht="15" hidden="false" customHeight="false" outlineLevel="0" collapsed="false">
      <c r="A418" s="59" t="n">
        <v>416</v>
      </c>
      <c r="B418" s="71" t="s">
        <v>106</v>
      </c>
      <c r="C418" s="71" t="s">
        <v>101</v>
      </c>
      <c r="D418" s="72" t="n">
        <v>0.528</v>
      </c>
      <c r="E418" s="72" t="n">
        <v>0.066</v>
      </c>
      <c r="F418" s="72" t="n">
        <v>0.462</v>
      </c>
      <c r="G418" s="73" t="n">
        <f aca="false">D418+E418+F418</f>
        <v>1.056</v>
      </c>
      <c r="H418" s="73" t="n">
        <f aca="false">I418-G418</f>
        <v>3.144</v>
      </c>
      <c r="I418" s="16" t="n">
        <v>4.2</v>
      </c>
      <c r="J418" s="74" t="n">
        <f aca="false">H418/I418*100</f>
        <v>74.8571428571429</v>
      </c>
      <c r="K418" s="62" t="n">
        <v>391</v>
      </c>
      <c r="L418" s="73" t="n">
        <f aca="false">M418+N418-P418</f>
        <v>49</v>
      </c>
      <c r="M418" s="74" t="n">
        <v>84</v>
      </c>
      <c r="N418" s="74" t="n">
        <v>14</v>
      </c>
      <c r="O418" s="75" t="n">
        <f aca="false">L418/(H418*Q418)</f>
        <v>19.2410391731851</v>
      </c>
      <c r="P418" s="74" t="n">
        <v>49</v>
      </c>
      <c r="Q418" s="72" t="n">
        <v>0.81</v>
      </c>
      <c r="R418" s="73" t="n">
        <f aca="false">S418*T418*U418*V418</f>
        <v>6.93</v>
      </c>
      <c r="S418" s="74" t="n">
        <v>6</v>
      </c>
      <c r="T418" s="72" t="n">
        <v>0.45</v>
      </c>
      <c r="U418" s="72" t="n">
        <f aca="false">44/12</f>
        <v>3.66666666666667</v>
      </c>
      <c r="V418" s="72" t="n">
        <f aca="false">IF(B418="озимая пшеница", IF(C418="классическая технология", 0.65, 0.82),
 IF(B418="подсолнечник", IF(C418="классическая технология", 0.68, 0.75),
 IF(B418="кукуруза", IF(C418="классическая технология", 0.65, 0.85),
 IF(B418="многолетние травы", IF(C418="классическая технология", 0.55, 0.7),
 IF(B418="Лён", IF(C418="классическая технология", 0.48, 0.7),
 IF(B418="Горох", IF(C418="классическая технология", 0.55, 0.8),
 "введите корректное значение"
 ))))))</f>
        <v>0.7</v>
      </c>
      <c r="W418" s="73" t="n">
        <f aca="false">H418*X418</f>
        <v>2.8296</v>
      </c>
      <c r="X418" s="72" t="n">
        <v>0.9</v>
      </c>
    </row>
    <row r="419" customFormat="false" ht="15" hidden="false" customHeight="false" outlineLevel="0" collapsed="false">
      <c r="A419" s="59" t="n">
        <v>417</v>
      </c>
      <c r="B419" s="71" t="s">
        <v>100</v>
      </c>
      <c r="C419" s="71" t="s">
        <v>102</v>
      </c>
      <c r="D419" s="72" t="n">
        <v>0.438</v>
      </c>
      <c r="E419" s="72" t="n">
        <v>0.073</v>
      </c>
      <c r="F419" s="72" t="n">
        <v>0.438</v>
      </c>
      <c r="G419" s="73" t="n">
        <f aca="false">D419+E419+F419</f>
        <v>0.949</v>
      </c>
      <c r="H419" s="73" t="n">
        <f aca="false">I419-G419</f>
        <v>-0.049</v>
      </c>
      <c r="I419" s="16" t="n">
        <v>0.9</v>
      </c>
      <c r="J419" s="74" t="n">
        <f aca="false">H419/I419*100</f>
        <v>-5.44444444444445</v>
      </c>
      <c r="K419" s="62" t="n">
        <v>143</v>
      </c>
      <c r="L419" s="73" t="n">
        <f aca="false">M419+N419-P419</f>
        <v>25</v>
      </c>
      <c r="M419" s="74" t="n">
        <v>101</v>
      </c>
      <c r="N419" s="74" t="n">
        <v>9</v>
      </c>
      <c r="O419" s="75" t="n">
        <f aca="false">L419/(H419*Q419)</f>
        <v>-510.204081632653</v>
      </c>
      <c r="P419" s="74" t="n">
        <v>85</v>
      </c>
      <c r="Q419" s="72" t="n">
        <v>1</v>
      </c>
      <c r="R419" s="73" t="n">
        <f aca="false">S419*T419*U419*V419</f>
        <v>4.752</v>
      </c>
      <c r="S419" s="74" t="n">
        <v>6</v>
      </c>
      <c r="T419" s="72" t="n">
        <v>0.45</v>
      </c>
      <c r="U419" s="72" t="n">
        <f aca="false">44/12</f>
        <v>3.66666666666667</v>
      </c>
      <c r="V419" s="72" t="n">
        <f aca="false">IF(B419="озимая пшеница", IF(C419="классическая технология", 0.65, 0.82),
 IF(B419="подсолнечник", IF(C419="классическая технология", 0.68, 0.75),
 IF(B419="кукуруза", IF(C419="классическая технология", 0.65, 0.85),
 IF(B419="многолетние травы", IF(C419="классическая технология", 0.55, 0.7),
 IF(B419="Лён", IF(C419="классическая технология", 0.48, 0.7),
 IF(B419="Горох", IF(C419="классическая технология", 0.55, 0.8),
 "введите корректное значение"
 ))))))</f>
        <v>0.48</v>
      </c>
      <c r="W419" s="73" t="n">
        <f aca="false">H419*X419</f>
        <v>-0.04067</v>
      </c>
      <c r="X419" s="72" t="n">
        <v>0.83</v>
      </c>
    </row>
    <row r="420" customFormat="false" ht="15" hidden="false" customHeight="false" outlineLevel="0" collapsed="false">
      <c r="A420" s="59" t="n">
        <v>418</v>
      </c>
      <c r="B420" s="71" t="s">
        <v>107</v>
      </c>
      <c r="C420" s="71" t="s">
        <v>101</v>
      </c>
      <c r="D420" s="72" t="n">
        <v>0.456</v>
      </c>
      <c r="E420" s="72" t="n">
        <v>0.057</v>
      </c>
      <c r="F420" s="72" t="n">
        <v>0.228</v>
      </c>
      <c r="G420" s="73" t="n">
        <f aca="false">D420+E420+F420</f>
        <v>0.741</v>
      </c>
      <c r="H420" s="73" t="n">
        <f aca="false">I420-G420</f>
        <v>0.459</v>
      </c>
      <c r="I420" s="16" t="n">
        <v>1.2</v>
      </c>
      <c r="J420" s="74" t="n">
        <f aca="false">H420/I420*100</f>
        <v>38.25</v>
      </c>
      <c r="K420" s="62" t="n">
        <v>114</v>
      </c>
      <c r="L420" s="73" t="n">
        <f aca="false">M420+N420-P420</f>
        <v>31</v>
      </c>
      <c r="M420" s="74" t="n">
        <v>95</v>
      </c>
      <c r="N420" s="74" t="n">
        <v>7</v>
      </c>
      <c r="O420" s="75" t="n">
        <f aca="false">L420/(H420*Q420)</f>
        <v>73.4110069148432</v>
      </c>
      <c r="P420" s="74" t="n">
        <v>71</v>
      </c>
      <c r="Q420" s="72" t="n">
        <v>0.92</v>
      </c>
      <c r="R420" s="73" t="n">
        <f aca="false">S420*T420*U420*V420</f>
        <v>3.7125</v>
      </c>
      <c r="S420" s="74" t="n">
        <v>3</v>
      </c>
      <c r="T420" s="72" t="n">
        <v>0.45</v>
      </c>
      <c r="U420" s="72" t="n">
        <f aca="false">44/12</f>
        <v>3.66666666666667</v>
      </c>
      <c r="V420" s="72" t="n">
        <f aca="false">IF(B420="озимая пшеница", IF(C420="классическая технология", 0.65, 0.82),
 IF(B420="подсолнечник", IF(C420="классическая технология", 0.68, 0.75),
 IF(B420="кукуруза", IF(C420="классическая технология", 0.65, 0.85),
 IF(B420="многолетние травы", IF(C420="классическая технология", 0.55, 0.7),
 IF(B420="Лён", IF(C420="классическая технология", 0.48, 0.7),
 IF(B420="Горох", IF(C420="классическая технология", 0.55, 0.8),
 "введите корректное значение"
 ))))))</f>
        <v>0.75</v>
      </c>
      <c r="W420" s="73" t="n">
        <f aca="false">H420*X420</f>
        <v>0.44982</v>
      </c>
      <c r="X420" s="72" t="n">
        <v>0.98</v>
      </c>
    </row>
    <row r="421" customFormat="false" ht="15" hidden="false" customHeight="false" outlineLevel="0" collapsed="false">
      <c r="A421" s="59" t="n">
        <v>419</v>
      </c>
      <c r="B421" s="71" t="s">
        <v>106</v>
      </c>
      <c r="C421" s="71" t="s">
        <v>102</v>
      </c>
      <c r="D421" s="72" t="n">
        <v>0.165</v>
      </c>
      <c r="E421" s="72" t="n">
        <v>0.11</v>
      </c>
      <c r="F421" s="72" t="n">
        <v>0.385</v>
      </c>
      <c r="G421" s="73" t="n">
        <f aca="false">D421+E421+F421</f>
        <v>0.66</v>
      </c>
      <c r="H421" s="73" t="n">
        <f aca="false">I421-G421</f>
        <v>4.04</v>
      </c>
      <c r="I421" s="16" t="n">
        <v>4.7</v>
      </c>
      <c r="J421" s="74" t="n">
        <f aca="false">H421/I421*100</f>
        <v>85.9574468085106</v>
      </c>
      <c r="K421" s="62" t="n">
        <v>378</v>
      </c>
      <c r="L421" s="73" t="n">
        <f aca="false">M421+N421-P421</f>
        <v>57</v>
      </c>
      <c r="M421" s="74" t="n">
        <v>91</v>
      </c>
      <c r="N421" s="74" t="n">
        <v>8</v>
      </c>
      <c r="O421" s="75" t="n">
        <f aca="false">L421/(H421*Q421)</f>
        <v>15.0094796713714</v>
      </c>
      <c r="P421" s="74" t="n">
        <v>42</v>
      </c>
      <c r="Q421" s="72" t="n">
        <v>0.94</v>
      </c>
      <c r="R421" s="73" t="n">
        <f aca="false">S421*T421*U421*V421</f>
        <v>5.445</v>
      </c>
      <c r="S421" s="74" t="n">
        <v>6</v>
      </c>
      <c r="T421" s="72" t="n">
        <v>0.45</v>
      </c>
      <c r="U421" s="72" t="n">
        <f aca="false">44/12</f>
        <v>3.66666666666667</v>
      </c>
      <c r="V421" s="72" t="n">
        <f aca="false">IF(B421="озимая пшеница", IF(C421="классическая технология", 0.65, 0.82),
 IF(B421="подсолнечник", IF(C421="классическая технология", 0.68, 0.75),
 IF(B421="кукуруза", IF(C421="классическая технология", 0.65, 0.85),
 IF(B421="многолетние травы", IF(C421="классическая технология", 0.55, 0.7),
 IF(B421="Лён", IF(C421="классическая технология", 0.48, 0.7),
 IF(B421="Горох", IF(C421="классическая технология", 0.55, 0.8),
 "введите корректное значение"
 ))))))</f>
        <v>0.55</v>
      </c>
      <c r="W421" s="73" t="n">
        <f aca="false">H421*X421</f>
        <v>3.838</v>
      </c>
      <c r="X421" s="72" t="n">
        <v>0.95</v>
      </c>
    </row>
    <row r="422" customFormat="false" ht="15" hidden="false" customHeight="false" outlineLevel="0" collapsed="false">
      <c r="A422" s="59" t="n">
        <v>420</v>
      </c>
      <c r="B422" s="71" t="s">
        <v>106</v>
      </c>
      <c r="C422" s="71" t="s">
        <v>101</v>
      </c>
      <c r="D422" s="72" t="n">
        <v>0.414</v>
      </c>
      <c r="E422" s="72" t="n">
        <v>0.138</v>
      </c>
      <c r="F422" s="72" t="n">
        <v>0.552</v>
      </c>
      <c r="G422" s="73" t="n">
        <f aca="false">D422+E422+F422</f>
        <v>1.104</v>
      </c>
      <c r="H422" s="73" t="n">
        <f aca="false">I422-G422</f>
        <v>3.396</v>
      </c>
      <c r="I422" s="16" t="n">
        <v>4.5</v>
      </c>
      <c r="J422" s="74" t="n">
        <f aca="false">H422/I422*100</f>
        <v>75.4666666666667</v>
      </c>
      <c r="K422" s="62" t="n">
        <v>413</v>
      </c>
      <c r="L422" s="73" t="n">
        <f aca="false">M422+N422-P422</f>
        <v>95</v>
      </c>
      <c r="M422" s="74" t="n">
        <v>138</v>
      </c>
      <c r="N422" s="74" t="n">
        <v>7</v>
      </c>
      <c r="O422" s="75" t="n">
        <f aca="false">L422/(H422*Q422)</f>
        <v>28.8392651148106</v>
      </c>
      <c r="P422" s="74" t="n">
        <v>50</v>
      </c>
      <c r="Q422" s="72" t="n">
        <v>0.97</v>
      </c>
      <c r="R422" s="73" t="n">
        <f aca="false">S422*T422*U422*V422</f>
        <v>5.775</v>
      </c>
      <c r="S422" s="74" t="n">
        <v>5</v>
      </c>
      <c r="T422" s="72" t="n">
        <v>0.45</v>
      </c>
      <c r="U422" s="72" t="n">
        <f aca="false">44/12</f>
        <v>3.66666666666667</v>
      </c>
      <c r="V422" s="72" t="n">
        <f aca="false">IF(B422="озимая пшеница", IF(C422="классическая технология", 0.65, 0.82),
 IF(B422="подсолнечник", IF(C422="классическая технология", 0.68, 0.75),
 IF(B422="кукуруза", IF(C422="классическая технология", 0.65, 0.85),
 IF(B422="многолетние травы", IF(C422="классическая технология", 0.55, 0.7),
 IF(B422="Лён", IF(C422="классическая технология", 0.48, 0.7),
 IF(B422="Горох", IF(C422="классическая технология", 0.55, 0.8),
 "введите корректное значение"
 ))))))</f>
        <v>0.7</v>
      </c>
      <c r="W422" s="73" t="n">
        <f aca="false">H422*X422</f>
        <v>3.2262</v>
      </c>
      <c r="X422" s="72" t="n">
        <v>0.95</v>
      </c>
    </row>
    <row r="423" customFormat="false" ht="15" hidden="false" customHeight="false" outlineLevel="0" collapsed="false">
      <c r="A423" s="59" t="n">
        <v>421</v>
      </c>
      <c r="B423" s="71" t="s">
        <v>105</v>
      </c>
      <c r="C423" s="71" t="s">
        <v>102</v>
      </c>
      <c r="D423" s="72" t="n">
        <v>0.162</v>
      </c>
      <c r="E423" s="72" t="n">
        <v>0.054</v>
      </c>
      <c r="F423" s="72" t="n">
        <v>0.432</v>
      </c>
      <c r="G423" s="73" t="n">
        <f aca="false">D423+E423+F423</f>
        <v>0.648</v>
      </c>
      <c r="H423" s="73" t="n">
        <f aca="false">I423-G423</f>
        <v>2.352</v>
      </c>
      <c r="I423" s="16" t="n">
        <v>3</v>
      </c>
      <c r="J423" s="74" t="n">
        <f aca="false">H423/I423*100</f>
        <v>78.4</v>
      </c>
      <c r="K423" s="62" t="n">
        <v>267</v>
      </c>
      <c r="L423" s="73" t="n">
        <f aca="false">M423+N423-P423</f>
        <v>21</v>
      </c>
      <c r="M423" s="74" t="n">
        <v>74</v>
      </c>
      <c r="N423" s="74" t="n">
        <v>11</v>
      </c>
      <c r="O423" s="75" t="n">
        <f aca="false">L423/(H423*Q423)</f>
        <v>9.60061443932412</v>
      </c>
      <c r="P423" s="74" t="n">
        <v>64</v>
      </c>
      <c r="Q423" s="72" t="n">
        <v>0.93</v>
      </c>
      <c r="R423" s="73" t="n">
        <f aca="false">S423*T423*U423*V423</f>
        <v>6.435</v>
      </c>
      <c r="S423" s="74" t="n">
        <v>6</v>
      </c>
      <c r="T423" s="72" t="n">
        <v>0.45</v>
      </c>
      <c r="U423" s="72" t="n">
        <f aca="false">44/12</f>
        <v>3.66666666666667</v>
      </c>
      <c r="V423" s="72" t="n">
        <f aca="false">IF(B423="озимая пшеница", IF(C423="классическая технология", 0.65, 0.82),
 IF(B423="подсолнечник", IF(C423="классическая технология", 0.68, 0.75),
 IF(B423="кукуруза", IF(C423="классическая технология", 0.65, 0.85),
 IF(B423="многолетние травы", IF(C423="классическая технология", 0.55, 0.7),
 IF(B423="Лён", IF(C423="классическая технология", 0.48, 0.7),
 IF(B423="Горох", IF(C423="классическая технология", 0.55, 0.8),
 "введите корректное значение"
 ))))))</f>
        <v>0.65</v>
      </c>
      <c r="W423" s="73" t="n">
        <f aca="false">H423*X423</f>
        <v>2.16384</v>
      </c>
      <c r="X423" s="72" t="n">
        <v>0.92</v>
      </c>
    </row>
    <row r="424" customFormat="false" ht="15" hidden="false" customHeight="false" outlineLevel="0" collapsed="false">
      <c r="A424" s="59" t="n">
        <v>422</v>
      </c>
      <c r="B424" s="71" t="s">
        <v>104</v>
      </c>
      <c r="C424" s="71" t="s">
        <v>102</v>
      </c>
      <c r="D424" s="72" t="n">
        <v>0.456</v>
      </c>
      <c r="E424" s="72" t="n">
        <v>0.152</v>
      </c>
      <c r="F424" s="72" t="n">
        <v>0.38</v>
      </c>
      <c r="G424" s="73" t="n">
        <f aca="false">D424+E424+F424</f>
        <v>0.988</v>
      </c>
      <c r="H424" s="73" t="n">
        <f aca="false">I424-G424</f>
        <v>1.212</v>
      </c>
      <c r="I424" s="16" t="n">
        <v>2.2</v>
      </c>
      <c r="J424" s="74" t="n">
        <f aca="false">H424/I424*100</f>
        <v>55.0909090909091</v>
      </c>
      <c r="K424" s="62" t="n">
        <v>459</v>
      </c>
      <c r="L424" s="73" t="n">
        <f aca="false">M424+N424-P424</f>
        <v>-5</v>
      </c>
      <c r="M424" s="74" t="n">
        <v>59</v>
      </c>
      <c r="N424" s="74" t="n">
        <v>12</v>
      </c>
      <c r="O424" s="75" t="n">
        <f aca="false">L424/(H424*Q424)</f>
        <v>-4.8534265191225</v>
      </c>
      <c r="P424" s="74" t="n">
        <v>76</v>
      </c>
      <c r="Q424" s="72" t="n">
        <v>0.85</v>
      </c>
      <c r="R424" s="73" t="n">
        <f aca="false">S424*T424*U424*V424</f>
        <v>3.63</v>
      </c>
      <c r="S424" s="74" t="n">
        <v>4</v>
      </c>
      <c r="T424" s="72" t="n">
        <v>0.45</v>
      </c>
      <c r="U424" s="72" t="n">
        <f aca="false">44/12</f>
        <v>3.66666666666667</v>
      </c>
      <c r="V424" s="72" t="n">
        <f aca="false">IF(B424="озимая пшеница", IF(C424="классическая технология", 0.65, 0.82),
 IF(B424="подсолнечник", IF(C424="классическая технология", 0.68, 0.75),
 IF(B424="кукуруза", IF(C424="классическая технология", 0.65, 0.85),
 IF(B424="многолетние травы", IF(C424="классическая технология", 0.55, 0.7),
 IF(B424="Лён", IF(C424="классическая технология", 0.48, 0.7),
 IF(B424="Горох", IF(C424="классическая технология", 0.55, 0.8),
 "введите корректное значение"
 ))))))</f>
        <v>0.55</v>
      </c>
      <c r="W424" s="73" t="n">
        <f aca="false">H424*X424</f>
        <v>1.13928</v>
      </c>
      <c r="X424" s="72" t="n">
        <v>0.94</v>
      </c>
    </row>
    <row r="425" customFormat="false" ht="15" hidden="false" customHeight="false" outlineLevel="0" collapsed="false">
      <c r="A425" s="59" t="n">
        <v>423</v>
      </c>
      <c r="B425" s="71" t="s">
        <v>104</v>
      </c>
      <c r="C425" s="71" t="s">
        <v>102</v>
      </c>
      <c r="D425" s="72" t="n">
        <v>0.156</v>
      </c>
      <c r="E425" s="72" t="n">
        <v>0.052</v>
      </c>
      <c r="F425" s="72" t="n">
        <v>0.312</v>
      </c>
      <c r="G425" s="73" t="n">
        <f aca="false">D425+E425+F425</f>
        <v>0.52</v>
      </c>
      <c r="H425" s="73" t="n">
        <f aca="false">I425-G425</f>
        <v>1.88</v>
      </c>
      <c r="I425" s="16" t="n">
        <v>2.4</v>
      </c>
      <c r="J425" s="74" t="n">
        <f aca="false">H425/I425*100</f>
        <v>78.3333333333333</v>
      </c>
      <c r="K425" s="62" t="n">
        <v>485</v>
      </c>
      <c r="L425" s="73" t="n">
        <f aca="false">M425+N425-P425</f>
        <v>48</v>
      </c>
      <c r="M425" s="74" t="n">
        <v>101</v>
      </c>
      <c r="N425" s="74" t="n">
        <v>8</v>
      </c>
      <c r="O425" s="75" t="n">
        <f aca="false">L425/(H425*Q425)</f>
        <v>26.8756998880179</v>
      </c>
      <c r="P425" s="74" t="n">
        <v>61</v>
      </c>
      <c r="Q425" s="72" t="n">
        <v>0.95</v>
      </c>
      <c r="R425" s="73" t="n">
        <f aca="false">S425*T425*U425*V425</f>
        <v>5.445</v>
      </c>
      <c r="S425" s="74" t="n">
        <v>6</v>
      </c>
      <c r="T425" s="72" t="n">
        <v>0.45</v>
      </c>
      <c r="U425" s="72" t="n">
        <f aca="false">44/12</f>
        <v>3.66666666666667</v>
      </c>
      <c r="V425" s="72" t="n">
        <f aca="false">IF(B425="озимая пшеница", IF(C425="классическая технология", 0.65, 0.82),
 IF(B425="подсолнечник", IF(C425="классическая технология", 0.68, 0.75),
 IF(B425="кукуруза", IF(C425="классическая технология", 0.65, 0.85),
 IF(B425="многолетние травы", IF(C425="классическая технология", 0.55, 0.7),
 IF(B425="Лён", IF(C425="классическая технология", 0.48, 0.7),
 IF(B425="Горох", IF(C425="классическая технология", 0.55, 0.8),
 "введите корректное значение"
 ))))))</f>
        <v>0.55</v>
      </c>
      <c r="W425" s="73" t="n">
        <f aca="false">H425*X425</f>
        <v>1.8236</v>
      </c>
      <c r="X425" s="72" t="n">
        <v>0.97</v>
      </c>
    </row>
    <row r="426" customFormat="false" ht="15" hidden="false" customHeight="false" outlineLevel="0" collapsed="false">
      <c r="A426" s="59" t="n">
        <v>424</v>
      </c>
      <c r="B426" s="71" t="s">
        <v>100</v>
      </c>
      <c r="C426" s="71" t="s">
        <v>101</v>
      </c>
      <c r="D426" s="72" t="n">
        <v>0.292</v>
      </c>
      <c r="E426" s="72" t="n">
        <v>0.073</v>
      </c>
      <c r="F426" s="72" t="n">
        <v>0.365</v>
      </c>
      <c r="G426" s="73" t="n">
        <f aca="false">D426+E426+F426</f>
        <v>0.73</v>
      </c>
      <c r="H426" s="73" t="n">
        <f aca="false">I426-G426</f>
        <v>0.0700000000000001</v>
      </c>
      <c r="I426" s="16" t="n">
        <v>0.8</v>
      </c>
      <c r="J426" s="74" t="n">
        <f aca="false">H426/I426*100</f>
        <v>8.75000000000001</v>
      </c>
      <c r="K426" s="62" t="n">
        <v>344</v>
      </c>
      <c r="L426" s="73" t="n">
        <f aca="false">M426+N426-P426</f>
        <v>44</v>
      </c>
      <c r="M426" s="74" t="n">
        <v>99</v>
      </c>
      <c r="N426" s="74" t="n">
        <v>10</v>
      </c>
      <c r="O426" s="75" t="n">
        <f aca="false">L426/(H426*Q426)</f>
        <v>757.314974182443</v>
      </c>
      <c r="P426" s="74" t="n">
        <v>65</v>
      </c>
      <c r="Q426" s="72" t="n">
        <v>0.83</v>
      </c>
      <c r="R426" s="73" t="n">
        <f aca="false">S426*T426*U426*V426</f>
        <v>5.775</v>
      </c>
      <c r="S426" s="74" t="n">
        <v>5</v>
      </c>
      <c r="T426" s="72" t="n">
        <v>0.45</v>
      </c>
      <c r="U426" s="72" t="n">
        <f aca="false">44/12</f>
        <v>3.66666666666667</v>
      </c>
      <c r="V426" s="72" t="n">
        <f aca="false">IF(B426="озимая пшеница", IF(C426="классическая технология", 0.65, 0.82),
 IF(B426="подсолнечник", IF(C426="классическая технология", 0.68, 0.75),
 IF(B426="кукуруза", IF(C426="классическая технология", 0.65, 0.85),
 IF(B426="многолетние травы", IF(C426="классическая технология", 0.55, 0.7),
 IF(B426="Лён", IF(C426="классическая технология", 0.48, 0.7),
 IF(B426="Горох", IF(C426="классическая технология", 0.55, 0.8),
 "введите корректное значение"
 ))))))</f>
        <v>0.7</v>
      </c>
      <c r="W426" s="73" t="n">
        <f aca="false">H426*X426</f>
        <v>0.0630000000000001</v>
      </c>
      <c r="X426" s="72" t="n">
        <v>0.9</v>
      </c>
    </row>
    <row r="427" customFormat="false" ht="15" hidden="false" customHeight="false" outlineLevel="0" collapsed="false">
      <c r="A427" s="59" t="n">
        <v>425</v>
      </c>
      <c r="B427" s="71" t="s">
        <v>106</v>
      </c>
      <c r="C427" s="71" t="s">
        <v>101</v>
      </c>
      <c r="D427" s="72" t="n">
        <v>0.258</v>
      </c>
      <c r="E427" s="72" t="n">
        <v>0.043</v>
      </c>
      <c r="F427" s="72" t="n">
        <v>0.129</v>
      </c>
      <c r="G427" s="73" t="n">
        <f aca="false">D427+E427+F427</f>
        <v>0.43</v>
      </c>
      <c r="H427" s="73" t="n">
        <f aca="false">I427-G427</f>
        <v>4.17</v>
      </c>
      <c r="I427" s="16" t="n">
        <v>4.6</v>
      </c>
      <c r="J427" s="74" t="n">
        <f aca="false">H427/I427*100</f>
        <v>90.6521739130435</v>
      </c>
      <c r="K427" s="62" t="n">
        <v>147</v>
      </c>
      <c r="L427" s="73" t="n">
        <f aca="false">M427+N427-P427</f>
        <v>53</v>
      </c>
      <c r="M427" s="74" t="n">
        <v>79</v>
      </c>
      <c r="N427" s="74" t="n">
        <v>15</v>
      </c>
      <c r="O427" s="75" t="n">
        <f aca="false">L427/(H427*Q427)</f>
        <v>13.3787706676764</v>
      </c>
      <c r="P427" s="74" t="n">
        <v>41</v>
      </c>
      <c r="Q427" s="72" t="n">
        <v>0.95</v>
      </c>
      <c r="R427" s="73" t="n">
        <f aca="false">S427*T427*U427*V427</f>
        <v>3.465</v>
      </c>
      <c r="S427" s="74" t="n">
        <v>3</v>
      </c>
      <c r="T427" s="72" t="n">
        <v>0.45</v>
      </c>
      <c r="U427" s="72" t="n">
        <f aca="false">44/12</f>
        <v>3.66666666666667</v>
      </c>
      <c r="V427" s="72" t="n">
        <f aca="false">IF(B427="озимая пшеница", IF(C427="классическая технология", 0.65, 0.82),
 IF(B427="подсолнечник", IF(C427="классическая технология", 0.68, 0.75),
 IF(B427="кукуруза", IF(C427="классическая технология", 0.65, 0.85),
 IF(B427="многолетние травы", IF(C427="классическая технология", 0.55, 0.7),
 IF(B427="Лён", IF(C427="классическая технология", 0.48, 0.7),
 IF(B427="Горох", IF(C427="классическая технология", 0.55, 0.8),
 "введите корректное значение"
 ))))))</f>
        <v>0.7</v>
      </c>
      <c r="W427" s="73" t="n">
        <f aca="false">H427*X427</f>
        <v>3.6696</v>
      </c>
      <c r="X427" s="72" t="n">
        <v>0.88</v>
      </c>
    </row>
    <row r="428" customFormat="false" ht="15" hidden="false" customHeight="false" outlineLevel="0" collapsed="false">
      <c r="A428" s="59" t="n">
        <v>426</v>
      </c>
      <c r="B428" s="71" t="s">
        <v>100</v>
      </c>
      <c r="C428" s="71" t="s">
        <v>101</v>
      </c>
      <c r="D428" s="72" t="n">
        <v>0.528</v>
      </c>
      <c r="E428" s="72" t="n">
        <v>0.132</v>
      </c>
      <c r="F428" s="72" t="n">
        <v>0.528</v>
      </c>
      <c r="G428" s="73" t="n">
        <f aca="false">D428+E428+F428</f>
        <v>1.188</v>
      </c>
      <c r="H428" s="73" t="n">
        <f aca="false">I428-G428</f>
        <v>-0.188</v>
      </c>
      <c r="I428" s="16" t="n">
        <v>1</v>
      </c>
      <c r="J428" s="74" t="n">
        <f aca="false">H428/I428*100</f>
        <v>-18.8</v>
      </c>
      <c r="K428" s="62" t="n">
        <v>349</v>
      </c>
      <c r="L428" s="73" t="n">
        <f aca="false">M428+N428-P428</f>
        <v>53</v>
      </c>
      <c r="M428" s="74" t="n">
        <v>105</v>
      </c>
      <c r="N428" s="74" t="n">
        <v>12</v>
      </c>
      <c r="O428" s="75" t="n">
        <f aca="false">L428/(H428*Q428)</f>
        <v>-296.752519596864</v>
      </c>
      <c r="P428" s="74" t="n">
        <v>64</v>
      </c>
      <c r="Q428" s="72" t="n">
        <v>0.95</v>
      </c>
      <c r="R428" s="73" t="n">
        <f aca="false">S428*T428*U428*V428</f>
        <v>3.465</v>
      </c>
      <c r="S428" s="74" t="n">
        <v>3</v>
      </c>
      <c r="T428" s="72" t="n">
        <v>0.45</v>
      </c>
      <c r="U428" s="72" t="n">
        <f aca="false">44/12</f>
        <v>3.66666666666667</v>
      </c>
      <c r="V428" s="72" t="n">
        <f aca="false">IF(B428="озимая пшеница", IF(C428="классическая технология", 0.65, 0.82),
 IF(B428="подсолнечник", IF(C428="классическая технология", 0.68, 0.75),
 IF(B428="кукуруза", IF(C428="классическая технология", 0.65, 0.85),
 IF(B428="многолетние травы", IF(C428="классическая технология", 0.55, 0.7),
 IF(B428="Лён", IF(C428="классическая технология", 0.48, 0.7),
 IF(B428="Горох", IF(C428="классическая технология", 0.55, 0.8),
 "введите корректное значение"
 ))))))</f>
        <v>0.7</v>
      </c>
      <c r="W428" s="73" t="n">
        <f aca="false">H428*X428</f>
        <v>-0.15416</v>
      </c>
      <c r="X428" s="72" t="n">
        <v>0.82</v>
      </c>
    </row>
    <row r="429" customFormat="false" ht="15" hidden="false" customHeight="false" outlineLevel="0" collapsed="false">
      <c r="A429" s="59" t="n">
        <v>427</v>
      </c>
      <c r="B429" s="71" t="s">
        <v>105</v>
      </c>
      <c r="C429" s="71" t="s">
        <v>102</v>
      </c>
      <c r="D429" s="72" t="n">
        <v>0.287</v>
      </c>
      <c r="E429" s="72" t="n">
        <v>0.041</v>
      </c>
      <c r="F429" s="72" t="n">
        <v>0.123</v>
      </c>
      <c r="G429" s="73" t="n">
        <f aca="false">D429+E429+F429</f>
        <v>0.451</v>
      </c>
      <c r="H429" s="73" t="n">
        <f aca="false">I429-G429</f>
        <v>4.749</v>
      </c>
      <c r="I429" s="16" t="n">
        <v>5.2</v>
      </c>
      <c r="J429" s="74" t="n">
        <f aca="false">H429/I429*100</f>
        <v>91.3269230769231</v>
      </c>
      <c r="K429" s="62" t="n">
        <v>260</v>
      </c>
      <c r="L429" s="73" t="n">
        <f aca="false">M429+N429-P429</f>
        <v>69</v>
      </c>
      <c r="M429" s="74" t="n">
        <v>140</v>
      </c>
      <c r="N429" s="74" t="n">
        <v>7</v>
      </c>
      <c r="O429" s="75" t="n">
        <f aca="false">L429/(H429*Q429)</f>
        <v>16.7004305806667</v>
      </c>
      <c r="P429" s="74" t="n">
        <v>78</v>
      </c>
      <c r="Q429" s="72" t="n">
        <v>0.87</v>
      </c>
      <c r="R429" s="73" t="n">
        <f aca="false">S429*T429*U429*V429</f>
        <v>5.3625</v>
      </c>
      <c r="S429" s="74" t="n">
        <v>5</v>
      </c>
      <c r="T429" s="72" t="n">
        <v>0.45</v>
      </c>
      <c r="U429" s="72" t="n">
        <f aca="false">44/12</f>
        <v>3.66666666666667</v>
      </c>
      <c r="V429" s="72" t="n">
        <f aca="false">IF(B429="озимая пшеница", IF(C429="классическая технология", 0.65, 0.82),
 IF(B429="подсолнечник", IF(C429="классическая технология", 0.68, 0.75),
 IF(B429="кукуруза", IF(C429="классическая технология", 0.65, 0.85),
 IF(B429="многолетние травы", IF(C429="классическая технология", 0.55, 0.7),
 IF(B429="Лён", IF(C429="классическая технология", 0.48, 0.7),
 IF(B429="Горох", IF(C429="классическая технология", 0.55, 0.8),
 "введите корректное значение"
 ))))))</f>
        <v>0.65</v>
      </c>
      <c r="W429" s="73" t="n">
        <f aca="false">H429*X429</f>
        <v>4.749</v>
      </c>
      <c r="X429" s="72" t="n">
        <v>1</v>
      </c>
    </row>
    <row r="430" customFormat="false" ht="15" hidden="false" customHeight="false" outlineLevel="0" collapsed="false">
      <c r="A430" s="59" t="n">
        <v>428</v>
      </c>
      <c r="B430" s="71" t="s">
        <v>100</v>
      </c>
      <c r="C430" s="71" t="s">
        <v>101</v>
      </c>
      <c r="D430" s="72" t="n">
        <v>0.462</v>
      </c>
      <c r="E430" s="72" t="n">
        <v>0.077</v>
      </c>
      <c r="F430" s="72" t="n">
        <v>0.231</v>
      </c>
      <c r="G430" s="73" t="n">
        <f aca="false">D430+E430+F430</f>
        <v>0.77</v>
      </c>
      <c r="H430" s="73" t="n">
        <f aca="false">I430-G430</f>
        <v>0.43</v>
      </c>
      <c r="I430" s="16" t="n">
        <v>1.2</v>
      </c>
      <c r="J430" s="74" t="n">
        <f aca="false">H430/I430*100</f>
        <v>35.8333333333333</v>
      </c>
      <c r="K430" s="62" t="n">
        <v>318</v>
      </c>
      <c r="L430" s="73" t="n">
        <f aca="false">M430+N430-P430</f>
        <v>29</v>
      </c>
      <c r="M430" s="74" t="n">
        <v>95</v>
      </c>
      <c r="N430" s="74" t="n">
        <v>10</v>
      </c>
      <c r="O430" s="75" t="n">
        <f aca="false">L430/(H430*Q430)</f>
        <v>79.343365253078</v>
      </c>
      <c r="P430" s="74" t="n">
        <v>76</v>
      </c>
      <c r="Q430" s="72" t="n">
        <v>0.85</v>
      </c>
      <c r="R430" s="73" t="n">
        <f aca="false">S430*T430*U430*V430</f>
        <v>6.93</v>
      </c>
      <c r="S430" s="74" t="n">
        <v>6</v>
      </c>
      <c r="T430" s="72" t="n">
        <v>0.45</v>
      </c>
      <c r="U430" s="72" t="n">
        <f aca="false">44/12</f>
        <v>3.66666666666667</v>
      </c>
      <c r="V430" s="72" t="n">
        <f aca="false">IF(B430="озимая пшеница", IF(C430="классическая технология", 0.65, 0.82),
 IF(B430="подсолнечник", IF(C430="классическая технология", 0.68, 0.75),
 IF(B430="кукуруза", IF(C430="классическая технология", 0.65, 0.85),
 IF(B430="многолетние травы", IF(C430="классическая технология", 0.55, 0.7),
 IF(B430="Лён", IF(C430="классическая технология", 0.48, 0.7),
 IF(B430="Горох", IF(C430="классическая технология", 0.55, 0.8),
 "введите корректное значение"
 ))))))</f>
        <v>0.7</v>
      </c>
      <c r="W430" s="73" t="n">
        <f aca="false">H430*X430</f>
        <v>0.3741</v>
      </c>
      <c r="X430" s="72" t="n">
        <v>0.87</v>
      </c>
    </row>
    <row r="431" customFormat="false" ht="15" hidden="false" customHeight="false" outlineLevel="0" collapsed="false">
      <c r="A431" s="59" t="n">
        <v>429</v>
      </c>
      <c r="B431" s="71" t="s">
        <v>105</v>
      </c>
      <c r="C431" s="71" t="s">
        <v>102</v>
      </c>
      <c r="D431" s="72" t="n">
        <v>0.376</v>
      </c>
      <c r="E431" s="72" t="n">
        <v>0.047</v>
      </c>
      <c r="F431" s="72" t="n">
        <v>0.235</v>
      </c>
      <c r="G431" s="73" t="n">
        <f aca="false">D431+E431+F431</f>
        <v>0.658</v>
      </c>
      <c r="H431" s="73" t="n">
        <f aca="false">I431-G431</f>
        <v>3.842</v>
      </c>
      <c r="I431" s="16" t="n">
        <v>4.5</v>
      </c>
      <c r="J431" s="74" t="n">
        <f aca="false">H431/I431*100</f>
        <v>85.3777777777778</v>
      </c>
      <c r="K431" s="62" t="n">
        <v>304</v>
      </c>
      <c r="L431" s="73" t="n">
        <f aca="false">M431+N431-P431</f>
        <v>48</v>
      </c>
      <c r="M431" s="74" t="n">
        <v>104</v>
      </c>
      <c r="N431" s="74" t="n">
        <v>6</v>
      </c>
      <c r="O431" s="75" t="n">
        <f aca="false">L431/(H431*Q431)</f>
        <v>14.6982270263649</v>
      </c>
      <c r="P431" s="74" t="n">
        <v>62</v>
      </c>
      <c r="Q431" s="72" t="n">
        <v>0.85</v>
      </c>
      <c r="R431" s="73" t="n">
        <f aca="false">S431*T431*U431*V431</f>
        <v>5.3625</v>
      </c>
      <c r="S431" s="74" t="n">
        <v>5</v>
      </c>
      <c r="T431" s="72" t="n">
        <v>0.45</v>
      </c>
      <c r="U431" s="72" t="n">
        <f aca="false">44/12</f>
        <v>3.66666666666667</v>
      </c>
      <c r="V431" s="72" t="n">
        <f aca="false">IF(B431="озимая пшеница", IF(C431="классическая технология", 0.65, 0.82),
 IF(B431="подсолнечник", IF(C431="классическая технология", 0.68, 0.75),
 IF(B431="кукуруза", IF(C431="классическая технология", 0.65, 0.85),
 IF(B431="многолетние травы", IF(C431="классическая технология", 0.55, 0.7),
 IF(B431="Лён", IF(C431="классическая технология", 0.48, 0.7),
 IF(B431="Горох", IF(C431="классическая технология", 0.55, 0.8),
 "введите корректное значение"
 ))))))</f>
        <v>0.65</v>
      </c>
      <c r="W431" s="73" t="n">
        <f aca="false">H431*X431</f>
        <v>3.61148</v>
      </c>
      <c r="X431" s="72" t="n">
        <v>0.94</v>
      </c>
    </row>
    <row r="432" customFormat="false" ht="15" hidden="false" customHeight="false" outlineLevel="0" collapsed="false">
      <c r="A432" s="59" t="n">
        <v>430</v>
      </c>
      <c r="B432" s="71" t="s">
        <v>105</v>
      </c>
      <c r="C432" s="71" t="s">
        <v>101</v>
      </c>
      <c r="D432" s="72" t="n">
        <v>0.315</v>
      </c>
      <c r="E432" s="72" t="n">
        <v>0.126</v>
      </c>
      <c r="F432" s="72" t="n">
        <v>0.252</v>
      </c>
      <c r="G432" s="73" t="n">
        <f aca="false">D432+E432+F432</f>
        <v>0.693</v>
      </c>
      <c r="H432" s="73" t="n">
        <f aca="false">I432-G432</f>
        <v>3.007</v>
      </c>
      <c r="I432" s="16" t="n">
        <v>3.7</v>
      </c>
      <c r="J432" s="74" t="n">
        <f aca="false">H432/I432*100</f>
        <v>81.2702702702703</v>
      </c>
      <c r="K432" s="62" t="n">
        <v>466</v>
      </c>
      <c r="L432" s="73" t="n">
        <f aca="false">M432+N432-P432</f>
        <v>72</v>
      </c>
      <c r="M432" s="74" t="n">
        <v>149</v>
      </c>
      <c r="N432" s="74" t="n">
        <v>5</v>
      </c>
      <c r="O432" s="75" t="n">
        <f aca="false">L432/(H432*Q432)</f>
        <v>27.5219889223995</v>
      </c>
      <c r="P432" s="74" t="n">
        <v>82</v>
      </c>
      <c r="Q432" s="72" t="n">
        <v>0.87</v>
      </c>
      <c r="R432" s="73" t="n">
        <f aca="false">S432*T432*U432*V432</f>
        <v>7.0125</v>
      </c>
      <c r="S432" s="74" t="n">
        <v>5</v>
      </c>
      <c r="T432" s="72" t="n">
        <v>0.45</v>
      </c>
      <c r="U432" s="72" t="n">
        <f aca="false">44/12</f>
        <v>3.66666666666667</v>
      </c>
      <c r="V432" s="72" t="n">
        <f aca="false">IF(B432="озимая пшеница", IF(C432="классическая технология", 0.65, 0.82),
 IF(B432="подсолнечник", IF(C432="классическая технология", 0.68, 0.75),
 IF(B432="кукуруза", IF(C432="классическая технология", 0.65, 0.85),
 IF(B432="многолетние травы", IF(C432="классическая технология", 0.55, 0.7),
 IF(B432="Лён", IF(C432="классическая технология", 0.48, 0.7),
 IF(B432="Горох", IF(C432="классическая технология", 0.55, 0.8),
 "введите корректное значение"
 ))))))</f>
        <v>0.85</v>
      </c>
      <c r="W432" s="73" t="n">
        <f aca="false">H432*X432</f>
        <v>3.007</v>
      </c>
      <c r="X432" s="72" t="n">
        <v>1</v>
      </c>
    </row>
    <row r="433" customFormat="false" ht="15" hidden="false" customHeight="false" outlineLevel="0" collapsed="false">
      <c r="A433" s="59" t="n">
        <v>431</v>
      </c>
      <c r="B433" s="71" t="s">
        <v>107</v>
      </c>
      <c r="C433" s="71" t="s">
        <v>102</v>
      </c>
      <c r="D433" s="72" t="n">
        <v>0.406</v>
      </c>
      <c r="E433" s="72" t="n">
        <v>0.058</v>
      </c>
      <c r="F433" s="72" t="n">
        <v>0.174</v>
      </c>
      <c r="G433" s="73" t="n">
        <f aca="false">D433+E433+F433</f>
        <v>0.638</v>
      </c>
      <c r="H433" s="73" t="n">
        <f aca="false">I433-G433</f>
        <v>0.962</v>
      </c>
      <c r="I433" s="16" t="n">
        <v>1.6</v>
      </c>
      <c r="J433" s="74" t="n">
        <f aca="false">H433/I433*100</f>
        <v>60.125</v>
      </c>
      <c r="K433" s="62" t="n">
        <v>252</v>
      </c>
      <c r="L433" s="73" t="n">
        <f aca="false">M433+N433-P433</f>
        <v>87</v>
      </c>
      <c r="M433" s="74" t="n">
        <v>119</v>
      </c>
      <c r="N433" s="74" t="n">
        <v>11</v>
      </c>
      <c r="O433" s="75" t="n">
        <f aca="false">L433/(H433*Q433)</f>
        <v>111.650111650112</v>
      </c>
      <c r="P433" s="74" t="n">
        <v>43</v>
      </c>
      <c r="Q433" s="72" t="n">
        <v>0.81</v>
      </c>
      <c r="R433" s="73" t="n">
        <f aca="false">S433*T433*U433*V433</f>
        <v>3.366</v>
      </c>
      <c r="S433" s="74" t="n">
        <v>3</v>
      </c>
      <c r="T433" s="72" t="n">
        <v>0.45</v>
      </c>
      <c r="U433" s="72" t="n">
        <f aca="false">44/12</f>
        <v>3.66666666666667</v>
      </c>
      <c r="V433" s="72" t="n">
        <f aca="false">IF(B433="озимая пшеница", IF(C433="классическая технология", 0.65, 0.82),
 IF(B433="подсолнечник", IF(C433="классическая технология", 0.68, 0.75),
 IF(B433="кукуруза", IF(C433="классическая технология", 0.65, 0.85),
 IF(B433="многолетние травы", IF(C433="классическая технология", 0.55, 0.7),
 IF(B433="Лён", IF(C433="классическая технология", 0.48, 0.7),
 IF(B433="Горох", IF(C433="классическая технология", 0.55, 0.8),
 "введите корректное значение"
 ))))))</f>
        <v>0.68</v>
      </c>
      <c r="W433" s="73" t="n">
        <f aca="false">H433*X433</f>
        <v>0.7696</v>
      </c>
      <c r="X433" s="72" t="n">
        <v>0.8</v>
      </c>
    </row>
    <row r="434" customFormat="false" ht="15" hidden="false" customHeight="false" outlineLevel="0" collapsed="false">
      <c r="A434" s="59" t="n">
        <v>432</v>
      </c>
      <c r="B434" s="71" t="s">
        <v>104</v>
      </c>
      <c r="C434" s="71" t="s">
        <v>101</v>
      </c>
      <c r="D434" s="72" t="n">
        <v>0.52</v>
      </c>
      <c r="E434" s="72" t="n">
        <v>0.13</v>
      </c>
      <c r="F434" s="72" t="n">
        <v>0.195</v>
      </c>
      <c r="G434" s="73" t="n">
        <f aca="false">D434+E434+F434</f>
        <v>0.845</v>
      </c>
      <c r="H434" s="73" t="n">
        <f aca="false">I434-G434</f>
        <v>1.155</v>
      </c>
      <c r="I434" s="16" t="n">
        <v>2</v>
      </c>
      <c r="J434" s="74" t="n">
        <f aca="false">H434/I434*100</f>
        <v>57.75</v>
      </c>
      <c r="K434" s="62" t="n">
        <v>431</v>
      </c>
      <c r="L434" s="73" t="n">
        <f aca="false">M434+N434-P434</f>
        <v>108</v>
      </c>
      <c r="M434" s="74" t="n">
        <v>141</v>
      </c>
      <c r="N434" s="74" t="n">
        <v>9</v>
      </c>
      <c r="O434" s="75" t="n">
        <f aca="false">L434/(H434*Q434)</f>
        <v>95.4147892923403</v>
      </c>
      <c r="P434" s="74" t="n">
        <v>42</v>
      </c>
      <c r="Q434" s="72" t="n">
        <v>0.98</v>
      </c>
      <c r="R434" s="73" t="n">
        <f aca="false">S434*T434*U434*V434</f>
        <v>7.92</v>
      </c>
      <c r="S434" s="74" t="n">
        <v>6</v>
      </c>
      <c r="T434" s="72" t="n">
        <v>0.45</v>
      </c>
      <c r="U434" s="72" t="n">
        <f aca="false">44/12</f>
        <v>3.66666666666667</v>
      </c>
      <c r="V434" s="72" t="n">
        <f aca="false">IF(B434="озимая пшеница", IF(C434="классическая технология", 0.65, 0.82),
 IF(B434="подсолнечник", IF(C434="классическая технология", 0.68, 0.75),
 IF(B434="кукуруза", IF(C434="классическая технология", 0.65, 0.85),
 IF(B434="многолетние травы", IF(C434="классическая технология", 0.55, 0.7),
 IF(B434="Лён", IF(C434="классическая технология", 0.48, 0.7),
 IF(B434="Горох", IF(C434="классическая технология", 0.55, 0.8),
 "введите корректное значение"
 ))))))</f>
        <v>0.8</v>
      </c>
      <c r="W434" s="73" t="n">
        <f aca="false">H434*X434</f>
        <v>1.0626</v>
      </c>
      <c r="X434" s="72" t="n">
        <v>0.92</v>
      </c>
    </row>
    <row r="435" customFormat="false" ht="15" hidden="false" customHeight="false" outlineLevel="0" collapsed="false">
      <c r="A435" s="59" t="n">
        <v>433</v>
      </c>
      <c r="B435" s="71" t="s">
        <v>103</v>
      </c>
      <c r="C435" s="71" t="s">
        <v>102</v>
      </c>
      <c r="D435" s="72" t="n">
        <v>0.16</v>
      </c>
      <c r="E435" s="72" t="n">
        <v>0.04</v>
      </c>
      <c r="F435" s="72" t="n">
        <v>0.28</v>
      </c>
      <c r="G435" s="73" t="n">
        <f aca="false">D435+E435+F435</f>
        <v>0.48</v>
      </c>
      <c r="H435" s="73" t="n">
        <f aca="false">I435-G435</f>
        <v>5.52</v>
      </c>
      <c r="I435" s="16" t="n">
        <v>6</v>
      </c>
      <c r="J435" s="74" t="n">
        <f aca="false">H435/I435*100</f>
        <v>92</v>
      </c>
      <c r="K435" s="62" t="n">
        <v>440</v>
      </c>
      <c r="L435" s="73" t="n">
        <f aca="false">M435+N435-P435</f>
        <v>1</v>
      </c>
      <c r="M435" s="74" t="n">
        <v>81</v>
      </c>
      <c r="N435" s="74" t="n">
        <v>10</v>
      </c>
      <c r="O435" s="75" t="n">
        <f aca="false">L435/(H435*Q435)</f>
        <v>0.218264361795006</v>
      </c>
      <c r="P435" s="74" t="n">
        <v>90</v>
      </c>
      <c r="Q435" s="72" t="n">
        <v>0.83</v>
      </c>
      <c r="R435" s="73" t="n">
        <f aca="false">S435*T435*U435*V435</f>
        <v>6.435</v>
      </c>
      <c r="S435" s="74" t="n">
        <v>6</v>
      </c>
      <c r="T435" s="72" t="n">
        <v>0.45</v>
      </c>
      <c r="U435" s="72" t="n">
        <f aca="false">44/12</f>
        <v>3.66666666666667</v>
      </c>
      <c r="V435" s="72" t="n">
        <f aca="false">IF(B435="озимая пшеница", IF(C435="классическая технология", 0.65, 0.82),
 IF(B435="подсолнечник", IF(C435="классическая технология", 0.68, 0.75),
 IF(B435="кукуруза", IF(C435="классическая технология", 0.65, 0.85),
 IF(B435="многолетние травы", IF(C435="классическая технология", 0.55, 0.7),
 IF(B435="Лён", IF(C435="классическая технология", 0.48, 0.7),
 IF(B435="Горох", IF(C435="классическая технология", 0.55, 0.8),
 "введите корректное значение"
 ))))))</f>
        <v>0.65</v>
      </c>
      <c r="W435" s="73" t="n">
        <f aca="false">H435*X435</f>
        <v>4.968</v>
      </c>
      <c r="X435" s="72" t="n">
        <v>0.9</v>
      </c>
    </row>
    <row r="436" customFormat="false" ht="15" hidden="false" customHeight="false" outlineLevel="0" collapsed="false">
      <c r="A436" s="59" t="n">
        <v>434</v>
      </c>
      <c r="B436" s="71" t="s">
        <v>107</v>
      </c>
      <c r="C436" s="71" t="s">
        <v>102</v>
      </c>
      <c r="D436" s="72" t="n">
        <v>0.168</v>
      </c>
      <c r="E436" s="72" t="n">
        <v>0.112</v>
      </c>
      <c r="F436" s="72" t="n">
        <v>0.336</v>
      </c>
      <c r="G436" s="73" t="n">
        <f aca="false">D436+E436+F436</f>
        <v>0.616</v>
      </c>
      <c r="H436" s="73" t="n">
        <f aca="false">I436-G436</f>
        <v>0.684</v>
      </c>
      <c r="I436" s="16" t="n">
        <v>1.3</v>
      </c>
      <c r="J436" s="74" t="n">
        <f aca="false">H436/I436*100</f>
        <v>52.6153846153846</v>
      </c>
      <c r="K436" s="62" t="n">
        <v>136</v>
      </c>
      <c r="L436" s="73" t="n">
        <f aca="false">M436+N436-P436</f>
        <v>71</v>
      </c>
      <c r="M436" s="74" t="n">
        <v>140</v>
      </c>
      <c r="N436" s="74" t="n">
        <v>10</v>
      </c>
      <c r="O436" s="75" t="n">
        <f aca="false">L436/(H436*Q436)</f>
        <v>110.426776160259</v>
      </c>
      <c r="P436" s="74" t="n">
        <v>79</v>
      </c>
      <c r="Q436" s="72" t="n">
        <v>0.94</v>
      </c>
      <c r="R436" s="73" t="n">
        <f aca="false">S436*T436*U436*V436</f>
        <v>4.488</v>
      </c>
      <c r="S436" s="74" t="n">
        <v>4</v>
      </c>
      <c r="T436" s="72" t="n">
        <v>0.45</v>
      </c>
      <c r="U436" s="72" t="n">
        <f aca="false">44/12</f>
        <v>3.66666666666667</v>
      </c>
      <c r="V436" s="72" t="n">
        <f aca="false">IF(B436="озимая пшеница", IF(C436="классическая технология", 0.65, 0.82),
 IF(B436="подсолнечник", IF(C436="классическая технология", 0.68, 0.75),
 IF(B436="кукуруза", IF(C436="классическая технология", 0.65, 0.85),
 IF(B436="многолетние травы", IF(C436="классическая технология", 0.55, 0.7),
 IF(B436="Лён", IF(C436="классическая технология", 0.48, 0.7),
 IF(B436="Горох", IF(C436="классическая технология", 0.55, 0.8),
 "введите корректное значение"
 ))))))</f>
        <v>0.68</v>
      </c>
      <c r="W436" s="73" t="n">
        <f aca="false">H436*X436</f>
        <v>0.67032</v>
      </c>
      <c r="X436" s="72" t="n">
        <v>0.98</v>
      </c>
    </row>
    <row r="437" customFormat="false" ht="15" hidden="false" customHeight="false" outlineLevel="0" collapsed="false">
      <c r="A437" s="59" t="n">
        <v>435</v>
      </c>
      <c r="B437" s="71" t="s">
        <v>105</v>
      </c>
      <c r="C437" s="71" t="s">
        <v>102</v>
      </c>
      <c r="D437" s="72" t="n">
        <v>0.186</v>
      </c>
      <c r="E437" s="72" t="n">
        <v>0.062</v>
      </c>
      <c r="F437" s="72" t="n">
        <v>0.124</v>
      </c>
      <c r="G437" s="73" t="n">
        <f aca="false">D437+E437+F437</f>
        <v>0.372</v>
      </c>
      <c r="H437" s="73" t="n">
        <f aca="false">I437-G437</f>
        <v>4.528</v>
      </c>
      <c r="I437" s="16" t="n">
        <v>4.9</v>
      </c>
      <c r="J437" s="74" t="n">
        <f aca="false">H437/I437*100</f>
        <v>92.4081632653061</v>
      </c>
      <c r="K437" s="62" t="n">
        <v>450</v>
      </c>
      <c r="L437" s="73" t="n">
        <f aca="false">M437+N437-P437</f>
        <v>53</v>
      </c>
      <c r="M437" s="74" t="n">
        <v>121</v>
      </c>
      <c r="N437" s="74" t="n">
        <v>8</v>
      </c>
      <c r="O437" s="75" t="n">
        <f aca="false">L437/(H437*Q437)</f>
        <v>11.8231787843095</v>
      </c>
      <c r="P437" s="74" t="n">
        <v>76</v>
      </c>
      <c r="Q437" s="72" t="n">
        <v>0.99</v>
      </c>
      <c r="R437" s="73" t="n">
        <f aca="false">S437*T437*U437*V437</f>
        <v>3.2175</v>
      </c>
      <c r="S437" s="74" t="n">
        <v>3</v>
      </c>
      <c r="T437" s="72" t="n">
        <v>0.45</v>
      </c>
      <c r="U437" s="72" t="n">
        <f aca="false">44/12</f>
        <v>3.66666666666667</v>
      </c>
      <c r="V437" s="72" t="n">
        <f aca="false">IF(B437="озимая пшеница", IF(C437="классическая технология", 0.65, 0.82),
 IF(B437="подсолнечник", IF(C437="классическая технология", 0.68, 0.75),
 IF(B437="кукуруза", IF(C437="классическая технология", 0.65, 0.85),
 IF(B437="многолетние травы", IF(C437="классическая технология", 0.55, 0.7),
 IF(B437="Лён", IF(C437="классическая технология", 0.48, 0.7),
 IF(B437="Горох", IF(C437="классическая технология", 0.55, 0.8),
 "введите корректное значение"
 ))))))</f>
        <v>0.65</v>
      </c>
      <c r="W437" s="73" t="n">
        <f aca="false">H437*X437</f>
        <v>4.43744</v>
      </c>
      <c r="X437" s="72" t="n">
        <v>0.98</v>
      </c>
    </row>
    <row r="438" customFormat="false" ht="15" hidden="false" customHeight="false" outlineLevel="0" collapsed="false">
      <c r="A438" s="59" t="n">
        <v>436</v>
      </c>
      <c r="B438" s="71" t="s">
        <v>100</v>
      </c>
      <c r="C438" s="71" t="s">
        <v>102</v>
      </c>
      <c r="D438" s="72" t="n">
        <v>0.408</v>
      </c>
      <c r="E438" s="72" t="n">
        <v>0.102</v>
      </c>
      <c r="F438" s="72" t="n">
        <v>0.306</v>
      </c>
      <c r="G438" s="73" t="n">
        <f aca="false">D438+E438+F438</f>
        <v>0.816</v>
      </c>
      <c r="H438" s="73" t="n">
        <f aca="false">I438-G438</f>
        <v>0.384</v>
      </c>
      <c r="I438" s="16" t="n">
        <v>1.2</v>
      </c>
      <c r="J438" s="74" t="n">
        <f aca="false">H438/I438*100</f>
        <v>32</v>
      </c>
      <c r="K438" s="62" t="n">
        <v>119</v>
      </c>
      <c r="L438" s="73" t="n">
        <f aca="false">M438+N438-P438</f>
        <v>40</v>
      </c>
      <c r="M438" s="74" t="n">
        <v>122</v>
      </c>
      <c r="N438" s="74" t="n">
        <v>7</v>
      </c>
      <c r="O438" s="75" t="n">
        <f aca="false">L438/(H438*Q438)</f>
        <v>124.007936507937</v>
      </c>
      <c r="P438" s="74" t="n">
        <v>89</v>
      </c>
      <c r="Q438" s="72" t="n">
        <v>0.84</v>
      </c>
      <c r="R438" s="73" t="n">
        <f aca="false">S438*T438*U438*V438</f>
        <v>2.376</v>
      </c>
      <c r="S438" s="74" t="n">
        <v>3</v>
      </c>
      <c r="T438" s="72" t="n">
        <v>0.45</v>
      </c>
      <c r="U438" s="72" t="n">
        <f aca="false">44/12</f>
        <v>3.66666666666667</v>
      </c>
      <c r="V438" s="72" t="n">
        <f aca="false">IF(B438="озимая пшеница", IF(C438="классическая технология", 0.65, 0.82),
 IF(B438="подсолнечник", IF(C438="классическая технология", 0.68, 0.75),
 IF(B438="кукуруза", IF(C438="классическая технология", 0.65, 0.85),
 IF(B438="многолетние травы", IF(C438="классическая технология", 0.55, 0.7),
 IF(B438="Лён", IF(C438="классическая технология", 0.48, 0.7),
 IF(B438="Горох", IF(C438="классическая технология", 0.55, 0.8),
 "введите корректное значение"
 ))))))</f>
        <v>0.48</v>
      </c>
      <c r="W438" s="73" t="n">
        <f aca="false">H438*X438</f>
        <v>0.37632</v>
      </c>
      <c r="X438" s="72" t="n">
        <v>0.98</v>
      </c>
    </row>
    <row r="439" customFormat="false" ht="15" hidden="false" customHeight="false" outlineLevel="0" collapsed="false">
      <c r="A439" s="59" t="n">
        <v>437</v>
      </c>
      <c r="B439" s="71" t="s">
        <v>106</v>
      </c>
      <c r="C439" s="71" t="s">
        <v>101</v>
      </c>
      <c r="D439" s="72" t="n">
        <v>0.372</v>
      </c>
      <c r="E439" s="72" t="n">
        <v>0.124</v>
      </c>
      <c r="F439" s="72" t="n">
        <v>0.434</v>
      </c>
      <c r="G439" s="73" t="n">
        <f aca="false">D439+E439+F439</f>
        <v>0.93</v>
      </c>
      <c r="H439" s="73" t="n">
        <f aca="false">I439-G439</f>
        <v>3.77</v>
      </c>
      <c r="I439" s="16" t="n">
        <v>4.7</v>
      </c>
      <c r="J439" s="74" t="n">
        <f aca="false">H439/I439*100</f>
        <v>80.2127659574468</v>
      </c>
      <c r="K439" s="62" t="n">
        <v>465</v>
      </c>
      <c r="L439" s="73" t="n">
        <f aca="false">M439+N439-P439</f>
        <v>25</v>
      </c>
      <c r="M439" s="74" t="n">
        <v>100</v>
      </c>
      <c r="N439" s="74" t="n">
        <v>12</v>
      </c>
      <c r="O439" s="75" t="n">
        <f aca="false">L439/(H439*Q439)</f>
        <v>6.98031551026107</v>
      </c>
      <c r="P439" s="74" t="n">
        <v>87</v>
      </c>
      <c r="Q439" s="72" t="n">
        <v>0.95</v>
      </c>
      <c r="R439" s="73" t="n">
        <f aca="false">S439*T439*U439*V439</f>
        <v>6.93</v>
      </c>
      <c r="S439" s="74" t="n">
        <v>6</v>
      </c>
      <c r="T439" s="72" t="n">
        <v>0.45</v>
      </c>
      <c r="U439" s="72" t="n">
        <f aca="false">44/12</f>
        <v>3.66666666666667</v>
      </c>
      <c r="V439" s="72" t="n">
        <f aca="false">IF(B439="озимая пшеница", IF(C439="классическая технология", 0.65, 0.82),
 IF(B439="подсолнечник", IF(C439="классическая технология", 0.68, 0.75),
 IF(B439="кукуруза", IF(C439="классическая технология", 0.65, 0.85),
 IF(B439="многолетние травы", IF(C439="классическая технология", 0.55, 0.7),
 IF(B439="Лён", IF(C439="классическая технология", 0.48, 0.7),
 IF(B439="Горох", IF(C439="классическая технология", 0.55, 0.8),
 "введите корректное значение"
 ))))))</f>
        <v>0.7</v>
      </c>
      <c r="W439" s="73" t="n">
        <f aca="false">H439*X439</f>
        <v>3.2045</v>
      </c>
      <c r="X439" s="72" t="n">
        <v>0.85</v>
      </c>
    </row>
    <row r="440" customFormat="false" ht="15" hidden="false" customHeight="false" outlineLevel="0" collapsed="false">
      <c r="A440" s="59" t="n">
        <v>438</v>
      </c>
      <c r="B440" s="71" t="s">
        <v>100</v>
      </c>
      <c r="C440" s="71" t="s">
        <v>101</v>
      </c>
      <c r="D440" s="72" t="n">
        <v>0.496</v>
      </c>
      <c r="E440" s="72" t="n">
        <v>0.124</v>
      </c>
      <c r="F440" s="72" t="n">
        <v>0.434</v>
      </c>
      <c r="G440" s="73" t="n">
        <f aca="false">D440+E440+F440</f>
        <v>1.054</v>
      </c>
      <c r="H440" s="73" t="n">
        <f aca="false">I440-G440</f>
        <v>0.146</v>
      </c>
      <c r="I440" s="16" t="n">
        <v>1.2</v>
      </c>
      <c r="J440" s="74" t="n">
        <f aca="false">H440/I440*100</f>
        <v>12.1666666666666</v>
      </c>
      <c r="K440" s="62" t="n">
        <v>261</v>
      </c>
      <c r="L440" s="73" t="n">
        <f aca="false">M440+N440-P440</f>
        <v>17</v>
      </c>
      <c r="M440" s="74" t="n">
        <v>86</v>
      </c>
      <c r="N440" s="74" t="n">
        <v>8</v>
      </c>
      <c r="O440" s="75" t="n">
        <f aca="false">L440/(H440*Q440)</f>
        <v>116.438356164384</v>
      </c>
      <c r="P440" s="74" t="n">
        <v>77</v>
      </c>
      <c r="Q440" s="72" t="n">
        <v>1</v>
      </c>
      <c r="R440" s="73" t="n">
        <f aca="false">S440*T440*U440*V440</f>
        <v>5.775</v>
      </c>
      <c r="S440" s="74" t="n">
        <v>5</v>
      </c>
      <c r="T440" s="72" t="n">
        <v>0.45</v>
      </c>
      <c r="U440" s="72" t="n">
        <f aca="false">44/12</f>
        <v>3.66666666666667</v>
      </c>
      <c r="V440" s="72" t="n">
        <f aca="false">IF(B440="озимая пшеница", IF(C440="классическая технология", 0.65, 0.82),
 IF(B440="подсолнечник", IF(C440="классическая технология", 0.68, 0.75),
 IF(B440="кукуруза", IF(C440="классическая технология", 0.65, 0.85),
 IF(B440="многолетние травы", IF(C440="классическая технология", 0.55, 0.7),
 IF(B440="Лён", IF(C440="классическая технология", 0.48, 0.7),
 IF(B440="Горох", IF(C440="классическая технология", 0.55, 0.8),
 "введите корректное значение"
 ))))))</f>
        <v>0.7</v>
      </c>
      <c r="W440" s="73" t="n">
        <f aca="false">H440*X440</f>
        <v>0.11826</v>
      </c>
      <c r="X440" s="72" t="n">
        <v>0.81</v>
      </c>
    </row>
    <row r="441" customFormat="false" ht="15" hidden="false" customHeight="false" outlineLevel="0" collapsed="false">
      <c r="A441" s="59" t="n">
        <v>439</v>
      </c>
      <c r="B441" s="71" t="s">
        <v>105</v>
      </c>
      <c r="C441" s="71" t="s">
        <v>101</v>
      </c>
      <c r="D441" s="72" t="n">
        <v>0.25</v>
      </c>
      <c r="E441" s="72" t="n">
        <v>0.1</v>
      </c>
      <c r="F441" s="72" t="n">
        <v>0.35</v>
      </c>
      <c r="G441" s="73" t="n">
        <f aca="false">D441+E441+F441</f>
        <v>0.7</v>
      </c>
      <c r="H441" s="73" t="n">
        <f aca="false">I441-G441</f>
        <v>3.3</v>
      </c>
      <c r="I441" s="16" t="n">
        <v>4</v>
      </c>
      <c r="J441" s="74" t="n">
        <f aca="false">H441/I441*100</f>
        <v>82.5</v>
      </c>
      <c r="K441" s="62" t="n">
        <v>252</v>
      </c>
      <c r="L441" s="73" t="n">
        <f aca="false">M441+N441-P441</f>
        <v>104</v>
      </c>
      <c r="M441" s="74" t="n">
        <v>139</v>
      </c>
      <c r="N441" s="74" t="n">
        <v>9</v>
      </c>
      <c r="O441" s="75" t="n">
        <f aca="false">L441/(H441*Q441)</f>
        <v>36.2243120863811</v>
      </c>
      <c r="P441" s="74" t="n">
        <v>44</v>
      </c>
      <c r="Q441" s="72" t="n">
        <v>0.87</v>
      </c>
      <c r="R441" s="73" t="n">
        <f aca="false">S441*T441*U441*V441</f>
        <v>5.61</v>
      </c>
      <c r="S441" s="74" t="n">
        <v>4</v>
      </c>
      <c r="T441" s="72" t="n">
        <v>0.45</v>
      </c>
      <c r="U441" s="72" t="n">
        <f aca="false">44/12</f>
        <v>3.66666666666667</v>
      </c>
      <c r="V441" s="72" t="n">
        <f aca="false">IF(B441="озимая пшеница", IF(C441="классическая технология", 0.65, 0.82),
 IF(B441="подсолнечник", IF(C441="классическая технология", 0.68, 0.75),
 IF(B441="кукуруза", IF(C441="классическая технология", 0.65, 0.85),
 IF(B441="многолетние травы", IF(C441="классическая технология", 0.55, 0.7),
 IF(B441="Лён", IF(C441="классическая технология", 0.48, 0.7),
 IF(B441="Горох", IF(C441="классическая технология", 0.55, 0.8),
 "введите корректное значение"
 ))))))</f>
        <v>0.85</v>
      </c>
      <c r="W441" s="73" t="n">
        <f aca="false">H441*X441</f>
        <v>2.838</v>
      </c>
      <c r="X441" s="72" t="n">
        <v>0.86</v>
      </c>
    </row>
    <row r="442" customFormat="false" ht="15" hidden="false" customHeight="false" outlineLevel="0" collapsed="false">
      <c r="A442" s="59" t="n">
        <v>440</v>
      </c>
      <c r="B442" s="71" t="s">
        <v>107</v>
      </c>
      <c r="C442" s="71" t="s">
        <v>101</v>
      </c>
      <c r="D442" s="72" t="n">
        <v>0.244</v>
      </c>
      <c r="E442" s="72" t="n">
        <v>0.122</v>
      </c>
      <c r="F442" s="72" t="n">
        <v>0.305</v>
      </c>
      <c r="G442" s="73" t="n">
        <f aca="false">D442+E442+F442</f>
        <v>0.671</v>
      </c>
      <c r="H442" s="73" t="n">
        <f aca="false">I442-G442</f>
        <v>0.229</v>
      </c>
      <c r="I442" s="16" t="n">
        <v>0.9</v>
      </c>
      <c r="J442" s="74" t="n">
        <f aca="false">H442/I442*100</f>
        <v>25.4444444444444</v>
      </c>
      <c r="K442" s="62" t="n">
        <v>257</v>
      </c>
      <c r="L442" s="73" t="n">
        <f aca="false">M442+N442-P442</f>
        <v>19</v>
      </c>
      <c r="M442" s="74" t="n">
        <v>69</v>
      </c>
      <c r="N442" s="74" t="n">
        <v>8</v>
      </c>
      <c r="O442" s="75" t="n">
        <f aca="false">L442/(H442*Q442)</f>
        <v>101.182234529769</v>
      </c>
      <c r="P442" s="74" t="n">
        <v>58</v>
      </c>
      <c r="Q442" s="72" t="n">
        <v>0.82</v>
      </c>
      <c r="R442" s="73" t="n">
        <f aca="false">S442*T442*U442*V442</f>
        <v>4.95</v>
      </c>
      <c r="S442" s="74" t="n">
        <v>4</v>
      </c>
      <c r="T442" s="72" t="n">
        <v>0.45</v>
      </c>
      <c r="U442" s="72" t="n">
        <f aca="false">44/12</f>
        <v>3.66666666666667</v>
      </c>
      <c r="V442" s="72" t="n">
        <f aca="false">IF(B442="озимая пшеница", IF(C442="классическая технология", 0.65, 0.82),
 IF(B442="подсолнечник", IF(C442="классическая технология", 0.68, 0.75),
 IF(B442="кукуруза", IF(C442="классическая технология", 0.65, 0.85),
 IF(B442="многолетние травы", IF(C442="классическая технология", 0.55, 0.7),
 IF(B442="Лён", IF(C442="классическая технология", 0.48, 0.7),
 IF(B442="Горох", IF(C442="классическая технология", 0.55, 0.8),
 "введите корректное значение"
 ))))))</f>
        <v>0.75</v>
      </c>
      <c r="W442" s="73" t="n">
        <f aca="false">H442*X442</f>
        <v>0.2061</v>
      </c>
      <c r="X442" s="72" t="n">
        <v>0.9</v>
      </c>
    </row>
    <row r="443" customFormat="false" ht="15" hidden="false" customHeight="false" outlineLevel="0" collapsed="false">
      <c r="A443" s="59" t="n">
        <v>441</v>
      </c>
      <c r="B443" s="71" t="s">
        <v>106</v>
      </c>
      <c r="C443" s="71" t="s">
        <v>102</v>
      </c>
      <c r="D443" s="72" t="n">
        <v>0.204</v>
      </c>
      <c r="E443" s="72" t="n">
        <v>0.051</v>
      </c>
      <c r="F443" s="72" t="n">
        <v>0.306</v>
      </c>
      <c r="G443" s="73" t="n">
        <f aca="false">D443+E443+F443</f>
        <v>0.561</v>
      </c>
      <c r="H443" s="73" t="n">
        <f aca="false">I443-G443</f>
        <v>4.239</v>
      </c>
      <c r="I443" s="16" t="n">
        <v>4.8</v>
      </c>
      <c r="J443" s="74" t="n">
        <f aca="false">H443/I443*100</f>
        <v>88.3125</v>
      </c>
      <c r="K443" s="62" t="n">
        <v>488</v>
      </c>
      <c r="L443" s="73" t="n">
        <f aca="false">M443+N443-P443</f>
        <v>44</v>
      </c>
      <c r="M443" s="74" t="n">
        <v>118</v>
      </c>
      <c r="N443" s="74" t="n">
        <v>6</v>
      </c>
      <c r="O443" s="75" t="n">
        <f aca="false">L443/(H443*Q443)</f>
        <v>11.795234725171</v>
      </c>
      <c r="P443" s="74" t="n">
        <v>80</v>
      </c>
      <c r="Q443" s="72" t="n">
        <v>0.88</v>
      </c>
      <c r="R443" s="73" t="n">
        <f aca="false">S443*T443*U443*V443</f>
        <v>4.5375</v>
      </c>
      <c r="S443" s="74" t="n">
        <v>5</v>
      </c>
      <c r="T443" s="72" t="n">
        <v>0.45</v>
      </c>
      <c r="U443" s="72" t="n">
        <f aca="false">44/12</f>
        <v>3.66666666666667</v>
      </c>
      <c r="V443" s="72" t="n">
        <f aca="false">IF(B443="озимая пшеница", IF(C443="классическая технология", 0.65, 0.82),
 IF(B443="подсолнечник", IF(C443="классическая технология", 0.68, 0.75),
 IF(B443="кукуруза", IF(C443="классическая технология", 0.65, 0.85),
 IF(B443="многолетние травы", IF(C443="классическая технология", 0.55, 0.7),
 IF(B443="Лён", IF(C443="классическая технология", 0.48, 0.7),
 IF(B443="Горох", IF(C443="классическая технология", 0.55, 0.8),
 "введите корректное значение"
 ))))))</f>
        <v>0.55</v>
      </c>
      <c r="W443" s="73" t="n">
        <f aca="false">H443*X443</f>
        <v>3.3912</v>
      </c>
      <c r="X443" s="72" t="n">
        <v>0.8</v>
      </c>
    </row>
    <row r="444" customFormat="false" ht="15" hidden="false" customHeight="false" outlineLevel="0" collapsed="false">
      <c r="A444" s="59" t="n">
        <v>442</v>
      </c>
      <c r="B444" s="71" t="s">
        <v>103</v>
      </c>
      <c r="C444" s="71" t="s">
        <v>101</v>
      </c>
      <c r="D444" s="72" t="n">
        <v>0.366</v>
      </c>
      <c r="E444" s="72" t="n">
        <v>0.122</v>
      </c>
      <c r="F444" s="72" t="n">
        <v>0.427</v>
      </c>
      <c r="G444" s="73" t="n">
        <f aca="false">D444+E444+F444</f>
        <v>0.915</v>
      </c>
      <c r="H444" s="73" t="n">
        <f aca="false">I444-G444</f>
        <v>3.185</v>
      </c>
      <c r="I444" s="16" t="n">
        <v>4.1</v>
      </c>
      <c r="J444" s="74" t="n">
        <f aca="false">H444/I444*100</f>
        <v>77.6829268292683</v>
      </c>
      <c r="K444" s="62" t="n">
        <v>112</v>
      </c>
      <c r="L444" s="73" t="n">
        <f aca="false">M444+N444-P444</f>
        <v>46</v>
      </c>
      <c r="M444" s="74" t="n">
        <v>99</v>
      </c>
      <c r="N444" s="74" t="n">
        <v>6</v>
      </c>
      <c r="O444" s="75" t="n">
        <f aca="false">L444/(H444*Q444)</f>
        <v>17.613048971934</v>
      </c>
      <c r="P444" s="74" t="n">
        <v>59</v>
      </c>
      <c r="Q444" s="72" t="n">
        <v>0.82</v>
      </c>
      <c r="R444" s="73" t="n">
        <f aca="false">S444*T444*U444*V444</f>
        <v>4.059</v>
      </c>
      <c r="S444" s="74" t="n">
        <v>3</v>
      </c>
      <c r="T444" s="72" t="n">
        <v>0.45</v>
      </c>
      <c r="U444" s="72" t="n">
        <f aca="false">44/12</f>
        <v>3.66666666666667</v>
      </c>
      <c r="V444" s="72" t="n">
        <f aca="false">IF(B444="озимая пшеница", IF(C444="классическая технология", 0.65, 0.82),
 IF(B444="подсолнечник", IF(C444="классическая технология", 0.68, 0.75),
 IF(B444="кукуруза", IF(C444="классическая технология", 0.65, 0.85),
 IF(B444="многолетние травы", IF(C444="классическая технология", 0.55, 0.7),
 IF(B444="Лён", IF(C444="классическая технология", 0.48, 0.7),
 IF(B444="Горох", IF(C444="классическая технология", 0.55, 0.8),
 "введите корректное значение"
 ))))))</f>
        <v>0.82</v>
      </c>
      <c r="W444" s="73" t="n">
        <f aca="false">H444*X444</f>
        <v>2.77095</v>
      </c>
      <c r="X444" s="72" t="n">
        <v>0.87</v>
      </c>
    </row>
    <row r="445" customFormat="false" ht="15" hidden="false" customHeight="false" outlineLevel="0" collapsed="false">
      <c r="A445" s="59" t="n">
        <v>443</v>
      </c>
      <c r="B445" s="71" t="s">
        <v>107</v>
      </c>
      <c r="C445" s="71" t="s">
        <v>102</v>
      </c>
      <c r="D445" s="72" t="n">
        <v>0.315</v>
      </c>
      <c r="E445" s="72" t="n">
        <v>0.126</v>
      </c>
      <c r="F445" s="72" t="n">
        <v>0.252</v>
      </c>
      <c r="G445" s="73" t="n">
        <f aca="false">D445+E445+F445</f>
        <v>0.693</v>
      </c>
      <c r="H445" s="73" t="n">
        <f aca="false">I445-G445</f>
        <v>0.607</v>
      </c>
      <c r="I445" s="16" t="n">
        <v>1.3</v>
      </c>
      <c r="J445" s="74" t="n">
        <f aca="false">H445/I445*100</f>
        <v>46.6923076923077</v>
      </c>
      <c r="K445" s="62" t="n">
        <v>354</v>
      </c>
      <c r="L445" s="73" t="n">
        <f aca="false">M445+N445-P445</f>
        <v>3</v>
      </c>
      <c r="M445" s="74" t="n">
        <v>77</v>
      </c>
      <c r="N445" s="74" t="n">
        <v>9</v>
      </c>
      <c r="O445" s="75" t="n">
        <f aca="false">L445/(H445*Q445)</f>
        <v>4.99226199390944</v>
      </c>
      <c r="P445" s="74" t="n">
        <v>83</v>
      </c>
      <c r="Q445" s="72" t="n">
        <v>0.99</v>
      </c>
      <c r="R445" s="73" t="n">
        <f aca="false">S445*T445*U445*V445</f>
        <v>5.61</v>
      </c>
      <c r="S445" s="74" t="n">
        <v>5</v>
      </c>
      <c r="T445" s="72" t="n">
        <v>0.45</v>
      </c>
      <c r="U445" s="72" t="n">
        <f aca="false">44/12</f>
        <v>3.66666666666667</v>
      </c>
      <c r="V445" s="72" t="n">
        <f aca="false">IF(B445="озимая пшеница", IF(C445="классическая технология", 0.65, 0.82),
 IF(B445="подсолнечник", IF(C445="классическая технология", 0.68, 0.75),
 IF(B445="кукуруза", IF(C445="классическая технология", 0.65, 0.85),
 IF(B445="многолетние травы", IF(C445="классическая технология", 0.55, 0.7),
 IF(B445="Лён", IF(C445="классическая технология", 0.48, 0.7),
 IF(B445="Горох", IF(C445="классическая технология", 0.55, 0.8),
 "введите корректное значение"
 ))))))</f>
        <v>0.68</v>
      </c>
      <c r="W445" s="73" t="n">
        <f aca="false">H445*X445</f>
        <v>0.53416</v>
      </c>
      <c r="X445" s="72" t="n">
        <v>0.88</v>
      </c>
    </row>
    <row r="446" customFormat="false" ht="15" hidden="false" customHeight="false" outlineLevel="0" collapsed="false">
      <c r="A446" s="59" t="n">
        <v>444</v>
      </c>
      <c r="B446" s="71" t="s">
        <v>107</v>
      </c>
      <c r="C446" s="71" t="s">
        <v>102</v>
      </c>
      <c r="D446" s="72" t="n">
        <v>0.27</v>
      </c>
      <c r="E446" s="72" t="n">
        <v>0.054</v>
      </c>
      <c r="F446" s="72" t="n">
        <v>0.162</v>
      </c>
      <c r="G446" s="73" t="n">
        <f aca="false">D446+E446+F446</f>
        <v>0.486</v>
      </c>
      <c r="H446" s="73" t="n">
        <f aca="false">I446-G446</f>
        <v>1.514</v>
      </c>
      <c r="I446" s="16" t="n">
        <v>2</v>
      </c>
      <c r="J446" s="74" t="n">
        <f aca="false">H446/I446*100</f>
        <v>75.7</v>
      </c>
      <c r="K446" s="62" t="n">
        <v>408</v>
      </c>
      <c r="L446" s="73" t="n">
        <f aca="false">M446+N446-P446</f>
        <v>107</v>
      </c>
      <c r="M446" s="74" t="n">
        <v>150</v>
      </c>
      <c r="N446" s="74" t="n">
        <v>7</v>
      </c>
      <c r="O446" s="75" t="n">
        <f aca="false">L446/(H446*Q446)</f>
        <v>75.1848000224852</v>
      </c>
      <c r="P446" s="74" t="n">
        <v>50</v>
      </c>
      <c r="Q446" s="72" t="n">
        <v>0.94</v>
      </c>
      <c r="R446" s="73" t="n">
        <f aca="false">S446*T446*U446*V446</f>
        <v>5.61</v>
      </c>
      <c r="S446" s="74" t="n">
        <v>5</v>
      </c>
      <c r="T446" s="72" t="n">
        <v>0.45</v>
      </c>
      <c r="U446" s="72" t="n">
        <f aca="false">44/12</f>
        <v>3.66666666666667</v>
      </c>
      <c r="V446" s="72" t="n">
        <f aca="false">IF(B446="озимая пшеница", IF(C446="классическая технология", 0.65, 0.82),
 IF(B446="подсолнечник", IF(C446="классическая технология", 0.68, 0.75),
 IF(B446="кукуруза", IF(C446="классическая технология", 0.65, 0.85),
 IF(B446="многолетние травы", IF(C446="классическая технология", 0.55, 0.7),
 IF(B446="Лён", IF(C446="классическая технология", 0.48, 0.7),
 IF(B446="Горох", IF(C446="классическая технология", 0.55, 0.8),
 "введите корректное значение"
 ))))))</f>
        <v>0.68</v>
      </c>
      <c r="W446" s="73" t="n">
        <f aca="false">H446*X446</f>
        <v>1.46858</v>
      </c>
      <c r="X446" s="72" t="n">
        <v>0.97</v>
      </c>
    </row>
    <row r="447" customFormat="false" ht="15" hidden="false" customHeight="false" outlineLevel="0" collapsed="false">
      <c r="A447" s="59" t="n">
        <v>445</v>
      </c>
      <c r="B447" s="71" t="s">
        <v>103</v>
      </c>
      <c r="C447" s="71" t="s">
        <v>102</v>
      </c>
      <c r="D447" s="72" t="n">
        <v>0.432</v>
      </c>
      <c r="E447" s="72" t="n">
        <v>0.054</v>
      </c>
      <c r="F447" s="72" t="n">
        <v>0.216</v>
      </c>
      <c r="G447" s="73" t="n">
        <f aca="false">D447+E447+F447</f>
        <v>0.702</v>
      </c>
      <c r="H447" s="73" t="n">
        <f aca="false">I447-G447</f>
        <v>4.798</v>
      </c>
      <c r="I447" s="16" t="n">
        <v>5.5</v>
      </c>
      <c r="J447" s="74" t="n">
        <f aca="false">H447/I447*100</f>
        <v>87.2363636363636</v>
      </c>
      <c r="K447" s="62" t="n">
        <v>352</v>
      </c>
      <c r="L447" s="73" t="n">
        <f aca="false">M447+N447-P447</f>
        <v>-10</v>
      </c>
      <c r="M447" s="74" t="n">
        <v>51</v>
      </c>
      <c r="N447" s="74" t="n">
        <v>10</v>
      </c>
      <c r="O447" s="75" t="n">
        <f aca="false">L447/(H447*Q447)</f>
        <v>-2.45200205968173</v>
      </c>
      <c r="P447" s="74" t="n">
        <v>71</v>
      </c>
      <c r="Q447" s="72" t="n">
        <v>0.85</v>
      </c>
      <c r="R447" s="73" t="n">
        <f aca="false">S447*T447*U447*V447</f>
        <v>3.2175</v>
      </c>
      <c r="S447" s="74" t="n">
        <v>3</v>
      </c>
      <c r="T447" s="72" t="n">
        <v>0.45</v>
      </c>
      <c r="U447" s="72" t="n">
        <f aca="false">44/12</f>
        <v>3.66666666666667</v>
      </c>
      <c r="V447" s="72" t="n">
        <f aca="false">IF(B447="озимая пшеница", IF(C447="классическая технология", 0.65, 0.82),
 IF(B447="подсолнечник", IF(C447="классическая технология", 0.68, 0.75),
 IF(B447="кукуруза", IF(C447="классическая технология", 0.65, 0.85),
 IF(B447="многолетние травы", IF(C447="классическая технология", 0.55, 0.7),
 IF(B447="Лён", IF(C447="классическая технология", 0.48, 0.7),
 IF(B447="Горох", IF(C447="классическая технология", 0.55, 0.8),
 "введите корректное значение"
 ))))))</f>
        <v>0.65</v>
      </c>
      <c r="W447" s="73" t="n">
        <f aca="false">H447*X447</f>
        <v>4.65406</v>
      </c>
      <c r="X447" s="72" t="n">
        <v>0.97</v>
      </c>
    </row>
    <row r="448" customFormat="false" ht="15" hidden="false" customHeight="false" outlineLevel="0" collapsed="false">
      <c r="A448" s="59" t="n">
        <v>446</v>
      </c>
      <c r="B448" s="71" t="s">
        <v>104</v>
      </c>
      <c r="C448" s="71" t="s">
        <v>102</v>
      </c>
      <c r="D448" s="72" t="n">
        <v>0.147</v>
      </c>
      <c r="E448" s="72" t="n">
        <v>0.098</v>
      </c>
      <c r="F448" s="72" t="n">
        <v>0.294</v>
      </c>
      <c r="G448" s="73" t="n">
        <f aca="false">D448+E448+F448</f>
        <v>0.539</v>
      </c>
      <c r="H448" s="73" t="n">
        <f aca="false">I448-G448</f>
        <v>1.561</v>
      </c>
      <c r="I448" s="16" t="n">
        <v>2.1</v>
      </c>
      <c r="J448" s="74" t="n">
        <f aca="false">H448/I448*100</f>
        <v>74.3333333333333</v>
      </c>
      <c r="K448" s="62" t="n">
        <v>243</v>
      </c>
      <c r="L448" s="73" t="n">
        <f aca="false">M448+N448-P448</f>
        <v>36</v>
      </c>
      <c r="M448" s="74" t="n">
        <v>93</v>
      </c>
      <c r="N448" s="74" t="n">
        <v>11</v>
      </c>
      <c r="O448" s="75" t="n">
        <f aca="false">L448/(H448*Q448)</f>
        <v>24.0230621396541</v>
      </c>
      <c r="P448" s="74" t="n">
        <v>68</v>
      </c>
      <c r="Q448" s="72" t="n">
        <v>0.96</v>
      </c>
      <c r="R448" s="73" t="n">
        <f aca="false">S448*T448*U448*V448</f>
        <v>3.63</v>
      </c>
      <c r="S448" s="74" t="n">
        <v>4</v>
      </c>
      <c r="T448" s="72" t="n">
        <v>0.45</v>
      </c>
      <c r="U448" s="72" t="n">
        <f aca="false">44/12</f>
        <v>3.66666666666667</v>
      </c>
      <c r="V448" s="72" t="n">
        <f aca="false">IF(B448="озимая пшеница", IF(C448="классическая технология", 0.65, 0.82),
 IF(B448="подсолнечник", IF(C448="классическая технология", 0.68, 0.75),
 IF(B448="кукуруза", IF(C448="классическая технология", 0.65, 0.85),
 IF(B448="многолетние травы", IF(C448="классическая технология", 0.55, 0.7),
 IF(B448="Лён", IF(C448="классическая технология", 0.48, 0.7),
 IF(B448="Горох", IF(C448="классическая технология", 0.55, 0.8),
 "введите корректное значение"
 ))))))</f>
        <v>0.55</v>
      </c>
      <c r="W448" s="73" t="n">
        <f aca="false">H448*X448</f>
        <v>1.45173</v>
      </c>
      <c r="X448" s="72" t="n">
        <v>0.93</v>
      </c>
    </row>
    <row r="449" customFormat="false" ht="15" hidden="false" customHeight="false" outlineLevel="0" collapsed="false">
      <c r="A449" s="59" t="n">
        <v>447</v>
      </c>
      <c r="B449" s="71" t="s">
        <v>107</v>
      </c>
      <c r="C449" s="71" t="s">
        <v>101</v>
      </c>
      <c r="D449" s="72" t="n">
        <v>0.188</v>
      </c>
      <c r="E449" s="72" t="n">
        <v>0.047</v>
      </c>
      <c r="F449" s="72" t="n">
        <v>0.329</v>
      </c>
      <c r="G449" s="73" t="n">
        <f aca="false">D449+E449+F449</f>
        <v>0.564</v>
      </c>
      <c r="H449" s="73" t="n">
        <f aca="false">I449-G449</f>
        <v>0.836</v>
      </c>
      <c r="I449" s="16" t="n">
        <v>1.4</v>
      </c>
      <c r="J449" s="74" t="n">
        <f aca="false">H449/I449*100</f>
        <v>59.7142857142857</v>
      </c>
      <c r="K449" s="62" t="n">
        <v>215</v>
      </c>
      <c r="L449" s="73" t="n">
        <f aca="false">M449+N449-P449</f>
        <v>86</v>
      </c>
      <c r="M449" s="74" t="n">
        <v>148</v>
      </c>
      <c r="N449" s="74" t="n">
        <v>5</v>
      </c>
      <c r="O449" s="75" t="n">
        <f aca="false">L449/(H449*Q449)</f>
        <v>122.465254044201</v>
      </c>
      <c r="P449" s="74" t="n">
        <v>67</v>
      </c>
      <c r="Q449" s="72" t="n">
        <v>0.84</v>
      </c>
      <c r="R449" s="73" t="n">
        <f aca="false">S449*T449*U449*V449</f>
        <v>4.95</v>
      </c>
      <c r="S449" s="74" t="n">
        <v>4</v>
      </c>
      <c r="T449" s="72" t="n">
        <v>0.45</v>
      </c>
      <c r="U449" s="72" t="n">
        <f aca="false">44/12</f>
        <v>3.66666666666667</v>
      </c>
      <c r="V449" s="72" t="n">
        <f aca="false">IF(B449="озимая пшеница", IF(C449="классическая технология", 0.65, 0.82),
 IF(B449="подсолнечник", IF(C449="классическая технология", 0.68, 0.75),
 IF(B449="кукуруза", IF(C449="классическая технология", 0.65, 0.85),
 IF(B449="многолетние травы", IF(C449="классическая технология", 0.55, 0.7),
 IF(B449="Лён", IF(C449="классическая технология", 0.48, 0.7),
 IF(B449="Горох", IF(C449="классическая технология", 0.55, 0.8),
 "введите корректное значение"
 ))))))</f>
        <v>0.75</v>
      </c>
      <c r="W449" s="73" t="n">
        <f aca="false">H449*X449</f>
        <v>0.68552</v>
      </c>
      <c r="X449" s="72" t="n">
        <v>0.82</v>
      </c>
    </row>
    <row r="450" customFormat="false" ht="15" hidden="false" customHeight="false" outlineLevel="0" collapsed="false">
      <c r="A450" s="59" t="n">
        <v>448</v>
      </c>
      <c r="B450" s="71" t="s">
        <v>100</v>
      </c>
      <c r="C450" s="71" t="s">
        <v>102</v>
      </c>
      <c r="D450" s="72" t="n">
        <v>0.488</v>
      </c>
      <c r="E450" s="72" t="n">
        <v>0.061</v>
      </c>
      <c r="F450" s="72" t="n">
        <v>0.244</v>
      </c>
      <c r="G450" s="73" t="n">
        <f aca="false">D450+E450+F450</f>
        <v>0.793</v>
      </c>
      <c r="H450" s="73" t="n">
        <f aca="false">I450-G450</f>
        <v>0.507</v>
      </c>
      <c r="I450" s="16" t="n">
        <v>1.3</v>
      </c>
      <c r="J450" s="74" t="n">
        <f aca="false">H450/I450*100</f>
        <v>39</v>
      </c>
      <c r="K450" s="62" t="n">
        <v>321</v>
      </c>
      <c r="L450" s="73" t="n">
        <f aca="false">M450+N450-P450</f>
        <v>2</v>
      </c>
      <c r="M450" s="74" t="n">
        <v>77</v>
      </c>
      <c r="N450" s="74" t="n">
        <v>10</v>
      </c>
      <c r="O450" s="75" t="n">
        <f aca="false">L450/(H450*Q450)</f>
        <v>4.15239281636043</v>
      </c>
      <c r="P450" s="74" t="n">
        <v>85</v>
      </c>
      <c r="Q450" s="72" t="n">
        <v>0.95</v>
      </c>
      <c r="R450" s="73" t="n">
        <f aca="false">S450*T450*U450*V450</f>
        <v>2.376</v>
      </c>
      <c r="S450" s="74" t="n">
        <v>3</v>
      </c>
      <c r="T450" s="72" t="n">
        <v>0.45</v>
      </c>
      <c r="U450" s="72" t="n">
        <f aca="false">44/12</f>
        <v>3.66666666666667</v>
      </c>
      <c r="V450" s="72" t="n">
        <f aca="false">IF(B450="озимая пшеница", IF(C450="классическая технология", 0.65, 0.82),
 IF(B450="подсолнечник", IF(C450="классическая технология", 0.68, 0.75),
 IF(B450="кукуруза", IF(C450="классическая технология", 0.65, 0.85),
 IF(B450="многолетние травы", IF(C450="классическая технология", 0.55, 0.7),
 IF(B450="Лён", IF(C450="классическая технология", 0.48, 0.7),
 IF(B450="Горох", IF(C450="классическая технология", 0.55, 0.8),
 "введите корректное значение"
 ))))))</f>
        <v>0.48</v>
      </c>
      <c r="W450" s="73" t="n">
        <f aca="false">H450*X450</f>
        <v>0.41574</v>
      </c>
      <c r="X450" s="72" t="n">
        <v>0.82</v>
      </c>
    </row>
    <row r="451" customFormat="false" ht="15" hidden="false" customHeight="false" outlineLevel="0" collapsed="false">
      <c r="A451" s="59" t="n">
        <v>449</v>
      </c>
      <c r="B451" s="71" t="s">
        <v>100</v>
      </c>
      <c r="C451" s="71" t="s">
        <v>101</v>
      </c>
      <c r="D451" s="72" t="n">
        <v>0.192</v>
      </c>
      <c r="E451" s="72" t="n">
        <v>0.048</v>
      </c>
      <c r="F451" s="72" t="n">
        <v>0.096</v>
      </c>
      <c r="G451" s="73" t="n">
        <f aca="false">D451+E451+F451</f>
        <v>0.336</v>
      </c>
      <c r="H451" s="73" t="n">
        <f aca="false">I451-G451</f>
        <v>0.564</v>
      </c>
      <c r="I451" s="16" t="n">
        <v>0.9</v>
      </c>
      <c r="J451" s="74" t="n">
        <f aca="false">H451/I451*100</f>
        <v>62.6666666666667</v>
      </c>
      <c r="K451" s="62" t="n">
        <v>300</v>
      </c>
      <c r="L451" s="73" t="n">
        <f aca="false">M451+N451-P451</f>
        <v>44</v>
      </c>
      <c r="M451" s="74" t="n">
        <v>129</v>
      </c>
      <c r="N451" s="74" t="n">
        <v>5</v>
      </c>
      <c r="O451" s="75" t="n">
        <f aca="false">L451/(H451*Q451)</f>
        <v>87.6563869631046</v>
      </c>
      <c r="P451" s="74" t="n">
        <v>90</v>
      </c>
      <c r="Q451" s="72" t="n">
        <v>0.89</v>
      </c>
      <c r="R451" s="73" t="n">
        <f aca="false">S451*T451*U451*V451</f>
        <v>5.775</v>
      </c>
      <c r="S451" s="74" t="n">
        <v>5</v>
      </c>
      <c r="T451" s="72" t="n">
        <v>0.45</v>
      </c>
      <c r="U451" s="72" t="n">
        <f aca="false">44/12</f>
        <v>3.66666666666667</v>
      </c>
      <c r="V451" s="72" t="n">
        <f aca="false">IF(B451="озимая пшеница", IF(C451="классическая технология", 0.65, 0.82),
 IF(B451="подсолнечник", IF(C451="классическая технология", 0.68, 0.75),
 IF(B451="кукуруза", IF(C451="классическая технология", 0.65, 0.85),
 IF(B451="многолетние травы", IF(C451="классическая технология", 0.55, 0.7),
 IF(B451="Лён", IF(C451="классическая технология", 0.48, 0.7),
 IF(B451="Горох", IF(C451="классическая технология", 0.55, 0.8),
 "введите корректное значение"
 ))))))</f>
        <v>0.7</v>
      </c>
      <c r="W451" s="73" t="n">
        <f aca="false">H451*X451</f>
        <v>0.5358</v>
      </c>
      <c r="X451" s="72" t="n">
        <v>0.95</v>
      </c>
    </row>
    <row r="452" customFormat="false" ht="15" hidden="false" customHeight="false" outlineLevel="0" collapsed="false">
      <c r="A452" s="59" t="n">
        <v>450</v>
      </c>
      <c r="B452" s="71" t="s">
        <v>100</v>
      </c>
      <c r="C452" s="71" t="s">
        <v>102</v>
      </c>
      <c r="D452" s="72" t="n">
        <v>0.343</v>
      </c>
      <c r="E452" s="72" t="n">
        <v>0.098</v>
      </c>
      <c r="F452" s="72" t="n">
        <v>0.343</v>
      </c>
      <c r="G452" s="73" t="n">
        <f aca="false">D452+E452+F452</f>
        <v>0.784</v>
      </c>
      <c r="H452" s="73" t="n">
        <f aca="false">I452-G452</f>
        <v>0.0159999999999999</v>
      </c>
      <c r="I452" s="16" t="n">
        <v>0.8</v>
      </c>
      <c r="J452" s="74" t="n">
        <f aca="false">H452/I452*100</f>
        <v>1.99999999999999</v>
      </c>
      <c r="K452" s="62" t="n">
        <v>224</v>
      </c>
      <c r="L452" s="73" t="n">
        <f aca="false">M452+N452-P452</f>
        <v>88</v>
      </c>
      <c r="M452" s="74" t="n">
        <v>132</v>
      </c>
      <c r="N452" s="74" t="n">
        <v>12</v>
      </c>
      <c r="O452" s="75" t="n">
        <f aca="false">L452/(H452*Q452)</f>
        <v>5555.55555555559</v>
      </c>
      <c r="P452" s="74" t="n">
        <v>56</v>
      </c>
      <c r="Q452" s="72" t="n">
        <v>0.99</v>
      </c>
      <c r="R452" s="73" t="n">
        <f aca="false">S452*T452*U452*V452</f>
        <v>2.376</v>
      </c>
      <c r="S452" s="74" t="n">
        <v>3</v>
      </c>
      <c r="T452" s="72" t="n">
        <v>0.45</v>
      </c>
      <c r="U452" s="72" t="n">
        <f aca="false">44/12</f>
        <v>3.66666666666667</v>
      </c>
      <c r="V452" s="72" t="n">
        <f aca="false">IF(B452="озимая пшеница", IF(C452="классическая технология", 0.65, 0.82),
 IF(B452="подсолнечник", IF(C452="классическая технология", 0.68, 0.75),
 IF(B452="кукуруза", IF(C452="классическая технология", 0.65, 0.85),
 IF(B452="многолетние травы", IF(C452="классическая технология", 0.55, 0.7),
 IF(B452="Лён", IF(C452="классическая технология", 0.48, 0.7),
 IF(B452="Горох", IF(C452="классическая технология", 0.55, 0.8),
 "введите корректное значение"
 ))))))</f>
        <v>0.48</v>
      </c>
      <c r="W452" s="73" t="n">
        <f aca="false">H452*X452</f>
        <v>0.0151999999999999</v>
      </c>
      <c r="X452" s="72" t="n">
        <v>0.95</v>
      </c>
    </row>
    <row r="453" customFormat="false" ht="15" hidden="false" customHeight="false" outlineLevel="0" collapsed="false">
      <c r="A453" s="59" t="n">
        <v>451</v>
      </c>
      <c r="B453" s="71" t="s">
        <v>106</v>
      </c>
      <c r="C453" s="71" t="s">
        <v>102</v>
      </c>
      <c r="D453" s="72" t="n">
        <v>0.183</v>
      </c>
      <c r="E453" s="72" t="n">
        <v>0.061</v>
      </c>
      <c r="F453" s="72" t="n">
        <v>0.183</v>
      </c>
      <c r="G453" s="73" t="n">
        <f aca="false">D453+E453+F453</f>
        <v>0.427</v>
      </c>
      <c r="H453" s="73" t="n">
        <f aca="false">I453-G453</f>
        <v>3.773</v>
      </c>
      <c r="I453" s="16" t="n">
        <v>4.2</v>
      </c>
      <c r="J453" s="74" t="n">
        <f aca="false">H453/I453*100</f>
        <v>89.8333333333333</v>
      </c>
      <c r="K453" s="62" t="n">
        <v>198</v>
      </c>
      <c r="L453" s="73" t="n">
        <f aca="false">M453+N453-P453</f>
        <v>93</v>
      </c>
      <c r="M453" s="74" t="n">
        <v>133</v>
      </c>
      <c r="N453" s="74" t="n">
        <v>12</v>
      </c>
      <c r="O453" s="75" t="n">
        <f aca="false">L453/(H453*Q453)</f>
        <v>30.4306426755406</v>
      </c>
      <c r="P453" s="74" t="n">
        <v>52</v>
      </c>
      <c r="Q453" s="72" t="n">
        <v>0.81</v>
      </c>
      <c r="R453" s="73" t="n">
        <f aca="false">S453*T453*U453*V453</f>
        <v>5.445</v>
      </c>
      <c r="S453" s="74" t="n">
        <v>6</v>
      </c>
      <c r="T453" s="72" t="n">
        <v>0.45</v>
      </c>
      <c r="U453" s="72" t="n">
        <f aca="false">44/12</f>
        <v>3.66666666666667</v>
      </c>
      <c r="V453" s="72" t="n">
        <f aca="false">IF(B453="озимая пшеница", IF(C453="классическая технология", 0.65, 0.82),
 IF(B453="подсолнечник", IF(C453="классическая технология", 0.68, 0.75),
 IF(B453="кукуруза", IF(C453="классическая технология", 0.65, 0.85),
 IF(B453="многолетние травы", IF(C453="классическая технология", 0.55, 0.7),
 IF(B453="Лён", IF(C453="классическая технология", 0.48, 0.7),
 IF(B453="Горох", IF(C453="классическая технология", 0.55, 0.8),
 "введите корректное значение"
 ))))))</f>
        <v>0.55</v>
      </c>
      <c r="W453" s="73" t="n">
        <f aca="false">H453*X453</f>
        <v>3.50889</v>
      </c>
      <c r="X453" s="72" t="n">
        <v>0.93</v>
      </c>
    </row>
    <row r="454" customFormat="false" ht="15" hidden="false" customHeight="false" outlineLevel="0" collapsed="false">
      <c r="A454" s="59" t="n">
        <v>452</v>
      </c>
      <c r="B454" s="71" t="s">
        <v>106</v>
      </c>
      <c r="C454" s="71" t="s">
        <v>102</v>
      </c>
      <c r="D454" s="72" t="n">
        <v>0.288</v>
      </c>
      <c r="E454" s="72" t="n">
        <v>0.048</v>
      </c>
      <c r="F454" s="72" t="n">
        <v>0.24</v>
      </c>
      <c r="G454" s="73" t="n">
        <f aca="false">D454+E454+F454</f>
        <v>0.576</v>
      </c>
      <c r="H454" s="73" t="n">
        <f aca="false">I454-G454</f>
        <v>4.124</v>
      </c>
      <c r="I454" s="16" t="n">
        <v>4.7</v>
      </c>
      <c r="J454" s="74" t="n">
        <f aca="false">H454/I454*100</f>
        <v>87.7446808510638</v>
      </c>
      <c r="K454" s="62" t="n">
        <v>465</v>
      </c>
      <c r="L454" s="73" t="n">
        <f aca="false">M454+N454-P454</f>
        <v>52</v>
      </c>
      <c r="M454" s="74" t="n">
        <v>106</v>
      </c>
      <c r="N454" s="74" t="n">
        <v>7</v>
      </c>
      <c r="O454" s="75" t="n">
        <f aca="false">L454/(H454*Q454)</f>
        <v>13.2727551176681</v>
      </c>
      <c r="P454" s="74" t="n">
        <v>61</v>
      </c>
      <c r="Q454" s="72" t="n">
        <v>0.95</v>
      </c>
      <c r="R454" s="73" t="n">
        <f aca="false">S454*T454*U454*V454</f>
        <v>4.5375</v>
      </c>
      <c r="S454" s="74" t="n">
        <v>5</v>
      </c>
      <c r="T454" s="72" t="n">
        <v>0.45</v>
      </c>
      <c r="U454" s="72" t="n">
        <f aca="false">44/12</f>
        <v>3.66666666666667</v>
      </c>
      <c r="V454" s="72" t="n">
        <f aca="false">IF(B454="озимая пшеница", IF(C454="классическая технология", 0.65, 0.82),
 IF(B454="подсолнечник", IF(C454="классическая технология", 0.68, 0.75),
 IF(B454="кукуруза", IF(C454="классическая технология", 0.65, 0.85),
 IF(B454="многолетние травы", IF(C454="классическая технология", 0.55, 0.7),
 IF(B454="Лён", IF(C454="классическая технология", 0.48, 0.7),
 IF(B454="Горох", IF(C454="классическая технология", 0.55, 0.8),
 "введите корректное значение"
 ))))))</f>
        <v>0.55</v>
      </c>
      <c r="W454" s="73" t="n">
        <f aca="false">H454*X454</f>
        <v>3.67036</v>
      </c>
      <c r="X454" s="72" t="n">
        <v>0.89</v>
      </c>
    </row>
    <row r="455" customFormat="false" ht="15" hidden="false" customHeight="false" outlineLevel="0" collapsed="false">
      <c r="A455" s="59" t="n">
        <v>453</v>
      </c>
      <c r="B455" s="71" t="s">
        <v>107</v>
      </c>
      <c r="C455" s="71" t="s">
        <v>101</v>
      </c>
      <c r="D455" s="72" t="n">
        <v>0.305</v>
      </c>
      <c r="E455" s="72" t="n">
        <v>0.061</v>
      </c>
      <c r="F455" s="72" t="n">
        <v>0.183</v>
      </c>
      <c r="G455" s="73" t="n">
        <f aca="false">D455+E455+F455</f>
        <v>0.549</v>
      </c>
      <c r="H455" s="73" t="n">
        <f aca="false">I455-G455</f>
        <v>1.251</v>
      </c>
      <c r="I455" s="16" t="n">
        <v>1.8</v>
      </c>
      <c r="J455" s="74" t="n">
        <f aca="false">H455/I455*100</f>
        <v>69.5</v>
      </c>
      <c r="K455" s="62" t="n">
        <v>385</v>
      </c>
      <c r="L455" s="73" t="n">
        <f aca="false">M455+N455-P455</f>
        <v>-12</v>
      </c>
      <c r="M455" s="74" t="n">
        <v>69</v>
      </c>
      <c r="N455" s="74" t="n">
        <v>7</v>
      </c>
      <c r="O455" s="75" t="n">
        <f aca="false">L455/(H455*Q455)</f>
        <v>-10.2046022756263</v>
      </c>
      <c r="P455" s="74" t="n">
        <v>88</v>
      </c>
      <c r="Q455" s="72" t="n">
        <v>0.94</v>
      </c>
      <c r="R455" s="73" t="n">
        <f aca="false">S455*T455*U455*V455</f>
        <v>7.425</v>
      </c>
      <c r="S455" s="74" t="n">
        <v>6</v>
      </c>
      <c r="T455" s="72" t="n">
        <v>0.45</v>
      </c>
      <c r="U455" s="72" t="n">
        <f aca="false">44/12</f>
        <v>3.66666666666667</v>
      </c>
      <c r="V455" s="72" t="n">
        <f aca="false">IF(B455="озимая пшеница", IF(C455="классическая технология", 0.65, 0.82),
 IF(B455="подсолнечник", IF(C455="классическая технология", 0.68, 0.75),
 IF(B455="кукуруза", IF(C455="классическая технология", 0.65, 0.85),
 IF(B455="многолетние травы", IF(C455="классическая технология", 0.55, 0.7),
 IF(B455="Лён", IF(C455="классическая технология", 0.48, 0.7),
 IF(B455="Горох", IF(C455="классическая технология", 0.55, 0.8),
 "введите корректное значение"
 ))))))</f>
        <v>0.75</v>
      </c>
      <c r="W455" s="73" t="n">
        <f aca="false">H455*X455</f>
        <v>1.08837</v>
      </c>
      <c r="X455" s="72" t="n">
        <v>0.87</v>
      </c>
    </row>
    <row r="456" customFormat="false" ht="15" hidden="false" customHeight="false" outlineLevel="0" collapsed="false">
      <c r="A456" s="59" t="n">
        <v>454</v>
      </c>
      <c r="B456" s="71" t="s">
        <v>107</v>
      </c>
      <c r="C456" s="71" t="s">
        <v>101</v>
      </c>
      <c r="D456" s="72" t="n">
        <v>0.36</v>
      </c>
      <c r="E456" s="72" t="n">
        <v>0.09</v>
      </c>
      <c r="F456" s="72" t="n">
        <v>0.27</v>
      </c>
      <c r="G456" s="73" t="n">
        <f aca="false">D456+E456+F456</f>
        <v>0.72</v>
      </c>
      <c r="H456" s="73" t="n">
        <f aca="false">I456-G456</f>
        <v>0.88</v>
      </c>
      <c r="I456" s="16" t="n">
        <v>1.6</v>
      </c>
      <c r="J456" s="74" t="n">
        <f aca="false">H456/I456*100</f>
        <v>55</v>
      </c>
      <c r="K456" s="62" t="n">
        <v>161</v>
      </c>
      <c r="L456" s="73" t="n">
        <f aca="false">M456+N456-P456</f>
        <v>23</v>
      </c>
      <c r="M456" s="74" t="n">
        <v>67</v>
      </c>
      <c r="N456" s="74" t="n">
        <v>7</v>
      </c>
      <c r="O456" s="75" t="n">
        <f aca="false">L456/(H456*Q456)</f>
        <v>32.6704545454545</v>
      </c>
      <c r="P456" s="74" t="n">
        <v>51</v>
      </c>
      <c r="Q456" s="72" t="n">
        <v>0.8</v>
      </c>
      <c r="R456" s="73" t="n">
        <f aca="false">S456*T456*U456*V456</f>
        <v>4.95</v>
      </c>
      <c r="S456" s="74" t="n">
        <v>4</v>
      </c>
      <c r="T456" s="72" t="n">
        <v>0.45</v>
      </c>
      <c r="U456" s="72" t="n">
        <f aca="false">44/12</f>
        <v>3.66666666666667</v>
      </c>
      <c r="V456" s="72" t="n">
        <f aca="false">IF(B456="озимая пшеница", IF(C456="классическая технология", 0.65, 0.82),
 IF(B456="подсолнечник", IF(C456="классическая технология", 0.68, 0.75),
 IF(B456="кукуруза", IF(C456="классическая технология", 0.65, 0.85),
 IF(B456="многолетние травы", IF(C456="классическая технология", 0.55, 0.7),
 IF(B456="Лён", IF(C456="классическая технология", 0.48, 0.7),
 IF(B456="Горох", IF(C456="классическая технология", 0.55, 0.8),
 "введите корректное значение"
 ))))))</f>
        <v>0.75</v>
      </c>
      <c r="W456" s="73" t="n">
        <f aca="false">H456*X456</f>
        <v>0.836</v>
      </c>
      <c r="X456" s="72" t="n">
        <v>0.95</v>
      </c>
    </row>
    <row r="457" customFormat="false" ht="15" hidden="false" customHeight="false" outlineLevel="0" collapsed="false">
      <c r="A457" s="59" t="n">
        <v>455</v>
      </c>
      <c r="B457" s="71" t="s">
        <v>100</v>
      </c>
      <c r="C457" s="71" t="s">
        <v>101</v>
      </c>
      <c r="D457" s="72" t="n">
        <v>0.427</v>
      </c>
      <c r="E457" s="72" t="n">
        <v>0.061</v>
      </c>
      <c r="F457" s="72" t="n">
        <v>0.183</v>
      </c>
      <c r="G457" s="73" t="n">
        <f aca="false">D457+E457+F457</f>
        <v>0.671</v>
      </c>
      <c r="H457" s="73" t="n">
        <f aca="false">I457-G457</f>
        <v>0.329</v>
      </c>
      <c r="I457" s="16" t="n">
        <v>1</v>
      </c>
      <c r="J457" s="74" t="n">
        <f aca="false">H457/I457*100</f>
        <v>32.9</v>
      </c>
      <c r="K457" s="62" t="n">
        <v>252</v>
      </c>
      <c r="L457" s="73" t="n">
        <f aca="false">M457+N457-P457</f>
        <v>51</v>
      </c>
      <c r="M457" s="74" t="n">
        <v>107</v>
      </c>
      <c r="N457" s="74" t="n">
        <v>12</v>
      </c>
      <c r="O457" s="75" t="n">
        <f aca="false">L457/(H457*Q457)</f>
        <v>156.581007644837</v>
      </c>
      <c r="P457" s="74" t="n">
        <v>68</v>
      </c>
      <c r="Q457" s="72" t="n">
        <v>0.99</v>
      </c>
      <c r="R457" s="73" t="n">
        <f aca="false">S457*T457*U457*V457</f>
        <v>5.775</v>
      </c>
      <c r="S457" s="74" t="n">
        <v>5</v>
      </c>
      <c r="T457" s="72" t="n">
        <v>0.45</v>
      </c>
      <c r="U457" s="72" t="n">
        <f aca="false">44/12</f>
        <v>3.66666666666667</v>
      </c>
      <c r="V457" s="72" t="n">
        <f aca="false">IF(B457="озимая пшеница", IF(C457="классическая технология", 0.65, 0.82),
 IF(B457="подсолнечник", IF(C457="классическая технология", 0.68, 0.75),
 IF(B457="кукуруза", IF(C457="классическая технология", 0.65, 0.85),
 IF(B457="многолетние травы", IF(C457="классическая технология", 0.55, 0.7),
 IF(B457="Лён", IF(C457="классическая технология", 0.48, 0.7),
 IF(B457="Горох", IF(C457="классическая технология", 0.55, 0.8),
 "введите корректное значение"
 ))))))</f>
        <v>0.7</v>
      </c>
      <c r="W457" s="73" t="n">
        <f aca="false">H457*X457</f>
        <v>0.329</v>
      </c>
      <c r="X457" s="72" t="n">
        <v>1</v>
      </c>
    </row>
    <row r="458" customFormat="false" ht="15" hidden="false" customHeight="false" outlineLevel="0" collapsed="false">
      <c r="A458" s="59" t="n">
        <v>456</v>
      </c>
      <c r="B458" s="71" t="s">
        <v>106</v>
      </c>
      <c r="C458" s="71" t="s">
        <v>102</v>
      </c>
      <c r="D458" s="72" t="n">
        <v>0.272</v>
      </c>
      <c r="E458" s="72" t="n">
        <v>0.136</v>
      </c>
      <c r="F458" s="72" t="n">
        <v>0.408</v>
      </c>
      <c r="G458" s="73" t="n">
        <f aca="false">D458+E458+F458</f>
        <v>0.816</v>
      </c>
      <c r="H458" s="73" t="n">
        <f aca="false">I458-G458</f>
        <v>3.384</v>
      </c>
      <c r="I458" s="16" t="n">
        <v>4.2</v>
      </c>
      <c r="J458" s="74" t="n">
        <f aca="false">H458/I458*100</f>
        <v>80.5714285714286</v>
      </c>
      <c r="K458" s="62" t="n">
        <v>348</v>
      </c>
      <c r="L458" s="73" t="n">
        <f aca="false">M458+N458-P458</f>
        <v>54</v>
      </c>
      <c r="M458" s="74" t="n">
        <v>81</v>
      </c>
      <c r="N458" s="74" t="n">
        <v>15</v>
      </c>
      <c r="O458" s="75" t="n">
        <f aca="false">L458/(H458*Q458)</f>
        <v>18.1334622823985</v>
      </c>
      <c r="P458" s="74" t="n">
        <v>42</v>
      </c>
      <c r="Q458" s="72" t="n">
        <v>0.88</v>
      </c>
      <c r="R458" s="73" t="n">
        <f aca="false">S458*T458*U458*V458</f>
        <v>2.7225</v>
      </c>
      <c r="S458" s="74" t="n">
        <v>3</v>
      </c>
      <c r="T458" s="72" t="n">
        <v>0.45</v>
      </c>
      <c r="U458" s="72" t="n">
        <f aca="false">44/12</f>
        <v>3.66666666666667</v>
      </c>
      <c r="V458" s="72" t="n">
        <f aca="false">IF(B458="озимая пшеница", IF(C458="классическая технология", 0.65, 0.82),
 IF(B458="подсолнечник", IF(C458="классическая технология", 0.68, 0.75),
 IF(B458="кукуруза", IF(C458="классическая технология", 0.65, 0.85),
 IF(B458="многолетние травы", IF(C458="классическая технология", 0.55, 0.7),
 IF(B458="Лён", IF(C458="классическая технология", 0.48, 0.7),
 IF(B458="Горох", IF(C458="классическая технология", 0.55, 0.8),
 "введите корректное значение"
 ))))))</f>
        <v>0.55</v>
      </c>
      <c r="W458" s="73" t="n">
        <f aca="false">H458*X458</f>
        <v>3.07944</v>
      </c>
      <c r="X458" s="72" t="n">
        <v>0.91</v>
      </c>
    </row>
    <row r="459" customFormat="false" ht="15" hidden="false" customHeight="false" outlineLevel="0" collapsed="false">
      <c r="A459" s="59" t="n">
        <v>457</v>
      </c>
      <c r="B459" s="71" t="s">
        <v>103</v>
      </c>
      <c r="C459" s="71" t="s">
        <v>102</v>
      </c>
      <c r="D459" s="72" t="n">
        <v>0.23</v>
      </c>
      <c r="E459" s="72" t="n">
        <v>0.046</v>
      </c>
      <c r="F459" s="72" t="n">
        <v>0.322</v>
      </c>
      <c r="G459" s="73" t="n">
        <f aca="false">D459+E459+F459</f>
        <v>0.598</v>
      </c>
      <c r="H459" s="73" t="n">
        <f aca="false">I459-G459</f>
        <v>4.802</v>
      </c>
      <c r="I459" s="16" t="n">
        <v>5.4</v>
      </c>
      <c r="J459" s="74" t="n">
        <f aca="false">H459/I459*100</f>
        <v>88.9259259259259</v>
      </c>
      <c r="K459" s="62" t="n">
        <v>478</v>
      </c>
      <c r="L459" s="73" t="n">
        <f aca="false">M459+N459-P459</f>
        <v>50</v>
      </c>
      <c r="M459" s="74" t="n">
        <v>98</v>
      </c>
      <c r="N459" s="74" t="n">
        <v>12</v>
      </c>
      <c r="O459" s="75" t="n">
        <f aca="false">L459/(H459*Q459)</f>
        <v>10.4123281965848</v>
      </c>
      <c r="P459" s="74" t="n">
        <v>60</v>
      </c>
      <c r="Q459" s="72" t="n">
        <v>1</v>
      </c>
      <c r="R459" s="73" t="n">
        <f aca="false">S459*T459*U459*V459</f>
        <v>5.3625</v>
      </c>
      <c r="S459" s="74" t="n">
        <v>5</v>
      </c>
      <c r="T459" s="72" t="n">
        <v>0.45</v>
      </c>
      <c r="U459" s="72" t="n">
        <f aca="false">44/12</f>
        <v>3.66666666666667</v>
      </c>
      <c r="V459" s="72" t="n">
        <f aca="false">IF(B459="озимая пшеница", IF(C459="классическая технология", 0.65, 0.82),
 IF(B459="подсолнечник", IF(C459="классическая технология", 0.68, 0.75),
 IF(B459="кукуруза", IF(C459="классическая технология", 0.65, 0.85),
 IF(B459="многолетние травы", IF(C459="классическая технология", 0.55, 0.7),
 IF(B459="Лён", IF(C459="классическая технология", 0.48, 0.7),
 IF(B459="Горох", IF(C459="классическая технология", 0.55, 0.8),
 "введите корректное значение"
 ))))))</f>
        <v>0.65</v>
      </c>
      <c r="W459" s="73" t="n">
        <f aca="false">H459*X459</f>
        <v>4.51388</v>
      </c>
      <c r="X459" s="72" t="n">
        <v>0.94</v>
      </c>
    </row>
    <row r="460" customFormat="false" ht="15" hidden="false" customHeight="false" outlineLevel="0" collapsed="false">
      <c r="A460" s="59" t="n">
        <v>458</v>
      </c>
      <c r="B460" s="71" t="s">
        <v>106</v>
      </c>
      <c r="C460" s="71" t="s">
        <v>101</v>
      </c>
      <c r="D460" s="72" t="n">
        <v>0.216</v>
      </c>
      <c r="E460" s="72" t="n">
        <v>0.108</v>
      </c>
      <c r="F460" s="72" t="n">
        <v>0.432</v>
      </c>
      <c r="G460" s="73" t="n">
        <f aca="false">D460+E460+F460</f>
        <v>0.756</v>
      </c>
      <c r="H460" s="73" t="n">
        <f aca="false">I460-G460</f>
        <v>3.444</v>
      </c>
      <c r="I460" s="16" t="n">
        <v>4.2</v>
      </c>
      <c r="J460" s="74" t="n">
        <f aca="false">H460/I460*100</f>
        <v>82</v>
      </c>
      <c r="K460" s="62" t="n">
        <v>271</v>
      </c>
      <c r="L460" s="73" t="n">
        <f aca="false">M460+N460-P460</f>
        <v>-11</v>
      </c>
      <c r="M460" s="74" t="n">
        <v>66</v>
      </c>
      <c r="N460" s="74" t="n">
        <v>6</v>
      </c>
      <c r="O460" s="75" t="n">
        <f aca="false">L460/(H460*Q460)</f>
        <v>-3.94316112473294</v>
      </c>
      <c r="P460" s="74" t="n">
        <v>83</v>
      </c>
      <c r="Q460" s="72" t="n">
        <v>0.81</v>
      </c>
      <c r="R460" s="73" t="n">
        <f aca="false">S460*T460*U460*V460</f>
        <v>6.93</v>
      </c>
      <c r="S460" s="74" t="n">
        <v>6</v>
      </c>
      <c r="T460" s="72" t="n">
        <v>0.45</v>
      </c>
      <c r="U460" s="72" t="n">
        <f aca="false">44/12</f>
        <v>3.66666666666667</v>
      </c>
      <c r="V460" s="72" t="n">
        <f aca="false">IF(B460="озимая пшеница", IF(C460="классическая технология", 0.65, 0.82),
 IF(B460="подсолнечник", IF(C460="классическая технология", 0.68, 0.75),
 IF(B460="кукуруза", IF(C460="классическая технология", 0.65, 0.85),
 IF(B460="многолетние травы", IF(C460="классическая технология", 0.55, 0.7),
 IF(B460="Лён", IF(C460="классическая технология", 0.48, 0.7),
 IF(B460="Горох", IF(C460="классическая технология", 0.55, 0.8),
 "введите корректное значение"
 ))))))</f>
        <v>0.7</v>
      </c>
      <c r="W460" s="73" t="n">
        <f aca="false">H460*X460</f>
        <v>2.78964</v>
      </c>
      <c r="X460" s="72" t="n">
        <v>0.81</v>
      </c>
    </row>
    <row r="461" customFormat="false" ht="15" hidden="false" customHeight="false" outlineLevel="0" collapsed="false">
      <c r="A461" s="59" t="n">
        <v>459</v>
      </c>
      <c r="B461" s="71" t="s">
        <v>107</v>
      </c>
      <c r="C461" s="71" t="s">
        <v>102</v>
      </c>
      <c r="D461" s="72" t="n">
        <v>0.23</v>
      </c>
      <c r="E461" s="72" t="n">
        <v>0.092</v>
      </c>
      <c r="F461" s="72" t="n">
        <v>0.184</v>
      </c>
      <c r="G461" s="73" t="n">
        <f aca="false">D461+E461+F461</f>
        <v>0.506</v>
      </c>
      <c r="H461" s="73" t="n">
        <f aca="false">I461-G461</f>
        <v>1.294</v>
      </c>
      <c r="I461" s="16" t="n">
        <v>1.8</v>
      </c>
      <c r="J461" s="74" t="n">
        <f aca="false">H461/I461*100</f>
        <v>71.8888888888889</v>
      </c>
      <c r="K461" s="62" t="n">
        <v>291</v>
      </c>
      <c r="L461" s="73" t="n">
        <f aca="false">M461+N461-P461</f>
        <v>97</v>
      </c>
      <c r="M461" s="74" t="n">
        <v>147</v>
      </c>
      <c r="N461" s="74" t="n">
        <v>11</v>
      </c>
      <c r="O461" s="75" t="n">
        <f aca="false">L461/(H461*Q461)</f>
        <v>80.6036130361802</v>
      </c>
      <c r="P461" s="74" t="n">
        <v>61</v>
      </c>
      <c r="Q461" s="72" t="n">
        <v>0.93</v>
      </c>
      <c r="R461" s="73" t="n">
        <f aca="false">S461*T461*U461*V461</f>
        <v>5.61</v>
      </c>
      <c r="S461" s="74" t="n">
        <v>5</v>
      </c>
      <c r="T461" s="72" t="n">
        <v>0.45</v>
      </c>
      <c r="U461" s="72" t="n">
        <f aca="false">44/12</f>
        <v>3.66666666666667</v>
      </c>
      <c r="V461" s="72" t="n">
        <f aca="false">IF(B461="озимая пшеница", IF(C461="классическая технология", 0.65, 0.82),
 IF(B461="подсолнечник", IF(C461="классическая технология", 0.68, 0.75),
 IF(B461="кукуруза", IF(C461="классическая технология", 0.65, 0.85),
 IF(B461="многолетние травы", IF(C461="классическая технология", 0.55, 0.7),
 IF(B461="Лён", IF(C461="классическая технология", 0.48, 0.7),
 IF(B461="Горох", IF(C461="классическая технология", 0.55, 0.8),
 "введите корректное значение"
 ))))))</f>
        <v>0.68</v>
      </c>
      <c r="W461" s="73" t="n">
        <f aca="false">H461*X461</f>
        <v>1.07402</v>
      </c>
      <c r="X461" s="72" t="n">
        <v>0.83</v>
      </c>
    </row>
    <row r="462" customFormat="false" ht="15" hidden="false" customHeight="false" outlineLevel="0" collapsed="false">
      <c r="A462" s="59" t="n">
        <v>460</v>
      </c>
      <c r="B462" s="71" t="s">
        <v>106</v>
      </c>
      <c r="C462" s="71" t="s">
        <v>102</v>
      </c>
      <c r="D462" s="72" t="n">
        <v>0.385</v>
      </c>
      <c r="E462" s="72" t="n">
        <v>0.11</v>
      </c>
      <c r="F462" s="72" t="n">
        <v>0.11</v>
      </c>
      <c r="G462" s="73" t="n">
        <f aca="false">D462+E462+F462</f>
        <v>0.605</v>
      </c>
      <c r="H462" s="73" t="n">
        <f aca="false">I462-G462</f>
        <v>3.595</v>
      </c>
      <c r="I462" s="16" t="n">
        <v>4.2</v>
      </c>
      <c r="J462" s="74" t="n">
        <f aca="false">H462/I462*100</f>
        <v>85.5952380952381</v>
      </c>
      <c r="K462" s="62" t="n">
        <v>215</v>
      </c>
      <c r="L462" s="73" t="n">
        <f aca="false">M462+N462-P462</f>
        <v>20</v>
      </c>
      <c r="M462" s="74" t="n">
        <v>53</v>
      </c>
      <c r="N462" s="74" t="n">
        <v>7</v>
      </c>
      <c r="O462" s="75" t="n">
        <f aca="false">L462/(H462*Q462)</f>
        <v>5.98202401782643</v>
      </c>
      <c r="P462" s="74" t="n">
        <v>40</v>
      </c>
      <c r="Q462" s="72" t="n">
        <v>0.93</v>
      </c>
      <c r="R462" s="73" t="n">
        <f aca="false">S462*T462*U462*V462</f>
        <v>5.445</v>
      </c>
      <c r="S462" s="74" t="n">
        <v>6</v>
      </c>
      <c r="T462" s="72" t="n">
        <v>0.45</v>
      </c>
      <c r="U462" s="72" t="n">
        <f aca="false">44/12</f>
        <v>3.66666666666667</v>
      </c>
      <c r="V462" s="72" t="n">
        <f aca="false">IF(B462="озимая пшеница", IF(C462="классическая технология", 0.65, 0.82),
 IF(B462="подсолнечник", IF(C462="классическая технология", 0.68, 0.75),
 IF(B462="кукуруза", IF(C462="классическая технология", 0.65, 0.85),
 IF(B462="многолетние травы", IF(C462="классическая технология", 0.55, 0.7),
 IF(B462="Лён", IF(C462="классическая технология", 0.48, 0.7),
 IF(B462="Горох", IF(C462="классическая технология", 0.55, 0.8),
 "введите корректное значение"
 ))))))</f>
        <v>0.55</v>
      </c>
      <c r="W462" s="73" t="n">
        <f aca="false">H462*X462</f>
        <v>2.876</v>
      </c>
      <c r="X462" s="72" t="n">
        <v>0.8</v>
      </c>
    </row>
    <row r="463" customFormat="false" ht="15" hidden="false" customHeight="false" outlineLevel="0" collapsed="false">
      <c r="A463" s="59" t="n">
        <v>461</v>
      </c>
      <c r="B463" s="71" t="s">
        <v>106</v>
      </c>
      <c r="C463" s="71" t="s">
        <v>102</v>
      </c>
      <c r="D463" s="72" t="n">
        <v>0.343</v>
      </c>
      <c r="E463" s="72" t="n">
        <v>0.049</v>
      </c>
      <c r="F463" s="72" t="n">
        <v>0.098</v>
      </c>
      <c r="G463" s="73" t="n">
        <f aca="false">D463+E463+F463</f>
        <v>0.49</v>
      </c>
      <c r="H463" s="73" t="n">
        <f aca="false">I463-G463</f>
        <v>4.31</v>
      </c>
      <c r="I463" s="16" t="n">
        <v>4.8</v>
      </c>
      <c r="J463" s="74" t="n">
        <f aca="false">H463/I463*100</f>
        <v>89.7916666666667</v>
      </c>
      <c r="K463" s="62" t="n">
        <v>360</v>
      </c>
      <c r="L463" s="73" t="n">
        <f aca="false">M463+N463-P463</f>
        <v>85</v>
      </c>
      <c r="M463" s="74" t="n">
        <v>143</v>
      </c>
      <c r="N463" s="74" t="n">
        <v>14</v>
      </c>
      <c r="O463" s="75" t="n">
        <f aca="false">L463/(H463*Q463)</f>
        <v>19.9207855820385</v>
      </c>
      <c r="P463" s="74" t="n">
        <v>72</v>
      </c>
      <c r="Q463" s="72" t="n">
        <v>0.99</v>
      </c>
      <c r="R463" s="73" t="n">
        <f aca="false">S463*T463*U463*V463</f>
        <v>2.7225</v>
      </c>
      <c r="S463" s="74" t="n">
        <v>3</v>
      </c>
      <c r="T463" s="72" t="n">
        <v>0.45</v>
      </c>
      <c r="U463" s="72" t="n">
        <f aca="false">44/12</f>
        <v>3.66666666666667</v>
      </c>
      <c r="V463" s="72" t="n">
        <f aca="false">IF(B463="озимая пшеница", IF(C463="классическая технология", 0.65, 0.82),
 IF(B463="подсолнечник", IF(C463="классическая технология", 0.68, 0.75),
 IF(B463="кукуруза", IF(C463="классическая технология", 0.65, 0.85),
 IF(B463="многолетние травы", IF(C463="классическая технология", 0.55, 0.7),
 IF(B463="Лён", IF(C463="классическая технология", 0.48, 0.7),
 IF(B463="Горох", IF(C463="классическая технология", 0.55, 0.8),
 "введите корректное значение"
 ))))))</f>
        <v>0.55</v>
      </c>
      <c r="W463" s="73" t="n">
        <f aca="false">H463*X463</f>
        <v>3.448</v>
      </c>
      <c r="X463" s="72" t="n">
        <v>0.8</v>
      </c>
    </row>
    <row r="464" customFormat="false" ht="15" hidden="false" customHeight="false" outlineLevel="0" collapsed="false">
      <c r="A464" s="59" t="n">
        <v>462</v>
      </c>
      <c r="B464" s="71" t="s">
        <v>107</v>
      </c>
      <c r="C464" s="71" t="s">
        <v>102</v>
      </c>
      <c r="D464" s="72" t="n">
        <v>0.376</v>
      </c>
      <c r="E464" s="72" t="n">
        <v>0.047</v>
      </c>
      <c r="F464" s="72" t="n">
        <v>0.094</v>
      </c>
      <c r="G464" s="73" t="n">
        <f aca="false">D464+E464+F464</f>
        <v>0.517</v>
      </c>
      <c r="H464" s="73" t="n">
        <f aca="false">I464-G464</f>
        <v>0.983</v>
      </c>
      <c r="I464" s="16" t="n">
        <v>1.5</v>
      </c>
      <c r="J464" s="74" t="n">
        <f aca="false">H464/I464*100</f>
        <v>65.5333333333333</v>
      </c>
      <c r="K464" s="62" t="n">
        <v>438</v>
      </c>
      <c r="L464" s="73" t="n">
        <f aca="false">M464+N464-P464</f>
        <v>51</v>
      </c>
      <c r="M464" s="74" t="n">
        <v>88</v>
      </c>
      <c r="N464" s="74" t="n">
        <v>9</v>
      </c>
      <c r="O464" s="75" t="n">
        <f aca="false">L464/(H464*Q464)</f>
        <v>62.5084263810073</v>
      </c>
      <c r="P464" s="74" t="n">
        <v>46</v>
      </c>
      <c r="Q464" s="72" t="n">
        <v>0.83</v>
      </c>
      <c r="R464" s="73" t="n">
        <f aca="false">S464*T464*U464*V464</f>
        <v>3.366</v>
      </c>
      <c r="S464" s="74" t="n">
        <v>3</v>
      </c>
      <c r="T464" s="72" t="n">
        <v>0.45</v>
      </c>
      <c r="U464" s="72" t="n">
        <f aca="false">44/12</f>
        <v>3.66666666666667</v>
      </c>
      <c r="V464" s="72" t="n">
        <f aca="false">IF(B464="озимая пшеница", IF(C464="классическая технология", 0.65, 0.82),
 IF(B464="подсолнечник", IF(C464="классическая технология", 0.68, 0.75),
 IF(B464="кукуруза", IF(C464="классическая технология", 0.65, 0.85),
 IF(B464="многолетние травы", IF(C464="классическая технология", 0.55, 0.7),
 IF(B464="Лён", IF(C464="классическая технология", 0.48, 0.7),
 IF(B464="Горох", IF(C464="классическая технология", 0.55, 0.8),
 "введите корректное значение"
 ))))))</f>
        <v>0.68</v>
      </c>
      <c r="W464" s="73" t="n">
        <f aca="false">H464*X464</f>
        <v>0.84538</v>
      </c>
      <c r="X464" s="72" t="n">
        <v>0.86</v>
      </c>
    </row>
    <row r="465" customFormat="false" ht="15" hidden="false" customHeight="false" outlineLevel="0" collapsed="false">
      <c r="A465" s="59" t="n">
        <v>463</v>
      </c>
      <c r="B465" s="71" t="s">
        <v>103</v>
      </c>
      <c r="C465" s="71" t="s">
        <v>102</v>
      </c>
      <c r="D465" s="72" t="n">
        <v>0.18</v>
      </c>
      <c r="E465" s="72" t="n">
        <v>0.09</v>
      </c>
      <c r="F465" s="72" t="n">
        <v>0.18</v>
      </c>
      <c r="G465" s="73" t="n">
        <f aca="false">D465+E465+F465</f>
        <v>0.45</v>
      </c>
      <c r="H465" s="73" t="n">
        <f aca="false">I465-G465</f>
        <v>3.55</v>
      </c>
      <c r="I465" s="16" t="n">
        <v>4</v>
      </c>
      <c r="J465" s="74" t="n">
        <f aca="false">H465/I465*100</f>
        <v>88.75</v>
      </c>
      <c r="K465" s="62" t="n">
        <v>356</v>
      </c>
      <c r="L465" s="73" t="n">
        <f aca="false">M465+N465-P465</f>
        <v>85</v>
      </c>
      <c r="M465" s="74" t="n">
        <v>127</v>
      </c>
      <c r="N465" s="74" t="n">
        <v>9</v>
      </c>
      <c r="O465" s="75" t="n">
        <f aca="false">L465/(H465*Q465)</f>
        <v>24.6841875998258</v>
      </c>
      <c r="P465" s="74" t="n">
        <v>51</v>
      </c>
      <c r="Q465" s="72" t="n">
        <v>0.97</v>
      </c>
      <c r="R465" s="73" t="n">
        <f aca="false">S465*T465*U465*V465</f>
        <v>3.2175</v>
      </c>
      <c r="S465" s="74" t="n">
        <v>3</v>
      </c>
      <c r="T465" s="72" t="n">
        <v>0.45</v>
      </c>
      <c r="U465" s="72" t="n">
        <f aca="false">44/12</f>
        <v>3.66666666666667</v>
      </c>
      <c r="V465" s="72" t="n">
        <f aca="false">IF(B465="озимая пшеница", IF(C465="классическая технология", 0.65, 0.82),
 IF(B465="подсолнечник", IF(C465="классическая технология", 0.68, 0.75),
 IF(B465="кукуруза", IF(C465="классическая технология", 0.65, 0.85),
 IF(B465="многолетние травы", IF(C465="классическая технология", 0.55, 0.7),
 IF(B465="Лён", IF(C465="классическая технология", 0.48, 0.7),
 IF(B465="Горох", IF(C465="классическая технология", 0.55, 0.8),
 "введите корректное значение"
 ))))))</f>
        <v>0.65</v>
      </c>
      <c r="W465" s="73" t="n">
        <f aca="false">H465*X465</f>
        <v>3.1595</v>
      </c>
      <c r="X465" s="72" t="n">
        <v>0.89</v>
      </c>
    </row>
    <row r="466" customFormat="false" ht="15" hidden="false" customHeight="false" outlineLevel="0" collapsed="false">
      <c r="A466" s="59" t="n">
        <v>464</v>
      </c>
      <c r="B466" s="71" t="s">
        <v>106</v>
      </c>
      <c r="C466" s="71" t="s">
        <v>102</v>
      </c>
      <c r="D466" s="72" t="n">
        <v>0.408</v>
      </c>
      <c r="E466" s="72" t="n">
        <v>0.136</v>
      </c>
      <c r="F466" s="72" t="n">
        <v>0.204</v>
      </c>
      <c r="G466" s="73" t="n">
        <f aca="false">D466+E466+F466</f>
        <v>0.748</v>
      </c>
      <c r="H466" s="73" t="n">
        <f aca="false">I466-G466</f>
        <v>3.752</v>
      </c>
      <c r="I466" s="16" t="n">
        <v>4.5</v>
      </c>
      <c r="J466" s="74" t="n">
        <f aca="false">H466/I466*100</f>
        <v>83.3777777777778</v>
      </c>
      <c r="K466" s="62" t="n">
        <v>339</v>
      </c>
      <c r="L466" s="73" t="n">
        <f aca="false">M466+N466-P466</f>
        <v>50</v>
      </c>
      <c r="M466" s="74" t="n">
        <v>90</v>
      </c>
      <c r="N466" s="74" t="n">
        <v>15</v>
      </c>
      <c r="O466" s="75" t="n">
        <f aca="false">L466/(H466*Q466)</f>
        <v>13.3262260127932</v>
      </c>
      <c r="P466" s="74" t="n">
        <v>55</v>
      </c>
      <c r="Q466" s="72" t="n">
        <v>1</v>
      </c>
      <c r="R466" s="73" t="n">
        <f aca="false">S466*T466*U466*V466</f>
        <v>4.5375</v>
      </c>
      <c r="S466" s="74" t="n">
        <v>5</v>
      </c>
      <c r="T466" s="72" t="n">
        <v>0.45</v>
      </c>
      <c r="U466" s="72" t="n">
        <f aca="false">44/12</f>
        <v>3.66666666666667</v>
      </c>
      <c r="V466" s="72" t="n">
        <f aca="false">IF(B466="озимая пшеница", IF(C466="классическая технология", 0.65, 0.82),
 IF(B466="подсолнечник", IF(C466="классическая технология", 0.68, 0.75),
 IF(B466="кукуруза", IF(C466="классическая технология", 0.65, 0.85),
 IF(B466="многолетние травы", IF(C466="классическая технология", 0.55, 0.7),
 IF(B466="Лён", IF(C466="классическая технология", 0.48, 0.7),
 IF(B466="Горох", IF(C466="классическая технология", 0.55, 0.8),
 "введите корректное значение"
 ))))))</f>
        <v>0.55</v>
      </c>
      <c r="W466" s="73" t="n">
        <f aca="false">H466*X466</f>
        <v>3.07664</v>
      </c>
      <c r="X466" s="72" t="n">
        <v>0.82</v>
      </c>
    </row>
    <row r="467" customFormat="false" ht="15" hidden="false" customHeight="false" outlineLevel="0" collapsed="false">
      <c r="A467" s="59" t="n">
        <v>465</v>
      </c>
      <c r="B467" s="71" t="s">
        <v>100</v>
      </c>
      <c r="C467" s="71" t="s">
        <v>102</v>
      </c>
      <c r="D467" s="72" t="n">
        <v>0.123</v>
      </c>
      <c r="E467" s="72" t="n">
        <v>0.041</v>
      </c>
      <c r="F467" s="72" t="n">
        <v>0.082</v>
      </c>
      <c r="G467" s="73" t="n">
        <f aca="false">D467+E467+F467</f>
        <v>0.246</v>
      </c>
      <c r="H467" s="73" t="n">
        <f aca="false">I467-G467</f>
        <v>0.754</v>
      </c>
      <c r="I467" s="16" t="n">
        <v>1</v>
      </c>
      <c r="J467" s="74" t="n">
        <f aca="false">H467/I467*100</f>
        <v>75.4</v>
      </c>
      <c r="K467" s="62" t="n">
        <v>166</v>
      </c>
      <c r="L467" s="73" t="n">
        <f aca="false">M467+N467-P467</f>
        <v>16</v>
      </c>
      <c r="M467" s="74" t="n">
        <v>80</v>
      </c>
      <c r="N467" s="74" t="n">
        <v>11</v>
      </c>
      <c r="O467" s="75" t="n">
        <f aca="false">L467/(H467*Q467)</f>
        <v>22.5746373948868</v>
      </c>
      <c r="P467" s="74" t="n">
        <v>75</v>
      </c>
      <c r="Q467" s="72" t="n">
        <v>0.94</v>
      </c>
      <c r="R467" s="73" t="n">
        <f aca="false">S467*T467*U467*V467</f>
        <v>3.168</v>
      </c>
      <c r="S467" s="74" t="n">
        <v>4</v>
      </c>
      <c r="T467" s="72" t="n">
        <v>0.45</v>
      </c>
      <c r="U467" s="72" t="n">
        <f aca="false">44/12</f>
        <v>3.66666666666667</v>
      </c>
      <c r="V467" s="72" t="n">
        <f aca="false">IF(B467="озимая пшеница", IF(C467="классическая технология", 0.65, 0.82),
 IF(B467="подсолнечник", IF(C467="классическая технология", 0.68, 0.75),
 IF(B467="кукуруза", IF(C467="классическая технология", 0.65, 0.85),
 IF(B467="многолетние травы", IF(C467="классическая технология", 0.55, 0.7),
 IF(B467="Лён", IF(C467="классическая технология", 0.48, 0.7),
 IF(B467="Горох", IF(C467="классическая технология", 0.55, 0.8),
 "введите корректное значение"
 ))))))</f>
        <v>0.48</v>
      </c>
      <c r="W467" s="73" t="n">
        <f aca="false">H467*X467</f>
        <v>0.70876</v>
      </c>
      <c r="X467" s="72" t="n">
        <v>0.94</v>
      </c>
    </row>
    <row r="468" customFormat="false" ht="15" hidden="false" customHeight="false" outlineLevel="0" collapsed="false">
      <c r="A468" s="59" t="n">
        <v>466</v>
      </c>
      <c r="B468" s="71" t="s">
        <v>105</v>
      </c>
      <c r="C468" s="71" t="s">
        <v>102</v>
      </c>
      <c r="D468" s="72" t="n">
        <v>0.37</v>
      </c>
      <c r="E468" s="72" t="n">
        <v>0.148</v>
      </c>
      <c r="F468" s="72" t="n">
        <v>0.296</v>
      </c>
      <c r="G468" s="73" t="n">
        <f aca="false">D468+E468+F468</f>
        <v>0.814</v>
      </c>
      <c r="H468" s="73" t="n">
        <f aca="false">I468-G468</f>
        <v>2.586</v>
      </c>
      <c r="I468" s="16" t="n">
        <v>3.4</v>
      </c>
      <c r="J468" s="74" t="n">
        <f aca="false">H468/I468*100</f>
        <v>76.0588235294118</v>
      </c>
      <c r="K468" s="62" t="n">
        <v>376</v>
      </c>
      <c r="L468" s="73" t="n">
        <f aca="false">M468+N468-P468</f>
        <v>6</v>
      </c>
      <c r="M468" s="74" t="n">
        <v>68</v>
      </c>
      <c r="N468" s="74" t="n">
        <v>7</v>
      </c>
      <c r="O468" s="75" t="n">
        <f aca="false">L468/(H468*Q468)</f>
        <v>2.54965452181229</v>
      </c>
      <c r="P468" s="74" t="n">
        <v>69</v>
      </c>
      <c r="Q468" s="72" t="n">
        <v>0.91</v>
      </c>
      <c r="R468" s="73" t="n">
        <f aca="false">S468*T468*U468*V468</f>
        <v>3.2175</v>
      </c>
      <c r="S468" s="74" t="n">
        <v>3</v>
      </c>
      <c r="T468" s="72" t="n">
        <v>0.45</v>
      </c>
      <c r="U468" s="72" t="n">
        <f aca="false">44/12</f>
        <v>3.66666666666667</v>
      </c>
      <c r="V468" s="72" t="n">
        <f aca="false">IF(B468="озимая пшеница", IF(C468="классическая технология", 0.65, 0.82),
 IF(B468="подсолнечник", IF(C468="классическая технология", 0.68, 0.75),
 IF(B468="кукуруза", IF(C468="классическая технология", 0.65, 0.85),
 IF(B468="многолетние травы", IF(C468="классическая технология", 0.55, 0.7),
 IF(B468="Лён", IF(C468="классическая технология", 0.48, 0.7),
 IF(B468="Горох", IF(C468="классическая технология", 0.55, 0.8),
 "введите корректное значение"
 ))))))</f>
        <v>0.65</v>
      </c>
      <c r="W468" s="73" t="n">
        <f aca="false">H468*X468</f>
        <v>2.43084</v>
      </c>
      <c r="X468" s="72" t="n">
        <v>0.94</v>
      </c>
    </row>
    <row r="469" customFormat="false" ht="15" hidden="false" customHeight="false" outlineLevel="0" collapsed="false">
      <c r="A469" s="59" t="n">
        <v>467</v>
      </c>
      <c r="B469" s="71" t="s">
        <v>103</v>
      </c>
      <c r="C469" s="71" t="s">
        <v>102</v>
      </c>
      <c r="D469" s="72" t="n">
        <v>0.176</v>
      </c>
      <c r="E469" s="72" t="n">
        <v>0.044</v>
      </c>
      <c r="F469" s="72" t="n">
        <v>0.308</v>
      </c>
      <c r="G469" s="73" t="n">
        <f aca="false">D469+E469+F469</f>
        <v>0.528</v>
      </c>
      <c r="H469" s="73" t="n">
        <f aca="false">I469-G469</f>
        <v>5.372</v>
      </c>
      <c r="I469" s="16" t="n">
        <v>5.9</v>
      </c>
      <c r="J469" s="74" t="n">
        <f aca="false">H469/I469*100</f>
        <v>91.0508474576271</v>
      </c>
      <c r="K469" s="62" t="n">
        <v>405</v>
      </c>
      <c r="L469" s="73" t="n">
        <f aca="false">M469+N469-P469</f>
        <v>-3</v>
      </c>
      <c r="M469" s="74" t="n">
        <v>57</v>
      </c>
      <c r="N469" s="74" t="n">
        <v>13</v>
      </c>
      <c r="O469" s="75" t="n">
        <f aca="false">L469/(H469*Q469)</f>
        <v>-0.581720029784066</v>
      </c>
      <c r="P469" s="74" t="n">
        <v>73</v>
      </c>
      <c r="Q469" s="72" t="n">
        <v>0.96</v>
      </c>
      <c r="R469" s="73" t="n">
        <f aca="false">S469*T469*U469*V469</f>
        <v>3.2175</v>
      </c>
      <c r="S469" s="74" t="n">
        <v>3</v>
      </c>
      <c r="T469" s="72" t="n">
        <v>0.45</v>
      </c>
      <c r="U469" s="72" t="n">
        <f aca="false">44/12</f>
        <v>3.66666666666667</v>
      </c>
      <c r="V469" s="72" t="n">
        <f aca="false">IF(B469="озимая пшеница", IF(C469="классическая технология", 0.65, 0.82),
 IF(B469="подсолнечник", IF(C469="классическая технология", 0.68, 0.75),
 IF(B469="кукуруза", IF(C469="классическая технология", 0.65, 0.85),
 IF(B469="многолетние травы", IF(C469="классическая технология", 0.55, 0.7),
 IF(B469="Лён", IF(C469="классическая технология", 0.48, 0.7),
 IF(B469="Горох", IF(C469="классическая технология", 0.55, 0.8),
 "введите корректное значение"
 ))))))</f>
        <v>0.65</v>
      </c>
      <c r="W469" s="73" t="n">
        <f aca="false">H469*X469</f>
        <v>4.40504</v>
      </c>
      <c r="X469" s="72" t="n">
        <v>0.82</v>
      </c>
    </row>
    <row r="470" customFormat="false" ht="15" hidden="false" customHeight="false" outlineLevel="0" collapsed="false">
      <c r="A470" s="59" t="n">
        <v>468</v>
      </c>
      <c r="B470" s="71" t="s">
        <v>103</v>
      </c>
      <c r="C470" s="71" t="s">
        <v>101</v>
      </c>
      <c r="D470" s="72" t="n">
        <v>0.2</v>
      </c>
      <c r="E470" s="72" t="n">
        <v>0.08</v>
      </c>
      <c r="F470" s="72" t="n">
        <v>0.24</v>
      </c>
      <c r="G470" s="73" t="n">
        <f aca="false">D470+E470+F470</f>
        <v>0.52</v>
      </c>
      <c r="H470" s="73" t="n">
        <f aca="false">I470-G470</f>
        <v>4.08</v>
      </c>
      <c r="I470" s="16" t="n">
        <v>4.6</v>
      </c>
      <c r="J470" s="74" t="n">
        <f aca="false">H470/I470*100</f>
        <v>88.6956521739131</v>
      </c>
      <c r="K470" s="62" t="n">
        <v>422</v>
      </c>
      <c r="L470" s="73" t="n">
        <f aca="false">M470+N470-P470</f>
        <v>30</v>
      </c>
      <c r="M470" s="74" t="n">
        <v>94</v>
      </c>
      <c r="N470" s="74" t="n">
        <v>13</v>
      </c>
      <c r="O470" s="75" t="n">
        <f aca="false">L470/(H470*Q470)</f>
        <v>9.19117647058824</v>
      </c>
      <c r="P470" s="74" t="n">
        <v>77</v>
      </c>
      <c r="Q470" s="72" t="n">
        <v>0.8</v>
      </c>
      <c r="R470" s="73" t="n">
        <f aca="false">S470*T470*U470*V470</f>
        <v>6.765</v>
      </c>
      <c r="S470" s="74" t="n">
        <v>5</v>
      </c>
      <c r="T470" s="72" t="n">
        <v>0.45</v>
      </c>
      <c r="U470" s="72" t="n">
        <f aca="false">44/12</f>
        <v>3.66666666666667</v>
      </c>
      <c r="V470" s="72" t="n">
        <f aca="false">IF(B470="озимая пшеница", IF(C470="классическая технология", 0.65, 0.82),
 IF(B470="подсолнечник", IF(C470="классическая технология", 0.68, 0.75),
 IF(B470="кукуруза", IF(C470="классическая технология", 0.65, 0.85),
 IF(B470="многолетние травы", IF(C470="классическая технология", 0.55, 0.7),
 IF(B470="Лён", IF(C470="классическая технология", 0.48, 0.7),
 IF(B470="Горох", IF(C470="классическая технология", 0.55, 0.8),
 "введите корректное значение"
 ))))))</f>
        <v>0.82</v>
      </c>
      <c r="W470" s="73" t="n">
        <f aca="false">H470*X470</f>
        <v>3.7536</v>
      </c>
      <c r="X470" s="72" t="n">
        <v>0.92</v>
      </c>
    </row>
    <row r="471" customFormat="false" ht="15" hidden="false" customHeight="false" outlineLevel="0" collapsed="false">
      <c r="A471" s="59" t="n">
        <v>469</v>
      </c>
      <c r="B471" s="71" t="s">
        <v>107</v>
      </c>
      <c r="C471" s="71" t="s">
        <v>101</v>
      </c>
      <c r="D471" s="72" t="n">
        <v>0.335</v>
      </c>
      <c r="E471" s="72" t="n">
        <v>0.134</v>
      </c>
      <c r="F471" s="72" t="n">
        <v>0.402</v>
      </c>
      <c r="G471" s="73" t="n">
        <f aca="false">D471+E471+F471</f>
        <v>0.871</v>
      </c>
      <c r="H471" s="73" t="n">
        <f aca="false">I471-G471</f>
        <v>0.629</v>
      </c>
      <c r="I471" s="16" t="n">
        <v>1.5</v>
      </c>
      <c r="J471" s="74" t="n">
        <f aca="false">H471/I471*100</f>
        <v>41.9333333333333</v>
      </c>
      <c r="K471" s="62" t="n">
        <v>173</v>
      </c>
      <c r="L471" s="73" t="n">
        <f aca="false">M471+N471-P471</f>
        <v>66</v>
      </c>
      <c r="M471" s="74" t="n">
        <v>116</v>
      </c>
      <c r="N471" s="74" t="n">
        <v>11</v>
      </c>
      <c r="O471" s="75" t="n">
        <f aca="false">L471/(H471*Q471)</f>
        <v>124.914830797184</v>
      </c>
      <c r="P471" s="74" t="n">
        <v>61</v>
      </c>
      <c r="Q471" s="72" t="n">
        <v>0.84</v>
      </c>
      <c r="R471" s="73" t="n">
        <f aca="false">S471*T471*U471*V471</f>
        <v>4.95</v>
      </c>
      <c r="S471" s="74" t="n">
        <v>4</v>
      </c>
      <c r="T471" s="72" t="n">
        <v>0.45</v>
      </c>
      <c r="U471" s="72" t="n">
        <f aca="false">44/12</f>
        <v>3.66666666666667</v>
      </c>
      <c r="V471" s="72" t="n">
        <f aca="false">IF(B471="озимая пшеница", IF(C471="классическая технология", 0.65, 0.82),
 IF(B471="подсолнечник", IF(C471="классическая технология", 0.68, 0.75),
 IF(B471="кукуруза", IF(C471="классическая технология", 0.65, 0.85),
 IF(B471="многолетние травы", IF(C471="классическая технология", 0.55, 0.7),
 IF(B471="Лён", IF(C471="классическая технология", 0.48, 0.7),
 IF(B471="Горох", IF(C471="классическая технология", 0.55, 0.8),
 "введите корректное значение"
 ))))))</f>
        <v>0.75</v>
      </c>
      <c r="W471" s="73" t="n">
        <f aca="false">H471*X471</f>
        <v>0.58497</v>
      </c>
      <c r="X471" s="72" t="n">
        <v>0.93</v>
      </c>
    </row>
    <row r="472" customFormat="false" ht="15" hidden="false" customHeight="false" outlineLevel="0" collapsed="false">
      <c r="A472" s="59" t="n">
        <v>470</v>
      </c>
      <c r="B472" s="71" t="s">
        <v>104</v>
      </c>
      <c r="C472" s="71" t="s">
        <v>101</v>
      </c>
      <c r="D472" s="72" t="n">
        <v>0.141</v>
      </c>
      <c r="E472" s="72" t="n">
        <v>0.047</v>
      </c>
      <c r="F472" s="72" t="n">
        <v>0.329</v>
      </c>
      <c r="G472" s="73" t="n">
        <f aca="false">D472+E472+F472</f>
        <v>0.517</v>
      </c>
      <c r="H472" s="73" t="n">
        <f aca="false">I472-G472</f>
        <v>1.883</v>
      </c>
      <c r="I472" s="16" t="n">
        <v>2.4</v>
      </c>
      <c r="J472" s="74" t="n">
        <f aca="false">H472/I472*100</f>
        <v>78.4583333333333</v>
      </c>
      <c r="K472" s="62" t="n">
        <v>130</v>
      </c>
      <c r="L472" s="73" t="n">
        <f aca="false">M472+N472-P472</f>
        <v>14</v>
      </c>
      <c r="M472" s="74" t="n">
        <v>63</v>
      </c>
      <c r="N472" s="74" t="n">
        <v>10</v>
      </c>
      <c r="O472" s="75" t="n">
        <f aca="false">L472/(H472*Q472)</f>
        <v>7.74473358116481</v>
      </c>
      <c r="P472" s="74" t="n">
        <v>59</v>
      </c>
      <c r="Q472" s="72" t="n">
        <v>0.96</v>
      </c>
      <c r="R472" s="73" t="n">
        <f aca="false">S472*T472*U472*V472</f>
        <v>6.6</v>
      </c>
      <c r="S472" s="74" t="n">
        <v>5</v>
      </c>
      <c r="T472" s="72" t="n">
        <v>0.45</v>
      </c>
      <c r="U472" s="72" t="n">
        <f aca="false">44/12</f>
        <v>3.66666666666667</v>
      </c>
      <c r="V472" s="72" t="n">
        <f aca="false">IF(B472="озимая пшеница", IF(C472="классическая технология", 0.65, 0.82),
 IF(B472="подсолнечник", IF(C472="классическая технология", 0.68, 0.75),
 IF(B472="кукуруза", IF(C472="классическая технология", 0.65, 0.85),
 IF(B472="многолетние травы", IF(C472="классическая технология", 0.55, 0.7),
 IF(B472="Лён", IF(C472="классическая технология", 0.48, 0.7),
 IF(B472="Горох", IF(C472="классическая технология", 0.55, 0.8),
 "введите корректное значение"
 ))))))</f>
        <v>0.8</v>
      </c>
      <c r="W472" s="73" t="n">
        <f aca="false">H472*X472</f>
        <v>1.61938</v>
      </c>
      <c r="X472" s="72" t="n">
        <v>0.86</v>
      </c>
    </row>
    <row r="473" customFormat="false" ht="15" hidden="false" customHeight="false" outlineLevel="0" collapsed="false">
      <c r="A473" s="59" t="n">
        <v>471</v>
      </c>
      <c r="B473" s="71" t="s">
        <v>107</v>
      </c>
      <c r="C473" s="71" t="s">
        <v>102</v>
      </c>
      <c r="D473" s="72" t="n">
        <v>0.287</v>
      </c>
      <c r="E473" s="72" t="n">
        <v>0.082</v>
      </c>
      <c r="F473" s="72" t="n">
        <v>0.287</v>
      </c>
      <c r="G473" s="73" t="n">
        <f aca="false">D473+E473+F473</f>
        <v>0.656</v>
      </c>
      <c r="H473" s="73" t="n">
        <f aca="false">I473-G473</f>
        <v>0.644</v>
      </c>
      <c r="I473" s="16" t="n">
        <v>1.3</v>
      </c>
      <c r="J473" s="74" t="n">
        <f aca="false">H473/I473*100</f>
        <v>49.5384615384616</v>
      </c>
      <c r="K473" s="62" t="n">
        <v>128</v>
      </c>
      <c r="L473" s="73" t="n">
        <f aca="false">M473+N473-P473</f>
        <v>43</v>
      </c>
      <c r="M473" s="74" t="n">
        <v>85</v>
      </c>
      <c r="N473" s="74" t="n">
        <v>15</v>
      </c>
      <c r="O473" s="75" t="n">
        <f aca="false">L473/(H473*Q473)</f>
        <v>71.7958992853803</v>
      </c>
      <c r="P473" s="74" t="n">
        <v>57</v>
      </c>
      <c r="Q473" s="72" t="n">
        <v>0.93</v>
      </c>
      <c r="R473" s="73" t="n">
        <f aca="false">S473*T473*U473*V473</f>
        <v>5.61</v>
      </c>
      <c r="S473" s="74" t="n">
        <v>5</v>
      </c>
      <c r="T473" s="72" t="n">
        <v>0.45</v>
      </c>
      <c r="U473" s="72" t="n">
        <f aca="false">44/12</f>
        <v>3.66666666666667</v>
      </c>
      <c r="V473" s="72" t="n">
        <f aca="false">IF(B473="озимая пшеница", IF(C473="классическая технология", 0.65, 0.82),
 IF(B473="подсолнечник", IF(C473="классическая технология", 0.68, 0.75),
 IF(B473="кукуруза", IF(C473="классическая технология", 0.65, 0.85),
 IF(B473="многолетние травы", IF(C473="классическая технология", 0.55, 0.7),
 IF(B473="Лён", IF(C473="классическая технология", 0.48, 0.7),
 IF(B473="Горох", IF(C473="классическая технология", 0.55, 0.8),
 "введите корректное значение"
 ))))))</f>
        <v>0.68</v>
      </c>
      <c r="W473" s="73" t="n">
        <f aca="false">H473*X473</f>
        <v>0.61824</v>
      </c>
      <c r="X473" s="72" t="n">
        <v>0.96</v>
      </c>
    </row>
    <row r="474" customFormat="false" ht="15" hidden="false" customHeight="false" outlineLevel="0" collapsed="false">
      <c r="A474" s="59" t="n">
        <v>472</v>
      </c>
      <c r="B474" s="71" t="s">
        <v>103</v>
      </c>
      <c r="C474" s="71" t="s">
        <v>101</v>
      </c>
      <c r="D474" s="72" t="n">
        <v>0.32</v>
      </c>
      <c r="E474" s="72" t="n">
        <v>0.064</v>
      </c>
      <c r="F474" s="72" t="n">
        <v>0.32</v>
      </c>
      <c r="G474" s="73" t="n">
        <f aca="false">D474+E474+F474</f>
        <v>0.704</v>
      </c>
      <c r="H474" s="73" t="n">
        <f aca="false">I474-G474</f>
        <v>5.896</v>
      </c>
      <c r="I474" s="16" t="n">
        <v>6.6</v>
      </c>
      <c r="J474" s="74" t="n">
        <f aca="false">H474/I474*100</f>
        <v>89.3333333333333</v>
      </c>
      <c r="K474" s="62" t="n">
        <v>224</v>
      </c>
      <c r="L474" s="73" t="n">
        <f aca="false">M474+N474-P474</f>
        <v>31</v>
      </c>
      <c r="M474" s="74" t="n">
        <v>97</v>
      </c>
      <c r="N474" s="74" t="n">
        <v>7</v>
      </c>
      <c r="O474" s="75" t="n">
        <f aca="false">L474/(H474*Q474)</f>
        <v>5.25780189959295</v>
      </c>
      <c r="P474" s="74" t="n">
        <v>73</v>
      </c>
      <c r="Q474" s="72" t="n">
        <v>1</v>
      </c>
      <c r="R474" s="73" t="n">
        <f aca="false">S474*T474*U474*V474</f>
        <v>6.765</v>
      </c>
      <c r="S474" s="74" t="n">
        <v>5</v>
      </c>
      <c r="T474" s="72" t="n">
        <v>0.45</v>
      </c>
      <c r="U474" s="72" t="n">
        <f aca="false">44/12</f>
        <v>3.66666666666667</v>
      </c>
      <c r="V474" s="72" t="n">
        <f aca="false">IF(B474="озимая пшеница", IF(C474="классическая технология", 0.65, 0.82),
 IF(B474="подсолнечник", IF(C474="классическая технология", 0.68, 0.75),
 IF(B474="кукуруза", IF(C474="классическая технология", 0.65, 0.85),
 IF(B474="многолетние травы", IF(C474="классическая технология", 0.55, 0.7),
 IF(B474="Лён", IF(C474="классическая технология", 0.48, 0.7),
 IF(B474="Горох", IF(C474="классическая технология", 0.55, 0.8),
 "введите корректное значение"
 ))))))</f>
        <v>0.82</v>
      </c>
      <c r="W474" s="73" t="n">
        <f aca="false">H474*X474</f>
        <v>5.48328</v>
      </c>
      <c r="X474" s="72" t="n">
        <v>0.93</v>
      </c>
    </row>
    <row r="475" customFormat="false" ht="15" hidden="false" customHeight="false" outlineLevel="0" collapsed="false">
      <c r="A475" s="59" t="n">
        <v>473</v>
      </c>
      <c r="B475" s="71" t="s">
        <v>107</v>
      </c>
      <c r="C475" s="71" t="s">
        <v>102</v>
      </c>
      <c r="D475" s="72" t="n">
        <v>0.312</v>
      </c>
      <c r="E475" s="72" t="n">
        <v>0.052</v>
      </c>
      <c r="F475" s="72" t="n">
        <v>0.104</v>
      </c>
      <c r="G475" s="73" t="n">
        <f aca="false">D475+E475+F475</f>
        <v>0.468</v>
      </c>
      <c r="H475" s="73" t="n">
        <f aca="false">I475-G475</f>
        <v>0.732</v>
      </c>
      <c r="I475" s="16" t="n">
        <v>1.2</v>
      </c>
      <c r="J475" s="74" t="n">
        <f aca="false">H475/I475*100</f>
        <v>61</v>
      </c>
      <c r="K475" s="62" t="n">
        <v>268</v>
      </c>
      <c r="L475" s="73" t="n">
        <f aca="false">M475+N475-P475</f>
        <v>2</v>
      </c>
      <c r="M475" s="74" t="n">
        <v>63</v>
      </c>
      <c r="N475" s="74" t="n">
        <v>5</v>
      </c>
      <c r="O475" s="75" t="n">
        <f aca="false">L475/(H475*Q475)</f>
        <v>2.78800044608007</v>
      </c>
      <c r="P475" s="74" t="n">
        <v>66</v>
      </c>
      <c r="Q475" s="72" t="n">
        <v>0.98</v>
      </c>
      <c r="R475" s="73" t="n">
        <f aca="false">S475*T475*U475*V475</f>
        <v>5.61</v>
      </c>
      <c r="S475" s="74" t="n">
        <v>5</v>
      </c>
      <c r="T475" s="72" t="n">
        <v>0.45</v>
      </c>
      <c r="U475" s="72" t="n">
        <f aca="false">44/12</f>
        <v>3.66666666666667</v>
      </c>
      <c r="V475" s="72" t="n">
        <f aca="false">IF(B475="озимая пшеница", IF(C475="классическая технология", 0.65, 0.82),
 IF(B475="подсолнечник", IF(C475="классическая технология", 0.68, 0.75),
 IF(B475="кукуруза", IF(C475="классическая технология", 0.65, 0.85),
 IF(B475="многолетние травы", IF(C475="классическая технология", 0.55, 0.7),
 IF(B475="Лён", IF(C475="классическая технология", 0.48, 0.7),
 IF(B475="Горох", IF(C475="классическая технология", 0.55, 0.8),
 "введите корректное значение"
 ))))))</f>
        <v>0.68</v>
      </c>
      <c r="W475" s="73" t="n">
        <f aca="false">H475*X475</f>
        <v>0.5856</v>
      </c>
      <c r="X475" s="72" t="n">
        <v>0.8</v>
      </c>
    </row>
    <row r="476" customFormat="false" ht="15" hidden="false" customHeight="false" outlineLevel="0" collapsed="false">
      <c r="A476" s="59" t="n">
        <v>474</v>
      </c>
      <c r="B476" s="71" t="s">
        <v>104</v>
      </c>
      <c r="C476" s="71" t="s">
        <v>101</v>
      </c>
      <c r="D476" s="72" t="n">
        <v>0.3</v>
      </c>
      <c r="E476" s="72" t="n">
        <v>0.06</v>
      </c>
      <c r="F476" s="72" t="n">
        <v>0.24</v>
      </c>
      <c r="G476" s="73" t="n">
        <f aca="false">D476+E476+F476</f>
        <v>0.6</v>
      </c>
      <c r="H476" s="73" t="n">
        <f aca="false">I476-G476</f>
        <v>1.6</v>
      </c>
      <c r="I476" s="16" t="n">
        <v>2.2</v>
      </c>
      <c r="J476" s="74" t="n">
        <f aca="false">H476/I476*100</f>
        <v>72.7272727272727</v>
      </c>
      <c r="K476" s="62" t="n">
        <v>176</v>
      </c>
      <c r="L476" s="73" t="n">
        <f aca="false">M476+N476-P476</f>
        <v>80</v>
      </c>
      <c r="M476" s="74" t="n">
        <v>120</v>
      </c>
      <c r="N476" s="74" t="n">
        <v>8</v>
      </c>
      <c r="O476" s="75" t="n">
        <f aca="false">L476/(H476*Q476)</f>
        <v>54.9450549450549</v>
      </c>
      <c r="P476" s="74" t="n">
        <v>48</v>
      </c>
      <c r="Q476" s="72" t="n">
        <v>0.91</v>
      </c>
      <c r="R476" s="73" t="n">
        <f aca="false">S476*T476*U476*V476</f>
        <v>3.96</v>
      </c>
      <c r="S476" s="74" t="n">
        <v>3</v>
      </c>
      <c r="T476" s="72" t="n">
        <v>0.45</v>
      </c>
      <c r="U476" s="72" t="n">
        <f aca="false">44/12</f>
        <v>3.66666666666667</v>
      </c>
      <c r="V476" s="72" t="n">
        <f aca="false">IF(B476="озимая пшеница", IF(C476="классическая технология", 0.65, 0.82),
 IF(B476="подсолнечник", IF(C476="классическая технология", 0.68, 0.75),
 IF(B476="кукуруза", IF(C476="классическая технология", 0.65, 0.85),
 IF(B476="многолетние травы", IF(C476="классическая технология", 0.55, 0.7),
 IF(B476="Лён", IF(C476="классическая технология", 0.48, 0.7),
 IF(B476="Горох", IF(C476="классическая технология", 0.55, 0.8),
 "введите корректное значение"
 ))))))</f>
        <v>0.8</v>
      </c>
      <c r="W476" s="73" t="n">
        <f aca="false">H476*X476</f>
        <v>1.28</v>
      </c>
      <c r="X476" s="72" t="n">
        <v>0.8</v>
      </c>
    </row>
    <row r="477" customFormat="false" ht="15" hidden="false" customHeight="false" outlineLevel="0" collapsed="false">
      <c r="A477" s="59" t="n">
        <v>475</v>
      </c>
      <c r="B477" s="71" t="s">
        <v>107</v>
      </c>
      <c r="C477" s="71" t="s">
        <v>101</v>
      </c>
      <c r="D477" s="72" t="n">
        <v>0.392</v>
      </c>
      <c r="E477" s="72" t="n">
        <v>0.049</v>
      </c>
      <c r="F477" s="72" t="n">
        <v>0.343</v>
      </c>
      <c r="G477" s="73" t="n">
        <f aca="false">D477+E477+F477</f>
        <v>0.784</v>
      </c>
      <c r="H477" s="73" t="n">
        <f aca="false">I477-G477</f>
        <v>1.216</v>
      </c>
      <c r="I477" s="16" t="n">
        <v>2</v>
      </c>
      <c r="J477" s="74" t="n">
        <f aca="false">H477/I477*100</f>
        <v>60.8</v>
      </c>
      <c r="K477" s="62" t="n">
        <v>318</v>
      </c>
      <c r="L477" s="73" t="n">
        <f aca="false">M477+N477-P477</f>
        <v>78</v>
      </c>
      <c r="M477" s="74" t="n">
        <v>106</v>
      </c>
      <c r="N477" s="74" t="n">
        <v>12</v>
      </c>
      <c r="O477" s="75" t="n">
        <f aca="false">L477/(H477*Q477)</f>
        <v>73.7295825771325</v>
      </c>
      <c r="P477" s="74" t="n">
        <v>40</v>
      </c>
      <c r="Q477" s="72" t="n">
        <v>0.87</v>
      </c>
      <c r="R477" s="73" t="n">
        <f aca="false">S477*T477*U477*V477</f>
        <v>7.425</v>
      </c>
      <c r="S477" s="74" t="n">
        <v>6</v>
      </c>
      <c r="T477" s="72" t="n">
        <v>0.45</v>
      </c>
      <c r="U477" s="72" t="n">
        <f aca="false">44/12</f>
        <v>3.66666666666667</v>
      </c>
      <c r="V477" s="72" t="n">
        <f aca="false">IF(B477="озимая пшеница", IF(C477="классическая технология", 0.65, 0.82),
 IF(B477="подсолнечник", IF(C477="классическая технология", 0.68, 0.75),
 IF(B477="кукуруза", IF(C477="классическая технология", 0.65, 0.85),
 IF(B477="многолетние травы", IF(C477="классическая технология", 0.55, 0.7),
 IF(B477="Лён", IF(C477="классическая технология", 0.48, 0.7),
 IF(B477="Горох", IF(C477="классическая технология", 0.55, 0.8),
 "введите корректное значение"
 ))))))</f>
        <v>0.75</v>
      </c>
      <c r="W477" s="73" t="n">
        <f aca="false">H477*X477</f>
        <v>1.0944</v>
      </c>
      <c r="X477" s="72" t="n">
        <v>0.9</v>
      </c>
    </row>
    <row r="478" customFormat="false" ht="15" hidden="false" customHeight="false" outlineLevel="0" collapsed="false">
      <c r="A478" s="59" t="n">
        <v>476</v>
      </c>
      <c r="B478" s="71" t="s">
        <v>100</v>
      </c>
      <c r="C478" s="71" t="s">
        <v>102</v>
      </c>
      <c r="D478" s="72" t="n">
        <v>0.2</v>
      </c>
      <c r="E478" s="72" t="n">
        <v>0.04</v>
      </c>
      <c r="F478" s="72" t="n">
        <v>0.12</v>
      </c>
      <c r="G478" s="73" t="n">
        <f aca="false">D478+E478+F478</f>
        <v>0.36</v>
      </c>
      <c r="H478" s="73" t="n">
        <f aca="false">I478-G478</f>
        <v>0.84</v>
      </c>
      <c r="I478" s="16" t="n">
        <v>1.2</v>
      </c>
      <c r="J478" s="74" t="n">
        <f aca="false">H478/I478*100</f>
        <v>70</v>
      </c>
      <c r="K478" s="62" t="n">
        <v>333</v>
      </c>
      <c r="L478" s="73" t="n">
        <f aca="false">M478+N478-P478</f>
        <v>61</v>
      </c>
      <c r="M478" s="74" t="n">
        <v>119</v>
      </c>
      <c r="N478" s="74" t="n">
        <v>5</v>
      </c>
      <c r="O478" s="75" t="n">
        <f aca="false">L478/(H478*Q478)</f>
        <v>77.2543059777102</v>
      </c>
      <c r="P478" s="74" t="n">
        <v>63</v>
      </c>
      <c r="Q478" s="72" t="n">
        <v>0.94</v>
      </c>
      <c r="R478" s="73" t="n">
        <f aca="false">S478*T478*U478*V478</f>
        <v>4.752</v>
      </c>
      <c r="S478" s="74" t="n">
        <v>6</v>
      </c>
      <c r="T478" s="72" t="n">
        <v>0.45</v>
      </c>
      <c r="U478" s="72" t="n">
        <f aca="false">44/12</f>
        <v>3.66666666666667</v>
      </c>
      <c r="V478" s="72" t="n">
        <f aca="false">IF(B478="озимая пшеница", IF(C478="классическая технология", 0.65, 0.82),
 IF(B478="подсолнечник", IF(C478="классическая технология", 0.68, 0.75),
 IF(B478="кукуруза", IF(C478="классическая технология", 0.65, 0.85),
 IF(B478="многолетние травы", IF(C478="классическая технология", 0.55, 0.7),
 IF(B478="Лён", IF(C478="классическая технология", 0.48, 0.7),
 IF(B478="Горох", IF(C478="классическая технология", 0.55, 0.8),
 "введите корректное значение"
 ))))))</f>
        <v>0.48</v>
      </c>
      <c r="W478" s="73" t="n">
        <f aca="false">H478*X478</f>
        <v>0.7056</v>
      </c>
      <c r="X478" s="72" t="n">
        <v>0.84</v>
      </c>
    </row>
    <row r="479" customFormat="false" ht="15" hidden="false" customHeight="false" outlineLevel="0" collapsed="false">
      <c r="A479" s="59" t="n">
        <v>477</v>
      </c>
      <c r="B479" s="71" t="s">
        <v>104</v>
      </c>
      <c r="C479" s="71" t="s">
        <v>102</v>
      </c>
      <c r="D479" s="72" t="n">
        <v>0.448</v>
      </c>
      <c r="E479" s="72" t="n">
        <v>0.112</v>
      </c>
      <c r="F479" s="72" t="n">
        <v>0.28</v>
      </c>
      <c r="G479" s="73" t="n">
        <f aca="false">D479+E479+F479</f>
        <v>0.84</v>
      </c>
      <c r="H479" s="73" t="n">
        <f aca="false">I479-G479</f>
        <v>1.36</v>
      </c>
      <c r="I479" s="16" t="n">
        <v>2.2</v>
      </c>
      <c r="J479" s="74" t="n">
        <f aca="false">H479/I479*100</f>
        <v>61.8181818181818</v>
      </c>
      <c r="K479" s="62" t="n">
        <v>181</v>
      </c>
      <c r="L479" s="73" t="n">
        <f aca="false">M479+N479-P479</f>
        <v>16</v>
      </c>
      <c r="M479" s="74" t="n">
        <v>60</v>
      </c>
      <c r="N479" s="74" t="n">
        <v>6</v>
      </c>
      <c r="O479" s="75" t="n">
        <f aca="false">L479/(H479*Q479)</f>
        <v>13.6798905608755</v>
      </c>
      <c r="P479" s="74" t="n">
        <v>50</v>
      </c>
      <c r="Q479" s="72" t="n">
        <v>0.86</v>
      </c>
      <c r="R479" s="73" t="n">
        <f aca="false">S479*T479*U479*V479</f>
        <v>3.63</v>
      </c>
      <c r="S479" s="74" t="n">
        <v>4</v>
      </c>
      <c r="T479" s="72" t="n">
        <v>0.45</v>
      </c>
      <c r="U479" s="72" t="n">
        <f aca="false">44/12</f>
        <v>3.66666666666667</v>
      </c>
      <c r="V479" s="72" t="n">
        <f aca="false">IF(B479="озимая пшеница", IF(C479="классическая технология", 0.65, 0.82),
 IF(B479="подсолнечник", IF(C479="классическая технология", 0.68, 0.75),
 IF(B479="кукуруза", IF(C479="классическая технология", 0.65, 0.85),
 IF(B479="многолетние травы", IF(C479="классическая технология", 0.55, 0.7),
 IF(B479="Лён", IF(C479="классическая технология", 0.48, 0.7),
 IF(B479="Горох", IF(C479="классическая технология", 0.55, 0.8),
 "введите корректное значение"
 ))))))</f>
        <v>0.55</v>
      </c>
      <c r="W479" s="73" t="n">
        <f aca="false">H479*X479</f>
        <v>1.2376</v>
      </c>
      <c r="X479" s="72" t="n">
        <v>0.91</v>
      </c>
    </row>
    <row r="480" customFormat="false" ht="15" hidden="false" customHeight="false" outlineLevel="0" collapsed="false">
      <c r="A480" s="59" t="n">
        <v>478</v>
      </c>
      <c r="B480" s="71" t="s">
        <v>106</v>
      </c>
      <c r="C480" s="71" t="s">
        <v>101</v>
      </c>
      <c r="D480" s="72" t="n">
        <v>0.28</v>
      </c>
      <c r="E480" s="72" t="n">
        <v>0.04</v>
      </c>
      <c r="F480" s="72" t="n">
        <v>0.24</v>
      </c>
      <c r="G480" s="73" t="n">
        <f aca="false">D480+E480+F480</f>
        <v>0.56</v>
      </c>
      <c r="H480" s="73" t="n">
        <f aca="false">I480-G480</f>
        <v>4.04</v>
      </c>
      <c r="I480" s="16" t="n">
        <v>4.6</v>
      </c>
      <c r="J480" s="74" t="n">
        <f aca="false">H480/I480*100</f>
        <v>87.8260869565217</v>
      </c>
      <c r="K480" s="62" t="n">
        <v>294</v>
      </c>
      <c r="L480" s="73" t="n">
        <f aca="false">M480+N480-P480</f>
        <v>43</v>
      </c>
      <c r="M480" s="74" t="n">
        <v>102</v>
      </c>
      <c r="N480" s="74" t="n">
        <v>11</v>
      </c>
      <c r="O480" s="75" t="n">
        <f aca="false">L480/(H480*Q480)</f>
        <v>11.4446928563824</v>
      </c>
      <c r="P480" s="74" t="n">
        <v>70</v>
      </c>
      <c r="Q480" s="72" t="n">
        <v>0.93</v>
      </c>
      <c r="R480" s="73" t="n">
        <f aca="false">S480*T480*U480*V480</f>
        <v>4.62</v>
      </c>
      <c r="S480" s="74" t="n">
        <v>4</v>
      </c>
      <c r="T480" s="72" t="n">
        <v>0.45</v>
      </c>
      <c r="U480" s="72" t="n">
        <f aca="false">44/12</f>
        <v>3.66666666666667</v>
      </c>
      <c r="V480" s="72" t="n">
        <f aca="false">IF(B480="озимая пшеница", IF(C480="классическая технология", 0.65, 0.82),
 IF(B480="подсолнечник", IF(C480="классическая технология", 0.68, 0.75),
 IF(B480="кукуруза", IF(C480="классическая технология", 0.65, 0.85),
 IF(B480="многолетние травы", IF(C480="классическая технология", 0.55, 0.7),
 IF(B480="Лён", IF(C480="классическая технология", 0.48, 0.7),
 IF(B480="Горох", IF(C480="классическая технология", 0.55, 0.8),
 "введите корректное значение"
 ))))))</f>
        <v>0.7</v>
      </c>
      <c r="W480" s="73" t="n">
        <f aca="false">H480*X480</f>
        <v>3.5956</v>
      </c>
      <c r="X480" s="72" t="n">
        <v>0.89</v>
      </c>
    </row>
    <row r="481" customFormat="false" ht="15" hidden="false" customHeight="false" outlineLevel="0" collapsed="false">
      <c r="A481" s="59" t="n">
        <v>479</v>
      </c>
      <c r="B481" s="71" t="s">
        <v>105</v>
      </c>
      <c r="C481" s="71" t="s">
        <v>101</v>
      </c>
      <c r="D481" s="72" t="n">
        <v>0.183</v>
      </c>
      <c r="E481" s="72" t="n">
        <v>0.061</v>
      </c>
      <c r="F481" s="72" t="n">
        <v>0.427</v>
      </c>
      <c r="G481" s="73" t="n">
        <f aca="false">D481+E481+F481</f>
        <v>0.671</v>
      </c>
      <c r="H481" s="73" t="n">
        <f aca="false">I481-G481</f>
        <v>2.929</v>
      </c>
      <c r="I481" s="16" t="n">
        <v>3.6</v>
      </c>
      <c r="J481" s="74" t="n">
        <f aca="false">H481/I481*100</f>
        <v>81.3611111111111</v>
      </c>
      <c r="K481" s="62" t="n">
        <v>373</v>
      </c>
      <c r="L481" s="73" t="n">
        <f aca="false">M481+N481-P481</f>
        <v>-13</v>
      </c>
      <c r="M481" s="74" t="n">
        <v>60</v>
      </c>
      <c r="N481" s="74" t="n">
        <v>14</v>
      </c>
      <c r="O481" s="75" t="n">
        <f aca="false">L481/(H481*Q481)</f>
        <v>-5.41265228289019</v>
      </c>
      <c r="P481" s="74" t="n">
        <v>87</v>
      </c>
      <c r="Q481" s="72" t="n">
        <v>0.82</v>
      </c>
      <c r="R481" s="73" t="n">
        <f aca="false">S481*T481*U481*V481</f>
        <v>8.415</v>
      </c>
      <c r="S481" s="74" t="n">
        <v>6</v>
      </c>
      <c r="T481" s="72" t="n">
        <v>0.45</v>
      </c>
      <c r="U481" s="72" t="n">
        <f aca="false">44/12</f>
        <v>3.66666666666667</v>
      </c>
      <c r="V481" s="72" t="n">
        <f aca="false">IF(B481="озимая пшеница", IF(C481="классическая технология", 0.65, 0.82),
 IF(B481="подсолнечник", IF(C481="классическая технология", 0.68, 0.75),
 IF(B481="кукуруза", IF(C481="классическая технология", 0.65, 0.85),
 IF(B481="многолетние травы", IF(C481="классическая технология", 0.55, 0.7),
 IF(B481="Лён", IF(C481="классическая технология", 0.48, 0.7),
 IF(B481="Горох", IF(C481="классическая технология", 0.55, 0.8),
 "введите корректное значение"
 ))))))</f>
        <v>0.85</v>
      </c>
      <c r="W481" s="73" t="n">
        <f aca="false">H481*X481</f>
        <v>2.46036</v>
      </c>
      <c r="X481" s="72" t="n">
        <v>0.84</v>
      </c>
    </row>
    <row r="482" customFormat="false" ht="15" hidden="false" customHeight="false" outlineLevel="0" collapsed="false">
      <c r="A482" s="59" t="n">
        <v>480</v>
      </c>
      <c r="B482" s="71" t="s">
        <v>100</v>
      </c>
      <c r="C482" s="71" t="s">
        <v>102</v>
      </c>
      <c r="D482" s="72" t="n">
        <v>0.18</v>
      </c>
      <c r="E482" s="72" t="n">
        <v>0.12</v>
      </c>
      <c r="F482" s="72" t="n">
        <v>0.18</v>
      </c>
      <c r="G482" s="73" t="n">
        <f aca="false">D482+E482+F482</f>
        <v>0.48</v>
      </c>
      <c r="H482" s="73" t="n">
        <f aca="false">I482-G482</f>
        <v>0.62</v>
      </c>
      <c r="I482" s="16" t="n">
        <v>1.1</v>
      </c>
      <c r="J482" s="74" t="n">
        <f aca="false">H482/I482*100</f>
        <v>56.3636363636364</v>
      </c>
      <c r="K482" s="62" t="n">
        <v>340</v>
      </c>
      <c r="L482" s="73" t="n">
        <f aca="false">M482+N482-P482</f>
        <v>23</v>
      </c>
      <c r="M482" s="74" t="n">
        <v>99</v>
      </c>
      <c r="N482" s="74" t="n">
        <v>7</v>
      </c>
      <c r="O482" s="75" t="n">
        <f aca="false">L482/(H482*Q482)</f>
        <v>38.2440971067509</v>
      </c>
      <c r="P482" s="74" t="n">
        <v>83</v>
      </c>
      <c r="Q482" s="72" t="n">
        <v>0.97</v>
      </c>
      <c r="R482" s="73" t="n">
        <f aca="false">S482*T482*U482*V482</f>
        <v>3.168</v>
      </c>
      <c r="S482" s="74" t="n">
        <v>4</v>
      </c>
      <c r="T482" s="72" t="n">
        <v>0.45</v>
      </c>
      <c r="U482" s="72" t="n">
        <f aca="false">44/12</f>
        <v>3.66666666666667</v>
      </c>
      <c r="V482" s="72" t="n">
        <f aca="false">IF(B482="озимая пшеница", IF(C482="классическая технология", 0.65, 0.82),
 IF(B482="подсолнечник", IF(C482="классическая технология", 0.68, 0.75),
 IF(B482="кукуруза", IF(C482="классическая технология", 0.65, 0.85),
 IF(B482="многолетние травы", IF(C482="классическая технология", 0.55, 0.7),
 IF(B482="Лён", IF(C482="классическая технология", 0.48, 0.7),
 IF(B482="Горох", IF(C482="классическая технология", 0.55, 0.8),
 "введите корректное значение"
 ))))))</f>
        <v>0.48</v>
      </c>
      <c r="W482" s="73" t="n">
        <f aca="false">H482*X482</f>
        <v>0.6076</v>
      </c>
      <c r="X482" s="72" t="n">
        <v>0.98</v>
      </c>
    </row>
    <row r="483" customFormat="false" ht="15" hidden="false" customHeight="false" outlineLevel="0" collapsed="false">
      <c r="A483" s="59" t="n">
        <v>481</v>
      </c>
      <c r="B483" s="71" t="s">
        <v>103</v>
      </c>
      <c r="C483" s="71" t="s">
        <v>102</v>
      </c>
      <c r="D483" s="72" t="n">
        <v>0.21</v>
      </c>
      <c r="E483" s="72" t="n">
        <v>0.07</v>
      </c>
      <c r="F483" s="72" t="n">
        <v>0.28</v>
      </c>
      <c r="G483" s="73" t="n">
        <f aca="false">D483+E483+F483</f>
        <v>0.56</v>
      </c>
      <c r="H483" s="73" t="n">
        <f aca="false">I483-G483</f>
        <v>4.94</v>
      </c>
      <c r="I483" s="16" t="n">
        <v>5.5</v>
      </c>
      <c r="J483" s="74" t="n">
        <f aca="false">H483/I483*100</f>
        <v>89.8181818181818</v>
      </c>
      <c r="K483" s="62" t="n">
        <v>460</v>
      </c>
      <c r="L483" s="73" t="n">
        <f aca="false">M483+N483-P483</f>
        <v>30</v>
      </c>
      <c r="M483" s="74" t="n">
        <v>101</v>
      </c>
      <c r="N483" s="74" t="n">
        <v>8</v>
      </c>
      <c r="O483" s="75" t="n">
        <f aca="false">L483/(H483*Q483)</f>
        <v>6.07287449392713</v>
      </c>
      <c r="P483" s="74" t="n">
        <v>79</v>
      </c>
      <c r="Q483" s="72" t="n">
        <v>1</v>
      </c>
      <c r="R483" s="73" t="n">
        <f aca="false">S483*T483*U483*V483</f>
        <v>6.435</v>
      </c>
      <c r="S483" s="74" t="n">
        <v>6</v>
      </c>
      <c r="T483" s="72" t="n">
        <v>0.45</v>
      </c>
      <c r="U483" s="72" t="n">
        <f aca="false">44/12</f>
        <v>3.66666666666667</v>
      </c>
      <c r="V483" s="72" t="n">
        <f aca="false">IF(B483="озимая пшеница", IF(C483="классическая технология", 0.65, 0.82),
 IF(B483="подсолнечник", IF(C483="классическая технология", 0.68, 0.75),
 IF(B483="кукуруза", IF(C483="классическая технология", 0.65, 0.85),
 IF(B483="многолетние травы", IF(C483="классическая технология", 0.55, 0.7),
 IF(B483="Лён", IF(C483="классическая технология", 0.48, 0.7),
 IF(B483="Горох", IF(C483="классическая технология", 0.55, 0.8),
 "введите корректное значение"
 ))))))</f>
        <v>0.65</v>
      </c>
      <c r="W483" s="73" t="n">
        <f aca="false">H483*X483</f>
        <v>4.1496</v>
      </c>
      <c r="X483" s="72" t="n">
        <v>0.84</v>
      </c>
    </row>
    <row r="484" customFormat="false" ht="15" hidden="false" customHeight="false" outlineLevel="0" collapsed="false">
      <c r="A484" s="59" t="n">
        <v>482</v>
      </c>
      <c r="B484" s="71" t="s">
        <v>106</v>
      </c>
      <c r="C484" s="71" t="s">
        <v>102</v>
      </c>
      <c r="D484" s="72" t="n">
        <v>0.168</v>
      </c>
      <c r="E484" s="72" t="n">
        <v>0.056</v>
      </c>
      <c r="F484" s="72" t="n">
        <v>0.448</v>
      </c>
      <c r="G484" s="73" t="n">
        <f aca="false">D484+E484+F484</f>
        <v>0.672</v>
      </c>
      <c r="H484" s="73" t="n">
        <f aca="false">I484-G484</f>
        <v>3.728</v>
      </c>
      <c r="I484" s="16" t="n">
        <v>4.4</v>
      </c>
      <c r="J484" s="74" t="n">
        <f aca="false">H484/I484*100</f>
        <v>84.7272727272727</v>
      </c>
      <c r="K484" s="62" t="n">
        <v>162</v>
      </c>
      <c r="L484" s="73" t="n">
        <f aca="false">M484+N484-P484</f>
        <v>-10</v>
      </c>
      <c r="M484" s="74" t="n">
        <v>67</v>
      </c>
      <c r="N484" s="74" t="n">
        <v>5</v>
      </c>
      <c r="O484" s="75" t="n">
        <f aca="false">L484/(H484*Q484)</f>
        <v>-3.35300429184549</v>
      </c>
      <c r="P484" s="74" t="n">
        <v>82</v>
      </c>
      <c r="Q484" s="72" t="n">
        <v>0.8</v>
      </c>
      <c r="R484" s="73" t="n">
        <f aca="false">S484*T484*U484*V484</f>
        <v>3.63</v>
      </c>
      <c r="S484" s="74" t="n">
        <v>4</v>
      </c>
      <c r="T484" s="72" t="n">
        <v>0.45</v>
      </c>
      <c r="U484" s="72" t="n">
        <f aca="false">44/12</f>
        <v>3.66666666666667</v>
      </c>
      <c r="V484" s="72" t="n">
        <f aca="false">IF(B484="озимая пшеница", IF(C484="классическая технология", 0.65, 0.82),
 IF(B484="подсолнечник", IF(C484="классическая технология", 0.68, 0.75),
 IF(B484="кукуруза", IF(C484="классическая технология", 0.65, 0.85),
 IF(B484="многолетние травы", IF(C484="классическая технология", 0.55, 0.7),
 IF(B484="Лён", IF(C484="классическая технология", 0.48, 0.7),
 IF(B484="Горох", IF(C484="классическая технология", 0.55, 0.8),
 "введите корректное значение"
 ))))))</f>
        <v>0.55</v>
      </c>
      <c r="W484" s="73" t="n">
        <f aca="false">H484*X484</f>
        <v>3.69072</v>
      </c>
      <c r="X484" s="72" t="n">
        <v>0.99</v>
      </c>
    </row>
    <row r="485" customFormat="false" ht="15" hidden="false" customHeight="false" outlineLevel="0" collapsed="false">
      <c r="A485" s="59" t="n">
        <v>483</v>
      </c>
      <c r="B485" s="71" t="s">
        <v>105</v>
      </c>
      <c r="C485" s="71" t="s">
        <v>101</v>
      </c>
      <c r="D485" s="72" t="n">
        <v>0.288</v>
      </c>
      <c r="E485" s="72" t="n">
        <v>0.048</v>
      </c>
      <c r="F485" s="72" t="n">
        <v>0.336</v>
      </c>
      <c r="G485" s="73" t="n">
        <f aca="false">D485+E485+F485</f>
        <v>0.672</v>
      </c>
      <c r="H485" s="73" t="n">
        <f aca="false">I485-G485</f>
        <v>3.228</v>
      </c>
      <c r="I485" s="16" t="n">
        <v>3.9</v>
      </c>
      <c r="J485" s="74" t="n">
        <f aca="false">H485/I485*100</f>
        <v>82.7692307692308</v>
      </c>
      <c r="K485" s="62" t="n">
        <v>138</v>
      </c>
      <c r="L485" s="73" t="n">
        <f aca="false">M485+N485-P485</f>
        <v>62</v>
      </c>
      <c r="M485" s="74" t="n">
        <v>95</v>
      </c>
      <c r="N485" s="74" t="n">
        <v>8</v>
      </c>
      <c r="O485" s="75" t="n">
        <f aca="false">L485/(H485*Q485)</f>
        <v>21.1065266827349</v>
      </c>
      <c r="P485" s="74" t="n">
        <v>41</v>
      </c>
      <c r="Q485" s="72" t="n">
        <v>0.91</v>
      </c>
      <c r="R485" s="73" t="n">
        <f aca="false">S485*T485*U485*V485</f>
        <v>8.415</v>
      </c>
      <c r="S485" s="74" t="n">
        <v>6</v>
      </c>
      <c r="T485" s="72" t="n">
        <v>0.45</v>
      </c>
      <c r="U485" s="72" t="n">
        <f aca="false">44/12</f>
        <v>3.66666666666667</v>
      </c>
      <c r="V485" s="72" t="n">
        <f aca="false">IF(B485="озимая пшеница", IF(C485="классическая технология", 0.65, 0.82),
 IF(B485="подсолнечник", IF(C485="классическая технология", 0.68, 0.75),
 IF(B485="кукуруза", IF(C485="классическая технология", 0.65, 0.85),
 IF(B485="многолетние травы", IF(C485="классическая технология", 0.55, 0.7),
 IF(B485="Лён", IF(C485="классическая технология", 0.48, 0.7),
 IF(B485="Горох", IF(C485="классическая технология", 0.55, 0.8),
 "введите корректное значение"
 ))))))</f>
        <v>0.85</v>
      </c>
      <c r="W485" s="73" t="n">
        <f aca="false">H485*X485</f>
        <v>2.80836</v>
      </c>
      <c r="X485" s="72" t="n">
        <v>0.87</v>
      </c>
    </row>
    <row r="486" customFormat="false" ht="15" hidden="false" customHeight="false" outlineLevel="0" collapsed="false">
      <c r="A486" s="59" t="n">
        <v>484</v>
      </c>
      <c r="B486" s="71" t="s">
        <v>106</v>
      </c>
      <c r="C486" s="71" t="s">
        <v>101</v>
      </c>
      <c r="D486" s="72" t="n">
        <v>0.378</v>
      </c>
      <c r="E486" s="72" t="n">
        <v>0.063</v>
      </c>
      <c r="F486" s="72" t="n">
        <v>0.315</v>
      </c>
      <c r="G486" s="73" t="n">
        <f aca="false">D486+E486+F486</f>
        <v>0.756</v>
      </c>
      <c r="H486" s="73" t="n">
        <f aca="false">I486-G486</f>
        <v>4.044</v>
      </c>
      <c r="I486" s="16" t="n">
        <v>4.8</v>
      </c>
      <c r="J486" s="74" t="n">
        <f aca="false">H486/I486*100</f>
        <v>84.25</v>
      </c>
      <c r="K486" s="62" t="n">
        <v>238</v>
      </c>
      <c r="L486" s="73" t="n">
        <f aca="false">M486+N486-P486</f>
        <v>-8</v>
      </c>
      <c r="M486" s="74" t="n">
        <v>71</v>
      </c>
      <c r="N486" s="74" t="n">
        <v>11</v>
      </c>
      <c r="O486" s="75" t="n">
        <f aca="false">L486/(H486*Q486)</f>
        <v>-2.15026018148196</v>
      </c>
      <c r="P486" s="74" t="n">
        <v>90</v>
      </c>
      <c r="Q486" s="72" t="n">
        <v>0.92</v>
      </c>
      <c r="R486" s="73" t="n">
        <f aca="false">S486*T486*U486*V486</f>
        <v>6.93</v>
      </c>
      <c r="S486" s="74" t="n">
        <v>6</v>
      </c>
      <c r="T486" s="72" t="n">
        <v>0.45</v>
      </c>
      <c r="U486" s="72" t="n">
        <f aca="false">44/12</f>
        <v>3.66666666666667</v>
      </c>
      <c r="V486" s="72" t="n">
        <f aca="false">IF(B486="озимая пшеница", IF(C486="классическая технология", 0.65, 0.82),
 IF(B486="подсолнечник", IF(C486="классическая технология", 0.68, 0.75),
 IF(B486="кукуруза", IF(C486="классическая технология", 0.65, 0.85),
 IF(B486="многолетние травы", IF(C486="классическая технология", 0.55, 0.7),
 IF(B486="Лён", IF(C486="классическая технология", 0.48, 0.7),
 IF(B486="Горох", IF(C486="классическая технология", 0.55, 0.8),
 "введите корректное значение"
 ))))))</f>
        <v>0.7</v>
      </c>
      <c r="W486" s="73" t="n">
        <f aca="false">H486*X486</f>
        <v>3.8418</v>
      </c>
      <c r="X486" s="72" t="n">
        <v>0.95</v>
      </c>
    </row>
    <row r="487" customFormat="false" ht="15" hidden="false" customHeight="false" outlineLevel="0" collapsed="false">
      <c r="A487" s="59" t="n">
        <v>485</v>
      </c>
      <c r="B487" s="71" t="s">
        <v>100</v>
      </c>
      <c r="C487" s="71" t="s">
        <v>101</v>
      </c>
      <c r="D487" s="72" t="n">
        <v>0.207</v>
      </c>
      <c r="E487" s="72" t="n">
        <v>0.069</v>
      </c>
      <c r="F487" s="72" t="n">
        <v>0.276</v>
      </c>
      <c r="G487" s="73" t="n">
        <f aca="false">D487+E487+F487</f>
        <v>0.552</v>
      </c>
      <c r="H487" s="73" t="n">
        <f aca="false">I487-G487</f>
        <v>0.448</v>
      </c>
      <c r="I487" s="16" t="n">
        <v>1</v>
      </c>
      <c r="J487" s="74" t="n">
        <f aca="false">H487/I487*100</f>
        <v>44.8</v>
      </c>
      <c r="K487" s="62" t="n">
        <v>418</v>
      </c>
      <c r="L487" s="73" t="n">
        <f aca="false">M487+N487-P487</f>
        <v>14</v>
      </c>
      <c r="M487" s="74" t="n">
        <v>59</v>
      </c>
      <c r="N487" s="74" t="n">
        <v>5</v>
      </c>
      <c r="O487" s="75" t="n">
        <f aca="false">L487/(H487*Q487)</f>
        <v>31.5656565656566</v>
      </c>
      <c r="P487" s="74" t="n">
        <v>50</v>
      </c>
      <c r="Q487" s="72" t="n">
        <v>0.99</v>
      </c>
      <c r="R487" s="73" t="n">
        <f aca="false">S487*T487*U487*V487</f>
        <v>3.465</v>
      </c>
      <c r="S487" s="74" t="n">
        <v>3</v>
      </c>
      <c r="T487" s="72" t="n">
        <v>0.45</v>
      </c>
      <c r="U487" s="72" t="n">
        <f aca="false">44/12</f>
        <v>3.66666666666667</v>
      </c>
      <c r="V487" s="72" t="n">
        <f aca="false">IF(B487="озимая пшеница", IF(C487="классическая технология", 0.65, 0.82),
 IF(B487="подсолнечник", IF(C487="классическая технология", 0.68, 0.75),
 IF(B487="кукуруза", IF(C487="классическая технология", 0.65, 0.85),
 IF(B487="многолетние травы", IF(C487="классическая технология", 0.55, 0.7),
 IF(B487="Лён", IF(C487="классическая технология", 0.48, 0.7),
 IF(B487="Горох", IF(C487="классическая технология", 0.55, 0.8),
 "введите корректное значение"
 ))))))</f>
        <v>0.7</v>
      </c>
      <c r="W487" s="73" t="n">
        <f aca="false">H487*X487</f>
        <v>0.42112</v>
      </c>
      <c r="X487" s="72" t="n">
        <v>0.94</v>
      </c>
    </row>
    <row r="488" customFormat="false" ht="15" hidden="false" customHeight="false" outlineLevel="0" collapsed="false">
      <c r="A488" s="59" t="n">
        <v>486</v>
      </c>
      <c r="B488" s="71" t="s">
        <v>105</v>
      </c>
      <c r="C488" s="71" t="s">
        <v>101</v>
      </c>
      <c r="D488" s="72" t="n">
        <v>0.366</v>
      </c>
      <c r="E488" s="72" t="n">
        <v>0.122</v>
      </c>
      <c r="F488" s="72" t="n">
        <v>0.488</v>
      </c>
      <c r="G488" s="73" t="n">
        <f aca="false">D488+E488+F488</f>
        <v>0.976</v>
      </c>
      <c r="H488" s="73" t="n">
        <f aca="false">I488-G488</f>
        <v>3.224</v>
      </c>
      <c r="I488" s="16" t="n">
        <v>4.2</v>
      </c>
      <c r="J488" s="74" t="n">
        <f aca="false">H488/I488*100</f>
        <v>76.7619047619048</v>
      </c>
      <c r="K488" s="62" t="n">
        <v>273</v>
      </c>
      <c r="L488" s="73" t="n">
        <f aca="false">M488+N488-P488</f>
        <v>45</v>
      </c>
      <c r="M488" s="74" t="n">
        <v>118</v>
      </c>
      <c r="N488" s="74" t="n">
        <v>7</v>
      </c>
      <c r="O488" s="75" t="n">
        <f aca="false">L488/(H488*Q488)</f>
        <v>17.447270471464</v>
      </c>
      <c r="P488" s="74" t="n">
        <v>80</v>
      </c>
      <c r="Q488" s="72" t="n">
        <v>0.8</v>
      </c>
      <c r="R488" s="73" t="n">
        <f aca="false">S488*T488*U488*V488</f>
        <v>7.0125</v>
      </c>
      <c r="S488" s="74" t="n">
        <v>5</v>
      </c>
      <c r="T488" s="72" t="n">
        <v>0.45</v>
      </c>
      <c r="U488" s="72" t="n">
        <f aca="false">44/12</f>
        <v>3.66666666666667</v>
      </c>
      <c r="V488" s="72" t="n">
        <f aca="false">IF(B488="озимая пшеница", IF(C488="классическая технология", 0.65, 0.82),
 IF(B488="подсолнечник", IF(C488="классическая технология", 0.68, 0.75),
 IF(B488="кукуруза", IF(C488="классическая технология", 0.65, 0.85),
 IF(B488="многолетние травы", IF(C488="классическая технология", 0.55, 0.7),
 IF(B488="Лён", IF(C488="классическая технология", 0.48, 0.7),
 IF(B488="Горох", IF(C488="классическая технология", 0.55, 0.8),
 "введите корректное значение"
 ))))))</f>
        <v>0.85</v>
      </c>
      <c r="W488" s="73" t="n">
        <f aca="false">H488*X488</f>
        <v>2.80488</v>
      </c>
      <c r="X488" s="72" t="n">
        <v>0.87</v>
      </c>
    </row>
    <row r="489" customFormat="false" ht="15" hidden="false" customHeight="false" outlineLevel="0" collapsed="false">
      <c r="A489" s="59" t="n">
        <v>487</v>
      </c>
      <c r="B489" s="71" t="s">
        <v>106</v>
      </c>
      <c r="C489" s="71" t="s">
        <v>102</v>
      </c>
      <c r="D489" s="72" t="n">
        <v>0.204</v>
      </c>
      <c r="E489" s="72" t="n">
        <v>0.051</v>
      </c>
      <c r="F489" s="72" t="n">
        <v>0.153</v>
      </c>
      <c r="G489" s="73" t="n">
        <f aca="false">D489+E489+F489</f>
        <v>0.408</v>
      </c>
      <c r="H489" s="73" t="n">
        <f aca="false">I489-G489</f>
        <v>4.392</v>
      </c>
      <c r="I489" s="16" t="n">
        <v>4.8</v>
      </c>
      <c r="J489" s="74" t="n">
        <f aca="false">H489/I489*100</f>
        <v>91.5</v>
      </c>
      <c r="K489" s="62" t="n">
        <v>475</v>
      </c>
      <c r="L489" s="73" t="n">
        <f aca="false">M489+N489-P489</f>
        <v>15</v>
      </c>
      <c r="M489" s="74" t="n">
        <v>53</v>
      </c>
      <c r="N489" s="74" t="n">
        <v>6</v>
      </c>
      <c r="O489" s="75" t="n">
        <f aca="false">L489/(H489*Q489)</f>
        <v>3.9712797051722</v>
      </c>
      <c r="P489" s="74" t="n">
        <v>44</v>
      </c>
      <c r="Q489" s="72" t="n">
        <v>0.86</v>
      </c>
      <c r="R489" s="73" t="n">
        <f aca="false">S489*T489*U489*V489</f>
        <v>4.5375</v>
      </c>
      <c r="S489" s="74" t="n">
        <v>5</v>
      </c>
      <c r="T489" s="72" t="n">
        <v>0.45</v>
      </c>
      <c r="U489" s="72" t="n">
        <f aca="false">44/12</f>
        <v>3.66666666666667</v>
      </c>
      <c r="V489" s="72" t="n">
        <f aca="false">IF(B489="озимая пшеница", IF(C489="классическая технология", 0.65, 0.82),
 IF(B489="подсолнечник", IF(C489="классическая технология", 0.68, 0.75),
 IF(B489="кукуруза", IF(C489="классическая технология", 0.65, 0.85),
 IF(B489="многолетние травы", IF(C489="классическая технология", 0.55, 0.7),
 IF(B489="Лён", IF(C489="классическая технология", 0.48, 0.7),
 IF(B489="Горох", IF(C489="классическая технология", 0.55, 0.8),
 "введите корректное значение"
 ))))))</f>
        <v>0.55</v>
      </c>
      <c r="W489" s="73" t="n">
        <f aca="false">H489*X489</f>
        <v>3.99672</v>
      </c>
      <c r="X489" s="72" t="n">
        <v>0.91</v>
      </c>
    </row>
    <row r="490" customFormat="false" ht="15" hidden="false" customHeight="false" outlineLevel="0" collapsed="false">
      <c r="A490" s="59" t="n">
        <v>488</v>
      </c>
      <c r="B490" s="71" t="s">
        <v>104</v>
      </c>
      <c r="C490" s="71" t="s">
        <v>101</v>
      </c>
      <c r="D490" s="72" t="n">
        <v>0.264</v>
      </c>
      <c r="E490" s="72" t="n">
        <v>0.044</v>
      </c>
      <c r="F490" s="72" t="n">
        <v>0.088</v>
      </c>
      <c r="G490" s="73" t="n">
        <f aca="false">D490+E490+F490</f>
        <v>0.396</v>
      </c>
      <c r="H490" s="73" t="n">
        <f aca="false">I490-G490</f>
        <v>1.904</v>
      </c>
      <c r="I490" s="16" t="n">
        <v>2.3</v>
      </c>
      <c r="J490" s="74" t="n">
        <f aca="false">H490/I490*100</f>
        <v>82.7826086956522</v>
      </c>
      <c r="K490" s="62" t="n">
        <v>139</v>
      </c>
      <c r="L490" s="73" t="n">
        <f aca="false">M490+N490-P490</f>
        <v>30</v>
      </c>
      <c r="M490" s="74" t="n">
        <v>83</v>
      </c>
      <c r="N490" s="74" t="n">
        <v>12</v>
      </c>
      <c r="O490" s="75" t="n">
        <f aca="false">L490/(H490*Q490)</f>
        <v>16.9422607752779</v>
      </c>
      <c r="P490" s="74" t="n">
        <v>65</v>
      </c>
      <c r="Q490" s="72" t="n">
        <v>0.93</v>
      </c>
      <c r="R490" s="73" t="n">
        <f aca="false">S490*T490*U490*V490</f>
        <v>7.92</v>
      </c>
      <c r="S490" s="74" t="n">
        <v>6</v>
      </c>
      <c r="T490" s="72" t="n">
        <v>0.45</v>
      </c>
      <c r="U490" s="72" t="n">
        <f aca="false">44/12</f>
        <v>3.66666666666667</v>
      </c>
      <c r="V490" s="72" t="n">
        <f aca="false">IF(B490="озимая пшеница", IF(C490="классическая технология", 0.65, 0.82),
 IF(B490="подсолнечник", IF(C490="классическая технология", 0.68, 0.75),
 IF(B490="кукуруза", IF(C490="классическая технология", 0.65, 0.85),
 IF(B490="многолетние травы", IF(C490="классическая технология", 0.55, 0.7),
 IF(B490="Лён", IF(C490="классическая технология", 0.48, 0.7),
 IF(B490="Горох", IF(C490="классическая технология", 0.55, 0.8),
 "введите корректное значение"
 ))))))</f>
        <v>0.8</v>
      </c>
      <c r="W490" s="73" t="n">
        <f aca="false">H490*X490</f>
        <v>1.54224</v>
      </c>
      <c r="X490" s="72" t="n">
        <v>0.81</v>
      </c>
    </row>
    <row r="491" customFormat="false" ht="15" hidden="false" customHeight="false" outlineLevel="0" collapsed="false">
      <c r="A491" s="59" t="n">
        <v>489</v>
      </c>
      <c r="B491" s="71" t="s">
        <v>105</v>
      </c>
      <c r="C491" s="71" t="s">
        <v>101</v>
      </c>
      <c r="D491" s="72" t="n">
        <v>0.328</v>
      </c>
      <c r="E491" s="72" t="n">
        <v>0.041</v>
      </c>
      <c r="F491" s="72" t="n">
        <v>0.287</v>
      </c>
      <c r="G491" s="73" t="n">
        <f aca="false">D491+E491+F491</f>
        <v>0.656</v>
      </c>
      <c r="H491" s="73" t="n">
        <f aca="false">I491-G491</f>
        <v>2.444</v>
      </c>
      <c r="I491" s="16" t="n">
        <v>3.1</v>
      </c>
      <c r="J491" s="74" t="n">
        <f aca="false">H491/I491*100</f>
        <v>78.8387096774194</v>
      </c>
      <c r="K491" s="62" t="n">
        <v>475</v>
      </c>
      <c r="L491" s="73" t="n">
        <f aca="false">M491+N491-P491</f>
        <v>95</v>
      </c>
      <c r="M491" s="74" t="n">
        <v>131</v>
      </c>
      <c r="N491" s="74" t="n">
        <v>7</v>
      </c>
      <c r="O491" s="75" t="n">
        <f aca="false">L491/(H491*Q491)</f>
        <v>47.9885231658281</v>
      </c>
      <c r="P491" s="74" t="n">
        <v>43</v>
      </c>
      <c r="Q491" s="72" t="n">
        <v>0.81</v>
      </c>
      <c r="R491" s="73" t="n">
        <f aca="false">S491*T491*U491*V491</f>
        <v>4.2075</v>
      </c>
      <c r="S491" s="74" t="n">
        <v>3</v>
      </c>
      <c r="T491" s="72" t="n">
        <v>0.45</v>
      </c>
      <c r="U491" s="72" t="n">
        <f aca="false">44/12</f>
        <v>3.66666666666667</v>
      </c>
      <c r="V491" s="72" t="n">
        <f aca="false">IF(B491="озимая пшеница", IF(C491="классическая технология", 0.65, 0.82),
 IF(B491="подсолнечник", IF(C491="классическая технология", 0.68, 0.75),
 IF(B491="кукуруза", IF(C491="классическая технология", 0.65, 0.85),
 IF(B491="многолетние травы", IF(C491="классическая технология", 0.55, 0.7),
 IF(B491="Лён", IF(C491="классическая технология", 0.48, 0.7),
 IF(B491="Горох", IF(C491="классическая технология", 0.55, 0.8),
 "введите корректное значение"
 ))))))</f>
        <v>0.85</v>
      </c>
      <c r="W491" s="73" t="n">
        <f aca="false">H491*X491</f>
        <v>2.29736</v>
      </c>
      <c r="X491" s="72" t="n">
        <v>0.94</v>
      </c>
    </row>
    <row r="492" customFormat="false" ht="15" hidden="false" customHeight="false" outlineLevel="0" collapsed="false">
      <c r="A492" s="59" t="n">
        <v>490</v>
      </c>
      <c r="B492" s="71" t="s">
        <v>100</v>
      </c>
      <c r="C492" s="71" t="s">
        <v>102</v>
      </c>
      <c r="D492" s="72" t="n">
        <v>0.295</v>
      </c>
      <c r="E492" s="72" t="n">
        <v>0.118</v>
      </c>
      <c r="F492" s="72" t="n">
        <v>0.413</v>
      </c>
      <c r="G492" s="73" t="n">
        <f aca="false">D492+E492+F492</f>
        <v>0.826</v>
      </c>
      <c r="H492" s="73" t="n">
        <f aca="false">I492-G492</f>
        <v>-0.026</v>
      </c>
      <c r="I492" s="16" t="n">
        <v>0.8</v>
      </c>
      <c r="J492" s="74" t="n">
        <f aca="false">H492/I492*100</f>
        <v>-3.25</v>
      </c>
      <c r="K492" s="62" t="n">
        <v>350</v>
      </c>
      <c r="L492" s="73" t="n">
        <f aca="false">M492+N492-P492</f>
        <v>14</v>
      </c>
      <c r="M492" s="74" t="n">
        <v>76</v>
      </c>
      <c r="N492" s="74" t="n">
        <v>12</v>
      </c>
      <c r="O492" s="75" t="n">
        <f aca="false">L492/(H492*Q492)</f>
        <v>-555.114988104678</v>
      </c>
      <c r="P492" s="74" t="n">
        <v>74</v>
      </c>
      <c r="Q492" s="72" t="n">
        <v>0.97</v>
      </c>
      <c r="R492" s="73" t="n">
        <f aca="false">S492*T492*U492*V492</f>
        <v>3.168</v>
      </c>
      <c r="S492" s="74" t="n">
        <v>4</v>
      </c>
      <c r="T492" s="72" t="n">
        <v>0.45</v>
      </c>
      <c r="U492" s="72" t="n">
        <f aca="false">44/12</f>
        <v>3.66666666666667</v>
      </c>
      <c r="V492" s="72" t="n">
        <f aca="false">IF(B492="озимая пшеница", IF(C492="классическая технология", 0.65, 0.82),
 IF(B492="подсолнечник", IF(C492="классическая технология", 0.68, 0.75),
 IF(B492="кукуруза", IF(C492="классическая технология", 0.65, 0.85),
 IF(B492="многолетние травы", IF(C492="классическая технология", 0.55, 0.7),
 IF(B492="Лён", IF(C492="классическая технология", 0.48, 0.7),
 IF(B492="Горох", IF(C492="классическая технология", 0.55, 0.8),
 "введите корректное значение"
 ))))))</f>
        <v>0.48</v>
      </c>
      <c r="W492" s="73" t="n">
        <f aca="false">H492*X492</f>
        <v>-0.0247</v>
      </c>
      <c r="X492" s="72" t="n">
        <v>0.95</v>
      </c>
    </row>
    <row r="493" customFormat="false" ht="15" hidden="false" customHeight="false" outlineLevel="0" collapsed="false">
      <c r="A493" s="59" t="n">
        <v>491</v>
      </c>
      <c r="B493" s="71" t="s">
        <v>100</v>
      </c>
      <c r="C493" s="71" t="s">
        <v>102</v>
      </c>
      <c r="D493" s="72" t="n">
        <v>0.364</v>
      </c>
      <c r="E493" s="72" t="n">
        <v>0.104</v>
      </c>
      <c r="F493" s="72" t="n">
        <v>0.26</v>
      </c>
      <c r="G493" s="73" t="n">
        <f aca="false">D493+E493+F493</f>
        <v>0.728</v>
      </c>
      <c r="H493" s="73" t="n">
        <f aca="false">I493-G493</f>
        <v>0.172</v>
      </c>
      <c r="I493" s="16" t="n">
        <v>0.9</v>
      </c>
      <c r="J493" s="74" t="n">
        <f aca="false">H493/I493*100</f>
        <v>19.1111111111111</v>
      </c>
      <c r="K493" s="62" t="n">
        <v>295</v>
      </c>
      <c r="L493" s="73" t="n">
        <f aca="false">M493+N493-P493</f>
        <v>2</v>
      </c>
      <c r="M493" s="74" t="n">
        <v>61</v>
      </c>
      <c r="N493" s="74" t="n">
        <v>8</v>
      </c>
      <c r="O493" s="75" t="n">
        <f aca="false">L493/(H493*Q493)</f>
        <v>13.8427464008859</v>
      </c>
      <c r="P493" s="74" t="n">
        <v>67</v>
      </c>
      <c r="Q493" s="72" t="n">
        <v>0.84</v>
      </c>
      <c r="R493" s="73" t="n">
        <f aca="false">S493*T493*U493*V493</f>
        <v>4.752</v>
      </c>
      <c r="S493" s="74" t="n">
        <v>6</v>
      </c>
      <c r="T493" s="72" t="n">
        <v>0.45</v>
      </c>
      <c r="U493" s="72" t="n">
        <f aca="false">44/12</f>
        <v>3.66666666666667</v>
      </c>
      <c r="V493" s="72" t="n">
        <f aca="false">IF(B493="озимая пшеница", IF(C493="классическая технология", 0.65, 0.82),
 IF(B493="подсолнечник", IF(C493="классическая технология", 0.68, 0.75),
 IF(B493="кукуруза", IF(C493="классическая технология", 0.65, 0.85),
 IF(B493="многолетние травы", IF(C493="классическая технология", 0.55, 0.7),
 IF(B493="Лён", IF(C493="классическая технология", 0.48, 0.7),
 IF(B493="Горох", IF(C493="классическая технология", 0.55, 0.8),
 "введите корректное значение"
 ))))))</f>
        <v>0.48</v>
      </c>
      <c r="W493" s="73" t="n">
        <f aca="false">H493*X493</f>
        <v>0.16856</v>
      </c>
      <c r="X493" s="72" t="n">
        <v>0.98</v>
      </c>
    </row>
    <row r="494" customFormat="false" ht="15" hidden="false" customHeight="false" outlineLevel="0" collapsed="false">
      <c r="A494" s="59" t="n">
        <v>492</v>
      </c>
      <c r="B494" s="71" t="s">
        <v>105</v>
      </c>
      <c r="C494" s="71" t="s">
        <v>102</v>
      </c>
      <c r="D494" s="72" t="n">
        <v>0.496</v>
      </c>
      <c r="E494" s="72" t="n">
        <v>0.124</v>
      </c>
      <c r="F494" s="72" t="n">
        <v>0.31</v>
      </c>
      <c r="G494" s="73" t="n">
        <f aca="false">D494+E494+F494</f>
        <v>0.93</v>
      </c>
      <c r="H494" s="73" t="n">
        <f aca="false">I494-G494</f>
        <v>3.77</v>
      </c>
      <c r="I494" s="16" t="n">
        <v>4.7</v>
      </c>
      <c r="J494" s="74" t="n">
        <f aca="false">H494/I494*100</f>
        <v>80.2127659574468</v>
      </c>
      <c r="K494" s="62" t="n">
        <v>215</v>
      </c>
      <c r="L494" s="73" t="n">
        <f aca="false">M494+N494-P494</f>
        <v>81</v>
      </c>
      <c r="M494" s="74" t="n">
        <v>133</v>
      </c>
      <c r="N494" s="74" t="n">
        <v>9</v>
      </c>
      <c r="O494" s="75" t="n">
        <f aca="false">L494/(H494*Q494)</f>
        <v>26.8567639257294</v>
      </c>
      <c r="P494" s="74" t="n">
        <v>61</v>
      </c>
      <c r="Q494" s="72" t="n">
        <v>0.8</v>
      </c>
      <c r="R494" s="73" t="n">
        <f aca="false">S494*T494*U494*V494</f>
        <v>5.3625</v>
      </c>
      <c r="S494" s="74" t="n">
        <v>5</v>
      </c>
      <c r="T494" s="72" t="n">
        <v>0.45</v>
      </c>
      <c r="U494" s="72" t="n">
        <f aca="false">44/12</f>
        <v>3.66666666666667</v>
      </c>
      <c r="V494" s="72" t="n">
        <f aca="false">IF(B494="озимая пшеница", IF(C494="классическая технология", 0.65, 0.82),
 IF(B494="подсолнечник", IF(C494="классическая технология", 0.68, 0.75),
 IF(B494="кукуруза", IF(C494="классическая технология", 0.65, 0.85),
 IF(B494="многолетние травы", IF(C494="классическая технология", 0.55, 0.7),
 IF(B494="Лён", IF(C494="классическая технология", 0.48, 0.7),
 IF(B494="Горох", IF(C494="классическая технология", 0.55, 0.8),
 "введите корректное значение"
 ))))))</f>
        <v>0.65</v>
      </c>
      <c r="W494" s="73" t="n">
        <f aca="false">H494*X494</f>
        <v>3.6569</v>
      </c>
      <c r="X494" s="72" t="n">
        <v>0.97</v>
      </c>
    </row>
    <row r="495" customFormat="false" ht="15" hidden="false" customHeight="false" outlineLevel="0" collapsed="false">
      <c r="A495" s="59" t="n">
        <v>493</v>
      </c>
      <c r="B495" s="71" t="s">
        <v>103</v>
      </c>
      <c r="C495" s="71" t="s">
        <v>102</v>
      </c>
      <c r="D495" s="72" t="n">
        <v>0.434</v>
      </c>
      <c r="E495" s="72" t="n">
        <v>0.124</v>
      </c>
      <c r="F495" s="72" t="n">
        <v>0.186</v>
      </c>
      <c r="G495" s="73" t="n">
        <f aca="false">D495+E495+F495</f>
        <v>0.744</v>
      </c>
      <c r="H495" s="73" t="n">
        <f aca="false">I495-G495</f>
        <v>3.956</v>
      </c>
      <c r="I495" s="16" t="n">
        <v>4.7</v>
      </c>
      <c r="J495" s="74" t="n">
        <f aca="false">H495/I495*100</f>
        <v>84.1702127659575</v>
      </c>
      <c r="K495" s="62" t="n">
        <v>463</v>
      </c>
      <c r="L495" s="73" t="n">
        <f aca="false">M495+N495-P495</f>
        <v>61</v>
      </c>
      <c r="M495" s="74" t="n">
        <v>103</v>
      </c>
      <c r="N495" s="74" t="n">
        <v>7</v>
      </c>
      <c r="O495" s="75" t="n">
        <f aca="false">L495/(H495*Q495)</f>
        <v>17.7236962913892</v>
      </c>
      <c r="P495" s="74" t="n">
        <v>49</v>
      </c>
      <c r="Q495" s="72" t="n">
        <v>0.87</v>
      </c>
      <c r="R495" s="73" t="n">
        <f aca="false">S495*T495*U495*V495</f>
        <v>5.3625</v>
      </c>
      <c r="S495" s="74" t="n">
        <v>5</v>
      </c>
      <c r="T495" s="72" t="n">
        <v>0.45</v>
      </c>
      <c r="U495" s="72" t="n">
        <f aca="false">44/12</f>
        <v>3.66666666666667</v>
      </c>
      <c r="V495" s="72" t="n">
        <f aca="false">IF(B495="озимая пшеница", IF(C495="классическая технология", 0.65, 0.82),
 IF(B495="подсолнечник", IF(C495="классическая технология", 0.68, 0.75),
 IF(B495="кукуруза", IF(C495="классическая технология", 0.65, 0.85),
 IF(B495="многолетние травы", IF(C495="классическая технология", 0.55, 0.7),
 IF(B495="Лён", IF(C495="классическая технология", 0.48, 0.7),
 IF(B495="Горох", IF(C495="классическая технология", 0.55, 0.8),
 "введите корректное значение"
 ))))))</f>
        <v>0.65</v>
      </c>
      <c r="W495" s="73" t="n">
        <f aca="false">H495*X495</f>
        <v>3.71864</v>
      </c>
      <c r="X495" s="72" t="n">
        <v>0.94</v>
      </c>
    </row>
    <row r="496" customFormat="false" ht="15" hidden="false" customHeight="false" outlineLevel="0" collapsed="false">
      <c r="A496" s="59" t="n">
        <v>494</v>
      </c>
      <c r="B496" s="71" t="s">
        <v>107</v>
      </c>
      <c r="C496" s="71" t="s">
        <v>101</v>
      </c>
      <c r="D496" s="72" t="n">
        <v>0.414</v>
      </c>
      <c r="E496" s="72" t="n">
        <v>0.069</v>
      </c>
      <c r="F496" s="72" t="n">
        <v>0.138</v>
      </c>
      <c r="G496" s="73" t="n">
        <f aca="false">D496+E496+F496</f>
        <v>0.621</v>
      </c>
      <c r="H496" s="73" t="n">
        <f aca="false">I496-G496</f>
        <v>0.579</v>
      </c>
      <c r="I496" s="16" t="n">
        <v>1.2</v>
      </c>
      <c r="J496" s="74" t="n">
        <f aca="false">H496/I496*100</f>
        <v>48.25</v>
      </c>
      <c r="K496" s="62" t="n">
        <v>125</v>
      </c>
      <c r="L496" s="73" t="n">
        <f aca="false">M496+N496-P496</f>
        <v>82</v>
      </c>
      <c r="M496" s="74" t="n">
        <v>149</v>
      </c>
      <c r="N496" s="74" t="n">
        <v>11</v>
      </c>
      <c r="O496" s="75" t="n">
        <f aca="false">L496/(H496*Q496)</f>
        <v>168.599391397319</v>
      </c>
      <c r="P496" s="74" t="n">
        <v>78</v>
      </c>
      <c r="Q496" s="72" t="n">
        <v>0.84</v>
      </c>
      <c r="R496" s="73" t="n">
        <f aca="false">S496*T496*U496*V496</f>
        <v>7.425</v>
      </c>
      <c r="S496" s="74" t="n">
        <v>6</v>
      </c>
      <c r="T496" s="72" t="n">
        <v>0.45</v>
      </c>
      <c r="U496" s="72" t="n">
        <f aca="false">44/12</f>
        <v>3.66666666666667</v>
      </c>
      <c r="V496" s="72" t="n">
        <f aca="false">IF(B496="озимая пшеница", IF(C496="классическая технология", 0.65, 0.82),
 IF(B496="подсолнечник", IF(C496="классическая технология", 0.68, 0.75),
 IF(B496="кукуруза", IF(C496="классическая технология", 0.65, 0.85),
 IF(B496="многолетние травы", IF(C496="классическая технология", 0.55, 0.7),
 IF(B496="Лён", IF(C496="классическая технология", 0.48, 0.7),
 IF(B496="Горох", IF(C496="классическая технология", 0.55, 0.8),
 "введите корректное значение"
 ))))))</f>
        <v>0.75</v>
      </c>
      <c r="W496" s="73" t="n">
        <f aca="false">H496*X496</f>
        <v>0.53847</v>
      </c>
      <c r="X496" s="72" t="n">
        <v>0.93</v>
      </c>
    </row>
    <row r="497" customFormat="false" ht="15" hidden="false" customHeight="false" outlineLevel="0" collapsed="false">
      <c r="A497" s="59" t="n">
        <v>495</v>
      </c>
      <c r="B497" s="71" t="s">
        <v>107</v>
      </c>
      <c r="C497" s="71" t="s">
        <v>101</v>
      </c>
      <c r="D497" s="72" t="n">
        <v>0.284</v>
      </c>
      <c r="E497" s="72" t="n">
        <v>0.071</v>
      </c>
      <c r="F497" s="72" t="n">
        <v>0.142</v>
      </c>
      <c r="G497" s="73" t="n">
        <f aca="false">D497+E497+F497</f>
        <v>0.497</v>
      </c>
      <c r="H497" s="73" t="n">
        <f aca="false">I497-G497</f>
        <v>0.903</v>
      </c>
      <c r="I497" s="16" t="n">
        <v>1.4</v>
      </c>
      <c r="J497" s="74" t="n">
        <f aca="false">H497/I497*100</f>
        <v>64.5</v>
      </c>
      <c r="K497" s="62" t="n">
        <v>199</v>
      </c>
      <c r="L497" s="73" t="n">
        <f aca="false">M497+N497-P497</f>
        <v>-16</v>
      </c>
      <c r="M497" s="74" t="n">
        <v>54</v>
      </c>
      <c r="N497" s="74" t="n">
        <v>10</v>
      </c>
      <c r="O497" s="75" t="n">
        <f aca="false">L497/(H497*Q497)</f>
        <v>-21.8749572754741</v>
      </c>
      <c r="P497" s="74" t="n">
        <v>80</v>
      </c>
      <c r="Q497" s="72" t="n">
        <v>0.81</v>
      </c>
      <c r="R497" s="73" t="n">
        <f aca="false">S497*T497*U497*V497</f>
        <v>3.7125</v>
      </c>
      <c r="S497" s="74" t="n">
        <v>3</v>
      </c>
      <c r="T497" s="72" t="n">
        <v>0.45</v>
      </c>
      <c r="U497" s="72" t="n">
        <f aca="false">44/12</f>
        <v>3.66666666666667</v>
      </c>
      <c r="V497" s="72" t="n">
        <f aca="false">IF(B497="озимая пшеница", IF(C497="классическая технология", 0.65, 0.82),
 IF(B497="подсолнечник", IF(C497="классическая технология", 0.68, 0.75),
 IF(B497="кукуруза", IF(C497="классическая технология", 0.65, 0.85),
 IF(B497="многолетние травы", IF(C497="классическая технология", 0.55, 0.7),
 IF(B497="Лён", IF(C497="классическая технология", 0.48, 0.7),
 IF(B497="Горох", IF(C497="классическая технология", 0.55, 0.8),
 "введите корректное значение"
 ))))))</f>
        <v>0.75</v>
      </c>
      <c r="W497" s="73" t="n">
        <f aca="false">H497*X497</f>
        <v>0.83076</v>
      </c>
      <c r="X497" s="72" t="n">
        <v>0.92</v>
      </c>
    </row>
    <row r="498" customFormat="false" ht="15" hidden="false" customHeight="false" outlineLevel="0" collapsed="false">
      <c r="A498" s="59" t="n">
        <v>496</v>
      </c>
      <c r="B498" s="71" t="s">
        <v>104</v>
      </c>
      <c r="C498" s="71" t="s">
        <v>102</v>
      </c>
      <c r="D498" s="72" t="n">
        <v>0.488</v>
      </c>
      <c r="E498" s="72" t="n">
        <v>0.122</v>
      </c>
      <c r="F498" s="72" t="n">
        <v>0.366</v>
      </c>
      <c r="G498" s="73" t="n">
        <f aca="false">D498+E498+F498</f>
        <v>0.976</v>
      </c>
      <c r="H498" s="73" t="n">
        <f aca="false">I498-G498</f>
        <v>0.924</v>
      </c>
      <c r="I498" s="16" t="n">
        <v>1.9</v>
      </c>
      <c r="J498" s="74" t="n">
        <f aca="false">H498/I498*100</f>
        <v>48.6315789473684</v>
      </c>
      <c r="K498" s="62" t="n">
        <v>218</v>
      </c>
      <c r="L498" s="73" t="n">
        <f aca="false">M498+N498-P498</f>
        <v>57</v>
      </c>
      <c r="M498" s="74" t="n">
        <v>134</v>
      </c>
      <c r="N498" s="74" t="n">
        <v>5</v>
      </c>
      <c r="O498" s="75" t="n">
        <f aca="false">L498/(H498*Q498)</f>
        <v>70.1003541912633</v>
      </c>
      <c r="P498" s="74" t="n">
        <v>82</v>
      </c>
      <c r="Q498" s="72" t="n">
        <v>0.88</v>
      </c>
      <c r="R498" s="73" t="n">
        <f aca="false">S498*T498*U498*V498</f>
        <v>2.7225</v>
      </c>
      <c r="S498" s="74" t="n">
        <v>3</v>
      </c>
      <c r="T498" s="72" t="n">
        <v>0.45</v>
      </c>
      <c r="U498" s="72" t="n">
        <f aca="false">44/12</f>
        <v>3.66666666666667</v>
      </c>
      <c r="V498" s="72" t="n">
        <f aca="false">IF(B498="озимая пшеница", IF(C498="классическая технология", 0.65, 0.82),
 IF(B498="подсолнечник", IF(C498="классическая технология", 0.68, 0.75),
 IF(B498="кукуруза", IF(C498="классическая технология", 0.65, 0.85),
 IF(B498="многолетние травы", IF(C498="классическая технология", 0.55, 0.7),
 IF(B498="Лён", IF(C498="классическая технология", 0.48, 0.7),
 IF(B498="Горох", IF(C498="классическая технология", 0.55, 0.8),
 "введите корректное значение"
 ))))))</f>
        <v>0.55</v>
      </c>
      <c r="W498" s="73" t="n">
        <f aca="false">H498*X498</f>
        <v>0.79464</v>
      </c>
      <c r="X498" s="72" t="n">
        <v>0.86</v>
      </c>
    </row>
    <row r="499" customFormat="false" ht="15" hidden="false" customHeight="false" outlineLevel="0" collapsed="false">
      <c r="A499" s="59" t="n">
        <v>497</v>
      </c>
      <c r="B499" s="71" t="s">
        <v>104</v>
      </c>
      <c r="C499" s="71" t="s">
        <v>101</v>
      </c>
      <c r="D499" s="72" t="n">
        <v>0.512</v>
      </c>
      <c r="E499" s="72" t="n">
        <v>0.128</v>
      </c>
      <c r="F499" s="72" t="n">
        <v>0.384</v>
      </c>
      <c r="G499" s="73" t="n">
        <f aca="false">D499+E499+F499</f>
        <v>1.024</v>
      </c>
      <c r="H499" s="73" t="n">
        <f aca="false">I499-G499</f>
        <v>1.076</v>
      </c>
      <c r="I499" s="16" t="n">
        <v>2.1</v>
      </c>
      <c r="J499" s="74" t="n">
        <f aca="false">H499/I499*100</f>
        <v>51.2380952380952</v>
      </c>
      <c r="K499" s="62" t="n">
        <v>284</v>
      </c>
      <c r="L499" s="73" t="n">
        <f aca="false">M499+N499-P499</f>
        <v>94</v>
      </c>
      <c r="M499" s="74" t="n">
        <v>134</v>
      </c>
      <c r="N499" s="74" t="n">
        <v>6</v>
      </c>
      <c r="O499" s="75" t="n">
        <f aca="false">L499/(H499*Q499)</f>
        <v>100.414476776482</v>
      </c>
      <c r="P499" s="74" t="n">
        <v>46</v>
      </c>
      <c r="Q499" s="72" t="n">
        <v>0.87</v>
      </c>
      <c r="R499" s="73" t="n">
        <f aca="false">S499*T499*U499*V499</f>
        <v>3.96</v>
      </c>
      <c r="S499" s="74" t="n">
        <v>3</v>
      </c>
      <c r="T499" s="72" t="n">
        <v>0.45</v>
      </c>
      <c r="U499" s="72" t="n">
        <f aca="false">44/12</f>
        <v>3.66666666666667</v>
      </c>
      <c r="V499" s="72" t="n">
        <f aca="false">IF(B499="озимая пшеница", IF(C499="классическая технология", 0.65, 0.82),
 IF(B499="подсолнечник", IF(C499="классическая технология", 0.68, 0.75),
 IF(B499="кукуруза", IF(C499="классическая технология", 0.65, 0.85),
 IF(B499="многолетние травы", IF(C499="классическая технология", 0.55, 0.7),
 IF(B499="Лён", IF(C499="классическая технология", 0.48, 0.7),
 IF(B499="Горох", IF(C499="классическая технология", 0.55, 0.8),
 "введите корректное значение"
 ))))))</f>
        <v>0.8</v>
      </c>
      <c r="W499" s="73" t="n">
        <f aca="false">H499*X499</f>
        <v>0.89308</v>
      </c>
      <c r="X499" s="72" t="n">
        <v>0.83</v>
      </c>
    </row>
    <row r="500" customFormat="false" ht="15" hidden="false" customHeight="false" outlineLevel="0" collapsed="false">
      <c r="A500" s="59" t="n">
        <v>498</v>
      </c>
      <c r="B500" s="71" t="s">
        <v>106</v>
      </c>
      <c r="C500" s="71" t="s">
        <v>102</v>
      </c>
      <c r="D500" s="72" t="n">
        <v>0.426</v>
      </c>
      <c r="E500" s="72" t="n">
        <v>0.142</v>
      </c>
      <c r="F500" s="72" t="n">
        <v>0.568</v>
      </c>
      <c r="G500" s="73" t="n">
        <f aca="false">D500+E500+F500</f>
        <v>1.136</v>
      </c>
      <c r="H500" s="73" t="n">
        <f aca="false">I500-G500</f>
        <v>3.364</v>
      </c>
      <c r="I500" s="16" t="n">
        <v>4.5</v>
      </c>
      <c r="J500" s="74" t="n">
        <f aca="false">H500/I500*100</f>
        <v>74.7555555555556</v>
      </c>
      <c r="K500" s="62" t="n">
        <v>452</v>
      </c>
      <c r="L500" s="73" t="n">
        <f aca="false">M500+N500-P500</f>
        <v>79</v>
      </c>
      <c r="M500" s="74" t="n">
        <v>132</v>
      </c>
      <c r="N500" s="74" t="n">
        <v>6</v>
      </c>
      <c r="O500" s="75" t="n">
        <f aca="false">L500/(H500*Q500)</f>
        <v>26.9930433118756</v>
      </c>
      <c r="P500" s="74" t="n">
        <v>59</v>
      </c>
      <c r="Q500" s="72" t="n">
        <v>0.87</v>
      </c>
      <c r="R500" s="73" t="n">
        <f aca="false">S500*T500*U500*V500</f>
        <v>4.5375</v>
      </c>
      <c r="S500" s="74" t="n">
        <v>5</v>
      </c>
      <c r="T500" s="72" t="n">
        <v>0.45</v>
      </c>
      <c r="U500" s="72" t="n">
        <f aca="false">44/12</f>
        <v>3.66666666666667</v>
      </c>
      <c r="V500" s="72" t="n">
        <f aca="false">IF(B500="озимая пшеница", IF(C500="классическая технология", 0.65, 0.82),
 IF(B500="подсолнечник", IF(C500="классическая технология", 0.68, 0.75),
 IF(B500="кукуруза", IF(C500="классическая технология", 0.65, 0.85),
 IF(B500="многолетние травы", IF(C500="классическая технология", 0.55, 0.7),
 IF(B500="Лён", IF(C500="классическая технология", 0.48, 0.7),
 IF(B500="Горох", IF(C500="классическая технология", 0.55, 0.8),
 "введите корректное значение"
 ))))))</f>
        <v>0.55</v>
      </c>
      <c r="W500" s="73" t="n">
        <f aca="false">H500*X500</f>
        <v>3.33036</v>
      </c>
      <c r="X500" s="72" t="n">
        <v>0.99</v>
      </c>
    </row>
    <row r="501" customFormat="false" ht="15" hidden="false" customHeight="false" outlineLevel="0" collapsed="false">
      <c r="A501" s="59" t="n">
        <v>499</v>
      </c>
      <c r="B501" s="71" t="s">
        <v>105</v>
      </c>
      <c r="C501" s="71" t="s">
        <v>102</v>
      </c>
      <c r="D501" s="72" t="n">
        <v>0.198</v>
      </c>
      <c r="E501" s="72" t="n">
        <v>0.132</v>
      </c>
      <c r="F501" s="72" t="n">
        <v>0.528</v>
      </c>
      <c r="G501" s="73" t="n">
        <f aca="false">D501+E501+F501</f>
        <v>0.858</v>
      </c>
      <c r="H501" s="73" t="n">
        <f aca="false">I501-G501</f>
        <v>2.442</v>
      </c>
      <c r="I501" s="16" t="n">
        <v>3.3</v>
      </c>
      <c r="J501" s="74" t="n">
        <f aca="false">H501/I501*100</f>
        <v>74</v>
      </c>
      <c r="K501" s="62" t="n">
        <v>392</v>
      </c>
      <c r="L501" s="73" t="n">
        <f aca="false">M501+N501-P501</f>
        <v>81</v>
      </c>
      <c r="M501" s="74" t="n">
        <v>144</v>
      </c>
      <c r="N501" s="74" t="n">
        <v>7</v>
      </c>
      <c r="O501" s="75" t="n">
        <f aca="false">L501/(H501*Q501)</f>
        <v>33.846462417891</v>
      </c>
      <c r="P501" s="74" t="n">
        <v>70</v>
      </c>
      <c r="Q501" s="72" t="n">
        <v>0.98</v>
      </c>
      <c r="R501" s="73" t="n">
        <f aca="false">S501*T501*U501*V501</f>
        <v>6.435</v>
      </c>
      <c r="S501" s="74" t="n">
        <v>6</v>
      </c>
      <c r="T501" s="72" t="n">
        <v>0.45</v>
      </c>
      <c r="U501" s="72" t="n">
        <f aca="false">44/12</f>
        <v>3.66666666666667</v>
      </c>
      <c r="V501" s="72" t="n">
        <f aca="false">IF(B501="озимая пшеница", IF(C501="классическая технология", 0.65, 0.82),
 IF(B501="подсолнечник", IF(C501="классическая технология", 0.68, 0.75),
 IF(B501="кукуруза", IF(C501="классическая технология", 0.65, 0.85),
 IF(B501="многолетние травы", IF(C501="классическая технология", 0.55, 0.7),
 IF(B501="Лён", IF(C501="классическая технология", 0.48, 0.7),
 IF(B501="Горох", IF(C501="классическая технология", 0.55, 0.8),
 "введите корректное значение"
 ))))))</f>
        <v>0.65</v>
      </c>
      <c r="W501" s="73" t="n">
        <f aca="false">H501*X501</f>
        <v>2.3199</v>
      </c>
      <c r="X501" s="72" t="n">
        <v>0.95</v>
      </c>
    </row>
    <row r="502" customFormat="false" ht="15" hidden="false" customHeight="false" outlineLevel="0" collapsed="false">
      <c r="A502" s="59" t="n">
        <v>500</v>
      </c>
      <c r="B502" s="71" t="s">
        <v>106</v>
      </c>
      <c r="C502" s="71" t="s">
        <v>102</v>
      </c>
      <c r="D502" s="72" t="n">
        <v>0.225</v>
      </c>
      <c r="E502" s="72" t="n">
        <v>0.15</v>
      </c>
      <c r="F502" s="72" t="n">
        <v>0.3</v>
      </c>
      <c r="G502" s="73" t="n">
        <f aca="false">D502+E502+F502</f>
        <v>0.675</v>
      </c>
      <c r="H502" s="73" t="n">
        <f aca="false">I502-G502</f>
        <v>3.625</v>
      </c>
      <c r="I502" s="16" t="n">
        <v>4.3</v>
      </c>
      <c r="J502" s="74" t="n">
        <f aca="false">H502/I502*100</f>
        <v>84.3023255813954</v>
      </c>
      <c r="K502" s="62" t="n">
        <v>281</v>
      </c>
      <c r="L502" s="73" t="n">
        <f aca="false">M502+N502-P502</f>
        <v>54</v>
      </c>
      <c r="M502" s="74" t="n">
        <v>117</v>
      </c>
      <c r="N502" s="74" t="n">
        <v>5</v>
      </c>
      <c r="O502" s="75" t="n">
        <f aca="false">L502/(H502*Q502)</f>
        <v>15.6805807622505</v>
      </c>
      <c r="P502" s="74" t="n">
        <v>68</v>
      </c>
      <c r="Q502" s="72" t="n">
        <v>0.95</v>
      </c>
      <c r="R502" s="73" t="n">
        <f aca="false">S502*T502*U502*V502</f>
        <v>3.63</v>
      </c>
      <c r="S502" s="74" t="n">
        <v>4</v>
      </c>
      <c r="T502" s="72" t="n">
        <v>0.45</v>
      </c>
      <c r="U502" s="72" t="n">
        <f aca="false">44/12</f>
        <v>3.66666666666667</v>
      </c>
      <c r="V502" s="72" t="n">
        <f aca="false">IF(B502="озимая пшеница", IF(C502="классическая технология", 0.65, 0.82),
 IF(B502="подсолнечник", IF(C502="классическая технология", 0.68, 0.75),
 IF(B502="кукуруза", IF(C502="классическая технология", 0.65, 0.85),
 IF(B502="многолетние травы", IF(C502="классическая технология", 0.55, 0.7),
 IF(B502="Лён", IF(C502="классическая технология", 0.48, 0.7),
 IF(B502="Горох", IF(C502="классическая технология", 0.55, 0.8),
 "введите корректное значение"
 ))))))</f>
        <v>0.55</v>
      </c>
      <c r="W502" s="73" t="n">
        <f aca="false">H502*X502</f>
        <v>3.00875</v>
      </c>
      <c r="X502" s="72" t="n">
        <v>0.83</v>
      </c>
    </row>
    <row r="503" customFormat="false" ht="15" hidden="false" customHeight="false" outlineLevel="0" collapsed="false">
      <c r="A503" s="59" t="n">
        <v>501</v>
      </c>
      <c r="B503" s="71" t="s">
        <v>107</v>
      </c>
      <c r="C503" s="71" t="s">
        <v>101</v>
      </c>
      <c r="D503" s="72" t="n">
        <v>0.371</v>
      </c>
      <c r="E503" s="72" t="n">
        <v>0.106</v>
      </c>
      <c r="F503" s="72" t="n">
        <v>0.212</v>
      </c>
      <c r="G503" s="73" t="n">
        <f aca="false">D503+E503+F503</f>
        <v>0.689</v>
      </c>
      <c r="H503" s="73" t="n">
        <f aca="false">I503-G503</f>
        <v>1.111</v>
      </c>
      <c r="I503" s="16" t="n">
        <v>1.8</v>
      </c>
      <c r="J503" s="74" t="n">
        <f aca="false">H503/I503*100</f>
        <v>61.7222222222222</v>
      </c>
      <c r="K503" s="62" t="n">
        <v>387</v>
      </c>
      <c r="L503" s="73" t="n">
        <f aca="false">M503+N503-P503</f>
        <v>5</v>
      </c>
      <c r="M503" s="74" t="n">
        <v>57</v>
      </c>
      <c r="N503" s="74" t="n">
        <v>12</v>
      </c>
      <c r="O503" s="75" t="n">
        <f aca="false">L503/(H503*Q503)</f>
        <v>5.35767862500536</v>
      </c>
      <c r="P503" s="74" t="n">
        <v>64</v>
      </c>
      <c r="Q503" s="72" t="n">
        <v>0.84</v>
      </c>
      <c r="R503" s="73" t="n">
        <f aca="false">S503*T503*U503*V503</f>
        <v>4.95</v>
      </c>
      <c r="S503" s="74" t="n">
        <v>4</v>
      </c>
      <c r="T503" s="72" t="n">
        <v>0.45</v>
      </c>
      <c r="U503" s="72" t="n">
        <f aca="false">44/12</f>
        <v>3.66666666666667</v>
      </c>
      <c r="V503" s="72" t="n">
        <f aca="false">IF(B503="озимая пшеница", IF(C503="классическая технология", 0.65, 0.82),
 IF(B503="подсолнечник", IF(C503="классическая технология", 0.68, 0.75),
 IF(B503="кукуруза", IF(C503="классическая технология", 0.65, 0.85),
 IF(B503="многолетние травы", IF(C503="классическая технология", 0.55, 0.7),
 IF(B503="Лён", IF(C503="классическая технология", 0.48, 0.7),
 IF(B503="Горох", IF(C503="классическая технология", 0.55, 0.8),
 "введите корректное значение"
 ))))))</f>
        <v>0.75</v>
      </c>
      <c r="W503" s="73" t="n">
        <f aca="false">H503*X503</f>
        <v>1.08878</v>
      </c>
      <c r="X503" s="72" t="n">
        <v>0.98</v>
      </c>
    </row>
    <row r="504" customFormat="false" ht="15" hidden="false" customHeight="false" outlineLevel="0" collapsed="false">
      <c r="A504" s="59" t="n">
        <v>502</v>
      </c>
      <c r="B504" s="71" t="s">
        <v>107</v>
      </c>
      <c r="C504" s="71" t="s">
        <v>102</v>
      </c>
      <c r="D504" s="72" t="n">
        <v>0.188</v>
      </c>
      <c r="E504" s="72" t="n">
        <v>0.047</v>
      </c>
      <c r="F504" s="72" t="n">
        <v>0.282</v>
      </c>
      <c r="G504" s="73" t="n">
        <f aca="false">D504+E504+F504</f>
        <v>0.517</v>
      </c>
      <c r="H504" s="73" t="n">
        <f aca="false">I504-G504</f>
        <v>0.883</v>
      </c>
      <c r="I504" s="16" t="n">
        <v>1.4</v>
      </c>
      <c r="J504" s="74" t="n">
        <f aca="false">H504/I504*100</f>
        <v>63.0714285714286</v>
      </c>
      <c r="K504" s="62" t="n">
        <v>221</v>
      </c>
      <c r="L504" s="73" t="n">
        <f aca="false">M504+N504-P504</f>
        <v>51</v>
      </c>
      <c r="M504" s="74" t="n">
        <v>125</v>
      </c>
      <c r="N504" s="74" t="n">
        <v>10</v>
      </c>
      <c r="O504" s="75" t="n">
        <f aca="false">L504/(H504*Q504)</f>
        <v>69.5875233663988</v>
      </c>
      <c r="P504" s="74" t="n">
        <v>84</v>
      </c>
      <c r="Q504" s="72" t="n">
        <v>0.83</v>
      </c>
      <c r="R504" s="73" t="n">
        <f aca="false">S504*T504*U504*V504</f>
        <v>5.61</v>
      </c>
      <c r="S504" s="74" t="n">
        <v>5</v>
      </c>
      <c r="T504" s="72" t="n">
        <v>0.45</v>
      </c>
      <c r="U504" s="72" t="n">
        <f aca="false">44/12</f>
        <v>3.66666666666667</v>
      </c>
      <c r="V504" s="72" t="n">
        <f aca="false">IF(B504="озимая пшеница", IF(C504="классическая технология", 0.65, 0.82),
 IF(B504="подсолнечник", IF(C504="классическая технология", 0.68, 0.75),
 IF(B504="кукуруза", IF(C504="классическая технология", 0.65, 0.85),
 IF(B504="многолетние травы", IF(C504="классическая технология", 0.55, 0.7),
 IF(B504="Лён", IF(C504="классическая технология", 0.48, 0.7),
 IF(B504="Горох", IF(C504="классическая технология", 0.55, 0.8),
 "введите корректное значение"
 ))))))</f>
        <v>0.68</v>
      </c>
      <c r="W504" s="73" t="n">
        <f aca="false">H504*X504</f>
        <v>0.883</v>
      </c>
      <c r="X504" s="72" t="n">
        <v>1</v>
      </c>
    </row>
    <row r="505" customFormat="false" ht="15" hidden="false" customHeight="false" outlineLevel="0" collapsed="false">
      <c r="A505" s="59" t="n">
        <v>503</v>
      </c>
      <c r="B505" s="71" t="s">
        <v>103</v>
      </c>
      <c r="C505" s="71" t="s">
        <v>102</v>
      </c>
      <c r="D505" s="72" t="n">
        <v>0.392</v>
      </c>
      <c r="E505" s="72" t="n">
        <v>0.098</v>
      </c>
      <c r="F505" s="72" t="n">
        <v>0.294</v>
      </c>
      <c r="G505" s="73" t="n">
        <f aca="false">D505+E505+F505</f>
        <v>0.784</v>
      </c>
      <c r="H505" s="73" t="n">
        <f aca="false">I505-G505</f>
        <v>5.216</v>
      </c>
      <c r="I505" s="16" t="n">
        <v>6</v>
      </c>
      <c r="J505" s="74" t="n">
        <f aca="false">H505/I505*100</f>
        <v>86.9333333333333</v>
      </c>
      <c r="K505" s="62" t="n">
        <v>500</v>
      </c>
      <c r="L505" s="73" t="n">
        <f aca="false">M505+N505-P505</f>
        <v>88</v>
      </c>
      <c r="M505" s="74" t="n">
        <v>150</v>
      </c>
      <c r="N505" s="74" t="n">
        <v>13</v>
      </c>
      <c r="O505" s="75" t="n">
        <f aca="false">L505/(H505*Q505)</f>
        <v>19.3921444185883</v>
      </c>
      <c r="P505" s="74" t="n">
        <v>75</v>
      </c>
      <c r="Q505" s="72" t="n">
        <v>0.87</v>
      </c>
      <c r="R505" s="73" t="n">
        <f aca="false">S505*T505*U505*V505</f>
        <v>3.2175</v>
      </c>
      <c r="S505" s="74" t="n">
        <v>3</v>
      </c>
      <c r="T505" s="72" t="n">
        <v>0.45</v>
      </c>
      <c r="U505" s="72" t="n">
        <f aca="false">44/12</f>
        <v>3.66666666666667</v>
      </c>
      <c r="V505" s="72" t="n">
        <f aca="false">IF(B505="озимая пшеница", IF(C505="классическая технология", 0.65, 0.82),
 IF(B505="подсолнечник", IF(C505="классическая технология", 0.68, 0.75),
 IF(B505="кукуруза", IF(C505="классическая технология", 0.65, 0.85),
 IF(B505="многолетние травы", IF(C505="классическая технология", 0.55, 0.7),
 IF(B505="Лён", IF(C505="классическая технология", 0.48, 0.7),
 IF(B505="Горох", IF(C505="классическая технология", 0.55, 0.8),
 "введите корректное значение"
 ))))))</f>
        <v>0.65</v>
      </c>
      <c r="W505" s="73" t="n">
        <f aca="false">H505*X505</f>
        <v>4.38144</v>
      </c>
      <c r="X505" s="72" t="n">
        <v>0.84</v>
      </c>
    </row>
    <row r="506" customFormat="false" ht="15" hidden="false" customHeight="false" outlineLevel="0" collapsed="false">
      <c r="A506" s="59" t="n">
        <v>504</v>
      </c>
      <c r="B506" s="71" t="s">
        <v>106</v>
      </c>
      <c r="C506" s="71" t="s">
        <v>102</v>
      </c>
      <c r="D506" s="72" t="n">
        <v>0.208</v>
      </c>
      <c r="E506" s="72" t="n">
        <v>0.052</v>
      </c>
      <c r="F506" s="72" t="n">
        <v>0.156</v>
      </c>
      <c r="G506" s="73" t="n">
        <f aca="false">D506+E506+F506</f>
        <v>0.416</v>
      </c>
      <c r="H506" s="73" t="n">
        <f aca="false">I506-G506</f>
        <v>4.284</v>
      </c>
      <c r="I506" s="16" t="n">
        <v>4.7</v>
      </c>
      <c r="J506" s="74" t="n">
        <f aca="false">H506/I506*100</f>
        <v>91.1489361702128</v>
      </c>
      <c r="K506" s="62" t="n">
        <v>451</v>
      </c>
      <c r="L506" s="73" t="n">
        <f aca="false">M506+N506-P506</f>
        <v>24</v>
      </c>
      <c r="M506" s="74" t="n">
        <v>77</v>
      </c>
      <c r="N506" s="74" t="n">
        <v>6</v>
      </c>
      <c r="O506" s="75" t="n">
        <f aca="false">L506/(H506*Q506)</f>
        <v>6.74968782693801</v>
      </c>
      <c r="P506" s="74" t="n">
        <v>59</v>
      </c>
      <c r="Q506" s="72" t="n">
        <v>0.83</v>
      </c>
      <c r="R506" s="73" t="n">
        <f aca="false">S506*T506*U506*V506</f>
        <v>3.63</v>
      </c>
      <c r="S506" s="74" t="n">
        <v>4</v>
      </c>
      <c r="T506" s="72" t="n">
        <v>0.45</v>
      </c>
      <c r="U506" s="72" t="n">
        <f aca="false">44/12</f>
        <v>3.66666666666667</v>
      </c>
      <c r="V506" s="72" t="n">
        <f aca="false">IF(B506="озимая пшеница", IF(C506="классическая технология", 0.65, 0.82),
 IF(B506="подсолнечник", IF(C506="классическая технология", 0.68, 0.75),
 IF(B506="кукуруза", IF(C506="классическая технология", 0.65, 0.85),
 IF(B506="многолетние травы", IF(C506="классическая технология", 0.55, 0.7),
 IF(B506="Лён", IF(C506="классическая технология", 0.48, 0.7),
 IF(B506="Горох", IF(C506="классическая технология", 0.55, 0.8),
 "введите корректное значение"
 ))))))</f>
        <v>0.55</v>
      </c>
      <c r="W506" s="73" t="n">
        <f aca="false">H506*X506</f>
        <v>3.68424</v>
      </c>
      <c r="X506" s="72" t="n">
        <v>0.86</v>
      </c>
    </row>
    <row r="507" customFormat="false" ht="15" hidden="false" customHeight="false" outlineLevel="0" collapsed="false">
      <c r="A507" s="59" t="n">
        <v>505</v>
      </c>
      <c r="B507" s="71" t="s">
        <v>100</v>
      </c>
      <c r="C507" s="71" t="s">
        <v>102</v>
      </c>
      <c r="D507" s="72" t="n">
        <v>0.18</v>
      </c>
      <c r="E507" s="72" t="n">
        <v>0.06</v>
      </c>
      <c r="F507" s="72" t="n">
        <v>0.42</v>
      </c>
      <c r="G507" s="73" t="n">
        <f aca="false">D507+E507+F507</f>
        <v>0.66</v>
      </c>
      <c r="H507" s="73" t="n">
        <f aca="false">I507-G507</f>
        <v>0.64</v>
      </c>
      <c r="I507" s="16" t="n">
        <v>1.3</v>
      </c>
      <c r="J507" s="74" t="n">
        <f aca="false">H507/I507*100</f>
        <v>49.2307692307692</v>
      </c>
      <c r="K507" s="62" t="n">
        <v>144</v>
      </c>
      <c r="L507" s="73" t="n">
        <f aca="false">M507+N507-P507</f>
        <v>45</v>
      </c>
      <c r="M507" s="74" t="n">
        <v>111</v>
      </c>
      <c r="N507" s="74" t="n">
        <v>14</v>
      </c>
      <c r="O507" s="75" t="n">
        <f aca="false">L507/(H507*Q507)</f>
        <v>78.125</v>
      </c>
      <c r="P507" s="74" t="n">
        <v>80</v>
      </c>
      <c r="Q507" s="72" t="n">
        <v>0.9</v>
      </c>
      <c r="R507" s="73" t="n">
        <f aca="false">S507*T507*U507*V507</f>
        <v>3.168</v>
      </c>
      <c r="S507" s="74" t="n">
        <v>4</v>
      </c>
      <c r="T507" s="72" t="n">
        <v>0.45</v>
      </c>
      <c r="U507" s="72" t="n">
        <f aca="false">44/12</f>
        <v>3.66666666666667</v>
      </c>
      <c r="V507" s="72" t="n">
        <f aca="false">IF(B507="озимая пшеница", IF(C507="классическая технология", 0.65, 0.82),
 IF(B507="подсолнечник", IF(C507="классическая технология", 0.68, 0.75),
 IF(B507="кукуруза", IF(C507="классическая технология", 0.65, 0.85),
 IF(B507="многолетние травы", IF(C507="классическая технология", 0.55, 0.7),
 IF(B507="Лён", IF(C507="классическая технология", 0.48, 0.7),
 IF(B507="Горох", IF(C507="классическая технология", 0.55, 0.8),
 "введите корректное значение"
 ))))))</f>
        <v>0.48</v>
      </c>
      <c r="W507" s="73" t="n">
        <f aca="false">H507*X507</f>
        <v>0.5376</v>
      </c>
      <c r="X507" s="72" t="n">
        <v>0.84</v>
      </c>
    </row>
    <row r="508" customFormat="false" ht="15" hidden="false" customHeight="false" outlineLevel="0" collapsed="false">
      <c r="A508" s="59" t="n">
        <v>506</v>
      </c>
      <c r="B508" s="71" t="s">
        <v>106</v>
      </c>
      <c r="C508" s="71" t="s">
        <v>102</v>
      </c>
      <c r="D508" s="72" t="n">
        <v>0.26</v>
      </c>
      <c r="E508" s="72" t="n">
        <v>0.13</v>
      </c>
      <c r="F508" s="72" t="n">
        <v>0.455</v>
      </c>
      <c r="G508" s="73" t="n">
        <f aca="false">D508+E508+F508</f>
        <v>0.845</v>
      </c>
      <c r="H508" s="73" t="n">
        <f aca="false">I508-G508</f>
        <v>3.855</v>
      </c>
      <c r="I508" s="16" t="n">
        <v>4.7</v>
      </c>
      <c r="J508" s="74" t="n">
        <f aca="false">H508/I508*100</f>
        <v>82.0212765957447</v>
      </c>
      <c r="K508" s="62" t="n">
        <v>409</v>
      </c>
      <c r="L508" s="73" t="n">
        <f aca="false">M508+N508-P508</f>
        <v>50</v>
      </c>
      <c r="M508" s="74" t="n">
        <v>114</v>
      </c>
      <c r="N508" s="74" t="n">
        <v>13</v>
      </c>
      <c r="O508" s="75" t="n">
        <f aca="false">L508/(H508*Q508)</f>
        <v>15.817278795356</v>
      </c>
      <c r="P508" s="74" t="n">
        <v>77</v>
      </c>
      <c r="Q508" s="72" t="n">
        <v>0.82</v>
      </c>
      <c r="R508" s="73" t="n">
        <f aca="false">S508*T508*U508*V508</f>
        <v>5.445</v>
      </c>
      <c r="S508" s="74" t="n">
        <v>6</v>
      </c>
      <c r="T508" s="72" t="n">
        <v>0.45</v>
      </c>
      <c r="U508" s="72" t="n">
        <f aca="false">44/12</f>
        <v>3.66666666666667</v>
      </c>
      <c r="V508" s="72" t="n">
        <f aca="false">IF(B508="озимая пшеница", IF(C508="классическая технология", 0.65, 0.82),
 IF(B508="подсолнечник", IF(C508="классическая технология", 0.68, 0.75),
 IF(B508="кукуруза", IF(C508="классическая технология", 0.65, 0.85),
 IF(B508="многолетние травы", IF(C508="классическая технология", 0.55, 0.7),
 IF(B508="Лён", IF(C508="классическая технология", 0.48, 0.7),
 IF(B508="Горох", IF(C508="классическая технология", 0.55, 0.8),
 "введите корректное значение"
 ))))))</f>
        <v>0.55</v>
      </c>
      <c r="W508" s="73" t="n">
        <f aca="false">H508*X508</f>
        <v>3.5466</v>
      </c>
      <c r="X508" s="72" t="n">
        <v>0.92</v>
      </c>
    </row>
    <row r="509" customFormat="false" ht="15" hidden="false" customHeight="false" outlineLevel="0" collapsed="false">
      <c r="A509" s="59" t="n">
        <v>507</v>
      </c>
      <c r="B509" s="71" t="s">
        <v>105</v>
      </c>
      <c r="C509" s="71" t="s">
        <v>102</v>
      </c>
      <c r="D509" s="72" t="n">
        <v>0.27</v>
      </c>
      <c r="E509" s="72" t="n">
        <v>0.045</v>
      </c>
      <c r="F509" s="72" t="n">
        <v>0.135</v>
      </c>
      <c r="G509" s="73" t="n">
        <f aca="false">D509+E509+F509</f>
        <v>0.45</v>
      </c>
      <c r="H509" s="73" t="n">
        <f aca="false">I509-G509</f>
        <v>3.65</v>
      </c>
      <c r="I509" s="16" t="n">
        <v>4.1</v>
      </c>
      <c r="J509" s="74" t="n">
        <f aca="false">H509/I509*100</f>
        <v>89.0243902439024</v>
      </c>
      <c r="K509" s="62" t="n">
        <v>367</v>
      </c>
      <c r="L509" s="73" t="n">
        <f aca="false">M509+N509-P509</f>
        <v>95</v>
      </c>
      <c r="M509" s="74" t="n">
        <v>128</v>
      </c>
      <c r="N509" s="74" t="n">
        <v>9</v>
      </c>
      <c r="O509" s="75" t="n">
        <f aca="false">L509/(H509*Q509)</f>
        <v>29.5765877957659</v>
      </c>
      <c r="P509" s="74" t="n">
        <v>42</v>
      </c>
      <c r="Q509" s="72" t="n">
        <v>0.88</v>
      </c>
      <c r="R509" s="73" t="n">
        <f aca="false">S509*T509*U509*V509</f>
        <v>3.2175</v>
      </c>
      <c r="S509" s="74" t="n">
        <v>3</v>
      </c>
      <c r="T509" s="72" t="n">
        <v>0.45</v>
      </c>
      <c r="U509" s="72" t="n">
        <f aca="false">44/12</f>
        <v>3.66666666666667</v>
      </c>
      <c r="V509" s="72" t="n">
        <f aca="false">IF(B509="озимая пшеница", IF(C509="классическая технология", 0.65, 0.82),
 IF(B509="подсолнечник", IF(C509="классическая технология", 0.68, 0.75),
 IF(B509="кукуруза", IF(C509="классическая технология", 0.65, 0.85),
 IF(B509="многолетние травы", IF(C509="классическая технология", 0.55, 0.7),
 IF(B509="Лён", IF(C509="классическая технология", 0.48, 0.7),
 IF(B509="Горох", IF(C509="классическая технология", 0.55, 0.8),
 "введите корректное значение"
 ))))))</f>
        <v>0.65</v>
      </c>
      <c r="W509" s="73" t="n">
        <f aca="false">H509*X509</f>
        <v>3.1025</v>
      </c>
      <c r="X509" s="72" t="n">
        <v>0.85</v>
      </c>
    </row>
    <row r="510" customFormat="false" ht="15" hidden="false" customHeight="false" outlineLevel="0" collapsed="false">
      <c r="A510" s="59" t="n">
        <v>508</v>
      </c>
      <c r="B510" s="71" t="s">
        <v>100</v>
      </c>
      <c r="C510" s="71" t="s">
        <v>101</v>
      </c>
      <c r="D510" s="72" t="n">
        <v>0.174</v>
      </c>
      <c r="E510" s="72" t="n">
        <v>0.116</v>
      </c>
      <c r="F510" s="72" t="n">
        <v>0.116</v>
      </c>
      <c r="G510" s="73" t="n">
        <f aca="false">D510+E510+F510</f>
        <v>0.406</v>
      </c>
      <c r="H510" s="73" t="n">
        <f aca="false">I510-G510</f>
        <v>0.794</v>
      </c>
      <c r="I510" s="16" t="n">
        <v>1.2</v>
      </c>
      <c r="J510" s="74" t="n">
        <f aca="false">H510/I510*100</f>
        <v>66.1666666666667</v>
      </c>
      <c r="K510" s="62" t="n">
        <v>144</v>
      </c>
      <c r="L510" s="73" t="n">
        <f aca="false">M510+N510-P510</f>
        <v>14</v>
      </c>
      <c r="M510" s="74" t="n">
        <v>69</v>
      </c>
      <c r="N510" s="74" t="n">
        <v>13</v>
      </c>
      <c r="O510" s="75" t="n">
        <f aca="false">L510/(H510*Q510)</f>
        <v>20.9907640638119</v>
      </c>
      <c r="P510" s="74" t="n">
        <v>68</v>
      </c>
      <c r="Q510" s="72" t="n">
        <v>0.84</v>
      </c>
      <c r="R510" s="73" t="n">
        <f aca="false">S510*T510*U510*V510</f>
        <v>4.62</v>
      </c>
      <c r="S510" s="74" t="n">
        <v>4</v>
      </c>
      <c r="T510" s="72" t="n">
        <v>0.45</v>
      </c>
      <c r="U510" s="72" t="n">
        <f aca="false">44/12</f>
        <v>3.66666666666667</v>
      </c>
      <c r="V510" s="72" t="n">
        <f aca="false">IF(B510="озимая пшеница", IF(C510="классическая технология", 0.65, 0.82),
 IF(B510="подсолнечник", IF(C510="классическая технология", 0.68, 0.75),
 IF(B510="кукуруза", IF(C510="классическая технология", 0.65, 0.85),
 IF(B510="многолетние травы", IF(C510="классическая технология", 0.55, 0.7),
 IF(B510="Лён", IF(C510="классическая технология", 0.48, 0.7),
 IF(B510="Горох", IF(C510="классическая технология", 0.55, 0.8),
 "введите корректное значение"
 ))))))</f>
        <v>0.7</v>
      </c>
      <c r="W510" s="73" t="n">
        <f aca="false">H510*X510</f>
        <v>0.68284</v>
      </c>
      <c r="X510" s="72" t="n">
        <v>0.86</v>
      </c>
    </row>
    <row r="511" customFormat="false" ht="15" hidden="false" customHeight="false" outlineLevel="0" collapsed="false">
      <c r="A511" s="59" t="n">
        <v>509</v>
      </c>
      <c r="B511" s="71" t="s">
        <v>105</v>
      </c>
      <c r="C511" s="71" t="s">
        <v>102</v>
      </c>
      <c r="D511" s="72" t="n">
        <v>0.308</v>
      </c>
      <c r="E511" s="72" t="n">
        <v>0.077</v>
      </c>
      <c r="F511" s="72" t="n">
        <v>0.308</v>
      </c>
      <c r="G511" s="73" t="n">
        <f aca="false">D511+E511+F511</f>
        <v>0.693</v>
      </c>
      <c r="H511" s="73" t="n">
        <f aca="false">I511-G511</f>
        <v>3.707</v>
      </c>
      <c r="I511" s="16" t="n">
        <v>4.4</v>
      </c>
      <c r="J511" s="74" t="n">
        <f aca="false">H511/I511*100</f>
        <v>84.25</v>
      </c>
      <c r="K511" s="62" t="n">
        <v>437</v>
      </c>
      <c r="L511" s="73" t="n">
        <f aca="false">M511+N511-P511</f>
        <v>-15</v>
      </c>
      <c r="M511" s="74" t="n">
        <v>60</v>
      </c>
      <c r="N511" s="74" t="n">
        <v>15</v>
      </c>
      <c r="O511" s="75" t="n">
        <f aca="false">L511/(H511*Q511)</f>
        <v>-4.25936705805517</v>
      </c>
      <c r="P511" s="74" t="n">
        <v>90</v>
      </c>
      <c r="Q511" s="72" t="n">
        <v>0.95</v>
      </c>
      <c r="R511" s="73" t="n">
        <f aca="false">S511*T511*U511*V511</f>
        <v>6.435</v>
      </c>
      <c r="S511" s="74" t="n">
        <v>6</v>
      </c>
      <c r="T511" s="72" t="n">
        <v>0.45</v>
      </c>
      <c r="U511" s="72" t="n">
        <f aca="false">44/12</f>
        <v>3.66666666666667</v>
      </c>
      <c r="V511" s="72" t="n">
        <f aca="false">IF(B511="озимая пшеница", IF(C511="классическая технология", 0.65, 0.82),
 IF(B511="подсолнечник", IF(C511="классическая технология", 0.68, 0.75),
 IF(B511="кукуруза", IF(C511="классическая технология", 0.65, 0.85),
 IF(B511="многолетние травы", IF(C511="классическая технология", 0.55, 0.7),
 IF(B511="Лён", IF(C511="классическая технология", 0.48, 0.7),
 IF(B511="Горох", IF(C511="классическая технология", 0.55, 0.8),
 "введите корректное значение"
 ))))))</f>
        <v>0.65</v>
      </c>
      <c r="W511" s="73" t="n">
        <f aca="false">H511*X511</f>
        <v>2.9656</v>
      </c>
      <c r="X511" s="72" t="n">
        <v>0.8</v>
      </c>
    </row>
    <row r="512" customFormat="false" ht="15" hidden="false" customHeight="false" outlineLevel="0" collapsed="false">
      <c r="A512" s="59" t="n">
        <v>510</v>
      </c>
      <c r="B512" s="71" t="s">
        <v>103</v>
      </c>
      <c r="C512" s="71" t="s">
        <v>102</v>
      </c>
      <c r="D512" s="72" t="n">
        <v>0.448</v>
      </c>
      <c r="E512" s="72" t="n">
        <v>0.064</v>
      </c>
      <c r="F512" s="72" t="n">
        <v>0.192</v>
      </c>
      <c r="G512" s="73" t="n">
        <f aca="false">D512+E512+F512</f>
        <v>0.704</v>
      </c>
      <c r="H512" s="73" t="n">
        <f aca="false">I512-G512</f>
        <v>3.296</v>
      </c>
      <c r="I512" s="16" t="n">
        <v>4</v>
      </c>
      <c r="J512" s="74" t="n">
        <f aca="false">H512/I512*100</f>
        <v>82.4</v>
      </c>
      <c r="K512" s="62" t="n">
        <v>457</v>
      </c>
      <c r="L512" s="73" t="n">
        <f aca="false">M512+N512-P512</f>
        <v>-9</v>
      </c>
      <c r="M512" s="74" t="n">
        <v>58</v>
      </c>
      <c r="N512" s="74" t="n">
        <v>6</v>
      </c>
      <c r="O512" s="75" t="n">
        <f aca="false">L512/(H512*Q512)</f>
        <v>-3.25069348127601</v>
      </c>
      <c r="P512" s="74" t="n">
        <v>73</v>
      </c>
      <c r="Q512" s="72" t="n">
        <v>0.84</v>
      </c>
      <c r="R512" s="73" t="n">
        <f aca="false">S512*T512*U512*V512</f>
        <v>4.29</v>
      </c>
      <c r="S512" s="74" t="n">
        <v>4</v>
      </c>
      <c r="T512" s="72" t="n">
        <v>0.45</v>
      </c>
      <c r="U512" s="72" t="n">
        <f aca="false">44/12</f>
        <v>3.66666666666667</v>
      </c>
      <c r="V512" s="72" t="n">
        <f aca="false">IF(B512="озимая пшеница", IF(C512="классическая технология", 0.65, 0.82),
 IF(B512="подсолнечник", IF(C512="классическая технология", 0.68, 0.75),
 IF(B512="кукуруза", IF(C512="классическая технология", 0.65, 0.85),
 IF(B512="многолетние травы", IF(C512="классическая технология", 0.55, 0.7),
 IF(B512="Лён", IF(C512="классическая технология", 0.48, 0.7),
 IF(B512="Горох", IF(C512="классическая технология", 0.55, 0.8),
 "введите корректное значение"
 ))))))</f>
        <v>0.65</v>
      </c>
      <c r="W512" s="73" t="n">
        <f aca="false">H512*X512</f>
        <v>2.66976</v>
      </c>
      <c r="X512" s="72" t="n">
        <v>0.81</v>
      </c>
    </row>
    <row r="513" customFormat="false" ht="15" hidden="false" customHeight="false" outlineLevel="0" collapsed="false">
      <c r="A513" s="59" t="n">
        <v>511</v>
      </c>
      <c r="B513" s="71" t="s">
        <v>103</v>
      </c>
      <c r="C513" s="71" t="s">
        <v>101</v>
      </c>
      <c r="D513" s="72" t="n">
        <v>0.176</v>
      </c>
      <c r="E513" s="72" t="n">
        <v>0.044</v>
      </c>
      <c r="F513" s="72" t="n">
        <v>0.132</v>
      </c>
      <c r="G513" s="73" t="n">
        <f aca="false">D513+E513+F513</f>
        <v>0.352</v>
      </c>
      <c r="H513" s="73" t="n">
        <f aca="false">I513-G513</f>
        <v>6.448</v>
      </c>
      <c r="I513" s="16" t="n">
        <v>6.8</v>
      </c>
      <c r="J513" s="74" t="n">
        <f aca="false">H513/I513*100</f>
        <v>94.8235294117647</v>
      </c>
      <c r="K513" s="62" t="n">
        <v>326</v>
      </c>
      <c r="L513" s="73" t="n">
        <f aca="false">M513+N513-P513</f>
        <v>43</v>
      </c>
      <c r="M513" s="74" t="n">
        <v>120</v>
      </c>
      <c r="N513" s="74" t="n">
        <v>13</v>
      </c>
      <c r="O513" s="75" t="n">
        <f aca="false">L513/(H513*Q513)</f>
        <v>8.2330055448335</v>
      </c>
      <c r="P513" s="74" t="n">
        <v>90</v>
      </c>
      <c r="Q513" s="72" t="n">
        <v>0.81</v>
      </c>
      <c r="R513" s="73" t="n">
        <f aca="false">S513*T513*U513*V513</f>
        <v>5.412</v>
      </c>
      <c r="S513" s="74" t="n">
        <v>4</v>
      </c>
      <c r="T513" s="72" t="n">
        <v>0.45</v>
      </c>
      <c r="U513" s="72" t="n">
        <f aca="false">44/12</f>
        <v>3.66666666666667</v>
      </c>
      <c r="V513" s="72" t="n">
        <f aca="false">IF(B513="озимая пшеница", IF(C513="классическая технология", 0.65, 0.82),
 IF(B513="подсолнечник", IF(C513="классическая технология", 0.68, 0.75),
 IF(B513="кукуруза", IF(C513="классическая технология", 0.65, 0.85),
 IF(B513="многолетние травы", IF(C513="классическая технология", 0.55, 0.7),
 IF(B513="Лён", IF(C513="классическая технология", 0.48, 0.7),
 IF(B513="Горох", IF(C513="классическая технология", 0.55, 0.8),
 "введите корректное значение"
 ))))))</f>
        <v>0.82</v>
      </c>
      <c r="W513" s="73" t="n">
        <f aca="false">H513*X513</f>
        <v>5.60976</v>
      </c>
      <c r="X513" s="72" t="n">
        <v>0.87</v>
      </c>
    </row>
    <row r="514" customFormat="false" ht="15" hidden="false" customHeight="false" outlineLevel="0" collapsed="false">
      <c r="A514" s="59" t="n">
        <v>512</v>
      </c>
      <c r="B514" s="71" t="s">
        <v>107</v>
      </c>
      <c r="C514" s="71" t="s">
        <v>102</v>
      </c>
      <c r="D514" s="72" t="n">
        <v>0.204</v>
      </c>
      <c r="E514" s="72" t="n">
        <v>0.102</v>
      </c>
      <c r="F514" s="72" t="n">
        <v>0.102</v>
      </c>
      <c r="G514" s="73" t="n">
        <f aca="false">D514+E514+F514</f>
        <v>0.408</v>
      </c>
      <c r="H514" s="73" t="n">
        <f aca="false">I514-G514</f>
        <v>1.592</v>
      </c>
      <c r="I514" s="16" t="n">
        <v>2</v>
      </c>
      <c r="J514" s="74" t="n">
        <f aca="false">H514/I514*100</f>
        <v>79.6</v>
      </c>
      <c r="K514" s="62" t="n">
        <v>344</v>
      </c>
      <c r="L514" s="73" t="n">
        <f aca="false">M514+N514-P514</f>
        <v>-18</v>
      </c>
      <c r="M514" s="74" t="n">
        <v>56</v>
      </c>
      <c r="N514" s="74" t="n">
        <v>13</v>
      </c>
      <c r="O514" s="75" t="n">
        <f aca="false">L514/(H514*Q514)</f>
        <v>-13.7884544674592</v>
      </c>
      <c r="P514" s="74" t="n">
        <v>87</v>
      </c>
      <c r="Q514" s="72" t="n">
        <v>0.82</v>
      </c>
      <c r="R514" s="73" t="n">
        <f aca="false">S514*T514*U514*V514</f>
        <v>6.732</v>
      </c>
      <c r="S514" s="74" t="n">
        <v>6</v>
      </c>
      <c r="T514" s="72" t="n">
        <v>0.45</v>
      </c>
      <c r="U514" s="72" t="n">
        <f aca="false">44/12</f>
        <v>3.66666666666667</v>
      </c>
      <c r="V514" s="72" t="n">
        <f aca="false">IF(B514="озимая пшеница", IF(C514="классическая технология", 0.65, 0.82),
 IF(B514="подсолнечник", IF(C514="классическая технология", 0.68, 0.75),
 IF(B514="кукуруза", IF(C514="классическая технология", 0.65, 0.85),
 IF(B514="многолетние травы", IF(C514="классическая технология", 0.55, 0.7),
 IF(B514="Лён", IF(C514="классическая технология", 0.48, 0.7),
 IF(B514="Горох", IF(C514="классическая технология", 0.55, 0.8),
 "введите корректное значение"
 ))))))</f>
        <v>0.68</v>
      </c>
      <c r="W514" s="73" t="n">
        <f aca="false">H514*X514</f>
        <v>1.44872</v>
      </c>
      <c r="X514" s="72" t="n">
        <v>0.91</v>
      </c>
    </row>
    <row r="515" customFormat="false" ht="15" hidden="false" customHeight="false" outlineLevel="0" collapsed="false">
      <c r="A515" s="59" t="n">
        <v>513</v>
      </c>
      <c r="B515" s="71" t="s">
        <v>103</v>
      </c>
      <c r="C515" s="71" t="s">
        <v>102</v>
      </c>
      <c r="D515" s="72" t="n">
        <v>0.444</v>
      </c>
      <c r="E515" s="72" t="n">
        <v>0.074</v>
      </c>
      <c r="F515" s="72" t="n">
        <v>0.148</v>
      </c>
      <c r="G515" s="73" t="n">
        <f aca="false">D515+E515+F515</f>
        <v>0.666</v>
      </c>
      <c r="H515" s="73" t="n">
        <f aca="false">I515-G515</f>
        <v>4.834</v>
      </c>
      <c r="I515" s="16" t="n">
        <v>5.5</v>
      </c>
      <c r="J515" s="74" t="n">
        <f aca="false">H515/I515*100</f>
        <v>87.8909090909091</v>
      </c>
      <c r="K515" s="62" t="n">
        <v>299</v>
      </c>
      <c r="L515" s="73" t="n">
        <f aca="false">M515+N515-P515</f>
        <v>11</v>
      </c>
      <c r="M515" s="74" t="n">
        <v>55</v>
      </c>
      <c r="N515" s="74" t="n">
        <v>6</v>
      </c>
      <c r="O515" s="75" t="n">
        <f aca="false">L515/(H515*Q515)</f>
        <v>2.39531389499815</v>
      </c>
      <c r="P515" s="74" t="n">
        <v>50</v>
      </c>
      <c r="Q515" s="72" t="n">
        <v>0.95</v>
      </c>
      <c r="R515" s="73" t="n">
        <f aca="false">S515*T515*U515*V515</f>
        <v>3.2175</v>
      </c>
      <c r="S515" s="74" t="n">
        <v>3</v>
      </c>
      <c r="T515" s="72" t="n">
        <v>0.45</v>
      </c>
      <c r="U515" s="72" t="n">
        <f aca="false">44/12</f>
        <v>3.66666666666667</v>
      </c>
      <c r="V515" s="72" t="n">
        <f aca="false">IF(B515="озимая пшеница", IF(C515="классическая технология", 0.65, 0.82),
 IF(B515="подсолнечник", IF(C515="классическая технология", 0.68, 0.75),
 IF(B515="кукуруза", IF(C515="классическая технология", 0.65, 0.85),
 IF(B515="многолетние травы", IF(C515="классическая технология", 0.55, 0.7),
 IF(B515="Лён", IF(C515="классическая технология", 0.48, 0.7),
 IF(B515="Горох", IF(C515="классическая технология", 0.55, 0.8),
 "введите корректное значение"
 ))))))</f>
        <v>0.65</v>
      </c>
      <c r="W515" s="73" t="n">
        <f aca="false">H515*X515</f>
        <v>4.25392</v>
      </c>
      <c r="X515" s="72" t="n">
        <v>0.88</v>
      </c>
    </row>
    <row r="516" customFormat="false" ht="15" hidden="false" customHeight="false" outlineLevel="0" collapsed="false">
      <c r="A516" s="59" t="n">
        <v>514</v>
      </c>
      <c r="B516" s="71" t="s">
        <v>104</v>
      </c>
      <c r="C516" s="71" t="s">
        <v>102</v>
      </c>
      <c r="D516" s="72" t="n">
        <v>0.392</v>
      </c>
      <c r="E516" s="72" t="n">
        <v>0.112</v>
      </c>
      <c r="F516" s="72" t="n">
        <v>0.448</v>
      </c>
      <c r="G516" s="73" t="n">
        <f aca="false">D516+E516+F516</f>
        <v>0.952</v>
      </c>
      <c r="H516" s="73" t="n">
        <f aca="false">I516-G516</f>
        <v>0.948</v>
      </c>
      <c r="I516" s="16" t="n">
        <v>1.9</v>
      </c>
      <c r="J516" s="74" t="n">
        <f aca="false">H516/I516*100</f>
        <v>49.8947368421053</v>
      </c>
      <c r="K516" s="62" t="n">
        <v>416</v>
      </c>
      <c r="L516" s="73" t="n">
        <f aca="false">M516+N516-P516</f>
        <v>51</v>
      </c>
      <c r="M516" s="74" t="n">
        <v>105</v>
      </c>
      <c r="N516" s="74" t="n">
        <v>8</v>
      </c>
      <c r="O516" s="75" t="n">
        <f aca="false">L516/(H516*Q516)</f>
        <v>54.8953758718677</v>
      </c>
      <c r="P516" s="74" t="n">
        <v>62</v>
      </c>
      <c r="Q516" s="72" t="n">
        <v>0.98</v>
      </c>
      <c r="R516" s="73" t="n">
        <f aca="false">S516*T516*U516*V516</f>
        <v>3.63</v>
      </c>
      <c r="S516" s="74" t="n">
        <v>4</v>
      </c>
      <c r="T516" s="72" t="n">
        <v>0.45</v>
      </c>
      <c r="U516" s="72" t="n">
        <f aca="false">44/12</f>
        <v>3.66666666666667</v>
      </c>
      <c r="V516" s="72" t="n">
        <f aca="false">IF(B516="озимая пшеница", IF(C516="классическая технология", 0.65, 0.82),
 IF(B516="подсолнечник", IF(C516="классическая технология", 0.68, 0.75),
 IF(B516="кукуруза", IF(C516="классическая технология", 0.65, 0.85),
 IF(B516="многолетние травы", IF(C516="классическая технология", 0.55, 0.7),
 IF(B516="Лён", IF(C516="классическая технология", 0.48, 0.7),
 IF(B516="Горох", IF(C516="классическая технология", 0.55, 0.8),
 "введите корректное значение"
 ))))))</f>
        <v>0.55</v>
      </c>
      <c r="W516" s="73" t="n">
        <f aca="false">H516*X516</f>
        <v>0.81528</v>
      </c>
      <c r="X516" s="72" t="n">
        <v>0.86</v>
      </c>
    </row>
    <row r="517" customFormat="false" ht="15" hidden="false" customHeight="false" outlineLevel="0" collapsed="false">
      <c r="A517" s="59" t="n">
        <v>515</v>
      </c>
      <c r="B517" s="71" t="s">
        <v>104</v>
      </c>
      <c r="C517" s="71" t="s">
        <v>101</v>
      </c>
      <c r="D517" s="72" t="n">
        <v>0.483</v>
      </c>
      <c r="E517" s="72" t="n">
        <v>0.138</v>
      </c>
      <c r="F517" s="72" t="n">
        <v>0.483</v>
      </c>
      <c r="G517" s="73" t="n">
        <f aca="false">D517+E517+F517</f>
        <v>1.104</v>
      </c>
      <c r="H517" s="73" t="n">
        <f aca="false">I517-G517</f>
        <v>1.196</v>
      </c>
      <c r="I517" s="16" t="n">
        <v>2.3</v>
      </c>
      <c r="J517" s="74" t="n">
        <f aca="false">H517/I517*100</f>
        <v>52</v>
      </c>
      <c r="K517" s="62" t="n">
        <v>474</v>
      </c>
      <c r="L517" s="73" t="n">
        <f aca="false">M517+N517-P517</f>
        <v>31</v>
      </c>
      <c r="M517" s="74" t="n">
        <v>106</v>
      </c>
      <c r="N517" s="74" t="n">
        <v>8</v>
      </c>
      <c r="O517" s="75" t="n">
        <f aca="false">L517/(H517*Q517)</f>
        <v>29.123294878058</v>
      </c>
      <c r="P517" s="74" t="n">
        <v>83</v>
      </c>
      <c r="Q517" s="72" t="n">
        <v>0.89</v>
      </c>
      <c r="R517" s="73" t="n">
        <f aca="false">S517*T517*U517*V517</f>
        <v>7.92</v>
      </c>
      <c r="S517" s="74" t="n">
        <v>6</v>
      </c>
      <c r="T517" s="72" t="n">
        <v>0.45</v>
      </c>
      <c r="U517" s="72" t="n">
        <f aca="false">44/12</f>
        <v>3.66666666666667</v>
      </c>
      <c r="V517" s="72" t="n">
        <f aca="false">IF(B517="озимая пшеница", IF(C517="классическая технология", 0.65, 0.82),
 IF(B517="подсолнечник", IF(C517="классическая технология", 0.68, 0.75),
 IF(B517="кукуруза", IF(C517="классическая технология", 0.65, 0.85),
 IF(B517="многолетние травы", IF(C517="классическая технология", 0.55, 0.7),
 IF(B517="Лён", IF(C517="классическая технология", 0.48, 0.7),
 IF(B517="Горох", IF(C517="классическая технология", 0.55, 0.8),
 "введите корректное значение"
 ))))))</f>
        <v>0.8</v>
      </c>
      <c r="W517" s="73" t="n">
        <f aca="false">H517*X517</f>
        <v>1.18404</v>
      </c>
      <c r="X517" s="72" t="n">
        <v>0.99</v>
      </c>
    </row>
    <row r="518" customFormat="false" ht="15" hidden="false" customHeight="false" outlineLevel="0" collapsed="false">
      <c r="A518" s="59" t="n">
        <v>516</v>
      </c>
      <c r="B518" s="71" t="s">
        <v>107</v>
      </c>
      <c r="C518" s="71" t="s">
        <v>102</v>
      </c>
      <c r="D518" s="72" t="n">
        <v>0.456</v>
      </c>
      <c r="E518" s="72" t="n">
        <v>0.076</v>
      </c>
      <c r="F518" s="72" t="n">
        <v>0.304</v>
      </c>
      <c r="G518" s="73" t="n">
        <f aca="false">D518+E518+F518</f>
        <v>0.836</v>
      </c>
      <c r="H518" s="73" t="n">
        <f aca="false">I518-G518</f>
        <v>1.064</v>
      </c>
      <c r="I518" s="16" t="n">
        <v>1.9</v>
      </c>
      <c r="J518" s="74" t="n">
        <f aca="false">H518/I518*100</f>
        <v>56</v>
      </c>
      <c r="K518" s="62" t="n">
        <v>387</v>
      </c>
      <c r="L518" s="73" t="n">
        <f aca="false">M518+N518-P518</f>
        <v>25</v>
      </c>
      <c r="M518" s="74" t="n">
        <v>66</v>
      </c>
      <c r="N518" s="74" t="n">
        <v>14</v>
      </c>
      <c r="O518" s="75" t="n">
        <f aca="false">L518/(H518*Q518)</f>
        <v>24.9960006398976</v>
      </c>
      <c r="P518" s="74" t="n">
        <v>55</v>
      </c>
      <c r="Q518" s="72" t="n">
        <v>0.94</v>
      </c>
      <c r="R518" s="73" t="n">
        <f aca="false">S518*T518*U518*V518</f>
        <v>4.488</v>
      </c>
      <c r="S518" s="74" t="n">
        <v>4</v>
      </c>
      <c r="T518" s="72" t="n">
        <v>0.45</v>
      </c>
      <c r="U518" s="72" t="n">
        <f aca="false">44/12</f>
        <v>3.66666666666667</v>
      </c>
      <c r="V518" s="72" t="n">
        <f aca="false">IF(B518="озимая пшеница", IF(C518="классическая технология", 0.65, 0.82),
 IF(B518="подсолнечник", IF(C518="классическая технология", 0.68, 0.75),
 IF(B518="кукуруза", IF(C518="классическая технология", 0.65, 0.85),
 IF(B518="многолетние травы", IF(C518="классическая технология", 0.55, 0.7),
 IF(B518="Лён", IF(C518="классическая технология", 0.48, 0.7),
 IF(B518="Горох", IF(C518="классическая технология", 0.55, 0.8),
 "введите корректное значение"
 ))))))</f>
        <v>0.68</v>
      </c>
      <c r="W518" s="73" t="n">
        <f aca="false">H518*X518</f>
        <v>1.05336</v>
      </c>
      <c r="X518" s="72" t="n">
        <v>0.99</v>
      </c>
    </row>
    <row r="519" customFormat="false" ht="15" hidden="false" customHeight="false" outlineLevel="0" collapsed="false">
      <c r="A519" s="59" t="n">
        <v>517</v>
      </c>
      <c r="B519" s="71" t="s">
        <v>104</v>
      </c>
      <c r="C519" s="71" t="s">
        <v>102</v>
      </c>
      <c r="D519" s="72" t="n">
        <v>0.528</v>
      </c>
      <c r="E519" s="72" t="n">
        <v>0.066</v>
      </c>
      <c r="F519" s="72" t="n">
        <v>0.528</v>
      </c>
      <c r="G519" s="73" t="n">
        <f aca="false">D519+E519+F519</f>
        <v>1.122</v>
      </c>
      <c r="H519" s="73" t="n">
        <f aca="false">I519-G519</f>
        <v>0.978</v>
      </c>
      <c r="I519" s="16" t="n">
        <v>2.1</v>
      </c>
      <c r="J519" s="74" t="n">
        <f aca="false">H519/I519*100</f>
        <v>46.5714285714286</v>
      </c>
      <c r="K519" s="62" t="n">
        <v>344</v>
      </c>
      <c r="L519" s="73" t="n">
        <f aca="false">M519+N519-P519</f>
        <v>62</v>
      </c>
      <c r="M519" s="74" t="n">
        <v>111</v>
      </c>
      <c r="N519" s="74" t="n">
        <v>12</v>
      </c>
      <c r="O519" s="75" t="n">
        <f aca="false">L519/(H519*Q519)</f>
        <v>70.4385366962054</v>
      </c>
      <c r="P519" s="74" t="n">
        <v>61</v>
      </c>
      <c r="Q519" s="72" t="n">
        <v>0.9</v>
      </c>
      <c r="R519" s="73" t="n">
        <f aca="false">S519*T519*U519*V519</f>
        <v>4.5375</v>
      </c>
      <c r="S519" s="74" t="n">
        <v>5</v>
      </c>
      <c r="T519" s="72" t="n">
        <v>0.45</v>
      </c>
      <c r="U519" s="72" t="n">
        <f aca="false">44/12</f>
        <v>3.66666666666667</v>
      </c>
      <c r="V519" s="72" t="n">
        <f aca="false">IF(B519="озимая пшеница", IF(C519="классическая технология", 0.65, 0.82),
 IF(B519="подсолнечник", IF(C519="классическая технология", 0.68, 0.75),
 IF(B519="кукуруза", IF(C519="классическая технология", 0.65, 0.85),
 IF(B519="многолетние травы", IF(C519="классическая технология", 0.55, 0.7),
 IF(B519="Лён", IF(C519="классическая технология", 0.48, 0.7),
 IF(B519="Горох", IF(C519="классическая технология", 0.55, 0.8),
 "введите корректное значение"
 ))))))</f>
        <v>0.55</v>
      </c>
      <c r="W519" s="73" t="n">
        <f aca="false">H519*X519</f>
        <v>0.89976</v>
      </c>
      <c r="X519" s="72" t="n">
        <v>0.92</v>
      </c>
    </row>
    <row r="520" customFormat="false" ht="15" hidden="false" customHeight="false" outlineLevel="0" collapsed="false">
      <c r="A520" s="59" t="n">
        <v>518</v>
      </c>
      <c r="B520" s="71" t="s">
        <v>100</v>
      </c>
      <c r="C520" s="71" t="s">
        <v>102</v>
      </c>
      <c r="D520" s="72" t="n">
        <v>0.532</v>
      </c>
      <c r="E520" s="72" t="n">
        <v>0.152</v>
      </c>
      <c r="F520" s="72" t="n">
        <v>0.608</v>
      </c>
      <c r="G520" s="73" t="n">
        <f aca="false">D520+E520+F520</f>
        <v>1.292</v>
      </c>
      <c r="H520" s="73" t="n">
        <f aca="false">I520-G520</f>
        <v>0.00800000000000001</v>
      </c>
      <c r="I520" s="16" t="n">
        <v>1.3</v>
      </c>
      <c r="J520" s="74" t="n">
        <f aca="false">H520/I520*100</f>
        <v>0.615384615384616</v>
      </c>
      <c r="K520" s="62" t="n">
        <v>217</v>
      </c>
      <c r="L520" s="73" t="n">
        <f aca="false">M520+N520-P520</f>
        <v>12</v>
      </c>
      <c r="M520" s="74" t="n">
        <v>74</v>
      </c>
      <c r="N520" s="74" t="n">
        <v>10</v>
      </c>
      <c r="O520" s="75" t="n">
        <f aca="false">L520/(H520*Q520)</f>
        <v>1829.26829268293</v>
      </c>
      <c r="P520" s="74" t="n">
        <v>72</v>
      </c>
      <c r="Q520" s="72" t="n">
        <v>0.82</v>
      </c>
      <c r="R520" s="73" t="n">
        <f aca="false">S520*T520*U520*V520</f>
        <v>4.752</v>
      </c>
      <c r="S520" s="74" t="n">
        <v>6</v>
      </c>
      <c r="T520" s="72" t="n">
        <v>0.45</v>
      </c>
      <c r="U520" s="72" t="n">
        <f aca="false">44/12</f>
        <v>3.66666666666667</v>
      </c>
      <c r="V520" s="72" t="n">
        <f aca="false">IF(B520="озимая пшеница", IF(C520="классическая технология", 0.65, 0.82),
 IF(B520="подсолнечник", IF(C520="классическая технология", 0.68, 0.75),
 IF(B520="кукуруза", IF(C520="классическая технология", 0.65, 0.85),
 IF(B520="многолетние травы", IF(C520="классическая технология", 0.55, 0.7),
 IF(B520="Лён", IF(C520="классическая технология", 0.48, 0.7),
 IF(B520="Горох", IF(C520="классическая технология", 0.55, 0.8),
 "введите корректное значение"
 ))))))</f>
        <v>0.48</v>
      </c>
      <c r="W520" s="73" t="n">
        <f aca="false">H520*X520</f>
        <v>0.00680000000000001</v>
      </c>
      <c r="X520" s="72" t="n">
        <v>0.85</v>
      </c>
    </row>
    <row r="521" customFormat="false" ht="15" hidden="false" customHeight="false" outlineLevel="0" collapsed="false">
      <c r="A521" s="59" t="n">
        <v>519</v>
      </c>
      <c r="B521" s="71" t="s">
        <v>103</v>
      </c>
      <c r="C521" s="71" t="s">
        <v>101</v>
      </c>
      <c r="D521" s="72" t="n">
        <v>0.141</v>
      </c>
      <c r="E521" s="72" t="n">
        <v>0.047</v>
      </c>
      <c r="F521" s="72" t="n">
        <v>0.329</v>
      </c>
      <c r="G521" s="73" t="n">
        <f aca="false">D521+E521+F521</f>
        <v>0.517</v>
      </c>
      <c r="H521" s="73" t="n">
        <f aca="false">I521-G521</f>
        <v>5.583</v>
      </c>
      <c r="I521" s="16" t="n">
        <v>6.1</v>
      </c>
      <c r="J521" s="74" t="n">
        <f aca="false">H521/I521*100</f>
        <v>91.5245901639344</v>
      </c>
      <c r="K521" s="62" t="n">
        <v>465</v>
      </c>
      <c r="L521" s="73" t="n">
        <f aca="false">M521+N521-P521</f>
        <v>34</v>
      </c>
      <c r="M521" s="74" t="n">
        <v>72</v>
      </c>
      <c r="N521" s="74" t="n">
        <v>7</v>
      </c>
      <c r="O521" s="75" t="n">
        <f aca="false">L521/(H521*Q521)</f>
        <v>6.99990323663173</v>
      </c>
      <c r="P521" s="74" t="n">
        <v>45</v>
      </c>
      <c r="Q521" s="72" t="n">
        <v>0.87</v>
      </c>
      <c r="R521" s="73" t="n">
        <f aca="false">S521*T521*U521*V521</f>
        <v>4.059</v>
      </c>
      <c r="S521" s="74" t="n">
        <v>3</v>
      </c>
      <c r="T521" s="72" t="n">
        <v>0.45</v>
      </c>
      <c r="U521" s="72" t="n">
        <f aca="false">44/12</f>
        <v>3.66666666666667</v>
      </c>
      <c r="V521" s="72" t="n">
        <f aca="false">IF(B521="озимая пшеница", IF(C521="классическая технология", 0.65, 0.82),
 IF(B521="подсолнечник", IF(C521="классическая технология", 0.68, 0.75),
 IF(B521="кукуруза", IF(C521="классическая технология", 0.65, 0.85),
 IF(B521="многолетние травы", IF(C521="классическая технология", 0.55, 0.7),
 IF(B521="Лён", IF(C521="классическая технология", 0.48, 0.7),
 IF(B521="Горох", IF(C521="классическая технология", 0.55, 0.8),
 "введите корректное значение"
 ))))))</f>
        <v>0.82</v>
      </c>
      <c r="W521" s="73" t="n">
        <f aca="false">H521*X521</f>
        <v>4.4664</v>
      </c>
      <c r="X521" s="72" t="n">
        <v>0.8</v>
      </c>
    </row>
    <row r="522" customFormat="false" ht="15" hidden="false" customHeight="false" outlineLevel="0" collapsed="false">
      <c r="A522" s="59" t="n">
        <v>520</v>
      </c>
      <c r="B522" s="71" t="s">
        <v>100</v>
      </c>
      <c r="C522" s="71" t="s">
        <v>101</v>
      </c>
      <c r="D522" s="72" t="n">
        <v>0.544</v>
      </c>
      <c r="E522" s="72" t="n">
        <v>0.136</v>
      </c>
      <c r="F522" s="72" t="n">
        <v>0.34</v>
      </c>
      <c r="G522" s="73" t="n">
        <f aca="false">D522+E522+F522</f>
        <v>1.02</v>
      </c>
      <c r="H522" s="73" t="n">
        <f aca="false">I522-G522</f>
        <v>-0.22</v>
      </c>
      <c r="I522" s="16" t="n">
        <v>0.8</v>
      </c>
      <c r="J522" s="74" t="n">
        <f aca="false">H522/I522*100</f>
        <v>-27.5</v>
      </c>
      <c r="K522" s="62" t="n">
        <v>417</v>
      </c>
      <c r="L522" s="73" t="n">
        <f aca="false">M522+N522-P522</f>
        <v>33</v>
      </c>
      <c r="M522" s="74" t="n">
        <v>113</v>
      </c>
      <c r="N522" s="74" t="n">
        <v>9</v>
      </c>
      <c r="O522" s="75" t="n">
        <f aca="false">L522/(H522*Q522)</f>
        <v>-185.185185185185</v>
      </c>
      <c r="P522" s="74" t="n">
        <v>89</v>
      </c>
      <c r="Q522" s="72" t="n">
        <v>0.81</v>
      </c>
      <c r="R522" s="73" t="n">
        <f aca="false">S522*T522*U522*V522</f>
        <v>3.465</v>
      </c>
      <c r="S522" s="74" t="n">
        <v>3</v>
      </c>
      <c r="T522" s="72" t="n">
        <v>0.45</v>
      </c>
      <c r="U522" s="72" t="n">
        <f aca="false">44/12</f>
        <v>3.66666666666667</v>
      </c>
      <c r="V522" s="72" t="n">
        <f aca="false">IF(B522="озимая пшеница", IF(C522="классическая технология", 0.65, 0.82),
 IF(B522="подсолнечник", IF(C522="классическая технология", 0.68, 0.75),
 IF(B522="кукуруза", IF(C522="классическая технология", 0.65, 0.85),
 IF(B522="многолетние травы", IF(C522="классическая технология", 0.55, 0.7),
 IF(B522="Лён", IF(C522="классическая технология", 0.48, 0.7),
 IF(B522="Горох", IF(C522="классическая технология", 0.55, 0.8),
 "введите корректное значение"
 ))))))</f>
        <v>0.7</v>
      </c>
      <c r="W522" s="73" t="n">
        <f aca="false">H522*X522</f>
        <v>-0.2134</v>
      </c>
      <c r="X522" s="72" t="n">
        <v>0.97</v>
      </c>
    </row>
    <row r="523" customFormat="false" ht="15" hidden="false" customHeight="false" outlineLevel="0" collapsed="false">
      <c r="A523" s="59" t="n">
        <v>521</v>
      </c>
      <c r="B523" s="71" t="s">
        <v>103</v>
      </c>
      <c r="C523" s="71" t="s">
        <v>101</v>
      </c>
      <c r="D523" s="72" t="n">
        <v>0.235</v>
      </c>
      <c r="E523" s="72" t="n">
        <v>0.047</v>
      </c>
      <c r="F523" s="72" t="n">
        <v>0.376</v>
      </c>
      <c r="G523" s="73" t="n">
        <f aca="false">D523+E523+F523</f>
        <v>0.658</v>
      </c>
      <c r="H523" s="73" t="n">
        <f aca="false">I523-G523</f>
        <v>5.442</v>
      </c>
      <c r="I523" s="16" t="n">
        <v>6.1</v>
      </c>
      <c r="J523" s="74" t="n">
        <f aca="false">H523/I523*100</f>
        <v>89.2131147540984</v>
      </c>
      <c r="K523" s="62" t="n">
        <v>107</v>
      </c>
      <c r="L523" s="73" t="n">
        <f aca="false">M523+N523-P523</f>
        <v>24</v>
      </c>
      <c r="M523" s="74" t="n">
        <v>76</v>
      </c>
      <c r="N523" s="74" t="n">
        <v>5</v>
      </c>
      <c r="O523" s="75" t="n">
        <f aca="false">L523/(H523*Q523)</f>
        <v>5.01152651097524</v>
      </c>
      <c r="P523" s="74" t="n">
        <v>57</v>
      </c>
      <c r="Q523" s="72" t="n">
        <v>0.88</v>
      </c>
      <c r="R523" s="73" t="n">
        <f aca="false">S523*T523*U523*V523</f>
        <v>6.765</v>
      </c>
      <c r="S523" s="74" t="n">
        <v>5</v>
      </c>
      <c r="T523" s="72" t="n">
        <v>0.45</v>
      </c>
      <c r="U523" s="72" t="n">
        <f aca="false">44/12</f>
        <v>3.66666666666667</v>
      </c>
      <c r="V523" s="72" t="n">
        <f aca="false">IF(B523="озимая пшеница", IF(C523="классическая технология", 0.65, 0.82),
 IF(B523="подсолнечник", IF(C523="классическая технология", 0.68, 0.75),
 IF(B523="кукуруза", IF(C523="классическая технология", 0.65, 0.85),
 IF(B523="многолетние травы", IF(C523="классическая технология", 0.55, 0.7),
 IF(B523="Лён", IF(C523="классическая технология", 0.48, 0.7),
 IF(B523="Горох", IF(C523="классическая технология", 0.55, 0.8),
 "введите корректное значение"
 ))))))</f>
        <v>0.82</v>
      </c>
      <c r="W523" s="73" t="n">
        <f aca="false">H523*X523</f>
        <v>5.33316</v>
      </c>
      <c r="X523" s="72" t="n">
        <v>0.98</v>
      </c>
    </row>
    <row r="524" customFormat="false" ht="15" hidden="false" customHeight="false" outlineLevel="0" collapsed="false">
      <c r="A524" s="59" t="n">
        <v>522</v>
      </c>
      <c r="B524" s="71" t="s">
        <v>107</v>
      </c>
      <c r="C524" s="71" t="s">
        <v>102</v>
      </c>
      <c r="D524" s="72" t="n">
        <v>0.29</v>
      </c>
      <c r="E524" s="72" t="n">
        <v>0.058</v>
      </c>
      <c r="F524" s="72" t="n">
        <v>0.29</v>
      </c>
      <c r="G524" s="73" t="n">
        <f aca="false">D524+E524+F524</f>
        <v>0.638</v>
      </c>
      <c r="H524" s="73" t="n">
        <f aca="false">I524-G524</f>
        <v>0.362</v>
      </c>
      <c r="I524" s="16" t="n">
        <v>1</v>
      </c>
      <c r="J524" s="74" t="n">
        <f aca="false">H524/I524*100</f>
        <v>36.2</v>
      </c>
      <c r="K524" s="62" t="n">
        <v>373</v>
      </c>
      <c r="L524" s="73" t="n">
        <f aca="false">M524+N524-P524</f>
        <v>0</v>
      </c>
      <c r="M524" s="74" t="n">
        <v>68</v>
      </c>
      <c r="N524" s="74" t="n">
        <v>14</v>
      </c>
      <c r="O524" s="75" t="n">
        <f aca="false">L524/(H524*Q524)</f>
        <v>0</v>
      </c>
      <c r="P524" s="74" t="n">
        <v>82</v>
      </c>
      <c r="Q524" s="72" t="n">
        <v>0.94</v>
      </c>
      <c r="R524" s="73" t="n">
        <f aca="false">S524*T524*U524*V524</f>
        <v>5.61</v>
      </c>
      <c r="S524" s="74" t="n">
        <v>5</v>
      </c>
      <c r="T524" s="72" t="n">
        <v>0.45</v>
      </c>
      <c r="U524" s="72" t="n">
        <f aca="false">44/12</f>
        <v>3.66666666666667</v>
      </c>
      <c r="V524" s="72" t="n">
        <f aca="false">IF(B524="озимая пшеница", IF(C524="классическая технология", 0.65, 0.82),
 IF(B524="подсолнечник", IF(C524="классическая технология", 0.68, 0.75),
 IF(B524="кукуруза", IF(C524="классическая технология", 0.65, 0.85),
 IF(B524="многолетние травы", IF(C524="классическая технология", 0.55, 0.7),
 IF(B524="Лён", IF(C524="классическая технология", 0.48, 0.7),
 IF(B524="Горох", IF(C524="классическая технология", 0.55, 0.8),
 "введите корректное значение"
 ))))))</f>
        <v>0.68</v>
      </c>
      <c r="W524" s="73" t="n">
        <f aca="false">H524*X524</f>
        <v>0.3258</v>
      </c>
      <c r="X524" s="72" t="n">
        <v>0.9</v>
      </c>
    </row>
    <row r="525" customFormat="false" ht="15" hidden="false" customHeight="false" outlineLevel="0" collapsed="false">
      <c r="A525" s="59" t="n">
        <v>523</v>
      </c>
      <c r="B525" s="71" t="s">
        <v>104</v>
      </c>
      <c r="C525" s="71" t="s">
        <v>101</v>
      </c>
      <c r="D525" s="72" t="n">
        <v>0.288</v>
      </c>
      <c r="E525" s="72" t="n">
        <v>0.144</v>
      </c>
      <c r="F525" s="72" t="n">
        <v>0.432</v>
      </c>
      <c r="G525" s="73" t="n">
        <f aca="false">D525+E525+F525</f>
        <v>0.864</v>
      </c>
      <c r="H525" s="73" t="n">
        <f aca="false">I525-G525</f>
        <v>1.436</v>
      </c>
      <c r="I525" s="16" t="n">
        <v>2.3</v>
      </c>
      <c r="J525" s="74" t="n">
        <f aca="false">H525/I525*100</f>
        <v>62.4347826086957</v>
      </c>
      <c r="K525" s="62" t="n">
        <v>152</v>
      </c>
      <c r="L525" s="73" t="n">
        <f aca="false">M525+N525-P525</f>
        <v>41</v>
      </c>
      <c r="M525" s="74" t="n">
        <v>94</v>
      </c>
      <c r="N525" s="74" t="n">
        <v>15</v>
      </c>
      <c r="O525" s="75" t="n">
        <f aca="false">L525/(H525*Q525)</f>
        <v>34.3994361848508</v>
      </c>
      <c r="P525" s="74" t="n">
        <v>68</v>
      </c>
      <c r="Q525" s="72" t="n">
        <v>0.83</v>
      </c>
      <c r="R525" s="73" t="n">
        <f aca="false">S525*T525*U525*V525</f>
        <v>5.28</v>
      </c>
      <c r="S525" s="74" t="n">
        <v>4</v>
      </c>
      <c r="T525" s="72" t="n">
        <v>0.45</v>
      </c>
      <c r="U525" s="72" t="n">
        <f aca="false">44/12</f>
        <v>3.66666666666667</v>
      </c>
      <c r="V525" s="72" t="n">
        <f aca="false">IF(B525="озимая пшеница", IF(C525="классическая технология", 0.65, 0.82),
 IF(B525="подсолнечник", IF(C525="классическая технология", 0.68, 0.75),
 IF(B525="кукуруза", IF(C525="классическая технология", 0.65, 0.85),
 IF(B525="многолетние травы", IF(C525="классическая технология", 0.55, 0.7),
 IF(B525="Лён", IF(C525="классическая технология", 0.48, 0.7),
 IF(B525="Горох", IF(C525="классическая технология", 0.55, 0.8),
 "введите корректное значение"
 ))))))</f>
        <v>0.8</v>
      </c>
      <c r="W525" s="73" t="n">
        <f aca="false">H525*X525</f>
        <v>1.16316</v>
      </c>
      <c r="X525" s="72" t="n">
        <v>0.81</v>
      </c>
    </row>
    <row r="526" customFormat="false" ht="15" hidden="false" customHeight="false" outlineLevel="0" collapsed="false">
      <c r="A526" s="59" t="n">
        <v>524</v>
      </c>
      <c r="B526" s="71" t="s">
        <v>105</v>
      </c>
      <c r="C526" s="71" t="s">
        <v>101</v>
      </c>
      <c r="D526" s="72" t="n">
        <v>0.141</v>
      </c>
      <c r="E526" s="72" t="n">
        <v>0.094</v>
      </c>
      <c r="F526" s="72" t="n">
        <v>0.141</v>
      </c>
      <c r="G526" s="73" t="n">
        <f aca="false">D526+E526+F526</f>
        <v>0.376</v>
      </c>
      <c r="H526" s="73" t="n">
        <f aca="false">I526-G526</f>
        <v>2.824</v>
      </c>
      <c r="I526" s="16" t="n">
        <v>3.2</v>
      </c>
      <c r="J526" s="74" t="n">
        <f aca="false">H526/I526*100</f>
        <v>88.25</v>
      </c>
      <c r="K526" s="62" t="n">
        <v>399</v>
      </c>
      <c r="L526" s="73" t="n">
        <f aca="false">M526+N526-P526</f>
        <v>101</v>
      </c>
      <c r="M526" s="74" t="n">
        <v>127</v>
      </c>
      <c r="N526" s="74" t="n">
        <v>15</v>
      </c>
      <c r="O526" s="75" t="n">
        <f aca="false">L526/(H526*Q526)</f>
        <v>44.7060906515581</v>
      </c>
      <c r="P526" s="74" t="n">
        <v>41</v>
      </c>
      <c r="Q526" s="72" t="n">
        <v>0.8</v>
      </c>
      <c r="R526" s="73" t="n">
        <f aca="false">S526*T526*U526*V526</f>
        <v>5.61</v>
      </c>
      <c r="S526" s="74" t="n">
        <v>4</v>
      </c>
      <c r="T526" s="72" t="n">
        <v>0.45</v>
      </c>
      <c r="U526" s="72" t="n">
        <f aca="false">44/12</f>
        <v>3.66666666666667</v>
      </c>
      <c r="V526" s="72" t="n">
        <f aca="false">IF(B526="озимая пшеница", IF(C526="классическая технология", 0.65, 0.82),
 IF(B526="подсолнечник", IF(C526="классическая технология", 0.68, 0.75),
 IF(B526="кукуруза", IF(C526="классическая технология", 0.65, 0.85),
 IF(B526="многолетние травы", IF(C526="классическая технология", 0.55, 0.7),
 IF(B526="Лён", IF(C526="классическая технология", 0.48, 0.7),
 IF(B526="Горох", IF(C526="классическая технология", 0.55, 0.8),
 "введите корректное значение"
 ))))))</f>
        <v>0.85</v>
      </c>
      <c r="W526" s="73" t="n">
        <f aca="false">H526*X526</f>
        <v>2.2592</v>
      </c>
      <c r="X526" s="72" t="n">
        <v>0.8</v>
      </c>
    </row>
    <row r="527" customFormat="false" ht="15" hidden="false" customHeight="false" outlineLevel="0" collapsed="false">
      <c r="A527" s="59" t="n">
        <v>525</v>
      </c>
      <c r="B527" s="71" t="s">
        <v>106</v>
      </c>
      <c r="C527" s="71" t="s">
        <v>102</v>
      </c>
      <c r="D527" s="72" t="n">
        <v>0.532</v>
      </c>
      <c r="E527" s="72" t="n">
        <v>0.152</v>
      </c>
      <c r="F527" s="72" t="n">
        <v>0.456</v>
      </c>
      <c r="G527" s="73" t="n">
        <f aca="false">D527+E527+F527</f>
        <v>1.14</v>
      </c>
      <c r="H527" s="73" t="n">
        <f aca="false">I527-G527</f>
        <v>3.66</v>
      </c>
      <c r="I527" s="16" t="n">
        <v>4.8</v>
      </c>
      <c r="J527" s="74" t="n">
        <f aca="false">H527/I527*100</f>
        <v>76.25</v>
      </c>
      <c r="K527" s="62" t="n">
        <v>466</v>
      </c>
      <c r="L527" s="73" t="n">
        <f aca="false">M527+N527-P527</f>
        <v>64</v>
      </c>
      <c r="M527" s="74" t="n">
        <v>98</v>
      </c>
      <c r="N527" s="74" t="n">
        <v>11</v>
      </c>
      <c r="O527" s="75" t="n">
        <f aca="false">L527/(H527*Q527)</f>
        <v>19.8708395429707</v>
      </c>
      <c r="P527" s="74" t="n">
        <v>45</v>
      </c>
      <c r="Q527" s="72" t="n">
        <v>0.88</v>
      </c>
      <c r="R527" s="73" t="n">
        <f aca="false">S527*T527*U527*V527</f>
        <v>5.445</v>
      </c>
      <c r="S527" s="74" t="n">
        <v>6</v>
      </c>
      <c r="T527" s="72" t="n">
        <v>0.45</v>
      </c>
      <c r="U527" s="72" t="n">
        <f aca="false">44/12</f>
        <v>3.66666666666667</v>
      </c>
      <c r="V527" s="72" t="n">
        <f aca="false">IF(B527="озимая пшеница", IF(C527="классическая технология", 0.65, 0.82),
 IF(B527="подсолнечник", IF(C527="классическая технология", 0.68, 0.75),
 IF(B527="кукуруза", IF(C527="классическая технология", 0.65, 0.85),
 IF(B527="многолетние травы", IF(C527="классическая технология", 0.55, 0.7),
 IF(B527="Лён", IF(C527="классическая технология", 0.48, 0.7),
 IF(B527="Горох", IF(C527="классическая технология", 0.55, 0.8),
 "введите корректное значение"
 ))))))</f>
        <v>0.55</v>
      </c>
      <c r="W527" s="73" t="n">
        <f aca="false">H527*X527</f>
        <v>3.111</v>
      </c>
      <c r="X527" s="72" t="n">
        <v>0.85</v>
      </c>
    </row>
    <row r="528" customFormat="false" ht="15" hidden="false" customHeight="false" outlineLevel="0" collapsed="false">
      <c r="A528" s="59" t="n">
        <v>526</v>
      </c>
      <c r="B528" s="71" t="s">
        <v>100</v>
      </c>
      <c r="C528" s="71" t="s">
        <v>101</v>
      </c>
      <c r="D528" s="72" t="n">
        <v>0.32</v>
      </c>
      <c r="E528" s="72" t="n">
        <v>0.08</v>
      </c>
      <c r="F528" s="72" t="n">
        <v>0.2</v>
      </c>
      <c r="G528" s="73" t="n">
        <f aca="false">D528+E528+F528</f>
        <v>0.6</v>
      </c>
      <c r="H528" s="73" t="n">
        <f aca="false">I528-G528</f>
        <v>0.2</v>
      </c>
      <c r="I528" s="16" t="n">
        <v>0.8</v>
      </c>
      <c r="J528" s="74" t="n">
        <f aca="false">H528/I528*100</f>
        <v>25</v>
      </c>
      <c r="K528" s="62" t="n">
        <v>454</v>
      </c>
      <c r="L528" s="73" t="n">
        <f aca="false">M528+N528-P528</f>
        <v>69</v>
      </c>
      <c r="M528" s="74" t="n">
        <v>97</v>
      </c>
      <c r="N528" s="74" t="n">
        <v>12</v>
      </c>
      <c r="O528" s="75" t="n">
        <f aca="false">L528/(H528*Q528)</f>
        <v>420.731707317073</v>
      </c>
      <c r="P528" s="74" t="n">
        <v>40</v>
      </c>
      <c r="Q528" s="72" t="n">
        <v>0.82</v>
      </c>
      <c r="R528" s="73" t="n">
        <f aca="false">S528*T528*U528*V528</f>
        <v>4.62</v>
      </c>
      <c r="S528" s="74" t="n">
        <v>4</v>
      </c>
      <c r="T528" s="72" t="n">
        <v>0.45</v>
      </c>
      <c r="U528" s="72" t="n">
        <f aca="false">44/12</f>
        <v>3.66666666666667</v>
      </c>
      <c r="V528" s="72" t="n">
        <f aca="false">IF(B528="озимая пшеница", IF(C528="классическая технология", 0.65, 0.82),
 IF(B528="подсолнечник", IF(C528="классическая технология", 0.68, 0.75),
 IF(B528="кукуруза", IF(C528="классическая технология", 0.65, 0.85),
 IF(B528="многолетние травы", IF(C528="классическая технология", 0.55, 0.7),
 IF(B528="Лён", IF(C528="классическая технология", 0.48, 0.7),
 IF(B528="Горох", IF(C528="классическая технология", 0.55, 0.8),
 "введите корректное значение"
 ))))))</f>
        <v>0.7</v>
      </c>
      <c r="W528" s="73" t="n">
        <f aca="false">H528*X528</f>
        <v>0.184</v>
      </c>
      <c r="X528" s="72" t="n">
        <v>0.92</v>
      </c>
    </row>
    <row r="529" customFormat="false" ht="15" hidden="false" customHeight="false" outlineLevel="0" collapsed="false">
      <c r="A529" s="59" t="n">
        <v>527</v>
      </c>
      <c r="B529" s="71" t="s">
        <v>107</v>
      </c>
      <c r="C529" s="71" t="s">
        <v>101</v>
      </c>
      <c r="D529" s="72" t="n">
        <v>0.24</v>
      </c>
      <c r="E529" s="72" t="n">
        <v>0.08</v>
      </c>
      <c r="F529" s="72" t="n">
        <v>0.32</v>
      </c>
      <c r="G529" s="73" t="n">
        <f aca="false">D529+E529+F529</f>
        <v>0.64</v>
      </c>
      <c r="H529" s="73" t="n">
        <f aca="false">I529-G529</f>
        <v>0.86</v>
      </c>
      <c r="I529" s="16" t="n">
        <v>1.5</v>
      </c>
      <c r="J529" s="74" t="n">
        <f aca="false">H529/I529*100</f>
        <v>57.3333333333333</v>
      </c>
      <c r="K529" s="62" t="n">
        <v>450</v>
      </c>
      <c r="L529" s="73" t="n">
        <f aca="false">M529+N529-P529</f>
        <v>49</v>
      </c>
      <c r="M529" s="74" t="n">
        <v>126</v>
      </c>
      <c r="N529" s="74" t="n">
        <v>10</v>
      </c>
      <c r="O529" s="75" t="n">
        <f aca="false">L529/(H529*Q529)</f>
        <v>64.7463002114165</v>
      </c>
      <c r="P529" s="74" t="n">
        <v>87</v>
      </c>
      <c r="Q529" s="72" t="n">
        <v>0.88</v>
      </c>
      <c r="R529" s="73" t="n">
        <f aca="false">S529*T529*U529*V529</f>
        <v>3.7125</v>
      </c>
      <c r="S529" s="74" t="n">
        <v>3</v>
      </c>
      <c r="T529" s="72" t="n">
        <v>0.45</v>
      </c>
      <c r="U529" s="72" t="n">
        <f aca="false">44/12</f>
        <v>3.66666666666667</v>
      </c>
      <c r="V529" s="72" t="n">
        <f aca="false">IF(B529="озимая пшеница", IF(C529="классическая технология", 0.65, 0.82),
 IF(B529="подсолнечник", IF(C529="классическая технология", 0.68, 0.75),
 IF(B529="кукуруза", IF(C529="классическая технология", 0.65, 0.85),
 IF(B529="многолетние травы", IF(C529="классическая технология", 0.55, 0.7),
 IF(B529="Лён", IF(C529="классическая технология", 0.48, 0.7),
 IF(B529="Горох", IF(C529="классическая технология", 0.55, 0.8),
 "введите корректное значение"
 ))))))</f>
        <v>0.75</v>
      </c>
      <c r="W529" s="73" t="n">
        <f aca="false">H529*X529</f>
        <v>0.731</v>
      </c>
      <c r="X529" s="72" t="n">
        <v>0.85</v>
      </c>
    </row>
    <row r="530" customFormat="false" ht="15" hidden="false" customHeight="false" outlineLevel="0" collapsed="false">
      <c r="A530" s="59" t="n">
        <v>528</v>
      </c>
      <c r="B530" s="71" t="s">
        <v>105</v>
      </c>
      <c r="C530" s="71" t="s">
        <v>102</v>
      </c>
      <c r="D530" s="72" t="n">
        <v>0.156</v>
      </c>
      <c r="E530" s="72" t="n">
        <v>0.052</v>
      </c>
      <c r="F530" s="72" t="n">
        <v>0.156</v>
      </c>
      <c r="G530" s="73" t="n">
        <f aca="false">D530+E530+F530</f>
        <v>0.364</v>
      </c>
      <c r="H530" s="73" t="n">
        <f aca="false">I530-G530</f>
        <v>4.436</v>
      </c>
      <c r="I530" s="16" t="n">
        <v>4.8</v>
      </c>
      <c r="J530" s="74" t="n">
        <f aca="false">H530/I530*100</f>
        <v>92.4166666666667</v>
      </c>
      <c r="K530" s="62" t="n">
        <v>330</v>
      </c>
      <c r="L530" s="73" t="n">
        <f aca="false">M530+N530-P530</f>
        <v>49</v>
      </c>
      <c r="M530" s="74" t="n">
        <v>81</v>
      </c>
      <c r="N530" s="74" t="n">
        <v>13</v>
      </c>
      <c r="O530" s="75" t="n">
        <f aca="false">L530/(H530*Q530)</f>
        <v>12.006508017407</v>
      </c>
      <c r="P530" s="74" t="n">
        <v>45</v>
      </c>
      <c r="Q530" s="72" t="n">
        <v>0.92</v>
      </c>
      <c r="R530" s="73" t="n">
        <f aca="false">S530*T530*U530*V530</f>
        <v>3.2175</v>
      </c>
      <c r="S530" s="74" t="n">
        <v>3</v>
      </c>
      <c r="T530" s="72" t="n">
        <v>0.45</v>
      </c>
      <c r="U530" s="72" t="n">
        <f aca="false">44/12</f>
        <v>3.66666666666667</v>
      </c>
      <c r="V530" s="72" t="n">
        <f aca="false">IF(B530="озимая пшеница", IF(C530="классическая технология", 0.65, 0.82),
 IF(B530="подсолнечник", IF(C530="классическая технология", 0.68, 0.75),
 IF(B530="кукуруза", IF(C530="классическая технология", 0.65, 0.85),
 IF(B530="многолетние травы", IF(C530="классическая технология", 0.55, 0.7),
 IF(B530="Лён", IF(C530="классическая технология", 0.48, 0.7),
 IF(B530="Горох", IF(C530="классическая технология", 0.55, 0.8),
 "введите корректное значение"
 ))))))</f>
        <v>0.65</v>
      </c>
      <c r="W530" s="73" t="n">
        <f aca="false">H530*X530</f>
        <v>3.94804</v>
      </c>
      <c r="X530" s="72" t="n">
        <v>0.89</v>
      </c>
    </row>
    <row r="531" customFormat="false" ht="15" hidden="false" customHeight="false" outlineLevel="0" collapsed="false">
      <c r="A531" s="59" t="n">
        <v>529</v>
      </c>
      <c r="B531" s="71" t="s">
        <v>100</v>
      </c>
      <c r="C531" s="71" t="s">
        <v>102</v>
      </c>
      <c r="D531" s="72" t="n">
        <v>0.225</v>
      </c>
      <c r="E531" s="72" t="n">
        <v>0.075</v>
      </c>
      <c r="F531" s="72" t="n">
        <v>0.225</v>
      </c>
      <c r="G531" s="73" t="n">
        <f aca="false">D531+E531+F531</f>
        <v>0.525</v>
      </c>
      <c r="H531" s="73" t="n">
        <f aca="false">I531-G531</f>
        <v>0.575</v>
      </c>
      <c r="I531" s="16" t="n">
        <v>1.1</v>
      </c>
      <c r="J531" s="74" t="n">
        <f aca="false">H531/I531*100</f>
        <v>52.2727272727273</v>
      </c>
      <c r="K531" s="62" t="n">
        <v>141</v>
      </c>
      <c r="L531" s="73" t="n">
        <f aca="false">M531+N531-P531</f>
        <v>14</v>
      </c>
      <c r="M531" s="74" t="n">
        <v>60</v>
      </c>
      <c r="N531" s="74" t="n">
        <v>9</v>
      </c>
      <c r="O531" s="75" t="n">
        <f aca="false">L531/(H531*Q531)</f>
        <v>26.4650283553875</v>
      </c>
      <c r="P531" s="74" t="n">
        <v>55</v>
      </c>
      <c r="Q531" s="72" t="n">
        <v>0.92</v>
      </c>
      <c r="R531" s="73" t="n">
        <f aca="false">S531*T531*U531*V531</f>
        <v>2.376</v>
      </c>
      <c r="S531" s="74" t="n">
        <v>3</v>
      </c>
      <c r="T531" s="72" t="n">
        <v>0.45</v>
      </c>
      <c r="U531" s="72" t="n">
        <f aca="false">44/12</f>
        <v>3.66666666666667</v>
      </c>
      <c r="V531" s="72" t="n">
        <f aca="false">IF(B531="озимая пшеница", IF(C531="классическая технология", 0.65, 0.82),
 IF(B531="подсолнечник", IF(C531="классическая технология", 0.68, 0.75),
 IF(B531="кукуруза", IF(C531="классическая технология", 0.65, 0.85),
 IF(B531="многолетние травы", IF(C531="классическая технология", 0.55, 0.7),
 IF(B531="Лён", IF(C531="классическая технология", 0.48, 0.7),
 IF(B531="Горох", IF(C531="классическая технология", 0.55, 0.8),
 "введите корректное значение"
 ))))))</f>
        <v>0.48</v>
      </c>
      <c r="W531" s="73" t="n">
        <f aca="false">H531*X531</f>
        <v>0.46</v>
      </c>
      <c r="X531" s="72" t="n">
        <v>0.8</v>
      </c>
    </row>
    <row r="532" customFormat="false" ht="15" hidden="false" customHeight="false" outlineLevel="0" collapsed="false">
      <c r="A532" s="59" t="n">
        <v>530</v>
      </c>
      <c r="B532" s="71" t="s">
        <v>105</v>
      </c>
      <c r="C532" s="71" t="s">
        <v>101</v>
      </c>
      <c r="D532" s="72" t="n">
        <v>0.275</v>
      </c>
      <c r="E532" s="72" t="n">
        <v>0.11</v>
      </c>
      <c r="F532" s="72" t="n">
        <v>0.44</v>
      </c>
      <c r="G532" s="73" t="n">
        <f aca="false">D532+E532+F532</f>
        <v>0.825</v>
      </c>
      <c r="H532" s="73" t="n">
        <f aca="false">I532-G532</f>
        <v>3.675</v>
      </c>
      <c r="I532" s="16" t="n">
        <v>4.5</v>
      </c>
      <c r="J532" s="74" t="n">
        <f aca="false">H532/I532*100</f>
        <v>81.6666666666667</v>
      </c>
      <c r="K532" s="62" t="n">
        <v>423</v>
      </c>
      <c r="L532" s="73" t="n">
        <f aca="false">M532+N532-P532</f>
        <v>82</v>
      </c>
      <c r="M532" s="74" t="n">
        <v>133</v>
      </c>
      <c r="N532" s="74" t="n">
        <v>13</v>
      </c>
      <c r="O532" s="75" t="n">
        <f aca="false">L532/(H532*Q532)</f>
        <v>27.5468211976148</v>
      </c>
      <c r="P532" s="74" t="n">
        <v>64</v>
      </c>
      <c r="Q532" s="72" t="n">
        <v>0.81</v>
      </c>
      <c r="R532" s="73" t="n">
        <f aca="false">S532*T532*U532*V532</f>
        <v>8.415</v>
      </c>
      <c r="S532" s="74" t="n">
        <v>6</v>
      </c>
      <c r="T532" s="72" t="n">
        <v>0.45</v>
      </c>
      <c r="U532" s="72" t="n">
        <f aca="false">44/12</f>
        <v>3.66666666666667</v>
      </c>
      <c r="V532" s="72" t="n">
        <f aca="false">IF(B532="озимая пшеница", IF(C532="классическая технология", 0.65, 0.82),
 IF(B532="подсолнечник", IF(C532="классическая технология", 0.68, 0.75),
 IF(B532="кукуруза", IF(C532="классическая технология", 0.65, 0.85),
 IF(B532="многолетние травы", IF(C532="классическая технология", 0.55, 0.7),
 IF(B532="Лён", IF(C532="классическая технология", 0.48, 0.7),
 IF(B532="Горох", IF(C532="классическая технология", 0.55, 0.8),
 "введите корректное значение"
 ))))))</f>
        <v>0.85</v>
      </c>
      <c r="W532" s="73" t="n">
        <f aca="false">H532*X532</f>
        <v>2.94</v>
      </c>
      <c r="X532" s="72" t="n">
        <v>0.8</v>
      </c>
    </row>
    <row r="533" customFormat="false" ht="15" hidden="false" customHeight="false" outlineLevel="0" collapsed="false">
      <c r="A533" s="59" t="n">
        <v>531</v>
      </c>
      <c r="B533" s="71" t="s">
        <v>106</v>
      </c>
      <c r="C533" s="71" t="s">
        <v>101</v>
      </c>
      <c r="D533" s="72" t="n">
        <v>0.344</v>
      </c>
      <c r="E533" s="72" t="n">
        <v>0.086</v>
      </c>
      <c r="F533" s="72" t="n">
        <v>0.344</v>
      </c>
      <c r="G533" s="73" t="n">
        <f aca="false">D533+E533+F533</f>
        <v>0.774</v>
      </c>
      <c r="H533" s="73" t="n">
        <f aca="false">I533-G533</f>
        <v>3.426</v>
      </c>
      <c r="I533" s="16" t="n">
        <v>4.2</v>
      </c>
      <c r="J533" s="74" t="n">
        <f aca="false">H533/I533*100</f>
        <v>81.5714285714286</v>
      </c>
      <c r="K533" s="62" t="n">
        <v>136</v>
      </c>
      <c r="L533" s="73" t="n">
        <f aca="false">M533+N533-P533</f>
        <v>27</v>
      </c>
      <c r="M533" s="74" t="n">
        <v>70</v>
      </c>
      <c r="N533" s="74" t="n">
        <v>13</v>
      </c>
      <c r="O533" s="75" t="n">
        <f aca="false">L533/(H533*Q533)</f>
        <v>9.85113835376532</v>
      </c>
      <c r="P533" s="74" t="n">
        <v>56</v>
      </c>
      <c r="Q533" s="72" t="n">
        <v>0.8</v>
      </c>
      <c r="R533" s="73" t="n">
        <f aca="false">S533*T533*U533*V533</f>
        <v>5.775</v>
      </c>
      <c r="S533" s="74" t="n">
        <v>5</v>
      </c>
      <c r="T533" s="72" t="n">
        <v>0.45</v>
      </c>
      <c r="U533" s="72" t="n">
        <f aca="false">44/12</f>
        <v>3.66666666666667</v>
      </c>
      <c r="V533" s="72" t="n">
        <f aca="false">IF(B533="озимая пшеница", IF(C533="классическая технология", 0.65, 0.82),
 IF(B533="подсолнечник", IF(C533="классическая технология", 0.68, 0.75),
 IF(B533="кукуруза", IF(C533="классическая технология", 0.65, 0.85),
 IF(B533="многолетние травы", IF(C533="классическая технология", 0.55, 0.7),
 IF(B533="Лён", IF(C533="классическая технология", 0.48, 0.7),
 IF(B533="Горох", IF(C533="классическая технология", 0.55, 0.8),
 "введите корректное значение"
 ))))))</f>
        <v>0.7</v>
      </c>
      <c r="W533" s="73" t="n">
        <f aca="false">H533*X533</f>
        <v>2.80932</v>
      </c>
      <c r="X533" s="72" t="n">
        <v>0.82</v>
      </c>
    </row>
    <row r="534" customFormat="false" ht="15" hidden="false" customHeight="false" outlineLevel="0" collapsed="false">
      <c r="A534" s="59" t="n">
        <v>532</v>
      </c>
      <c r="B534" s="71" t="s">
        <v>104</v>
      </c>
      <c r="C534" s="71" t="s">
        <v>101</v>
      </c>
      <c r="D534" s="72" t="n">
        <v>0.192</v>
      </c>
      <c r="E534" s="72" t="n">
        <v>0.096</v>
      </c>
      <c r="F534" s="72" t="n">
        <v>0.144</v>
      </c>
      <c r="G534" s="73" t="n">
        <f aca="false">D534+E534+F534</f>
        <v>0.432</v>
      </c>
      <c r="H534" s="73" t="n">
        <f aca="false">I534-G534</f>
        <v>1.568</v>
      </c>
      <c r="I534" s="16" t="n">
        <v>2</v>
      </c>
      <c r="J534" s="74" t="n">
        <f aca="false">H534/I534*100</f>
        <v>78.4</v>
      </c>
      <c r="K534" s="62" t="n">
        <v>148</v>
      </c>
      <c r="L534" s="73" t="n">
        <f aca="false">M534+N534-P534</f>
        <v>54</v>
      </c>
      <c r="M534" s="74" t="n">
        <v>101</v>
      </c>
      <c r="N534" s="74" t="n">
        <v>5</v>
      </c>
      <c r="O534" s="75" t="n">
        <f aca="false">L534/(H534*Q534)</f>
        <v>37.0309414088216</v>
      </c>
      <c r="P534" s="74" t="n">
        <v>52</v>
      </c>
      <c r="Q534" s="72" t="n">
        <v>0.93</v>
      </c>
      <c r="R534" s="73" t="n">
        <f aca="false">S534*T534*U534*V534</f>
        <v>6.6</v>
      </c>
      <c r="S534" s="74" t="n">
        <v>5</v>
      </c>
      <c r="T534" s="72" t="n">
        <v>0.45</v>
      </c>
      <c r="U534" s="72" t="n">
        <f aca="false">44/12</f>
        <v>3.66666666666667</v>
      </c>
      <c r="V534" s="72" t="n">
        <f aca="false">IF(B534="озимая пшеница", IF(C534="классическая технология", 0.65, 0.82),
 IF(B534="подсолнечник", IF(C534="классическая технология", 0.68, 0.75),
 IF(B534="кукуруза", IF(C534="классическая технология", 0.65, 0.85),
 IF(B534="многолетние травы", IF(C534="классическая технология", 0.55, 0.7),
 IF(B534="Лён", IF(C534="классическая технология", 0.48, 0.7),
 IF(B534="Горох", IF(C534="классическая технология", 0.55, 0.8),
 "введите корректное значение"
 ))))))</f>
        <v>0.8</v>
      </c>
      <c r="W534" s="73" t="n">
        <f aca="false">H534*X534</f>
        <v>1.55232</v>
      </c>
      <c r="X534" s="72" t="n">
        <v>0.99</v>
      </c>
    </row>
    <row r="535" customFormat="false" ht="15" hidden="false" customHeight="false" outlineLevel="0" collapsed="false">
      <c r="A535" s="59" t="n">
        <v>533</v>
      </c>
      <c r="B535" s="71" t="s">
        <v>105</v>
      </c>
      <c r="C535" s="71" t="s">
        <v>101</v>
      </c>
      <c r="D535" s="72" t="n">
        <v>0.24</v>
      </c>
      <c r="E535" s="72" t="n">
        <v>0.12</v>
      </c>
      <c r="F535" s="72" t="n">
        <v>0.36</v>
      </c>
      <c r="G535" s="73" t="n">
        <f aca="false">D535+E535+F535</f>
        <v>0.72</v>
      </c>
      <c r="H535" s="73" t="n">
        <f aca="false">I535-G535</f>
        <v>2.78</v>
      </c>
      <c r="I535" s="16" t="n">
        <v>3.5</v>
      </c>
      <c r="J535" s="74" t="n">
        <f aca="false">H535/I535*100</f>
        <v>79.4285714285714</v>
      </c>
      <c r="K535" s="62" t="n">
        <v>305</v>
      </c>
      <c r="L535" s="73" t="n">
        <f aca="false">M535+N535-P535</f>
        <v>84</v>
      </c>
      <c r="M535" s="74" t="n">
        <v>133</v>
      </c>
      <c r="N535" s="74" t="n">
        <v>5</v>
      </c>
      <c r="O535" s="75" t="n">
        <f aca="false">L535/(H535*Q535)</f>
        <v>30.5210377152823</v>
      </c>
      <c r="P535" s="74" t="n">
        <v>54</v>
      </c>
      <c r="Q535" s="72" t="n">
        <v>0.99</v>
      </c>
      <c r="R535" s="73" t="n">
        <f aca="false">S535*T535*U535*V535</f>
        <v>7.0125</v>
      </c>
      <c r="S535" s="74" t="n">
        <v>5</v>
      </c>
      <c r="T535" s="72" t="n">
        <v>0.45</v>
      </c>
      <c r="U535" s="72" t="n">
        <f aca="false">44/12</f>
        <v>3.66666666666667</v>
      </c>
      <c r="V535" s="72" t="n">
        <f aca="false">IF(B535="озимая пшеница", IF(C535="классическая технология", 0.65, 0.82),
 IF(B535="подсолнечник", IF(C535="классическая технология", 0.68, 0.75),
 IF(B535="кукуруза", IF(C535="классическая технология", 0.65, 0.85),
 IF(B535="многолетние травы", IF(C535="классическая технология", 0.55, 0.7),
 IF(B535="Лён", IF(C535="классическая технология", 0.48, 0.7),
 IF(B535="Горох", IF(C535="классическая технология", 0.55, 0.8),
 "введите корректное значение"
 ))))))</f>
        <v>0.85</v>
      </c>
      <c r="W535" s="73" t="n">
        <f aca="false">H535*X535</f>
        <v>2.6966</v>
      </c>
      <c r="X535" s="72" t="n">
        <v>0.97</v>
      </c>
    </row>
    <row r="536" customFormat="false" ht="15" hidden="false" customHeight="false" outlineLevel="0" collapsed="false">
      <c r="A536" s="59" t="n">
        <v>534</v>
      </c>
      <c r="B536" s="71" t="s">
        <v>104</v>
      </c>
      <c r="C536" s="71" t="s">
        <v>101</v>
      </c>
      <c r="D536" s="72" t="n">
        <v>0.441</v>
      </c>
      <c r="E536" s="72" t="n">
        <v>0.063</v>
      </c>
      <c r="F536" s="72" t="n">
        <v>0.441</v>
      </c>
      <c r="G536" s="73" t="n">
        <f aca="false">D536+E536+F536</f>
        <v>0.945</v>
      </c>
      <c r="H536" s="73" t="n">
        <f aca="false">I536-G536</f>
        <v>1.355</v>
      </c>
      <c r="I536" s="16" t="n">
        <v>2.3</v>
      </c>
      <c r="J536" s="74" t="n">
        <f aca="false">H536/I536*100</f>
        <v>58.9130434782609</v>
      </c>
      <c r="K536" s="62" t="n">
        <v>113</v>
      </c>
      <c r="L536" s="73" t="n">
        <f aca="false">M536+N536-P536</f>
        <v>-14</v>
      </c>
      <c r="M536" s="74" t="n">
        <v>56</v>
      </c>
      <c r="N536" s="74" t="n">
        <v>11</v>
      </c>
      <c r="O536" s="75" t="n">
        <f aca="false">L536/(H536*Q536)</f>
        <v>-11.2305470880796</v>
      </c>
      <c r="P536" s="74" t="n">
        <v>81</v>
      </c>
      <c r="Q536" s="72" t="n">
        <v>0.92</v>
      </c>
      <c r="R536" s="73" t="n">
        <f aca="false">S536*T536*U536*V536</f>
        <v>7.92</v>
      </c>
      <c r="S536" s="74" t="n">
        <v>6</v>
      </c>
      <c r="T536" s="72" t="n">
        <v>0.45</v>
      </c>
      <c r="U536" s="72" t="n">
        <f aca="false">44/12</f>
        <v>3.66666666666667</v>
      </c>
      <c r="V536" s="72" t="n">
        <f aca="false">IF(B536="озимая пшеница", IF(C536="классическая технология", 0.65, 0.82),
 IF(B536="подсолнечник", IF(C536="классическая технология", 0.68, 0.75),
 IF(B536="кукуруза", IF(C536="классическая технология", 0.65, 0.85),
 IF(B536="многолетние травы", IF(C536="классическая технология", 0.55, 0.7),
 IF(B536="Лён", IF(C536="классическая технология", 0.48, 0.7),
 IF(B536="Горох", IF(C536="классическая технология", 0.55, 0.8),
 "введите корректное значение"
 ))))))</f>
        <v>0.8</v>
      </c>
      <c r="W536" s="73" t="n">
        <f aca="false">H536*X536</f>
        <v>1.28725</v>
      </c>
      <c r="X536" s="72" t="n">
        <v>0.95</v>
      </c>
    </row>
    <row r="537" customFormat="false" ht="15" hidden="false" customHeight="false" outlineLevel="0" collapsed="false">
      <c r="A537" s="59" t="n">
        <v>535</v>
      </c>
      <c r="B537" s="71" t="s">
        <v>107</v>
      </c>
      <c r="C537" s="71" t="s">
        <v>102</v>
      </c>
      <c r="D537" s="72" t="n">
        <v>0.511</v>
      </c>
      <c r="E537" s="72" t="n">
        <v>0.146</v>
      </c>
      <c r="F537" s="72" t="n">
        <v>0.438</v>
      </c>
      <c r="G537" s="73" t="n">
        <f aca="false">D537+E537+F537</f>
        <v>1.095</v>
      </c>
      <c r="H537" s="73" t="n">
        <f aca="false">I537-G537</f>
        <v>0.605</v>
      </c>
      <c r="I537" s="16" t="n">
        <v>1.7</v>
      </c>
      <c r="J537" s="74" t="n">
        <f aca="false">H537/I537*100</f>
        <v>35.5882352941176</v>
      </c>
      <c r="K537" s="62" t="n">
        <v>218</v>
      </c>
      <c r="L537" s="73" t="n">
        <f aca="false">M537+N537-P537</f>
        <v>33</v>
      </c>
      <c r="M537" s="74" t="n">
        <v>87</v>
      </c>
      <c r="N537" s="74" t="n">
        <v>14</v>
      </c>
      <c r="O537" s="75" t="n">
        <f aca="false">L537/(H537*Q537)</f>
        <v>68.1818181818182</v>
      </c>
      <c r="P537" s="74" t="n">
        <v>68</v>
      </c>
      <c r="Q537" s="72" t="n">
        <v>0.8</v>
      </c>
      <c r="R537" s="73" t="n">
        <f aca="false">S537*T537*U537*V537</f>
        <v>4.488</v>
      </c>
      <c r="S537" s="74" t="n">
        <v>4</v>
      </c>
      <c r="T537" s="72" t="n">
        <v>0.45</v>
      </c>
      <c r="U537" s="72" t="n">
        <f aca="false">44/12</f>
        <v>3.66666666666667</v>
      </c>
      <c r="V537" s="72" t="n">
        <f aca="false">IF(B537="озимая пшеница", IF(C537="классическая технология", 0.65, 0.82),
 IF(B537="подсолнечник", IF(C537="классическая технология", 0.68, 0.75),
 IF(B537="кукуруза", IF(C537="классическая технология", 0.65, 0.85),
 IF(B537="многолетние травы", IF(C537="классическая технология", 0.55, 0.7),
 IF(B537="Лён", IF(C537="классическая технология", 0.48, 0.7),
 IF(B537="Горох", IF(C537="классическая технология", 0.55, 0.8),
 "введите корректное значение"
 ))))))</f>
        <v>0.68</v>
      </c>
      <c r="W537" s="73" t="n">
        <f aca="false">H537*X537</f>
        <v>0.51425</v>
      </c>
      <c r="X537" s="72" t="n">
        <v>0.85</v>
      </c>
    </row>
    <row r="538" customFormat="false" ht="15" hidden="false" customHeight="false" outlineLevel="0" collapsed="false">
      <c r="A538" s="59" t="n">
        <v>536</v>
      </c>
      <c r="B538" s="71" t="s">
        <v>103</v>
      </c>
      <c r="C538" s="71" t="s">
        <v>101</v>
      </c>
      <c r="D538" s="72" t="n">
        <v>0.56</v>
      </c>
      <c r="E538" s="72" t="n">
        <v>0.14</v>
      </c>
      <c r="F538" s="72" t="n">
        <v>0.35</v>
      </c>
      <c r="G538" s="73" t="n">
        <f aca="false">D538+E538+F538</f>
        <v>1.05</v>
      </c>
      <c r="H538" s="73" t="n">
        <f aca="false">I538-G538</f>
        <v>5.15</v>
      </c>
      <c r="I538" s="16" t="n">
        <v>6.2</v>
      </c>
      <c r="J538" s="74" t="n">
        <f aca="false">H538/I538*100</f>
        <v>83.0645161290323</v>
      </c>
      <c r="K538" s="62" t="n">
        <v>482</v>
      </c>
      <c r="L538" s="73" t="n">
        <f aca="false">M538+N538-P538</f>
        <v>46</v>
      </c>
      <c r="M538" s="74" t="n">
        <v>103</v>
      </c>
      <c r="N538" s="74" t="n">
        <v>12</v>
      </c>
      <c r="O538" s="75" t="n">
        <f aca="false">L538/(H538*Q538)</f>
        <v>11.0272084382117</v>
      </c>
      <c r="P538" s="74" t="n">
        <v>69</v>
      </c>
      <c r="Q538" s="72" t="n">
        <v>0.81</v>
      </c>
      <c r="R538" s="73" t="n">
        <f aca="false">S538*T538*U538*V538</f>
        <v>4.059</v>
      </c>
      <c r="S538" s="74" t="n">
        <v>3</v>
      </c>
      <c r="T538" s="72" t="n">
        <v>0.45</v>
      </c>
      <c r="U538" s="72" t="n">
        <f aca="false">44/12</f>
        <v>3.66666666666667</v>
      </c>
      <c r="V538" s="72" t="n">
        <f aca="false">IF(B538="озимая пшеница", IF(C538="классическая технология", 0.65, 0.82),
 IF(B538="подсолнечник", IF(C538="классическая технология", 0.68, 0.75),
 IF(B538="кукуруза", IF(C538="классическая технология", 0.65, 0.85),
 IF(B538="многолетние травы", IF(C538="классическая технология", 0.55, 0.7),
 IF(B538="Лён", IF(C538="классическая технология", 0.48, 0.7),
 IF(B538="Горох", IF(C538="классическая технология", 0.55, 0.8),
 "введите корректное значение"
 ))))))</f>
        <v>0.82</v>
      </c>
      <c r="W538" s="73" t="n">
        <f aca="false">H538*X538</f>
        <v>5.15</v>
      </c>
      <c r="X538" s="72" t="n">
        <v>1</v>
      </c>
    </row>
    <row r="539" customFormat="false" ht="15" hidden="false" customHeight="false" outlineLevel="0" collapsed="false">
      <c r="A539" s="59" t="n">
        <v>537</v>
      </c>
      <c r="B539" s="71" t="s">
        <v>107</v>
      </c>
      <c r="C539" s="71" t="s">
        <v>101</v>
      </c>
      <c r="D539" s="72" t="n">
        <v>0.168</v>
      </c>
      <c r="E539" s="72" t="n">
        <v>0.056</v>
      </c>
      <c r="F539" s="72" t="n">
        <v>0.224</v>
      </c>
      <c r="G539" s="73" t="n">
        <f aca="false">D539+E539+F539</f>
        <v>0.448</v>
      </c>
      <c r="H539" s="73" t="n">
        <f aca="false">I539-G539</f>
        <v>1.252</v>
      </c>
      <c r="I539" s="16" t="n">
        <v>1.7</v>
      </c>
      <c r="J539" s="74" t="n">
        <f aca="false">H539/I539*100</f>
        <v>73.6470588235294</v>
      </c>
      <c r="K539" s="62" t="n">
        <v>493</v>
      </c>
      <c r="L539" s="73" t="n">
        <f aca="false">M539+N539-P539</f>
        <v>42</v>
      </c>
      <c r="M539" s="74" t="n">
        <v>100</v>
      </c>
      <c r="N539" s="74" t="n">
        <v>8</v>
      </c>
      <c r="O539" s="75" t="n">
        <f aca="false">L539/(H539*Q539)</f>
        <v>40.4172600946919</v>
      </c>
      <c r="P539" s="74" t="n">
        <v>66</v>
      </c>
      <c r="Q539" s="72" t="n">
        <v>0.83</v>
      </c>
      <c r="R539" s="73" t="n">
        <f aca="false">S539*T539*U539*V539</f>
        <v>7.425</v>
      </c>
      <c r="S539" s="74" t="n">
        <v>6</v>
      </c>
      <c r="T539" s="72" t="n">
        <v>0.45</v>
      </c>
      <c r="U539" s="72" t="n">
        <f aca="false">44/12</f>
        <v>3.66666666666667</v>
      </c>
      <c r="V539" s="72" t="n">
        <f aca="false">IF(B539="озимая пшеница", IF(C539="классическая технология", 0.65, 0.82),
 IF(B539="подсолнечник", IF(C539="классическая технология", 0.68, 0.75),
 IF(B539="кукуруза", IF(C539="классическая технология", 0.65, 0.85),
 IF(B539="многолетние травы", IF(C539="классическая технология", 0.55, 0.7),
 IF(B539="Лён", IF(C539="классическая технология", 0.48, 0.7),
 IF(B539="Горох", IF(C539="классическая технология", 0.55, 0.8),
 "введите корректное значение"
 ))))))</f>
        <v>0.75</v>
      </c>
      <c r="W539" s="73" t="n">
        <f aca="false">H539*X539</f>
        <v>1.02664</v>
      </c>
      <c r="X539" s="72" t="n">
        <v>0.82</v>
      </c>
    </row>
    <row r="540" customFormat="false" ht="15" hidden="false" customHeight="false" outlineLevel="0" collapsed="false">
      <c r="A540" s="59" t="n">
        <v>538</v>
      </c>
      <c r="B540" s="71" t="s">
        <v>107</v>
      </c>
      <c r="C540" s="71" t="s">
        <v>102</v>
      </c>
      <c r="D540" s="72" t="n">
        <v>0.295</v>
      </c>
      <c r="E540" s="72" t="n">
        <v>0.059</v>
      </c>
      <c r="F540" s="72" t="n">
        <v>0.177</v>
      </c>
      <c r="G540" s="73" t="n">
        <f aca="false">D540+E540+F540</f>
        <v>0.531</v>
      </c>
      <c r="H540" s="73" t="n">
        <f aca="false">I540-G540</f>
        <v>0.969</v>
      </c>
      <c r="I540" s="16" t="n">
        <v>1.5</v>
      </c>
      <c r="J540" s="74" t="n">
        <f aca="false">H540/I540*100</f>
        <v>64.6</v>
      </c>
      <c r="K540" s="62" t="n">
        <v>271</v>
      </c>
      <c r="L540" s="73" t="n">
        <f aca="false">M540+N540-P540</f>
        <v>5</v>
      </c>
      <c r="M540" s="74" t="n">
        <v>50</v>
      </c>
      <c r="N540" s="74" t="n">
        <v>15</v>
      </c>
      <c r="O540" s="75" t="n">
        <f aca="false">L540/(H540*Q540)</f>
        <v>6.29263258576858</v>
      </c>
      <c r="P540" s="74" t="n">
        <v>60</v>
      </c>
      <c r="Q540" s="72" t="n">
        <v>0.82</v>
      </c>
      <c r="R540" s="73" t="n">
        <f aca="false">S540*T540*U540*V540</f>
        <v>5.61</v>
      </c>
      <c r="S540" s="74" t="n">
        <v>5</v>
      </c>
      <c r="T540" s="72" t="n">
        <v>0.45</v>
      </c>
      <c r="U540" s="72" t="n">
        <f aca="false">44/12</f>
        <v>3.66666666666667</v>
      </c>
      <c r="V540" s="72" t="n">
        <f aca="false">IF(B540="озимая пшеница", IF(C540="классическая технология", 0.65, 0.82),
 IF(B540="подсолнечник", IF(C540="классическая технология", 0.68, 0.75),
 IF(B540="кукуруза", IF(C540="классическая технология", 0.65, 0.85),
 IF(B540="многолетние травы", IF(C540="классическая технология", 0.55, 0.7),
 IF(B540="Лён", IF(C540="классическая технология", 0.48, 0.7),
 IF(B540="Горох", IF(C540="классическая технология", 0.55, 0.8),
 "введите корректное значение"
 ))))))</f>
        <v>0.68</v>
      </c>
      <c r="W540" s="73" t="n">
        <f aca="false">H540*X540</f>
        <v>0.94962</v>
      </c>
      <c r="X540" s="72" t="n">
        <v>0.98</v>
      </c>
    </row>
    <row r="541" customFormat="false" ht="15" hidden="false" customHeight="false" outlineLevel="0" collapsed="false">
      <c r="A541" s="59" t="n">
        <v>539</v>
      </c>
      <c r="B541" s="71" t="s">
        <v>107</v>
      </c>
      <c r="C541" s="71" t="s">
        <v>101</v>
      </c>
      <c r="D541" s="72" t="n">
        <v>0.195</v>
      </c>
      <c r="E541" s="72" t="n">
        <v>0.13</v>
      </c>
      <c r="F541" s="72" t="n">
        <v>0.325</v>
      </c>
      <c r="G541" s="73" t="n">
        <f aca="false">D541+E541+F541</f>
        <v>0.65</v>
      </c>
      <c r="H541" s="73" t="n">
        <f aca="false">I541-G541</f>
        <v>0.25</v>
      </c>
      <c r="I541" s="16" t="n">
        <v>0.9</v>
      </c>
      <c r="J541" s="74" t="n">
        <f aca="false">H541/I541*100</f>
        <v>27.7777777777778</v>
      </c>
      <c r="K541" s="62" t="n">
        <v>410</v>
      </c>
      <c r="L541" s="73" t="n">
        <f aca="false">M541+N541-P541</f>
        <v>107</v>
      </c>
      <c r="M541" s="74" t="n">
        <v>136</v>
      </c>
      <c r="N541" s="74" t="n">
        <v>15</v>
      </c>
      <c r="O541" s="75" t="n">
        <f aca="false">L541/(H541*Q541)</f>
        <v>515.66265060241</v>
      </c>
      <c r="P541" s="74" t="n">
        <v>44</v>
      </c>
      <c r="Q541" s="72" t="n">
        <v>0.83</v>
      </c>
      <c r="R541" s="73" t="n">
        <f aca="false">S541*T541*U541*V541</f>
        <v>7.425</v>
      </c>
      <c r="S541" s="74" t="n">
        <v>6</v>
      </c>
      <c r="T541" s="72" t="n">
        <v>0.45</v>
      </c>
      <c r="U541" s="72" t="n">
        <f aca="false">44/12</f>
        <v>3.66666666666667</v>
      </c>
      <c r="V541" s="72" t="n">
        <f aca="false">IF(B541="озимая пшеница", IF(C541="классическая технология", 0.65, 0.82),
 IF(B541="подсолнечник", IF(C541="классическая технология", 0.68, 0.75),
 IF(B541="кукуруза", IF(C541="классическая технология", 0.65, 0.85),
 IF(B541="многолетние травы", IF(C541="классическая технология", 0.55, 0.7),
 IF(B541="Лён", IF(C541="классическая технология", 0.48, 0.7),
 IF(B541="Горох", IF(C541="классическая технология", 0.55, 0.8),
 "введите корректное значение"
 ))))))</f>
        <v>0.75</v>
      </c>
      <c r="W541" s="73" t="n">
        <f aca="false">H541*X541</f>
        <v>0.225</v>
      </c>
      <c r="X541" s="72" t="n">
        <v>0.9</v>
      </c>
    </row>
    <row r="542" customFormat="false" ht="15" hidden="false" customHeight="false" outlineLevel="0" collapsed="false">
      <c r="A542" s="59" t="n">
        <v>540</v>
      </c>
      <c r="B542" s="71" t="s">
        <v>107</v>
      </c>
      <c r="C542" s="71" t="s">
        <v>102</v>
      </c>
      <c r="D542" s="72" t="n">
        <v>0.392</v>
      </c>
      <c r="E542" s="72" t="n">
        <v>0.098</v>
      </c>
      <c r="F542" s="72" t="n">
        <v>0.392</v>
      </c>
      <c r="G542" s="73" t="n">
        <f aca="false">D542+E542+F542</f>
        <v>0.882</v>
      </c>
      <c r="H542" s="73" t="n">
        <f aca="false">I542-G542</f>
        <v>0.118</v>
      </c>
      <c r="I542" s="16" t="n">
        <v>1</v>
      </c>
      <c r="J542" s="74" t="n">
        <f aca="false">H542/I542*100</f>
        <v>11.8</v>
      </c>
      <c r="K542" s="62" t="n">
        <v>226</v>
      </c>
      <c r="L542" s="73" t="n">
        <f aca="false">M542+N542-P542</f>
        <v>94</v>
      </c>
      <c r="M542" s="74" t="n">
        <v>143</v>
      </c>
      <c r="N542" s="74" t="n">
        <v>6</v>
      </c>
      <c r="O542" s="75" t="n">
        <f aca="false">L542/(H542*Q542)</f>
        <v>829.802259887006</v>
      </c>
      <c r="P542" s="74" t="n">
        <v>55</v>
      </c>
      <c r="Q542" s="72" t="n">
        <v>0.96</v>
      </c>
      <c r="R542" s="73" t="n">
        <f aca="false">S542*T542*U542*V542</f>
        <v>6.732</v>
      </c>
      <c r="S542" s="74" t="n">
        <v>6</v>
      </c>
      <c r="T542" s="72" t="n">
        <v>0.45</v>
      </c>
      <c r="U542" s="72" t="n">
        <f aca="false">44/12</f>
        <v>3.66666666666667</v>
      </c>
      <c r="V542" s="72" t="n">
        <f aca="false">IF(B542="озимая пшеница", IF(C542="классическая технология", 0.65, 0.82),
 IF(B542="подсолнечник", IF(C542="классическая технология", 0.68, 0.75),
 IF(B542="кукуруза", IF(C542="классическая технология", 0.65, 0.85),
 IF(B542="многолетние травы", IF(C542="классическая технология", 0.55, 0.7),
 IF(B542="Лён", IF(C542="классическая технология", 0.48, 0.7),
 IF(B542="Горох", IF(C542="классическая технология", 0.55, 0.8),
 "введите корректное значение"
 ))))))</f>
        <v>0.68</v>
      </c>
      <c r="W542" s="73" t="n">
        <f aca="false">H542*X542</f>
        <v>0.11446</v>
      </c>
      <c r="X542" s="72" t="n">
        <v>0.97</v>
      </c>
    </row>
    <row r="543" customFormat="false" ht="15" hidden="false" customHeight="false" outlineLevel="0" collapsed="false">
      <c r="A543" s="59" t="n">
        <v>541</v>
      </c>
      <c r="B543" s="71" t="s">
        <v>107</v>
      </c>
      <c r="C543" s="71" t="s">
        <v>102</v>
      </c>
      <c r="D543" s="72" t="n">
        <v>0.294</v>
      </c>
      <c r="E543" s="72" t="n">
        <v>0.098</v>
      </c>
      <c r="F543" s="72" t="n">
        <v>0.098</v>
      </c>
      <c r="G543" s="73" t="n">
        <f aca="false">D543+E543+F543</f>
        <v>0.49</v>
      </c>
      <c r="H543" s="73" t="n">
        <f aca="false">I543-G543</f>
        <v>1.31</v>
      </c>
      <c r="I543" s="16" t="n">
        <v>1.8</v>
      </c>
      <c r="J543" s="74" t="n">
        <f aca="false">H543/I543*100</f>
        <v>72.7777777777778</v>
      </c>
      <c r="K543" s="62" t="n">
        <v>214</v>
      </c>
      <c r="L543" s="73" t="n">
        <f aca="false">M543+N543-P543</f>
        <v>64</v>
      </c>
      <c r="M543" s="74" t="n">
        <v>120</v>
      </c>
      <c r="N543" s="74" t="n">
        <v>10</v>
      </c>
      <c r="O543" s="75" t="n">
        <f aca="false">L543/(H543*Q543)</f>
        <v>51.4262756126959</v>
      </c>
      <c r="P543" s="74" t="n">
        <v>66</v>
      </c>
      <c r="Q543" s="72" t="n">
        <v>0.95</v>
      </c>
      <c r="R543" s="73" t="n">
        <f aca="false">S543*T543*U543*V543</f>
        <v>6.732</v>
      </c>
      <c r="S543" s="74" t="n">
        <v>6</v>
      </c>
      <c r="T543" s="72" t="n">
        <v>0.45</v>
      </c>
      <c r="U543" s="72" t="n">
        <f aca="false">44/12</f>
        <v>3.66666666666667</v>
      </c>
      <c r="V543" s="72" t="n">
        <f aca="false">IF(B543="озимая пшеница", IF(C543="классическая технология", 0.65, 0.82),
 IF(B543="подсолнечник", IF(C543="классическая технология", 0.68, 0.75),
 IF(B543="кукуруза", IF(C543="классическая технология", 0.65, 0.85),
 IF(B543="многолетние травы", IF(C543="классическая технология", 0.55, 0.7),
 IF(B543="Лён", IF(C543="классическая технология", 0.48, 0.7),
 IF(B543="Горох", IF(C543="классическая технология", 0.55, 0.8),
 "введите корректное значение"
 ))))))</f>
        <v>0.68</v>
      </c>
      <c r="W543" s="73" t="n">
        <f aca="false">H543*X543</f>
        <v>1.1135</v>
      </c>
      <c r="X543" s="72" t="n">
        <v>0.85</v>
      </c>
    </row>
    <row r="544" customFormat="false" ht="15" hidden="false" customHeight="false" outlineLevel="0" collapsed="false">
      <c r="A544" s="59" t="n">
        <v>542</v>
      </c>
      <c r="B544" s="71" t="s">
        <v>103</v>
      </c>
      <c r="C544" s="71" t="s">
        <v>102</v>
      </c>
      <c r="D544" s="72" t="n">
        <v>0.432</v>
      </c>
      <c r="E544" s="72" t="n">
        <v>0.072</v>
      </c>
      <c r="F544" s="72" t="n">
        <v>0.216</v>
      </c>
      <c r="G544" s="73" t="n">
        <f aca="false">D544+E544+F544</f>
        <v>0.72</v>
      </c>
      <c r="H544" s="73" t="n">
        <f aca="false">I544-G544</f>
        <v>3.88</v>
      </c>
      <c r="I544" s="16" t="n">
        <v>4.6</v>
      </c>
      <c r="J544" s="74" t="n">
        <f aca="false">H544/I544*100</f>
        <v>84.3478260869565</v>
      </c>
      <c r="K544" s="62" t="n">
        <v>340</v>
      </c>
      <c r="L544" s="73" t="n">
        <f aca="false">M544+N544-P544</f>
        <v>14</v>
      </c>
      <c r="M544" s="74" t="n">
        <v>76</v>
      </c>
      <c r="N544" s="74" t="n">
        <v>12</v>
      </c>
      <c r="O544" s="75" t="n">
        <f aca="false">L544/(H544*Q544)</f>
        <v>4.24499696785931</v>
      </c>
      <c r="P544" s="74" t="n">
        <v>74</v>
      </c>
      <c r="Q544" s="72" t="n">
        <v>0.85</v>
      </c>
      <c r="R544" s="73" t="n">
        <f aca="false">S544*T544*U544*V544</f>
        <v>5.3625</v>
      </c>
      <c r="S544" s="74" t="n">
        <v>5</v>
      </c>
      <c r="T544" s="72" t="n">
        <v>0.45</v>
      </c>
      <c r="U544" s="72" t="n">
        <f aca="false">44/12</f>
        <v>3.66666666666667</v>
      </c>
      <c r="V544" s="72" t="n">
        <f aca="false">IF(B544="озимая пшеница", IF(C544="классическая технология", 0.65, 0.82),
 IF(B544="подсолнечник", IF(C544="классическая технология", 0.68, 0.75),
 IF(B544="кукуруза", IF(C544="классическая технология", 0.65, 0.85),
 IF(B544="многолетние травы", IF(C544="классическая технология", 0.55, 0.7),
 IF(B544="Лён", IF(C544="классическая технология", 0.48, 0.7),
 IF(B544="Горох", IF(C544="классическая технология", 0.55, 0.8),
 "введите корректное значение"
 ))))))</f>
        <v>0.65</v>
      </c>
      <c r="W544" s="73" t="n">
        <f aca="false">H544*X544</f>
        <v>3.3756</v>
      </c>
      <c r="X544" s="72" t="n">
        <v>0.87</v>
      </c>
    </row>
    <row r="545" customFormat="false" ht="15" hidden="false" customHeight="false" outlineLevel="0" collapsed="false">
      <c r="A545" s="59" t="n">
        <v>543</v>
      </c>
      <c r="B545" s="71" t="s">
        <v>107</v>
      </c>
      <c r="C545" s="71" t="s">
        <v>101</v>
      </c>
      <c r="D545" s="72" t="n">
        <v>0.228</v>
      </c>
      <c r="E545" s="72" t="n">
        <v>0.057</v>
      </c>
      <c r="F545" s="72" t="n">
        <v>0.399</v>
      </c>
      <c r="G545" s="73" t="n">
        <f aca="false">D545+E545+F545</f>
        <v>0.684</v>
      </c>
      <c r="H545" s="73" t="n">
        <f aca="false">I545-G545</f>
        <v>1.016</v>
      </c>
      <c r="I545" s="16" t="n">
        <v>1.7</v>
      </c>
      <c r="J545" s="74" t="n">
        <f aca="false">H545/I545*100</f>
        <v>59.7647058823529</v>
      </c>
      <c r="K545" s="62" t="n">
        <v>181</v>
      </c>
      <c r="L545" s="73" t="n">
        <f aca="false">M545+N545-P545</f>
        <v>39</v>
      </c>
      <c r="M545" s="74" t="n">
        <v>82</v>
      </c>
      <c r="N545" s="74" t="n">
        <v>7</v>
      </c>
      <c r="O545" s="75" t="n">
        <f aca="false">L545/(H545*Q545)</f>
        <v>46.2479840622332</v>
      </c>
      <c r="P545" s="74" t="n">
        <v>50</v>
      </c>
      <c r="Q545" s="72" t="n">
        <v>0.83</v>
      </c>
      <c r="R545" s="73" t="n">
        <f aca="false">S545*T545*U545*V545</f>
        <v>4.95</v>
      </c>
      <c r="S545" s="74" t="n">
        <v>4</v>
      </c>
      <c r="T545" s="72" t="n">
        <v>0.45</v>
      </c>
      <c r="U545" s="72" t="n">
        <f aca="false">44/12</f>
        <v>3.66666666666667</v>
      </c>
      <c r="V545" s="72" t="n">
        <f aca="false">IF(B545="озимая пшеница", IF(C545="классическая технология", 0.65, 0.82),
 IF(B545="подсолнечник", IF(C545="классическая технология", 0.68, 0.75),
 IF(B545="кукуруза", IF(C545="классическая технология", 0.65, 0.85),
 IF(B545="многолетние травы", IF(C545="классическая технология", 0.55, 0.7),
 IF(B545="Лён", IF(C545="классическая технология", 0.48, 0.7),
 IF(B545="Горох", IF(C545="классическая технология", 0.55, 0.8),
 "введите корректное значение"
 ))))))</f>
        <v>0.75</v>
      </c>
      <c r="W545" s="73" t="n">
        <f aca="false">H545*X545</f>
        <v>0.89408</v>
      </c>
      <c r="X545" s="72" t="n">
        <v>0.88</v>
      </c>
    </row>
    <row r="546" customFormat="false" ht="15" hidden="false" customHeight="false" outlineLevel="0" collapsed="false">
      <c r="A546" s="59" t="n">
        <v>544</v>
      </c>
      <c r="B546" s="71" t="s">
        <v>106</v>
      </c>
      <c r="C546" s="71" t="s">
        <v>102</v>
      </c>
      <c r="D546" s="72" t="n">
        <v>0.42</v>
      </c>
      <c r="E546" s="72" t="n">
        <v>0.12</v>
      </c>
      <c r="F546" s="72" t="n">
        <v>0.18</v>
      </c>
      <c r="G546" s="73" t="n">
        <f aca="false">D546+E546+F546</f>
        <v>0.72</v>
      </c>
      <c r="H546" s="73" t="n">
        <f aca="false">I546-G546</f>
        <v>3.88</v>
      </c>
      <c r="I546" s="16" t="n">
        <v>4.6</v>
      </c>
      <c r="J546" s="74" t="n">
        <f aca="false">H546/I546*100</f>
        <v>84.3478260869565</v>
      </c>
      <c r="K546" s="62" t="n">
        <v>323</v>
      </c>
      <c r="L546" s="73" t="n">
        <f aca="false">M546+N546-P546</f>
        <v>56</v>
      </c>
      <c r="M546" s="74" t="n">
        <v>110</v>
      </c>
      <c r="N546" s="74" t="n">
        <v>5</v>
      </c>
      <c r="O546" s="75" t="n">
        <f aca="false">L546/(H546*Q546)</f>
        <v>17.8185057910144</v>
      </c>
      <c r="P546" s="74" t="n">
        <v>59</v>
      </c>
      <c r="Q546" s="72" t="n">
        <v>0.81</v>
      </c>
      <c r="R546" s="73" t="n">
        <f aca="false">S546*T546*U546*V546</f>
        <v>4.5375</v>
      </c>
      <c r="S546" s="74" t="n">
        <v>5</v>
      </c>
      <c r="T546" s="72" t="n">
        <v>0.45</v>
      </c>
      <c r="U546" s="72" t="n">
        <f aca="false">44/12</f>
        <v>3.66666666666667</v>
      </c>
      <c r="V546" s="72" t="n">
        <f aca="false">IF(B546="озимая пшеница", IF(C546="классическая технология", 0.65, 0.82),
 IF(B546="подсолнечник", IF(C546="классическая технология", 0.68, 0.75),
 IF(B546="кукуруза", IF(C546="классическая технология", 0.65, 0.85),
 IF(B546="многолетние травы", IF(C546="классическая технология", 0.55, 0.7),
 IF(B546="Лён", IF(C546="классическая технология", 0.48, 0.7),
 IF(B546="Горох", IF(C546="классическая технология", 0.55, 0.8),
 "введите корректное значение"
 ))))))</f>
        <v>0.55</v>
      </c>
      <c r="W546" s="73" t="n">
        <f aca="false">H546*X546</f>
        <v>3.7248</v>
      </c>
      <c r="X546" s="72" t="n">
        <v>0.96</v>
      </c>
    </row>
    <row r="547" customFormat="false" ht="15" hidden="false" customHeight="false" outlineLevel="0" collapsed="false">
      <c r="A547" s="59" t="n">
        <v>545</v>
      </c>
      <c r="B547" s="71" t="s">
        <v>106</v>
      </c>
      <c r="C547" s="71" t="s">
        <v>101</v>
      </c>
      <c r="D547" s="72" t="n">
        <v>0.294</v>
      </c>
      <c r="E547" s="72" t="n">
        <v>0.049</v>
      </c>
      <c r="F547" s="72" t="n">
        <v>0.343</v>
      </c>
      <c r="G547" s="73" t="n">
        <f aca="false">D547+E547+F547</f>
        <v>0.686</v>
      </c>
      <c r="H547" s="73" t="n">
        <f aca="false">I547-G547</f>
        <v>3.714</v>
      </c>
      <c r="I547" s="16" t="n">
        <v>4.4</v>
      </c>
      <c r="J547" s="74" t="n">
        <f aca="false">H547/I547*100</f>
        <v>84.4090909090909</v>
      </c>
      <c r="K547" s="62" t="n">
        <v>138</v>
      </c>
      <c r="L547" s="73" t="n">
        <f aca="false">M547+N547-P547</f>
        <v>3</v>
      </c>
      <c r="M547" s="74" t="n">
        <v>68</v>
      </c>
      <c r="N547" s="74" t="n">
        <v>8</v>
      </c>
      <c r="O547" s="75" t="n">
        <f aca="false">L547/(H547*Q547)</f>
        <v>0.841410877759828</v>
      </c>
      <c r="P547" s="74" t="n">
        <v>73</v>
      </c>
      <c r="Q547" s="72" t="n">
        <v>0.96</v>
      </c>
      <c r="R547" s="73" t="n">
        <f aca="false">S547*T547*U547*V547</f>
        <v>6.93</v>
      </c>
      <c r="S547" s="74" t="n">
        <v>6</v>
      </c>
      <c r="T547" s="72" t="n">
        <v>0.45</v>
      </c>
      <c r="U547" s="72" t="n">
        <f aca="false">44/12</f>
        <v>3.66666666666667</v>
      </c>
      <c r="V547" s="72" t="n">
        <f aca="false">IF(B547="озимая пшеница", IF(C547="классическая технология", 0.65, 0.82),
 IF(B547="подсолнечник", IF(C547="классическая технология", 0.68, 0.75),
 IF(B547="кукуруза", IF(C547="классическая технология", 0.65, 0.85),
 IF(B547="многолетние травы", IF(C547="классическая технология", 0.55, 0.7),
 IF(B547="Лён", IF(C547="классическая технология", 0.48, 0.7),
 IF(B547="Горох", IF(C547="классическая технология", 0.55, 0.8),
 "введите корректное значение"
 ))))))</f>
        <v>0.7</v>
      </c>
      <c r="W547" s="73" t="n">
        <f aca="false">H547*X547</f>
        <v>3.26832</v>
      </c>
      <c r="X547" s="72" t="n">
        <v>0.88</v>
      </c>
    </row>
    <row r="548" customFormat="false" ht="15" hidden="false" customHeight="false" outlineLevel="0" collapsed="false">
      <c r="A548" s="59" t="n">
        <v>546</v>
      </c>
      <c r="B548" s="71" t="s">
        <v>100</v>
      </c>
      <c r="C548" s="71" t="s">
        <v>102</v>
      </c>
      <c r="D548" s="72" t="n">
        <v>0.365</v>
      </c>
      <c r="E548" s="72" t="n">
        <v>0.146</v>
      </c>
      <c r="F548" s="72" t="n">
        <v>0.584</v>
      </c>
      <c r="G548" s="73" t="n">
        <f aca="false">D548+E548+F548</f>
        <v>1.095</v>
      </c>
      <c r="H548" s="73" t="n">
        <f aca="false">I548-G548</f>
        <v>0.00500000000000012</v>
      </c>
      <c r="I548" s="16" t="n">
        <v>1.1</v>
      </c>
      <c r="J548" s="74" t="n">
        <f aca="false">H548/I548*100</f>
        <v>0.454545454545465</v>
      </c>
      <c r="K548" s="62" t="n">
        <v>465</v>
      </c>
      <c r="L548" s="73" t="n">
        <f aca="false">M548+N548-P548</f>
        <v>34</v>
      </c>
      <c r="M548" s="74" t="n">
        <v>108</v>
      </c>
      <c r="N548" s="74" t="n">
        <v>11</v>
      </c>
      <c r="O548" s="75" t="n">
        <f aca="false">L548/(H548*Q548)</f>
        <v>7906.97674418587</v>
      </c>
      <c r="P548" s="74" t="n">
        <v>85</v>
      </c>
      <c r="Q548" s="72" t="n">
        <v>0.86</v>
      </c>
      <c r="R548" s="73" t="n">
        <f aca="false">S548*T548*U548*V548</f>
        <v>2.376</v>
      </c>
      <c r="S548" s="74" t="n">
        <v>3</v>
      </c>
      <c r="T548" s="72" t="n">
        <v>0.45</v>
      </c>
      <c r="U548" s="72" t="n">
        <f aca="false">44/12</f>
        <v>3.66666666666667</v>
      </c>
      <c r="V548" s="72" t="n">
        <f aca="false">IF(B548="озимая пшеница", IF(C548="классическая технология", 0.65, 0.82),
 IF(B548="подсолнечник", IF(C548="классическая технология", 0.68, 0.75),
 IF(B548="кукуруза", IF(C548="классическая технология", 0.65, 0.85),
 IF(B548="многолетние травы", IF(C548="классическая технология", 0.55, 0.7),
 IF(B548="Лён", IF(C548="классическая технология", 0.48, 0.7),
 IF(B548="Горох", IF(C548="классическая технология", 0.55, 0.8),
 "введите корректное значение"
 ))))))</f>
        <v>0.48</v>
      </c>
      <c r="W548" s="73" t="n">
        <f aca="false">H548*X548</f>
        <v>0.0045000000000001</v>
      </c>
      <c r="X548" s="72" t="n">
        <v>0.9</v>
      </c>
    </row>
    <row r="549" customFormat="false" ht="15" hidden="false" customHeight="false" outlineLevel="0" collapsed="false">
      <c r="A549" s="59" t="n">
        <v>547</v>
      </c>
      <c r="B549" s="71" t="s">
        <v>105</v>
      </c>
      <c r="C549" s="71" t="s">
        <v>102</v>
      </c>
      <c r="D549" s="72" t="n">
        <v>0.162</v>
      </c>
      <c r="E549" s="72" t="n">
        <v>0.054</v>
      </c>
      <c r="F549" s="72" t="n">
        <v>0.432</v>
      </c>
      <c r="G549" s="73" t="n">
        <f aca="false">D549+E549+F549</f>
        <v>0.648</v>
      </c>
      <c r="H549" s="73" t="n">
        <f aca="false">I549-G549</f>
        <v>3.852</v>
      </c>
      <c r="I549" s="16" t="n">
        <v>4.5</v>
      </c>
      <c r="J549" s="74" t="n">
        <f aca="false">H549/I549*100</f>
        <v>85.6</v>
      </c>
      <c r="K549" s="62" t="n">
        <v>240</v>
      </c>
      <c r="L549" s="73" t="n">
        <f aca="false">M549+N549-P549</f>
        <v>29</v>
      </c>
      <c r="M549" s="74" t="n">
        <v>89</v>
      </c>
      <c r="N549" s="74" t="n">
        <v>9</v>
      </c>
      <c r="O549" s="75" t="n">
        <f aca="false">L549/(H549*Q549)</f>
        <v>7.9247964147128</v>
      </c>
      <c r="P549" s="74" t="n">
        <v>69</v>
      </c>
      <c r="Q549" s="72" t="n">
        <v>0.95</v>
      </c>
      <c r="R549" s="73" t="n">
        <f aca="false">S549*T549*U549*V549</f>
        <v>4.29</v>
      </c>
      <c r="S549" s="74" t="n">
        <v>4</v>
      </c>
      <c r="T549" s="72" t="n">
        <v>0.45</v>
      </c>
      <c r="U549" s="72" t="n">
        <f aca="false">44/12</f>
        <v>3.66666666666667</v>
      </c>
      <c r="V549" s="72" t="n">
        <f aca="false">IF(B549="озимая пшеница", IF(C549="классическая технология", 0.65, 0.82),
 IF(B549="подсолнечник", IF(C549="классическая технология", 0.68, 0.75),
 IF(B549="кукуруза", IF(C549="классическая технология", 0.65, 0.85),
 IF(B549="многолетние травы", IF(C549="классическая технология", 0.55, 0.7),
 IF(B549="Лён", IF(C549="классическая технология", 0.48, 0.7),
 IF(B549="Горох", IF(C549="классическая технология", 0.55, 0.8),
 "введите корректное значение"
 ))))))</f>
        <v>0.65</v>
      </c>
      <c r="W549" s="73" t="n">
        <f aca="false">H549*X549</f>
        <v>3.38976</v>
      </c>
      <c r="X549" s="72" t="n">
        <v>0.88</v>
      </c>
    </row>
    <row r="550" customFormat="false" ht="15" hidden="false" customHeight="false" outlineLevel="0" collapsed="false">
      <c r="A550" s="59" t="n">
        <v>548</v>
      </c>
      <c r="B550" s="71" t="s">
        <v>103</v>
      </c>
      <c r="C550" s="71" t="s">
        <v>102</v>
      </c>
      <c r="D550" s="72" t="n">
        <v>0.511</v>
      </c>
      <c r="E550" s="72" t="n">
        <v>0.073</v>
      </c>
      <c r="F550" s="72" t="n">
        <v>0.511</v>
      </c>
      <c r="G550" s="73" t="n">
        <f aca="false">D550+E550+F550</f>
        <v>1.095</v>
      </c>
      <c r="H550" s="73" t="n">
        <f aca="false">I550-G550</f>
        <v>3.605</v>
      </c>
      <c r="I550" s="16" t="n">
        <v>4.7</v>
      </c>
      <c r="J550" s="74" t="n">
        <f aca="false">H550/I550*100</f>
        <v>76.7021276595745</v>
      </c>
      <c r="K550" s="62" t="n">
        <v>479</v>
      </c>
      <c r="L550" s="73" t="n">
        <f aca="false">M550+N550-P550</f>
        <v>14</v>
      </c>
      <c r="M550" s="74" t="n">
        <v>50</v>
      </c>
      <c r="N550" s="74" t="n">
        <v>9</v>
      </c>
      <c r="O550" s="75" t="n">
        <f aca="false">L550/(H550*Q550)</f>
        <v>4.85436893203884</v>
      </c>
      <c r="P550" s="74" t="n">
        <v>45</v>
      </c>
      <c r="Q550" s="72" t="n">
        <v>0.8</v>
      </c>
      <c r="R550" s="73" t="n">
        <f aca="false">S550*T550*U550*V550</f>
        <v>5.3625</v>
      </c>
      <c r="S550" s="74" t="n">
        <v>5</v>
      </c>
      <c r="T550" s="72" t="n">
        <v>0.45</v>
      </c>
      <c r="U550" s="72" t="n">
        <f aca="false">44/12</f>
        <v>3.66666666666667</v>
      </c>
      <c r="V550" s="72" t="n">
        <f aca="false">IF(B550="озимая пшеница", IF(C550="классическая технология", 0.65, 0.82),
 IF(B550="подсолнечник", IF(C550="классическая технология", 0.68, 0.75),
 IF(B550="кукуруза", IF(C550="классическая технология", 0.65, 0.85),
 IF(B550="многолетние травы", IF(C550="классическая технология", 0.55, 0.7),
 IF(B550="Лён", IF(C550="классическая технология", 0.48, 0.7),
 IF(B550="Горох", IF(C550="классическая технология", 0.55, 0.8),
 "введите корректное значение"
 ))))))</f>
        <v>0.65</v>
      </c>
      <c r="W550" s="73" t="n">
        <f aca="false">H550*X550</f>
        <v>3.13635</v>
      </c>
      <c r="X550" s="72" t="n">
        <v>0.87</v>
      </c>
    </row>
    <row r="551" customFormat="false" ht="15" hidden="false" customHeight="false" outlineLevel="0" collapsed="false">
      <c r="A551" s="59" t="n">
        <v>549</v>
      </c>
      <c r="B551" s="71" t="s">
        <v>100</v>
      </c>
      <c r="C551" s="71" t="s">
        <v>101</v>
      </c>
      <c r="D551" s="72" t="n">
        <v>0.497</v>
      </c>
      <c r="E551" s="72" t="n">
        <v>0.071</v>
      </c>
      <c r="F551" s="72" t="n">
        <v>0.213</v>
      </c>
      <c r="G551" s="73" t="n">
        <f aca="false">D551+E551+F551</f>
        <v>0.781</v>
      </c>
      <c r="H551" s="73" t="n">
        <f aca="false">I551-G551</f>
        <v>0.0190000000000001</v>
      </c>
      <c r="I551" s="16" t="n">
        <v>0.8</v>
      </c>
      <c r="J551" s="74" t="n">
        <f aca="false">H551/I551*100</f>
        <v>2.37500000000002</v>
      </c>
      <c r="K551" s="62" t="n">
        <v>174</v>
      </c>
      <c r="L551" s="73" t="n">
        <f aca="false">M551+N551-P551</f>
        <v>15</v>
      </c>
      <c r="M551" s="74" t="n">
        <v>82</v>
      </c>
      <c r="N551" s="74" t="n">
        <v>14</v>
      </c>
      <c r="O551" s="75" t="n">
        <f aca="false">L551/(H551*Q551)</f>
        <v>839.865621500554</v>
      </c>
      <c r="P551" s="74" t="n">
        <v>81</v>
      </c>
      <c r="Q551" s="72" t="n">
        <v>0.94</v>
      </c>
      <c r="R551" s="73" t="n">
        <f aca="false">S551*T551*U551*V551</f>
        <v>4.62</v>
      </c>
      <c r="S551" s="74" t="n">
        <v>4</v>
      </c>
      <c r="T551" s="72" t="n">
        <v>0.45</v>
      </c>
      <c r="U551" s="72" t="n">
        <f aca="false">44/12</f>
        <v>3.66666666666667</v>
      </c>
      <c r="V551" s="72" t="n">
        <f aca="false">IF(B551="озимая пшеница", IF(C551="классическая технология", 0.65, 0.82),
 IF(B551="подсолнечник", IF(C551="классическая технология", 0.68, 0.75),
 IF(B551="кукуруза", IF(C551="классическая технология", 0.65, 0.85),
 IF(B551="многолетние травы", IF(C551="классическая технология", 0.55, 0.7),
 IF(B551="Лён", IF(C551="классическая технология", 0.48, 0.7),
 IF(B551="Горох", IF(C551="классическая технология", 0.55, 0.8),
 "введите корректное значение"
 ))))))</f>
        <v>0.7</v>
      </c>
      <c r="W551" s="73" t="n">
        <f aca="false">H551*X551</f>
        <v>0.0157700000000001</v>
      </c>
      <c r="X551" s="72" t="n">
        <v>0.83</v>
      </c>
    </row>
    <row r="552" customFormat="false" ht="15" hidden="false" customHeight="false" outlineLevel="0" collapsed="false">
      <c r="A552" s="59" t="n">
        <v>550</v>
      </c>
      <c r="B552" s="71" t="s">
        <v>103</v>
      </c>
      <c r="C552" s="71" t="s">
        <v>102</v>
      </c>
      <c r="D552" s="72" t="n">
        <v>0.472</v>
      </c>
      <c r="E552" s="72" t="n">
        <v>0.118</v>
      </c>
      <c r="F552" s="72" t="n">
        <v>0.118</v>
      </c>
      <c r="G552" s="73" t="n">
        <f aca="false">D552+E552+F552</f>
        <v>0.708</v>
      </c>
      <c r="H552" s="73" t="n">
        <f aca="false">I552-G552</f>
        <v>5.192</v>
      </c>
      <c r="I552" s="16" t="n">
        <v>5.9</v>
      </c>
      <c r="J552" s="74" t="n">
        <f aca="false">H552/I552*100</f>
        <v>88</v>
      </c>
      <c r="K552" s="62" t="n">
        <v>474</v>
      </c>
      <c r="L552" s="73" t="n">
        <f aca="false">M552+N552-P552</f>
        <v>53</v>
      </c>
      <c r="M552" s="74" t="n">
        <v>118</v>
      </c>
      <c r="N552" s="74" t="n">
        <v>5</v>
      </c>
      <c r="O552" s="75" t="n">
        <f aca="false">L552/(H552*Q552)</f>
        <v>12.6024843538968</v>
      </c>
      <c r="P552" s="74" t="n">
        <v>70</v>
      </c>
      <c r="Q552" s="72" t="n">
        <v>0.81</v>
      </c>
      <c r="R552" s="73" t="n">
        <f aca="false">S552*T552*U552*V552</f>
        <v>6.435</v>
      </c>
      <c r="S552" s="74" t="n">
        <v>6</v>
      </c>
      <c r="T552" s="72" t="n">
        <v>0.45</v>
      </c>
      <c r="U552" s="72" t="n">
        <f aca="false">44/12</f>
        <v>3.66666666666667</v>
      </c>
      <c r="V552" s="72" t="n">
        <f aca="false">IF(B552="озимая пшеница", IF(C552="классическая технология", 0.65, 0.82),
 IF(B552="подсолнечник", IF(C552="классическая технология", 0.68, 0.75),
 IF(B552="кукуруза", IF(C552="классическая технология", 0.65, 0.85),
 IF(B552="многолетние травы", IF(C552="классическая технология", 0.55, 0.7),
 IF(B552="Лён", IF(C552="классическая технология", 0.48, 0.7),
 IF(B552="Горох", IF(C552="классическая технология", 0.55, 0.8),
 "введите корректное значение"
 ))))))</f>
        <v>0.65</v>
      </c>
      <c r="W552" s="73" t="n">
        <f aca="false">H552*X552</f>
        <v>4.56896</v>
      </c>
      <c r="X552" s="72" t="n">
        <v>0.88</v>
      </c>
    </row>
    <row r="553" customFormat="false" ht="15" hidden="false" customHeight="false" outlineLevel="0" collapsed="false">
      <c r="A553" s="59" t="n">
        <v>551</v>
      </c>
      <c r="B553" s="71" t="s">
        <v>104</v>
      </c>
      <c r="C553" s="71" t="s">
        <v>101</v>
      </c>
      <c r="D553" s="72" t="n">
        <v>0.416</v>
      </c>
      <c r="E553" s="72" t="n">
        <v>0.052</v>
      </c>
      <c r="F553" s="72" t="n">
        <v>0.208</v>
      </c>
      <c r="G553" s="73" t="n">
        <f aca="false">D553+E553+F553</f>
        <v>0.676</v>
      </c>
      <c r="H553" s="73" t="n">
        <f aca="false">I553-G553</f>
        <v>1.524</v>
      </c>
      <c r="I553" s="16" t="n">
        <v>2.2</v>
      </c>
      <c r="J553" s="74" t="n">
        <f aca="false">H553/I553*100</f>
        <v>69.2727272727273</v>
      </c>
      <c r="K553" s="62" t="n">
        <v>232</v>
      </c>
      <c r="L553" s="73" t="n">
        <f aca="false">M553+N553-P553</f>
        <v>19</v>
      </c>
      <c r="M553" s="74" t="n">
        <v>89</v>
      </c>
      <c r="N553" s="74" t="n">
        <v>15</v>
      </c>
      <c r="O553" s="75" t="n">
        <f aca="false">L553/(H553*Q553)</f>
        <v>15.3915945691974</v>
      </c>
      <c r="P553" s="74" t="n">
        <v>85</v>
      </c>
      <c r="Q553" s="72" t="n">
        <v>0.81</v>
      </c>
      <c r="R553" s="73" t="n">
        <f aca="false">S553*T553*U553*V553</f>
        <v>3.96</v>
      </c>
      <c r="S553" s="74" t="n">
        <v>3</v>
      </c>
      <c r="T553" s="72" t="n">
        <v>0.45</v>
      </c>
      <c r="U553" s="72" t="n">
        <f aca="false">44/12</f>
        <v>3.66666666666667</v>
      </c>
      <c r="V553" s="72" t="n">
        <f aca="false">IF(B553="озимая пшеница", IF(C553="классическая технология", 0.65, 0.82),
 IF(B553="подсолнечник", IF(C553="классическая технология", 0.68, 0.75),
 IF(B553="кукуруза", IF(C553="классическая технология", 0.65, 0.85),
 IF(B553="многолетние травы", IF(C553="классическая технология", 0.55, 0.7),
 IF(B553="Лён", IF(C553="классическая технология", 0.48, 0.7),
 IF(B553="Горох", IF(C553="классическая технология", 0.55, 0.8),
 "введите корректное значение"
 ))))))</f>
        <v>0.8</v>
      </c>
      <c r="W553" s="73" t="n">
        <f aca="false">H553*X553</f>
        <v>1.41732</v>
      </c>
      <c r="X553" s="72" t="n">
        <v>0.93</v>
      </c>
    </row>
    <row r="554" customFormat="false" ht="15" hidden="false" customHeight="false" outlineLevel="0" collapsed="false">
      <c r="A554" s="59" t="n">
        <v>552</v>
      </c>
      <c r="B554" s="71" t="s">
        <v>103</v>
      </c>
      <c r="C554" s="71" t="s">
        <v>102</v>
      </c>
      <c r="D554" s="72" t="n">
        <v>0.168</v>
      </c>
      <c r="E554" s="72" t="n">
        <v>0.042</v>
      </c>
      <c r="F554" s="72" t="n">
        <v>0.336</v>
      </c>
      <c r="G554" s="73" t="n">
        <f aca="false">D554+E554+F554</f>
        <v>0.546</v>
      </c>
      <c r="H554" s="73" t="n">
        <f aca="false">I554-G554</f>
        <v>4.054</v>
      </c>
      <c r="I554" s="16" t="n">
        <v>4.6</v>
      </c>
      <c r="J554" s="74" t="n">
        <f aca="false">H554/I554*100</f>
        <v>88.1304347826087</v>
      </c>
      <c r="K554" s="62" t="n">
        <v>224</v>
      </c>
      <c r="L554" s="73" t="n">
        <f aca="false">M554+N554-P554</f>
        <v>53</v>
      </c>
      <c r="M554" s="74" t="n">
        <v>128</v>
      </c>
      <c r="N554" s="74" t="n">
        <v>8</v>
      </c>
      <c r="O554" s="75" t="n">
        <f aca="false">L554/(H554*Q554)</f>
        <v>15.7512140322514</v>
      </c>
      <c r="P554" s="74" t="n">
        <v>83</v>
      </c>
      <c r="Q554" s="72" t="n">
        <v>0.83</v>
      </c>
      <c r="R554" s="73" t="n">
        <f aca="false">S554*T554*U554*V554</f>
        <v>4.29</v>
      </c>
      <c r="S554" s="74" t="n">
        <v>4</v>
      </c>
      <c r="T554" s="72" t="n">
        <v>0.45</v>
      </c>
      <c r="U554" s="72" t="n">
        <f aca="false">44/12</f>
        <v>3.66666666666667</v>
      </c>
      <c r="V554" s="72" t="n">
        <f aca="false">IF(B554="озимая пшеница", IF(C554="классическая технология", 0.65, 0.82),
 IF(B554="подсолнечник", IF(C554="классическая технология", 0.68, 0.75),
 IF(B554="кукуруза", IF(C554="классическая технология", 0.65, 0.85),
 IF(B554="многолетние травы", IF(C554="классическая технология", 0.55, 0.7),
 IF(B554="Лён", IF(C554="классическая технология", 0.48, 0.7),
 IF(B554="Горох", IF(C554="классическая технология", 0.55, 0.8),
 "введите корректное значение"
 ))))))</f>
        <v>0.65</v>
      </c>
      <c r="W554" s="73" t="n">
        <f aca="false">H554*X554</f>
        <v>3.6486</v>
      </c>
      <c r="X554" s="72" t="n">
        <v>0.9</v>
      </c>
    </row>
    <row r="555" customFormat="false" ht="15" hidden="false" customHeight="false" outlineLevel="0" collapsed="false">
      <c r="A555" s="59" t="n">
        <v>553</v>
      </c>
      <c r="B555" s="71" t="s">
        <v>105</v>
      </c>
      <c r="C555" s="71" t="s">
        <v>102</v>
      </c>
      <c r="D555" s="72" t="n">
        <v>0.18</v>
      </c>
      <c r="E555" s="72" t="n">
        <v>0.045</v>
      </c>
      <c r="F555" s="72" t="n">
        <v>0.135</v>
      </c>
      <c r="G555" s="73" t="n">
        <f aca="false">D555+E555+F555</f>
        <v>0.36</v>
      </c>
      <c r="H555" s="73" t="n">
        <f aca="false">I555-G555</f>
        <v>2.94</v>
      </c>
      <c r="I555" s="16" t="n">
        <v>3.3</v>
      </c>
      <c r="J555" s="74" t="n">
        <f aca="false">H555/I555*100</f>
        <v>89.0909090909091</v>
      </c>
      <c r="K555" s="62" t="n">
        <v>469</v>
      </c>
      <c r="L555" s="73" t="n">
        <f aca="false">M555+N555-P555</f>
        <v>102</v>
      </c>
      <c r="M555" s="74" t="n">
        <v>133</v>
      </c>
      <c r="N555" s="74" t="n">
        <v>12</v>
      </c>
      <c r="O555" s="75" t="n">
        <f aca="false">L555/(H555*Q555)</f>
        <v>42.3096067695371</v>
      </c>
      <c r="P555" s="74" t="n">
        <v>43</v>
      </c>
      <c r="Q555" s="72" t="n">
        <v>0.82</v>
      </c>
      <c r="R555" s="73" t="n">
        <f aca="false">S555*T555*U555*V555</f>
        <v>5.3625</v>
      </c>
      <c r="S555" s="74" t="n">
        <v>5</v>
      </c>
      <c r="T555" s="72" t="n">
        <v>0.45</v>
      </c>
      <c r="U555" s="72" t="n">
        <f aca="false">44/12</f>
        <v>3.66666666666667</v>
      </c>
      <c r="V555" s="72" t="n">
        <f aca="false">IF(B555="озимая пшеница", IF(C555="классическая технология", 0.65, 0.82),
 IF(B555="подсолнечник", IF(C555="классическая технология", 0.68, 0.75),
 IF(B555="кукуруза", IF(C555="классическая технология", 0.65, 0.85),
 IF(B555="многолетние травы", IF(C555="классическая технология", 0.55, 0.7),
 IF(B555="Лён", IF(C555="классическая технология", 0.48, 0.7),
 IF(B555="Горох", IF(C555="классическая технология", 0.55, 0.8),
 "введите корректное значение"
 ))))))</f>
        <v>0.65</v>
      </c>
      <c r="W555" s="73" t="n">
        <f aca="false">H555*X555</f>
        <v>2.94</v>
      </c>
      <c r="X555" s="72" t="n">
        <v>1</v>
      </c>
    </row>
    <row r="556" customFormat="false" ht="15" hidden="false" customHeight="false" outlineLevel="0" collapsed="false">
      <c r="A556" s="59" t="n">
        <v>554</v>
      </c>
      <c r="B556" s="71" t="s">
        <v>106</v>
      </c>
      <c r="C556" s="71" t="s">
        <v>102</v>
      </c>
      <c r="D556" s="72" t="n">
        <v>0.32</v>
      </c>
      <c r="E556" s="72" t="n">
        <v>0.04</v>
      </c>
      <c r="F556" s="72" t="n">
        <v>0.2</v>
      </c>
      <c r="G556" s="73" t="n">
        <f aca="false">D556+E556+F556</f>
        <v>0.56</v>
      </c>
      <c r="H556" s="73" t="n">
        <f aca="false">I556-G556</f>
        <v>3.74</v>
      </c>
      <c r="I556" s="16" t="n">
        <v>4.3</v>
      </c>
      <c r="J556" s="74" t="n">
        <f aca="false">H556/I556*100</f>
        <v>86.9767441860465</v>
      </c>
      <c r="K556" s="62" t="n">
        <v>118</v>
      </c>
      <c r="L556" s="73" t="n">
        <f aca="false">M556+N556-P556</f>
        <v>79</v>
      </c>
      <c r="M556" s="74" t="n">
        <v>133</v>
      </c>
      <c r="N556" s="74" t="n">
        <v>13</v>
      </c>
      <c r="O556" s="75" t="n">
        <f aca="false">L556/(H556*Q556)</f>
        <v>24.2793041981683</v>
      </c>
      <c r="P556" s="74" t="n">
        <v>67</v>
      </c>
      <c r="Q556" s="72" t="n">
        <v>0.87</v>
      </c>
      <c r="R556" s="73" t="n">
        <f aca="false">S556*T556*U556*V556</f>
        <v>2.7225</v>
      </c>
      <c r="S556" s="74" t="n">
        <v>3</v>
      </c>
      <c r="T556" s="72" t="n">
        <v>0.45</v>
      </c>
      <c r="U556" s="72" t="n">
        <f aca="false">44/12</f>
        <v>3.66666666666667</v>
      </c>
      <c r="V556" s="72" t="n">
        <f aca="false">IF(B556="озимая пшеница", IF(C556="классическая технология", 0.65, 0.82),
 IF(B556="подсолнечник", IF(C556="классическая технология", 0.68, 0.75),
 IF(B556="кукуруза", IF(C556="классическая технология", 0.65, 0.85),
 IF(B556="многолетние травы", IF(C556="классическая технология", 0.55, 0.7),
 IF(B556="Лён", IF(C556="классическая технология", 0.48, 0.7),
 IF(B556="Горох", IF(C556="классическая технология", 0.55, 0.8),
 "введите корректное значение"
 ))))))</f>
        <v>0.55</v>
      </c>
      <c r="W556" s="73" t="n">
        <f aca="false">H556*X556</f>
        <v>3.2912</v>
      </c>
      <c r="X556" s="72" t="n">
        <v>0.88</v>
      </c>
    </row>
    <row r="557" customFormat="false" ht="15" hidden="false" customHeight="false" outlineLevel="0" collapsed="false">
      <c r="A557" s="59" t="n">
        <v>555</v>
      </c>
      <c r="B557" s="71" t="s">
        <v>105</v>
      </c>
      <c r="C557" s="71" t="s">
        <v>101</v>
      </c>
      <c r="D557" s="72" t="n">
        <v>0.216</v>
      </c>
      <c r="E557" s="72" t="n">
        <v>0.072</v>
      </c>
      <c r="F557" s="72" t="n">
        <v>0.576</v>
      </c>
      <c r="G557" s="73" t="n">
        <f aca="false">D557+E557+F557</f>
        <v>0.864</v>
      </c>
      <c r="H557" s="73" t="n">
        <f aca="false">I557-G557</f>
        <v>2.736</v>
      </c>
      <c r="I557" s="16" t="n">
        <v>3.6</v>
      </c>
      <c r="J557" s="74" t="n">
        <f aca="false">H557/I557*100</f>
        <v>76</v>
      </c>
      <c r="K557" s="62" t="n">
        <v>147</v>
      </c>
      <c r="L557" s="73" t="n">
        <f aca="false">M557+N557-P557</f>
        <v>65</v>
      </c>
      <c r="M557" s="74" t="n">
        <v>111</v>
      </c>
      <c r="N557" s="74" t="n">
        <v>8</v>
      </c>
      <c r="O557" s="75" t="n">
        <f aca="false">L557/(H557*Q557)</f>
        <v>24.4920721046603</v>
      </c>
      <c r="P557" s="74" t="n">
        <v>54</v>
      </c>
      <c r="Q557" s="72" t="n">
        <v>0.97</v>
      </c>
      <c r="R557" s="73" t="n">
        <f aca="false">S557*T557*U557*V557</f>
        <v>4.2075</v>
      </c>
      <c r="S557" s="74" t="n">
        <v>3</v>
      </c>
      <c r="T557" s="72" t="n">
        <v>0.45</v>
      </c>
      <c r="U557" s="72" t="n">
        <f aca="false">44/12</f>
        <v>3.66666666666667</v>
      </c>
      <c r="V557" s="72" t="n">
        <f aca="false">IF(B557="озимая пшеница", IF(C557="классическая технология", 0.65, 0.82),
 IF(B557="подсолнечник", IF(C557="классическая технология", 0.68, 0.75),
 IF(B557="кукуруза", IF(C557="классическая технология", 0.65, 0.85),
 IF(B557="многолетние травы", IF(C557="классическая технология", 0.55, 0.7),
 IF(B557="Лён", IF(C557="классическая технология", 0.48, 0.7),
 IF(B557="Горох", IF(C557="классическая технология", 0.55, 0.8),
 "введите корректное значение"
 ))))))</f>
        <v>0.85</v>
      </c>
      <c r="W557" s="73" t="n">
        <f aca="false">H557*X557</f>
        <v>2.3256</v>
      </c>
      <c r="X557" s="72" t="n">
        <v>0.85</v>
      </c>
    </row>
    <row r="558" customFormat="false" ht="15" hidden="false" customHeight="false" outlineLevel="0" collapsed="false">
      <c r="A558" s="59" t="n">
        <v>556</v>
      </c>
      <c r="B558" s="71" t="s">
        <v>106</v>
      </c>
      <c r="C558" s="71" t="s">
        <v>101</v>
      </c>
      <c r="D558" s="72" t="n">
        <v>0.225</v>
      </c>
      <c r="E558" s="72" t="n">
        <v>0.075</v>
      </c>
      <c r="F558" s="72" t="n">
        <v>0.525</v>
      </c>
      <c r="G558" s="73" t="n">
        <f aca="false">D558+E558+F558</f>
        <v>0.825</v>
      </c>
      <c r="H558" s="73" t="n">
        <f aca="false">I558-G558</f>
        <v>3.375</v>
      </c>
      <c r="I558" s="16" t="n">
        <v>4.2</v>
      </c>
      <c r="J558" s="74" t="n">
        <f aca="false">H558/I558*100</f>
        <v>80.3571428571429</v>
      </c>
      <c r="K558" s="62" t="n">
        <v>119</v>
      </c>
      <c r="L558" s="73" t="n">
        <f aca="false">M558+N558-P558</f>
        <v>37</v>
      </c>
      <c r="M558" s="74" t="n">
        <v>73</v>
      </c>
      <c r="N558" s="74" t="n">
        <v>11</v>
      </c>
      <c r="O558" s="75" t="n">
        <f aca="false">L558/(H558*Q558)</f>
        <v>12.4579124579125</v>
      </c>
      <c r="P558" s="74" t="n">
        <v>47</v>
      </c>
      <c r="Q558" s="72" t="n">
        <v>0.88</v>
      </c>
      <c r="R558" s="73" t="n">
        <f aca="false">S558*T558*U558*V558</f>
        <v>6.93</v>
      </c>
      <c r="S558" s="74" t="n">
        <v>6</v>
      </c>
      <c r="T558" s="72" t="n">
        <v>0.45</v>
      </c>
      <c r="U558" s="72" t="n">
        <f aca="false">44/12</f>
        <v>3.66666666666667</v>
      </c>
      <c r="V558" s="72" t="n">
        <f aca="false">IF(B558="озимая пшеница", IF(C558="классическая технология", 0.65, 0.82),
 IF(B558="подсолнечник", IF(C558="классическая технология", 0.68, 0.75),
 IF(B558="кукуруза", IF(C558="классическая технология", 0.65, 0.85),
 IF(B558="многолетние травы", IF(C558="классическая технология", 0.55, 0.7),
 IF(B558="Лён", IF(C558="классическая технология", 0.48, 0.7),
 IF(B558="Горох", IF(C558="классическая технология", 0.55, 0.8),
 "введите корректное значение"
 ))))))</f>
        <v>0.7</v>
      </c>
      <c r="W558" s="73" t="n">
        <f aca="false">H558*X558</f>
        <v>3.27375</v>
      </c>
      <c r="X558" s="72" t="n">
        <v>0.97</v>
      </c>
    </row>
    <row r="559" customFormat="false" ht="15" hidden="false" customHeight="false" outlineLevel="0" collapsed="false">
      <c r="A559" s="59" t="n">
        <v>557</v>
      </c>
      <c r="B559" s="71" t="s">
        <v>107</v>
      </c>
      <c r="C559" s="71" t="s">
        <v>102</v>
      </c>
      <c r="D559" s="72" t="n">
        <v>0.344</v>
      </c>
      <c r="E559" s="72" t="n">
        <v>0.043</v>
      </c>
      <c r="F559" s="72" t="n">
        <v>0.086</v>
      </c>
      <c r="G559" s="73" t="n">
        <f aca="false">D559+E559+F559</f>
        <v>0.473</v>
      </c>
      <c r="H559" s="73" t="n">
        <f aca="false">I559-G559</f>
        <v>1.527</v>
      </c>
      <c r="I559" s="16" t="n">
        <v>2</v>
      </c>
      <c r="J559" s="74" t="n">
        <f aca="false">H559/I559*100</f>
        <v>76.35</v>
      </c>
      <c r="K559" s="62" t="n">
        <v>487</v>
      </c>
      <c r="L559" s="73" t="n">
        <f aca="false">M559+N559-P559</f>
        <v>11</v>
      </c>
      <c r="M559" s="74" t="n">
        <v>51</v>
      </c>
      <c r="N559" s="74" t="n">
        <v>8</v>
      </c>
      <c r="O559" s="75" t="n">
        <f aca="false">L559/(H559*Q559)</f>
        <v>7.9161179357643</v>
      </c>
      <c r="P559" s="74" t="n">
        <v>48</v>
      </c>
      <c r="Q559" s="72" t="n">
        <v>0.91</v>
      </c>
      <c r="R559" s="73" t="n">
        <f aca="false">S559*T559*U559*V559</f>
        <v>6.732</v>
      </c>
      <c r="S559" s="74" t="n">
        <v>6</v>
      </c>
      <c r="T559" s="72" t="n">
        <v>0.45</v>
      </c>
      <c r="U559" s="72" t="n">
        <f aca="false">44/12</f>
        <v>3.66666666666667</v>
      </c>
      <c r="V559" s="72" t="n">
        <f aca="false">IF(B559="озимая пшеница", IF(C559="классическая технология", 0.65, 0.82),
 IF(B559="подсолнечник", IF(C559="классическая технология", 0.68, 0.75),
 IF(B559="кукуруза", IF(C559="классическая технология", 0.65, 0.85),
 IF(B559="многолетние травы", IF(C559="классическая технология", 0.55, 0.7),
 IF(B559="Лён", IF(C559="классическая технология", 0.48, 0.7),
 IF(B559="Горох", IF(C559="классическая технология", 0.55, 0.8),
 "введите корректное значение"
 ))))))</f>
        <v>0.68</v>
      </c>
      <c r="W559" s="73" t="n">
        <f aca="false">H559*X559</f>
        <v>1.28268</v>
      </c>
      <c r="X559" s="72" t="n">
        <v>0.84</v>
      </c>
    </row>
    <row r="560" customFormat="false" ht="15" hidden="false" customHeight="false" outlineLevel="0" collapsed="false">
      <c r="A560" s="59" t="n">
        <v>558</v>
      </c>
      <c r="B560" s="71" t="s">
        <v>105</v>
      </c>
      <c r="C560" s="71" t="s">
        <v>102</v>
      </c>
      <c r="D560" s="72" t="n">
        <v>0.336</v>
      </c>
      <c r="E560" s="72" t="n">
        <v>0.084</v>
      </c>
      <c r="F560" s="72" t="n">
        <v>0.21</v>
      </c>
      <c r="G560" s="73" t="n">
        <f aca="false">D560+E560+F560</f>
        <v>0.63</v>
      </c>
      <c r="H560" s="73" t="n">
        <f aca="false">I560-G560</f>
        <v>3.27</v>
      </c>
      <c r="I560" s="16" t="n">
        <v>3.9</v>
      </c>
      <c r="J560" s="74" t="n">
        <f aca="false">H560/I560*100</f>
        <v>83.8461538461538</v>
      </c>
      <c r="K560" s="62" t="n">
        <v>193</v>
      </c>
      <c r="L560" s="73" t="n">
        <f aca="false">M560+N560-P560</f>
        <v>-4</v>
      </c>
      <c r="M560" s="74" t="n">
        <v>58</v>
      </c>
      <c r="N560" s="74" t="n">
        <v>8</v>
      </c>
      <c r="O560" s="75" t="n">
        <f aca="false">L560/(H560*Q560)</f>
        <v>-1.39004726160689</v>
      </c>
      <c r="P560" s="74" t="n">
        <v>70</v>
      </c>
      <c r="Q560" s="72" t="n">
        <v>0.88</v>
      </c>
      <c r="R560" s="73" t="n">
        <f aca="false">S560*T560*U560*V560</f>
        <v>5.3625</v>
      </c>
      <c r="S560" s="74" t="n">
        <v>5</v>
      </c>
      <c r="T560" s="72" t="n">
        <v>0.45</v>
      </c>
      <c r="U560" s="72" t="n">
        <f aca="false">44/12</f>
        <v>3.66666666666667</v>
      </c>
      <c r="V560" s="72" t="n">
        <f aca="false">IF(B560="озимая пшеница", IF(C560="классическая технология", 0.65, 0.82),
 IF(B560="подсолнечник", IF(C560="классическая технология", 0.68, 0.75),
 IF(B560="кукуруза", IF(C560="классическая технология", 0.65, 0.85),
 IF(B560="многолетние травы", IF(C560="классическая технология", 0.55, 0.7),
 IF(B560="Лён", IF(C560="классическая технология", 0.48, 0.7),
 IF(B560="Горох", IF(C560="классическая технология", 0.55, 0.8),
 "введите корректное значение"
 ))))))</f>
        <v>0.65</v>
      </c>
      <c r="W560" s="73" t="n">
        <f aca="false">H560*X560</f>
        <v>3.2373</v>
      </c>
      <c r="X560" s="72" t="n">
        <v>0.99</v>
      </c>
    </row>
    <row r="561" customFormat="false" ht="15" hidden="false" customHeight="false" outlineLevel="0" collapsed="false">
      <c r="A561" s="59" t="n">
        <v>559</v>
      </c>
      <c r="B561" s="71" t="s">
        <v>100</v>
      </c>
      <c r="C561" s="71" t="s">
        <v>101</v>
      </c>
      <c r="D561" s="72" t="n">
        <v>0.462</v>
      </c>
      <c r="E561" s="72" t="n">
        <v>0.066</v>
      </c>
      <c r="F561" s="72" t="n">
        <v>0.132</v>
      </c>
      <c r="G561" s="73" t="n">
        <f aca="false">D561+E561+F561</f>
        <v>0.66</v>
      </c>
      <c r="H561" s="73" t="n">
        <f aca="false">I561-G561</f>
        <v>0.64</v>
      </c>
      <c r="I561" s="16" t="n">
        <v>1.3</v>
      </c>
      <c r="J561" s="74" t="n">
        <f aca="false">H561/I561*100</f>
        <v>49.2307692307692</v>
      </c>
      <c r="K561" s="62" t="n">
        <v>158</v>
      </c>
      <c r="L561" s="73" t="n">
        <f aca="false">M561+N561-P561</f>
        <v>78</v>
      </c>
      <c r="M561" s="74" t="n">
        <v>138</v>
      </c>
      <c r="N561" s="74" t="n">
        <v>13</v>
      </c>
      <c r="O561" s="75" t="n">
        <f aca="false">L561/(H561*Q561)</f>
        <v>148.628048780488</v>
      </c>
      <c r="P561" s="74" t="n">
        <v>73</v>
      </c>
      <c r="Q561" s="72" t="n">
        <v>0.82</v>
      </c>
      <c r="R561" s="73" t="n">
        <f aca="false">S561*T561*U561*V561</f>
        <v>5.775</v>
      </c>
      <c r="S561" s="74" t="n">
        <v>5</v>
      </c>
      <c r="T561" s="72" t="n">
        <v>0.45</v>
      </c>
      <c r="U561" s="72" t="n">
        <f aca="false">44/12</f>
        <v>3.66666666666667</v>
      </c>
      <c r="V561" s="72" t="n">
        <f aca="false">IF(B561="озимая пшеница", IF(C561="классическая технология", 0.65, 0.82),
 IF(B561="подсолнечник", IF(C561="классическая технология", 0.68, 0.75),
 IF(B561="кукуруза", IF(C561="классическая технология", 0.65, 0.85),
 IF(B561="многолетние травы", IF(C561="классическая технология", 0.55, 0.7),
 IF(B561="Лён", IF(C561="классическая технология", 0.48, 0.7),
 IF(B561="Горох", IF(C561="классическая технология", 0.55, 0.8),
 "введите корректное значение"
 ))))))</f>
        <v>0.7</v>
      </c>
      <c r="W561" s="73" t="n">
        <f aca="false">H561*X561</f>
        <v>0.6016</v>
      </c>
      <c r="X561" s="72" t="n">
        <v>0.94</v>
      </c>
    </row>
    <row r="562" customFormat="false" ht="15" hidden="false" customHeight="false" outlineLevel="0" collapsed="false">
      <c r="A562" s="59" t="n">
        <v>560</v>
      </c>
      <c r="B562" s="71" t="s">
        <v>103</v>
      </c>
      <c r="C562" s="71" t="s">
        <v>101</v>
      </c>
      <c r="D562" s="72" t="n">
        <v>0.188</v>
      </c>
      <c r="E562" s="72" t="n">
        <v>0.094</v>
      </c>
      <c r="F562" s="72" t="n">
        <v>0.235</v>
      </c>
      <c r="G562" s="73" t="n">
        <f aca="false">D562+E562+F562</f>
        <v>0.517</v>
      </c>
      <c r="H562" s="73" t="n">
        <f aca="false">I562-G562</f>
        <v>6.583</v>
      </c>
      <c r="I562" s="16" t="n">
        <v>7.1</v>
      </c>
      <c r="J562" s="74" t="n">
        <f aca="false">H562/I562*100</f>
        <v>92.7183098591549</v>
      </c>
      <c r="K562" s="62" t="n">
        <v>304</v>
      </c>
      <c r="L562" s="73" t="n">
        <f aca="false">M562+N562-P562</f>
        <v>67</v>
      </c>
      <c r="M562" s="74" t="n">
        <v>145</v>
      </c>
      <c r="N562" s="74" t="n">
        <v>7</v>
      </c>
      <c r="O562" s="75" t="n">
        <f aca="false">L562/(H562*Q562)</f>
        <v>11.4356522674168</v>
      </c>
      <c r="P562" s="74" t="n">
        <v>85</v>
      </c>
      <c r="Q562" s="72" t="n">
        <v>0.89</v>
      </c>
      <c r="R562" s="73" t="n">
        <f aca="false">S562*T562*U562*V562</f>
        <v>5.412</v>
      </c>
      <c r="S562" s="74" t="n">
        <v>4</v>
      </c>
      <c r="T562" s="72" t="n">
        <v>0.45</v>
      </c>
      <c r="U562" s="72" t="n">
        <f aca="false">44/12</f>
        <v>3.66666666666667</v>
      </c>
      <c r="V562" s="72" t="n">
        <f aca="false">IF(B562="озимая пшеница", IF(C562="классическая технология", 0.65, 0.82),
 IF(B562="подсолнечник", IF(C562="классическая технология", 0.68, 0.75),
 IF(B562="кукуруза", IF(C562="классическая технология", 0.65, 0.85),
 IF(B562="многолетние травы", IF(C562="классическая технология", 0.55, 0.7),
 IF(B562="Лён", IF(C562="классическая технология", 0.48, 0.7),
 IF(B562="Горох", IF(C562="классическая технология", 0.55, 0.8),
 "введите корректное значение"
 ))))))</f>
        <v>0.82</v>
      </c>
      <c r="W562" s="73" t="n">
        <f aca="false">H562*X562</f>
        <v>5.59555</v>
      </c>
      <c r="X562" s="72" t="n">
        <v>0.85</v>
      </c>
    </row>
    <row r="563" customFormat="false" ht="15" hidden="false" customHeight="false" outlineLevel="0" collapsed="false">
      <c r="A563" s="59" t="n">
        <v>561</v>
      </c>
      <c r="B563" s="71" t="s">
        <v>105</v>
      </c>
      <c r="C563" s="71" t="s">
        <v>102</v>
      </c>
      <c r="D563" s="72" t="n">
        <v>0.36</v>
      </c>
      <c r="E563" s="72" t="n">
        <v>0.072</v>
      </c>
      <c r="F563" s="72" t="n">
        <v>0.432</v>
      </c>
      <c r="G563" s="73" t="n">
        <f aca="false">D563+E563+F563</f>
        <v>0.864</v>
      </c>
      <c r="H563" s="73" t="n">
        <f aca="false">I563-G563</f>
        <v>2.436</v>
      </c>
      <c r="I563" s="16" t="n">
        <v>3.3</v>
      </c>
      <c r="J563" s="74" t="n">
        <f aca="false">H563/I563*100</f>
        <v>73.8181818181818</v>
      </c>
      <c r="K563" s="62" t="n">
        <v>442</v>
      </c>
      <c r="L563" s="73" t="n">
        <f aca="false">M563+N563-P563</f>
        <v>27</v>
      </c>
      <c r="M563" s="74" t="n">
        <v>66</v>
      </c>
      <c r="N563" s="74" t="n">
        <v>8</v>
      </c>
      <c r="O563" s="75" t="n">
        <f aca="false">L563/(H563*Q563)</f>
        <v>13.5167607833714</v>
      </c>
      <c r="P563" s="74" t="n">
        <v>47</v>
      </c>
      <c r="Q563" s="72" t="n">
        <v>0.82</v>
      </c>
      <c r="R563" s="73" t="n">
        <f aca="false">S563*T563*U563*V563</f>
        <v>6.435</v>
      </c>
      <c r="S563" s="74" t="n">
        <v>6</v>
      </c>
      <c r="T563" s="72" t="n">
        <v>0.45</v>
      </c>
      <c r="U563" s="72" t="n">
        <f aca="false">44/12</f>
        <v>3.66666666666667</v>
      </c>
      <c r="V563" s="72" t="n">
        <f aca="false">IF(B563="озимая пшеница", IF(C563="классическая технология", 0.65, 0.82),
 IF(B563="подсолнечник", IF(C563="классическая технология", 0.68, 0.75),
 IF(B563="кукуруза", IF(C563="классическая технология", 0.65, 0.85),
 IF(B563="многолетние травы", IF(C563="классическая технология", 0.55, 0.7),
 IF(B563="Лён", IF(C563="классическая технология", 0.48, 0.7),
 IF(B563="Горох", IF(C563="классическая технология", 0.55, 0.8),
 "введите корректное значение"
 ))))))</f>
        <v>0.65</v>
      </c>
      <c r="W563" s="73" t="n">
        <f aca="false">H563*X563</f>
        <v>2.14368</v>
      </c>
      <c r="X563" s="72" t="n">
        <v>0.88</v>
      </c>
    </row>
    <row r="564" customFormat="false" ht="15" hidden="false" customHeight="false" outlineLevel="0" collapsed="false">
      <c r="A564" s="59" t="n">
        <v>562</v>
      </c>
      <c r="B564" s="71" t="s">
        <v>100</v>
      </c>
      <c r="C564" s="71" t="s">
        <v>102</v>
      </c>
      <c r="D564" s="72" t="n">
        <v>0.184</v>
      </c>
      <c r="E564" s="72" t="n">
        <v>0.092</v>
      </c>
      <c r="F564" s="72" t="n">
        <v>0.23</v>
      </c>
      <c r="G564" s="73" t="n">
        <f aca="false">D564+E564+F564</f>
        <v>0.506</v>
      </c>
      <c r="H564" s="73" t="n">
        <f aca="false">I564-G564</f>
        <v>0.494</v>
      </c>
      <c r="I564" s="16" t="n">
        <v>1</v>
      </c>
      <c r="J564" s="74" t="n">
        <f aca="false">H564/I564*100</f>
        <v>49.4</v>
      </c>
      <c r="K564" s="62" t="n">
        <v>114</v>
      </c>
      <c r="L564" s="73" t="n">
        <f aca="false">M564+N564-P564</f>
        <v>64</v>
      </c>
      <c r="M564" s="74" t="n">
        <v>121</v>
      </c>
      <c r="N564" s="74" t="n">
        <v>8</v>
      </c>
      <c r="O564" s="75" t="n">
        <f aca="false">L564/(H564*Q564)</f>
        <v>133.561500897366</v>
      </c>
      <c r="P564" s="74" t="n">
        <v>65</v>
      </c>
      <c r="Q564" s="72" t="n">
        <v>0.97</v>
      </c>
      <c r="R564" s="73" t="n">
        <f aca="false">S564*T564*U564*V564</f>
        <v>4.752</v>
      </c>
      <c r="S564" s="74" t="n">
        <v>6</v>
      </c>
      <c r="T564" s="72" t="n">
        <v>0.45</v>
      </c>
      <c r="U564" s="72" t="n">
        <f aca="false">44/12</f>
        <v>3.66666666666667</v>
      </c>
      <c r="V564" s="72" t="n">
        <f aca="false">IF(B564="озимая пшеница", IF(C564="классическая технология", 0.65, 0.82),
 IF(B564="подсолнечник", IF(C564="классическая технология", 0.68, 0.75),
 IF(B564="кукуруза", IF(C564="классическая технология", 0.65, 0.85),
 IF(B564="многолетние травы", IF(C564="классическая технология", 0.55, 0.7),
 IF(B564="Лён", IF(C564="классическая технология", 0.48, 0.7),
 IF(B564="Горох", IF(C564="классическая технология", 0.55, 0.8),
 "введите корректное значение"
 ))))))</f>
        <v>0.48</v>
      </c>
      <c r="W564" s="73" t="n">
        <f aca="false">H564*X564</f>
        <v>0.4693</v>
      </c>
      <c r="X564" s="72" t="n">
        <v>0.95</v>
      </c>
    </row>
    <row r="565" customFormat="false" ht="15" hidden="false" customHeight="false" outlineLevel="0" collapsed="false">
      <c r="A565" s="59" t="n">
        <v>563</v>
      </c>
      <c r="B565" s="71" t="s">
        <v>106</v>
      </c>
      <c r="C565" s="71" t="s">
        <v>101</v>
      </c>
      <c r="D565" s="72" t="n">
        <v>0.342</v>
      </c>
      <c r="E565" s="72" t="n">
        <v>0.114</v>
      </c>
      <c r="F565" s="72" t="n">
        <v>0.285</v>
      </c>
      <c r="G565" s="73" t="n">
        <f aca="false">D565+E565+F565</f>
        <v>0.741</v>
      </c>
      <c r="H565" s="73" t="n">
        <f aca="false">I565-G565</f>
        <v>3.559</v>
      </c>
      <c r="I565" s="16" t="n">
        <v>4.3</v>
      </c>
      <c r="J565" s="74" t="n">
        <f aca="false">H565/I565*100</f>
        <v>82.7674418604651</v>
      </c>
      <c r="K565" s="62" t="n">
        <v>232</v>
      </c>
      <c r="L565" s="73" t="n">
        <f aca="false">M565+N565-P565</f>
        <v>63</v>
      </c>
      <c r="M565" s="74" t="n">
        <v>126</v>
      </c>
      <c r="N565" s="74" t="n">
        <v>12</v>
      </c>
      <c r="O565" s="75" t="n">
        <f aca="false">L565/(H565*Q565)</f>
        <v>18.8314910356124</v>
      </c>
      <c r="P565" s="74" t="n">
        <v>75</v>
      </c>
      <c r="Q565" s="72" t="n">
        <v>0.94</v>
      </c>
      <c r="R565" s="73" t="n">
        <f aca="false">S565*T565*U565*V565</f>
        <v>6.93</v>
      </c>
      <c r="S565" s="74" t="n">
        <v>6</v>
      </c>
      <c r="T565" s="72" t="n">
        <v>0.45</v>
      </c>
      <c r="U565" s="72" t="n">
        <f aca="false">44/12</f>
        <v>3.66666666666667</v>
      </c>
      <c r="V565" s="72" t="n">
        <f aca="false">IF(B565="озимая пшеница", IF(C565="классическая технология", 0.65, 0.82),
 IF(B565="подсолнечник", IF(C565="классическая технология", 0.68, 0.75),
 IF(B565="кукуруза", IF(C565="классическая технология", 0.65, 0.85),
 IF(B565="многолетние травы", IF(C565="классическая технология", 0.55, 0.7),
 IF(B565="Лён", IF(C565="классическая технология", 0.48, 0.7),
 IF(B565="Горох", IF(C565="классическая технология", 0.55, 0.8),
 "введите корректное значение"
 ))))))</f>
        <v>0.7</v>
      </c>
      <c r="W565" s="73" t="n">
        <f aca="false">H565*X565</f>
        <v>3.48782</v>
      </c>
      <c r="X565" s="72" t="n">
        <v>0.98</v>
      </c>
    </row>
    <row r="566" customFormat="false" ht="15" hidden="false" customHeight="false" outlineLevel="0" collapsed="false">
      <c r="A566" s="59" t="n">
        <v>564</v>
      </c>
      <c r="B566" s="71" t="s">
        <v>100</v>
      </c>
      <c r="C566" s="71" t="s">
        <v>102</v>
      </c>
      <c r="D566" s="72" t="n">
        <v>0.308</v>
      </c>
      <c r="E566" s="72" t="n">
        <v>0.077</v>
      </c>
      <c r="F566" s="72" t="n">
        <v>0.154</v>
      </c>
      <c r="G566" s="73" t="n">
        <f aca="false">D566+E566+F566</f>
        <v>0.539</v>
      </c>
      <c r="H566" s="73" t="n">
        <f aca="false">I566-G566</f>
        <v>0.261</v>
      </c>
      <c r="I566" s="16" t="n">
        <v>0.8</v>
      </c>
      <c r="J566" s="74" t="n">
        <f aca="false">H566/I566*100</f>
        <v>32.625</v>
      </c>
      <c r="K566" s="62" t="n">
        <v>389</v>
      </c>
      <c r="L566" s="73" t="n">
        <f aca="false">M566+N566-P566</f>
        <v>35</v>
      </c>
      <c r="M566" s="74" t="n">
        <v>73</v>
      </c>
      <c r="N566" s="74" t="n">
        <v>5</v>
      </c>
      <c r="O566" s="75" t="n">
        <f aca="false">L566/(H566*Q566)</f>
        <v>147.362216327734</v>
      </c>
      <c r="P566" s="74" t="n">
        <v>43</v>
      </c>
      <c r="Q566" s="72" t="n">
        <v>0.91</v>
      </c>
      <c r="R566" s="73" t="n">
        <f aca="false">S566*T566*U566*V566</f>
        <v>3.168</v>
      </c>
      <c r="S566" s="74" t="n">
        <v>4</v>
      </c>
      <c r="T566" s="72" t="n">
        <v>0.45</v>
      </c>
      <c r="U566" s="72" t="n">
        <f aca="false">44/12</f>
        <v>3.66666666666667</v>
      </c>
      <c r="V566" s="72" t="n">
        <f aca="false">IF(B566="озимая пшеница", IF(C566="классическая технология", 0.65, 0.82),
 IF(B566="подсолнечник", IF(C566="классическая технология", 0.68, 0.75),
 IF(B566="кукуруза", IF(C566="классическая технология", 0.65, 0.85),
 IF(B566="многолетние травы", IF(C566="классическая технология", 0.55, 0.7),
 IF(B566="Лён", IF(C566="классическая технология", 0.48, 0.7),
 IF(B566="Горох", IF(C566="классическая технология", 0.55, 0.8),
 "введите корректное значение"
 ))))))</f>
        <v>0.48</v>
      </c>
      <c r="W566" s="73" t="n">
        <f aca="false">H566*X566</f>
        <v>0.21141</v>
      </c>
      <c r="X566" s="72" t="n">
        <v>0.81</v>
      </c>
    </row>
    <row r="567" customFormat="false" ht="15" hidden="false" customHeight="false" outlineLevel="0" collapsed="false">
      <c r="A567" s="59" t="n">
        <v>565</v>
      </c>
      <c r="B567" s="71" t="s">
        <v>106</v>
      </c>
      <c r="C567" s="71" t="s">
        <v>102</v>
      </c>
      <c r="D567" s="72" t="n">
        <v>0.371</v>
      </c>
      <c r="E567" s="72" t="n">
        <v>0.106</v>
      </c>
      <c r="F567" s="72" t="n">
        <v>0.265</v>
      </c>
      <c r="G567" s="73" t="n">
        <f aca="false">D567+E567+F567</f>
        <v>0.742</v>
      </c>
      <c r="H567" s="73" t="n">
        <f aca="false">I567-G567</f>
        <v>3.458</v>
      </c>
      <c r="I567" s="16" t="n">
        <v>4.2</v>
      </c>
      <c r="J567" s="74" t="n">
        <f aca="false">H567/I567*100</f>
        <v>82.3333333333333</v>
      </c>
      <c r="K567" s="62" t="n">
        <v>177</v>
      </c>
      <c r="L567" s="73" t="n">
        <f aca="false">M567+N567-P567</f>
        <v>49</v>
      </c>
      <c r="M567" s="74" t="n">
        <v>86</v>
      </c>
      <c r="N567" s="74" t="n">
        <v>7</v>
      </c>
      <c r="O567" s="75" t="n">
        <f aca="false">L567/(H567*Q567)</f>
        <v>15.5714730613516</v>
      </c>
      <c r="P567" s="74" t="n">
        <v>44</v>
      </c>
      <c r="Q567" s="72" t="n">
        <v>0.91</v>
      </c>
      <c r="R567" s="73" t="n">
        <f aca="false">S567*T567*U567*V567</f>
        <v>3.63</v>
      </c>
      <c r="S567" s="74" t="n">
        <v>4</v>
      </c>
      <c r="T567" s="72" t="n">
        <v>0.45</v>
      </c>
      <c r="U567" s="72" t="n">
        <f aca="false">44/12</f>
        <v>3.66666666666667</v>
      </c>
      <c r="V567" s="72" t="n">
        <f aca="false">IF(B567="озимая пшеница", IF(C567="классическая технология", 0.65, 0.82),
 IF(B567="подсолнечник", IF(C567="классическая технология", 0.68, 0.75),
 IF(B567="кукуруза", IF(C567="классическая технология", 0.65, 0.85),
 IF(B567="многолетние травы", IF(C567="классическая технология", 0.55, 0.7),
 IF(B567="Лён", IF(C567="классическая технология", 0.48, 0.7),
 IF(B567="Горох", IF(C567="классическая технология", 0.55, 0.8),
 "введите корректное значение"
 ))))))</f>
        <v>0.55</v>
      </c>
      <c r="W567" s="73" t="n">
        <f aca="false">H567*X567</f>
        <v>2.97388</v>
      </c>
      <c r="X567" s="72" t="n">
        <v>0.86</v>
      </c>
    </row>
    <row r="568" customFormat="false" ht="15" hidden="false" customHeight="false" outlineLevel="0" collapsed="false">
      <c r="A568" s="59" t="n">
        <v>566</v>
      </c>
      <c r="B568" s="71" t="s">
        <v>100</v>
      </c>
      <c r="C568" s="71" t="s">
        <v>101</v>
      </c>
      <c r="D568" s="72" t="n">
        <v>0.343</v>
      </c>
      <c r="E568" s="72" t="n">
        <v>0.098</v>
      </c>
      <c r="F568" s="72" t="n">
        <v>0.294</v>
      </c>
      <c r="G568" s="73" t="n">
        <f aca="false">D568+E568+F568</f>
        <v>0.735</v>
      </c>
      <c r="H568" s="73" t="n">
        <f aca="false">I568-G568</f>
        <v>0.265</v>
      </c>
      <c r="I568" s="16" t="n">
        <v>1</v>
      </c>
      <c r="J568" s="74" t="n">
        <f aca="false">H568/I568*100</f>
        <v>26.5</v>
      </c>
      <c r="K568" s="62" t="n">
        <v>186</v>
      </c>
      <c r="L568" s="73" t="n">
        <f aca="false">M568+N568-P568</f>
        <v>19</v>
      </c>
      <c r="M568" s="74" t="n">
        <v>75</v>
      </c>
      <c r="N568" s="74" t="n">
        <v>13</v>
      </c>
      <c r="O568" s="75" t="n">
        <f aca="false">L568/(H568*Q568)</f>
        <v>78.789135392909</v>
      </c>
      <c r="P568" s="74" t="n">
        <v>69</v>
      </c>
      <c r="Q568" s="72" t="n">
        <v>0.91</v>
      </c>
      <c r="R568" s="73" t="n">
        <f aca="false">S568*T568*U568*V568</f>
        <v>5.775</v>
      </c>
      <c r="S568" s="74" t="n">
        <v>5</v>
      </c>
      <c r="T568" s="72" t="n">
        <v>0.45</v>
      </c>
      <c r="U568" s="72" t="n">
        <f aca="false">44/12</f>
        <v>3.66666666666667</v>
      </c>
      <c r="V568" s="72" t="n">
        <f aca="false">IF(B568="озимая пшеница", IF(C568="классическая технология", 0.65, 0.82),
 IF(B568="подсолнечник", IF(C568="классическая технология", 0.68, 0.75),
 IF(B568="кукуруза", IF(C568="классическая технология", 0.65, 0.85),
 IF(B568="многолетние травы", IF(C568="классическая технология", 0.55, 0.7),
 IF(B568="Лён", IF(C568="классическая технология", 0.48, 0.7),
 IF(B568="Горох", IF(C568="классическая технология", 0.55, 0.8),
 "введите корректное значение"
 ))))))</f>
        <v>0.7</v>
      </c>
      <c r="W568" s="73" t="n">
        <f aca="false">H568*X568</f>
        <v>0.2173</v>
      </c>
      <c r="X568" s="72" t="n">
        <v>0.82</v>
      </c>
    </row>
    <row r="569" customFormat="false" ht="15" hidden="false" customHeight="false" outlineLevel="0" collapsed="false">
      <c r="A569" s="59" t="n">
        <v>567</v>
      </c>
      <c r="B569" s="71" t="s">
        <v>104</v>
      </c>
      <c r="C569" s="71" t="s">
        <v>102</v>
      </c>
      <c r="D569" s="72" t="n">
        <v>0.342</v>
      </c>
      <c r="E569" s="72" t="n">
        <v>0.057</v>
      </c>
      <c r="F569" s="72" t="n">
        <v>0.456</v>
      </c>
      <c r="G569" s="73" t="n">
        <f aca="false">D569+E569+F569</f>
        <v>0.855</v>
      </c>
      <c r="H569" s="73" t="n">
        <f aca="false">I569-G569</f>
        <v>1.145</v>
      </c>
      <c r="I569" s="16" t="n">
        <v>2</v>
      </c>
      <c r="J569" s="74" t="n">
        <f aca="false">H569/I569*100</f>
        <v>57.25</v>
      </c>
      <c r="K569" s="62" t="n">
        <v>200</v>
      </c>
      <c r="L569" s="73" t="n">
        <f aca="false">M569+N569-P569</f>
        <v>50</v>
      </c>
      <c r="M569" s="74" t="n">
        <v>102</v>
      </c>
      <c r="N569" s="74" t="n">
        <v>5</v>
      </c>
      <c r="O569" s="75" t="n">
        <f aca="false">L569/(H569*Q569)</f>
        <v>51.374261494991</v>
      </c>
      <c r="P569" s="74" t="n">
        <v>57</v>
      </c>
      <c r="Q569" s="72" t="n">
        <v>0.85</v>
      </c>
      <c r="R569" s="73" t="n">
        <f aca="false">S569*T569*U569*V569</f>
        <v>5.445</v>
      </c>
      <c r="S569" s="74" t="n">
        <v>6</v>
      </c>
      <c r="T569" s="72" t="n">
        <v>0.45</v>
      </c>
      <c r="U569" s="72" t="n">
        <f aca="false">44/12</f>
        <v>3.66666666666667</v>
      </c>
      <c r="V569" s="72" t="n">
        <f aca="false">IF(B569="озимая пшеница", IF(C569="классическая технология", 0.65, 0.82),
 IF(B569="подсолнечник", IF(C569="классическая технология", 0.68, 0.75),
 IF(B569="кукуруза", IF(C569="классическая технология", 0.65, 0.85),
 IF(B569="многолетние травы", IF(C569="классическая технология", 0.55, 0.7),
 IF(B569="Лён", IF(C569="классическая технология", 0.48, 0.7),
 IF(B569="Горох", IF(C569="классическая технология", 0.55, 0.8),
 "введите корректное значение"
 ))))))</f>
        <v>0.55</v>
      </c>
      <c r="W569" s="73" t="n">
        <f aca="false">H569*X569</f>
        <v>0.99615</v>
      </c>
      <c r="X569" s="72" t="n">
        <v>0.87</v>
      </c>
    </row>
    <row r="570" customFormat="false" ht="15" hidden="false" customHeight="false" outlineLevel="0" collapsed="false">
      <c r="A570" s="59" t="n">
        <v>568</v>
      </c>
      <c r="B570" s="71" t="s">
        <v>100</v>
      </c>
      <c r="C570" s="71" t="s">
        <v>101</v>
      </c>
      <c r="D570" s="72" t="n">
        <v>0.496</v>
      </c>
      <c r="E570" s="72" t="n">
        <v>0.062</v>
      </c>
      <c r="F570" s="72" t="n">
        <v>0.186</v>
      </c>
      <c r="G570" s="73" t="n">
        <f aca="false">D570+E570+F570</f>
        <v>0.744</v>
      </c>
      <c r="H570" s="73" t="n">
        <f aca="false">I570-G570</f>
        <v>0.556</v>
      </c>
      <c r="I570" s="16" t="n">
        <v>1.3</v>
      </c>
      <c r="J570" s="74" t="n">
        <f aca="false">H570/I570*100</f>
        <v>42.7692307692308</v>
      </c>
      <c r="K570" s="62" t="n">
        <v>130</v>
      </c>
      <c r="L570" s="73" t="n">
        <f aca="false">M570+N570-P570</f>
        <v>72</v>
      </c>
      <c r="M570" s="74" t="n">
        <v>119</v>
      </c>
      <c r="N570" s="74" t="n">
        <v>15</v>
      </c>
      <c r="O570" s="75" t="n">
        <f aca="false">L570/(H570*Q570)</f>
        <v>134.892086330935</v>
      </c>
      <c r="P570" s="74" t="n">
        <v>62</v>
      </c>
      <c r="Q570" s="72" t="n">
        <v>0.96</v>
      </c>
      <c r="R570" s="73" t="n">
        <f aca="false">S570*T570*U570*V570</f>
        <v>5.775</v>
      </c>
      <c r="S570" s="74" t="n">
        <v>5</v>
      </c>
      <c r="T570" s="72" t="n">
        <v>0.45</v>
      </c>
      <c r="U570" s="72" t="n">
        <f aca="false">44/12</f>
        <v>3.66666666666667</v>
      </c>
      <c r="V570" s="72" t="n">
        <f aca="false">IF(B570="озимая пшеница", IF(C570="классическая технология", 0.65, 0.82),
 IF(B570="подсолнечник", IF(C570="классическая технология", 0.68, 0.75),
 IF(B570="кукуруза", IF(C570="классическая технология", 0.65, 0.85),
 IF(B570="многолетние травы", IF(C570="классическая технология", 0.55, 0.7),
 IF(B570="Лён", IF(C570="классическая технология", 0.48, 0.7),
 IF(B570="Горох", IF(C570="классическая технология", 0.55, 0.8),
 "введите корректное значение"
 ))))))</f>
        <v>0.7</v>
      </c>
      <c r="W570" s="73" t="n">
        <f aca="false">H570*X570</f>
        <v>0.4448</v>
      </c>
      <c r="X570" s="72" t="n">
        <v>0.8</v>
      </c>
    </row>
    <row r="571" customFormat="false" ht="15" hidden="false" customHeight="false" outlineLevel="0" collapsed="false">
      <c r="A571" s="59" t="n">
        <v>569</v>
      </c>
      <c r="B571" s="71" t="s">
        <v>104</v>
      </c>
      <c r="C571" s="71" t="s">
        <v>102</v>
      </c>
      <c r="D571" s="72" t="n">
        <v>0.42</v>
      </c>
      <c r="E571" s="72" t="n">
        <v>0.14</v>
      </c>
      <c r="F571" s="72" t="n">
        <v>0.14</v>
      </c>
      <c r="G571" s="73" t="n">
        <f aca="false">D571+E571+F571</f>
        <v>0.7</v>
      </c>
      <c r="H571" s="73" t="n">
        <f aca="false">I571-G571</f>
        <v>1.2</v>
      </c>
      <c r="I571" s="16" t="n">
        <v>1.9</v>
      </c>
      <c r="J571" s="74" t="n">
        <f aca="false">H571/I571*100</f>
        <v>63.1578947368421</v>
      </c>
      <c r="K571" s="62" t="n">
        <v>429</v>
      </c>
      <c r="L571" s="73" t="n">
        <f aca="false">M571+N571-P571</f>
        <v>-19</v>
      </c>
      <c r="M571" s="74" t="n">
        <v>57</v>
      </c>
      <c r="N571" s="74" t="n">
        <v>9</v>
      </c>
      <c r="O571" s="75" t="n">
        <f aca="false">L571/(H571*Q571)</f>
        <v>-16.6666666666667</v>
      </c>
      <c r="P571" s="74" t="n">
        <v>85</v>
      </c>
      <c r="Q571" s="72" t="n">
        <v>0.95</v>
      </c>
      <c r="R571" s="73" t="n">
        <f aca="false">S571*T571*U571*V571</f>
        <v>2.7225</v>
      </c>
      <c r="S571" s="74" t="n">
        <v>3</v>
      </c>
      <c r="T571" s="72" t="n">
        <v>0.45</v>
      </c>
      <c r="U571" s="72" t="n">
        <f aca="false">44/12</f>
        <v>3.66666666666667</v>
      </c>
      <c r="V571" s="72" t="n">
        <f aca="false">IF(B571="озимая пшеница", IF(C571="классическая технология", 0.65, 0.82),
 IF(B571="подсолнечник", IF(C571="классическая технология", 0.68, 0.75),
 IF(B571="кукуруза", IF(C571="классическая технология", 0.65, 0.85),
 IF(B571="многолетние травы", IF(C571="классическая технология", 0.55, 0.7),
 IF(B571="Лён", IF(C571="классическая технология", 0.48, 0.7),
 IF(B571="Горох", IF(C571="классическая технология", 0.55, 0.8),
 "введите корректное значение"
 ))))))</f>
        <v>0.55</v>
      </c>
      <c r="W571" s="73" t="n">
        <f aca="false">H571*X571</f>
        <v>1.092</v>
      </c>
      <c r="X571" s="72" t="n">
        <v>0.91</v>
      </c>
    </row>
    <row r="572" customFormat="false" ht="15" hidden="false" customHeight="false" outlineLevel="0" collapsed="false">
      <c r="A572" s="59" t="n">
        <v>570</v>
      </c>
      <c r="B572" s="71" t="s">
        <v>100</v>
      </c>
      <c r="C572" s="71" t="s">
        <v>102</v>
      </c>
      <c r="D572" s="72" t="n">
        <v>0.384</v>
      </c>
      <c r="E572" s="72" t="n">
        <v>0.128</v>
      </c>
      <c r="F572" s="72" t="n">
        <v>0.448</v>
      </c>
      <c r="G572" s="73" t="n">
        <f aca="false">D572+E572+F572</f>
        <v>0.96</v>
      </c>
      <c r="H572" s="73" t="n">
        <f aca="false">I572-G572</f>
        <v>0.14</v>
      </c>
      <c r="I572" s="16" t="n">
        <v>1.1</v>
      </c>
      <c r="J572" s="74" t="n">
        <f aca="false">H572/I572*100</f>
        <v>12.7272727272727</v>
      </c>
      <c r="K572" s="62" t="n">
        <v>115</v>
      </c>
      <c r="L572" s="73" t="n">
        <f aca="false">M572+N572-P572</f>
        <v>37</v>
      </c>
      <c r="M572" s="74" t="n">
        <v>105</v>
      </c>
      <c r="N572" s="74" t="n">
        <v>12</v>
      </c>
      <c r="O572" s="75" t="n">
        <f aca="false">L572/(H572*Q572)</f>
        <v>275.297619047619</v>
      </c>
      <c r="P572" s="74" t="n">
        <v>80</v>
      </c>
      <c r="Q572" s="72" t="n">
        <v>0.96</v>
      </c>
      <c r="R572" s="73" t="n">
        <f aca="false">S572*T572*U572*V572</f>
        <v>2.376</v>
      </c>
      <c r="S572" s="74" t="n">
        <v>3</v>
      </c>
      <c r="T572" s="72" t="n">
        <v>0.45</v>
      </c>
      <c r="U572" s="72" t="n">
        <f aca="false">44/12</f>
        <v>3.66666666666667</v>
      </c>
      <c r="V572" s="72" t="n">
        <f aca="false">IF(B572="озимая пшеница", IF(C572="классическая технология", 0.65, 0.82),
 IF(B572="подсолнечник", IF(C572="классическая технология", 0.68, 0.75),
 IF(B572="кукуруза", IF(C572="классическая технология", 0.65, 0.85),
 IF(B572="многолетние травы", IF(C572="классическая технология", 0.55, 0.7),
 IF(B572="Лён", IF(C572="классическая технология", 0.48, 0.7),
 IF(B572="Горох", IF(C572="классическая технология", 0.55, 0.8),
 "введите корректное значение"
 ))))))</f>
        <v>0.48</v>
      </c>
      <c r="W572" s="73" t="n">
        <f aca="false">H572*X572</f>
        <v>0.1218</v>
      </c>
      <c r="X572" s="72" t="n">
        <v>0.87</v>
      </c>
    </row>
    <row r="573" customFormat="false" ht="15" hidden="false" customHeight="false" outlineLevel="0" collapsed="false">
      <c r="A573" s="59" t="n">
        <v>571</v>
      </c>
      <c r="B573" s="71" t="s">
        <v>106</v>
      </c>
      <c r="C573" s="71" t="s">
        <v>102</v>
      </c>
      <c r="D573" s="72" t="n">
        <v>0.328</v>
      </c>
      <c r="E573" s="72" t="n">
        <v>0.041</v>
      </c>
      <c r="F573" s="72" t="n">
        <v>0.328</v>
      </c>
      <c r="G573" s="73" t="n">
        <f aca="false">D573+E573+F573</f>
        <v>0.697</v>
      </c>
      <c r="H573" s="73" t="n">
        <f aca="false">I573-G573</f>
        <v>3.503</v>
      </c>
      <c r="I573" s="16" t="n">
        <v>4.2</v>
      </c>
      <c r="J573" s="74" t="n">
        <f aca="false">H573/I573*100</f>
        <v>83.4047619047619</v>
      </c>
      <c r="K573" s="62" t="n">
        <v>265</v>
      </c>
      <c r="L573" s="73" t="n">
        <f aca="false">M573+N573-P573</f>
        <v>35</v>
      </c>
      <c r="M573" s="74" t="n">
        <v>84</v>
      </c>
      <c r="N573" s="74" t="n">
        <v>14</v>
      </c>
      <c r="O573" s="75" t="n">
        <f aca="false">L573/(H573*Q573)</f>
        <v>12.3351060642906</v>
      </c>
      <c r="P573" s="74" t="n">
        <v>63</v>
      </c>
      <c r="Q573" s="72" t="n">
        <v>0.81</v>
      </c>
      <c r="R573" s="73" t="n">
        <f aca="false">S573*T573*U573*V573</f>
        <v>3.63</v>
      </c>
      <c r="S573" s="74" t="n">
        <v>4</v>
      </c>
      <c r="T573" s="72" t="n">
        <v>0.45</v>
      </c>
      <c r="U573" s="72" t="n">
        <f aca="false">44/12</f>
        <v>3.66666666666667</v>
      </c>
      <c r="V573" s="72" t="n">
        <f aca="false">IF(B573="озимая пшеница", IF(C573="классическая технология", 0.65, 0.82),
 IF(B573="подсолнечник", IF(C573="классическая технология", 0.68, 0.75),
 IF(B573="кукуруза", IF(C573="классическая технология", 0.65, 0.85),
 IF(B573="многолетние травы", IF(C573="классическая технология", 0.55, 0.7),
 IF(B573="Лён", IF(C573="классическая технология", 0.48, 0.7),
 IF(B573="Горох", IF(C573="классическая технология", 0.55, 0.8),
 "введите корректное значение"
 ))))))</f>
        <v>0.55</v>
      </c>
      <c r="W573" s="73" t="n">
        <f aca="false">H573*X573</f>
        <v>3.46797</v>
      </c>
      <c r="X573" s="72" t="n">
        <v>0.99</v>
      </c>
    </row>
    <row r="574" customFormat="false" ht="15" hidden="false" customHeight="false" outlineLevel="0" collapsed="false">
      <c r="A574" s="59" t="n">
        <v>572</v>
      </c>
      <c r="B574" s="71" t="s">
        <v>106</v>
      </c>
      <c r="C574" s="71" t="s">
        <v>102</v>
      </c>
      <c r="D574" s="72" t="n">
        <v>0.448</v>
      </c>
      <c r="E574" s="72" t="n">
        <v>0.112</v>
      </c>
      <c r="F574" s="72" t="n">
        <v>0.168</v>
      </c>
      <c r="G574" s="73" t="n">
        <f aca="false">D574+E574+F574</f>
        <v>0.728</v>
      </c>
      <c r="H574" s="73" t="n">
        <f aca="false">I574-G574</f>
        <v>3.572</v>
      </c>
      <c r="I574" s="16" t="n">
        <v>4.3</v>
      </c>
      <c r="J574" s="74" t="n">
        <f aca="false">H574/I574*100</f>
        <v>83.0697674418605</v>
      </c>
      <c r="K574" s="62" t="n">
        <v>155</v>
      </c>
      <c r="L574" s="73" t="n">
        <f aca="false">M574+N574-P574</f>
        <v>1</v>
      </c>
      <c r="M574" s="74" t="n">
        <v>59</v>
      </c>
      <c r="N574" s="74" t="n">
        <v>8</v>
      </c>
      <c r="O574" s="75" t="n">
        <f aca="false">L574/(H574*Q574)</f>
        <v>0.325529310659132</v>
      </c>
      <c r="P574" s="74" t="n">
        <v>66</v>
      </c>
      <c r="Q574" s="72" t="n">
        <v>0.86</v>
      </c>
      <c r="R574" s="73" t="n">
        <f aca="false">S574*T574*U574*V574</f>
        <v>2.7225</v>
      </c>
      <c r="S574" s="74" t="n">
        <v>3</v>
      </c>
      <c r="T574" s="72" t="n">
        <v>0.45</v>
      </c>
      <c r="U574" s="72" t="n">
        <f aca="false">44/12</f>
        <v>3.66666666666667</v>
      </c>
      <c r="V574" s="72" t="n">
        <f aca="false">IF(B574="озимая пшеница", IF(C574="классическая технология", 0.65, 0.82),
 IF(B574="подсолнечник", IF(C574="классическая технология", 0.68, 0.75),
 IF(B574="кукуруза", IF(C574="классическая технология", 0.65, 0.85),
 IF(B574="многолетние травы", IF(C574="классическая технология", 0.55, 0.7),
 IF(B574="Лён", IF(C574="классическая технология", 0.48, 0.7),
 IF(B574="Горох", IF(C574="классическая технология", 0.55, 0.8),
 "введите корректное значение"
 ))))))</f>
        <v>0.55</v>
      </c>
      <c r="W574" s="73" t="n">
        <f aca="false">H574*X574</f>
        <v>3.00048</v>
      </c>
      <c r="X574" s="72" t="n">
        <v>0.84</v>
      </c>
    </row>
    <row r="575" customFormat="false" ht="15" hidden="false" customHeight="false" outlineLevel="0" collapsed="false">
      <c r="A575" s="59" t="n">
        <v>573</v>
      </c>
      <c r="B575" s="71" t="s">
        <v>105</v>
      </c>
      <c r="C575" s="71" t="s">
        <v>101</v>
      </c>
      <c r="D575" s="72" t="n">
        <v>0.207</v>
      </c>
      <c r="E575" s="72" t="n">
        <v>0.138</v>
      </c>
      <c r="F575" s="72" t="n">
        <v>0.138</v>
      </c>
      <c r="G575" s="73" t="n">
        <f aca="false">D575+E575+F575</f>
        <v>0.483</v>
      </c>
      <c r="H575" s="73" t="n">
        <f aca="false">I575-G575</f>
        <v>3.917</v>
      </c>
      <c r="I575" s="16" t="n">
        <v>4.4</v>
      </c>
      <c r="J575" s="74" t="n">
        <f aca="false">H575/I575*100</f>
        <v>89.0227272727273</v>
      </c>
      <c r="K575" s="62" t="n">
        <v>171</v>
      </c>
      <c r="L575" s="73" t="n">
        <f aca="false">M575+N575-P575</f>
        <v>43</v>
      </c>
      <c r="M575" s="74" t="n">
        <v>77</v>
      </c>
      <c r="N575" s="74" t="n">
        <v>11</v>
      </c>
      <c r="O575" s="75" t="n">
        <f aca="false">L575/(H575*Q575)</f>
        <v>11.8040743272364</v>
      </c>
      <c r="P575" s="74" t="n">
        <v>45</v>
      </c>
      <c r="Q575" s="72" t="n">
        <v>0.93</v>
      </c>
      <c r="R575" s="73" t="n">
        <f aca="false">S575*T575*U575*V575</f>
        <v>5.61</v>
      </c>
      <c r="S575" s="74" t="n">
        <v>4</v>
      </c>
      <c r="T575" s="72" t="n">
        <v>0.45</v>
      </c>
      <c r="U575" s="72" t="n">
        <f aca="false">44/12</f>
        <v>3.66666666666667</v>
      </c>
      <c r="V575" s="72" t="n">
        <f aca="false">IF(B575="озимая пшеница", IF(C575="классическая технология", 0.65, 0.82),
 IF(B575="подсолнечник", IF(C575="классическая технология", 0.68, 0.75),
 IF(B575="кукуруза", IF(C575="классическая технология", 0.65, 0.85),
 IF(B575="многолетние травы", IF(C575="классическая технология", 0.55, 0.7),
 IF(B575="Лён", IF(C575="классическая технология", 0.48, 0.7),
 IF(B575="Горох", IF(C575="классическая технология", 0.55, 0.8),
 "введите корректное значение"
 ))))))</f>
        <v>0.85</v>
      </c>
      <c r="W575" s="73" t="n">
        <f aca="false">H575*X575</f>
        <v>3.83866</v>
      </c>
      <c r="X575" s="72" t="n">
        <v>0.98</v>
      </c>
    </row>
    <row r="576" customFormat="false" ht="15" hidden="false" customHeight="false" outlineLevel="0" collapsed="false">
      <c r="A576" s="59" t="n">
        <v>574</v>
      </c>
      <c r="B576" s="71" t="s">
        <v>100</v>
      </c>
      <c r="C576" s="71" t="s">
        <v>101</v>
      </c>
      <c r="D576" s="72" t="n">
        <v>0.392</v>
      </c>
      <c r="E576" s="72" t="n">
        <v>0.049</v>
      </c>
      <c r="F576" s="72" t="n">
        <v>0.343</v>
      </c>
      <c r="G576" s="73" t="n">
        <f aca="false">D576+E576+F576</f>
        <v>0.784</v>
      </c>
      <c r="H576" s="73" t="n">
        <f aca="false">I576-G576</f>
        <v>0.516</v>
      </c>
      <c r="I576" s="16" t="n">
        <v>1.3</v>
      </c>
      <c r="J576" s="74" t="n">
        <f aca="false">H576/I576*100</f>
        <v>39.6923076923077</v>
      </c>
      <c r="K576" s="62" t="n">
        <v>462</v>
      </c>
      <c r="L576" s="73" t="n">
        <f aca="false">M576+N576-P576</f>
        <v>11</v>
      </c>
      <c r="M576" s="74" t="n">
        <v>58</v>
      </c>
      <c r="N576" s="74" t="n">
        <v>6</v>
      </c>
      <c r="O576" s="75" t="n">
        <f aca="false">L576/(H576*Q576)</f>
        <v>25.9973529967858</v>
      </c>
      <c r="P576" s="74" t="n">
        <v>53</v>
      </c>
      <c r="Q576" s="72" t="n">
        <v>0.82</v>
      </c>
      <c r="R576" s="73" t="n">
        <f aca="false">S576*T576*U576*V576</f>
        <v>3.465</v>
      </c>
      <c r="S576" s="74" t="n">
        <v>3</v>
      </c>
      <c r="T576" s="72" t="n">
        <v>0.45</v>
      </c>
      <c r="U576" s="72" t="n">
        <f aca="false">44/12</f>
        <v>3.66666666666667</v>
      </c>
      <c r="V576" s="72" t="n">
        <f aca="false">IF(B576="озимая пшеница", IF(C576="классическая технология", 0.65, 0.82),
 IF(B576="подсолнечник", IF(C576="классическая технология", 0.68, 0.75),
 IF(B576="кукуруза", IF(C576="классическая технология", 0.65, 0.85),
 IF(B576="многолетние травы", IF(C576="классическая технология", 0.55, 0.7),
 IF(B576="Лён", IF(C576="классическая технология", 0.48, 0.7),
 IF(B576="Горох", IF(C576="классическая технология", 0.55, 0.8),
 "введите корректное значение"
 ))))))</f>
        <v>0.7</v>
      </c>
      <c r="W576" s="73" t="n">
        <f aca="false">H576*X576</f>
        <v>0.51084</v>
      </c>
      <c r="X576" s="72" t="n">
        <v>0.99</v>
      </c>
    </row>
    <row r="577" customFormat="false" ht="15" hidden="false" customHeight="false" outlineLevel="0" collapsed="false">
      <c r="A577" s="59" t="n">
        <v>575</v>
      </c>
      <c r="B577" s="71" t="s">
        <v>104</v>
      </c>
      <c r="C577" s="71" t="s">
        <v>102</v>
      </c>
      <c r="D577" s="72" t="n">
        <v>0.384</v>
      </c>
      <c r="E577" s="72" t="n">
        <v>0.096</v>
      </c>
      <c r="F577" s="72" t="n">
        <v>0.192</v>
      </c>
      <c r="G577" s="73" t="n">
        <f aca="false">D577+E577+F577</f>
        <v>0.672</v>
      </c>
      <c r="H577" s="73" t="n">
        <f aca="false">I577-G577</f>
        <v>1.328</v>
      </c>
      <c r="I577" s="16" t="n">
        <v>2</v>
      </c>
      <c r="J577" s="74" t="n">
        <f aca="false">H577/I577*100</f>
        <v>66.4</v>
      </c>
      <c r="K577" s="62" t="n">
        <v>120</v>
      </c>
      <c r="L577" s="73" t="n">
        <f aca="false">M577+N577-P577</f>
        <v>23</v>
      </c>
      <c r="M577" s="74" t="n">
        <v>95</v>
      </c>
      <c r="N577" s="74" t="n">
        <v>11</v>
      </c>
      <c r="O577" s="75" t="n">
        <f aca="false">L577/(H577*Q577)</f>
        <v>21.6490963855422</v>
      </c>
      <c r="P577" s="74" t="n">
        <v>83</v>
      </c>
      <c r="Q577" s="72" t="n">
        <v>0.8</v>
      </c>
      <c r="R577" s="73" t="n">
        <f aca="false">S577*T577*U577*V577</f>
        <v>5.445</v>
      </c>
      <c r="S577" s="74" t="n">
        <v>6</v>
      </c>
      <c r="T577" s="72" t="n">
        <v>0.45</v>
      </c>
      <c r="U577" s="72" t="n">
        <f aca="false">44/12</f>
        <v>3.66666666666667</v>
      </c>
      <c r="V577" s="72" t="n">
        <f aca="false">IF(B577="озимая пшеница", IF(C577="классическая технология", 0.65, 0.82),
 IF(B577="подсолнечник", IF(C577="классическая технология", 0.68, 0.75),
 IF(B577="кукуруза", IF(C577="классическая технология", 0.65, 0.85),
 IF(B577="многолетние травы", IF(C577="классическая технология", 0.55, 0.7),
 IF(B577="Лён", IF(C577="классическая технология", 0.48, 0.7),
 IF(B577="Горох", IF(C577="классическая технология", 0.55, 0.8),
 "введите корректное значение"
 ))))))</f>
        <v>0.55</v>
      </c>
      <c r="W577" s="73" t="n">
        <f aca="false">H577*X577</f>
        <v>1.15536</v>
      </c>
      <c r="X577" s="72" t="n">
        <v>0.87</v>
      </c>
    </row>
    <row r="578" customFormat="false" ht="15" hidden="false" customHeight="false" outlineLevel="0" collapsed="false">
      <c r="A578" s="59" t="n">
        <v>576</v>
      </c>
      <c r="B578" s="71" t="s">
        <v>105</v>
      </c>
      <c r="C578" s="71" t="s">
        <v>101</v>
      </c>
      <c r="D578" s="72" t="n">
        <v>0.228</v>
      </c>
      <c r="E578" s="72" t="n">
        <v>0.076</v>
      </c>
      <c r="F578" s="72" t="n">
        <v>0.304</v>
      </c>
      <c r="G578" s="73" t="n">
        <f aca="false">D578+E578+F578</f>
        <v>0.608</v>
      </c>
      <c r="H578" s="73" t="n">
        <f aca="false">I578-G578</f>
        <v>2.792</v>
      </c>
      <c r="I578" s="16" t="n">
        <v>3.4</v>
      </c>
      <c r="J578" s="74" t="n">
        <f aca="false">H578/I578*100</f>
        <v>82.1176470588235</v>
      </c>
      <c r="K578" s="62" t="n">
        <v>189</v>
      </c>
      <c r="L578" s="73" t="n">
        <f aca="false">M578+N578-P578</f>
        <v>66</v>
      </c>
      <c r="M578" s="74" t="n">
        <v>110</v>
      </c>
      <c r="N578" s="74" t="n">
        <v>14</v>
      </c>
      <c r="O578" s="75" t="n">
        <f aca="false">L578/(H578*Q578)</f>
        <v>28.1416291444945</v>
      </c>
      <c r="P578" s="74" t="n">
        <v>58</v>
      </c>
      <c r="Q578" s="72" t="n">
        <v>0.84</v>
      </c>
      <c r="R578" s="73" t="n">
        <f aca="false">S578*T578*U578*V578</f>
        <v>4.2075</v>
      </c>
      <c r="S578" s="74" t="n">
        <v>3</v>
      </c>
      <c r="T578" s="72" t="n">
        <v>0.45</v>
      </c>
      <c r="U578" s="72" t="n">
        <f aca="false">44/12</f>
        <v>3.66666666666667</v>
      </c>
      <c r="V578" s="72" t="n">
        <f aca="false">IF(B578="озимая пшеница", IF(C578="классическая технология", 0.65, 0.82),
 IF(B578="подсолнечник", IF(C578="классическая технология", 0.68, 0.75),
 IF(B578="кукуруза", IF(C578="классическая технология", 0.65, 0.85),
 IF(B578="многолетние травы", IF(C578="классическая технология", 0.55, 0.7),
 IF(B578="Лён", IF(C578="классическая технология", 0.48, 0.7),
 IF(B578="Горох", IF(C578="классическая технология", 0.55, 0.8),
 "введите корректное значение"
 ))))))</f>
        <v>0.85</v>
      </c>
      <c r="W578" s="73" t="n">
        <f aca="false">H578*X578</f>
        <v>2.48488</v>
      </c>
      <c r="X578" s="72" t="n">
        <v>0.89</v>
      </c>
    </row>
    <row r="579" customFormat="false" ht="15" hidden="false" customHeight="false" outlineLevel="0" collapsed="false">
      <c r="A579" s="59" t="n">
        <v>577</v>
      </c>
      <c r="B579" s="71" t="s">
        <v>103</v>
      </c>
      <c r="C579" s="71" t="s">
        <v>101</v>
      </c>
      <c r="D579" s="72" t="n">
        <v>0.138</v>
      </c>
      <c r="E579" s="72" t="n">
        <v>0.092</v>
      </c>
      <c r="F579" s="72" t="n">
        <v>0.092</v>
      </c>
      <c r="G579" s="73" t="n">
        <f aca="false">D579+E579+F579</f>
        <v>0.322</v>
      </c>
      <c r="H579" s="73" t="n">
        <f aca="false">I579-G579</f>
        <v>5.678</v>
      </c>
      <c r="I579" s="16" t="n">
        <v>6</v>
      </c>
      <c r="J579" s="74" t="n">
        <f aca="false">H579/I579*100</f>
        <v>94.6333333333333</v>
      </c>
      <c r="K579" s="62" t="n">
        <v>264</v>
      </c>
      <c r="L579" s="73" t="n">
        <f aca="false">M579+N579-P579</f>
        <v>-10</v>
      </c>
      <c r="M579" s="74" t="n">
        <v>62</v>
      </c>
      <c r="N579" s="74" t="n">
        <v>6</v>
      </c>
      <c r="O579" s="75" t="n">
        <f aca="false">L579/(H579*Q579)</f>
        <v>-2.00134490377534</v>
      </c>
      <c r="P579" s="74" t="n">
        <v>78</v>
      </c>
      <c r="Q579" s="72" t="n">
        <v>0.88</v>
      </c>
      <c r="R579" s="73" t="n">
        <f aca="false">S579*T579*U579*V579</f>
        <v>4.059</v>
      </c>
      <c r="S579" s="74" t="n">
        <v>3</v>
      </c>
      <c r="T579" s="72" t="n">
        <v>0.45</v>
      </c>
      <c r="U579" s="72" t="n">
        <f aca="false">44/12</f>
        <v>3.66666666666667</v>
      </c>
      <c r="V579" s="72" t="n">
        <f aca="false">IF(B579="озимая пшеница", IF(C579="классическая технология", 0.65, 0.82),
 IF(B579="подсолнечник", IF(C579="классическая технология", 0.68, 0.75),
 IF(B579="кукуруза", IF(C579="классическая технология", 0.65, 0.85),
 IF(B579="многолетние травы", IF(C579="классическая технология", 0.55, 0.7),
 IF(B579="Лён", IF(C579="классическая технология", 0.48, 0.7),
 IF(B579="Горох", IF(C579="классическая технология", 0.55, 0.8),
 "введите корректное значение"
 ))))))</f>
        <v>0.82</v>
      </c>
      <c r="W579" s="73" t="n">
        <f aca="false">H579*X579</f>
        <v>5.678</v>
      </c>
      <c r="X579" s="72" t="n">
        <v>1</v>
      </c>
    </row>
    <row r="580" customFormat="false" ht="15" hidden="false" customHeight="false" outlineLevel="0" collapsed="false">
      <c r="A580" s="59" t="n">
        <v>578</v>
      </c>
      <c r="B580" s="71" t="s">
        <v>105</v>
      </c>
      <c r="C580" s="71" t="s">
        <v>101</v>
      </c>
      <c r="D580" s="72" t="n">
        <v>0.264</v>
      </c>
      <c r="E580" s="72" t="n">
        <v>0.132</v>
      </c>
      <c r="F580" s="72" t="n">
        <v>0.132</v>
      </c>
      <c r="G580" s="73" t="n">
        <f aca="false">D580+E580+F580</f>
        <v>0.528</v>
      </c>
      <c r="H580" s="73" t="n">
        <f aca="false">I580-G580</f>
        <v>4.672</v>
      </c>
      <c r="I580" s="16" t="n">
        <v>5.2</v>
      </c>
      <c r="J580" s="74" t="n">
        <f aca="false">H580/I580*100</f>
        <v>89.8461538461539</v>
      </c>
      <c r="K580" s="62" t="n">
        <v>380</v>
      </c>
      <c r="L580" s="73" t="n">
        <f aca="false">M580+N580-P580</f>
        <v>22</v>
      </c>
      <c r="M580" s="74" t="n">
        <v>76</v>
      </c>
      <c r="N580" s="74" t="n">
        <v>7</v>
      </c>
      <c r="O580" s="75" t="n">
        <f aca="false">L580/(H580*Q580)</f>
        <v>5.53988718775181</v>
      </c>
      <c r="P580" s="74" t="n">
        <v>61</v>
      </c>
      <c r="Q580" s="72" t="n">
        <v>0.85</v>
      </c>
      <c r="R580" s="73" t="n">
        <f aca="false">S580*T580*U580*V580</f>
        <v>5.61</v>
      </c>
      <c r="S580" s="74" t="n">
        <v>4</v>
      </c>
      <c r="T580" s="72" t="n">
        <v>0.45</v>
      </c>
      <c r="U580" s="72" t="n">
        <f aca="false">44/12</f>
        <v>3.66666666666667</v>
      </c>
      <c r="V580" s="72" t="n">
        <f aca="false">IF(B580="озимая пшеница", IF(C580="классическая технология", 0.65, 0.82),
 IF(B580="подсолнечник", IF(C580="классическая технология", 0.68, 0.75),
 IF(B580="кукуруза", IF(C580="классическая технология", 0.65, 0.85),
 IF(B580="многолетние травы", IF(C580="классическая технология", 0.55, 0.7),
 IF(B580="Лён", IF(C580="классическая технология", 0.48, 0.7),
 IF(B580="Горох", IF(C580="классическая технология", 0.55, 0.8),
 "введите корректное значение"
 ))))))</f>
        <v>0.85</v>
      </c>
      <c r="W580" s="73" t="n">
        <f aca="false">H580*X580</f>
        <v>3.87776</v>
      </c>
      <c r="X580" s="72" t="n">
        <v>0.83</v>
      </c>
    </row>
    <row r="581" customFormat="false" ht="15" hidden="false" customHeight="false" outlineLevel="0" collapsed="false">
      <c r="A581" s="59" t="n">
        <v>579</v>
      </c>
      <c r="B581" s="71" t="s">
        <v>105</v>
      </c>
      <c r="C581" s="71" t="s">
        <v>101</v>
      </c>
      <c r="D581" s="72" t="n">
        <v>0.441</v>
      </c>
      <c r="E581" s="72" t="n">
        <v>0.126</v>
      </c>
      <c r="F581" s="72" t="n">
        <v>0.252</v>
      </c>
      <c r="G581" s="73" t="n">
        <f aca="false">D581+E581+F581</f>
        <v>0.819</v>
      </c>
      <c r="H581" s="73" t="n">
        <f aca="false">I581-G581</f>
        <v>2.281</v>
      </c>
      <c r="I581" s="16" t="n">
        <v>3.1</v>
      </c>
      <c r="J581" s="74" t="n">
        <f aca="false">H581/I581*100</f>
        <v>73.5806451612903</v>
      </c>
      <c r="K581" s="62" t="n">
        <v>326</v>
      </c>
      <c r="L581" s="73" t="n">
        <f aca="false">M581+N581-P581</f>
        <v>46</v>
      </c>
      <c r="M581" s="74" t="n">
        <v>72</v>
      </c>
      <c r="N581" s="74" t="n">
        <v>14</v>
      </c>
      <c r="O581" s="75" t="n">
        <f aca="false">L581/(H581*Q581)</f>
        <v>23.1799926428719</v>
      </c>
      <c r="P581" s="74" t="n">
        <v>40</v>
      </c>
      <c r="Q581" s="72" t="n">
        <v>0.87</v>
      </c>
      <c r="R581" s="73" t="n">
        <f aca="false">S581*T581*U581*V581</f>
        <v>8.415</v>
      </c>
      <c r="S581" s="74" t="n">
        <v>6</v>
      </c>
      <c r="T581" s="72" t="n">
        <v>0.45</v>
      </c>
      <c r="U581" s="72" t="n">
        <f aca="false">44/12</f>
        <v>3.66666666666667</v>
      </c>
      <c r="V581" s="72" t="n">
        <f aca="false">IF(B581="озимая пшеница", IF(C581="классическая технология", 0.65, 0.82),
 IF(B581="подсолнечник", IF(C581="классическая технология", 0.68, 0.75),
 IF(B581="кукуруза", IF(C581="классическая технология", 0.65, 0.85),
 IF(B581="многолетние травы", IF(C581="классическая технология", 0.55, 0.7),
 IF(B581="Лён", IF(C581="классическая технология", 0.48, 0.7),
 IF(B581="Горох", IF(C581="классическая технология", 0.55, 0.8),
 "введите корректное значение"
 ))))))</f>
        <v>0.85</v>
      </c>
      <c r="W581" s="73" t="n">
        <f aca="false">H581*X581</f>
        <v>2.25819</v>
      </c>
      <c r="X581" s="72" t="n">
        <v>0.99</v>
      </c>
    </row>
    <row r="582" customFormat="false" ht="15" hidden="false" customHeight="false" outlineLevel="0" collapsed="false">
      <c r="A582" s="59" t="n">
        <v>580</v>
      </c>
      <c r="B582" s="71" t="s">
        <v>100</v>
      </c>
      <c r="C582" s="71" t="s">
        <v>101</v>
      </c>
      <c r="D582" s="72" t="n">
        <v>0.376</v>
      </c>
      <c r="E582" s="72" t="n">
        <v>0.047</v>
      </c>
      <c r="F582" s="72" t="n">
        <v>0.141</v>
      </c>
      <c r="G582" s="73" t="n">
        <f aca="false">D582+E582+F582</f>
        <v>0.564</v>
      </c>
      <c r="H582" s="73" t="n">
        <f aca="false">I582-G582</f>
        <v>0.336</v>
      </c>
      <c r="I582" s="16" t="n">
        <v>0.9</v>
      </c>
      <c r="J582" s="74" t="n">
        <f aca="false">H582/I582*100</f>
        <v>37.3333333333333</v>
      </c>
      <c r="K582" s="62" t="n">
        <v>163</v>
      </c>
      <c r="L582" s="73" t="n">
        <f aca="false">M582+N582-P582</f>
        <v>96</v>
      </c>
      <c r="M582" s="74" t="n">
        <v>141</v>
      </c>
      <c r="N582" s="74" t="n">
        <v>6</v>
      </c>
      <c r="O582" s="75" t="n">
        <f aca="false">L582/(H582*Q582)</f>
        <v>340.136054421769</v>
      </c>
      <c r="P582" s="74" t="n">
        <v>51</v>
      </c>
      <c r="Q582" s="72" t="n">
        <v>0.84</v>
      </c>
      <c r="R582" s="73" t="n">
        <f aca="false">S582*T582*U582*V582</f>
        <v>6.93</v>
      </c>
      <c r="S582" s="74" t="n">
        <v>6</v>
      </c>
      <c r="T582" s="72" t="n">
        <v>0.45</v>
      </c>
      <c r="U582" s="72" t="n">
        <f aca="false">44/12</f>
        <v>3.66666666666667</v>
      </c>
      <c r="V582" s="72" t="n">
        <f aca="false">IF(B582="озимая пшеница", IF(C582="классическая технология", 0.65, 0.82),
 IF(B582="подсолнечник", IF(C582="классическая технология", 0.68, 0.75),
 IF(B582="кукуруза", IF(C582="классическая технология", 0.65, 0.85),
 IF(B582="многолетние травы", IF(C582="классическая технология", 0.55, 0.7),
 IF(B582="Лён", IF(C582="классическая технология", 0.48, 0.7),
 IF(B582="Горох", IF(C582="классическая технология", 0.55, 0.8),
 "введите корректное значение"
 ))))))</f>
        <v>0.7</v>
      </c>
      <c r="W582" s="73" t="n">
        <f aca="false">H582*X582</f>
        <v>0.29232</v>
      </c>
      <c r="X582" s="72" t="n">
        <v>0.87</v>
      </c>
    </row>
    <row r="583" customFormat="false" ht="15" hidden="false" customHeight="false" outlineLevel="0" collapsed="false">
      <c r="A583" s="59" t="n">
        <v>581</v>
      </c>
      <c r="B583" s="71" t="s">
        <v>105</v>
      </c>
      <c r="C583" s="71" t="s">
        <v>102</v>
      </c>
      <c r="D583" s="72" t="n">
        <v>0.186</v>
      </c>
      <c r="E583" s="72" t="n">
        <v>0.062</v>
      </c>
      <c r="F583" s="72" t="n">
        <v>0.186</v>
      </c>
      <c r="G583" s="73" t="n">
        <f aca="false">D583+E583+F583</f>
        <v>0.434</v>
      </c>
      <c r="H583" s="73" t="n">
        <f aca="false">I583-G583</f>
        <v>4.266</v>
      </c>
      <c r="I583" s="16" t="n">
        <v>4.7</v>
      </c>
      <c r="J583" s="74" t="n">
        <f aca="false">H583/I583*100</f>
        <v>90.7659574468085</v>
      </c>
      <c r="K583" s="62" t="n">
        <v>254</v>
      </c>
      <c r="L583" s="73" t="n">
        <f aca="false">M583+N583-P583</f>
        <v>50</v>
      </c>
      <c r="M583" s="74" t="n">
        <v>128</v>
      </c>
      <c r="N583" s="74" t="n">
        <v>5</v>
      </c>
      <c r="O583" s="75" t="n">
        <f aca="false">L583/(H583*Q583)</f>
        <v>12.2089388967026</v>
      </c>
      <c r="P583" s="74" t="n">
        <v>83</v>
      </c>
      <c r="Q583" s="72" t="n">
        <v>0.96</v>
      </c>
      <c r="R583" s="73" t="n">
        <f aca="false">S583*T583*U583*V583</f>
        <v>5.3625</v>
      </c>
      <c r="S583" s="74" t="n">
        <v>5</v>
      </c>
      <c r="T583" s="72" t="n">
        <v>0.45</v>
      </c>
      <c r="U583" s="72" t="n">
        <f aca="false">44/12</f>
        <v>3.66666666666667</v>
      </c>
      <c r="V583" s="72" t="n">
        <f aca="false">IF(B583="озимая пшеница", IF(C583="классическая технология", 0.65, 0.82),
 IF(B583="подсолнечник", IF(C583="классическая технология", 0.68, 0.75),
 IF(B583="кукуруза", IF(C583="классическая технология", 0.65, 0.85),
 IF(B583="многолетние травы", IF(C583="классическая технология", 0.55, 0.7),
 IF(B583="Лён", IF(C583="классическая технология", 0.48, 0.7),
 IF(B583="Горох", IF(C583="классическая технология", 0.55, 0.8),
 "введите корректное значение"
 ))))))</f>
        <v>0.65</v>
      </c>
      <c r="W583" s="73" t="n">
        <f aca="false">H583*X583</f>
        <v>4.266</v>
      </c>
      <c r="X583" s="72" t="n">
        <v>1</v>
      </c>
    </row>
    <row r="584" customFormat="false" ht="15" hidden="false" customHeight="false" outlineLevel="0" collapsed="false">
      <c r="A584" s="59" t="n">
        <v>582</v>
      </c>
      <c r="B584" s="71" t="s">
        <v>104</v>
      </c>
      <c r="C584" s="71" t="s">
        <v>102</v>
      </c>
      <c r="D584" s="72" t="n">
        <v>0.464</v>
      </c>
      <c r="E584" s="72" t="n">
        <v>0.116</v>
      </c>
      <c r="F584" s="72" t="n">
        <v>0.116</v>
      </c>
      <c r="G584" s="73" t="n">
        <f aca="false">D584+E584+F584</f>
        <v>0.696</v>
      </c>
      <c r="H584" s="73" t="n">
        <f aca="false">I584-G584</f>
        <v>1.704</v>
      </c>
      <c r="I584" s="16" t="n">
        <v>2.4</v>
      </c>
      <c r="J584" s="74" t="n">
        <f aca="false">H584/I584*100</f>
        <v>71</v>
      </c>
      <c r="K584" s="62" t="n">
        <v>219</v>
      </c>
      <c r="L584" s="73" t="n">
        <f aca="false">M584+N584-P584</f>
        <v>82</v>
      </c>
      <c r="M584" s="74" t="n">
        <v>119</v>
      </c>
      <c r="N584" s="74" t="n">
        <v>14</v>
      </c>
      <c r="O584" s="75" t="n">
        <f aca="false">L584/(H584*Q584)</f>
        <v>48.6081471996965</v>
      </c>
      <c r="P584" s="74" t="n">
        <v>51</v>
      </c>
      <c r="Q584" s="72" t="n">
        <v>0.99</v>
      </c>
      <c r="R584" s="73" t="n">
        <f aca="false">S584*T584*U584*V584</f>
        <v>5.445</v>
      </c>
      <c r="S584" s="74" t="n">
        <v>6</v>
      </c>
      <c r="T584" s="72" t="n">
        <v>0.45</v>
      </c>
      <c r="U584" s="72" t="n">
        <f aca="false">44/12</f>
        <v>3.66666666666667</v>
      </c>
      <c r="V584" s="72" t="n">
        <f aca="false">IF(B584="озимая пшеница", IF(C584="классическая технология", 0.65, 0.82),
 IF(B584="подсолнечник", IF(C584="классическая технология", 0.68, 0.75),
 IF(B584="кукуруза", IF(C584="классическая технология", 0.65, 0.85),
 IF(B584="многолетние травы", IF(C584="классическая технология", 0.55, 0.7),
 IF(B584="Лён", IF(C584="классическая технология", 0.48, 0.7),
 IF(B584="Горох", IF(C584="классическая технология", 0.55, 0.8),
 "введите корректное значение"
 ))))))</f>
        <v>0.55</v>
      </c>
      <c r="W584" s="73" t="n">
        <f aca="false">H584*X584</f>
        <v>1.48248</v>
      </c>
      <c r="X584" s="72" t="n">
        <v>0.87</v>
      </c>
    </row>
    <row r="585" customFormat="false" ht="15" hidden="false" customHeight="false" outlineLevel="0" collapsed="false">
      <c r="A585" s="59" t="n">
        <v>583</v>
      </c>
      <c r="B585" s="71" t="s">
        <v>105</v>
      </c>
      <c r="C585" s="71" t="s">
        <v>101</v>
      </c>
      <c r="D585" s="72" t="n">
        <v>0.205</v>
      </c>
      <c r="E585" s="72" t="n">
        <v>0.041</v>
      </c>
      <c r="F585" s="72" t="n">
        <v>0.328</v>
      </c>
      <c r="G585" s="73" t="n">
        <f aca="false">D585+E585+F585</f>
        <v>0.574</v>
      </c>
      <c r="H585" s="73" t="n">
        <f aca="false">I585-G585</f>
        <v>4.426</v>
      </c>
      <c r="I585" s="16" t="n">
        <v>5</v>
      </c>
      <c r="J585" s="74" t="n">
        <f aca="false">H585/I585*100</f>
        <v>88.52</v>
      </c>
      <c r="K585" s="62" t="n">
        <v>346</v>
      </c>
      <c r="L585" s="73" t="n">
        <f aca="false">M585+N585-P585</f>
        <v>7</v>
      </c>
      <c r="M585" s="74" t="n">
        <v>66</v>
      </c>
      <c r="N585" s="74" t="n">
        <v>6</v>
      </c>
      <c r="O585" s="75" t="n">
        <f aca="false">L585/(H585*Q585)</f>
        <v>1.88281367675855</v>
      </c>
      <c r="P585" s="74" t="n">
        <v>65</v>
      </c>
      <c r="Q585" s="72" t="n">
        <v>0.84</v>
      </c>
      <c r="R585" s="73" t="n">
        <f aca="false">S585*T585*U585*V585</f>
        <v>4.2075</v>
      </c>
      <c r="S585" s="74" t="n">
        <v>3</v>
      </c>
      <c r="T585" s="72" t="n">
        <v>0.45</v>
      </c>
      <c r="U585" s="72" t="n">
        <f aca="false">44/12</f>
        <v>3.66666666666667</v>
      </c>
      <c r="V585" s="72" t="n">
        <f aca="false">IF(B585="озимая пшеница", IF(C585="классическая технология", 0.65, 0.82),
 IF(B585="подсолнечник", IF(C585="классическая технология", 0.68, 0.75),
 IF(B585="кукуруза", IF(C585="классическая технология", 0.65, 0.85),
 IF(B585="многолетние травы", IF(C585="классическая технология", 0.55, 0.7),
 IF(B585="Лён", IF(C585="классическая технология", 0.48, 0.7),
 IF(B585="Горох", IF(C585="классическая технология", 0.55, 0.8),
 "введите корректное значение"
 ))))))</f>
        <v>0.85</v>
      </c>
      <c r="W585" s="73" t="n">
        <f aca="false">H585*X585</f>
        <v>3.5408</v>
      </c>
      <c r="X585" s="72" t="n">
        <v>0.8</v>
      </c>
    </row>
    <row r="586" customFormat="false" ht="15" hidden="false" customHeight="false" outlineLevel="0" collapsed="false">
      <c r="A586" s="59" t="n">
        <v>584</v>
      </c>
      <c r="B586" s="71" t="s">
        <v>105</v>
      </c>
      <c r="C586" s="71" t="s">
        <v>102</v>
      </c>
      <c r="D586" s="72" t="n">
        <v>0.512</v>
      </c>
      <c r="E586" s="72" t="n">
        <v>0.064</v>
      </c>
      <c r="F586" s="72" t="n">
        <v>0.128</v>
      </c>
      <c r="G586" s="73" t="n">
        <f aca="false">D586+E586+F586</f>
        <v>0.704</v>
      </c>
      <c r="H586" s="73" t="n">
        <f aca="false">I586-G586</f>
        <v>4.496</v>
      </c>
      <c r="I586" s="16" t="n">
        <v>5.2</v>
      </c>
      <c r="J586" s="74" t="n">
        <f aca="false">H586/I586*100</f>
        <v>86.4615384615385</v>
      </c>
      <c r="K586" s="62" t="n">
        <v>198</v>
      </c>
      <c r="L586" s="73" t="n">
        <f aca="false">M586+N586-P586</f>
        <v>-7</v>
      </c>
      <c r="M586" s="74" t="n">
        <v>73</v>
      </c>
      <c r="N586" s="74" t="n">
        <v>5</v>
      </c>
      <c r="O586" s="75" t="n">
        <f aca="false">L586/(H586*Q586)</f>
        <v>-1.76924943384018</v>
      </c>
      <c r="P586" s="74" t="n">
        <v>85</v>
      </c>
      <c r="Q586" s="72" t="n">
        <v>0.88</v>
      </c>
      <c r="R586" s="73" t="n">
        <f aca="false">S586*T586*U586*V586</f>
        <v>4.29</v>
      </c>
      <c r="S586" s="74" t="n">
        <v>4</v>
      </c>
      <c r="T586" s="72" t="n">
        <v>0.45</v>
      </c>
      <c r="U586" s="72" t="n">
        <f aca="false">44/12</f>
        <v>3.66666666666667</v>
      </c>
      <c r="V586" s="72" t="n">
        <f aca="false">IF(B586="озимая пшеница", IF(C586="классическая технология", 0.65, 0.82),
 IF(B586="подсолнечник", IF(C586="классическая технология", 0.68, 0.75),
 IF(B586="кукуруза", IF(C586="классическая технология", 0.65, 0.85),
 IF(B586="многолетние травы", IF(C586="классическая технология", 0.55, 0.7),
 IF(B586="Лён", IF(C586="классическая технология", 0.48, 0.7),
 IF(B586="Горох", IF(C586="классическая технология", 0.55, 0.8),
 "введите корректное значение"
 ))))))</f>
        <v>0.65</v>
      </c>
      <c r="W586" s="73" t="n">
        <f aca="false">H586*X586</f>
        <v>3.73168</v>
      </c>
      <c r="X586" s="72" t="n">
        <v>0.83</v>
      </c>
    </row>
    <row r="587" customFormat="false" ht="15" hidden="false" customHeight="false" outlineLevel="0" collapsed="false">
      <c r="A587" s="59" t="n">
        <v>585</v>
      </c>
      <c r="B587" s="71" t="s">
        <v>105</v>
      </c>
      <c r="C587" s="71" t="s">
        <v>101</v>
      </c>
      <c r="D587" s="72" t="n">
        <v>0.216</v>
      </c>
      <c r="E587" s="72" t="n">
        <v>0.144</v>
      </c>
      <c r="F587" s="72" t="n">
        <v>0.144</v>
      </c>
      <c r="G587" s="73" t="n">
        <f aca="false">D587+E587+F587</f>
        <v>0.504</v>
      </c>
      <c r="H587" s="73" t="n">
        <f aca="false">I587-G587</f>
        <v>4.196</v>
      </c>
      <c r="I587" s="16" t="n">
        <v>4.7</v>
      </c>
      <c r="J587" s="74" t="n">
        <f aca="false">H587/I587*100</f>
        <v>89.2765957446809</v>
      </c>
      <c r="K587" s="62" t="n">
        <v>460</v>
      </c>
      <c r="L587" s="73" t="n">
        <f aca="false">M587+N587-P587</f>
        <v>86</v>
      </c>
      <c r="M587" s="74" t="n">
        <v>123</v>
      </c>
      <c r="N587" s="74" t="n">
        <v>6</v>
      </c>
      <c r="O587" s="75" t="n">
        <f aca="false">L587/(H587*Q587)</f>
        <v>23.0288878653828</v>
      </c>
      <c r="P587" s="74" t="n">
        <v>43</v>
      </c>
      <c r="Q587" s="72" t="n">
        <v>0.89</v>
      </c>
      <c r="R587" s="73" t="n">
        <f aca="false">S587*T587*U587*V587</f>
        <v>7.0125</v>
      </c>
      <c r="S587" s="74" t="n">
        <v>5</v>
      </c>
      <c r="T587" s="72" t="n">
        <v>0.45</v>
      </c>
      <c r="U587" s="72" t="n">
        <f aca="false">44/12</f>
        <v>3.66666666666667</v>
      </c>
      <c r="V587" s="72" t="n">
        <f aca="false">IF(B587="озимая пшеница", IF(C587="классическая технология", 0.65, 0.82),
 IF(B587="подсолнечник", IF(C587="классическая технология", 0.68, 0.75),
 IF(B587="кукуруза", IF(C587="классическая технология", 0.65, 0.85),
 IF(B587="многолетние травы", IF(C587="классическая технология", 0.55, 0.7),
 IF(B587="Лён", IF(C587="классическая технология", 0.48, 0.7),
 IF(B587="Горох", IF(C587="классическая технология", 0.55, 0.8),
 "введите корректное значение"
 ))))))</f>
        <v>0.85</v>
      </c>
      <c r="W587" s="73" t="n">
        <f aca="false">H587*X587</f>
        <v>3.9862</v>
      </c>
      <c r="X587" s="72" t="n">
        <v>0.95</v>
      </c>
    </row>
    <row r="588" customFormat="false" ht="15" hidden="false" customHeight="false" outlineLevel="0" collapsed="false">
      <c r="A588" s="59" t="n">
        <v>586</v>
      </c>
      <c r="B588" s="71" t="s">
        <v>107</v>
      </c>
      <c r="C588" s="71" t="s">
        <v>101</v>
      </c>
      <c r="D588" s="72" t="n">
        <v>0.256</v>
      </c>
      <c r="E588" s="72" t="n">
        <v>0.128</v>
      </c>
      <c r="F588" s="72" t="n">
        <v>0.256</v>
      </c>
      <c r="G588" s="73" t="n">
        <f aca="false">D588+E588+F588</f>
        <v>0.64</v>
      </c>
      <c r="H588" s="73" t="n">
        <f aca="false">I588-G588</f>
        <v>0.36</v>
      </c>
      <c r="I588" s="16" t="n">
        <v>1</v>
      </c>
      <c r="J588" s="74" t="n">
        <f aca="false">H588/I588*100</f>
        <v>36</v>
      </c>
      <c r="K588" s="62" t="n">
        <v>133</v>
      </c>
      <c r="L588" s="73" t="n">
        <f aca="false">M588+N588-P588</f>
        <v>22</v>
      </c>
      <c r="M588" s="74" t="n">
        <v>64</v>
      </c>
      <c r="N588" s="74" t="n">
        <v>6</v>
      </c>
      <c r="O588" s="75" t="n">
        <f aca="false">L588/(H588*Q588)</f>
        <v>65.0118203309693</v>
      </c>
      <c r="P588" s="74" t="n">
        <v>48</v>
      </c>
      <c r="Q588" s="72" t="n">
        <v>0.94</v>
      </c>
      <c r="R588" s="73" t="n">
        <f aca="false">S588*T588*U588*V588</f>
        <v>7.425</v>
      </c>
      <c r="S588" s="74" t="n">
        <v>6</v>
      </c>
      <c r="T588" s="72" t="n">
        <v>0.45</v>
      </c>
      <c r="U588" s="72" t="n">
        <f aca="false">44/12</f>
        <v>3.66666666666667</v>
      </c>
      <c r="V588" s="72" t="n">
        <f aca="false">IF(B588="озимая пшеница", IF(C588="классическая технология", 0.65, 0.82),
 IF(B588="подсолнечник", IF(C588="классическая технология", 0.68, 0.75),
 IF(B588="кукуруза", IF(C588="классическая технология", 0.65, 0.85),
 IF(B588="многолетние травы", IF(C588="классическая технология", 0.55, 0.7),
 IF(B588="Лён", IF(C588="классическая технология", 0.48, 0.7),
 IF(B588="Горох", IF(C588="классическая технология", 0.55, 0.8),
 "введите корректное значение"
 ))))))</f>
        <v>0.75</v>
      </c>
      <c r="W588" s="73" t="n">
        <f aca="false">H588*X588</f>
        <v>0.324</v>
      </c>
      <c r="X588" s="72" t="n">
        <v>0.9</v>
      </c>
    </row>
    <row r="589" customFormat="false" ht="15" hidden="false" customHeight="false" outlineLevel="0" collapsed="false">
      <c r="A589" s="59" t="n">
        <v>587</v>
      </c>
      <c r="B589" s="71" t="s">
        <v>105</v>
      </c>
      <c r="C589" s="71" t="s">
        <v>102</v>
      </c>
      <c r="D589" s="72" t="n">
        <v>0.354</v>
      </c>
      <c r="E589" s="72" t="n">
        <v>0.059</v>
      </c>
      <c r="F589" s="72" t="n">
        <v>0.413</v>
      </c>
      <c r="G589" s="73" t="n">
        <f aca="false">D589+E589+F589</f>
        <v>0.826</v>
      </c>
      <c r="H589" s="73" t="n">
        <f aca="false">I589-G589</f>
        <v>3.874</v>
      </c>
      <c r="I589" s="16" t="n">
        <v>4.7</v>
      </c>
      <c r="J589" s="74" t="n">
        <f aca="false">H589/I589*100</f>
        <v>82.4255319148936</v>
      </c>
      <c r="K589" s="62" t="n">
        <v>153</v>
      </c>
      <c r="L589" s="73" t="n">
        <f aca="false">M589+N589-P589</f>
        <v>66</v>
      </c>
      <c r="M589" s="74" t="n">
        <v>116</v>
      </c>
      <c r="N589" s="74" t="n">
        <v>12</v>
      </c>
      <c r="O589" s="75" t="n">
        <f aca="false">L589/(H589*Q589)</f>
        <v>17.9333206532076</v>
      </c>
      <c r="P589" s="74" t="n">
        <v>62</v>
      </c>
      <c r="Q589" s="72" t="n">
        <v>0.95</v>
      </c>
      <c r="R589" s="73" t="n">
        <f aca="false">S589*T589*U589*V589</f>
        <v>5.3625</v>
      </c>
      <c r="S589" s="74" t="n">
        <v>5</v>
      </c>
      <c r="T589" s="72" t="n">
        <v>0.45</v>
      </c>
      <c r="U589" s="72" t="n">
        <f aca="false">44/12</f>
        <v>3.66666666666667</v>
      </c>
      <c r="V589" s="72" t="n">
        <f aca="false">IF(B589="озимая пшеница", IF(C589="классическая технология", 0.65, 0.82),
 IF(B589="подсолнечник", IF(C589="классическая технология", 0.68, 0.75),
 IF(B589="кукуруза", IF(C589="классическая технология", 0.65, 0.85),
 IF(B589="многолетние травы", IF(C589="классическая технология", 0.55, 0.7),
 IF(B589="Лён", IF(C589="классическая технология", 0.48, 0.7),
 IF(B589="Горох", IF(C589="классическая технология", 0.55, 0.8),
 "введите корректное значение"
 ))))))</f>
        <v>0.65</v>
      </c>
      <c r="W589" s="73" t="n">
        <f aca="false">H589*X589</f>
        <v>3.25416</v>
      </c>
      <c r="X589" s="72" t="n">
        <v>0.84</v>
      </c>
    </row>
    <row r="590" customFormat="false" ht="15" hidden="false" customHeight="false" outlineLevel="0" collapsed="false">
      <c r="A590" s="59" t="n">
        <v>588</v>
      </c>
      <c r="B590" s="71" t="s">
        <v>107</v>
      </c>
      <c r="C590" s="71" t="s">
        <v>101</v>
      </c>
      <c r="D590" s="72" t="n">
        <v>0.132</v>
      </c>
      <c r="E590" s="72" t="n">
        <v>0.088</v>
      </c>
      <c r="F590" s="72" t="n">
        <v>0.22</v>
      </c>
      <c r="G590" s="73" t="n">
        <f aca="false">D590+E590+F590</f>
        <v>0.44</v>
      </c>
      <c r="H590" s="73" t="n">
        <f aca="false">I590-G590</f>
        <v>0.76</v>
      </c>
      <c r="I590" s="16" t="n">
        <v>1.2</v>
      </c>
      <c r="J590" s="74" t="n">
        <f aca="false">H590/I590*100</f>
        <v>63.3333333333333</v>
      </c>
      <c r="K590" s="62" t="n">
        <v>353</v>
      </c>
      <c r="L590" s="73" t="n">
        <f aca="false">M590+N590-P590</f>
        <v>9</v>
      </c>
      <c r="M590" s="74" t="n">
        <v>79</v>
      </c>
      <c r="N590" s="74" t="n">
        <v>10</v>
      </c>
      <c r="O590" s="75" t="n">
        <f aca="false">L590/(H590*Q590)</f>
        <v>13.1578947368421</v>
      </c>
      <c r="P590" s="74" t="n">
        <v>80</v>
      </c>
      <c r="Q590" s="72" t="n">
        <v>0.9</v>
      </c>
      <c r="R590" s="73" t="n">
        <f aca="false">S590*T590*U590*V590</f>
        <v>3.7125</v>
      </c>
      <c r="S590" s="74" t="n">
        <v>3</v>
      </c>
      <c r="T590" s="72" t="n">
        <v>0.45</v>
      </c>
      <c r="U590" s="72" t="n">
        <f aca="false">44/12</f>
        <v>3.66666666666667</v>
      </c>
      <c r="V590" s="72" t="n">
        <f aca="false">IF(B590="озимая пшеница", IF(C590="классическая технология", 0.65, 0.82),
 IF(B590="подсолнечник", IF(C590="классическая технология", 0.68, 0.75),
 IF(B590="кукуруза", IF(C590="классическая технология", 0.65, 0.85),
 IF(B590="многолетние травы", IF(C590="классическая технология", 0.55, 0.7),
 IF(B590="Лён", IF(C590="классическая технология", 0.48, 0.7),
 IF(B590="Горох", IF(C590="классическая технология", 0.55, 0.8),
 "введите корректное значение"
 ))))))</f>
        <v>0.75</v>
      </c>
      <c r="W590" s="73" t="n">
        <f aca="false">H590*X590</f>
        <v>0.7144</v>
      </c>
      <c r="X590" s="72" t="n">
        <v>0.94</v>
      </c>
    </row>
    <row r="591" customFormat="false" ht="15" hidden="false" customHeight="false" outlineLevel="0" collapsed="false">
      <c r="A591" s="59" t="n">
        <v>589</v>
      </c>
      <c r="B591" s="71" t="s">
        <v>105</v>
      </c>
      <c r="C591" s="71" t="s">
        <v>101</v>
      </c>
      <c r="D591" s="72" t="n">
        <v>0.295</v>
      </c>
      <c r="E591" s="72" t="n">
        <v>0.059</v>
      </c>
      <c r="F591" s="72" t="n">
        <v>0.413</v>
      </c>
      <c r="G591" s="73" t="n">
        <f aca="false">D591+E591+F591</f>
        <v>0.767</v>
      </c>
      <c r="H591" s="73" t="n">
        <f aca="false">I591-G591</f>
        <v>2.633</v>
      </c>
      <c r="I591" s="16" t="n">
        <v>3.4</v>
      </c>
      <c r="J591" s="74" t="n">
        <f aca="false">H591/I591*100</f>
        <v>77.4411764705882</v>
      </c>
      <c r="K591" s="62" t="n">
        <v>287</v>
      </c>
      <c r="L591" s="73" t="n">
        <f aca="false">M591+N591-P591</f>
        <v>10</v>
      </c>
      <c r="M591" s="74" t="n">
        <v>69</v>
      </c>
      <c r="N591" s="74" t="n">
        <v>5</v>
      </c>
      <c r="O591" s="75" t="n">
        <f aca="false">L591/(H591*Q591)</f>
        <v>4.36545874423214</v>
      </c>
      <c r="P591" s="74" t="n">
        <v>64</v>
      </c>
      <c r="Q591" s="72" t="n">
        <v>0.87</v>
      </c>
      <c r="R591" s="73" t="n">
        <f aca="false">S591*T591*U591*V591</f>
        <v>5.61</v>
      </c>
      <c r="S591" s="74" t="n">
        <v>4</v>
      </c>
      <c r="T591" s="72" t="n">
        <v>0.45</v>
      </c>
      <c r="U591" s="72" t="n">
        <f aca="false">44/12</f>
        <v>3.66666666666667</v>
      </c>
      <c r="V591" s="72" t="n">
        <f aca="false">IF(B591="озимая пшеница", IF(C591="классическая технология", 0.65, 0.82),
 IF(B591="подсолнечник", IF(C591="классическая технология", 0.68, 0.75),
 IF(B591="кукуруза", IF(C591="классическая технология", 0.65, 0.85),
 IF(B591="многолетние травы", IF(C591="классическая технология", 0.55, 0.7),
 IF(B591="Лён", IF(C591="классическая технология", 0.48, 0.7),
 IF(B591="Горох", IF(C591="классическая технология", 0.55, 0.8),
 "введите корректное значение"
 ))))))</f>
        <v>0.85</v>
      </c>
      <c r="W591" s="73" t="n">
        <f aca="false">H591*X591</f>
        <v>2.39603</v>
      </c>
      <c r="X591" s="72" t="n">
        <v>0.91</v>
      </c>
    </row>
    <row r="592" customFormat="false" ht="15" hidden="false" customHeight="false" outlineLevel="0" collapsed="false">
      <c r="A592" s="59" t="n">
        <v>590</v>
      </c>
      <c r="B592" s="71" t="s">
        <v>107</v>
      </c>
      <c r="C592" s="71" t="s">
        <v>102</v>
      </c>
      <c r="D592" s="72" t="n">
        <v>0.176</v>
      </c>
      <c r="E592" s="72" t="n">
        <v>0.044</v>
      </c>
      <c r="F592" s="72" t="n">
        <v>0.308</v>
      </c>
      <c r="G592" s="73" t="n">
        <f aca="false">D592+E592+F592</f>
        <v>0.528</v>
      </c>
      <c r="H592" s="73" t="n">
        <f aca="false">I592-G592</f>
        <v>0.972</v>
      </c>
      <c r="I592" s="16" t="n">
        <v>1.5</v>
      </c>
      <c r="J592" s="74" t="n">
        <f aca="false">H592/I592*100</f>
        <v>64.8</v>
      </c>
      <c r="K592" s="62" t="n">
        <v>190</v>
      </c>
      <c r="L592" s="73" t="n">
        <f aca="false">M592+N592-P592</f>
        <v>6</v>
      </c>
      <c r="M592" s="74" t="n">
        <v>59</v>
      </c>
      <c r="N592" s="74" t="n">
        <v>5</v>
      </c>
      <c r="O592" s="75" t="n">
        <f aca="false">L592/(H592*Q592)</f>
        <v>6.43004115226337</v>
      </c>
      <c r="P592" s="74" t="n">
        <v>58</v>
      </c>
      <c r="Q592" s="72" t="n">
        <v>0.96</v>
      </c>
      <c r="R592" s="73" t="n">
        <f aca="false">S592*T592*U592*V592</f>
        <v>5.61</v>
      </c>
      <c r="S592" s="74" t="n">
        <v>5</v>
      </c>
      <c r="T592" s="72" t="n">
        <v>0.45</v>
      </c>
      <c r="U592" s="72" t="n">
        <f aca="false">44/12</f>
        <v>3.66666666666667</v>
      </c>
      <c r="V592" s="72" t="n">
        <f aca="false">IF(B592="озимая пшеница", IF(C592="классическая технология", 0.65, 0.82),
 IF(B592="подсолнечник", IF(C592="классическая технология", 0.68, 0.75),
 IF(B592="кукуруза", IF(C592="классическая технология", 0.65, 0.85),
 IF(B592="многолетние травы", IF(C592="классическая технология", 0.55, 0.7),
 IF(B592="Лён", IF(C592="классическая технология", 0.48, 0.7),
 IF(B592="Горох", IF(C592="классическая технология", 0.55, 0.8),
 "введите корректное значение"
 ))))))</f>
        <v>0.68</v>
      </c>
      <c r="W592" s="73" t="n">
        <f aca="false">H592*X592</f>
        <v>0.78732</v>
      </c>
      <c r="X592" s="72" t="n">
        <v>0.81</v>
      </c>
    </row>
    <row r="593" customFormat="false" ht="15" hidden="false" customHeight="false" outlineLevel="0" collapsed="false">
      <c r="A593" s="59" t="n">
        <v>591</v>
      </c>
      <c r="B593" s="71" t="s">
        <v>106</v>
      </c>
      <c r="C593" s="71" t="s">
        <v>102</v>
      </c>
      <c r="D593" s="72" t="n">
        <v>0.324</v>
      </c>
      <c r="E593" s="72" t="n">
        <v>0.108</v>
      </c>
      <c r="F593" s="72" t="n">
        <v>0.378</v>
      </c>
      <c r="G593" s="73" t="n">
        <f aca="false">D593+E593+F593</f>
        <v>0.81</v>
      </c>
      <c r="H593" s="73" t="n">
        <f aca="false">I593-G593</f>
        <v>3.59</v>
      </c>
      <c r="I593" s="16" t="n">
        <v>4.4</v>
      </c>
      <c r="J593" s="74" t="n">
        <f aca="false">H593/I593*100</f>
        <v>81.5909090909091</v>
      </c>
      <c r="K593" s="62" t="n">
        <v>441</v>
      </c>
      <c r="L593" s="73" t="n">
        <f aca="false">M593+N593-P593</f>
        <v>52</v>
      </c>
      <c r="M593" s="74" t="n">
        <v>97</v>
      </c>
      <c r="N593" s="74" t="n">
        <v>10</v>
      </c>
      <c r="O593" s="75" t="n">
        <f aca="false">L593/(H593*Q593)</f>
        <v>17.8823205749854</v>
      </c>
      <c r="P593" s="74" t="n">
        <v>55</v>
      </c>
      <c r="Q593" s="72" t="n">
        <v>0.81</v>
      </c>
      <c r="R593" s="73" t="n">
        <f aca="false">S593*T593*U593*V593</f>
        <v>5.445</v>
      </c>
      <c r="S593" s="74" t="n">
        <v>6</v>
      </c>
      <c r="T593" s="72" t="n">
        <v>0.45</v>
      </c>
      <c r="U593" s="72" t="n">
        <f aca="false">44/12</f>
        <v>3.66666666666667</v>
      </c>
      <c r="V593" s="72" t="n">
        <f aca="false">IF(B593="озимая пшеница", IF(C593="классическая технология", 0.65, 0.82),
 IF(B593="подсолнечник", IF(C593="классическая технология", 0.68, 0.75),
 IF(B593="кукуруза", IF(C593="классическая технология", 0.65, 0.85),
 IF(B593="многолетние травы", IF(C593="классическая технология", 0.55, 0.7),
 IF(B593="Лён", IF(C593="классическая технология", 0.48, 0.7),
 IF(B593="Горох", IF(C593="классическая технология", 0.55, 0.8),
 "введите корректное значение"
 ))))))</f>
        <v>0.55</v>
      </c>
      <c r="W593" s="73" t="n">
        <f aca="false">H593*X593</f>
        <v>2.9079</v>
      </c>
      <c r="X593" s="72" t="n">
        <v>0.81</v>
      </c>
    </row>
    <row r="594" customFormat="false" ht="15" hidden="false" customHeight="false" outlineLevel="0" collapsed="false">
      <c r="A594" s="59" t="n">
        <v>592</v>
      </c>
      <c r="B594" s="71" t="s">
        <v>106</v>
      </c>
      <c r="C594" s="71" t="s">
        <v>102</v>
      </c>
      <c r="D594" s="72" t="n">
        <v>0.245</v>
      </c>
      <c r="E594" s="72" t="n">
        <v>0.049</v>
      </c>
      <c r="F594" s="72" t="n">
        <v>0.098</v>
      </c>
      <c r="G594" s="73" t="n">
        <f aca="false">D594+E594+F594</f>
        <v>0.392</v>
      </c>
      <c r="H594" s="73" t="n">
        <f aca="false">I594-G594</f>
        <v>4.108</v>
      </c>
      <c r="I594" s="16" t="n">
        <v>4.5</v>
      </c>
      <c r="J594" s="74" t="n">
        <f aca="false">H594/I594*100</f>
        <v>91.2888888888889</v>
      </c>
      <c r="K594" s="62" t="n">
        <v>179</v>
      </c>
      <c r="L594" s="73" t="n">
        <f aca="false">M594+N594-P594</f>
        <v>32</v>
      </c>
      <c r="M594" s="74" t="n">
        <v>76</v>
      </c>
      <c r="N594" s="74" t="n">
        <v>12</v>
      </c>
      <c r="O594" s="75" t="n">
        <f aca="false">L594/(H594*Q594)</f>
        <v>8.11424862057774</v>
      </c>
      <c r="P594" s="74" t="n">
        <v>56</v>
      </c>
      <c r="Q594" s="72" t="n">
        <v>0.96</v>
      </c>
      <c r="R594" s="73" t="n">
        <f aca="false">S594*T594*U594*V594</f>
        <v>3.63</v>
      </c>
      <c r="S594" s="74" t="n">
        <v>4</v>
      </c>
      <c r="T594" s="72" t="n">
        <v>0.45</v>
      </c>
      <c r="U594" s="72" t="n">
        <f aca="false">44/12</f>
        <v>3.66666666666667</v>
      </c>
      <c r="V594" s="72" t="n">
        <f aca="false">IF(B594="озимая пшеница", IF(C594="классическая технология", 0.65, 0.82),
 IF(B594="подсолнечник", IF(C594="классическая технология", 0.68, 0.75),
 IF(B594="кукуруза", IF(C594="классическая технология", 0.65, 0.85),
 IF(B594="многолетние травы", IF(C594="классическая технология", 0.55, 0.7),
 IF(B594="Лён", IF(C594="классическая технология", 0.48, 0.7),
 IF(B594="Горох", IF(C594="классическая технология", 0.55, 0.8),
 "введите корректное значение"
 ))))))</f>
        <v>0.55</v>
      </c>
      <c r="W594" s="73" t="n">
        <f aca="false">H594*X594</f>
        <v>3.94368</v>
      </c>
      <c r="X594" s="72" t="n">
        <v>0.96</v>
      </c>
    </row>
    <row r="595" customFormat="false" ht="15" hidden="false" customHeight="false" outlineLevel="0" collapsed="false">
      <c r="A595" s="59" t="n">
        <v>593</v>
      </c>
      <c r="B595" s="71" t="s">
        <v>105</v>
      </c>
      <c r="C595" s="71" t="s">
        <v>102</v>
      </c>
      <c r="D595" s="72" t="n">
        <v>0.295</v>
      </c>
      <c r="E595" s="72" t="n">
        <v>0.059</v>
      </c>
      <c r="F595" s="72" t="n">
        <v>0.236</v>
      </c>
      <c r="G595" s="73" t="n">
        <f aca="false">D595+E595+F595</f>
        <v>0.59</v>
      </c>
      <c r="H595" s="73" t="n">
        <f aca="false">I595-G595</f>
        <v>2.31</v>
      </c>
      <c r="I595" s="16" t="n">
        <v>2.9</v>
      </c>
      <c r="J595" s="74" t="n">
        <f aca="false">H595/I595*100</f>
        <v>79.6551724137931</v>
      </c>
      <c r="K595" s="62" t="n">
        <v>424</v>
      </c>
      <c r="L595" s="73" t="n">
        <f aca="false">M595+N595-P595</f>
        <v>68</v>
      </c>
      <c r="M595" s="74" t="n">
        <v>137</v>
      </c>
      <c r="N595" s="74" t="n">
        <v>14</v>
      </c>
      <c r="O595" s="75" t="n">
        <f aca="false">L595/(H595*Q595)</f>
        <v>32.7080327080327</v>
      </c>
      <c r="P595" s="74" t="n">
        <v>83</v>
      </c>
      <c r="Q595" s="72" t="n">
        <v>0.9</v>
      </c>
      <c r="R595" s="73" t="n">
        <f aca="false">S595*T595*U595*V595</f>
        <v>6.435</v>
      </c>
      <c r="S595" s="74" t="n">
        <v>6</v>
      </c>
      <c r="T595" s="72" t="n">
        <v>0.45</v>
      </c>
      <c r="U595" s="72" t="n">
        <f aca="false">44/12</f>
        <v>3.66666666666667</v>
      </c>
      <c r="V595" s="72" t="n">
        <f aca="false">IF(B595="озимая пшеница", IF(C595="классическая технология", 0.65, 0.82),
 IF(B595="подсолнечник", IF(C595="классическая технология", 0.68, 0.75),
 IF(B595="кукуруза", IF(C595="классическая технология", 0.65, 0.85),
 IF(B595="многолетние травы", IF(C595="классическая технология", 0.55, 0.7),
 IF(B595="Лён", IF(C595="классическая технология", 0.48, 0.7),
 IF(B595="Горох", IF(C595="классическая технология", 0.55, 0.8),
 "введите корректное значение"
 ))))))</f>
        <v>0.65</v>
      </c>
      <c r="W595" s="73" t="n">
        <f aca="false">H595*X595</f>
        <v>2.2638</v>
      </c>
      <c r="X595" s="72" t="n">
        <v>0.98</v>
      </c>
    </row>
    <row r="596" customFormat="false" ht="15" hidden="false" customHeight="false" outlineLevel="0" collapsed="false">
      <c r="A596" s="59" t="n">
        <v>594</v>
      </c>
      <c r="B596" s="71" t="s">
        <v>103</v>
      </c>
      <c r="C596" s="71" t="s">
        <v>102</v>
      </c>
      <c r="D596" s="72" t="n">
        <v>0.434</v>
      </c>
      <c r="E596" s="72" t="n">
        <v>0.062</v>
      </c>
      <c r="F596" s="72" t="n">
        <v>0.186</v>
      </c>
      <c r="G596" s="73" t="n">
        <f aca="false">D596+E596+F596</f>
        <v>0.682</v>
      </c>
      <c r="H596" s="73" t="n">
        <f aca="false">I596-G596</f>
        <v>4.218</v>
      </c>
      <c r="I596" s="16" t="n">
        <v>4.9</v>
      </c>
      <c r="J596" s="74" t="n">
        <f aca="false">H596/I596*100</f>
        <v>86.0816326530612</v>
      </c>
      <c r="K596" s="62" t="n">
        <v>286</v>
      </c>
      <c r="L596" s="73" t="n">
        <f aca="false">M596+N596-P596</f>
        <v>85</v>
      </c>
      <c r="M596" s="74" t="n">
        <v>139</v>
      </c>
      <c r="N596" s="74" t="n">
        <v>8</v>
      </c>
      <c r="O596" s="75" t="n">
        <f aca="false">L596/(H596*Q596)</f>
        <v>23.9901555691029</v>
      </c>
      <c r="P596" s="74" t="n">
        <v>62</v>
      </c>
      <c r="Q596" s="72" t="n">
        <v>0.84</v>
      </c>
      <c r="R596" s="73" t="n">
        <f aca="false">S596*T596*U596*V596</f>
        <v>5.3625</v>
      </c>
      <c r="S596" s="74" t="n">
        <v>5</v>
      </c>
      <c r="T596" s="72" t="n">
        <v>0.45</v>
      </c>
      <c r="U596" s="72" t="n">
        <f aca="false">44/12</f>
        <v>3.66666666666667</v>
      </c>
      <c r="V596" s="72" t="n">
        <f aca="false">IF(B596="озимая пшеница", IF(C596="классическая технология", 0.65, 0.82),
 IF(B596="подсолнечник", IF(C596="классическая технология", 0.68, 0.75),
 IF(B596="кукуруза", IF(C596="классическая технология", 0.65, 0.85),
 IF(B596="многолетние травы", IF(C596="классическая технология", 0.55, 0.7),
 IF(B596="Лён", IF(C596="классическая технология", 0.48, 0.7),
 IF(B596="Горох", IF(C596="классическая технология", 0.55, 0.8),
 "введите корректное значение"
 ))))))</f>
        <v>0.65</v>
      </c>
      <c r="W596" s="73" t="n">
        <f aca="false">H596*X596</f>
        <v>3.7962</v>
      </c>
      <c r="X596" s="72" t="n">
        <v>0.9</v>
      </c>
    </row>
    <row r="597" customFormat="false" ht="15" hidden="false" customHeight="false" outlineLevel="0" collapsed="false">
      <c r="A597" s="59" t="n">
        <v>595</v>
      </c>
      <c r="B597" s="71" t="s">
        <v>106</v>
      </c>
      <c r="C597" s="71" t="s">
        <v>101</v>
      </c>
      <c r="D597" s="72" t="n">
        <v>0.26</v>
      </c>
      <c r="E597" s="72" t="n">
        <v>0.052</v>
      </c>
      <c r="F597" s="72" t="n">
        <v>0.364</v>
      </c>
      <c r="G597" s="73" t="n">
        <f aca="false">D597+E597+F597</f>
        <v>0.676</v>
      </c>
      <c r="H597" s="73" t="n">
        <f aca="false">I597-G597</f>
        <v>3.824</v>
      </c>
      <c r="I597" s="16" t="n">
        <v>4.5</v>
      </c>
      <c r="J597" s="74" t="n">
        <f aca="false">H597/I597*100</f>
        <v>84.9777777777778</v>
      </c>
      <c r="K597" s="62" t="n">
        <v>189</v>
      </c>
      <c r="L597" s="73" t="n">
        <f aca="false">M597+N597-P597</f>
        <v>6</v>
      </c>
      <c r="M597" s="74" t="n">
        <v>59</v>
      </c>
      <c r="N597" s="74" t="n">
        <v>6</v>
      </c>
      <c r="O597" s="75" t="n">
        <f aca="false">L597/(H597*Q597)</f>
        <v>1.91346055719971</v>
      </c>
      <c r="P597" s="74" t="n">
        <v>59</v>
      </c>
      <c r="Q597" s="72" t="n">
        <v>0.82</v>
      </c>
      <c r="R597" s="73" t="n">
        <f aca="false">S597*T597*U597*V597</f>
        <v>6.93</v>
      </c>
      <c r="S597" s="74" t="n">
        <v>6</v>
      </c>
      <c r="T597" s="72" t="n">
        <v>0.45</v>
      </c>
      <c r="U597" s="72" t="n">
        <f aca="false">44/12</f>
        <v>3.66666666666667</v>
      </c>
      <c r="V597" s="72" t="n">
        <f aca="false">IF(B597="озимая пшеница", IF(C597="классическая технология", 0.65, 0.82),
 IF(B597="подсолнечник", IF(C597="классическая технология", 0.68, 0.75),
 IF(B597="кукуруза", IF(C597="классическая технология", 0.65, 0.85),
 IF(B597="многолетние травы", IF(C597="классическая технология", 0.55, 0.7),
 IF(B597="Лён", IF(C597="классическая технология", 0.48, 0.7),
 IF(B597="Горох", IF(C597="классическая технология", 0.55, 0.8),
 "введите корректное значение"
 ))))))</f>
        <v>0.7</v>
      </c>
      <c r="W597" s="73" t="n">
        <f aca="false">H597*X597</f>
        <v>3.09744</v>
      </c>
      <c r="X597" s="72" t="n">
        <v>0.81</v>
      </c>
    </row>
    <row r="598" customFormat="false" ht="15" hidden="false" customHeight="false" outlineLevel="0" collapsed="false">
      <c r="A598" s="59" t="n">
        <v>596</v>
      </c>
      <c r="B598" s="71" t="s">
        <v>107</v>
      </c>
      <c r="C598" s="71" t="s">
        <v>102</v>
      </c>
      <c r="D598" s="72" t="n">
        <v>0.416</v>
      </c>
      <c r="E598" s="72" t="n">
        <v>0.104</v>
      </c>
      <c r="F598" s="72" t="n">
        <v>0.312</v>
      </c>
      <c r="G598" s="73" t="n">
        <f aca="false">D598+E598+F598</f>
        <v>0.832</v>
      </c>
      <c r="H598" s="73" t="n">
        <f aca="false">I598-G598</f>
        <v>0.668</v>
      </c>
      <c r="I598" s="16" t="n">
        <v>1.5</v>
      </c>
      <c r="J598" s="74" t="n">
        <f aca="false">H598/I598*100</f>
        <v>44.5333333333333</v>
      </c>
      <c r="K598" s="62" t="n">
        <v>105</v>
      </c>
      <c r="L598" s="73" t="n">
        <f aca="false">M598+N598-P598</f>
        <v>54</v>
      </c>
      <c r="M598" s="74" t="n">
        <v>126</v>
      </c>
      <c r="N598" s="74" t="n">
        <v>13</v>
      </c>
      <c r="O598" s="75" t="n">
        <f aca="false">L598/(H598*Q598)</f>
        <v>80.8383233532934</v>
      </c>
      <c r="P598" s="74" t="n">
        <v>85</v>
      </c>
      <c r="Q598" s="72" t="n">
        <v>1</v>
      </c>
      <c r="R598" s="73" t="n">
        <f aca="false">S598*T598*U598*V598</f>
        <v>3.366</v>
      </c>
      <c r="S598" s="74" t="n">
        <v>3</v>
      </c>
      <c r="T598" s="72" t="n">
        <v>0.45</v>
      </c>
      <c r="U598" s="72" t="n">
        <f aca="false">44/12</f>
        <v>3.66666666666667</v>
      </c>
      <c r="V598" s="72" t="n">
        <f aca="false">IF(B598="озимая пшеница", IF(C598="классическая технология", 0.65, 0.82),
 IF(B598="подсолнечник", IF(C598="классическая технология", 0.68, 0.75),
 IF(B598="кукуруза", IF(C598="классическая технология", 0.65, 0.85),
 IF(B598="многолетние травы", IF(C598="классическая технология", 0.55, 0.7),
 IF(B598="Лён", IF(C598="классическая технология", 0.48, 0.7),
 IF(B598="Горох", IF(C598="классическая технология", 0.55, 0.8),
 "введите корректное значение"
 ))))))</f>
        <v>0.68</v>
      </c>
      <c r="W598" s="73" t="n">
        <f aca="false">H598*X598</f>
        <v>0.6012</v>
      </c>
      <c r="X598" s="72" t="n">
        <v>0.9</v>
      </c>
    </row>
    <row r="599" customFormat="false" ht="15" hidden="false" customHeight="false" outlineLevel="0" collapsed="false">
      <c r="A599" s="59" t="n">
        <v>597</v>
      </c>
      <c r="B599" s="71" t="s">
        <v>104</v>
      </c>
      <c r="C599" s="71" t="s">
        <v>101</v>
      </c>
      <c r="D599" s="72" t="n">
        <v>0.4</v>
      </c>
      <c r="E599" s="72" t="n">
        <v>0.1</v>
      </c>
      <c r="F599" s="72" t="n">
        <v>0.3</v>
      </c>
      <c r="G599" s="73" t="n">
        <f aca="false">D599+E599+F599</f>
        <v>0.8</v>
      </c>
      <c r="H599" s="73" t="n">
        <f aca="false">I599-G599</f>
        <v>1.1</v>
      </c>
      <c r="I599" s="16" t="n">
        <v>1.9</v>
      </c>
      <c r="J599" s="74" t="n">
        <f aca="false">H599/I599*100</f>
        <v>57.8947368421053</v>
      </c>
      <c r="K599" s="62" t="n">
        <v>211</v>
      </c>
      <c r="L599" s="73" t="n">
        <f aca="false">M599+N599-P599</f>
        <v>-1</v>
      </c>
      <c r="M599" s="74" t="n">
        <v>80</v>
      </c>
      <c r="N599" s="74" t="n">
        <v>8</v>
      </c>
      <c r="O599" s="75" t="n">
        <f aca="false">L599/(H599*Q599)</f>
        <v>-0.909090909090909</v>
      </c>
      <c r="P599" s="74" t="n">
        <v>89</v>
      </c>
      <c r="Q599" s="72" t="n">
        <v>1</v>
      </c>
      <c r="R599" s="73" t="n">
        <f aca="false">S599*T599*U599*V599</f>
        <v>6.6</v>
      </c>
      <c r="S599" s="74" t="n">
        <v>5</v>
      </c>
      <c r="T599" s="72" t="n">
        <v>0.45</v>
      </c>
      <c r="U599" s="72" t="n">
        <f aca="false">44/12</f>
        <v>3.66666666666667</v>
      </c>
      <c r="V599" s="72" t="n">
        <f aca="false">IF(B599="озимая пшеница", IF(C599="классическая технология", 0.65, 0.82),
 IF(B599="подсолнечник", IF(C599="классическая технология", 0.68, 0.75),
 IF(B599="кукуруза", IF(C599="классическая технология", 0.65, 0.85),
 IF(B599="многолетние травы", IF(C599="классическая технология", 0.55, 0.7),
 IF(B599="Лён", IF(C599="классическая технология", 0.48, 0.7),
 IF(B599="Горох", IF(C599="классическая технология", 0.55, 0.8),
 "введите корректное значение"
 ))))))</f>
        <v>0.8</v>
      </c>
      <c r="W599" s="73" t="n">
        <f aca="false">H599*X599</f>
        <v>1.078</v>
      </c>
      <c r="X599" s="72" t="n">
        <v>0.98</v>
      </c>
    </row>
    <row r="600" customFormat="false" ht="15" hidden="false" customHeight="false" outlineLevel="0" collapsed="false">
      <c r="A600" s="59" t="n">
        <v>598</v>
      </c>
      <c r="B600" s="71" t="s">
        <v>105</v>
      </c>
      <c r="C600" s="71" t="s">
        <v>102</v>
      </c>
      <c r="D600" s="72" t="n">
        <v>0.21</v>
      </c>
      <c r="E600" s="72" t="n">
        <v>0.042</v>
      </c>
      <c r="F600" s="72" t="n">
        <v>0.084</v>
      </c>
      <c r="G600" s="73" t="n">
        <f aca="false">D600+E600+F600</f>
        <v>0.336</v>
      </c>
      <c r="H600" s="73" t="n">
        <f aca="false">I600-G600</f>
        <v>2.964</v>
      </c>
      <c r="I600" s="16" t="n">
        <v>3.3</v>
      </c>
      <c r="J600" s="74" t="n">
        <f aca="false">H600/I600*100</f>
        <v>89.8181818181818</v>
      </c>
      <c r="K600" s="62" t="n">
        <v>198</v>
      </c>
      <c r="L600" s="73" t="n">
        <f aca="false">M600+N600-P600</f>
        <v>-16</v>
      </c>
      <c r="M600" s="74" t="n">
        <v>51</v>
      </c>
      <c r="N600" s="74" t="n">
        <v>15</v>
      </c>
      <c r="O600" s="75" t="n">
        <f aca="false">L600/(H600*Q600)</f>
        <v>-5.39811066126856</v>
      </c>
      <c r="P600" s="74" t="n">
        <v>82</v>
      </c>
      <c r="Q600" s="72" t="n">
        <v>1</v>
      </c>
      <c r="R600" s="73" t="n">
        <f aca="false">S600*T600*U600*V600</f>
        <v>6.435</v>
      </c>
      <c r="S600" s="74" t="n">
        <v>6</v>
      </c>
      <c r="T600" s="72" t="n">
        <v>0.45</v>
      </c>
      <c r="U600" s="72" t="n">
        <f aca="false">44/12</f>
        <v>3.66666666666667</v>
      </c>
      <c r="V600" s="72" t="n">
        <f aca="false">IF(B600="озимая пшеница", IF(C600="классическая технология", 0.65, 0.82),
 IF(B600="подсолнечник", IF(C600="классическая технология", 0.68, 0.75),
 IF(B600="кукуруза", IF(C600="классическая технология", 0.65, 0.85),
 IF(B600="многолетние травы", IF(C600="классическая технология", 0.55, 0.7),
 IF(B600="Лён", IF(C600="классическая технология", 0.48, 0.7),
 IF(B600="Горох", IF(C600="классическая технология", 0.55, 0.8),
 "введите корректное значение"
 ))))))</f>
        <v>0.65</v>
      </c>
      <c r="W600" s="73" t="n">
        <f aca="false">H600*X600</f>
        <v>2.84544</v>
      </c>
      <c r="X600" s="72" t="n">
        <v>0.96</v>
      </c>
    </row>
    <row r="601" customFormat="false" ht="15" hidden="false" customHeight="false" outlineLevel="0" collapsed="false">
      <c r="A601" s="59" t="n">
        <v>599</v>
      </c>
      <c r="B601" s="71" t="s">
        <v>107</v>
      </c>
      <c r="C601" s="71" t="s">
        <v>101</v>
      </c>
      <c r="D601" s="72" t="n">
        <v>0.183</v>
      </c>
      <c r="E601" s="72" t="n">
        <v>0.061</v>
      </c>
      <c r="F601" s="72" t="n">
        <v>0.122</v>
      </c>
      <c r="G601" s="73" t="n">
        <f aca="false">D601+E601+F601</f>
        <v>0.366</v>
      </c>
      <c r="H601" s="73" t="n">
        <f aca="false">I601-G601</f>
        <v>1.034</v>
      </c>
      <c r="I601" s="16" t="n">
        <v>1.4</v>
      </c>
      <c r="J601" s="74" t="n">
        <f aca="false">H601/I601*100</f>
        <v>73.8571428571429</v>
      </c>
      <c r="K601" s="62" t="n">
        <v>423</v>
      </c>
      <c r="L601" s="73" t="n">
        <f aca="false">M601+N601-P601</f>
        <v>29</v>
      </c>
      <c r="M601" s="74" t="n">
        <v>95</v>
      </c>
      <c r="N601" s="74" t="n">
        <v>13</v>
      </c>
      <c r="O601" s="75" t="n">
        <f aca="false">L601/(H601*Q601)</f>
        <v>32.9957901922858</v>
      </c>
      <c r="P601" s="74" t="n">
        <v>79</v>
      </c>
      <c r="Q601" s="72" t="n">
        <v>0.85</v>
      </c>
      <c r="R601" s="73" t="n">
        <f aca="false">S601*T601*U601*V601</f>
        <v>7.425</v>
      </c>
      <c r="S601" s="74" t="n">
        <v>6</v>
      </c>
      <c r="T601" s="72" t="n">
        <v>0.45</v>
      </c>
      <c r="U601" s="72" t="n">
        <f aca="false">44/12</f>
        <v>3.66666666666667</v>
      </c>
      <c r="V601" s="72" t="n">
        <f aca="false">IF(B601="озимая пшеница", IF(C601="классическая технология", 0.65, 0.82),
 IF(B601="подсолнечник", IF(C601="классическая технология", 0.68, 0.75),
 IF(B601="кукуруза", IF(C601="классическая технология", 0.65, 0.85),
 IF(B601="многолетние травы", IF(C601="классическая технология", 0.55, 0.7),
 IF(B601="Лён", IF(C601="классическая технология", 0.48, 0.7),
 IF(B601="Горох", IF(C601="классическая технология", 0.55, 0.8),
 "введите корректное значение"
 ))))))</f>
        <v>0.75</v>
      </c>
      <c r="W601" s="73" t="n">
        <f aca="false">H601*X601</f>
        <v>0.96162</v>
      </c>
      <c r="X601" s="72" t="n">
        <v>0.93</v>
      </c>
    </row>
    <row r="602" customFormat="false" ht="15" hidden="false" customHeight="false" outlineLevel="0" collapsed="false">
      <c r="A602" s="59" t="n">
        <v>600</v>
      </c>
      <c r="B602" s="71" t="s">
        <v>104</v>
      </c>
      <c r="C602" s="71" t="s">
        <v>102</v>
      </c>
      <c r="D602" s="72" t="n">
        <v>0.511</v>
      </c>
      <c r="E602" s="72" t="n">
        <v>0.073</v>
      </c>
      <c r="F602" s="72" t="n">
        <v>0.292</v>
      </c>
      <c r="G602" s="73" t="n">
        <f aca="false">D602+E602+F602</f>
        <v>0.876</v>
      </c>
      <c r="H602" s="73" t="n">
        <f aca="false">I602-G602</f>
        <v>1.324</v>
      </c>
      <c r="I602" s="16" t="n">
        <v>2.2</v>
      </c>
      <c r="J602" s="74" t="n">
        <f aca="false">H602/I602*100</f>
        <v>60.1818181818182</v>
      </c>
      <c r="K602" s="62" t="n">
        <v>251</v>
      </c>
      <c r="L602" s="73" t="n">
        <f aca="false">M602+N602-P602</f>
        <v>35</v>
      </c>
      <c r="M602" s="74" t="n">
        <v>112</v>
      </c>
      <c r="N602" s="74" t="n">
        <v>10</v>
      </c>
      <c r="O602" s="75" t="n">
        <f aca="false">L602/(H602*Q602)</f>
        <v>33.0438066465257</v>
      </c>
      <c r="P602" s="74" t="n">
        <v>87</v>
      </c>
      <c r="Q602" s="72" t="n">
        <v>0.8</v>
      </c>
      <c r="R602" s="73" t="n">
        <f aca="false">S602*T602*U602*V602</f>
        <v>3.63</v>
      </c>
      <c r="S602" s="74" t="n">
        <v>4</v>
      </c>
      <c r="T602" s="72" t="n">
        <v>0.45</v>
      </c>
      <c r="U602" s="72" t="n">
        <f aca="false">44/12</f>
        <v>3.66666666666667</v>
      </c>
      <c r="V602" s="72" t="n">
        <f aca="false">IF(B602="озимая пшеница", IF(C602="классическая технология", 0.65, 0.82),
 IF(B602="подсолнечник", IF(C602="классическая технология", 0.68, 0.75),
 IF(B602="кукуруза", IF(C602="классическая технология", 0.65, 0.85),
 IF(B602="многолетние травы", IF(C602="классическая технология", 0.55, 0.7),
 IF(B602="Лён", IF(C602="классическая технология", 0.48, 0.7),
 IF(B602="Горох", IF(C602="классическая технология", 0.55, 0.8),
 "введите корректное значение"
 ))))))</f>
        <v>0.55</v>
      </c>
      <c r="W602" s="73" t="n">
        <f aca="false">H602*X602</f>
        <v>1.21808</v>
      </c>
      <c r="X602" s="72" t="n">
        <v>0.92</v>
      </c>
    </row>
    <row r="603" customFormat="false" ht="15" hidden="false" customHeight="false" outlineLevel="0" collapsed="false">
      <c r="A603" s="59" t="n">
        <v>601</v>
      </c>
      <c r="B603" s="71" t="s">
        <v>104</v>
      </c>
      <c r="C603" s="71" t="s">
        <v>101</v>
      </c>
      <c r="D603" s="72" t="n">
        <v>0.45</v>
      </c>
      <c r="E603" s="72" t="n">
        <v>0.075</v>
      </c>
      <c r="F603" s="72" t="n">
        <v>0.15</v>
      </c>
      <c r="G603" s="73" t="n">
        <f aca="false">D603+E603+F603</f>
        <v>0.675</v>
      </c>
      <c r="H603" s="73" t="n">
        <f aca="false">I603-G603</f>
        <v>1.625</v>
      </c>
      <c r="I603" s="16" t="n">
        <v>2.3</v>
      </c>
      <c r="J603" s="74" t="n">
        <f aca="false">H603/I603*100</f>
        <v>70.6521739130435</v>
      </c>
      <c r="K603" s="62" t="n">
        <v>460</v>
      </c>
      <c r="L603" s="73" t="n">
        <f aca="false">M603+N603-P603</f>
        <v>46</v>
      </c>
      <c r="M603" s="74" t="n">
        <v>76</v>
      </c>
      <c r="N603" s="74" t="n">
        <v>15</v>
      </c>
      <c r="O603" s="75" t="n">
        <f aca="false">L603/(H603*Q603)</f>
        <v>31.1073541842773</v>
      </c>
      <c r="P603" s="74" t="n">
        <v>45</v>
      </c>
      <c r="Q603" s="72" t="n">
        <v>0.91</v>
      </c>
      <c r="R603" s="73" t="n">
        <f aca="false">S603*T603*U603*V603</f>
        <v>5.28</v>
      </c>
      <c r="S603" s="74" t="n">
        <v>4</v>
      </c>
      <c r="T603" s="72" t="n">
        <v>0.45</v>
      </c>
      <c r="U603" s="72" t="n">
        <f aca="false">44/12</f>
        <v>3.66666666666667</v>
      </c>
      <c r="V603" s="72" t="n">
        <f aca="false">IF(B603="озимая пшеница", IF(C603="классическая технология", 0.65, 0.82),
 IF(B603="подсолнечник", IF(C603="классическая технология", 0.68, 0.75),
 IF(B603="кукуруза", IF(C603="классическая технология", 0.65, 0.85),
 IF(B603="многолетние травы", IF(C603="классическая технология", 0.55, 0.7),
 IF(B603="Лён", IF(C603="классическая технология", 0.48, 0.7),
 IF(B603="Горох", IF(C603="классическая технология", 0.55, 0.8),
 "введите корректное значение"
 ))))))</f>
        <v>0.8</v>
      </c>
      <c r="W603" s="73" t="n">
        <f aca="false">H603*X603</f>
        <v>1.57625</v>
      </c>
      <c r="X603" s="72" t="n">
        <v>0.97</v>
      </c>
    </row>
    <row r="604" customFormat="false" ht="15" hidden="false" customHeight="false" outlineLevel="0" collapsed="false">
      <c r="A604" s="59" t="n">
        <v>602</v>
      </c>
      <c r="B604" s="71" t="s">
        <v>107</v>
      </c>
      <c r="C604" s="71" t="s">
        <v>101</v>
      </c>
      <c r="D604" s="72" t="n">
        <v>0.483</v>
      </c>
      <c r="E604" s="72" t="n">
        <v>0.138</v>
      </c>
      <c r="F604" s="72" t="n">
        <v>0.207</v>
      </c>
      <c r="G604" s="73" t="n">
        <f aca="false">D604+E604+F604</f>
        <v>0.828</v>
      </c>
      <c r="H604" s="73" t="n">
        <f aca="false">I604-G604</f>
        <v>0.572</v>
      </c>
      <c r="I604" s="16" t="n">
        <v>1.4</v>
      </c>
      <c r="J604" s="74" t="n">
        <f aca="false">H604/I604*100</f>
        <v>40.8571428571429</v>
      </c>
      <c r="K604" s="62" t="n">
        <v>165</v>
      </c>
      <c r="L604" s="73" t="n">
        <f aca="false">M604+N604-P604</f>
        <v>85</v>
      </c>
      <c r="M604" s="74" t="n">
        <v>126</v>
      </c>
      <c r="N604" s="74" t="n">
        <v>9</v>
      </c>
      <c r="O604" s="75" t="n">
        <f aca="false">L604/(H604*Q604)</f>
        <v>148.601398601399</v>
      </c>
      <c r="P604" s="74" t="n">
        <v>50</v>
      </c>
      <c r="Q604" s="72" t="n">
        <v>1</v>
      </c>
      <c r="R604" s="73" t="n">
        <f aca="false">S604*T604*U604*V604</f>
        <v>4.95</v>
      </c>
      <c r="S604" s="74" t="n">
        <v>4</v>
      </c>
      <c r="T604" s="72" t="n">
        <v>0.45</v>
      </c>
      <c r="U604" s="72" t="n">
        <f aca="false">44/12</f>
        <v>3.66666666666667</v>
      </c>
      <c r="V604" s="72" t="n">
        <f aca="false">IF(B604="озимая пшеница", IF(C604="классическая технология", 0.65, 0.82),
 IF(B604="подсолнечник", IF(C604="классическая технология", 0.68, 0.75),
 IF(B604="кукуруза", IF(C604="классическая технология", 0.65, 0.85),
 IF(B604="многолетние травы", IF(C604="классическая технология", 0.55, 0.7),
 IF(B604="Лён", IF(C604="классическая технология", 0.48, 0.7),
 IF(B604="Горох", IF(C604="классическая технология", 0.55, 0.8),
 "введите корректное значение"
 ))))))</f>
        <v>0.75</v>
      </c>
      <c r="W604" s="73" t="n">
        <f aca="false">H604*X604</f>
        <v>0.53196</v>
      </c>
      <c r="X604" s="72" t="n">
        <v>0.93</v>
      </c>
    </row>
    <row r="605" customFormat="false" ht="15" hidden="false" customHeight="false" outlineLevel="0" collapsed="false">
      <c r="A605" s="59" t="n">
        <v>603</v>
      </c>
      <c r="B605" s="71" t="s">
        <v>107</v>
      </c>
      <c r="C605" s="71" t="s">
        <v>101</v>
      </c>
      <c r="D605" s="72" t="n">
        <v>0.504</v>
      </c>
      <c r="E605" s="72" t="n">
        <v>0.072</v>
      </c>
      <c r="F605" s="72" t="n">
        <v>0.216</v>
      </c>
      <c r="G605" s="73" t="n">
        <f aca="false">D605+E605+F605</f>
        <v>0.792</v>
      </c>
      <c r="H605" s="73" t="n">
        <f aca="false">I605-G605</f>
        <v>1.208</v>
      </c>
      <c r="I605" s="16" t="n">
        <v>2</v>
      </c>
      <c r="J605" s="74" t="n">
        <f aca="false">H605/I605*100</f>
        <v>60.4</v>
      </c>
      <c r="K605" s="62" t="n">
        <v>309</v>
      </c>
      <c r="L605" s="73" t="n">
        <f aca="false">M605+N605-P605</f>
        <v>80</v>
      </c>
      <c r="M605" s="74" t="n">
        <v>125</v>
      </c>
      <c r="N605" s="74" t="n">
        <v>11</v>
      </c>
      <c r="O605" s="75" t="n">
        <f aca="false">L605/(H605*Q605)</f>
        <v>66.2251655629139</v>
      </c>
      <c r="P605" s="74" t="n">
        <v>56</v>
      </c>
      <c r="Q605" s="72" t="n">
        <v>1</v>
      </c>
      <c r="R605" s="73" t="n">
        <f aca="false">S605*T605*U605*V605</f>
        <v>4.95</v>
      </c>
      <c r="S605" s="74" t="n">
        <v>4</v>
      </c>
      <c r="T605" s="72" t="n">
        <v>0.45</v>
      </c>
      <c r="U605" s="72" t="n">
        <f aca="false">44/12</f>
        <v>3.66666666666667</v>
      </c>
      <c r="V605" s="72" t="n">
        <f aca="false">IF(B605="озимая пшеница", IF(C605="классическая технология", 0.65, 0.82),
 IF(B605="подсолнечник", IF(C605="классическая технология", 0.68, 0.75),
 IF(B605="кукуруза", IF(C605="классическая технология", 0.65, 0.85),
 IF(B605="многолетние травы", IF(C605="классическая технология", 0.55, 0.7),
 IF(B605="Лён", IF(C605="классическая технология", 0.48, 0.7),
 IF(B605="Горох", IF(C605="классическая технология", 0.55, 0.8),
 "введите корректное значение"
 ))))))</f>
        <v>0.75</v>
      </c>
      <c r="W605" s="73" t="n">
        <f aca="false">H605*X605</f>
        <v>0.9664</v>
      </c>
      <c r="X605" s="72" t="n">
        <v>0.8</v>
      </c>
    </row>
    <row r="606" customFormat="false" ht="15" hidden="false" customHeight="false" outlineLevel="0" collapsed="false">
      <c r="A606" s="59" t="n">
        <v>604</v>
      </c>
      <c r="B606" s="71" t="s">
        <v>105</v>
      </c>
      <c r="C606" s="71" t="s">
        <v>101</v>
      </c>
      <c r="D606" s="72" t="n">
        <v>0.315</v>
      </c>
      <c r="E606" s="72" t="n">
        <v>0.09</v>
      </c>
      <c r="F606" s="72" t="n">
        <v>0.225</v>
      </c>
      <c r="G606" s="73" t="n">
        <f aca="false">D606+E606+F606</f>
        <v>0.63</v>
      </c>
      <c r="H606" s="73" t="n">
        <f aca="false">I606-G606</f>
        <v>2.87</v>
      </c>
      <c r="I606" s="16" t="n">
        <v>3.5</v>
      </c>
      <c r="J606" s="74" t="n">
        <f aca="false">H606/I606*100</f>
        <v>82</v>
      </c>
      <c r="K606" s="62" t="n">
        <v>385</v>
      </c>
      <c r="L606" s="73" t="n">
        <f aca="false">M606+N606-P606</f>
        <v>74</v>
      </c>
      <c r="M606" s="74" t="n">
        <v>132</v>
      </c>
      <c r="N606" s="74" t="n">
        <v>11</v>
      </c>
      <c r="O606" s="75" t="n">
        <f aca="false">L606/(H606*Q606)</f>
        <v>27.1410232899321</v>
      </c>
      <c r="P606" s="74" t="n">
        <v>69</v>
      </c>
      <c r="Q606" s="72" t="n">
        <v>0.95</v>
      </c>
      <c r="R606" s="73" t="n">
        <f aca="false">S606*T606*U606*V606</f>
        <v>7.0125</v>
      </c>
      <c r="S606" s="74" t="n">
        <v>5</v>
      </c>
      <c r="T606" s="72" t="n">
        <v>0.45</v>
      </c>
      <c r="U606" s="72" t="n">
        <f aca="false">44/12</f>
        <v>3.66666666666667</v>
      </c>
      <c r="V606" s="72" t="n">
        <f aca="false">IF(B606="озимая пшеница", IF(C606="классическая технология", 0.65, 0.82),
 IF(B606="подсолнечник", IF(C606="классическая технология", 0.68, 0.75),
 IF(B606="кукуруза", IF(C606="классическая технология", 0.65, 0.85),
 IF(B606="многолетние травы", IF(C606="классическая технология", 0.55, 0.7),
 IF(B606="Лён", IF(C606="классическая технология", 0.48, 0.7),
 IF(B606="Горох", IF(C606="классическая технология", 0.55, 0.8),
 "введите корректное значение"
 ))))))</f>
        <v>0.85</v>
      </c>
      <c r="W606" s="73" t="n">
        <f aca="false">H606*X606</f>
        <v>2.5256</v>
      </c>
      <c r="X606" s="72" t="n">
        <v>0.88</v>
      </c>
    </row>
    <row r="607" customFormat="false" ht="15" hidden="false" customHeight="false" outlineLevel="0" collapsed="false">
      <c r="A607" s="59" t="n">
        <v>605</v>
      </c>
      <c r="B607" s="71" t="s">
        <v>100</v>
      </c>
      <c r="C607" s="71" t="s">
        <v>101</v>
      </c>
      <c r="D607" s="72" t="n">
        <v>0.34</v>
      </c>
      <c r="E607" s="72" t="n">
        <v>0.068</v>
      </c>
      <c r="F607" s="72" t="n">
        <v>0.204</v>
      </c>
      <c r="G607" s="73" t="n">
        <f aca="false">D607+E607+F607</f>
        <v>0.612</v>
      </c>
      <c r="H607" s="73" t="n">
        <f aca="false">I607-G607</f>
        <v>0.188</v>
      </c>
      <c r="I607" s="16" t="n">
        <v>0.8</v>
      </c>
      <c r="J607" s="74" t="n">
        <f aca="false">H607/I607*100</f>
        <v>23.5</v>
      </c>
      <c r="K607" s="62" t="n">
        <v>329</v>
      </c>
      <c r="L607" s="73" t="n">
        <f aca="false">M607+N607-P607</f>
        <v>34</v>
      </c>
      <c r="M607" s="74" t="n">
        <v>68</v>
      </c>
      <c r="N607" s="74" t="n">
        <v>13</v>
      </c>
      <c r="O607" s="75" t="n">
        <f aca="false">L607/(H607*Q607)</f>
        <v>203.203442505379</v>
      </c>
      <c r="P607" s="74" t="n">
        <v>47</v>
      </c>
      <c r="Q607" s="72" t="n">
        <v>0.89</v>
      </c>
      <c r="R607" s="73" t="n">
        <f aca="false">S607*T607*U607*V607</f>
        <v>5.775</v>
      </c>
      <c r="S607" s="74" t="n">
        <v>5</v>
      </c>
      <c r="T607" s="72" t="n">
        <v>0.45</v>
      </c>
      <c r="U607" s="72" t="n">
        <f aca="false">44/12</f>
        <v>3.66666666666667</v>
      </c>
      <c r="V607" s="72" t="n">
        <f aca="false">IF(B607="озимая пшеница", IF(C607="классическая технология", 0.65, 0.82),
 IF(B607="подсолнечник", IF(C607="классическая технология", 0.68, 0.75),
 IF(B607="кукуруза", IF(C607="классическая технология", 0.65, 0.85),
 IF(B607="многолетние травы", IF(C607="классическая технология", 0.55, 0.7),
 IF(B607="Лён", IF(C607="классическая технология", 0.48, 0.7),
 IF(B607="Горох", IF(C607="классическая технология", 0.55, 0.8),
 "введите корректное значение"
 ))))))</f>
        <v>0.7</v>
      </c>
      <c r="W607" s="73" t="n">
        <f aca="false">H607*X607</f>
        <v>0.15228</v>
      </c>
      <c r="X607" s="72" t="n">
        <v>0.81</v>
      </c>
    </row>
    <row r="608" customFormat="false" ht="15" hidden="false" customHeight="false" outlineLevel="0" collapsed="false">
      <c r="A608" s="59" t="n">
        <v>606</v>
      </c>
      <c r="B608" s="71" t="s">
        <v>100</v>
      </c>
      <c r="C608" s="71" t="s">
        <v>102</v>
      </c>
      <c r="D608" s="72" t="n">
        <v>0.28</v>
      </c>
      <c r="E608" s="72" t="n">
        <v>0.112</v>
      </c>
      <c r="F608" s="72" t="n">
        <v>0.112</v>
      </c>
      <c r="G608" s="73" t="n">
        <f aca="false">D608+E608+F608</f>
        <v>0.504</v>
      </c>
      <c r="H608" s="73" t="n">
        <f aca="false">I608-G608</f>
        <v>0.696</v>
      </c>
      <c r="I608" s="16" t="n">
        <v>1.2</v>
      </c>
      <c r="J608" s="74" t="n">
        <f aca="false">H608/I608*100</f>
        <v>58</v>
      </c>
      <c r="K608" s="62" t="n">
        <v>148</v>
      </c>
      <c r="L608" s="73" t="n">
        <f aca="false">M608+N608-P608</f>
        <v>66</v>
      </c>
      <c r="M608" s="74" t="n">
        <v>131</v>
      </c>
      <c r="N608" s="74" t="n">
        <v>9</v>
      </c>
      <c r="O608" s="75" t="n">
        <f aca="false">L608/(H608*Q608)</f>
        <v>99.8185117967332</v>
      </c>
      <c r="P608" s="74" t="n">
        <v>74</v>
      </c>
      <c r="Q608" s="72" t="n">
        <v>0.95</v>
      </c>
      <c r="R608" s="73" t="n">
        <f aca="false">S608*T608*U608*V608</f>
        <v>3.96</v>
      </c>
      <c r="S608" s="74" t="n">
        <v>5</v>
      </c>
      <c r="T608" s="72" t="n">
        <v>0.45</v>
      </c>
      <c r="U608" s="72" t="n">
        <f aca="false">44/12</f>
        <v>3.66666666666667</v>
      </c>
      <c r="V608" s="72" t="n">
        <f aca="false">IF(B608="озимая пшеница", IF(C608="классическая технология", 0.65, 0.82),
 IF(B608="подсолнечник", IF(C608="классическая технология", 0.68, 0.75),
 IF(B608="кукуруза", IF(C608="классическая технология", 0.65, 0.85),
 IF(B608="многолетние травы", IF(C608="классическая технология", 0.55, 0.7),
 IF(B608="Лён", IF(C608="классическая технология", 0.48, 0.7),
 IF(B608="Горох", IF(C608="классическая технология", 0.55, 0.8),
 "введите корректное значение"
 ))))))</f>
        <v>0.48</v>
      </c>
      <c r="W608" s="73" t="n">
        <f aca="false">H608*X608</f>
        <v>0.64728</v>
      </c>
      <c r="X608" s="72" t="n">
        <v>0.93</v>
      </c>
    </row>
    <row r="609" customFormat="false" ht="15" hidden="false" customHeight="false" outlineLevel="0" collapsed="false">
      <c r="A609" s="59" t="n">
        <v>607</v>
      </c>
      <c r="B609" s="71" t="s">
        <v>107</v>
      </c>
      <c r="C609" s="71" t="s">
        <v>101</v>
      </c>
      <c r="D609" s="72" t="n">
        <v>0.456</v>
      </c>
      <c r="E609" s="72" t="n">
        <v>0.152</v>
      </c>
      <c r="F609" s="72" t="n">
        <v>0.532</v>
      </c>
      <c r="G609" s="73" t="n">
        <f aca="false">D609+E609+F609</f>
        <v>1.14</v>
      </c>
      <c r="H609" s="73" t="n">
        <f aca="false">I609-G609</f>
        <v>0.26</v>
      </c>
      <c r="I609" s="16" t="n">
        <v>1.4</v>
      </c>
      <c r="J609" s="74" t="n">
        <f aca="false">H609/I609*100</f>
        <v>18.5714285714286</v>
      </c>
      <c r="K609" s="62" t="n">
        <v>390</v>
      </c>
      <c r="L609" s="73" t="n">
        <f aca="false">M609+N609-P609</f>
        <v>2</v>
      </c>
      <c r="M609" s="74" t="n">
        <v>74</v>
      </c>
      <c r="N609" s="74" t="n">
        <v>6</v>
      </c>
      <c r="O609" s="75" t="n">
        <f aca="false">L609/(H609*Q609)</f>
        <v>8.27129859387925</v>
      </c>
      <c r="P609" s="74" t="n">
        <v>78</v>
      </c>
      <c r="Q609" s="72" t="n">
        <v>0.93</v>
      </c>
      <c r="R609" s="73" t="n">
        <f aca="false">S609*T609*U609*V609</f>
        <v>4.95</v>
      </c>
      <c r="S609" s="74" t="n">
        <v>4</v>
      </c>
      <c r="T609" s="72" t="n">
        <v>0.45</v>
      </c>
      <c r="U609" s="72" t="n">
        <f aca="false">44/12</f>
        <v>3.66666666666667</v>
      </c>
      <c r="V609" s="72" t="n">
        <f aca="false">IF(B609="озимая пшеница", IF(C609="классическая технология", 0.65, 0.82),
 IF(B609="подсолнечник", IF(C609="классическая технология", 0.68, 0.75),
 IF(B609="кукуруза", IF(C609="классическая технология", 0.65, 0.85),
 IF(B609="многолетние травы", IF(C609="классическая технология", 0.55, 0.7),
 IF(B609="Лён", IF(C609="классическая технология", 0.48, 0.7),
 IF(B609="Горох", IF(C609="классическая технология", 0.55, 0.8),
 "введите корректное значение"
 ))))))</f>
        <v>0.75</v>
      </c>
      <c r="W609" s="73" t="n">
        <f aca="false">H609*X609</f>
        <v>0.26</v>
      </c>
      <c r="X609" s="72" t="n">
        <v>1</v>
      </c>
    </row>
    <row r="610" customFormat="false" ht="15" hidden="false" customHeight="false" outlineLevel="0" collapsed="false">
      <c r="A610" s="59" t="n">
        <v>608</v>
      </c>
      <c r="B610" s="71" t="s">
        <v>104</v>
      </c>
      <c r="C610" s="71" t="s">
        <v>102</v>
      </c>
      <c r="D610" s="72" t="n">
        <v>0.3</v>
      </c>
      <c r="E610" s="72" t="n">
        <v>0.05</v>
      </c>
      <c r="F610" s="72" t="n">
        <v>0.1</v>
      </c>
      <c r="G610" s="73" t="n">
        <f aca="false">D610+E610+F610</f>
        <v>0.45</v>
      </c>
      <c r="H610" s="73" t="n">
        <f aca="false">I610-G610</f>
        <v>1.45</v>
      </c>
      <c r="I610" s="16" t="n">
        <v>1.9</v>
      </c>
      <c r="J610" s="74" t="n">
        <f aca="false">H610/I610*100</f>
        <v>76.3157894736842</v>
      </c>
      <c r="K610" s="62" t="n">
        <v>213</v>
      </c>
      <c r="L610" s="73" t="n">
        <f aca="false">M610+N610-P610</f>
        <v>56</v>
      </c>
      <c r="M610" s="74" t="n">
        <v>114</v>
      </c>
      <c r="N610" s="74" t="n">
        <v>9</v>
      </c>
      <c r="O610" s="75" t="n">
        <f aca="false">L610/(H610*Q610)</f>
        <v>41.0858400586941</v>
      </c>
      <c r="P610" s="74" t="n">
        <v>67</v>
      </c>
      <c r="Q610" s="72" t="n">
        <v>0.94</v>
      </c>
      <c r="R610" s="73" t="n">
        <f aca="false">S610*T610*U610*V610</f>
        <v>4.5375</v>
      </c>
      <c r="S610" s="74" t="n">
        <v>5</v>
      </c>
      <c r="T610" s="72" t="n">
        <v>0.45</v>
      </c>
      <c r="U610" s="72" t="n">
        <f aca="false">44/12</f>
        <v>3.66666666666667</v>
      </c>
      <c r="V610" s="72" t="n">
        <f aca="false">IF(B610="озимая пшеница", IF(C610="классическая технология", 0.65, 0.82),
 IF(B610="подсолнечник", IF(C610="классическая технология", 0.68, 0.75),
 IF(B610="кукуруза", IF(C610="классическая технология", 0.65, 0.85),
 IF(B610="многолетние травы", IF(C610="классическая технология", 0.55, 0.7),
 IF(B610="Лён", IF(C610="классическая технология", 0.48, 0.7),
 IF(B610="Горох", IF(C610="классическая технология", 0.55, 0.8),
 "введите корректное значение"
 ))))))</f>
        <v>0.55</v>
      </c>
      <c r="W610" s="73" t="n">
        <f aca="false">H610*X610</f>
        <v>1.2905</v>
      </c>
      <c r="X610" s="72" t="n">
        <v>0.89</v>
      </c>
    </row>
    <row r="611" customFormat="false" ht="15" hidden="false" customHeight="false" outlineLevel="0" collapsed="false">
      <c r="A611" s="59" t="n">
        <v>609</v>
      </c>
      <c r="B611" s="71" t="s">
        <v>106</v>
      </c>
      <c r="C611" s="71" t="s">
        <v>101</v>
      </c>
      <c r="D611" s="72" t="n">
        <v>0.28</v>
      </c>
      <c r="E611" s="72" t="n">
        <v>0.08</v>
      </c>
      <c r="F611" s="72" t="n">
        <v>0.32</v>
      </c>
      <c r="G611" s="73" t="n">
        <f aca="false">D611+E611+F611</f>
        <v>0.68</v>
      </c>
      <c r="H611" s="73" t="n">
        <f aca="false">I611-G611</f>
        <v>3.62</v>
      </c>
      <c r="I611" s="16" t="n">
        <v>4.3</v>
      </c>
      <c r="J611" s="74" t="n">
        <f aca="false">H611/I611*100</f>
        <v>84.1860465116279</v>
      </c>
      <c r="K611" s="62" t="n">
        <v>288</v>
      </c>
      <c r="L611" s="73" t="n">
        <f aca="false">M611+N611-P611</f>
        <v>5</v>
      </c>
      <c r="M611" s="74" t="n">
        <v>81</v>
      </c>
      <c r="N611" s="74" t="n">
        <v>6</v>
      </c>
      <c r="O611" s="75" t="n">
        <f aca="false">L611/(H611*Q611)</f>
        <v>1.40940354042169</v>
      </c>
      <c r="P611" s="74" t="n">
        <v>82</v>
      </c>
      <c r="Q611" s="72" t="n">
        <v>0.98</v>
      </c>
      <c r="R611" s="73" t="n">
        <f aca="false">S611*T611*U611*V611</f>
        <v>3.465</v>
      </c>
      <c r="S611" s="74" t="n">
        <v>3</v>
      </c>
      <c r="T611" s="72" t="n">
        <v>0.45</v>
      </c>
      <c r="U611" s="72" t="n">
        <f aca="false">44/12</f>
        <v>3.66666666666667</v>
      </c>
      <c r="V611" s="72" t="n">
        <f aca="false">IF(B611="озимая пшеница", IF(C611="классическая технология", 0.65, 0.82),
 IF(B611="подсолнечник", IF(C611="классическая технология", 0.68, 0.75),
 IF(B611="кукуруза", IF(C611="классическая технология", 0.65, 0.85),
 IF(B611="многолетние травы", IF(C611="классическая технология", 0.55, 0.7),
 IF(B611="Лён", IF(C611="классическая технология", 0.48, 0.7),
 IF(B611="Горох", IF(C611="классическая технология", 0.55, 0.8),
 "введите корректное значение"
 ))))))</f>
        <v>0.7</v>
      </c>
      <c r="W611" s="73" t="n">
        <f aca="false">H611*X611</f>
        <v>3.3666</v>
      </c>
      <c r="X611" s="72" t="n">
        <v>0.93</v>
      </c>
    </row>
    <row r="612" customFormat="false" ht="15" hidden="false" customHeight="false" outlineLevel="0" collapsed="false">
      <c r="A612" s="59" t="n">
        <v>610</v>
      </c>
      <c r="B612" s="71" t="s">
        <v>104</v>
      </c>
      <c r="C612" s="71" t="s">
        <v>102</v>
      </c>
      <c r="D612" s="72" t="n">
        <v>0.544</v>
      </c>
      <c r="E612" s="72" t="n">
        <v>0.136</v>
      </c>
      <c r="F612" s="72" t="n">
        <v>0.272</v>
      </c>
      <c r="G612" s="73" t="n">
        <f aca="false">D612+E612+F612</f>
        <v>0.952</v>
      </c>
      <c r="H612" s="73" t="n">
        <f aca="false">I612-G612</f>
        <v>1.048</v>
      </c>
      <c r="I612" s="16" t="n">
        <v>2</v>
      </c>
      <c r="J612" s="74" t="n">
        <f aca="false">H612/I612*100</f>
        <v>52.4</v>
      </c>
      <c r="K612" s="62" t="n">
        <v>452</v>
      </c>
      <c r="L612" s="73" t="n">
        <f aca="false">M612+N612-P612</f>
        <v>58</v>
      </c>
      <c r="M612" s="74" t="n">
        <v>130</v>
      </c>
      <c r="N612" s="74" t="n">
        <v>8</v>
      </c>
      <c r="O612" s="75" t="n">
        <f aca="false">L612/(H612*Q612)</f>
        <v>55.3435114503817</v>
      </c>
      <c r="P612" s="74" t="n">
        <v>80</v>
      </c>
      <c r="Q612" s="72" t="n">
        <v>1</v>
      </c>
      <c r="R612" s="73" t="n">
        <f aca="false">S612*T612*U612*V612</f>
        <v>3.63</v>
      </c>
      <c r="S612" s="74" t="n">
        <v>4</v>
      </c>
      <c r="T612" s="72" t="n">
        <v>0.45</v>
      </c>
      <c r="U612" s="72" t="n">
        <f aca="false">44/12</f>
        <v>3.66666666666667</v>
      </c>
      <c r="V612" s="72" t="n">
        <f aca="false">IF(B612="озимая пшеница", IF(C612="классическая технология", 0.65, 0.82),
 IF(B612="подсолнечник", IF(C612="классическая технология", 0.68, 0.75),
 IF(B612="кукуруза", IF(C612="классическая технология", 0.65, 0.85),
 IF(B612="многолетние травы", IF(C612="классическая технология", 0.55, 0.7),
 IF(B612="Лён", IF(C612="классическая технология", 0.48, 0.7),
 IF(B612="Горох", IF(C612="классическая технология", 0.55, 0.8),
 "введите корректное значение"
 ))))))</f>
        <v>0.55</v>
      </c>
      <c r="W612" s="73" t="n">
        <f aca="false">H612*X612</f>
        <v>0.9432</v>
      </c>
      <c r="X612" s="72" t="n">
        <v>0.9</v>
      </c>
    </row>
    <row r="613" customFormat="false" ht="15" hidden="false" customHeight="false" outlineLevel="0" collapsed="false">
      <c r="A613" s="59" t="n">
        <v>611</v>
      </c>
      <c r="B613" s="71" t="s">
        <v>107</v>
      </c>
      <c r="C613" s="71" t="s">
        <v>101</v>
      </c>
      <c r="D613" s="72" t="n">
        <v>0.378</v>
      </c>
      <c r="E613" s="72" t="n">
        <v>0.108</v>
      </c>
      <c r="F613" s="72" t="n">
        <v>0.324</v>
      </c>
      <c r="G613" s="73" t="n">
        <f aca="false">D613+E613+F613</f>
        <v>0.81</v>
      </c>
      <c r="H613" s="73" t="n">
        <f aca="false">I613-G613</f>
        <v>0.29</v>
      </c>
      <c r="I613" s="16" t="n">
        <v>1.1</v>
      </c>
      <c r="J613" s="74" t="n">
        <f aca="false">H613/I613*100</f>
        <v>26.3636363636364</v>
      </c>
      <c r="K613" s="62" t="n">
        <v>261</v>
      </c>
      <c r="L613" s="73" t="n">
        <f aca="false">M613+N613-P613</f>
        <v>32</v>
      </c>
      <c r="M613" s="74" t="n">
        <v>79</v>
      </c>
      <c r="N613" s="74" t="n">
        <v>14</v>
      </c>
      <c r="O613" s="75" t="n">
        <f aca="false">L613/(H613*Q613)</f>
        <v>125.391849529781</v>
      </c>
      <c r="P613" s="74" t="n">
        <v>61</v>
      </c>
      <c r="Q613" s="72" t="n">
        <v>0.88</v>
      </c>
      <c r="R613" s="73" t="n">
        <f aca="false">S613*T613*U613*V613</f>
        <v>3.7125</v>
      </c>
      <c r="S613" s="74" t="n">
        <v>3</v>
      </c>
      <c r="T613" s="72" t="n">
        <v>0.45</v>
      </c>
      <c r="U613" s="72" t="n">
        <f aca="false">44/12</f>
        <v>3.66666666666667</v>
      </c>
      <c r="V613" s="72" t="n">
        <f aca="false">IF(B613="озимая пшеница", IF(C613="классическая технология", 0.65, 0.82),
 IF(B613="подсолнечник", IF(C613="классическая технология", 0.68, 0.75),
 IF(B613="кукуруза", IF(C613="классическая технология", 0.65, 0.85),
 IF(B613="многолетние травы", IF(C613="классическая технология", 0.55, 0.7),
 IF(B613="Лён", IF(C613="классическая технология", 0.48, 0.7),
 IF(B613="Горох", IF(C613="классическая технология", 0.55, 0.8),
 "введите корректное значение"
 ))))))</f>
        <v>0.75</v>
      </c>
      <c r="W613" s="73" t="n">
        <f aca="false">H613*X613</f>
        <v>0.2668</v>
      </c>
      <c r="X613" s="72" t="n">
        <v>0.92</v>
      </c>
    </row>
    <row r="614" customFormat="false" ht="15" hidden="false" customHeight="false" outlineLevel="0" collapsed="false">
      <c r="A614" s="59" t="n">
        <v>612</v>
      </c>
      <c r="B614" s="71" t="s">
        <v>100</v>
      </c>
      <c r="C614" s="71" t="s">
        <v>101</v>
      </c>
      <c r="D614" s="72" t="n">
        <v>0.329</v>
      </c>
      <c r="E614" s="72" t="n">
        <v>0.047</v>
      </c>
      <c r="F614" s="72" t="n">
        <v>0.094</v>
      </c>
      <c r="G614" s="73" t="n">
        <f aca="false">D614+E614+F614</f>
        <v>0.47</v>
      </c>
      <c r="H614" s="73" t="n">
        <f aca="false">I614-G614</f>
        <v>0.53</v>
      </c>
      <c r="I614" s="16" t="n">
        <v>1</v>
      </c>
      <c r="J614" s="74" t="n">
        <f aca="false">H614/I614*100</f>
        <v>53</v>
      </c>
      <c r="K614" s="62" t="n">
        <v>278</v>
      </c>
      <c r="L614" s="73" t="n">
        <f aca="false">M614+N614-P614</f>
        <v>83</v>
      </c>
      <c r="M614" s="74" t="n">
        <v>143</v>
      </c>
      <c r="N614" s="74" t="n">
        <v>12</v>
      </c>
      <c r="O614" s="75" t="n">
        <f aca="false">L614/(H614*Q614)</f>
        <v>177.958833619211</v>
      </c>
      <c r="P614" s="74" t="n">
        <v>72</v>
      </c>
      <c r="Q614" s="72" t="n">
        <v>0.88</v>
      </c>
      <c r="R614" s="73" t="n">
        <f aca="false">S614*T614*U614*V614</f>
        <v>4.62</v>
      </c>
      <c r="S614" s="74" t="n">
        <v>4</v>
      </c>
      <c r="T614" s="72" t="n">
        <v>0.45</v>
      </c>
      <c r="U614" s="72" t="n">
        <f aca="false">44/12</f>
        <v>3.66666666666667</v>
      </c>
      <c r="V614" s="72" t="n">
        <f aca="false">IF(B614="озимая пшеница", IF(C614="классическая технология", 0.65, 0.82),
 IF(B614="подсолнечник", IF(C614="классическая технология", 0.68, 0.75),
 IF(B614="кукуруза", IF(C614="классическая технология", 0.65, 0.85),
 IF(B614="многолетние травы", IF(C614="классическая технология", 0.55, 0.7),
 IF(B614="Лён", IF(C614="классическая технология", 0.48, 0.7),
 IF(B614="Горох", IF(C614="классическая технология", 0.55, 0.8),
 "введите корректное значение"
 ))))))</f>
        <v>0.7</v>
      </c>
      <c r="W614" s="73" t="n">
        <f aca="false">H614*X614</f>
        <v>0.4982</v>
      </c>
      <c r="X614" s="72" t="n">
        <v>0.94</v>
      </c>
    </row>
    <row r="615" customFormat="false" ht="15" hidden="false" customHeight="false" outlineLevel="0" collapsed="false">
      <c r="A615" s="59" t="n">
        <v>613</v>
      </c>
      <c r="B615" s="71" t="s">
        <v>107</v>
      </c>
      <c r="C615" s="71" t="s">
        <v>102</v>
      </c>
      <c r="D615" s="72" t="n">
        <v>0.27</v>
      </c>
      <c r="E615" s="72" t="n">
        <v>0.054</v>
      </c>
      <c r="F615" s="72" t="n">
        <v>0.324</v>
      </c>
      <c r="G615" s="73" t="n">
        <f aca="false">D615+E615+F615</f>
        <v>0.648</v>
      </c>
      <c r="H615" s="73" t="n">
        <f aca="false">I615-G615</f>
        <v>0.352</v>
      </c>
      <c r="I615" s="16" t="n">
        <v>1</v>
      </c>
      <c r="J615" s="74" t="n">
        <f aca="false">H615/I615*100</f>
        <v>35.2</v>
      </c>
      <c r="K615" s="62" t="n">
        <v>117</v>
      </c>
      <c r="L615" s="73" t="n">
        <f aca="false">M615+N615-P615</f>
        <v>73</v>
      </c>
      <c r="M615" s="74" t="n">
        <v>129</v>
      </c>
      <c r="N615" s="74" t="n">
        <v>14</v>
      </c>
      <c r="O615" s="75" t="n">
        <f aca="false">L615/(H615*Q615)</f>
        <v>207.386363636364</v>
      </c>
      <c r="P615" s="74" t="n">
        <v>70</v>
      </c>
      <c r="Q615" s="72" t="n">
        <v>1</v>
      </c>
      <c r="R615" s="73" t="n">
        <f aca="false">S615*T615*U615*V615</f>
        <v>4.488</v>
      </c>
      <c r="S615" s="74" t="n">
        <v>4</v>
      </c>
      <c r="T615" s="72" t="n">
        <v>0.45</v>
      </c>
      <c r="U615" s="72" t="n">
        <f aca="false">44/12</f>
        <v>3.66666666666667</v>
      </c>
      <c r="V615" s="72" t="n">
        <f aca="false">IF(B615="озимая пшеница", IF(C615="классическая технология", 0.65, 0.82),
 IF(B615="подсолнечник", IF(C615="классическая технология", 0.68, 0.75),
 IF(B615="кукуруза", IF(C615="классическая технология", 0.65, 0.85),
 IF(B615="многолетние травы", IF(C615="классическая технология", 0.55, 0.7),
 IF(B615="Лён", IF(C615="классическая технология", 0.48, 0.7),
 IF(B615="Горох", IF(C615="классическая технология", 0.55, 0.8),
 "введите корректное значение"
 ))))))</f>
        <v>0.68</v>
      </c>
      <c r="W615" s="73" t="n">
        <f aca="false">H615*X615</f>
        <v>0.32736</v>
      </c>
      <c r="X615" s="72" t="n">
        <v>0.93</v>
      </c>
    </row>
    <row r="616" customFormat="false" ht="15" hidden="false" customHeight="false" outlineLevel="0" collapsed="false">
      <c r="A616" s="59" t="n">
        <v>614</v>
      </c>
      <c r="B616" s="71" t="s">
        <v>104</v>
      </c>
      <c r="C616" s="71" t="s">
        <v>102</v>
      </c>
      <c r="D616" s="72" t="n">
        <v>0.472</v>
      </c>
      <c r="E616" s="72" t="n">
        <v>0.059</v>
      </c>
      <c r="F616" s="72" t="n">
        <v>0.295</v>
      </c>
      <c r="G616" s="73" t="n">
        <f aca="false">D616+E616+F616</f>
        <v>0.826</v>
      </c>
      <c r="H616" s="73" t="n">
        <f aca="false">I616-G616</f>
        <v>1.374</v>
      </c>
      <c r="I616" s="16" t="n">
        <v>2.2</v>
      </c>
      <c r="J616" s="74" t="n">
        <f aca="false">H616/I616*100</f>
        <v>62.4545454545455</v>
      </c>
      <c r="K616" s="62" t="n">
        <v>395</v>
      </c>
      <c r="L616" s="73" t="n">
        <f aca="false">M616+N616-P616</f>
        <v>65</v>
      </c>
      <c r="M616" s="74" t="n">
        <v>144</v>
      </c>
      <c r="N616" s="74" t="n">
        <v>5</v>
      </c>
      <c r="O616" s="75" t="n">
        <f aca="false">L616/(H616*Q616)</f>
        <v>54.3760143218056</v>
      </c>
      <c r="P616" s="74" t="n">
        <v>84</v>
      </c>
      <c r="Q616" s="72" t="n">
        <v>0.87</v>
      </c>
      <c r="R616" s="73" t="n">
        <f aca="false">S616*T616*U616*V616</f>
        <v>3.63</v>
      </c>
      <c r="S616" s="74" t="n">
        <v>4</v>
      </c>
      <c r="T616" s="72" t="n">
        <v>0.45</v>
      </c>
      <c r="U616" s="72" t="n">
        <f aca="false">44/12</f>
        <v>3.66666666666667</v>
      </c>
      <c r="V616" s="72" t="n">
        <f aca="false">IF(B616="озимая пшеница", IF(C616="классическая технология", 0.65, 0.82),
 IF(B616="подсолнечник", IF(C616="классическая технология", 0.68, 0.75),
 IF(B616="кукуруза", IF(C616="классическая технология", 0.65, 0.85),
 IF(B616="многолетние травы", IF(C616="классическая технология", 0.55, 0.7),
 IF(B616="Лён", IF(C616="классическая технология", 0.48, 0.7),
 IF(B616="Горох", IF(C616="классическая технология", 0.55, 0.8),
 "введите корректное значение"
 ))))))</f>
        <v>0.55</v>
      </c>
      <c r="W616" s="73" t="n">
        <f aca="false">H616*X616</f>
        <v>1.15416</v>
      </c>
      <c r="X616" s="72" t="n">
        <v>0.84</v>
      </c>
    </row>
    <row r="617" customFormat="false" ht="15" hidden="false" customHeight="false" outlineLevel="0" collapsed="false">
      <c r="A617" s="59" t="n">
        <v>615</v>
      </c>
      <c r="B617" s="71" t="s">
        <v>105</v>
      </c>
      <c r="C617" s="71" t="s">
        <v>102</v>
      </c>
      <c r="D617" s="72" t="n">
        <v>0.296</v>
      </c>
      <c r="E617" s="72" t="n">
        <v>0.148</v>
      </c>
      <c r="F617" s="72" t="n">
        <v>0.37</v>
      </c>
      <c r="G617" s="73" t="n">
        <f aca="false">D617+E617+F617</f>
        <v>0.814</v>
      </c>
      <c r="H617" s="73" t="n">
        <f aca="false">I617-G617</f>
        <v>3.386</v>
      </c>
      <c r="I617" s="16" t="n">
        <v>4.2</v>
      </c>
      <c r="J617" s="74" t="n">
        <f aca="false">H617/I617*100</f>
        <v>80.6190476190476</v>
      </c>
      <c r="K617" s="62" t="n">
        <v>213</v>
      </c>
      <c r="L617" s="73" t="n">
        <f aca="false">M617+N617-P617</f>
        <v>109</v>
      </c>
      <c r="M617" s="74" t="n">
        <v>140</v>
      </c>
      <c r="N617" s="74" t="n">
        <v>11</v>
      </c>
      <c r="O617" s="75" t="n">
        <f aca="false">L617/(H617*Q617)</f>
        <v>37.0015819024924</v>
      </c>
      <c r="P617" s="74" t="n">
        <v>42</v>
      </c>
      <c r="Q617" s="72" t="n">
        <v>0.87</v>
      </c>
      <c r="R617" s="73" t="n">
        <f aca="false">S617*T617*U617*V617</f>
        <v>5.3625</v>
      </c>
      <c r="S617" s="74" t="n">
        <v>5</v>
      </c>
      <c r="T617" s="72" t="n">
        <v>0.45</v>
      </c>
      <c r="U617" s="72" t="n">
        <f aca="false">44/12</f>
        <v>3.66666666666667</v>
      </c>
      <c r="V617" s="72" t="n">
        <f aca="false">IF(B617="озимая пшеница", IF(C617="классическая технология", 0.65, 0.82),
 IF(B617="подсолнечник", IF(C617="классическая технология", 0.68, 0.75),
 IF(B617="кукуруза", IF(C617="классическая технология", 0.65, 0.85),
 IF(B617="многолетние травы", IF(C617="классическая технология", 0.55, 0.7),
 IF(B617="Лён", IF(C617="классическая технология", 0.48, 0.7),
 IF(B617="Горох", IF(C617="классическая технология", 0.55, 0.8),
 "введите корректное значение"
 ))))))</f>
        <v>0.65</v>
      </c>
      <c r="W617" s="73" t="n">
        <f aca="false">H617*X617</f>
        <v>3.01354</v>
      </c>
      <c r="X617" s="72" t="n">
        <v>0.89</v>
      </c>
    </row>
    <row r="618" customFormat="false" ht="15" hidden="false" customHeight="false" outlineLevel="0" collapsed="false">
      <c r="A618" s="59" t="n">
        <v>616</v>
      </c>
      <c r="B618" s="71" t="s">
        <v>107</v>
      </c>
      <c r="C618" s="71" t="s">
        <v>102</v>
      </c>
      <c r="D618" s="72" t="n">
        <v>0.504</v>
      </c>
      <c r="E618" s="72" t="n">
        <v>0.063</v>
      </c>
      <c r="F618" s="72" t="n">
        <v>0.378</v>
      </c>
      <c r="G618" s="73" t="n">
        <f aca="false">D618+E618+F618</f>
        <v>0.945</v>
      </c>
      <c r="H618" s="73" t="n">
        <f aca="false">I618-G618</f>
        <v>0.955</v>
      </c>
      <c r="I618" s="16" t="n">
        <v>1.9</v>
      </c>
      <c r="J618" s="74" t="n">
        <f aca="false">H618/I618*100</f>
        <v>50.2631578947368</v>
      </c>
      <c r="K618" s="62" t="n">
        <v>319</v>
      </c>
      <c r="L618" s="73" t="n">
        <f aca="false">M618+N618-P618</f>
        <v>50</v>
      </c>
      <c r="M618" s="74" t="n">
        <v>86</v>
      </c>
      <c r="N618" s="74" t="n">
        <v>15</v>
      </c>
      <c r="O618" s="75" t="n">
        <f aca="false">L618/(H618*Q618)</f>
        <v>58.8269898229308</v>
      </c>
      <c r="P618" s="74" t="n">
        <v>51</v>
      </c>
      <c r="Q618" s="72" t="n">
        <v>0.89</v>
      </c>
      <c r="R618" s="73" t="n">
        <f aca="false">S618*T618*U618*V618</f>
        <v>6.732</v>
      </c>
      <c r="S618" s="74" t="n">
        <v>6</v>
      </c>
      <c r="T618" s="72" t="n">
        <v>0.45</v>
      </c>
      <c r="U618" s="72" t="n">
        <f aca="false">44/12</f>
        <v>3.66666666666667</v>
      </c>
      <c r="V618" s="72" t="n">
        <f aca="false">IF(B618="озимая пшеница", IF(C618="классическая технология", 0.65, 0.82),
 IF(B618="подсолнечник", IF(C618="классическая технология", 0.68, 0.75),
 IF(B618="кукуруза", IF(C618="классическая технология", 0.65, 0.85),
 IF(B618="многолетние травы", IF(C618="классическая технология", 0.55, 0.7),
 IF(B618="Лён", IF(C618="классическая технология", 0.48, 0.7),
 IF(B618="Горох", IF(C618="классическая технология", 0.55, 0.8),
 "введите корректное значение"
 ))))))</f>
        <v>0.68</v>
      </c>
      <c r="W618" s="73" t="n">
        <f aca="false">H618*X618</f>
        <v>0.8977</v>
      </c>
      <c r="X618" s="72" t="n">
        <v>0.94</v>
      </c>
    </row>
    <row r="619" customFormat="false" ht="15" hidden="false" customHeight="false" outlineLevel="0" collapsed="false">
      <c r="A619" s="59" t="n">
        <v>617</v>
      </c>
      <c r="B619" s="71" t="s">
        <v>107</v>
      </c>
      <c r="C619" s="71" t="s">
        <v>102</v>
      </c>
      <c r="D619" s="72" t="n">
        <v>0.23</v>
      </c>
      <c r="E619" s="72" t="n">
        <v>0.092</v>
      </c>
      <c r="F619" s="72" t="n">
        <v>0.276</v>
      </c>
      <c r="G619" s="73" t="n">
        <f aca="false">D619+E619+F619</f>
        <v>0.598</v>
      </c>
      <c r="H619" s="73" t="n">
        <f aca="false">I619-G619</f>
        <v>0.902</v>
      </c>
      <c r="I619" s="16" t="n">
        <v>1.5</v>
      </c>
      <c r="J619" s="74" t="n">
        <f aca="false">H619/I619*100</f>
        <v>60.1333333333333</v>
      </c>
      <c r="K619" s="62" t="n">
        <v>432</v>
      </c>
      <c r="L619" s="73" t="n">
        <f aca="false">M619+N619-P619</f>
        <v>6</v>
      </c>
      <c r="M619" s="74" t="n">
        <v>82</v>
      </c>
      <c r="N619" s="74" t="n">
        <v>13</v>
      </c>
      <c r="O619" s="75" t="n">
        <f aca="false">L619/(H619*Q619)</f>
        <v>7.07647308581403</v>
      </c>
      <c r="P619" s="74" t="n">
        <v>89</v>
      </c>
      <c r="Q619" s="72" t="n">
        <v>0.94</v>
      </c>
      <c r="R619" s="73" t="n">
        <f aca="false">S619*T619*U619*V619</f>
        <v>4.488</v>
      </c>
      <c r="S619" s="74" t="n">
        <v>4</v>
      </c>
      <c r="T619" s="72" t="n">
        <v>0.45</v>
      </c>
      <c r="U619" s="72" t="n">
        <f aca="false">44/12</f>
        <v>3.66666666666667</v>
      </c>
      <c r="V619" s="72" t="n">
        <f aca="false">IF(B619="озимая пшеница", IF(C619="классическая технология", 0.65, 0.82),
 IF(B619="подсолнечник", IF(C619="классическая технология", 0.68, 0.75),
 IF(B619="кукуруза", IF(C619="классическая технология", 0.65, 0.85),
 IF(B619="многолетние травы", IF(C619="классическая технология", 0.55, 0.7),
 IF(B619="Лён", IF(C619="классическая технология", 0.48, 0.7),
 IF(B619="Горох", IF(C619="классическая технология", 0.55, 0.8),
 "введите корректное значение"
 ))))))</f>
        <v>0.68</v>
      </c>
      <c r="W619" s="73" t="n">
        <f aca="false">H619*X619</f>
        <v>0.74866</v>
      </c>
      <c r="X619" s="72" t="n">
        <v>0.83</v>
      </c>
    </row>
    <row r="620" customFormat="false" ht="15" hidden="false" customHeight="false" outlineLevel="0" collapsed="false">
      <c r="A620" s="59" t="n">
        <v>618</v>
      </c>
      <c r="B620" s="71" t="s">
        <v>106</v>
      </c>
      <c r="C620" s="71" t="s">
        <v>101</v>
      </c>
      <c r="D620" s="72" t="n">
        <v>0.192</v>
      </c>
      <c r="E620" s="72" t="n">
        <v>0.064</v>
      </c>
      <c r="F620" s="72" t="n">
        <v>0.128</v>
      </c>
      <c r="G620" s="73" t="n">
        <f aca="false">D620+E620+F620</f>
        <v>0.384</v>
      </c>
      <c r="H620" s="73" t="n">
        <f aca="false">I620-G620</f>
        <v>4.416</v>
      </c>
      <c r="I620" s="16" t="n">
        <v>4.8</v>
      </c>
      <c r="J620" s="74" t="n">
        <f aca="false">H620/I620*100</f>
        <v>92</v>
      </c>
      <c r="K620" s="62" t="n">
        <v>383</v>
      </c>
      <c r="L620" s="73" t="n">
        <f aca="false">M620+N620-P620</f>
        <v>18</v>
      </c>
      <c r="M620" s="74" t="n">
        <v>87</v>
      </c>
      <c r="N620" s="74" t="n">
        <v>5</v>
      </c>
      <c r="O620" s="75" t="n">
        <f aca="false">L620/(H620*Q620)</f>
        <v>4.63191699604743</v>
      </c>
      <c r="P620" s="74" t="n">
        <v>74</v>
      </c>
      <c r="Q620" s="72" t="n">
        <v>0.88</v>
      </c>
      <c r="R620" s="73" t="n">
        <f aca="false">S620*T620*U620*V620</f>
        <v>3.465</v>
      </c>
      <c r="S620" s="74" t="n">
        <v>3</v>
      </c>
      <c r="T620" s="72" t="n">
        <v>0.45</v>
      </c>
      <c r="U620" s="72" t="n">
        <f aca="false">44/12</f>
        <v>3.66666666666667</v>
      </c>
      <c r="V620" s="72" t="n">
        <f aca="false">IF(B620="озимая пшеница", IF(C620="классическая технология", 0.65, 0.82),
 IF(B620="подсолнечник", IF(C620="классическая технология", 0.68, 0.75),
 IF(B620="кукуруза", IF(C620="классическая технология", 0.65, 0.85),
 IF(B620="многолетние травы", IF(C620="классическая технология", 0.55, 0.7),
 IF(B620="Лён", IF(C620="классическая технология", 0.48, 0.7),
 IF(B620="Горох", IF(C620="классическая технология", 0.55, 0.8),
 "введите корректное значение"
 ))))))</f>
        <v>0.7</v>
      </c>
      <c r="W620" s="73" t="n">
        <f aca="false">H620*X620</f>
        <v>3.70944</v>
      </c>
      <c r="X620" s="72" t="n">
        <v>0.84</v>
      </c>
    </row>
    <row r="621" customFormat="false" ht="15" hidden="false" customHeight="false" outlineLevel="0" collapsed="false">
      <c r="A621" s="59" t="n">
        <v>619</v>
      </c>
      <c r="B621" s="71" t="s">
        <v>104</v>
      </c>
      <c r="C621" s="71" t="s">
        <v>102</v>
      </c>
      <c r="D621" s="72" t="n">
        <v>0.292</v>
      </c>
      <c r="E621" s="72" t="n">
        <v>0.073</v>
      </c>
      <c r="F621" s="72" t="n">
        <v>0.146</v>
      </c>
      <c r="G621" s="73" t="n">
        <f aca="false">D621+E621+F621</f>
        <v>0.511</v>
      </c>
      <c r="H621" s="73" t="n">
        <f aca="false">I621-G621</f>
        <v>1.689</v>
      </c>
      <c r="I621" s="16" t="n">
        <v>2.2</v>
      </c>
      <c r="J621" s="74" t="n">
        <f aca="false">H621/I621*100</f>
        <v>76.7727272727273</v>
      </c>
      <c r="K621" s="62" t="n">
        <v>292</v>
      </c>
      <c r="L621" s="73" t="n">
        <f aca="false">M621+N621-P621</f>
        <v>14</v>
      </c>
      <c r="M621" s="74" t="n">
        <v>97</v>
      </c>
      <c r="N621" s="74" t="n">
        <v>6</v>
      </c>
      <c r="O621" s="75" t="n">
        <f aca="false">L621/(H621*Q621)</f>
        <v>8.54528696904775</v>
      </c>
      <c r="P621" s="74" t="n">
        <v>89</v>
      </c>
      <c r="Q621" s="72" t="n">
        <v>0.97</v>
      </c>
      <c r="R621" s="73" t="n">
        <f aca="false">S621*T621*U621*V621</f>
        <v>4.5375</v>
      </c>
      <c r="S621" s="74" t="n">
        <v>5</v>
      </c>
      <c r="T621" s="72" t="n">
        <v>0.45</v>
      </c>
      <c r="U621" s="72" t="n">
        <f aca="false">44/12</f>
        <v>3.66666666666667</v>
      </c>
      <c r="V621" s="72" t="n">
        <f aca="false">IF(B621="озимая пшеница", IF(C621="классическая технология", 0.65, 0.82),
 IF(B621="подсолнечник", IF(C621="классическая технология", 0.68, 0.75),
 IF(B621="кукуруза", IF(C621="классическая технология", 0.65, 0.85),
 IF(B621="многолетние травы", IF(C621="классическая технология", 0.55, 0.7),
 IF(B621="Лён", IF(C621="классическая технология", 0.48, 0.7),
 IF(B621="Горох", IF(C621="классическая технология", 0.55, 0.8),
 "введите корректное значение"
 ))))))</f>
        <v>0.55</v>
      </c>
      <c r="W621" s="73" t="n">
        <f aca="false">H621*X621</f>
        <v>1.57077</v>
      </c>
      <c r="X621" s="72" t="n">
        <v>0.93</v>
      </c>
    </row>
    <row r="622" customFormat="false" ht="15" hidden="false" customHeight="false" outlineLevel="0" collapsed="false">
      <c r="A622" s="59" t="n">
        <v>620</v>
      </c>
      <c r="B622" s="71" t="s">
        <v>105</v>
      </c>
      <c r="C622" s="71" t="s">
        <v>102</v>
      </c>
      <c r="D622" s="72" t="n">
        <v>0.464</v>
      </c>
      <c r="E622" s="72" t="n">
        <v>0.116</v>
      </c>
      <c r="F622" s="72" t="n">
        <v>0.464</v>
      </c>
      <c r="G622" s="73" t="n">
        <f aca="false">D622+E622+F622</f>
        <v>1.044</v>
      </c>
      <c r="H622" s="73" t="n">
        <f aca="false">I622-G622</f>
        <v>3.756</v>
      </c>
      <c r="I622" s="16" t="n">
        <v>4.8</v>
      </c>
      <c r="J622" s="74" t="n">
        <f aca="false">H622/I622*100</f>
        <v>78.25</v>
      </c>
      <c r="K622" s="62" t="n">
        <v>218</v>
      </c>
      <c r="L622" s="73" t="n">
        <f aca="false">M622+N622-P622</f>
        <v>48</v>
      </c>
      <c r="M622" s="74" t="n">
        <v>119</v>
      </c>
      <c r="N622" s="74" t="n">
        <v>11</v>
      </c>
      <c r="O622" s="75" t="n">
        <f aca="false">L622/(H622*Q622)</f>
        <v>14.1995030173944</v>
      </c>
      <c r="P622" s="74" t="n">
        <v>82</v>
      </c>
      <c r="Q622" s="72" t="n">
        <v>0.9</v>
      </c>
      <c r="R622" s="73" t="n">
        <f aca="false">S622*T622*U622*V622</f>
        <v>3.2175</v>
      </c>
      <c r="S622" s="74" t="n">
        <v>3</v>
      </c>
      <c r="T622" s="72" t="n">
        <v>0.45</v>
      </c>
      <c r="U622" s="72" t="n">
        <f aca="false">44/12</f>
        <v>3.66666666666667</v>
      </c>
      <c r="V622" s="72" t="n">
        <f aca="false">IF(B622="озимая пшеница", IF(C622="классическая технология", 0.65, 0.82),
 IF(B622="подсолнечник", IF(C622="классическая технология", 0.68, 0.75),
 IF(B622="кукуруза", IF(C622="классическая технология", 0.65, 0.85),
 IF(B622="многолетние травы", IF(C622="классическая технология", 0.55, 0.7),
 IF(B622="Лён", IF(C622="классическая технология", 0.48, 0.7),
 IF(B622="Горох", IF(C622="классическая технология", 0.55, 0.8),
 "введите корректное значение"
 ))))))</f>
        <v>0.65</v>
      </c>
      <c r="W622" s="73" t="n">
        <f aca="false">H622*X622</f>
        <v>3.3804</v>
      </c>
      <c r="X622" s="72" t="n">
        <v>0.9</v>
      </c>
    </row>
    <row r="623" customFormat="false" ht="15" hidden="false" customHeight="false" outlineLevel="0" collapsed="false">
      <c r="A623" s="59" t="n">
        <v>621</v>
      </c>
      <c r="B623" s="71" t="s">
        <v>104</v>
      </c>
      <c r="C623" s="71" t="s">
        <v>101</v>
      </c>
      <c r="D623" s="72" t="n">
        <v>0.36</v>
      </c>
      <c r="E623" s="72" t="n">
        <v>0.06</v>
      </c>
      <c r="F623" s="72" t="n">
        <v>0.24</v>
      </c>
      <c r="G623" s="73" t="n">
        <f aca="false">D623+E623+F623</f>
        <v>0.66</v>
      </c>
      <c r="H623" s="73" t="n">
        <f aca="false">I623-G623</f>
        <v>1.74</v>
      </c>
      <c r="I623" s="16" t="n">
        <v>2.4</v>
      </c>
      <c r="J623" s="74" t="n">
        <f aca="false">H623/I623*100</f>
        <v>72.5</v>
      </c>
      <c r="K623" s="62" t="n">
        <v>255</v>
      </c>
      <c r="L623" s="73" t="n">
        <f aca="false">M623+N623-P623</f>
        <v>79</v>
      </c>
      <c r="M623" s="74" t="n">
        <v>120</v>
      </c>
      <c r="N623" s="74" t="n">
        <v>12</v>
      </c>
      <c r="O623" s="75" t="n">
        <f aca="false">L623/(H623*Q623)</f>
        <v>55.3686571348472</v>
      </c>
      <c r="P623" s="74" t="n">
        <v>53</v>
      </c>
      <c r="Q623" s="72" t="n">
        <v>0.82</v>
      </c>
      <c r="R623" s="73" t="n">
        <f aca="false">S623*T623*U623*V623</f>
        <v>5.28</v>
      </c>
      <c r="S623" s="74" t="n">
        <v>4</v>
      </c>
      <c r="T623" s="72" t="n">
        <v>0.45</v>
      </c>
      <c r="U623" s="72" t="n">
        <f aca="false">44/12</f>
        <v>3.66666666666667</v>
      </c>
      <c r="V623" s="72" t="n">
        <f aca="false">IF(B623="озимая пшеница", IF(C623="классическая технология", 0.65, 0.82),
 IF(B623="подсолнечник", IF(C623="классическая технология", 0.68, 0.75),
 IF(B623="кукуруза", IF(C623="классическая технология", 0.65, 0.85),
 IF(B623="многолетние травы", IF(C623="классическая технология", 0.55, 0.7),
 IF(B623="Лён", IF(C623="классическая технология", 0.48, 0.7),
 IF(B623="Горох", IF(C623="классическая технология", 0.55, 0.8),
 "введите корректное значение"
 ))))))</f>
        <v>0.8</v>
      </c>
      <c r="W623" s="73" t="n">
        <f aca="false">H623*X623</f>
        <v>1.479</v>
      </c>
      <c r="X623" s="72" t="n">
        <v>0.85</v>
      </c>
    </row>
    <row r="624" customFormat="false" ht="15" hidden="false" customHeight="false" outlineLevel="0" collapsed="false">
      <c r="A624" s="59" t="n">
        <v>622</v>
      </c>
      <c r="B624" s="71" t="s">
        <v>103</v>
      </c>
      <c r="C624" s="71" t="s">
        <v>101</v>
      </c>
      <c r="D624" s="72" t="n">
        <v>0.3</v>
      </c>
      <c r="E624" s="72" t="n">
        <v>0.075</v>
      </c>
      <c r="F624" s="72" t="n">
        <v>0.15</v>
      </c>
      <c r="G624" s="73" t="n">
        <f aca="false">D624+E624+F624</f>
        <v>0.525</v>
      </c>
      <c r="H624" s="73" t="n">
        <f aca="false">I624-G624</f>
        <v>5.975</v>
      </c>
      <c r="I624" s="16" t="n">
        <v>6.5</v>
      </c>
      <c r="J624" s="74" t="n">
        <f aca="false">H624/I624*100</f>
        <v>91.9230769230769</v>
      </c>
      <c r="K624" s="62" t="n">
        <v>158</v>
      </c>
      <c r="L624" s="73" t="n">
        <f aca="false">M624+N624-P624</f>
        <v>16</v>
      </c>
      <c r="M624" s="74" t="n">
        <v>68</v>
      </c>
      <c r="N624" s="74" t="n">
        <v>10</v>
      </c>
      <c r="O624" s="75" t="n">
        <f aca="false">L624/(H624*Q624)</f>
        <v>2.97536029753603</v>
      </c>
      <c r="P624" s="74" t="n">
        <v>62</v>
      </c>
      <c r="Q624" s="72" t="n">
        <v>0.9</v>
      </c>
      <c r="R624" s="73" t="n">
        <f aca="false">S624*T624*U624*V624</f>
        <v>4.059</v>
      </c>
      <c r="S624" s="74" t="n">
        <v>3</v>
      </c>
      <c r="T624" s="72" t="n">
        <v>0.45</v>
      </c>
      <c r="U624" s="72" t="n">
        <f aca="false">44/12</f>
        <v>3.66666666666667</v>
      </c>
      <c r="V624" s="72" t="n">
        <f aca="false">IF(B624="озимая пшеница", IF(C624="классическая технология", 0.65, 0.82),
 IF(B624="подсолнечник", IF(C624="классическая технология", 0.68, 0.75),
 IF(B624="кукуруза", IF(C624="классическая технология", 0.65, 0.85),
 IF(B624="многолетние травы", IF(C624="классическая технология", 0.55, 0.7),
 IF(B624="Лён", IF(C624="классическая технология", 0.48, 0.7),
 IF(B624="Горох", IF(C624="классическая технология", 0.55, 0.8),
 "введите корректное значение"
 ))))))</f>
        <v>0.82</v>
      </c>
      <c r="W624" s="73" t="n">
        <f aca="false">H624*X624</f>
        <v>5.67625</v>
      </c>
      <c r="X624" s="72" t="n">
        <v>0.95</v>
      </c>
    </row>
    <row r="625" customFormat="false" ht="15" hidden="false" customHeight="false" outlineLevel="0" collapsed="false">
      <c r="A625" s="59" t="n">
        <v>623</v>
      </c>
      <c r="B625" s="71" t="s">
        <v>107</v>
      </c>
      <c r="C625" s="71" t="s">
        <v>101</v>
      </c>
      <c r="D625" s="72" t="n">
        <v>0.138</v>
      </c>
      <c r="E625" s="72" t="n">
        <v>0.092</v>
      </c>
      <c r="F625" s="72" t="n">
        <v>0.322</v>
      </c>
      <c r="G625" s="73" t="n">
        <f aca="false">D625+E625+F625</f>
        <v>0.552</v>
      </c>
      <c r="H625" s="73" t="n">
        <f aca="false">I625-G625</f>
        <v>0.748</v>
      </c>
      <c r="I625" s="16" t="n">
        <v>1.3</v>
      </c>
      <c r="J625" s="74" t="n">
        <f aca="false">H625/I625*100</f>
        <v>57.5384615384615</v>
      </c>
      <c r="K625" s="62" t="n">
        <v>451</v>
      </c>
      <c r="L625" s="73" t="n">
        <f aca="false">M625+N625-P625</f>
        <v>15</v>
      </c>
      <c r="M625" s="74" t="n">
        <v>63</v>
      </c>
      <c r="N625" s="74" t="n">
        <v>13</v>
      </c>
      <c r="O625" s="75" t="n">
        <f aca="false">L625/(H625*Q625)</f>
        <v>20.8890374331551</v>
      </c>
      <c r="P625" s="74" t="n">
        <v>61</v>
      </c>
      <c r="Q625" s="72" t="n">
        <v>0.96</v>
      </c>
      <c r="R625" s="73" t="n">
        <f aca="false">S625*T625*U625*V625</f>
        <v>3.7125</v>
      </c>
      <c r="S625" s="74" t="n">
        <v>3</v>
      </c>
      <c r="T625" s="72" t="n">
        <v>0.45</v>
      </c>
      <c r="U625" s="72" t="n">
        <f aca="false">44/12</f>
        <v>3.66666666666667</v>
      </c>
      <c r="V625" s="72" t="n">
        <f aca="false">IF(B625="озимая пшеница", IF(C625="классическая технология", 0.65, 0.82),
 IF(B625="подсолнечник", IF(C625="классическая технология", 0.68, 0.75),
 IF(B625="кукуруза", IF(C625="классическая технология", 0.65, 0.85),
 IF(B625="многолетние травы", IF(C625="классическая технология", 0.55, 0.7),
 IF(B625="Лён", IF(C625="классическая технология", 0.48, 0.7),
 IF(B625="Горох", IF(C625="классическая технология", 0.55, 0.8),
 "введите корректное значение"
 ))))))</f>
        <v>0.75</v>
      </c>
      <c r="W625" s="73" t="n">
        <f aca="false">H625*X625</f>
        <v>0.6732</v>
      </c>
      <c r="X625" s="72" t="n">
        <v>0.9</v>
      </c>
    </row>
    <row r="626" customFormat="false" ht="15" hidden="false" customHeight="false" outlineLevel="0" collapsed="false">
      <c r="A626" s="59" t="n">
        <v>624</v>
      </c>
      <c r="B626" s="71" t="s">
        <v>106</v>
      </c>
      <c r="C626" s="71" t="s">
        <v>101</v>
      </c>
      <c r="D626" s="72" t="n">
        <v>0.295</v>
      </c>
      <c r="E626" s="72" t="n">
        <v>0.059</v>
      </c>
      <c r="F626" s="72" t="n">
        <v>0.118</v>
      </c>
      <c r="G626" s="73" t="n">
        <f aca="false">D626+E626+F626</f>
        <v>0.472</v>
      </c>
      <c r="H626" s="73" t="n">
        <f aca="false">I626-G626</f>
        <v>4.128</v>
      </c>
      <c r="I626" s="16" t="n">
        <v>4.6</v>
      </c>
      <c r="J626" s="74" t="n">
        <f aca="false">H626/I626*100</f>
        <v>89.7391304347826</v>
      </c>
      <c r="K626" s="62" t="n">
        <v>395</v>
      </c>
      <c r="L626" s="73" t="n">
        <f aca="false">M626+N626-P626</f>
        <v>83</v>
      </c>
      <c r="M626" s="74" t="n">
        <v>110</v>
      </c>
      <c r="N626" s="74" t="n">
        <v>13</v>
      </c>
      <c r="O626" s="75" t="n">
        <f aca="false">L626/(H626*Q626)</f>
        <v>22.8483967582805</v>
      </c>
      <c r="P626" s="74" t="n">
        <v>40</v>
      </c>
      <c r="Q626" s="72" t="n">
        <v>0.88</v>
      </c>
      <c r="R626" s="73" t="n">
        <f aca="false">S626*T626*U626*V626</f>
        <v>3.465</v>
      </c>
      <c r="S626" s="74" t="n">
        <v>3</v>
      </c>
      <c r="T626" s="72" t="n">
        <v>0.45</v>
      </c>
      <c r="U626" s="72" t="n">
        <f aca="false">44/12</f>
        <v>3.66666666666667</v>
      </c>
      <c r="V626" s="72" t="n">
        <f aca="false">IF(B626="озимая пшеница", IF(C626="классическая технология", 0.65, 0.82),
 IF(B626="подсолнечник", IF(C626="классическая технология", 0.68, 0.75),
 IF(B626="кукуруза", IF(C626="классическая технология", 0.65, 0.85),
 IF(B626="многолетние травы", IF(C626="классическая технология", 0.55, 0.7),
 IF(B626="Лён", IF(C626="классическая технология", 0.48, 0.7),
 IF(B626="Горох", IF(C626="классическая технология", 0.55, 0.8),
 "введите корректное значение"
 ))))))</f>
        <v>0.7</v>
      </c>
      <c r="W626" s="73" t="n">
        <f aca="false">H626*X626</f>
        <v>3.7152</v>
      </c>
      <c r="X626" s="72" t="n">
        <v>0.9</v>
      </c>
    </row>
    <row r="627" customFormat="false" ht="15" hidden="false" customHeight="false" outlineLevel="0" collapsed="false">
      <c r="A627" s="59" t="n">
        <v>625</v>
      </c>
      <c r="B627" s="71" t="s">
        <v>103</v>
      </c>
      <c r="C627" s="71" t="s">
        <v>102</v>
      </c>
      <c r="D627" s="72" t="n">
        <v>0.144</v>
      </c>
      <c r="E627" s="72" t="n">
        <v>0.048</v>
      </c>
      <c r="F627" s="72" t="n">
        <v>0.336</v>
      </c>
      <c r="G627" s="73" t="n">
        <f aca="false">D627+E627+F627</f>
        <v>0.528</v>
      </c>
      <c r="H627" s="73" t="n">
        <f aca="false">I627-G627</f>
        <v>4.972</v>
      </c>
      <c r="I627" s="16" t="n">
        <v>5.5</v>
      </c>
      <c r="J627" s="74" t="n">
        <f aca="false">H627/I627*100</f>
        <v>90.4</v>
      </c>
      <c r="K627" s="62" t="n">
        <v>143</v>
      </c>
      <c r="L627" s="73" t="n">
        <f aca="false">M627+N627-P627</f>
        <v>27</v>
      </c>
      <c r="M627" s="74" t="n">
        <v>81</v>
      </c>
      <c r="N627" s="74" t="n">
        <v>8</v>
      </c>
      <c r="O627" s="75" t="n">
        <f aca="false">L627/(H627*Q627)</f>
        <v>6.38871799725522</v>
      </c>
      <c r="P627" s="74" t="n">
        <v>62</v>
      </c>
      <c r="Q627" s="72" t="n">
        <v>0.85</v>
      </c>
      <c r="R627" s="73" t="n">
        <f aca="false">S627*T627*U627*V627</f>
        <v>5.3625</v>
      </c>
      <c r="S627" s="74" t="n">
        <v>5</v>
      </c>
      <c r="T627" s="72" t="n">
        <v>0.45</v>
      </c>
      <c r="U627" s="72" t="n">
        <f aca="false">44/12</f>
        <v>3.66666666666667</v>
      </c>
      <c r="V627" s="72" t="n">
        <f aca="false">IF(B627="озимая пшеница", IF(C627="классическая технология", 0.65, 0.82),
 IF(B627="подсолнечник", IF(C627="классическая технология", 0.68, 0.75),
 IF(B627="кукуруза", IF(C627="классическая технология", 0.65, 0.85),
 IF(B627="многолетние травы", IF(C627="классическая технология", 0.55, 0.7),
 IF(B627="Лён", IF(C627="классическая технология", 0.48, 0.7),
 IF(B627="Горох", IF(C627="классическая технология", 0.55, 0.8),
 "введите корректное значение"
 ))))))</f>
        <v>0.65</v>
      </c>
      <c r="W627" s="73" t="n">
        <f aca="false">H627*X627</f>
        <v>4.12676</v>
      </c>
      <c r="X627" s="72" t="n">
        <v>0.83</v>
      </c>
    </row>
    <row r="628" customFormat="false" ht="15" hidden="false" customHeight="false" outlineLevel="0" collapsed="false">
      <c r="A628" s="59" t="n">
        <v>626</v>
      </c>
      <c r="B628" s="71" t="s">
        <v>107</v>
      </c>
      <c r="C628" s="71" t="s">
        <v>101</v>
      </c>
      <c r="D628" s="72" t="n">
        <v>0.399</v>
      </c>
      <c r="E628" s="72" t="n">
        <v>0.114</v>
      </c>
      <c r="F628" s="72" t="n">
        <v>0.399</v>
      </c>
      <c r="G628" s="73" t="n">
        <f aca="false">D628+E628+F628</f>
        <v>0.912</v>
      </c>
      <c r="H628" s="73" t="n">
        <f aca="false">I628-G628</f>
        <v>0.488</v>
      </c>
      <c r="I628" s="16" t="n">
        <v>1.4</v>
      </c>
      <c r="J628" s="74" t="n">
        <f aca="false">H628/I628*100</f>
        <v>34.8571428571428</v>
      </c>
      <c r="K628" s="62" t="n">
        <v>116</v>
      </c>
      <c r="L628" s="73" t="n">
        <f aca="false">M628+N628-P628</f>
        <v>69</v>
      </c>
      <c r="M628" s="74" t="n">
        <v>99</v>
      </c>
      <c r="N628" s="74" t="n">
        <v>15</v>
      </c>
      <c r="O628" s="75" t="n">
        <f aca="false">L628/(H628*Q628)</f>
        <v>168.325526932084</v>
      </c>
      <c r="P628" s="74" t="n">
        <v>45</v>
      </c>
      <c r="Q628" s="72" t="n">
        <v>0.84</v>
      </c>
      <c r="R628" s="73" t="n">
        <f aca="false">S628*T628*U628*V628</f>
        <v>4.95</v>
      </c>
      <c r="S628" s="74" t="n">
        <v>4</v>
      </c>
      <c r="T628" s="72" t="n">
        <v>0.45</v>
      </c>
      <c r="U628" s="72" t="n">
        <f aca="false">44/12</f>
        <v>3.66666666666667</v>
      </c>
      <c r="V628" s="72" t="n">
        <f aca="false">IF(B628="озимая пшеница", IF(C628="классическая технология", 0.65, 0.82),
 IF(B628="подсолнечник", IF(C628="классическая технология", 0.68, 0.75),
 IF(B628="кукуруза", IF(C628="классическая технология", 0.65, 0.85),
 IF(B628="многолетние травы", IF(C628="классическая технология", 0.55, 0.7),
 IF(B628="Лён", IF(C628="классическая технология", 0.48, 0.7),
 IF(B628="Горох", IF(C628="классическая технология", 0.55, 0.8),
 "введите корректное значение"
 ))))))</f>
        <v>0.75</v>
      </c>
      <c r="W628" s="73" t="n">
        <f aca="false">H628*X628</f>
        <v>0.46848</v>
      </c>
      <c r="X628" s="72" t="n">
        <v>0.96</v>
      </c>
    </row>
    <row r="629" customFormat="false" ht="15" hidden="false" customHeight="false" outlineLevel="0" collapsed="false">
      <c r="A629" s="59" t="n">
        <v>627</v>
      </c>
      <c r="B629" s="71" t="s">
        <v>106</v>
      </c>
      <c r="C629" s="71" t="s">
        <v>101</v>
      </c>
      <c r="D629" s="72" t="n">
        <v>0.288</v>
      </c>
      <c r="E629" s="72" t="n">
        <v>0.144</v>
      </c>
      <c r="F629" s="72" t="n">
        <v>0.36</v>
      </c>
      <c r="G629" s="73" t="n">
        <f aca="false">D629+E629+F629</f>
        <v>0.792</v>
      </c>
      <c r="H629" s="73" t="n">
        <f aca="false">I629-G629</f>
        <v>3.608</v>
      </c>
      <c r="I629" s="16" t="n">
        <v>4.4</v>
      </c>
      <c r="J629" s="74" t="n">
        <f aca="false">H629/I629*100</f>
        <v>82</v>
      </c>
      <c r="K629" s="62" t="n">
        <v>151</v>
      </c>
      <c r="L629" s="73" t="n">
        <f aca="false">M629+N629-P629</f>
        <v>32</v>
      </c>
      <c r="M629" s="74" t="n">
        <v>87</v>
      </c>
      <c r="N629" s="74" t="n">
        <v>6</v>
      </c>
      <c r="O629" s="75" t="n">
        <f aca="false">L629/(H629*Q629)</f>
        <v>10.1944593113643</v>
      </c>
      <c r="P629" s="74" t="n">
        <v>61</v>
      </c>
      <c r="Q629" s="72" t="n">
        <v>0.87</v>
      </c>
      <c r="R629" s="73" t="n">
        <f aca="false">S629*T629*U629*V629</f>
        <v>5.775</v>
      </c>
      <c r="S629" s="74" t="n">
        <v>5</v>
      </c>
      <c r="T629" s="72" t="n">
        <v>0.45</v>
      </c>
      <c r="U629" s="72" t="n">
        <f aca="false">44/12</f>
        <v>3.66666666666667</v>
      </c>
      <c r="V629" s="72" t="n">
        <f aca="false">IF(B629="озимая пшеница", IF(C629="классическая технология", 0.65, 0.82),
 IF(B629="подсолнечник", IF(C629="классическая технология", 0.68, 0.75),
 IF(B629="кукуруза", IF(C629="классическая технология", 0.65, 0.85),
 IF(B629="многолетние травы", IF(C629="классическая технология", 0.55, 0.7),
 IF(B629="Лён", IF(C629="классическая технология", 0.48, 0.7),
 IF(B629="Горох", IF(C629="классическая технология", 0.55, 0.8),
 "введите корректное значение"
 ))))))</f>
        <v>0.7</v>
      </c>
      <c r="W629" s="73" t="n">
        <f aca="false">H629*X629</f>
        <v>2.92248</v>
      </c>
      <c r="X629" s="72" t="n">
        <v>0.81</v>
      </c>
    </row>
    <row r="630" customFormat="false" ht="15" hidden="false" customHeight="false" outlineLevel="0" collapsed="false">
      <c r="A630" s="59" t="n">
        <v>628</v>
      </c>
      <c r="B630" s="71" t="s">
        <v>104</v>
      </c>
      <c r="C630" s="71" t="s">
        <v>102</v>
      </c>
      <c r="D630" s="72" t="n">
        <v>0.2</v>
      </c>
      <c r="E630" s="72" t="n">
        <v>0.1</v>
      </c>
      <c r="F630" s="72" t="n">
        <v>0.2</v>
      </c>
      <c r="G630" s="73" t="n">
        <f aca="false">D630+E630+F630</f>
        <v>0.5</v>
      </c>
      <c r="H630" s="73" t="n">
        <f aca="false">I630-G630</f>
        <v>1.6</v>
      </c>
      <c r="I630" s="16" t="n">
        <v>2.1</v>
      </c>
      <c r="J630" s="74" t="n">
        <f aca="false">H630/I630*100</f>
        <v>76.1904761904762</v>
      </c>
      <c r="K630" s="62" t="n">
        <v>468</v>
      </c>
      <c r="L630" s="73" t="n">
        <f aca="false">M630+N630-P630</f>
        <v>72</v>
      </c>
      <c r="M630" s="74" t="n">
        <v>139</v>
      </c>
      <c r="N630" s="74" t="n">
        <v>6</v>
      </c>
      <c r="O630" s="75" t="n">
        <f aca="false">L630/(H630*Q630)</f>
        <v>47.8723404255319</v>
      </c>
      <c r="P630" s="74" t="n">
        <v>73</v>
      </c>
      <c r="Q630" s="72" t="n">
        <v>0.94</v>
      </c>
      <c r="R630" s="73" t="n">
        <f aca="false">S630*T630*U630*V630</f>
        <v>2.7225</v>
      </c>
      <c r="S630" s="74" t="n">
        <v>3</v>
      </c>
      <c r="T630" s="72" t="n">
        <v>0.45</v>
      </c>
      <c r="U630" s="72" t="n">
        <f aca="false">44/12</f>
        <v>3.66666666666667</v>
      </c>
      <c r="V630" s="72" t="n">
        <f aca="false">IF(B630="озимая пшеница", IF(C630="классическая технология", 0.65, 0.82),
 IF(B630="подсолнечник", IF(C630="классическая технология", 0.68, 0.75),
 IF(B630="кукуруза", IF(C630="классическая технология", 0.65, 0.85),
 IF(B630="многолетние травы", IF(C630="классическая технология", 0.55, 0.7),
 IF(B630="Лён", IF(C630="классическая технология", 0.48, 0.7),
 IF(B630="Горох", IF(C630="классическая технология", 0.55, 0.8),
 "введите корректное значение"
 ))))))</f>
        <v>0.55</v>
      </c>
      <c r="W630" s="73" t="n">
        <f aca="false">H630*X630</f>
        <v>1.44</v>
      </c>
      <c r="X630" s="72" t="n">
        <v>0.9</v>
      </c>
    </row>
    <row r="631" customFormat="false" ht="15" hidden="false" customHeight="false" outlineLevel="0" collapsed="false">
      <c r="A631" s="59" t="n">
        <v>629</v>
      </c>
      <c r="B631" s="71" t="s">
        <v>106</v>
      </c>
      <c r="C631" s="71" t="s">
        <v>101</v>
      </c>
      <c r="D631" s="72" t="n">
        <v>0.164</v>
      </c>
      <c r="E631" s="72" t="n">
        <v>0.041</v>
      </c>
      <c r="F631" s="72" t="n">
        <v>0.205</v>
      </c>
      <c r="G631" s="73" t="n">
        <f aca="false">D631+E631+F631</f>
        <v>0.41</v>
      </c>
      <c r="H631" s="73" t="n">
        <f aca="false">I631-G631</f>
        <v>4.39</v>
      </c>
      <c r="I631" s="16" t="n">
        <v>4.8</v>
      </c>
      <c r="J631" s="74" t="n">
        <f aca="false">H631/I631*100</f>
        <v>91.4583333333333</v>
      </c>
      <c r="K631" s="62" t="n">
        <v>368</v>
      </c>
      <c r="L631" s="73" t="n">
        <f aca="false">M631+N631-P631</f>
        <v>55</v>
      </c>
      <c r="M631" s="74" t="n">
        <v>101</v>
      </c>
      <c r="N631" s="74" t="n">
        <v>15</v>
      </c>
      <c r="O631" s="75" t="n">
        <f aca="false">L631/(H631*Q631)</f>
        <v>12.9159523753611</v>
      </c>
      <c r="P631" s="74" t="n">
        <v>61</v>
      </c>
      <c r="Q631" s="72" t="n">
        <v>0.97</v>
      </c>
      <c r="R631" s="73" t="n">
        <f aca="false">S631*T631*U631*V631</f>
        <v>4.62</v>
      </c>
      <c r="S631" s="74" t="n">
        <v>4</v>
      </c>
      <c r="T631" s="72" t="n">
        <v>0.45</v>
      </c>
      <c r="U631" s="72" t="n">
        <f aca="false">44/12</f>
        <v>3.66666666666667</v>
      </c>
      <c r="V631" s="72" t="n">
        <f aca="false">IF(B631="озимая пшеница", IF(C631="классическая технология", 0.65, 0.82),
 IF(B631="подсолнечник", IF(C631="классическая технология", 0.68, 0.75),
 IF(B631="кукуруза", IF(C631="классическая технология", 0.65, 0.85),
 IF(B631="многолетние травы", IF(C631="классическая технология", 0.55, 0.7),
 IF(B631="Лён", IF(C631="классическая технология", 0.48, 0.7),
 IF(B631="Горох", IF(C631="классическая технология", 0.55, 0.8),
 "введите корректное значение"
 ))))))</f>
        <v>0.7</v>
      </c>
      <c r="W631" s="73" t="n">
        <f aca="false">H631*X631</f>
        <v>4.2583</v>
      </c>
      <c r="X631" s="72" t="n">
        <v>0.97</v>
      </c>
    </row>
    <row r="632" customFormat="false" ht="15" hidden="false" customHeight="false" outlineLevel="0" collapsed="false">
      <c r="A632" s="59" t="n">
        <v>630</v>
      </c>
      <c r="B632" s="71" t="s">
        <v>106</v>
      </c>
      <c r="C632" s="71" t="s">
        <v>101</v>
      </c>
      <c r="D632" s="72" t="n">
        <v>0.427</v>
      </c>
      <c r="E632" s="72" t="n">
        <v>0.061</v>
      </c>
      <c r="F632" s="72" t="n">
        <v>0.244</v>
      </c>
      <c r="G632" s="73" t="n">
        <f aca="false">D632+E632+F632</f>
        <v>0.732</v>
      </c>
      <c r="H632" s="73" t="n">
        <f aca="false">I632-G632</f>
        <v>3.868</v>
      </c>
      <c r="I632" s="16" t="n">
        <v>4.6</v>
      </c>
      <c r="J632" s="74" t="n">
        <f aca="false">H632/I632*100</f>
        <v>84.0869565217391</v>
      </c>
      <c r="K632" s="62" t="n">
        <v>448</v>
      </c>
      <c r="L632" s="73" t="n">
        <f aca="false">M632+N632-P632</f>
        <v>85</v>
      </c>
      <c r="M632" s="74" t="n">
        <v>137</v>
      </c>
      <c r="N632" s="74" t="n">
        <v>8</v>
      </c>
      <c r="O632" s="75" t="n">
        <f aca="false">L632/(H632*Q632)</f>
        <v>26.4761216531067</v>
      </c>
      <c r="P632" s="74" t="n">
        <v>60</v>
      </c>
      <c r="Q632" s="72" t="n">
        <v>0.83</v>
      </c>
      <c r="R632" s="73" t="n">
        <f aca="false">S632*T632*U632*V632</f>
        <v>4.62</v>
      </c>
      <c r="S632" s="74" t="n">
        <v>4</v>
      </c>
      <c r="T632" s="72" t="n">
        <v>0.45</v>
      </c>
      <c r="U632" s="72" t="n">
        <f aca="false">44/12</f>
        <v>3.66666666666667</v>
      </c>
      <c r="V632" s="72" t="n">
        <f aca="false">IF(B632="озимая пшеница", IF(C632="классическая технология", 0.65, 0.82),
 IF(B632="подсолнечник", IF(C632="классическая технология", 0.68, 0.75),
 IF(B632="кукуруза", IF(C632="классическая технология", 0.65, 0.85),
 IF(B632="многолетние травы", IF(C632="классическая технология", 0.55, 0.7),
 IF(B632="Лён", IF(C632="классическая технология", 0.48, 0.7),
 IF(B632="Горох", IF(C632="классическая технология", 0.55, 0.8),
 "введите корректное значение"
 ))))))</f>
        <v>0.7</v>
      </c>
      <c r="W632" s="73" t="n">
        <f aca="false">H632*X632</f>
        <v>3.79064</v>
      </c>
      <c r="X632" s="72" t="n">
        <v>0.98</v>
      </c>
    </row>
    <row r="633" customFormat="false" ht="15" hidden="false" customHeight="false" outlineLevel="0" collapsed="false">
      <c r="A633" s="59" t="n">
        <v>631</v>
      </c>
      <c r="B633" s="71" t="s">
        <v>106</v>
      </c>
      <c r="C633" s="71" t="s">
        <v>102</v>
      </c>
      <c r="D633" s="72" t="n">
        <v>0.354</v>
      </c>
      <c r="E633" s="72" t="n">
        <v>0.059</v>
      </c>
      <c r="F633" s="72" t="n">
        <v>0.354</v>
      </c>
      <c r="G633" s="73" t="n">
        <f aca="false">D633+E633+F633</f>
        <v>0.767</v>
      </c>
      <c r="H633" s="73" t="n">
        <f aca="false">I633-G633</f>
        <v>3.833</v>
      </c>
      <c r="I633" s="16" t="n">
        <v>4.6</v>
      </c>
      <c r="J633" s="74" t="n">
        <f aca="false">H633/I633*100</f>
        <v>83.3260869565217</v>
      </c>
      <c r="K633" s="62" t="n">
        <v>256</v>
      </c>
      <c r="L633" s="73" t="n">
        <f aca="false">M633+N633-P633</f>
        <v>71</v>
      </c>
      <c r="M633" s="74" t="n">
        <v>124</v>
      </c>
      <c r="N633" s="74" t="n">
        <v>12</v>
      </c>
      <c r="O633" s="75" t="n">
        <f aca="false">L633/(H633*Q633)</f>
        <v>19.0962369654735</v>
      </c>
      <c r="P633" s="74" t="n">
        <v>65</v>
      </c>
      <c r="Q633" s="72" t="n">
        <v>0.97</v>
      </c>
      <c r="R633" s="73" t="n">
        <f aca="false">S633*T633*U633*V633</f>
        <v>5.445</v>
      </c>
      <c r="S633" s="74" t="n">
        <v>6</v>
      </c>
      <c r="T633" s="72" t="n">
        <v>0.45</v>
      </c>
      <c r="U633" s="72" t="n">
        <f aca="false">44/12</f>
        <v>3.66666666666667</v>
      </c>
      <c r="V633" s="72" t="n">
        <f aca="false">IF(B633="озимая пшеница", IF(C633="классическая технология", 0.65, 0.82),
 IF(B633="подсолнечник", IF(C633="классическая технология", 0.68, 0.75),
 IF(B633="кукуруза", IF(C633="классическая технология", 0.65, 0.85),
 IF(B633="многолетние травы", IF(C633="классическая технология", 0.55, 0.7),
 IF(B633="Лён", IF(C633="классическая технология", 0.48, 0.7),
 IF(B633="Горох", IF(C633="классическая технология", 0.55, 0.8),
 "введите корректное значение"
 ))))))</f>
        <v>0.55</v>
      </c>
      <c r="W633" s="73" t="n">
        <f aca="false">H633*X633</f>
        <v>3.21972</v>
      </c>
      <c r="X633" s="72" t="n">
        <v>0.84</v>
      </c>
    </row>
    <row r="634" customFormat="false" ht="15" hidden="false" customHeight="false" outlineLevel="0" collapsed="false">
      <c r="A634" s="59" t="n">
        <v>632</v>
      </c>
      <c r="B634" s="71" t="s">
        <v>103</v>
      </c>
      <c r="C634" s="71" t="s">
        <v>101</v>
      </c>
      <c r="D634" s="72" t="n">
        <v>0.38</v>
      </c>
      <c r="E634" s="72" t="n">
        <v>0.076</v>
      </c>
      <c r="F634" s="72" t="n">
        <v>0.532</v>
      </c>
      <c r="G634" s="73" t="n">
        <f aca="false">D634+E634+F634</f>
        <v>0.988</v>
      </c>
      <c r="H634" s="73" t="n">
        <f aca="false">I634-G634</f>
        <v>4.612</v>
      </c>
      <c r="I634" s="16" t="n">
        <v>5.6</v>
      </c>
      <c r="J634" s="74" t="n">
        <f aca="false">H634/I634*100</f>
        <v>82.3571428571429</v>
      </c>
      <c r="K634" s="62" t="n">
        <v>296</v>
      </c>
      <c r="L634" s="73" t="n">
        <f aca="false">M634+N634-P634</f>
        <v>13</v>
      </c>
      <c r="M634" s="74" t="n">
        <v>50</v>
      </c>
      <c r="N634" s="74" t="n">
        <v>10</v>
      </c>
      <c r="O634" s="75" t="n">
        <f aca="false">L634/(H634*Q634)</f>
        <v>2.93618097716103</v>
      </c>
      <c r="P634" s="74" t="n">
        <v>47</v>
      </c>
      <c r="Q634" s="72" t="n">
        <v>0.96</v>
      </c>
      <c r="R634" s="73" t="n">
        <f aca="false">S634*T634*U634*V634</f>
        <v>8.118</v>
      </c>
      <c r="S634" s="74" t="n">
        <v>6</v>
      </c>
      <c r="T634" s="72" t="n">
        <v>0.45</v>
      </c>
      <c r="U634" s="72" t="n">
        <f aca="false">44/12</f>
        <v>3.66666666666667</v>
      </c>
      <c r="V634" s="72" t="n">
        <f aca="false">IF(B634="озимая пшеница", IF(C634="классическая технология", 0.65, 0.82),
 IF(B634="подсолнечник", IF(C634="классическая технология", 0.68, 0.75),
 IF(B634="кукуруза", IF(C634="классическая технология", 0.65, 0.85),
 IF(B634="многолетние травы", IF(C634="классическая технология", 0.55, 0.7),
 IF(B634="Лён", IF(C634="классическая технология", 0.48, 0.7),
 IF(B634="Горох", IF(C634="классическая технология", 0.55, 0.8),
 "введите корректное значение"
 ))))))</f>
        <v>0.82</v>
      </c>
      <c r="W634" s="73" t="n">
        <f aca="false">H634*X634</f>
        <v>3.82796</v>
      </c>
      <c r="X634" s="72" t="n">
        <v>0.83</v>
      </c>
    </row>
    <row r="635" customFormat="false" ht="15" hidden="false" customHeight="false" outlineLevel="0" collapsed="false">
      <c r="A635" s="59" t="n">
        <v>633</v>
      </c>
      <c r="B635" s="71" t="s">
        <v>104</v>
      </c>
      <c r="C635" s="71" t="s">
        <v>101</v>
      </c>
      <c r="D635" s="72" t="n">
        <v>0.544</v>
      </c>
      <c r="E635" s="72" t="n">
        <v>0.068</v>
      </c>
      <c r="F635" s="72" t="n">
        <v>0.272</v>
      </c>
      <c r="G635" s="73" t="n">
        <f aca="false">D635+E635+F635</f>
        <v>0.884</v>
      </c>
      <c r="H635" s="73" t="n">
        <f aca="false">I635-G635</f>
        <v>1.316</v>
      </c>
      <c r="I635" s="16" t="n">
        <v>2.2</v>
      </c>
      <c r="J635" s="74" t="n">
        <f aca="false">H635/I635*100</f>
        <v>59.8181818181818</v>
      </c>
      <c r="K635" s="62" t="n">
        <v>300</v>
      </c>
      <c r="L635" s="73" t="n">
        <f aca="false">M635+N635-P635</f>
        <v>31</v>
      </c>
      <c r="M635" s="74" t="n">
        <v>81</v>
      </c>
      <c r="N635" s="74" t="n">
        <v>6</v>
      </c>
      <c r="O635" s="75" t="n">
        <f aca="false">L635/(H635*Q635)</f>
        <v>28.0431321464756</v>
      </c>
      <c r="P635" s="74" t="n">
        <v>56</v>
      </c>
      <c r="Q635" s="72" t="n">
        <v>0.84</v>
      </c>
      <c r="R635" s="73" t="n">
        <f aca="false">S635*T635*U635*V635</f>
        <v>6.6</v>
      </c>
      <c r="S635" s="74" t="n">
        <v>5</v>
      </c>
      <c r="T635" s="72" t="n">
        <v>0.45</v>
      </c>
      <c r="U635" s="72" t="n">
        <f aca="false">44/12</f>
        <v>3.66666666666667</v>
      </c>
      <c r="V635" s="72" t="n">
        <f aca="false">IF(B635="озимая пшеница", IF(C635="классическая технология", 0.65, 0.82),
 IF(B635="подсолнечник", IF(C635="классическая технология", 0.68, 0.75),
 IF(B635="кукуруза", IF(C635="классическая технология", 0.65, 0.85),
 IF(B635="многолетние травы", IF(C635="классическая технология", 0.55, 0.7),
 IF(B635="Лён", IF(C635="классическая технология", 0.48, 0.7),
 IF(B635="Горох", IF(C635="классическая технология", 0.55, 0.8),
 "введите корректное значение"
 ))))))</f>
        <v>0.8</v>
      </c>
      <c r="W635" s="73" t="n">
        <f aca="false">H635*X635</f>
        <v>1.17124</v>
      </c>
      <c r="X635" s="72" t="n">
        <v>0.89</v>
      </c>
    </row>
    <row r="636" customFormat="false" ht="15" hidden="false" customHeight="false" outlineLevel="0" collapsed="false">
      <c r="A636" s="59" t="n">
        <v>634</v>
      </c>
      <c r="B636" s="71" t="s">
        <v>103</v>
      </c>
      <c r="C636" s="71" t="s">
        <v>102</v>
      </c>
      <c r="D636" s="72" t="n">
        <v>0.426</v>
      </c>
      <c r="E636" s="72" t="n">
        <v>0.142</v>
      </c>
      <c r="F636" s="72" t="n">
        <v>0.142</v>
      </c>
      <c r="G636" s="73" t="n">
        <f aca="false">D636+E636+F636</f>
        <v>0.71</v>
      </c>
      <c r="H636" s="73" t="n">
        <f aca="false">I636-G636</f>
        <v>4.89</v>
      </c>
      <c r="I636" s="16" t="n">
        <v>5.6</v>
      </c>
      <c r="J636" s="74" t="n">
        <f aca="false">H636/I636*100</f>
        <v>87.3214285714286</v>
      </c>
      <c r="K636" s="62" t="n">
        <v>196</v>
      </c>
      <c r="L636" s="73" t="n">
        <f aca="false">M636+N636-P636</f>
        <v>21</v>
      </c>
      <c r="M636" s="74" t="n">
        <v>56</v>
      </c>
      <c r="N636" s="74" t="n">
        <v>10</v>
      </c>
      <c r="O636" s="75" t="n">
        <f aca="false">L636/(H636*Q636)</f>
        <v>4.42729745114161</v>
      </c>
      <c r="P636" s="74" t="n">
        <v>45</v>
      </c>
      <c r="Q636" s="72" t="n">
        <v>0.97</v>
      </c>
      <c r="R636" s="73" t="n">
        <f aca="false">S636*T636*U636*V636</f>
        <v>6.435</v>
      </c>
      <c r="S636" s="74" t="n">
        <v>6</v>
      </c>
      <c r="T636" s="72" t="n">
        <v>0.45</v>
      </c>
      <c r="U636" s="72" t="n">
        <f aca="false">44/12</f>
        <v>3.66666666666667</v>
      </c>
      <c r="V636" s="72" t="n">
        <f aca="false">IF(B636="озимая пшеница", IF(C636="классическая технология", 0.65, 0.82),
 IF(B636="подсолнечник", IF(C636="классическая технология", 0.68, 0.75),
 IF(B636="кукуруза", IF(C636="классическая технология", 0.65, 0.85),
 IF(B636="многолетние травы", IF(C636="классическая технология", 0.55, 0.7),
 IF(B636="Лён", IF(C636="классическая технология", 0.48, 0.7),
 IF(B636="Горох", IF(C636="классическая технология", 0.55, 0.8),
 "введите корректное значение"
 ))))))</f>
        <v>0.65</v>
      </c>
      <c r="W636" s="73" t="n">
        <f aca="false">H636*X636</f>
        <v>4.8411</v>
      </c>
      <c r="X636" s="72" t="n">
        <v>0.99</v>
      </c>
    </row>
    <row r="637" customFormat="false" ht="15" hidden="false" customHeight="false" outlineLevel="0" collapsed="false">
      <c r="A637" s="59" t="n">
        <v>635</v>
      </c>
      <c r="B637" s="71" t="s">
        <v>105</v>
      </c>
      <c r="C637" s="71" t="s">
        <v>101</v>
      </c>
      <c r="D637" s="72" t="n">
        <v>0.414</v>
      </c>
      <c r="E637" s="72" t="n">
        <v>0.138</v>
      </c>
      <c r="F637" s="72" t="n">
        <v>0.276</v>
      </c>
      <c r="G637" s="73" t="n">
        <f aca="false">D637+E637+F637</f>
        <v>0.828</v>
      </c>
      <c r="H637" s="73" t="n">
        <f aca="false">I637-G637</f>
        <v>2.772</v>
      </c>
      <c r="I637" s="16" t="n">
        <v>3.6</v>
      </c>
      <c r="J637" s="74" t="n">
        <f aca="false">H637/I637*100</f>
        <v>77</v>
      </c>
      <c r="K637" s="62" t="n">
        <v>293</v>
      </c>
      <c r="L637" s="73" t="n">
        <f aca="false">M637+N637-P637</f>
        <v>20</v>
      </c>
      <c r="M637" s="74" t="n">
        <v>67</v>
      </c>
      <c r="N637" s="74" t="n">
        <v>12</v>
      </c>
      <c r="O637" s="75" t="n">
        <f aca="false">L637/(H637*Q637)</f>
        <v>8.19887183523547</v>
      </c>
      <c r="P637" s="74" t="n">
        <v>59</v>
      </c>
      <c r="Q637" s="72" t="n">
        <v>0.88</v>
      </c>
      <c r="R637" s="73" t="n">
        <f aca="false">S637*T637*U637*V637</f>
        <v>8.415</v>
      </c>
      <c r="S637" s="74" t="n">
        <v>6</v>
      </c>
      <c r="T637" s="72" t="n">
        <v>0.45</v>
      </c>
      <c r="U637" s="72" t="n">
        <f aca="false">44/12</f>
        <v>3.66666666666667</v>
      </c>
      <c r="V637" s="72" t="n">
        <f aca="false">IF(B637="озимая пшеница", IF(C637="классическая технология", 0.65, 0.82),
 IF(B637="подсолнечник", IF(C637="классическая технология", 0.68, 0.75),
 IF(B637="кукуруза", IF(C637="классическая технология", 0.65, 0.85),
 IF(B637="многолетние травы", IF(C637="классическая технология", 0.55, 0.7),
 IF(B637="Лён", IF(C637="классическая технология", 0.48, 0.7),
 IF(B637="Горох", IF(C637="классическая технология", 0.55, 0.8),
 "введите корректное значение"
 ))))))</f>
        <v>0.85</v>
      </c>
      <c r="W637" s="73" t="n">
        <f aca="false">H637*X637</f>
        <v>2.66112</v>
      </c>
      <c r="X637" s="72" t="n">
        <v>0.96</v>
      </c>
    </row>
    <row r="638" customFormat="false" ht="15" hidden="false" customHeight="false" outlineLevel="0" collapsed="false">
      <c r="A638" s="59" t="n">
        <v>636</v>
      </c>
      <c r="B638" s="71" t="s">
        <v>107</v>
      </c>
      <c r="C638" s="71" t="s">
        <v>102</v>
      </c>
      <c r="D638" s="72" t="n">
        <v>0.225</v>
      </c>
      <c r="E638" s="72" t="n">
        <v>0.075</v>
      </c>
      <c r="F638" s="72" t="n">
        <v>0.225</v>
      </c>
      <c r="G638" s="73" t="n">
        <f aca="false">D638+E638+F638</f>
        <v>0.525</v>
      </c>
      <c r="H638" s="73" t="n">
        <f aca="false">I638-G638</f>
        <v>1.275</v>
      </c>
      <c r="I638" s="16" t="n">
        <v>1.8</v>
      </c>
      <c r="J638" s="74" t="n">
        <f aca="false">H638/I638*100</f>
        <v>70.8333333333333</v>
      </c>
      <c r="K638" s="62" t="n">
        <v>434</v>
      </c>
      <c r="L638" s="73" t="n">
        <f aca="false">M638+N638-P638</f>
        <v>69</v>
      </c>
      <c r="M638" s="74" t="n">
        <v>107</v>
      </c>
      <c r="N638" s="74" t="n">
        <v>11</v>
      </c>
      <c r="O638" s="75" t="n">
        <f aca="false">L638/(H638*Q638)</f>
        <v>55.7913887204366</v>
      </c>
      <c r="P638" s="74" t="n">
        <v>49</v>
      </c>
      <c r="Q638" s="72" t="n">
        <v>0.97</v>
      </c>
      <c r="R638" s="73" t="n">
        <f aca="false">S638*T638*U638*V638</f>
        <v>3.366</v>
      </c>
      <c r="S638" s="74" t="n">
        <v>3</v>
      </c>
      <c r="T638" s="72" t="n">
        <v>0.45</v>
      </c>
      <c r="U638" s="72" t="n">
        <f aca="false">44/12</f>
        <v>3.66666666666667</v>
      </c>
      <c r="V638" s="72" t="n">
        <f aca="false">IF(B638="озимая пшеница", IF(C638="классическая технология", 0.65, 0.82),
 IF(B638="подсолнечник", IF(C638="классическая технология", 0.68, 0.75),
 IF(B638="кукуруза", IF(C638="классическая технология", 0.65, 0.85),
 IF(B638="многолетние травы", IF(C638="классическая технология", 0.55, 0.7),
 IF(B638="Лён", IF(C638="классическая технология", 0.48, 0.7),
 IF(B638="Горох", IF(C638="классическая технология", 0.55, 0.8),
 "введите корректное значение"
 ))))))</f>
        <v>0.68</v>
      </c>
      <c r="W638" s="73" t="n">
        <f aca="false">H638*X638</f>
        <v>1.03275</v>
      </c>
      <c r="X638" s="72" t="n">
        <v>0.81</v>
      </c>
    </row>
    <row r="639" customFormat="false" ht="15" hidden="false" customHeight="false" outlineLevel="0" collapsed="false">
      <c r="A639" s="59" t="n">
        <v>637</v>
      </c>
      <c r="B639" s="71" t="s">
        <v>104</v>
      </c>
      <c r="C639" s="71" t="s">
        <v>102</v>
      </c>
      <c r="D639" s="72" t="n">
        <v>0.12</v>
      </c>
      <c r="E639" s="72" t="n">
        <v>0.04</v>
      </c>
      <c r="F639" s="72" t="n">
        <v>0.28</v>
      </c>
      <c r="G639" s="73" t="n">
        <f aca="false">D639+E639+F639</f>
        <v>0.44</v>
      </c>
      <c r="H639" s="73" t="n">
        <f aca="false">I639-G639</f>
        <v>1.96</v>
      </c>
      <c r="I639" s="16" t="n">
        <v>2.4</v>
      </c>
      <c r="J639" s="74" t="n">
        <f aca="false">H639/I639*100</f>
        <v>81.6666666666667</v>
      </c>
      <c r="K639" s="62" t="n">
        <v>353</v>
      </c>
      <c r="L639" s="73" t="n">
        <f aca="false">M639+N639-P639</f>
        <v>-13</v>
      </c>
      <c r="M639" s="74" t="n">
        <v>55</v>
      </c>
      <c r="N639" s="74" t="n">
        <v>6</v>
      </c>
      <c r="O639" s="75" t="n">
        <f aca="false">L639/(H639*Q639)</f>
        <v>-8.18846056941295</v>
      </c>
      <c r="P639" s="74" t="n">
        <v>74</v>
      </c>
      <c r="Q639" s="72" t="n">
        <v>0.81</v>
      </c>
      <c r="R639" s="73" t="n">
        <f aca="false">S639*T639*U639*V639</f>
        <v>5.445</v>
      </c>
      <c r="S639" s="74" t="n">
        <v>6</v>
      </c>
      <c r="T639" s="72" t="n">
        <v>0.45</v>
      </c>
      <c r="U639" s="72" t="n">
        <f aca="false">44/12</f>
        <v>3.66666666666667</v>
      </c>
      <c r="V639" s="72" t="n">
        <f aca="false">IF(B639="озимая пшеница", IF(C639="классическая технология", 0.65, 0.82),
 IF(B639="подсолнечник", IF(C639="классическая технология", 0.68, 0.75),
 IF(B639="кукуруза", IF(C639="классическая технология", 0.65, 0.85),
 IF(B639="многолетние травы", IF(C639="классическая технология", 0.55, 0.7),
 IF(B639="Лён", IF(C639="классическая технология", 0.48, 0.7),
 IF(B639="Горох", IF(C639="классическая технология", 0.55, 0.8),
 "введите корректное значение"
 ))))))</f>
        <v>0.55</v>
      </c>
      <c r="W639" s="73" t="n">
        <f aca="false">H639*X639</f>
        <v>1.6268</v>
      </c>
      <c r="X639" s="72" t="n">
        <v>0.83</v>
      </c>
    </row>
    <row r="640" customFormat="false" ht="15" hidden="false" customHeight="false" outlineLevel="0" collapsed="false">
      <c r="A640" s="59" t="n">
        <v>638</v>
      </c>
      <c r="B640" s="71" t="s">
        <v>104</v>
      </c>
      <c r="C640" s="71" t="s">
        <v>102</v>
      </c>
      <c r="D640" s="72" t="n">
        <v>0.24</v>
      </c>
      <c r="E640" s="72" t="n">
        <v>0.096</v>
      </c>
      <c r="F640" s="72" t="n">
        <v>0.336</v>
      </c>
      <c r="G640" s="73" t="n">
        <f aca="false">D640+E640+F640</f>
        <v>0.672</v>
      </c>
      <c r="H640" s="73" t="n">
        <f aca="false">I640-G640</f>
        <v>1.228</v>
      </c>
      <c r="I640" s="16" t="n">
        <v>1.9</v>
      </c>
      <c r="J640" s="74" t="n">
        <f aca="false">H640/I640*100</f>
        <v>64.6315789473684</v>
      </c>
      <c r="K640" s="62" t="n">
        <v>361</v>
      </c>
      <c r="L640" s="73" t="n">
        <f aca="false">M640+N640-P640</f>
        <v>18</v>
      </c>
      <c r="M640" s="74" t="n">
        <v>88</v>
      </c>
      <c r="N640" s="74" t="n">
        <v>13</v>
      </c>
      <c r="O640" s="75" t="n">
        <f aca="false">L640/(H640*Q640)</f>
        <v>17.875585921983</v>
      </c>
      <c r="P640" s="74" t="n">
        <v>83</v>
      </c>
      <c r="Q640" s="72" t="n">
        <v>0.82</v>
      </c>
      <c r="R640" s="73" t="n">
        <f aca="false">S640*T640*U640*V640</f>
        <v>5.445</v>
      </c>
      <c r="S640" s="74" t="n">
        <v>6</v>
      </c>
      <c r="T640" s="72" t="n">
        <v>0.45</v>
      </c>
      <c r="U640" s="72" t="n">
        <f aca="false">44/12</f>
        <v>3.66666666666667</v>
      </c>
      <c r="V640" s="72" t="n">
        <f aca="false">IF(B640="озимая пшеница", IF(C640="классическая технология", 0.65, 0.82),
 IF(B640="подсолнечник", IF(C640="классическая технология", 0.68, 0.75),
 IF(B640="кукуруза", IF(C640="классическая технология", 0.65, 0.85),
 IF(B640="многолетние травы", IF(C640="классическая технология", 0.55, 0.7),
 IF(B640="Лён", IF(C640="классическая технология", 0.48, 0.7),
 IF(B640="Горох", IF(C640="классическая технология", 0.55, 0.8),
 "введите корректное значение"
 ))))))</f>
        <v>0.55</v>
      </c>
      <c r="W640" s="73" t="n">
        <f aca="false">H640*X640</f>
        <v>1.11748</v>
      </c>
      <c r="X640" s="72" t="n">
        <v>0.91</v>
      </c>
    </row>
    <row r="641" customFormat="false" ht="15" hidden="false" customHeight="false" outlineLevel="0" collapsed="false">
      <c r="A641" s="59" t="n">
        <v>639</v>
      </c>
      <c r="B641" s="71" t="s">
        <v>100</v>
      </c>
      <c r="C641" s="71" t="s">
        <v>101</v>
      </c>
      <c r="D641" s="72" t="n">
        <v>0.368</v>
      </c>
      <c r="E641" s="72" t="n">
        <v>0.092</v>
      </c>
      <c r="F641" s="72" t="n">
        <v>0.092</v>
      </c>
      <c r="G641" s="73" t="n">
        <f aca="false">D641+E641+F641</f>
        <v>0.552</v>
      </c>
      <c r="H641" s="73" t="n">
        <f aca="false">I641-G641</f>
        <v>0.548</v>
      </c>
      <c r="I641" s="16" t="n">
        <v>1.1</v>
      </c>
      <c r="J641" s="74" t="n">
        <f aca="false">H641/I641*100</f>
        <v>49.8181818181818</v>
      </c>
      <c r="K641" s="62" t="n">
        <v>304</v>
      </c>
      <c r="L641" s="73" t="n">
        <f aca="false">M641+N641-P641</f>
        <v>40</v>
      </c>
      <c r="M641" s="74" t="n">
        <v>81</v>
      </c>
      <c r="N641" s="74" t="n">
        <v>8</v>
      </c>
      <c r="O641" s="75" t="n">
        <f aca="false">L641/(H641*Q641)</f>
        <v>84.8752334068918</v>
      </c>
      <c r="P641" s="74" t="n">
        <v>49</v>
      </c>
      <c r="Q641" s="72" t="n">
        <v>0.86</v>
      </c>
      <c r="R641" s="73" t="n">
        <f aca="false">S641*T641*U641*V641</f>
        <v>6.93</v>
      </c>
      <c r="S641" s="74" t="n">
        <v>6</v>
      </c>
      <c r="T641" s="72" t="n">
        <v>0.45</v>
      </c>
      <c r="U641" s="72" t="n">
        <f aca="false">44/12</f>
        <v>3.66666666666667</v>
      </c>
      <c r="V641" s="72" t="n">
        <f aca="false">IF(B641="озимая пшеница", IF(C641="классическая технология", 0.65, 0.82),
 IF(B641="подсолнечник", IF(C641="классическая технология", 0.68, 0.75),
 IF(B641="кукуруза", IF(C641="классическая технология", 0.65, 0.85),
 IF(B641="многолетние травы", IF(C641="классическая технология", 0.55, 0.7),
 IF(B641="Лён", IF(C641="классическая технология", 0.48, 0.7),
 IF(B641="Горох", IF(C641="классическая технология", 0.55, 0.8),
 "введите корректное значение"
 ))))))</f>
        <v>0.7</v>
      </c>
      <c r="W641" s="73" t="n">
        <f aca="false">H641*X641</f>
        <v>0.4932</v>
      </c>
      <c r="X641" s="72" t="n">
        <v>0.9</v>
      </c>
    </row>
    <row r="642" customFormat="false" ht="15" hidden="false" customHeight="false" outlineLevel="0" collapsed="false">
      <c r="A642" s="59" t="n">
        <v>640</v>
      </c>
      <c r="B642" s="71" t="s">
        <v>103</v>
      </c>
      <c r="C642" s="71" t="s">
        <v>102</v>
      </c>
      <c r="D642" s="72" t="n">
        <v>0.399</v>
      </c>
      <c r="E642" s="72" t="n">
        <v>0.057</v>
      </c>
      <c r="F642" s="72" t="n">
        <v>0.171</v>
      </c>
      <c r="G642" s="73" t="n">
        <f aca="false">D642+E642+F642</f>
        <v>0.627</v>
      </c>
      <c r="H642" s="73" t="n">
        <f aca="false">I642-G642</f>
        <v>6.373</v>
      </c>
      <c r="I642" s="16" t="n">
        <v>7</v>
      </c>
      <c r="J642" s="74" t="n">
        <f aca="false">H642/I642*100</f>
        <v>91.0428571428571</v>
      </c>
      <c r="K642" s="62" t="n">
        <v>132</v>
      </c>
      <c r="L642" s="73" t="n">
        <f aca="false">M642+N642-P642</f>
        <v>34</v>
      </c>
      <c r="M642" s="74" t="n">
        <v>104</v>
      </c>
      <c r="N642" s="74" t="n">
        <v>9</v>
      </c>
      <c r="O642" s="75" t="n">
        <f aca="false">L642/(H642*Q642)</f>
        <v>6.351198882189</v>
      </c>
      <c r="P642" s="74" t="n">
        <v>79</v>
      </c>
      <c r="Q642" s="72" t="n">
        <v>0.84</v>
      </c>
      <c r="R642" s="73" t="n">
        <f aca="false">S642*T642*U642*V642</f>
        <v>5.3625</v>
      </c>
      <c r="S642" s="74" t="n">
        <v>5</v>
      </c>
      <c r="T642" s="72" t="n">
        <v>0.45</v>
      </c>
      <c r="U642" s="72" t="n">
        <f aca="false">44/12</f>
        <v>3.66666666666667</v>
      </c>
      <c r="V642" s="72" t="n">
        <f aca="false">IF(B642="озимая пшеница", IF(C642="классическая технология", 0.65, 0.82),
 IF(B642="подсолнечник", IF(C642="классическая технология", 0.68, 0.75),
 IF(B642="кукуруза", IF(C642="классическая технология", 0.65, 0.85),
 IF(B642="многолетние травы", IF(C642="классическая технология", 0.55, 0.7),
 IF(B642="Лён", IF(C642="классическая технология", 0.48, 0.7),
 IF(B642="Горох", IF(C642="классическая технология", 0.55, 0.8),
 "введите корректное значение"
 ))))))</f>
        <v>0.65</v>
      </c>
      <c r="W642" s="73" t="n">
        <f aca="false">H642*X642</f>
        <v>5.79943</v>
      </c>
      <c r="X642" s="72" t="n">
        <v>0.91</v>
      </c>
    </row>
    <row r="643" customFormat="false" ht="15" hidden="false" customHeight="false" outlineLevel="0" collapsed="false">
      <c r="A643" s="59" t="n">
        <v>641</v>
      </c>
      <c r="B643" s="71" t="s">
        <v>104</v>
      </c>
      <c r="C643" s="71" t="s">
        <v>101</v>
      </c>
      <c r="D643" s="72" t="n">
        <v>0.4</v>
      </c>
      <c r="E643" s="72" t="n">
        <v>0.05</v>
      </c>
      <c r="F643" s="72" t="n">
        <v>0.35</v>
      </c>
      <c r="G643" s="73" t="n">
        <f aca="false">D643+E643+F643</f>
        <v>0.8</v>
      </c>
      <c r="H643" s="73" t="n">
        <f aca="false">I643-G643</f>
        <v>1.2</v>
      </c>
      <c r="I643" s="16" t="n">
        <v>2</v>
      </c>
      <c r="J643" s="74" t="n">
        <f aca="false">H643/I643*100</f>
        <v>60</v>
      </c>
      <c r="K643" s="62" t="n">
        <v>429</v>
      </c>
      <c r="L643" s="73" t="n">
        <f aca="false">M643+N643-P643</f>
        <v>67</v>
      </c>
      <c r="M643" s="74" t="n">
        <v>126</v>
      </c>
      <c r="N643" s="74" t="n">
        <v>9</v>
      </c>
      <c r="O643" s="75" t="n">
        <f aca="false">L643/(H643*Q643)</f>
        <v>62.7340823970037</v>
      </c>
      <c r="P643" s="74" t="n">
        <v>68</v>
      </c>
      <c r="Q643" s="72" t="n">
        <v>0.89</v>
      </c>
      <c r="R643" s="73" t="n">
        <f aca="false">S643*T643*U643*V643</f>
        <v>7.92</v>
      </c>
      <c r="S643" s="74" t="n">
        <v>6</v>
      </c>
      <c r="T643" s="72" t="n">
        <v>0.45</v>
      </c>
      <c r="U643" s="72" t="n">
        <f aca="false">44/12</f>
        <v>3.66666666666667</v>
      </c>
      <c r="V643" s="72" t="n">
        <f aca="false">IF(B643="озимая пшеница", IF(C643="классическая технология", 0.65, 0.82),
 IF(B643="подсолнечник", IF(C643="классическая технология", 0.68, 0.75),
 IF(B643="кукуруза", IF(C643="классическая технология", 0.65, 0.85),
 IF(B643="многолетние травы", IF(C643="классическая технология", 0.55, 0.7),
 IF(B643="Лён", IF(C643="классическая технология", 0.48, 0.7),
 IF(B643="Горох", IF(C643="классическая технология", 0.55, 0.8),
 "введите корректное значение"
 ))))))</f>
        <v>0.8</v>
      </c>
      <c r="W643" s="73" t="n">
        <f aca="false">H643*X643</f>
        <v>1.008</v>
      </c>
      <c r="X643" s="72" t="n">
        <v>0.84</v>
      </c>
    </row>
    <row r="644" customFormat="false" ht="15" hidden="false" customHeight="false" outlineLevel="0" collapsed="false">
      <c r="A644" s="59" t="n">
        <v>642</v>
      </c>
      <c r="B644" s="71" t="s">
        <v>107</v>
      </c>
      <c r="C644" s="71" t="s">
        <v>101</v>
      </c>
      <c r="D644" s="72" t="n">
        <v>0.357</v>
      </c>
      <c r="E644" s="72" t="n">
        <v>0.051</v>
      </c>
      <c r="F644" s="72" t="n">
        <v>0.408</v>
      </c>
      <c r="G644" s="73" t="n">
        <f aca="false">D644+E644+F644</f>
        <v>0.816</v>
      </c>
      <c r="H644" s="73" t="n">
        <f aca="false">I644-G644</f>
        <v>1.184</v>
      </c>
      <c r="I644" s="16" t="n">
        <v>2</v>
      </c>
      <c r="J644" s="74" t="n">
        <f aca="false">H644/I644*100</f>
        <v>59.2</v>
      </c>
      <c r="K644" s="62" t="n">
        <v>385</v>
      </c>
      <c r="L644" s="73" t="n">
        <f aca="false">M644+N644-P644</f>
        <v>1</v>
      </c>
      <c r="M644" s="74" t="n">
        <v>74</v>
      </c>
      <c r="N644" s="74" t="n">
        <v>8</v>
      </c>
      <c r="O644" s="75" t="n">
        <f aca="false">L644/(H644*Q644)</f>
        <v>0.908166230746876</v>
      </c>
      <c r="P644" s="74" t="n">
        <v>81</v>
      </c>
      <c r="Q644" s="72" t="n">
        <v>0.93</v>
      </c>
      <c r="R644" s="73" t="n">
        <f aca="false">S644*T644*U644*V644</f>
        <v>7.425</v>
      </c>
      <c r="S644" s="74" t="n">
        <v>6</v>
      </c>
      <c r="T644" s="72" t="n">
        <v>0.45</v>
      </c>
      <c r="U644" s="72" t="n">
        <f aca="false">44/12</f>
        <v>3.66666666666667</v>
      </c>
      <c r="V644" s="72" t="n">
        <f aca="false">IF(B644="озимая пшеница", IF(C644="классическая технология", 0.65, 0.82),
 IF(B644="подсолнечник", IF(C644="классическая технология", 0.68, 0.75),
 IF(B644="кукуруза", IF(C644="классическая технология", 0.65, 0.85),
 IF(B644="многолетние травы", IF(C644="классическая технология", 0.55, 0.7),
 IF(B644="Лён", IF(C644="классическая технология", 0.48, 0.7),
 IF(B644="Горох", IF(C644="классическая технология", 0.55, 0.8),
 "введите корректное значение"
 ))))))</f>
        <v>0.75</v>
      </c>
      <c r="W644" s="73" t="n">
        <f aca="false">H644*X644</f>
        <v>0.95904</v>
      </c>
      <c r="X644" s="72" t="n">
        <v>0.81</v>
      </c>
    </row>
    <row r="645" customFormat="false" ht="15" hidden="false" customHeight="false" outlineLevel="0" collapsed="false">
      <c r="A645" s="59" t="n">
        <v>643</v>
      </c>
      <c r="B645" s="71" t="s">
        <v>104</v>
      </c>
      <c r="C645" s="71" t="s">
        <v>101</v>
      </c>
      <c r="D645" s="72" t="n">
        <v>0.399</v>
      </c>
      <c r="E645" s="72" t="n">
        <v>0.114</v>
      </c>
      <c r="F645" s="72" t="n">
        <v>0.399</v>
      </c>
      <c r="G645" s="73" t="n">
        <f aca="false">D645+E645+F645</f>
        <v>0.912</v>
      </c>
      <c r="H645" s="73" t="n">
        <f aca="false">I645-G645</f>
        <v>1.388</v>
      </c>
      <c r="I645" s="16" t="n">
        <v>2.3</v>
      </c>
      <c r="J645" s="74" t="n">
        <f aca="false">H645/I645*100</f>
        <v>60.3478260869565</v>
      </c>
      <c r="K645" s="62" t="n">
        <v>451</v>
      </c>
      <c r="L645" s="73" t="n">
        <f aca="false">M645+N645-P645</f>
        <v>67</v>
      </c>
      <c r="M645" s="74" t="n">
        <v>111</v>
      </c>
      <c r="N645" s="74" t="n">
        <v>8</v>
      </c>
      <c r="O645" s="75" t="n">
        <f aca="false">L645/(H645*Q645)</f>
        <v>56.7892863197152</v>
      </c>
      <c r="P645" s="74" t="n">
        <v>52</v>
      </c>
      <c r="Q645" s="72" t="n">
        <v>0.85</v>
      </c>
      <c r="R645" s="73" t="n">
        <f aca="false">S645*T645*U645*V645</f>
        <v>3.96</v>
      </c>
      <c r="S645" s="74" t="n">
        <v>3</v>
      </c>
      <c r="T645" s="72" t="n">
        <v>0.45</v>
      </c>
      <c r="U645" s="72" t="n">
        <f aca="false">44/12</f>
        <v>3.66666666666667</v>
      </c>
      <c r="V645" s="72" t="n">
        <f aca="false">IF(B645="озимая пшеница", IF(C645="классическая технология", 0.65, 0.82),
 IF(B645="подсолнечник", IF(C645="классическая технология", 0.68, 0.75),
 IF(B645="кукуруза", IF(C645="классическая технология", 0.65, 0.85),
 IF(B645="многолетние травы", IF(C645="классическая технология", 0.55, 0.7),
 IF(B645="Лён", IF(C645="классическая технология", 0.48, 0.7),
 IF(B645="Горох", IF(C645="классическая технология", 0.55, 0.8),
 "введите корректное значение"
 ))))))</f>
        <v>0.8</v>
      </c>
      <c r="W645" s="73" t="n">
        <f aca="false">H645*X645</f>
        <v>1.20756</v>
      </c>
      <c r="X645" s="72" t="n">
        <v>0.87</v>
      </c>
    </row>
    <row r="646" customFormat="false" ht="15" hidden="false" customHeight="false" outlineLevel="0" collapsed="false">
      <c r="A646" s="59" t="n">
        <v>644</v>
      </c>
      <c r="B646" s="71" t="s">
        <v>103</v>
      </c>
      <c r="C646" s="71" t="s">
        <v>101</v>
      </c>
      <c r="D646" s="72" t="n">
        <v>0.255</v>
      </c>
      <c r="E646" s="72" t="n">
        <v>0.102</v>
      </c>
      <c r="F646" s="72" t="n">
        <v>0.408</v>
      </c>
      <c r="G646" s="73" t="n">
        <f aca="false">D646+E646+F646</f>
        <v>0.765</v>
      </c>
      <c r="H646" s="73" t="n">
        <f aca="false">I646-G646</f>
        <v>4.835</v>
      </c>
      <c r="I646" s="16" t="n">
        <v>5.6</v>
      </c>
      <c r="J646" s="74" t="n">
        <f aca="false">H646/I646*100</f>
        <v>86.3392857142857</v>
      </c>
      <c r="K646" s="62" t="n">
        <v>446</v>
      </c>
      <c r="L646" s="73" t="n">
        <f aca="false">M646+N646-P646</f>
        <v>44</v>
      </c>
      <c r="M646" s="74" t="n">
        <v>121</v>
      </c>
      <c r="N646" s="74" t="n">
        <v>7</v>
      </c>
      <c r="O646" s="75" t="n">
        <f aca="false">L646/(H646*Q646)</f>
        <v>9.28603085494798</v>
      </c>
      <c r="P646" s="74" t="n">
        <v>84</v>
      </c>
      <c r="Q646" s="72" t="n">
        <v>0.98</v>
      </c>
      <c r="R646" s="73" t="n">
        <f aca="false">S646*T646*U646*V646</f>
        <v>4.059</v>
      </c>
      <c r="S646" s="74" t="n">
        <v>3</v>
      </c>
      <c r="T646" s="72" t="n">
        <v>0.45</v>
      </c>
      <c r="U646" s="72" t="n">
        <f aca="false">44/12</f>
        <v>3.66666666666667</v>
      </c>
      <c r="V646" s="72" t="n">
        <f aca="false">IF(B646="озимая пшеница", IF(C646="классическая технология", 0.65, 0.82),
 IF(B646="подсолнечник", IF(C646="классическая технология", 0.68, 0.75),
 IF(B646="кукуруза", IF(C646="классическая технология", 0.65, 0.85),
 IF(B646="многолетние травы", IF(C646="классическая технология", 0.55, 0.7),
 IF(B646="Лён", IF(C646="классическая технология", 0.48, 0.7),
 IF(B646="Горох", IF(C646="классическая технология", 0.55, 0.8),
 "введите корректное значение"
 ))))))</f>
        <v>0.82</v>
      </c>
      <c r="W646" s="73" t="n">
        <f aca="false">H646*X646</f>
        <v>4.4482</v>
      </c>
      <c r="X646" s="72" t="n">
        <v>0.92</v>
      </c>
    </row>
    <row r="647" customFormat="false" ht="15" hidden="false" customHeight="false" outlineLevel="0" collapsed="false">
      <c r="A647" s="59" t="n">
        <v>645</v>
      </c>
      <c r="B647" s="71" t="s">
        <v>104</v>
      </c>
      <c r="C647" s="71" t="s">
        <v>102</v>
      </c>
      <c r="D647" s="72" t="n">
        <v>0.26</v>
      </c>
      <c r="E647" s="72" t="n">
        <v>0.052</v>
      </c>
      <c r="F647" s="72" t="n">
        <v>0.156</v>
      </c>
      <c r="G647" s="73" t="n">
        <f aca="false">D647+E647+F647</f>
        <v>0.468</v>
      </c>
      <c r="H647" s="73" t="n">
        <f aca="false">I647-G647</f>
        <v>1.732</v>
      </c>
      <c r="I647" s="16" t="n">
        <v>2.2</v>
      </c>
      <c r="J647" s="74" t="n">
        <f aca="false">H647/I647*100</f>
        <v>78.7272727272727</v>
      </c>
      <c r="K647" s="62" t="n">
        <v>406</v>
      </c>
      <c r="L647" s="73" t="n">
        <f aca="false">M647+N647-P647</f>
        <v>43</v>
      </c>
      <c r="M647" s="74" t="n">
        <v>109</v>
      </c>
      <c r="N647" s="74" t="n">
        <v>5</v>
      </c>
      <c r="O647" s="75" t="n">
        <f aca="false">L647/(H647*Q647)</f>
        <v>25.5946286993167</v>
      </c>
      <c r="P647" s="74" t="n">
        <v>71</v>
      </c>
      <c r="Q647" s="72" t="n">
        <v>0.97</v>
      </c>
      <c r="R647" s="73" t="n">
        <f aca="false">S647*T647*U647*V647</f>
        <v>3.63</v>
      </c>
      <c r="S647" s="74" t="n">
        <v>4</v>
      </c>
      <c r="T647" s="72" t="n">
        <v>0.45</v>
      </c>
      <c r="U647" s="72" t="n">
        <f aca="false">44/12</f>
        <v>3.66666666666667</v>
      </c>
      <c r="V647" s="72" t="n">
        <f aca="false">IF(B647="озимая пшеница", IF(C647="классическая технология", 0.65, 0.82),
 IF(B647="подсолнечник", IF(C647="классическая технология", 0.68, 0.75),
 IF(B647="кукуруза", IF(C647="классическая технология", 0.65, 0.85),
 IF(B647="многолетние травы", IF(C647="классическая технология", 0.55, 0.7),
 IF(B647="Лён", IF(C647="классическая технология", 0.48, 0.7),
 IF(B647="Горох", IF(C647="классическая технология", 0.55, 0.8),
 "введите корректное значение"
 ))))))</f>
        <v>0.55</v>
      </c>
      <c r="W647" s="73" t="n">
        <f aca="false">H647*X647</f>
        <v>1.6454</v>
      </c>
      <c r="X647" s="72" t="n">
        <v>0.95</v>
      </c>
    </row>
    <row r="648" customFormat="false" ht="15" hidden="false" customHeight="false" outlineLevel="0" collapsed="false">
      <c r="A648" s="59" t="n">
        <v>646</v>
      </c>
      <c r="B648" s="71" t="s">
        <v>100</v>
      </c>
      <c r="C648" s="71" t="s">
        <v>101</v>
      </c>
      <c r="D648" s="72" t="n">
        <v>0.344</v>
      </c>
      <c r="E648" s="72" t="n">
        <v>0.086</v>
      </c>
      <c r="F648" s="72" t="n">
        <v>0.215</v>
      </c>
      <c r="G648" s="73" t="n">
        <f aca="false">D648+E648+F648</f>
        <v>0.645</v>
      </c>
      <c r="H648" s="73" t="n">
        <f aca="false">I648-G648</f>
        <v>0.255</v>
      </c>
      <c r="I648" s="16" t="n">
        <v>0.9</v>
      </c>
      <c r="J648" s="74" t="n">
        <f aca="false">H648/I648*100</f>
        <v>28.3333333333333</v>
      </c>
      <c r="K648" s="62" t="n">
        <v>147</v>
      </c>
      <c r="L648" s="73" t="n">
        <f aca="false">M648+N648-P648</f>
        <v>110</v>
      </c>
      <c r="M648" s="74" t="n">
        <v>140</v>
      </c>
      <c r="N648" s="74" t="n">
        <v>13</v>
      </c>
      <c r="O648" s="75" t="n">
        <f aca="false">L648/(H648*Q648)</f>
        <v>519.725962674226</v>
      </c>
      <c r="P648" s="74" t="n">
        <v>43</v>
      </c>
      <c r="Q648" s="72" t="n">
        <v>0.83</v>
      </c>
      <c r="R648" s="73" t="n">
        <f aca="false">S648*T648*U648*V648</f>
        <v>3.465</v>
      </c>
      <c r="S648" s="74" t="n">
        <v>3</v>
      </c>
      <c r="T648" s="72" t="n">
        <v>0.45</v>
      </c>
      <c r="U648" s="72" t="n">
        <f aca="false">44/12</f>
        <v>3.66666666666667</v>
      </c>
      <c r="V648" s="72" t="n">
        <f aca="false">IF(B648="озимая пшеница", IF(C648="классическая технология", 0.65, 0.82),
 IF(B648="подсолнечник", IF(C648="классическая технология", 0.68, 0.75),
 IF(B648="кукуруза", IF(C648="классическая технология", 0.65, 0.85),
 IF(B648="многолетние травы", IF(C648="классическая технология", 0.55, 0.7),
 IF(B648="Лён", IF(C648="классическая технология", 0.48, 0.7),
 IF(B648="Горох", IF(C648="классическая технология", 0.55, 0.8),
 "введите корректное значение"
 ))))))</f>
        <v>0.7</v>
      </c>
      <c r="W648" s="73" t="n">
        <f aca="false">H648*X648</f>
        <v>0.2346</v>
      </c>
      <c r="X648" s="72" t="n">
        <v>0.92</v>
      </c>
    </row>
    <row r="649" customFormat="false" ht="15" hidden="false" customHeight="false" outlineLevel="0" collapsed="false">
      <c r="A649" s="59" t="n">
        <v>647</v>
      </c>
      <c r="B649" s="71" t="s">
        <v>107</v>
      </c>
      <c r="C649" s="71" t="s">
        <v>101</v>
      </c>
      <c r="D649" s="72" t="n">
        <v>0.296</v>
      </c>
      <c r="E649" s="72" t="n">
        <v>0.074</v>
      </c>
      <c r="F649" s="72" t="n">
        <v>0.296</v>
      </c>
      <c r="G649" s="73" t="n">
        <f aca="false">D649+E649+F649</f>
        <v>0.666</v>
      </c>
      <c r="H649" s="73" t="n">
        <f aca="false">I649-G649</f>
        <v>1.134</v>
      </c>
      <c r="I649" s="16" t="n">
        <v>1.8</v>
      </c>
      <c r="J649" s="74" t="n">
        <f aca="false">H649/I649*100</f>
        <v>63</v>
      </c>
      <c r="K649" s="62" t="n">
        <v>202</v>
      </c>
      <c r="L649" s="73" t="n">
        <f aca="false">M649+N649-P649</f>
        <v>-6</v>
      </c>
      <c r="M649" s="74" t="n">
        <v>50</v>
      </c>
      <c r="N649" s="74" t="n">
        <v>9</v>
      </c>
      <c r="O649" s="75" t="n">
        <f aca="false">L649/(H649*Q649)</f>
        <v>-5.45464462990236</v>
      </c>
      <c r="P649" s="74" t="n">
        <v>65</v>
      </c>
      <c r="Q649" s="72" t="n">
        <v>0.97</v>
      </c>
      <c r="R649" s="73" t="n">
        <f aca="false">S649*T649*U649*V649</f>
        <v>4.95</v>
      </c>
      <c r="S649" s="74" t="n">
        <v>4</v>
      </c>
      <c r="T649" s="72" t="n">
        <v>0.45</v>
      </c>
      <c r="U649" s="72" t="n">
        <f aca="false">44/12</f>
        <v>3.66666666666667</v>
      </c>
      <c r="V649" s="72" t="n">
        <f aca="false">IF(B649="озимая пшеница", IF(C649="классическая технология", 0.65, 0.82),
 IF(B649="подсолнечник", IF(C649="классическая технология", 0.68, 0.75),
 IF(B649="кукуруза", IF(C649="классическая технология", 0.65, 0.85),
 IF(B649="многолетние травы", IF(C649="классическая технология", 0.55, 0.7),
 IF(B649="Лён", IF(C649="классическая технология", 0.48, 0.7),
 IF(B649="Горох", IF(C649="классическая технология", 0.55, 0.8),
 "введите корректное значение"
 ))))))</f>
        <v>0.75</v>
      </c>
      <c r="W649" s="73" t="n">
        <f aca="false">H649*X649</f>
        <v>1.0773</v>
      </c>
      <c r="X649" s="72" t="n">
        <v>0.95</v>
      </c>
    </row>
    <row r="650" customFormat="false" ht="15" hidden="false" customHeight="false" outlineLevel="0" collapsed="false">
      <c r="A650" s="59" t="n">
        <v>648</v>
      </c>
      <c r="B650" s="71" t="s">
        <v>106</v>
      </c>
      <c r="C650" s="71" t="s">
        <v>101</v>
      </c>
      <c r="D650" s="72" t="n">
        <v>0.456</v>
      </c>
      <c r="E650" s="72" t="n">
        <v>0.076</v>
      </c>
      <c r="F650" s="72" t="n">
        <v>0.228</v>
      </c>
      <c r="G650" s="73" t="n">
        <f aca="false">D650+E650+F650</f>
        <v>0.76</v>
      </c>
      <c r="H650" s="73" t="n">
        <f aca="false">I650-G650</f>
        <v>3.84</v>
      </c>
      <c r="I650" s="16" t="n">
        <v>4.6</v>
      </c>
      <c r="J650" s="74" t="n">
        <f aca="false">H650/I650*100</f>
        <v>83.4782608695652</v>
      </c>
      <c r="K650" s="62" t="n">
        <v>339</v>
      </c>
      <c r="L650" s="73" t="n">
        <f aca="false">M650+N650-P650</f>
        <v>101</v>
      </c>
      <c r="M650" s="74" t="n">
        <v>147</v>
      </c>
      <c r="N650" s="74" t="n">
        <v>14</v>
      </c>
      <c r="O650" s="75" t="n">
        <f aca="false">L650/(H650*Q650)</f>
        <v>29.8887310606061</v>
      </c>
      <c r="P650" s="74" t="n">
        <v>60</v>
      </c>
      <c r="Q650" s="72" t="n">
        <v>0.88</v>
      </c>
      <c r="R650" s="73" t="n">
        <f aca="false">S650*T650*U650*V650</f>
        <v>5.775</v>
      </c>
      <c r="S650" s="74" t="n">
        <v>5</v>
      </c>
      <c r="T650" s="72" t="n">
        <v>0.45</v>
      </c>
      <c r="U650" s="72" t="n">
        <f aca="false">44/12</f>
        <v>3.66666666666667</v>
      </c>
      <c r="V650" s="72" t="n">
        <f aca="false">IF(B650="озимая пшеница", IF(C650="классическая технология", 0.65, 0.82),
 IF(B650="подсолнечник", IF(C650="классическая технология", 0.68, 0.75),
 IF(B650="кукуруза", IF(C650="классическая технология", 0.65, 0.85),
 IF(B650="многолетние травы", IF(C650="классическая технология", 0.55, 0.7),
 IF(B650="Лён", IF(C650="классическая технология", 0.48, 0.7),
 IF(B650="Горох", IF(C650="классическая технология", 0.55, 0.8),
 "введите корректное значение"
 ))))))</f>
        <v>0.7</v>
      </c>
      <c r="W650" s="73" t="n">
        <f aca="false">H650*X650</f>
        <v>3.264</v>
      </c>
      <c r="X650" s="72" t="n">
        <v>0.85</v>
      </c>
    </row>
    <row r="651" customFormat="false" ht="15" hidden="false" customHeight="false" outlineLevel="0" collapsed="false">
      <c r="A651" s="59" t="n">
        <v>649</v>
      </c>
      <c r="B651" s="71" t="s">
        <v>100</v>
      </c>
      <c r="C651" s="71" t="s">
        <v>101</v>
      </c>
      <c r="D651" s="72" t="n">
        <v>0.414</v>
      </c>
      <c r="E651" s="72" t="n">
        <v>0.069</v>
      </c>
      <c r="F651" s="72" t="n">
        <v>0.552</v>
      </c>
      <c r="G651" s="73" t="n">
        <f aca="false">D651+E651+F651</f>
        <v>1.035</v>
      </c>
      <c r="H651" s="73" t="n">
        <f aca="false">I651-G651</f>
        <v>0.065</v>
      </c>
      <c r="I651" s="16" t="n">
        <v>1.1</v>
      </c>
      <c r="J651" s="74" t="n">
        <f aca="false">H651/I651*100</f>
        <v>5.9090909090909</v>
      </c>
      <c r="K651" s="62" t="n">
        <v>172</v>
      </c>
      <c r="L651" s="73" t="n">
        <f aca="false">M651+N651-P651</f>
        <v>79</v>
      </c>
      <c r="M651" s="74" t="n">
        <v>114</v>
      </c>
      <c r="N651" s="74" t="n">
        <v>13</v>
      </c>
      <c r="O651" s="75" t="n">
        <f aca="false">L651/(H651*Q651)</f>
        <v>1292.96235679215</v>
      </c>
      <c r="P651" s="74" t="n">
        <v>48</v>
      </c>
      <c r="Q651" s="72" t="n">
        <v>0.94</v>
      </c>
      <c r="R651" s="73" t="n">
        <f aca="false">S651*T651*U651*V651</f>
        <v>4.62</v>
      </c>
      <c r="S651" s="74" t="n">
        <v>4</v>
      </c>
      <c r="T651" s="72" t="n">
        <v>0.45</v>
      </c>
      <c r="U651" s="72" t="n">
        <f aca="false">44/12</f>
        <v>3.66666666666667</v>
      </c>
      <c r="V651" s="72" t="n">
        <f aca="false">IF(B651="озимая пшеница", IF(C651="классическая технология", 0.65, 0.82),
 IF(B651="подсолнечник", IF(C651="классическая технология", 0.68, 0.75),
 IF(B651="кукуруза", IF(C651="классическая технология", 0.65, 0.85),
 IF(B651="многолетние травы", IF(C651="классическая технология", 0.55, 0.7),
 IF(B651="Лён", IF(C651="классическая технология", 0.48, 0.7),
 IF(B651="Горох", IF(C651="классическая технология", 0.55, 0.8),
 "введите корректное значение"
 ))))))</f>
        <v>0.7</v>
      </c>
      <c r="W651" s="73" t="n">
        <f aca="false">H651*X651</f>
        <v>0.05915</v>
      </c>
      <c r="X651" s="72" t="n">
        <v>0.91</v>
      </c>
    </row>
    <row r="652" customFormat="false" ht="15" hidden="false" customHeight="false" outlineLevel="0" collapsed="false">
      <c r="A652" s="59" t="n">
        <v>650</v>
      </c>
      <c r="B652" s="71" t="s">
        <v>103</v>
      </c>
      <c r="C652" s="71" t="s">
        <v>102</v>
      </c>
      <c r="D652" s="72" t="n">
        <v>0.312</v>
      </c>
      <c r="E652" s="72" t="n">
        <v>0.052</v>
      </c>
      <c r="F652" s="72" t="n">
        <v>0.26</v>
      </c>
      <c r="G652" s="73" t="n">
        <f aca="false">D652+E652+F652</f>
        <v>0.624</v>
      </c>
      <c r="H652" s="73" t="n">
        <f aca="false">I652-G652</f>
        <v>3.376</v>
      </c>
      <c r="I652" s="16" t="n">
        <v>4</v>
      </c>
      <c r="J652" s="74" t="n">
        <f aca="false">H652/I652*100</f>
        <v>84.4</v>
      </c>
      <c r="K652" s="62" t="n">
        <v>279</v>
      </c>
      <c r="L652" s="73" t="n">
        <f aca="false">M652+N652-P652</f>
        <v>61</v>
      </c>
      <c r="M652" s="74" t="n">
        <v>120</v>
      </c>
      <c r="N652" s="74" t="n">
        <v>12</v>
      </c>
      <c r="O652" s="75" t="n">
        <f aca="false">L652/(H652*Q652)</f>
        <v>19.6399134555945</v>
      </c>
      <c r="P652" s="74" t="n">
        <v>71</v>
      </c>
      <c r="Q652" s="72" t="n">
        <v>0.92</v>
      </c>
      <c r="R652" s="73" t="n">
        <f aca="false">S652*T652*U652*V652</f>
        <v>5.3625</v>
      </c>
      <c r="S652" s="74" t="n">
        <v>5</v>
      </c>
      <c r="T652" s="72" t="n">
        <v>0.45</v>
      </c>
      <c r="U652" s="72" t="n">
        <f aca="false">44/12</f>
        <v>3.66666666666667</v>
      </c>
      <c r="V652" s="72" t="n">
        <f aca="false">IF(B652="озимая пшеница", IF(C652="классическая технология", 0.65, 0.82),
 IF(B652="подсолнечник", IF(C652="классическая технология", 0.68, 0.75),
 IF(B652="кукуруза", IF(C652="классическая технология", 0.65, 0.85),
 IF(B652="многолетние травы", IF(C652="классическая технология", 0.55, 0.7),
 IF(B652="Лён", IF(C652="классическая технология", 0.48, 0.7),
 IF(B652="Горох", IF(C652="классическая технология", 0.55, 0.8),
 "введите корректное значение"
 ))))))</f>
        <v>0.65</v>
      </c>
      <c r="W652" s="73" t="n">
        <f aca="false">H652*X652</f>
        <v>3.13968</v>
      </c>
      <c r="X652" s="72" t="n">
        <v>0.93</v>
      </c>
    </row>
    <row r="653" customFormat="false" ht="15" hidden="false" customHeight="false" outlineLevel="0" collapsed="false">
      <c r="A653" s="59" t="n">
        <v>651</v>
      </c>
      <c r="B653" s="71" t="s">
        <v>104</v>
      </c>
      <c r="C653" s="71" t="s">
        <v>101</v>
      </c>
      <c r="D653" s="72" t="n">
        <v>0.26</v>
      </c>
      <c r="E653" s="72" t="n">
        <v>0.104</v>
      </c>
      <c r="F653" s="72" t="n">
        <v>0.364</v>
      </c>
      <c r="G653" s="73" t="n">
        <f aca="false">D653+E653+F653</f>
        <v>0.728</v>
      </c>
      <c r="H653" s="73" t="n">
        <f aca="false">I653-G653</f>
        <v>1.572</v>
      </c>
      <c r="I653" s="16" t="n">
        <v>2.3</v>
      </c>
      <c r="J653" s="74" t="n">
        <f aca="false">H653/I653*100</f>
        <v>68.3478260869565</v>
      </c>
      <c r="K653" s="62" t="n">
        <v>201</v>
      </c>
      <c r="L653" s="73" t="n">
        <f aca="false">M653+N653-P653</f>
        <v>66</v>
      </c>
      <c r="M653" s="74" t="n">
        <v>102</v>
      </c>
      <c r="N653" s="74" t="n">
        <v>12</v>
      </c>
      <c r="O653" s="75" t="n">
        <f aca="false">L653/(H653*Q653)</f>
        <v>50.5840154511175</v>
      </c>
      <c r="P653" s="74" t="n">
        <v>48</v>
      </c>
      <c r="Q653" s="72" t="n">
        <v>0.83</v>
      </c>
      <c r="R653" s="73" t="n">
        <f aca="false">S653*T653*U653*V653</f>
        <v>5.28</v>
      </c>
      <c r="S653" s="74" t="n">
        <v>4</v>
      </c>
      <c r="T653" s="72" t="n">
        <v>0.45</v>
      </c>
      <c r="U653" s="72" t="n">
        <f aca="false">44/12</f>
        <v>3.66666666666667</v>
      </c>
      <c r="V653" s="72" t="n">
        <f aca="false">IF(B653="озимая пшеница", IF(C653="классическая технология", 0.65, 0.82),
 IF(B653="подсолнечник", IF(C653="классическая технология", 0.68, 0.75),
 IF(B653="кукуруза", IF(C653="классическая технология", 0.65, 0.85),
 IF(B653="многолетние травы", IF(C653="классическая технология", 0.55, 0.7),
 IF(B653="Лён", IF(C653="классическая технология", 0.48, 0.7),
 IF(B653="Горох", IF(C653="классическая технология", 0.55, 0.8),
 "введите корректное значение"
 ))))))</f>
        <v>0.8</v>
      </c>
      <c r="W653" s="73" t="n">
        <f aca="false">H653*X653</f>
        <v>1.54056</v>
      </c>
      <c r="X653" s="72" t="n">
        <v>0.98</v>
      </c>
    </row>
    <row r="654" customFormat="false" ht="15" hidden="false" customHeight="false" outlineLevel="0" collapsed="false">
      <c r="A654" s="59" t="n">
        <v>652</v>
      </c>
      <c r="B654" s="71" t="s">
        <v>100</v>
      </c>
      <c r="C654" s="71" t="s">
        <v>102</v>
      </c>
      <c r="D654" s="72" t="n">
        <v>0.177</v>
      </c>
      <c r="E654" s="72" t="n">
        <v>0.059</v>
      </c>
      <c r="F654" s="72" t="n">
        <v>0.472</v>
      </c>
      <c r="G654" s="73" t="n">
        <f aca="false">D654+E654+F654</f>
        <v>0.708</v>
      </c>
      <c r="H654" s="73" t="n">
        <f aca="false">I654-G654</f>
        <v>0.192</v>
      </c>
      <c r="I654" s="16" t="n">
        <v>0.9</v>
      </c>
      <c r="J654" s="74" t="n">
        <f aca="false">H654/I654*100</f>
        <v>21.3333333333333</v>
      </c>
      <c r="K654" s="62" t="n">
        <v>116</v>
      </c>
      <c r="L654" s="73" t="n">
        <f aca="false">M654+N654-P654</f>
        <v>83</v>
      </c>
      <c r="M654" s="74" t="n">
        <v>135</v>
      </c>
      <c r="N654" s="74" t="n">
        <v>6</v>
      </c>
      <c r="O654" s="75" t="n">
        <f aca="false">L654/(H654*Q654)</f>
        <v>520.833333333333</v>
      </c>
      <c r="P654" s="74" t="n">
        <v>58</v>
      </c>
      <c r="Q654" s="72" t="n">
        <v>0.83</v>
      </c>
      <c r="R654" s="73" t="n">
        <f aca="false">S654*T654*U654*V654</f>
        <v>3.168</v>
      </c>
      <c r="S654" s="74" t="n">
        <v>4</v>
      </c>
      <c r="T654" s="72" t="n">
        <v>0.45</v>
      </c>
      <c r="U654" s="72" t="n">
        <f aca="false">44/12</f>
        <v>3.66666666666667</v>
      </c>
      <c r="V654" s="72" t="n">
        <f aca="false">IF(B654="озимая пшеница", IF(C654="классическая технология", 0.65, 0.82),
 IF(B654="подсолнечник", IF(C654="классическая технология", 0.68, 0.75),
 IF(B654="кукуруза", IF(C654="классическая технология", 0.65, 0.85),
 IF(B654="многолетние травы", IF(C654="классическая технология", 0.55, 0.7),
 IF(B654="Лён", IF(C654="классическая технология", 0.48, 0.7),
 IF(B654="Горох", IF(C654="классическая технология", 0.55, 0.8),
 "введите корректное значение"
 ))))))</f>
        <v>0.48</v>
      </c>
      <c r="W654" s="73" t="n">
        <f aca="false">H654*X654</f>
        <v>0.19008</v>
      </c>
      <c r="X654" s="72" t="n">
        <v>0.99</v>
      </c>
    </row>
    <row r="655" customFormat="false" ht="15" hidden="false" customHeight="false" outlineLevel="0" collapsed="false">
      <c r="A655" s="59" t="n">
        <v>653</v>
      </c>
      <c r="B655" s="71" t="s">
        <v>104</v>
      </c>
      <c r="C655" s="71" t="s">
        <v>101</v>
      </c>
      <c r="D655" s="72" t="n">
        <v>0.328</v>
      </c>
      <c r="E655" s="72" t="n">
        <v>0.082</v>
      </c>
      <c r="F655" s="72" t="n">
        <v>0.205</v>
      </c>
      <c r="G655" s="73" t="n">
        <f aca="false">D655+E655+F655</f>
        <v>0.615</v>
      </c>
      <c r="H655" s="73" t="n">
        <f aca="false">I655-G655</f>
        <v>1.485</v>
      </c>
      <c r="I655" s="16" t="n">
        <v>2.1</v>
      </c>
      <c r="J655" s="74" t="n">
        <f aca="false">H655/I655*100</f>
        <v>70.7142857142857</v>
      </c>
      <c r="K655" s="62" t="n">
        <v>311</v>
      </c>
      <c r="L655" s="73" t="n">
        <f aca="false">M655+N655-P655</f>
        <v>11</v>
      </c>
      <c r="M655" s="74" t="n">
        <v>73</v>
      </c>
      <c r="N655" s="74" t="n">
        <v>5</v>
      </c>
      <c r="O655" s="75" t="n">
        <f aca="false">L655/(H655*Q655)</f>
        <v>7.40740740740741</v>
      </c>
      <c r="P655" s="74" t="n">
        <v>67</v>
      </c>
      <c r="Q655" s="72" t="n">
        <v>1</v>
      </c>
      <c r="R655" s="73" t="n">
        <f aca="false">S655*T655*U655*V655</f>
        <v>3.96</v>
      </c>
      <c r="S655" s="74" t="n">
        <v>3</v>
      </c>
      <c r="T655" s="72" t="n">
        <v>0.45</v>
      </c>
      <c r="U655" s="72" t="n">
        <f aca="false">44/12</f>
        <v>3.66666666666667</v>
      </c>
      <c r="V655" s="72" t="n">
        <f aca="false">IF(B655="озимая пшеница", IF(C655="классическая технология", 0.65, 0.82),
 IF(B655="подсолнечник", IF(C655="классическая технология", 0.68, 0.75),
 IF(B655="кукуруза", IF(C655="классическая технология", 0.65, 0.85),
 IF(B655="многолетние травы", IF(C655="классическая технология", 0.55, 0.7),
 IF(B655="Лён", IF(C655="классическая технология", 0.48, 0.7),
 IF(B655="Горох", IF(C655="классическая технология", 0.55, 0.8),
 "введите корректное значение"
 ))))))</f>
        <v>0.8</v>
      </c>
      <c r="W655" s="73" t="n">
        <f aca="false">H655*X655</f>
        <v>1.26225</v>
      </c>
      <c r="X655" s="72" t="n">
        <v>0.85</v>
      </c>
    </row>
    <row r="656" customFormat="false" ht="15" hidden="false" customHeight="false" outlineLevel="0" collapsed="false">
      <c r="A656" s="59" t="n">
        <v>654</v>
      </c>
      <c r="B656" s="71" t="s">
        <v>100</v>
      </c>
      <c r="C656" s="71" t="s">
        <v>101</v>
      </c>
      <c r="D656" s="72" t="n">
        <v>0.426</v>
      </c>
      <c r="E656" s="72" t="n">
        <v>0.142</v>
      </c>
      <c r="F656" s="72" t="n">
        <v>0.213</v>
      </c>
      <c r="G656" s="73" t="n">
        <f aca="false">D656+E656+F656</f>
        <v>0.781</v>
      </c>
      <c r="H656" s="73" t="n">
        <f aca="false">I656-G656</f>
        <v>0.119</v>
      </c>
      <c r="I656" s="16" t="n">
        <v>0.9</v>
      </c>
      <c r="J656" s="74" t="n">
        <f aca="false">H656/I656*100</f>
        <v>13.2222222222222</v>
      </c>
      <c r="K656" s="62" t="n">
        <v>141</v>
      </c>
      <c r="L656" s="73" t="n">
        <f aca="false">M656+N656-P656</f>
        <v>25</v>
      </c>
      <c r="M656" s="74" t="n">
        <v>60</v>
      </c>
      <c r="N656" s="74" t="n">
        <v>14</v>
      </c>
      <c r="O656" s="75" t="n">
        <f aca="false">L656/(H656*Q656)</f>
        <v>244.283760015634</v>
      </c>
      <c r="P656" s="74" t="n">
        <v>49</v>
      </c>
      <c r="Q656" s="72" t="n">
        <v>0.86</v>
      </c>
      <c r="R656" s="73" t="n">
        <f aca="false">S656*T656*U656*V656</f>
        <v>5.775</v>
      </c>
      <c r="S656" s="74" t="n">
        <v>5</v>
      </c>
      <c r="T656" s="72" t="n">
        <v>0.45</v>
      </c>
      <c r="U656" s="72" t="n">
        <f aca="false">44/12</f>
        <v>3.66666666666667</v>
      </c>
      <c r="V656" s="72" t="n">
        <f aca="false">IF(B656="озимая пшеница", IF(C656="классическая технология", 0.65, 0.82),
 IF(B656="подсолнечник", IF(C656="классическая технология", 0.68, 0.75),
 IF(B656="кукуруза", IF(C656="классическая технология", 0.65, 0.85),
 IF(B656="многолетние травы", IF(C656="классическая технология", 0.55, 0.7),
 IF(B656="Лён", IF(C656="классическая технология", 0.48, 0.7),
 IF(B656="Горох", IF(C656="классическая технология", 0.55, 0.8),
 "введите корректное значение"
 ))))))</f>
        <v>0.7</v>
      </c>
      <c r="W656" s="73" t="n">
        <f aca="false">H656*X656</f>
        <v>0.11305</v>
      </c>
      <c r="X656" s="72" t="n">
        <v>0.95</v>
      </c>
    </row>
    <row r="657" customFormat="false" ht="15" hidden="false" customHeight="false" outlineLevel="0" collapsed="false">
      <c r="A657" s="59" t="n">
        <v>655</v>
      </c>
      <c r="B657" s="71" t="s">
        <v>104</v>
      </c>
      <c r="C657" s="71" t="s">
        <v>101</v>
      </c>
      <c r="D657" s="72" t="n">
        <v>0.268</v>
      </c>
      <c r="E657" s="72" t="n">
        <v>0.067</v>
      </c>
      <c r="F657" s="72" t="n">
        <v>0.134</v>
      </c>
      <c r="G657" s="73" t="n">
        <f aca="false">D657+E657+F657</f>
        <v>0.469</v>
      </c>
      <c r="H657" s="73" t="n">
        <f aca="false">I657-G657</f>
        <v>1.931</v>
      </c>
      <c r="I657" s="16" t="n">
        <v>2.4</v>
      </c>
      <c r="J657" s="74" t="n">
        <f aca="false">H657/I657*100</f>
        <v>80.4583333333333</v>
      </c>
      <c r="K657" s="62" t="n">
        <v>458</v>
      </c>
      <c r="L657" s="73" t="n">
        <f aca="false">M657+N657-P657</f>
        <v>107</v>
      </c>
      <c r="M657" s="74" t="n">
        <v>143</v>
      </c>
      <c r="N657" s="74" t="n">
        <v>9</v>
      </c>
      <c r="O657" s="75" t="n">
        <f aca="false">L657/(H657*Q657)</f>
        <v>58.948621043005</v>
      </c>
      <c r="P657" s="74" t="n">
        <v>45</v>
      </c>
      <c r="Q657" s="72" t="n">
        <v>0.94</v>
      </c>
      <c r="R657" s="73" t="n">
        <f aca="false">S657*T657*U657*V657</f>
        <v>3.96</v>
      </c>
      <c r="S657" s="74" t="n">
        <v>3</v>
      </c>
      <c r="T657" s="72" t="n">
        <v>0.45</v>
      </c>
      <c r="U657" s="72" t="n">
        <f aca="false">44/12</f>
        <v>3.66666666666667</v>
      </c>
      <c r="V657" s="72" t="n">
        <f aca="false">IF(B657="озимая пшеница", IF(C657="классическая технология", 0.65, 0.82),
 IF(B657="подсолнечник", IF(C657="классическая технология", 0.68, 0.75),
 IF(B657="кукуруза", IF(C657="классическая технология", 0.65, 0.85),
 IF(B657="многолетние травы", IF(C657="классическая технология", 0.55, 0.7),
 IF(B657="Лён", IF(C657="классическая технология", 0.48, 0.7),
 IF(B657="Горох", IF(C657="классическая технология", 0.55, 0.8),
 "введите корректное значение"
 ))))))</f>
        <v>0.8</v>
      </c>
      <c r="W657" s="73" t="n">
        <f aca="false">H657*X657</f>
        <v>1.91169</v>
      </c>
      <c r="X657" s="72" t="n">
        <v>0.99</v>
      </c>
    </row>
    <row r="658" customFormat="false" ht="15" hidden="false" customHeight="false" outlineLevel="0" collapsed="false">
      <c r="A658" s="59" t="n">
        <v>656</v>
      </c>
      <c r="B658" s="71" t="s">
        <v>103</v>
      </c>
      <c r="C658" s="71" t="s">
        <v>102</v>
      </c>
      <c r="D658" s="72" t="n">
        <v>0.28</v>
      </c>
      <c r="E658" s="72" t="n">
        <v>0.112</v>
      </c>
      <c r="F658" s="72" t="n">
        <v>0.112</v>
      </c>
      <c r="G658" s="73" t="n">
        <f aca="false">D658+E658+F658</f>
        <v>0.504</v>
      </c>
      <c r="H658" s="73" t="n">
        <f aca="false">I658-G658</f>
        <v>6.096</v>
      </c>
      <c r="I658" s="16" t="n">
        <v>6.6</v>
      </c>
      <c r="J658" s="74" t="n">
        <f aca="false">H658/I658*100</f>
        <v>92.3636363636364</v>
      </c>
      <c r="K658" s="62" t="n">
        <v>252</v>
      </c>
      <c r="L658" s="73" t="n">
        <f aca="false">M658+N658-P658</f>
        <v>93</v>
      </c>
      <c r="M658" s="74" t="n">
        <v>131</v>
      </c>
      <c r="N658" s="74" t="n">
        <v>13</v>
      </c>
      <c r="O658" s="75" t="n">
        <f aca="false">L658/(H658*Q658)</f>
        <v>17.7394250137337</v>
      </c>
      <c r="P658" s="74" t="n">
        <v>51</v>
      </c>
      <c r="Q658" s="72" t="n">
        <v>0.86</v>
      </c>
      <c r="R658" s="73" t="n">
        <f aca="false">S658*T658*U658*V658</f>
        <v>5.3625</v>
      </c>
      <c r="S658" s="74" t="n">
        <v>5</v>
      </c>
      <c r="T658" s="72" t="n">
        <v>0.45</v>
      </c>
      <c r="U658" s="72" t="n">
        <f aca="false">44/12</f>
        <v>3.66666666666667</v>
      </c>
      <c r="V658" s="72" t="n">
        <f aca="false">IF(B658="озимая пшеница", IF(C658="классическая технология", 0.65, 0.82),
 IF(B658="подсолнечник", IF(C658="классическая технология", 0.68, 0.75),
 IF(B658="кукуруза", IF(C658="классическая технология", 0.65, 0.85),
 IF(B658="многолетние травы", IF(C658="классическая технология", 0.55, 0.7),
 IF(B658="Лён", IF(C658="классическая технология", 0.48, 0.7),
 IF(B658="Горох", IF(C658="классическая технология", 0.55, 0.8),
 "введите корректное значение"
 ))))))</f>
        <v>0.65</v>
      </c>
      <c r="W658" s="73" t="n">
        <f aca="false">H658*X658</f>
        <v>6.096</v>
      </c>
      <c r="X658" s="72" t="n">
        <v>1</v>
      </c>
    </row>
    <row r="659" customFormat="false" ht="15" hidden="false" customHeight="false" outlineLevel="0" collapsed="false">
      <c r="A659" s="59" t="n">
        <v>657</v>
      </c>
      <c r="B659" s="71" t="s">
        <v>100</v>
      </c>
      <c r="C659" s="71" t="s">
        <v>101</v>
      </c>
      <c r="D659" s="72" t="n">
        <v>0.52</v>
      </c>
      <c r="E659" s="72" t="n">
        <v>0.13</v>
      </c>
      <c r="F659" s="72" t="n">
        <v>0.26</v>
      </c>
      <c r="G659" s="73" t="n">
        <f aca="false">D659+E659+F659</f>
        <v>0.91</v>
      </c>
      <c r="H659" s="73" t="n">
        <f aca="false">I659-G659</f>
        <v>-0.11</v>
      </c>
      <c r="I659" s="16" t="n">
        <v>0.8</v>
      </c>
      <c r="J659" s="74" t="n">
        <f aca="false">H659/I659*100</f>
        <v>-13.75</v>
      </c>
      <c r="K659" s="62" t="n">
        <v>454</v>
      </c>
      <c r="L659" s="73" t="n">
        <f aca="false">M659+N659-P659</f>
        <v>8</v>
      </c>
      <c r="M659" s="74" t="n">
        <v>51</v>
      </c>
      <c r="N659" s="74" t="n">
        <v>15</v>
      </c>
      <c r="O659" s="75" t="n">
        <f aca="false">L659/(H659*Q659)</f>
        <v>-89.7867564534231</v>
      </c>
      <c r="P659" s="74" t="n">
        <v>58</v>
      </c>
      <c r="Q659" s="72" t="n">
        <v>0.81</v>
      </c>
      <c r="R659" s="73" t="n">
        <f aca="false">S659*T659*U659*V659</f>
        <v>6.93</v>
      </c>
      <c r="S659" s="74" t="n">
        <v>6</v>
      </c>
      <c r="T659" s="72" t="n">
        <v>0.45</v>
      </c>
      <c r="U659" s="72" t="n">
        <f aca="false">44/12</f>
        <v>3.66666666666667</v>
      </c>
      <c r="V659" s="72" t="n">
        <f aca="false">IF(B659="озимая пшеница", IF(C659="классическая технология", 0.65, 0.82),
 IF(B659="подсолнечник", IF(C659="классическая технология", 0.68, 0.75),
 IF(B659="кукуруза", IF(C659="классическая технология", 0.65, 0.85),
 IF(B659="многолетние травы", IF(C659="классическая технология", 0.55, 0.7),
 IF(B659="Лён", IF(C659="классическая технология", 0.48, 0.7),
 IF(B659="Горох", IF(C659="классическая технология", 0.55, 0.8),
 "введите корректное значение"
 ))))))</f>
        <v>0.7</v>
      </c>
      <c r="W659" s="73" t="n">
        <f aca="false">H659*X659</f>
        <v>-0.1023</v>
      </c>
      <c r="X659" s="72" t="n">
        <v>0.93</v>
      </c>
    </row>
    <row r="660" customFormat="false" ht="15" hidden="false" customHeight="false" outlineLevel="0" collapsed="false">
      <c r="A660" s="59" t="n">
        <v>658</v>
      </c>
      <c r="B660" s="71" t="s">
        <v>107</v>
      </c>
      <c r="C660" s="71" t="s">
        <v>102</v>
      </c>
      <c r="D660" s="72" t="n">
        <v>0.408</v>
      </c>
      <c r="E660" s="72" t="n">
        <v>0.102</v>
      </c>
      <c r="F660" s="72" t="n">
        <v>0.408</v>
      </c>
      <c r="G660" s="73" t="n">
        <f aca="false">D660+E660+F660</f>
        <v>0.918</v>
      </c>
      <c r="H660" s="73" t="n">
        <f aca="false">I660-G660</f>
        <v>0.682</v>
      </c>
      <c r="I660" s="16" t="n">
        <v>1.6</v>
      </c>
      <c r="J660" s="74" t="n">
        <f aca="false">H660/I660*100</f>
        <v>42.625</v>
      </c>
      <c r="K660" s="62" t="n">
        <v>350</v>
      </c>
      <c r="L660" s="73" t="n">
        <f aca="false">M660+N660-P660</f>
        <v>79</v>
      </c>
      <c r="M660" s="74" t="n">
        <v>138</v>
      </c>
      <c r="N660" s="74" t="n">
        <v>15</v>
      </c>
      <c r="O660" s="75" t="n">
        <f aca="false">L660/(H660*Q660)</f>
        <v>137.899734673928</v>
      </c>
      <c r="P660" s="74" t="n">
        <v>74</v>
      </c>
      <c r="Q660" s="72" t="n">
        <v>0.84</v>
      </c>
      <c r="R660" s="73" t="n">
        <f aca="false">S660*T660*U660*V660</f>
        <v>3.366</v>
      </c>
      <c r="S660" s="74" t="n">
        <v>3</v>
      </c>
      <c r="T660" s="72" t="n">
        <v>0.45</v>
      </c>
      <c r="U660" s="72" t="n">
        <f aca="false">44/12</f>
        <v>3.66666666666667</v>
      </c>
      <c r="V660" s="72" t="n">
        <f aca="false">IF(B660="озимая пшеница", IF(C660="классическая технология", 0.65, 0.82),
 IF(B660="подсолнечник", IF(C660="классическая технология", 0.68, 0.75),
 IF(B660="кукуруза", IF(C660="классическая технология", 0.65, 0.85),
 IF(B660="многолетние травы", IF(C660="классическая технология", 0.55, 0.7),
 IF(B660="Лён", IF(C660="классическая технология", 0.48, 0.7),
 IF(B660="Горох", IF(C660="классическая технология", 0.55, 0.8),
 "введите корректное значение"
 ))))))</f>
        <v>0.68</v>
      </c>
      <c r="W660" s="73" t="n">
        <f aca="false">H660*X660</f>
        <v>0.63426</v>
      </c>
      <c r="X660" s="72" t="n">
        <v>0.93</v>
      </c>
    </row>
    <row r="661" customFormat="false" ht="15" hidden="false" customHeight="false" outlineLevel="0" collapsed="false">
      <c r="A661" s="59" t="n">
        <v>659</v>
      </c>
      <c r="B661" s="71" t="s">
        <v>104</v>
      </c>
      <c r="C661" s="71" t="s">
        <v>102</v>
      </c>
      <c r="D661" s="72" t="n">
        <v>0.448</v>
      </c>
      <c r="E661" s="72" t="n">
        <v>0.112</v>
      </c>
      <c r="F661" s="72" t="n">
        <v>0.224</v>
      </c>
      <c r="G661" s="73" t="n">
        <f aca="false">D661+E661+F661</f>
        <v>0.784</v>
      </c>
      <c r="H661" s="73" t="n">
        <f aca="false">I661-G661</f>
        <v>1.516</v>
      </c>
      <c r="I661" s="16" t="n">
        <v>2.3</v>
      </c>
      <c r="J661" s="74" t="n">
        <f aca="false">H661/I661*100</f>
        <v>65.9130434782609</v>
      </c>
      <c r="K661" s="62" t="n">
        <v>317</v>
      </c>
      <c r="L661" s="73" t="n">
        <f aca="false">M661+N661-P661</f>
        <v>69</v>
      </c>
      <c r="M661" s="74" t="n">
        <v>111</v>
      </c>
      <c r="N661" s="74" t="n">
        <v>6</v>
      </c>
      <c r="O661" s="75" t="n">
        <f aca="false">L661/(H661*Q661)</f>
        <v>50.5716798592788</v>
      </c>
      <c r="P661" s="74" t="n">
        <v>48</v>
      </c>
      <c r="Q661" s="72" t="n">
        <v>0.9</v>
      </c>
      <c r="R661" s="73" t="n">
        <f aca="false">S661*T661*U661*V661</f>
        <v>2.7225</v>
      </c>
      <c r="S661" s="74" t="n">
        <v>3</v>
      </c>
      <c r="T661" s="72" t="n">
        <v>0.45</v>
      </c>
      <c r="U661" s="72" t="n">
        <f aca="false">44/12</f>
        <v>3.66666666666667</v>
      </c>
      <c r="V661" s="72" t="n">
        <f aca="false">IF(B661="озимая пшеница", IF(C661="классическая технология", 0.65, 0.82),
 IF(B661="подсолнечник", IF(C661="классическая технология", 0.68, 0.75),
 IF(B661="кукуруза", IF(C661="классическая технология", 0.65, 0.85),
 IF(B661="многолетние травы", IF(C661="классическая технология", 0.55, 0.7),
 IF(B661="Лён", IF(C661="классическая технология", 0.48, 0.7),
 IF(B661="Горох", IF(C661="классическая технология", 0.55, 0.8),
 "введите корректное значение"
 ))))))</f>
        <v>0.55</v>
      </c>
      <c r="W661" s="73" t="n">
        <f aca="false">H661*X661</f>
        <v>1.47052</v>
      </c>
      <c r="X661" s="72" t="n">
        <v>0.97</v>
      </c>
    </row>
    <row r="662" customFormat="false" ht="15" hidden="false" customHeight="false" outlineLevel="0" collapsed="false">
      <c r="A662" s="59" t="n">
        <v>660</v>
      </c>
      <c r="B662" s="71" t="s">
        <v>103</v>
      </c>
      <c r="C662" s="71" t="s">
        <v>101</v>
      </c>
      <c r="D662" s="72" t="n">
        <v>0.207</v>
      </c>
      <c r="E662" s="72" t="n">
        <v>0.069</v>
      </c>
      <c r="F662" s="72" t="n">
        <v>0.483</v>
      </c>
      <c r="G662" s="73" t="n">
        <f aca="false">D662+E662+F662</f>
        <v>0.759</v>
      </c>
      <c r="H662" s="73" t="n">
        <f aca="false">I662-G662</f>
        <v>3.441</v>
      </c>
      <c r="I662" s="16" t="n">
        <v>4.2</v>
      </c>
      <c r="J662" s="74" t="n">
        <f aca="false">H662/I662*100</f>
        <v>81.9285714285714</v>
      </c>
      <c r="K662" s="62" t="n">
        <v>212</v>
      </c>
      <c r="L662" s="73" t="n">
        <f aca="false">M662+N662-P662</f>
        <v>59</v>
      </c>
      <c r="M662" s="74" t="n">
        <v>96</v>
      </c>
      <c r="N662" s="74" t="n">
        <v>7</v>
      </c>
      <c r="O662" s="75" t="n">
        <f aca="false">L662/(H662*Q662)</f>
        <v>17.146178436501</v>
      </c>
      <c r="P662" s="74" t="n">
        <v>44</v>
      </c>
      <c r="Q662" s="72" t="n">
        <v>1</v>
      </c>
      <c r="R662" s="73" t="n">
        <f aca="false">S662*T662*U662*V662</f>
        <v>6.765</v>
      </c>
      <c r="S662" s="74" t="n">
        <v>5</v>
      </c>
      <c r="T662" s="72" t="n">
        <v>0.45</v>
      </c>
      <c r="U662" s="72" t="n">
        <f aca="false">44/12</f>
        <v>3.66666666666667</v>
      </c>
      <c r="V662" s="72" t="n">
        <f aca="false">IF(B662="озимая пшеница", IF(C662="классическая технология", 0.65, 0.82),
 IF(B662="подсолнечник", IF(C662="классическая технология", 0.68, 0.75),
 IF(B662="кукуруза", IF(C662="классическая технология", 0.65, 0.85),
 IF(B662="многолетние травы", IF(C662="классическая технология", 0.55, 0.7),
 IF(B662="Лён", IF(C662="классическая технология", 0.48, 0.7),
 IF(B662="Горох", IF(C662="классическая технология", 0.55, 0.8),
 "введите корректное значение"
 ))))))</f>
        <v>0.82</v>
      </c>
      <c r="W662" s="73" t="n">
        <f aca="false">H662*X662</f>
        <v>3.02808</v>
      </c>
      <c r="X662" s="72" t="n">
        <v>0.88</v>
      </c>
    </row>
    <row r="663" customFormat="false" ht="15" hidden="false" customHeight="false" outlineLevel="0" collapsed="false">
      <c r="A663" s="59" t="n">
        <v>661</v>
      </c>
      <c r="B663" s="71" t="s">
        <v>106</v>
      </c>
      <c r="C663" s="71" t="s">
        <v>102</v>
      </c>
      <c r="D663" s="72" t="n">
        <v>0.455</v>
      </c>
      <c r="E663" s="72" t="n">
        <v>0.065</v>
      </c>
      <c r="F663" s="72" t="n">
        <v>0.52</v>
      </c>
      <c r="G663" s="73" t="n">
        <f aca="false">D663+E663+F663</f>
        <v>1.04</v>
      </c>
      <c r="H663" s="73" t="n">
        <f aca="false">I663-G663</f>
        <v>3.76</v>
      </c>
      <c r="I663" s="16" t="n">
        <v>4.8</v>
      </c>
      <c r="J663" s="74" t="n">
        <f aca="false">H663/I663*100</f>
        <v>78.3333333333333</v>
      </c>
      <c r="K663" s="62" t="n">
        <v>189</v>
      </c>
      <c r="L663" s="73" t="n">
        <f aca="false">M663+N663-P663</f>
        <v>108</v>
      </c>
      <c r="M663" s="74" t="n">
        <v>147</v>
      </c>
      <c r="N663" s="74" t="n">
        <v>13</v>
      </c>
      <c r="O663" s="75" t="n">
        <f aca="false">L663/(H663*Q663)</f>
        <v>29.6117569642465</v>
      </c>
      <c r="P663" s="74" t="n">
        <v>52</v>
      </c>
      <c r="Q663" s="72" t="n">
        <v>0.97</v>
      </c>
      <c r="R663" s="73" t="n">
        <f aca="false">S663*T663*U663*V663</f>
        <v>3.63</v>
      </c>
      <c r="S663" s="74" t="n">
        <v>4</v>
      </c>
      <c r="T663" s="72" t="n">
        <v>0.45</v>
      </c>
      <c r="U663" s="72" t="n">
        <f aca="false">44/12</f>
        <v>3.66666666666667</v>
      </c>
      <c r="V663" s="72" t="n">
        <f aca="false">IF(B663="озимая пшеница", IF(C663="классическая технология", 0.65, 0.82),
 IF(B663="подсолнечник", IF(C663="классическая технология", 0.68, 0.75),
 IF(B663="кукуруза", IF(C663="классическая технология", 0.65, 0.85),
 IF(B663="многолетние травы", IF(C663="классическая технология", 0.55, 0.7),
 IF(B663="Лён", IF(C663="классическая технология", 0.48, 0.7),
 IF(B663="Горох", IF(C663="классическая технология", 0.55, 0.8),
 "введите корректное значение"
 ))))))</f>
        <v>0.55</v>
      </c>
      <c r="W663" s="73" t="n">
        <f aca="false">H663*X663</f>
        <v>3.76</v>
      </c>
      <c r="X663" s="72" t="n">
        <v>1</v>
      </c>
    </row>
    <row r="664" customFormat="false" ht="15" hidden="false" customHeight="false" outlineLevel="0" collapsed="false">
      <c r="A664" s="59" t="n">
        <v>662</v>
      </c>
      <c r="B664" s="71" t="s">
        <v>106</v>
      </c>
      <c r="C664" s="71" t="s">
        <v>102</v>
      </c>
      <c r="D664" s="72" t="n">
        <v>0.375</v>
      </c>
      <c r="E664" s="72" t="n">
        <v>0.075</v>
      </c>
      <c r="F664" s="72" t="n">
        <v>0.375</v>
      </c>
      <c r="G664" s="73" t="n">
        <f aca="false">D664+E664+F664</f>
        <v>0.825</v>
      </c>
      <c r="H664" s="73" t="n">
        <f aca="false">I664-G664</f>
        <v>3.675</v>
      </c>
      <c r="I664" s="16" t="n">
        <v>4.5</v>
      </c>
      <c r="J664" s="74" t="n">
        <f aca="false">H664/I664*100</f>
        <v>81.6666666666667</v>
      </c>
      <c r="K664" s="62" t="n">
        <v>484</v>
      </c>
      <c r="L664" s="73" t="n">
        <f aca="false">M664+N664-P664</f>
        <v>50</v>
      </c>
      <c r="M664" s="74" t="n">
        <v>123</v>
      </c>
      <c r="N664" s="74" t="n">
        <v>5</v>
      </c>
      <c r="O664" s="75" t="n">
        <f aca="false">L664/(H664*Q664)</f>
        <v>14.0262290483204</v>
      </c>
      <c r="P664" s="74" t="n">
        <v>78</v>
      </c>
      <c r="Q664" s="72" t="n">
        <v>0.97</v>
      </c>
      <c r="R664" s="73" t="n">
        <f aca="false">S664*T664*U664*V664</f>
        <v>4.5375</v>
      </c>
      <c r="S664" s="74" t="n">
        <v>5</v>
      </c>
      <c r="T664" s="72" t="n">
        <v>0.45</v>
      </c>
      <c r="U664" s="72" t="n">
        <f aca="false">44/12</f>
        <v>3.66666666666667</v>
      </c>
      <c r="V664" s="72" t="n">
        <f aca="false">IF(B664="озимая пшеница", IF(C664="классическая технология", 0.65, 0.82),
 IF(B664="подсолнечник", IF(C664="классическая технология", 0.68, 0.75),
 IF(B664="кукуруза", IF(C664="классическая технология", 0.65, 0.85),
 IF(B664="многолетние травы", IF(C664="классическая технология", 0.55, 0.7),
 IF(B664="Лён", IF(C664="классическая технология", 0.48, 0.7),
 IF(B664="Горох", IF(C664="классическая технология", 0.55, 0.8),
 "введите корректное значение"
 ))))))</f>
        <v>0.55</v>
      </c>
      <c r="W664" s="73" t="n">
        <f aca="false">H664*X664</f>
        <v>3.1605</v>
      </c>
      <c r="X664" s="72" t="n">
        <v>0.86</v>
      </c>
    </row>
    <row r="665" customFormat="false" ht="15" hidden="false" customHeight="false" outlineLevel="0" collapsed="false">
      <c r="A665" s="59" t="n">
        <v>663</v>
      </c>
      <c r="B665" s="71" t="s">
        <v>105</v>
      </c>
      <c r="C665" s="71" t="s">
        <v>102</v>
      </c>
      <c r="D665" s="72" t="n">
        <v>0.216</v>
      </c>
      <c r="E665" s="72" t="n">
        <v>0.108</v>
      </c>
      <c r="F665" s="72" t="n">
        <v>0.432</v>
      </c>
      <c r="G665" s="73" t="n">
        <f aca="false">D665+E665+F665</f>
        <v>0.756</v>
      </c>
      <c r="H665" s="73" t="n">
        <f aca="false">I665-G665</f>
        <v>2.744</v>
      </c>
      <c r="I665" s="16" t="n">
        <v>3.5</v>
      </c>
      <c r="J665" s="74" t="n">
        <f aca="false">H665/I665*100</f>
        <v>78.4</v>
      </c>
      <c r="K665" s="62" t="n">
        <v>175</v>
      </c>
      <c r="L665" s="73" t="n">
        <f aca="false">M665+N665-P665</f>
        <v>75</v>
      </c>
      <c r="M665" s="74" t="n">
        <v>111</v>
      </c>
      <c r="N665" s="74" t="n">
        <v>10</v>
      </c>
      <c r="O665" s="75" t="n">
        <f aca="false">L665/(H665*Q665)</f>
        <v>27.8901648122806</v>
      </c>
      <c r="P665" s="74" t="n">
        <v>46</v>
      </c>
      <c r="Q665" s="72" t="n">
        <v>0.98</v>
      </c>
      <c r="R665" s="73" t="n">
        <f aca="false">S665*T665*U665*V665</f>
        <v>3.2175</v>
      </c>
      <c r="S665" s="74" t="n">
        <v>3</v>
      </c>
      <c r="T665" s="72" t="n">
        <v>0.45</v>
      </c>
      <c r="U665" s="72" t="n">
        <f aca="false">44/12</f>
        <v>3.66666666666667</v>
      </c>
      <c r="V665" s="72" t="n">
        <f aca="false">IF(B665="озимая пшеница", IF(C665="классическая технология", 0.65, 0.82),
 IF(B665="подсолнечник", IF(C665="классическая технология", 0.68, 0.75),
 IF(B665="кукуруза", IF(C665="классическая технология", 0.65, 0.85),
 IF(B665="многолетние травы", IF(C665="классическая технология", 0.55, 0.7),
 IF(B665="Лён", IF(C665="классическая технология", 0.48, 0.7),
 IF(B665="Горох", IF(C665="классическая технология", 0.55, 0.8),
 "введите корректное значение"
 ))))))</f>
        <v>0.65</v>
      </c>
      <c r="W665" s="73" t="n">
        <f aca="false">H665*X665</f>
        <v>2.22264</v>
      </c>
      <c r="X665" s="72" t="n">
        <v>0.81</v>
      </c>
    </row>
    <row r="666" customFormat="false" ht="15" hidden="false" customHeight="false" outlineLevel="0" collapsed="false">
      <c r="A666" s="59" t="n">
        <v>664</v>
      </c>
      <c r="B666" s="71" t="s">
        <v>105</v>
      </c>
      <c r="C666" s="71" t="s">
        <v>102</v>
      </c>
      <c r="D666" s="72" t="n">
        <v>0.44</v>
      </c>
      <c r="E666" s="72" t="n">
        <v>0.11</v>
      </c>
      <c r="F666" s="72" t="n">
        <v>0.11</v>
      </c>
      <c r="G666" s="73" t="n">
        <f aca="false">D666+E666+F666</f>
        <v>0.66</v>
      </c>
      <c r="H666" s="73" t="n">
        <f aca="false">I666-G666</f>
        <v>4.54</v>
      </c>
      <c r="I666" s="16" t="n">
        <v>5.2</v>
      </c>
      <c r="J666" s="74" t="n">
        <f aca="false">H666/I666*100</f>
        <v>87.3076923076923</v>
      </c>
      <c r="K666" s="62" t="n">
        <v>336</v>
      </c>
      <c r="L666" s="73" t="n">
        <f aca="false">M666+N666-P666</f>
        <v>65</v>
      </c>
      <c r="M666" s="74" t="n">
        <v>136</v>
      </c>
      <c r="N666" s="74" t="n">
        <v>15</v>
      </c>
      <c r="O666" s="75" t="n">
        <f aca="false">L666/(H666*Q666)</f>
        <v>14.6093679762654</v>
      </c>
      <c r="P666" s="74" t="n">
        <v>86</v>
      </c>
      <c r="Q666" s="72" t="n">
        <v>0.98</v>
      </c>
      <c r="R666" s="73" t="n">
        <f aca="false">S666*T666*U666*V666</f>
        <v>6.435</v>
      </c>
      <c r="S666" s="74" t="n">
        <v>6</v>
      </c>
      <c r="T666" s="72" t="n">
        <v>0.45</v>
      </c>
      <c r="U666" s="72" t="n">
        <f aca="false">44/12</f>
        <v>3.66666666666667</v>
      </c>
      <c r="V666" s="72" t="n">
        <f aca="false">IF(B666="озимая пшеница", IF(C666="классическая технология", 0.65, 0.82),
 IF(B666="подсолнечник", IF(C666="классическая технология", 0.68, 0.75),
 IF(B666="кукуруза", IF(C666="классическая технология", 0.65, 0.85),
 IF(B666="многолетние травы", IF(C666="классическая технология", 0.55, 0.7),
 IF(B666="Лён", IF(C666="классическая технология", 0.48, 0.7),
 IF(B666="Горох", IF(C666="классическая технология", 0.55, 0.8),
 "введите корректное значение"
 ))))))</f>
        <v>0.65</v>
      </c>
      <c r="W666" s="73" t="n">
        <f aca="false">H666*X666</f>
        <v>4.2222</v>
      </c>
      <c r="X666" s="72" t="n">
        <v>0.93</v>
      </c>
    </row>
    <row r="667" customFormat="false" ht="15" hidden="false" customHeight="false" outlineLevel="0" collapsed="false">
      <c r="A667" s="59" t="n">
        <v>665</v>
      </c>
      <c r="B667" s="71" t="s">
        <v>105</v>
      </c>
      <c r="C667" s="71" t="s">
        <v>102</v>
      </c>
      <c r="D667" s="72" t="n">
        <v>0.504</v>
      </c>
      <c r="E667" s="72" t="n">
        <v>0.072</v>
      </c>
      <c r="F667" s="72" t="n">
        <v>0.144</v>
      </c>
      <c r="G667" s="73" t="n">
        <f aca="false">D667+E667+F667</f>
        <v>0.72</v>
      </c>
      <c r="H667" s="73" t="n">
        <f aca="false">I667-G667</f>
        <v>2.38</v>
      </c>
      <c r="I667" s="16" t="n">
        <v>3.1</v>
      </c>
      <c r="J667" s="74" t="n">
        <f aca="false">H667/I667*100</f>
        <v>76.7741935483871</v>
      </c>
      <c r="K667" s="62" t="n">
        <v>219</v>
      </c>
      <c r="L667" s="73" t="n">
        <f aca="false">M667+N667-P667</f>
        <v>8</v>
      </c>
      <c r="M667" s="74" t="n">
        <v>56</v>
      </c>
      <c r="N667" s="74" t="n">
        <v>7</v>
      </c>
      <c r="O667" s="75" t="n">
        <f aca="false">L667/(H667*Q667)</f>
        <v>3.65363536719035</v>
      </c>
      <c r="P667" s="74" t="n">
        <v>55</v>
      </c>
      <c r="Q667" s="72" t="n">
        <v>0.92</v>
      </c>
      <c r="R667" s="73" t="n">
        <f aca="false">S667*T667*U667*V667</f>
        <v>6.435</v>
      </c>
      <c r="S667" s="74" t="n">
        <v>6</v>
      </c>
      <c r="T667" s="72" t="n">
        <v>0.45</v>
      </c>
      <c r="U667" s="72" t="n">
        <f aca="false">44/12</f>
        <v>3.66666666666667</v>
      </c>
      <c r="V667" s="72" t="n">
        <f aca="false">IF(B667="озимая пшеница", IF(C667="классическая технология", 0.65, 0.82),
 IF(B667="подсолнечник", IF(C667="классическая технология", 0.68, 0.75),
 IF(B667="кукуруза", IF(C667="классическая технология", 0.65, 0.85),
 IF(B667="многолетние травы", IF(C667="классическая технология", 0.55, 0.7),
 IF(B667="Лён", IF(C667="классическая технология", 0.48, 0.7),
 IF(B667="Горох", IF(C667="классическая технология", 0.55, 0.8),
 "введите корректное значение"
 ))))))</f>
        <v>0.65</v>
      </c>
      <c r="W667" s="73" t="n">
        <f aca="false">H667*X667</f>
        <v>2.3086</v>
      </c>
      <c r="X667" s="72" t="n">
        <v>0.97</v>
      </c>
    </row>
    <row r="668" customFormat="false" ht="15" hidden="false" customHeight="false" outlineLevel="0" collapsed="false">
      <c r="A668" s="59" t="n">
        <v>666</v>
      </c>
      <c r="B668" s="71" t="s">
        <v>104</v>
      </c>
      <c r="C668" s="71" t="s">
        <v>101</v>
      </c>
      <c r="D668" s="72" t="n">
        <v>0.511</v>
      </c>
      <c r="E668" s="72" t="n">
        <v>0.073</v>
      </c>
      <c r="F668" s="72" t="n">
        <v>0.292</v>
      </c>
      <c r="G668" s="73" t="n">
        <f aca="false">D668+E668+F668</f>
        <v>0.876</v>
      </c>
      <c r="H668" s="73" t="n">
        <f aca="false">I668-G668</f>
        <v>1.324</v>
      </c>
      <c r="I668" s="16" t="n">
        <v>2.2</v>
      </c>
      <c r="J668" s="74" t="n">
        <f aca="false">H668/I668*100</f>
        <v>60.1818181818182</v>
      </c>
      <c r="K668" s="62" t="n">
        <v>372</v>
      </c>
      <c r="L668" s="73" t="n">
        <f aca="false">M668+N668-P668</f>
        <v>80</v>
      </c>
      <c r="M668" s="74" t="n">
        <v>122</v>
      </c>
      <c r="N668" s="74" t="n">
        <v>14</v>
      </c>
      <c r="O668" s="75" t="n">
        <f aca="false">L668/(H668*Q668)</f>
        <v>73.6865374696043</v>
      </c>
      <c r="P668" s="74" t="n">
        <v>56</v>
      </c>
      <c r="Q668" s="72" t="n">
        <v>0.82</v>
      </c>
      <c r="R668" s="73" t="n">
        <f aca="false">S668*T668*U668*V668</f>
        <v>7.92</v>
      </c>
      <c r="S668" s="74" t="n">
        <v>6</v>
      </c>
      <c r="T668" s="72" t="n">
        <v>0.45</v>
      </c>
      <c r="U668" s="72" t="n">
        <f aca="false">44/12</f>
        <v>3.66666666666667</v>
      </c>
      <c r="V668" s="72" t="n">
        <f aca="false">IF(B668="озимая пшеница", IF(C668="классическая технология", 0.65, 0.82),
 IF(B668="подсолнечник", IF(C668="классическая технология", 0.68, 0.75),
 IF(B668="кукуруза", IF(C668="классическая технология", 0.65, 0.85),
 IF(B668="многолетние травы", IF(C668="классическая технология", 0.55, 0.7),
 IF(B668="Лён", IF(C668="классическая технология", 0.48, 0.7),
 IF(B668="Горох", IF(C668="классическая технология", 0.55, 0.8),
 "введите корректное значение"
 ))))))</f>
        <v>0.8</v>
      </c>
      <c r="W668" s="73" t="n">
        <f aca="false">H668*X668</f>
        <v>1.24456</v>
      </c>
      <c r="X668" s="72" t="n">
        <v>0.94</v>
      </c>
    </row>
    <row r="669" customFormat="false" ht="15" hidden="false" customHeight="false" outlineLevel="0" collapsed="false">
      <c r="A669" s="59" t="n">
        <v>667</v>
      </c>
      <c r="B669" s="71" t="s">
        <v>100</v>
      </c>
      <c r="C669" s="71" t="s">
        <v>101</v>
      </c>
      <c r="D669" s="72" t="n">
        <v>0.336</v>
      </c>
      <c r="E669" s="72" t="n">
        <v>0.056</v>
      </c>
      <c r="F669" s="72" t="n">
        <v>0.112</v>
      </c>
      <c r="G669" s="73" t="n">
        <f aca="false">D669+E669+F669</f>
        <v>0.504</v>
      </c>
      <c r="H669" s="73" t="n">
        <f aca="false">I669-G669</f>
        <v>0.396</v>
      </c>
      <c r="I669" s="16" t="n">
        <v>0.9</v>
      </c>
      <c r="J669" s="74" t="n">
        <f aca="false">H669/I669*100</f>
        <v>44</v>
      </c>
      <c r="K669" s="62" t="n">
        <v>306</v>
      </c>
      <c r="L669" s="73" t="n">
        <f aca="false">M669+N669-P669</f>
        <v>40</v>
      </c>
      <c r="M669" s="74" t="n">
        <v>99</v>
      </c>
      <c r="N669" s="74" t="n">
        <v>12</v>
      </c>
      <c r="O669" s="75" t="n">
        <f aca="false">L669/(H669*Q669)</f>
        <v>126.262626262626</v>
      </c>
      <c r="P669" s="74" t="n">
        <v>71</v>
      </c>
      <c r="Q669" s="72" t="n">
        <v>0.8</v>
      </c>
      <c r="R669" s="73" t="n">
        <f aca="false">S669*T669*U669*V669</f>
        <v>4.62</v>
      </c>
      <c r="S669" s="74" t="n">
        <v>4</v>
      </c>
      <c r="T669" s="72" t="n">
        <v>0.45</v>
      </c>
      <c r="U669" s="72" t="n">
        <f aca="false">44/12</f>
        <v>3.66666666666667</v>
      </c>
      <c r="V669" s="72" t="n">
        <f aca="false">IF(B669="озимая пшеница", IF(C669="классическая технология", 0.65, 0.82),
 IF(B669="подсолнечник", IF(C669="классическая технология", 0.68, 0.75),
 IF(B669="кукуруза", IF(C669="классическая технология", 0.65, 0.85),
 IF(B669="многолетние травы", IF(C669="классическая технология", 0.55, 0.7),
 IF(B669="Лён", IF(C669="классическая технология", 0.48, 0.7),
 IF(B669="Горох", IF(C669="классическая технология", 0.55, 0.8),
 "введите корректное значение"
 ))))))</f>
        <v>0.7</v>
      </c>
      <c r="W669" s="73" t="n">
        <f aca="false">H669*X669</f>
        <v>0.3366</v>
      </c>
      <c r="X669" s="72" t="n">
        <v>0.85</v>
      </c>
    </row>
    <row r="670" customFormat="false" ht="15" hidden="false" customHeight="false" outlineLevel="0" collapsed="false">
      <c r="A670" s="59" t="n">
        <v>668</v>
      </c>
      <c r="B670" s="71" t="s">
        <v>103</v>
      </c>
      <c r="C670" s="71" t="s">
        <v>101</v>
      </c>
      <c r="D670" s="72" t="n">
        <v>0.328</v>
      </c>
      <c r="E670" s="72" t="n">
        <v>0.082</v>
      </c>
      <c r="F670" s="72" t="n">
        <v>0.123</v>
      </c>
      <c r="G670" s="73" t="n">
        <f aca="false">D670+E670+F670</f>
        <v>0.533</v>
      </c>
      <c r="H670" s="73" t="n">
        <f aca="false">I670-G670</f>
        <v>4.667</v>
      </c>
      <c r="I670" s="16" t="n">
        <v>5.2</v>
      </c>
      <c r="J670" s="74" t="n">
        <f aca="false">H670/I670*100</f>
        <v>89.75</v>
      </c>
      <c r="K670" s="62" t="n">
        <v>106</v>
      </c>
      <c r="L670" s="73" t="n">
        <f aca="false">M670+N670-P670</f>
        <v>-8</v>
      </c>
      <c r="M670" s="74" t="n">
        <v>51</v>
      </c>
      <c r="N670" s="74" t="n">
        <v>13</v>
      </c>
      <c r="O670" s="75" t="n">
        <f aca="false">L670/(H670*Q670)</f>
        <v>-1.76717863304315</v>
      </c>
      <c r="P670" s="74" t="n">
        <v>72</v>
      </c>
      <c r="Q670" s="72" t="n">
        <v>0.97</v>
      </c>
      <c r="R670" s="73" t="n">
        <f aca="false">S670*T670*U670*V670</f>
        <v>4.059</v>
      </c>
      <c r="S670" s="74" t="n">
        <v>3</v>
      </c>
      <c r="T670" s="72" t="n">
        <v>0.45</v>
      </c>
      <c r="U670" s="72" t="n">
        <f aca="false">44/12</f>
        <v>3.66666666666667</v>
      </c>
      <c r="V670" s="72" t="n">
        <f aca="false">IF(B670="озимая пшеница", IF(C670="классическая технология", 0.65, 0.82),
 IF(B670="подсолнечник", IF(C670="классическая технология", 0.68, 0.75),
 IF(B670="кукуруза", IF(C670="классическая технология", 0.65, 0.85),
 IF(B670="многолетние травы", IF(C670="классическая технология", 0.55, 0.7),
 IF(B670="Лён", IF(C670="классическая технология", 0.48, 0.7),
 IF(B670="Горох", IF(C670="классическая технология", 0.55, 0.8),
 "введите корректное значение"
 ))))))</f>
        <v>0.82</v>
      </c>
      <c r="W670" s="73" t="n">
        <f aca="false">H670*X670</f>
        <v>4.06029</v>
      </c>
      <c r="X670" s="72" t="n">
        <v>0.87</v>
      </c>
    </row>
    <row r="671" customFormat="false" ht="15" hidden="false" customHeight="false" outlineLevel="0" collapsed="false">
      <c r="A671" s="59" t="n">
        <v>669</v>
      </c>
      <c r="B671" s="71" t="s">
        <v>100</v>
      </c>
      <c r="C671" s="71" t="s">
        <v>101</v>
      </c>
      <c r="D671" s="72" t="n">
        <v>0.342</v>
      </c>
      <c r="E671" s="72" t="n">
        <v>0.114</v>
      </c>
      <c r="F671" s="72" t="n">
        <v>0.342</v>
      </c>
      <c r="G671" s="73" t="n">
        <f aca="false">D671+E671+F671</f>
        <v>0.798</v>
      </c>
      <c r="H671" s="73" t="n">
        <f aca="false">I671-G671</f>
        <v>0.502</v>
      </c>
      <c r="I671" s="16" t="n">
        <v>1.3</v>
      </c>
      <c r="J671" s="74" t="n">
        <f aca="false">H671/I671*100</f>
        <v>38.6153846153846</v>
      </c>
      <c r="K671" s="62" t="n">
        <v>270</v>
      </c>
      <c r="L671" s="73" t="n">
        <f aca="false">M671+N671-P671</f>
        <v>11</v>
      </c>
      <c r="M671" s="74" t="n">
        <v>72</v>
      </c>
      <c r="N671" s="74" t="n">
        <v>12</v>
      </c>
      <c r="O671" s="75" t="n">
        <f aca="false">L671/(H671*Q671)</f>
        <v>23.817772388706</v>
      </c>
      <c r="P671" s="74" t="n">
        <v>73</v>
      </c>
      <c r="Q671" s="72" t="n">
        <v>0.92</v>
      </c>
      <c r="R671" s="73" t="n">
        <f aca="false">S671*T671*U671*V671</f>
        <v>6.93</v>
      </c>
      <c r="S671" s="74" t="n">
        <v>6</v>
      </c>
      <c r="T671" s="72" t="n">
        <v>0.45</v>
      </c>
      <c r="U671" s="72" t="n">
        <f aca="false">44/12</f>
        <v>3.66666666666667</v>
      </c>
      <c r="V671" s="72" t="n">
        <f aca="false">IF(B671="озимая пшеница", IF(C671="классическая технология", 0.65, 0.82),
 IF(B671="подсолнечник", IF(C671="классическая технология", 0.68, 0.75),
 IF(B671="кукуруза", IF(C671="классическая технология", 0.65, 0.85),
 IF(B671="многолетние травы", IF(C671="классическая технология", 0.55, 0.7),
 IF(B671="Лён", IF(C671="классическая технология", 0.48, 0.7),
 IF(B671="Горох", IF(C671="классическая технология", 0.55, 0.8),
 "введите корректное значение"
 ))))))</f>
        <v>0.7</v>
      </c>
      <c r="W671" s="73" t="n">
        <f aca="false">H671*X671</f>
        <v>0.4016</v>
      </c>
      <c r="X671" s="72" t="n">
        <v>0.8</v>
      </c>
    </row>
    <row r="672" customFormat="false" ht="15" hidden="false" customHeight="false" outlineLevel="0" collapsed="false">
      <c r="A672" s="59" t="n">
        <v>670</v>
      </c>
      <c r="B672" s="71" t="s">
        <v>105</v>
      </c>
      <c r="C672" s="71" t="s">
        <v>102</v>
      </c>
      <c r="D672" s="72" t="n">
        <v>0.342</v>
      </c>
      <c r="E672" s="72" t="n">
        <v>0.057</v>
      </c>
      <c r="F672" s="72" t="n">
        <v>0.228</v>
      </c>
      <c r="G672" s="73" t="n">
        <f aca="false">D672+E672+F672</f>
        <v>0.627</v>
      </c>
      <c r="H672" s="73" t="n">
        <f aca="false">I672-G672</f>
        <v>2.673</v>
      </c>
      <c r="I672" s="16" t="n">
        <v>3.3</v>
      </c>
      <c r="J672" s="74" t="n">
        <f aca="false">H672/I672*100</f>
        <v>81</v>
      </c>
      <c r="K672" s="62" t="n">
        <v>495</v>
      </c>
      <c r="L672" s="73" t="n">
        <f aca="false">M672+N672-P672</f>
        <v>33</v>
      </c>
      <c r="M672" s="74" t="n">
        <v>110</v>
      </c>
      <c r="N672" s="74" t="n">
        <v>7</v>
      </c>
      <c r="O672" s="75" t="n">
        <f aca="false">L672/(H672*Q672)</f>
        <v>14.3554407120299</v>
      </c>
      <c r="P672" s="74" t="n">
        <v>84</v>
      </c>
      <c r="Q672" s="72" t="n">
        <v>0.86</v>
      </c>
      <c r="R672" s="73" t="n">
        <f aca="false">S672*T672*U672*V672</f>
        <v>4.29</v>
      </c>
      <c r="S672" s="74" t="n">
        <v>4</v>
      </c>
      <c r="T672" s="72" t="n">
        <v>0.45</v>
      </c>
      <c r="U672" s="72" t="n">
        <f aca="false">44/12</f>
        <v>3.66666666666667</v>
      </c>
      <c r="V672" s="72" t="n">
        <f aca="false">IF(B672="озимая пшеница", IF(C672="классическая технология", 0.65, 0.82),
 IF(B672="подсолнечник", IF(C672="классическая технология", 0.68, 0.75),
 IF(B672="кукуруза", IF(C672="классическая технология", 0.65, 0.85),
 IF(B672="многолетние травы", IF(C672="классическая технология", 0.55, 0.7),
 IF(B672="Лён", IF(C672="классическая технология", 0.48, 0.7),
 IF(B672="Горох", IF(C672="классическая технология", 0.55, 0.8),
 "введите корректное значение"
 ))))))</f>
        <v>0.65</v>
      </c>
      <c r="W672" s="73" t="n">
        <f aca="false">H672*X672</f>
        <v>2.43243</v>
      </c>
      <c r="X672" s="72" t="n">
        <v>0.91</v>
      </c>
    </row>
    <row r="673" customFormat="false" ht="15" hidden="false" customHeight="false" outlineLevel="0" collapsed="false">
      <c r="A673" s="59" t="n">
        <v>671</v>
      </c>
      <c r="B673" s="71" t="s">
        <v>107</v>
      </c>
      <c r="C673" s="71" t="s">
        <v>102</v>
      </c>
      <c r="D673" s="72" t="n">
        <v>0.536</v>
      </c>
      <c r="E673" s="72" t="n">
        <v>0.067</v>
      </c>
      <c r="F673" s="72" t="n">
        <v>0.469</v>
      </c>
      <c r="G673" s="73" t="n">
        <f aca="false">D673+E673+F673</f>
        <v>1.072</v>
      </c>
      <c r="H673" s="73" t="n">
        <f aca="false">I673-G673</f>
        <v>0.028</v>
      </c>
      <c r="I673" s="16" t="n">
        <v>1.1</v>
      </c>
      <c r="J673" s="74" t="n">
        <f aca="false">H673/I673*100</f>
        <v>2.54545454545455</v>
      </c>
      <c r="K673" s="62" t="n">
        <v>357</v>
      </c>
      <c r="L673" s="73" t="n">
        <f aca="false">M673+N673-P673</f>
        <v>23</v>
      </c>
      <c r="M673" s="74" t="n">
        <v>92</v>
      </c>
      <c r="N673" s="74" t="n">
        <v>12</v>
      </c>
      <c r="O673" s="75" t="n">
        <f aca="false">L673/(H673*Q673)</f>
        <v>829.725829725829</v>
      </c>
      <c r="P673" s="74" t="n">
        <v>81</v>
      </c>
      <c r="Q673" s="72" t="n">
        <v>0.99</v>
      </c>
      <c r="R673" s="73" t="n">
        <f aca="false">S673*T673*U673*V673</f>
        <v>6.732</v>
      </c>
      <c r="S673" s="74" t="n">
        <v>6</v>
      </c>
      <c r="T673" s="72" t="n">
        <v>0.45</v>
      </c>
      <c r="U673" s="72" t="n">
        <f aca="false">44/12</f>
        <v>3.66666666666667</v>
      </c>
      <c r="V673" s="72" t="n">
        <f aca="false">IF(B673="озимая пшеница", IF(C673="классическая технология", 0.65, 0.82),
 IF(B673="подсолнечник", IF(C673="классическая технология", 0.68, 0.75),
 IF(B673="кукуруза", IF(C673="классическая технология", 0.65, 0.85),
 IF(B673="многолетние травы", IF(C673="классическая технология", 0.55, 0.7),
 IF(B673="Лён", IF(C673="классическая технология", 0.48, 0.7),
 IF(B673="Горох", IF(C673="классическая технология", 0.55, 0.8),
 "введите корректное значение"
 ))))))</f>
        <v>0.68</v>
      </c>
      <c r="W673" s="73" t="n">
        <f aca="false">H673*X673</f>
        <v>0.02436</v>
      </c>
      <c r="X673" s="72" t="n">
        <v>0.87</v>
      </c>
    </row>
    <row r="674" customFormat="false" ht="15" hidden="false" customHeight="false" outlineLevel="0" collapsed="false">
      <c r="A674" s="59" t="n">
        <v>672</v>
      </c>
      <c r="B674" s="71" t="s">
        <v>107</v>
      </c>
      <c r="C674" s="71" t="s">
        <v>102</v>
      </c>
      <c r="D674" s="72" t="n">
        <v>0.576</v>
      </c>
      <c r="E674" s="72" t="n">
        <v>0.072</v>
      </c>
      <c r="F674" s="72" t="n">
        <v>0.504</v>
      </c>
      <c r="G674" s="73" t="n">
        <f aca="false">D674+E674+F674</f>
        <v>1.152</v>
      </c>
      <c r="H674" s="73" t="n">
        <f aca="false">I674-G674</f>
        <v>0.648</v>
      </c>
      <c r="I674" s="16" t="n">
        <v>1.8</v>
      </c>
      <c r="J674" s="74" t="n">
        <f aca="false">H674/I674*100</f>
        <v>36</v>
      </c>
      <c r="K674" s="62" t="n">
        <v>440</v>
      </c>
      <c r="L674" s="73" t="n">
        <f aca="false">M674+N674-P674</f>
        <v>-1</v>
      </c>
      <c r="M674" s="74" t="n">
        <v>61</v>
      </c>
      <c r="N674" s="74" t="n">
        <v>8</v>
      </c>
      <c r="O674" s="75" t="n">
        <f aca="false">L674/(H674*Q674)</f>
        <v>-1.64171263462044</v>
      </c>
      <c r="P674" s="74" t="n">
        <v>70</v>
      </c>
      <c r="Q674" s="72" t="n">
        <v>0.94</v>
      </c>
      <c r="R674" s="73" t="n">
        <f aca="false">S674*T674*U674*V674</f>
        <v>6.732</v>
      </c>
      <c r="S674" s="74" t="n">
        <v>6</v>
      </c>
      <c r="T674" s="72" t="n">
        <v>0.45</v>
      </c>
      <c r="U674" s="72" t="n">
        <f aca="false">44/12</f>
        <v>3.66666666666667</v>
      </c>
      <c r="V674" s="72" t="n">
        <f aca="false">IF(B674="озимая пшеница", IF(C674="классическая технология", 0.65, 0.82),
 IF(B674="подсолнечник", IF(C674="классическая технология", 0.68, 0.75),
 IF(B674="кукуруза", IF(C674="классическая технология", 0.65, 0.85),
 IF(B674="многолетние травы", IF(C674="классическая технология", 0.55, 0.7),
 IF(B674="Лён", IF(C674="классическая технология", 0.48, 0.7),
 IF(B674="Горох", IF(C674="классическая технология", 0.55, 0.8),
 "введите корректное значение"
 ))))))</f>
        <v>0.68</v>
      </c>
      <c r="W674" s="73" t="n">
        <f aca="false">H674*X674</f>
        <v>0.58968</v>
      </c>
      <c r="X674" s="72" t="n">
        <v>0.91</v>
      </c>
    </row>
    <row r="675" customFormat="false" ht="15" hidden="false" customHeight="false" outlineLevel="0" collapsed="false">
      <c r="A675" s="59" t="n">
        <v>673</v>
      </c>
      <c r="B675" s="71" t="s">
        <v>107</v>
      </c>
      <c r="C675" s="71" t="s">
        <v>102</v>
      </c>
      <c r="D675" s="72" t="n">
        <v>0.288</v>
      </c>
      <c r="E675" s="72" t="n">
        <v>0.144</v>
      </c>
      <c r="F675" s="72" t="n">
        <v>0.216</v>
      </c>
      <c r="G675" s="73" t="n">
        <f aca="false">D675+E675+F675</f>
        <v>0.648</v>
      </c>
      <c r="H675" s="73" t="n">
        <f aca="false">I675-G675</f>
        <v>1.352</v>
      </c>
      <c r="I675" s="16" t="n">
        <v>2</v>
      </c>
      <c r="J675" s="74" t="n">
        <f aca="false">H675/I675*100</f>
        <v>67.6</v>
      </c>
      <c r="K675" s="62" t="n">
        <v>468</v>
      </c>
      <c r="L675" s="73" t="n">
        <f aca="false">M675+N675-P675</f>
        <v>43</v>
      </c>
      <c r="M675" s="74" t="n">
        <v>110</v>
      </c>
      <c r="N675" s="74" t="n">
        <v>5</v>
      </c>
      <c r="O675" s="75" t="n">
        <f aca="false">L675/(H675*Q675)</f>
        <v>37.4173337974243</v>
      </c>
      <c r="P675" s="74" t="n">
        <v>72</v>
      </c>
      <c r="Q675" s="72" t="n">
        <v>0.85</v>
      </c>
      <c r="R675" s="73" t="n">
        <f aca="false">S675*T675*U675*V675</f>
        <v>4.488</v>
      </c>
      <c r="S675" s="74" t="n">
        <v>4</v>
      </c>
      <c r="T675" s="72" t="n">
        <v>0.45</v>
      </c>
      <c r="U675" s="72" t="n">
        <f aca="false">44/12</f>
        <v>3.66666666666667</v>
      </c>
      <c r="V675" s="72" t="n">
        <f aca="false">IF(B675="озимая пшеница", IF(C675="классическая технология", 0.65, 0.82),
 IF(B675="подсолнечник", IF(C675="классическая технология", 0.68, 0.75),
 IF(B675="кукуруза", IF(C675="классическая технология", 0.65, 0.85),
 IF(B675="многолетние травы", IF(C675="классическая технология", 0.55, 0.7),
 IF(B675="Лён", IF(C675="классическая технология", 0.48, 0.7),
 IF(B675="Горох", IF(C675="классическая технология", 0.55, 0.8),
 "введите корректное значение"
 ))))))</f>
        <v>0.68</v>
      </c>
      <c r="W675" s="73" t="n">
        <f aca="false">H675*X675</f>
        <v>1.09512</v>
      </c>
      <c r="X675" s="72" t="n">
        <v>0.81</v>
      </c>
    </row>
    <row r="676" customFormat="false" ht="15" hidden="false" customHeight="false" outlineLevel="0" collapsed="false">
      <c r="A676" s="59" t="n">
        <v>674</v>
      </c>
      <c r="B676" s="71" t="s">
        <v>104</v>
      </c>
      <c r="C676" s="71" t="s">
        <v>102</v>
      </c>
      <c r="D676" s="72" t="n">
        <v>0.325</v>
      </c>
      <c r="E676" s="72" t="n">
        <v>0.13</v>
      </c>
      <c r="F676" s="72" t="n">
        <v>0.52</v>
      </c>
      <c r="G676" s="73" t="n">
        <f aca="false">D676+E676+F676</f>
        <v>0.975</v>
      </c>
      <c r="H676" s="73" t="n">
        <f aca="false">I676-G676</f>
        <v>0.925</v>
      </c>
      <c r="I676" s="16" t="n">
        <v>1.9</v>
      </c>
      <c r="J676" s="74" t="n">
        <f aca="false">H676/I676*100</f>
        <v>48.6842105263158</v>
      </c>
      <c r="K676" s="62" t="n">
        <v>428</v>
      </c>
      <c r="L676" s="73" t="n">
        <f aca="false">M676+N676-P676</f>
        <v>51</v>
      </c>
      <c r="M676" s="74" t="n">
        <v>114</v>
      </c>
      <c r="N676" s="74" t="n">
        <v>11</v>
      </c>
      <c r="O676" s="75" t="n">
        <f aca="false">L676/(H676*Q676)</f>
        <v>56.8403455001393</v>
      </c>
      <c r="P676" s="74" t="n">
        <v>74</v>
      </c>
      <c r="Q676" s="72" t="n">
        <v>0.97</v>
      </c>
      <c r="R676" s="73" t="n">
        <f aca="false">S676*T676*U676*V676</f>
        <v>5.445</v>
      </c>
      <c r="S676" s="74" t="n">
        <v>6</v>
      </c>
      <c r="T676" s="72" t="n">
        <v>0.45</v>
      </c>
      <c r="U676" s="72" t="n">
        <f aca="false">44/12</f>
        <v>3.66666666666667</v>
      </c>
      <c r="V676" s="72" t="n">
        <f aca="false">IF(B676="озимая пшеница", IF(C676="классическая технология", 0.65, 0.82),
 IF(B676="подсолнечник", IF(C676="классическая технология", 0.68, 0.75),
 IF(B676="кукуруза", IF(C676="классическая технология", 0.65, 0.85),
 IF(B676="многолетние травы", IF(C676="классическая технология", 0.55, 0.7),
 IF(B676="Лён", IF(C676="классическая технология", 0.48, 0.7),
 IF(B676="Горох", IF(C676="классическая технология", 0.55, 0.8),
 "введите корректное значение"
 ))))))</f>
        <v>0.55</v>
      </c>
      <c r="W676" s="73" t="n">
        <f aca="false">H676*X676</f>
        <v>0.86025</v>
      </c>
      <c r="X676" s="72" t="n">
        <v>0.93</v>
      </c>
    </row>
    <row r="677" customFormat="false" ht="15" hidden="false" customHeight="false" outlineLevel="0" collapsed="false">
      <c r="A677" s="59" t="n">
        <v>675</v>
      </c>
      <c r="B677" s="71" t="s">
        <v>100</v>
      </c>
      <c r="C677" s="71" t="s">
        <v>102</v>
      </c>
      <c r="D677" s="72" t="n">
        <v>0.276</v>
      </c>
      <c r="E677" s="72" t="n">
        <v>0.046</v>
      </c>
      <c r="F677" s="72" t="n">
        <v>0.092</v>
      </c>
      <c r="G677" s="73" t="n">
        <f aca="false">D677+E677+F677</f>
        <v>0.414</v>
      </c>
      <c r="H677" s="73" t="n">
        <f aca="false">I677-G677</f>
        <v>0.486</v>
      </c>
      <c r="I677" s="16" t="n">
        <v>0.9</v>
      </c>
      <c r="J677" s="74" t="n">
        <f aca="false">H677/I677*100</f>
        <v>54</v>
      </c>
      <c r="K677" s="62" t="n">
        <v>109</v>
      </c>
      <c r="L677" s="73" t="n">
        <f aca="false">M677+N677-P677</f>
        <v>63</v>
      </c>
      <c r="M677" s="74" t="n">
        <v>129</v>
      </c>
      <c r="N677" s="74" t="n">
        <v>12</v>
      </c>
      <c r="O677" s="75" t="n">
        <f aca="false">L677/(H677*Q677)</f>
        <v>140.901771336554</v>
      </c>
      <c r="P677" s="74" t="n">
        <v>78</v>
      </c>
      <c r="Q677" s="72" t="n">
        <v>0.92</v>
      </c>
      <c r="R677" s="73" t="n">
        <f aca="false">S677*T677*U677*V677</f>
        <v>3.168</v>
      </c>
      <c r="S677" s="74" t="n">
        <v>4</v>
      </c>
      <c r="T677" s="72" t="n">
        <v>0.45</v>
      </c>
      <c r="U677" s="72" t="n">
        <f aca="false">44/12</f>
        <v>3.66666666666667</v>
      </c>
      <c r="V677" s="72" t="n">
        <f aca="false">IF(B677="озимая пшеница", IF(C677="классическая технология", 0.65, 0.82),
 IF(B677="подсолнечник", IF(C677="классическая технология", 0.68, 0.75),
 IF(B677="кукуруза", IF(C677="классическая технология", 0.65, 0.85),
 IF(B677="многолетние травы", IF(C677="классическая технология", 0.55, 0.7),
 IF(B677="Лён", IF(C677="классическая технология", 0.48, 0.7),
 IF(B677="Горох", IF(C677="классическая технология", 0.55, 0.8),
 "введите корректное значение"
 ))))))</f>
        <v>0.48</v>
      </c>
      <c r="W677" s="73" t="n">
        <f aca="false">H677*X677</f>
        <v>0.486</v>
      </c>
      <c r="X677" s="72" t="n">
        <v>1</v>
      </c>
    </row>
    <row r="678" customFormat="false" ht="15" hidden="false" customHeight="false" outlineLevel="0" collapsed="false">
      <c r="A678" s="59" t="n">
        <v>676</v>
      </c>
      <c r="B678" s="71" t="s">
        <v>105</v>
      </c>
      <c r="C678" s="71" t="s">
        <v>101</v>
      </c>
      <c r="D678" s="72" t="n">
        <v>0.496</v>
      </c>
      <c r="E678" s="72" t="n">
        <v>0.062</v>
      </c>
      <c r="F678" s="72" t="n">
        <v>0.248</v>
      </c>
      <c r="G678" s="73" t="n">
        <f aca="false">D678+E678+F678</f>
        <v>0.806</v>
      </c>
      <c r="H678" s="73" t="n">
        <f aca="false">I678-G678</f>
        <v>3.694</v>
      </c>
      <c r="I678" s="16" t="n">
        <v>4.5</v>
      </c>
      <c r="J678" s="74" t="n">
        <f aca="false">H678/I678*100</f>
        <v>82.0888888888889</v>
      </c>
      <c r="K678" s="62" t="n">
        <v>261</v>
      </c>
      <c r="L678" s="73" t="n">
        <f aca="false">M678+N678-P678</f>
        <v>68</v>
      </c>
      <c r="M678" s="74" t="n">
        <v>107</v>
      </c>
      <c r="N678" s="74" t="n">
        <v>8</v>
      </c>
      <c r="O678" s="75" t="n">
        <f aca="false">L678/(H678*Q678)</f>
        <v>23.0102869518138</v>
      </c>
      <c r="P678" s="74" t="n">
        <v>47</v>
      </c>
      <c r="Q678" s="72" t="n">
        <v>0.8</v>
      </c>
      <c r="R678" s="73" t="n">
        <f aca="false">S678*T678*U678*V678</f>
        <v>8.415</v>
      </c>
      <c r="S678" s="74" t="n">
        <v>6</v>
      </c>
      <c r="T678" s="72" t="n">
        <v>0.45</v>
      </c>
      <c r="U678" s="72" t="n">
        <f aca="false">44/12</f>
        <v>3.66666666666667</v>
      </c>
      <c r="V678" s="72" t="n">
        <f aca="false">IF(B678="озимая пшеница", IF(C678="классическая технология", 0.65, 0.82),
 IF(B678="подсолнечник", IF(C678="классическая технология", 0.68, 0.75),
 IF(B678="кукуруза", IF(C678="классическая технология", 0.65, 0.85),
 IF(B678="многолетние травы", IF(C678="классическая технология", 0.55, 0.7),
 IF(B678="Лён", IF(C678="классическая технология", 0.48, 0.7),
 IF(B678="Горох", IF(C678="классическая технология", 0.55, 0.8),
 "введите корректное значение"
 ))))))</f>
        <v>0.85</v>
      </c>
      <c r="W678" s="73" t="n">
        <f aca="false">H678*X678</f>
        <v>3.54624</v>
      </c>
      <c r="X678" s="72" t="n">
        <v>0.96</v>
      </c>
    </row>
    <row r="679" customFormat="false" ht="15" hidden="false" customHeight="false" outlineLevel="0" collapsed="false">
      <c r="A679" s="59" t="n">
        <v>677</v>
      </c>
      <c r="B679" s="71" t="s">
        <v>106</v>
      </c>
      <c r="C679" s="71" t="s">
        <v>101</v>
      </c>
      <c r="D679" s="72" t="n">
        <v>0.232</v>
      </c>
      <c r="E679" s="72" t="n">
        <v>0.058</v>
      </c>
      <c r="F679" s="72" t="n">
        <v>0.174</v>
      </c>
      <c r="G679" s="73" t="n">
        <f aca="false">D679+E679+F679</f>
        <v>0.464</v>
      </c>
      <c r="H679" s="73" t="n">
        <f aca="false">I679-G679</f>
        <v>3.936</v>
      </c>
      <c r="I679" s="16" t="n">
        <v>4.4</v>
      </c>
      <c r="J679" s="74" t="n">
        <f aca="false">H679/I679*100</f>
        <v>89.4545454545455</v>
      </c>
      <c r="K679" s="62" t="n">
        <v>290</v>
      </c>
      <c r="L679" s="73" t="n">
        <f aca="false">M679+N679-P679</f>
        <v>45</v>
      </c>
      <c r="M679" s="74" t="n">
        <v>80</v>
      </c>
      <c r="N679" s="74" t="n">
        <v>9</v>
      </c>
      <c r="O679" s="75" t="n">
        <f aca="false">L679/(H679*Q679)</f>
        <v>13.9425936942296</v>
      </c>
      <c r="P679" s="74" t="n">
        <v>44</v>
      </c>
      <c r="Q679" s="72" t="n">
        <v>0.82</v>
      </c>
      <c r="R679" s="73" t="n">
        <f aca="false">S679*T679*U679*V679</f>
        <v>3.465</v>
      </c>
      <c r="S679" s="74" t="n">
        <v>3</v>
      </c>
      <c r="T679" s="72" t="n">
        <v>0.45</v>
      </c>
      <c r="U679" s="72" t="n">
        <f aca="false">44/12</f>
        <v>3.66666666666667</v>
      </c>
      <c r="V679" s="72" t="n">
        <f aca="false">IF(B679="озимая пшеница", IF(C679="классическая технология", 0.65, 0.82),
 IF(B679="подсолнечник", IF(C679="классическая технология", 0.68, 0.75),
 IF(B679="кукуруза", IF(C679="классическая технология", 0.65, 0.85),
 IF(B679="многолетние травы", IF(C679="классическая технология", 0.55, 0.7),
 IF(B679="Лён", IF(C679="классическая технология", 0.48, 0.7),
 IF(B679="Горох", IF(C679="классическая технология", 0.55, 0.8),
 "введите корректное значение"
 ))))))</f>
        <v>0.7</v>
      </c>
      <c r="W679" s="73" t="n">
        <f aca="false">H679*X679</f>
        <v>3.58176</v>
      </c>
      <c r="X679" s="72" t="n">
        <v>0.91</v>
      </c>
    </row>
    <row r="680" customFormat="false" ht="15" hidden="false" customHeight="false" outlineLevel="0" collapsed="false">
      <c r="A680" s="59" t="n">
        <v>678</v>
      </c>
      <c r="B680" s="71" t="s">
        <v>106</v>
      </c>
      <c r="C680" s="71" t="s">
        <v>102</v>
      </c>
      <c r="D680" s="72" t="n">
        <v>0.532</v>
      </c>
      <c r="E680" s="72" t="n">
        <v>0.152</v>
      </c>
      <c r="F680" s="72" t="n">
        <v>0.608</v>
      </c>
      <c r="G680" s="73" t="n">
        <f aca="false">D680+E680+F680</f>
        <v>1.292</v>
      </c>
      <c r="H680" s="73" t="n">
        <f aca="false">I680-G680</f>
        <v>3.408</v>
      </c>
      <c r="I680" s="16" t="n">
        <v>4.7</v>
      </c>
      <c r="J680" s="74" t="n">
        <f aca="false">H680/I680*100</f>
        <v>72.5106382978724</v>
      </c>
      <c r="K680" s="62" t="n">
        <v>192</v>
      </c>
      <c r="L680" s="73" t="n">
        <f aca="false">M680+N680-P680</f>
        <v>108</v>
      </c>
      <c r="M680" s="74" t="n">
        <v>140</v>
      </c>
      <c r="N680" s="74" t="n">
        <v>8</v>
      </c>
      <c r="O680" s="75" t="n">
        <f aca="false">L680/(H680*Q680)</f>
        <v>33.0105633802817</v>
      </c>
      <c r="P680" s="74" t="n">
        <v>40</v>
      </c>
      <c r="Q680" s="72" t="n">
        <v>0.96</v>
      </c>
      <c r="R680" s="73" t="n">
        <f aca="false">S680*T680*U680*V680</f>
        <v>4.5375</v>
      </c>
      <c r="S680" s="74" t="n">
        <v>5</v>
      </c>
      <c r="T680" s="72" t="n">
        <v>0.45</v>
      </c>
      <c r="U680" s="72" t="n">
        <f aca="false">44/12</f>
        <v>3.66666666666667</v>
      </c>
      <c r="V680" s="72" t="n">
        <f aca="false">IF(B680="озимая пшеница", IF(C680="классическая технология", 0.65, 0.82),
 IF(B680="подсолнечник", IF(C680="классическая технология", 0.68, 0.75),
 IF(B680="кукуруза", IF(C680="классическая технология", 0.65, 0.85),
 IF(B680="многолетние травы", IF(C680="классическая технология", 0.55, 0.7),
 IF(B680="Лён", IF(C680="классическая технология", 0.48, 0.7),
 IF(B680="Горох", IF(C680="классическая технология", 0.55, 0.8),
 "введите корректное значение"
 ))))))</f>
        <v>0.55</v>
      </c>
      <c r="W680" s="73" t="n">
        <f aca="false">H680*X680</f>
        <v>3.30576</v>
      </c>
      <c r="X680" s="72" t="n">
        <v>0.97</v>
      </c>
    </row>
    <row r="681" customFormat="false" ht="15" hidden="false" customHeight="false" outlineLevel="0" collapsed="false">
      <c r="A681" s="59" t="n">
        <v>679</v>
      </c>
      <c r="B681" s="71" t="s">
        <v>103</v>
      </c>
      <c r="C681" s="71" t="s">
        <v>102</v>
      </c>
      <c r="D681" s="72" t="n">
        <v>0.504</v>
      </c>
      <c r="E681" s="72" t="n">
        <v>0.063</v>
      </c>
      <c r="F681" s="72" t="n">
        <v>0.252</v>
      </c>
      <c r="G681" s="73" t="n">
        <f aca="false">D681+E681+F681</f>
        <v>0.819</v>
      </c>
      <c r="H681" s="73" t="n">
        <f aca="false">I681-G681</f>
        <v>4.181</v>
      </c>
      <c r="I681" s="16" t="n">
        <v>5</v>
      </c>
      <c r="J681" s="74" t="n">
        <f aca="false">H681/I681*100</f>
        <v>83.62</v>
      </c>
      <c r="K681" s="62" t="n">
        <v>500</v>
      </c>
      <c r="L681" s="73" t="n">
        <f aca="false">M681+N681-P681</f>
        <v>64</v>
      </c>
      <c r="M681" s="74" t="n">
        <v>96</v>
      </c>
      <c r="N681" s="74" t="n">
        <v>12</v>
      </c>
      <c r="O681" s="75" t="n">
        <f aca="false">L681/(H681*Q681)</f>
        <v>18.0086385187895</v>
      </c>
      <c r="P681" s="74" t="n">
        <v>44</v>
      </c>
      <c r="Q681" s="72" t="n">
        <v>0.85</v>
      </c>
      <c r="R681" s="73" t="n">
        <f aca="false">S681*T681*U681*V681</f>
        <v>4.29</v>
      </c>
      <c r="S681" s="74" t="n">
        <v>4</v>
      </c>
      <c r="T681" s="72" t="n">
        <v>0.45</v>
      </c>
      <c r="U681" s="72" t="n">
        <f aca="false">44/12</f>
        <v>3.66666666666667</v>
      </c>
      <c r="V681" s="72" t="n">
        <f aca="false">IF(B681="озимая пшеница", IF(C681="классическая технология", 0.65, 0.82),
 IF(B681="подсолнечник", IF(C681="классическая технология", 0.68, 0.75),
 IF(B681="кукуруза", IF(C681="классическая технология", 0.65, 0.85),
 IF(B681="многолетние травы", IF(C681="классическая технология", 0.55, 0.7),
 IF(B681="Лён", IF(C681="классическая технология", 0.48, 0.7),
 IF(B681="Горох", IF(C681="классическая технология", 0.55, 0.8),
 "введите корректное значение"
 ))))))</f>
        <v>0.65</v>
      </c>
      <c r="W681" s="73" t="n">
        <f aca="false">H681*X681</f>
        <v>3.51204</v>
      </c>
      <c r="X681" s="72" t="n">
        <v>0.84</v>
      </c>
    </row>
    <row r="682" customFormat="false" ht="15" hidden="false" customHeight="false" outlineLevel="0" collapsed="false">
      <c r="A682" s="59" t="n">
        <v>680</v>
      </c>
      <c r="B682" s="71" t="s">
        <v>103</v>
      </c>
      <c r="C682" s="71" t="s">
        <v>102</v>
      </c>
      <c r="D682" s="72" t="n">
        <v>0.532</v>
      </c>
      <c r="E682" s="72" t="n">
        <v>0.076</v>
      </c>
      <c r="F682" s="72" t="n">
        <v>0.608</v>
      </c>
      <c r="G682" s="73" t="n">
        <f aca="false">D682+E682+F682</f>
        <v>1.216</v>
      </c>
      <c r="H682" s="73" t="n">
        <f aca="false">I682-G682</f>
        <v>3.784</v>
      </c>
      <c r="I682" s="16" t="n">
        <v>5</v>
      </c>
      <c r="J682" s="74" t="n">
        <f aca="false">H682/I682*100</f>
        <v>75.68</v>
      </c>
      <c r="K682" s="62" t="n">
        <v>138</v>
      </c>
      <c r="L682" s="73" t="n">
        <f aca="false">M682+N682-P682</f>
        <v>57</v>
      </c>
      <c r="M682" s="74" t="n">
        <v>122</v>
      </c>
      <c r="N682" s="74" t="n">
        <v>5</v>
      </c>
      <c r="O682" s="75" t="n">
        <f aca="false">L682/(H682*Q682)</f>
        <v>18.3700304233486</v>
      </c>
      <c r="P682" s="74" t="n">
        <v>70</v>
      </c>
      <c r="Q682" s="72" t="n">
        <v>0.82</v>
      </c>
      <c r="R682" s="73" t="n">
        <f aca="false">S682*T682*U682*V682</f>
        <v>3.2175</v>
      </c>
      <c r="S682" s="74" t="n">
        <v>3</v>
      </c>
      <c r="T682" s="72" t="n">
        <v>0.45</v>
      </c>
      <c r="U682" s="72" t="n">
        <f aca="false">44/12</f>
        <v>3.66666666666667</v>
      </c>
      <c r="V682" s="72" t="n">
        <f aca="false">IF(B682="озимая пшеница", IF(C682="классическая технология", 0.65, 0.82),
 IF(B682="подсолнечник", IF(C682="классическая технология", 0.68, 0.75),
 IF(B682="кукуруза", IF(C682="классическая технология", 0.65, 0.85),
 IF(B682="многолетние травы", IF(C682="классическая технология", 0.55, 0.7),
 IF(B682="Лён", IF(C682="классическая технология", 0.48, 0.7),
 IF(B682="Горох", IF(C682="классическая технология", 0.55, 0.8),
 "введите корректное значение"
 ))))))</f>
        <v>0.65</v>
      </c>
      <c r="W682" s="73" t="n">
        <f aca="false">H682*X682</f>
        <v>3.63264</v>
      </c>
      <c r="X682" s="72" t="n">
        <v>0.96</v>
      </c>
    </row>
    <row r="683" customFormat="false" ht="15" hidden="false" customHeight="false" outlineLevel="0" collapsed="false">
      <c r="A683" s="59" t="n">
        <v>681</v>
      </c>
      <c r="B683" s="71" t="s">
        <v>104</v>
      </c>
      <c r="C683" s="71" t="s">
        <v>101</v>
      </c>
      <c r="D683" s="72" t="n">
        <v>0.312</v>
      </c>
      <c r="E683" s="72" t="n">
        <v>0.104</v>
      </c>
      <c r="F683" s="72" t="n">
        <v>0.312</v>
      </c>
      <c r="G683" s="73" t="n">
        <f aca="false">D683+E683+F683</f>
        <v>0.728</v>
      </c>
      <c r="H683" s="73" t="n">
        <f aca="false">I683-G683</f>
        <v>1.172</v>
      </c>
      <c r="I683" s="16" t="n">
        <v>1.9</v>
      </c>
      <c r="J683" s="74" t="n">
        <f aca="false">H683/I683*100</f>
        <v>61.6842105263158</v>
      </c>
      <c r="K683" s="62" t="n">
        <v>202</v>
      </c>
      <c r="L683" s="73" t="n">
        <f aca="false">M683+N683-P683</f>
        <v>64</v>
      </c>
      <c r="M683" s="74" t="n">
        <v>127</v>
      </c>
      <c r="N683" s="74" t="n">
        <v>5</v>
      </c>
      <c r="O683" s="75" t="n">
        <f aca="false">L683/(H683*Q683)</f>
        <v>55.7219474820645</v>
      </c>
      <c r="P683" s="74" t="n">
        <v>68</v>
      </c>
      <c r="Q683" s="72" t="n">
        <v>0.98</v>
      </c>
      <c r="R683" s="73" t="n">
        <f aca="false">S683*T683*U683*V683</f>
        <v>6.6</v>
      </c>
      <c r="S683" s="74" t="n">
        <v>5</v>
      </c>
      <c r="T683" s="72" t="n">
        <v>0.45</v>
      </c>
      <c r="U683" s="72" t="n">
        <f aca="false">44/12</f>
        <v>3.66666666666667</v>
      </c>
      <c r="V683" s="72" t="n">
        <f aca="false">IF(B683="озимая пшеница", IF(C683="классическая технология", 0.65, 0.82),
 IF(B683="подсолнечник", IF(C683="классическая технология", 0.68, 0.75),
 IF(B683="кукуруза", IF(C683="классическая технология", 0.65, 0.85),
 IF(B683="многолетние травы", IF(C683="классическая технология", 0.55, 0.7),
 IF(B683="Лён", IF(C683="классическая технология", 0.48, 0.7),
 IF(B683="Горох", IF(C683="классическая технология", 0.55, 0.8),
 "введите корректное значение"
 ))))))</f>
        <v>0.8</v>
      </c>
      <c r="W683" s="73" t="n">
        <f aca="false">H683*X683</f>
        <v>1.14856</v>
      </c>
      <c r="X683" s="72" t="n">
        <v>0.98</v>
      </c>
    </row>
    <row r="684" customFormat="false" ht="15" hidden="false" customHeight="false" outlineLevel="0" collapsed="false">
      <c r="A684" s="59" t="n">
        <v>682</v>
      </c>
      <c r="B684" s="71" t="s">
        <v>107</v>
      </c>
      <c r="C684" s="71" t="s">
        <v>101</v>
      </c>
      <c r="D684" s="72" t="n">
        <v>0.192</v>
      </c>
      <c r="E684" s="72" t="n">
        <v>0.096</v>
      </c>
      <c r="F684" s="72" t="n">
        <v>0.336</v>
      </c>
      <c r="G684" s="73" t="n">
        <f aca="false">D684+E684+F684</f>
        <v>0.624</v>
      </c>
      <c r="H684" s="73" t="n">
        <f aca="false">I684-G684</f>
        <v>0.476</v>
      </c>
      <c r="I684" s="16" t="n">
        <v>1.1</v>
      </c>
      <c r="J684" s="74" t="n">
        <f aca="false">H684/I684*100</f>
        <v>43.2727272727273</v>
      </c>
      <c r="K684" s="62" t="n">
        <v>484</v>
      </c>
      <c r="L684" s="73" t="n">
        <f aca="false">M684+N684-P684</f>
        <v>97</v>
      </c>
      <c r="M684" s="74" t="n">
        <v>149</v>
      </c>
      <c r="N684" s="74" t="n">
        <v>10</v>
      </c>
      <c r="O684" s="75" t="n">
        <f aca="false">L684/(H684*Q684)</f>
        <v>210.084033613445</v>
      </c>
      <c r="P684" s="74" t="n">
        <v>62</v>
      </c>
      <c r="Q684" s="72" t="n">
        <v>0.97</v>
      </c>
      <c r="R684" s="73" t="n">
        <f aca="false">S684*T684*U684*V684</f>
        <v>7.425</v>
      </c>
      <c r="S684" s="74" t="n">
        <v>6</v>
      </c>
      <c r="T684" s="72" t="n">
        <v>0.45</v>
      </c>
      <c r="U684" s="72" t="n">
        <f aca="false">44/12</f>
        <v>3.66666666666667</v>
      </c>
      <c r="V684" s="72" t="n">
        <f aca="false">IF(B684="озимая пшеница", IF(C684="классическая технология", 0.65, 0.82),
 IF(B684="подсолнечник", IF(C684="классическая технология", 0.68, 0.75),
 IF(B684="кукуруза", IF(C684="классическая технология", 0.65, 0.85),
 IF(B684="многолетние травы", IF(C684="классическая технология", 0.55, 0.7),
 IF(B684="Лён", IF(C684="классическая технология", 0.48, 0.7),
 IF(B684="Горох", IF(C684="классическая технология", 0.55, 0.8),
 "введите корректное значение"
 ))))))</f>
        <v>0.75</v>
      </c>
      <c r="W684" s="73" t="n">
        <f aca="false">H684*X684</f>
        <v>0.39508</v>
      </c>
      <c r="X684" s="72" t="n">
        <v>0.83</v>
      </c>
    </row>
    <row r="685" customFormat="false" ht="15" hidden="false" customHeight="false" outlineLevel="0" collapsed="false">
      <c r="A685" s="59" t="n">
        <v>683</v>
      </c>
      <c r="B685" s="71" t="s">
        <v>100</v>
      </c>
      <c r="C685" s="71" t="s">
        <v>102</v>
      </c>
      <c r="D685" s="72" t="n">
        <v>0.268</v>
      </c>
      <c r="E685" s="72" t="n">
        <v>0.067</v>
      </c>
      <c r="F685" s="72" t="n">
        <v>0.402</v>
      </c>
      <c r="G685" s="73" t="n">
        <f aca="false">D685+E685+F685</f>
        <v>0.737</v>
      </c>
      <c r="H685" s="73" t="n">
        <f aca="false">I685-G685</f>
        <v>0.463</v>
      </c>
      <c r="I685" s="16" t="n">
        <v>1.2</v>
      </c>
      <c r="J685" s="74" t="n">
        <f aca="false">H685/I685*100</f>
        <v>38.5833333333333</v>
      </c>
      <c r="K685" s="62" t="n">
        <v>274</v>
      </c>
      <c r="L685" s="73" t="n">
        <f aca="false">M685+N685-P685</f>
        <v>16</v>
      </c>
      <c r="M685" s="74" t="n">
        <v>55</v>
      </c>
      <c r="N685" s="74" t="n">
        <v>12</v>
      </c>
      <c r="O685" s="75" t="n">
        <f aca="false">L685/(H685*Q685)</f>
        <v>37.5622124143112</v>
      </c>
      <c r="P685" s="74" t="n">
        <v>51</v>
      </c>
      <c r="Q685" s="72" t="n">
        <v>0.92</v>
      </c>
      <c r="R685" s="73" t="n">
        <f aca="false">S685*T685*U685*V685</f>
        <v>3.96</v>
      </c>
      <c r="S685" s="74" t="n">
        <v>5</v>
      </c>
      <c r="T685" s="72" t="n">
        <v>0.45</v>
      </c>
      <c r="U685" s="72" t="n">
        <f aca="false">44/12</f>
        <v>3.66666666666667</v>
      </c>
      <c r="V685" s="72" t="n">
        <f aca="false">IF(B685="озимая пшеница", IF(C685="классическая технология", 0.65, 0.82),
 IF(B685="подсолнечник", IF(C685="классическая технология", 0.68, 0.75),
 IF(B685="кукуруза", IF(C685="классическая технология", 0.65, 0.85),
 IF(B685="многолетние травы", IF(C685="классическая технология", 0.55, 0.7),
 IF(B685="Лён", IF(C685="классическая технология", 0.48, 0.7),
 IF(B685="Горох", IF(C685="классическая технология", 0.55, 0.8),
 "введите корректное значение"
 ))))))</f>
        <v>0.48</v>
      </c>
      <c r="W685" s="73" t="n">
        <f aca="false">H685*X685</f>
        <v>0.39355</v>
      </c>
      <c r="X685" s="72" t="n">
        <v>0.85</v>
      </c>
    </row>
    <row r="686" customFormat="false" ht="15" hidden="false" customHeight="false" outlineLevel="0" collapsed="false">
      <c r="A686" s="59" t="n">
        <v>684</v>
      </c>
      <c r="B686" s="71" t="s">
        <v>107</v>
      </c>
      <c r="C686" s="71" t="s">
        <v>102</v>
      </c>
      <c r="D686" s="72" t="n">
        <v>0.129</v>
      </c>
      <c r="E686" s="72" t="n">
        <v>0.043</v>
      </c>
      <c r="F686" s="72" t="n">
        <v>0.172</v>
      </c>
      <c r="G686" s="73" t="n">
        <f aca="false">D686+E686+F686</f>
        <v>0.344</v>
      </c>
      <c r="H686" s="73" t="n">
        <f aca="false">I686-G686</f>
        <v>0.856</v>
      </c>
      <c r="I686" s="16" t="n">
        <v>1.2</v>
      </c>
      <c r="J686" s="74" t="n">
        <f aca="false">H686/I686*100</f>
        <v>71.3333333333333</v>
      </c>
      <c r="K686" s="62" t="n">
        <v>283</v>
      </c>
      <c r="L686" s="73" t="n">
        <f aca="false">M686+N686-P686</f>
        <v>29</v>
      </c>
      <c r="M686" s="74" t="n">
        <v>98</v>
      </c>
      <c r="N686" s="74" t="n">
        <v>11</v>
      </c>
      <c r="O686" s="75" t="n">
        <f aca="false">L686/(H686*Q686)</f>
        <v>34.2207117908053</v>
      </c>
      <c r="P686" s="74" t="n">
        <v>80</v>
      </c>
      <c r="Q686" s="72" t="n">
        <v>0.99</v>
      </c>
      <c r="R686" s="73" t="n">
        <f aca="false">S686*T686*U686*V686</f>
        <v>3.366</v>
      </c>
      <c r="S686" s="74" t="n">
        <v>3</v>
      </c>
      <c r="T686" s="72" t="n">
        <v>0.45</v>
      </c>
      <c r="U686" s="72" t="n">
        <f aca="false">44/12</f>
        <v>3.66666666666667</v>
      </c>
      <c r="V686" s="72" t="n">
        <f aca="false">IF(B686="озимая пшеница", IF(C686="классическая технология", 0.65, 0.82),
 IF(B686="подсолнечник", IF(C686="классическая технология", 0.68, 0.75),
 IF(B686="кукуруза", IF(C686="классическая технология", 0.65, 0.85),
 IF(B686="многолетние травы", IF(C686="классическая технология", 0.55, 0.7),
 IF(B686="Лён", IF(C686="классическая технология", 0.48, 0.7),
 IF(B686="Горох", IF(C686="классическая технология", 0.55, 0.8),
 "введите корректное значение"
 ))))))</f>
        <v>0.68</v>
      </c>
      <c r="W686" s="73" t="n">
        <f aca="false">H686*X686</f>
        <v>0.83032</v>
      </c>
      <c r="X686" s="72" t="n">
        <v>0.97</v>
      </c>
    </row>
    <row r="687" customFormat="false" ht="15" hidden="false" customHeight="false" outlineLevel="0" collapsed="false">
      <c r="A687" s="59" t="n">
        <v>685</v>
      </c>
      <c r="B687" s="71" t="s">
        <v>103</v>
      </c>
      <c r="C687" s="71" t="s">
        <v>101</v>
      </c>
      <c r="D687" s="72" t="n">
        <v>0.204</v>
      </c>
      <c r="E687" s="72" t="n">
        <v>0.136</v>
      </c>
      <c r="F687" s="72" t="n">
        <v>0.34</v>
      </c>
      <c r="G687" s="73" t="n">
        <f aca="false">D687+E687+F687</f>
        <v>0.68</v>
      </c>
      <c r="H687" s="73" t="n">
        <f aca="false">I687-G687</f>
        <v>5.82</v>
      </c>
      <c r="I687" s="16" t="n">
        <v>6.5</v>
      </c>
      <c r="J687" s="74" t="n">
        <f aca="false">H687/I687*100</f>
        <v>89.5384615384616</v>
      </c>
      <c r="K687" s="62" t="n">
        <v>497</v>
      </c>
      <c r="L687" s="73" t="n">
        <f aca="false">M687+N687-P687</f>
        <v>-3</v>
      </c>
      <c r="M687" s="74" t="n">
        <v>74</v>
      </c>
      <c r="N687" s="74" t="n">
        <v>8</v>
      </c>
      <c r="O687" s="75" t="n">
        <f aca="false">L687/(H687*Q687)</f>
        <v>-0.644329896907216</v>
      </c>
      <c r="P687" s="74" t="n">
        <v>85</v>
      </c>
      <c r="Q687" s="72" t="n">
        <v>0.8</v>
      </c>
      <c r="R687" s="73" t="n">
        <f aca="false">S687*T687*U687*V687</f>
        <v>4.059</v>
      </c>
      <c r="S687" s="74" t="n">
        <v>3</v>
      </c>
      <c r="T687" s="72" t="n">
        <v>0.45</v>
      </c>
      <c r="U687" s="72" t="n">
        <f aca="false">44/12</f>
        <v>3.66666666666667</v>
      </c>
      <c r="V687" s="72" t="n">
        <f aca="false">IF(B687="озимая пшеница", IF(C687="классическая технология", 0.65, 0.82),
 IF(B687="подсолнечник", IF(C687="классическая технология", 0.68, 0.75),
 IF(B687="кукуруза", IF(C687="классическая технология", 0.65, 0.85),
 IF(B687="многолетние травы", IF(C687="классическая технология", 0.55, 0.7),
 IF(B687="Лён", IF(C687="классическая технология", 0.48, 0.7),
 IF(B687="Горох", IF(C687="классическая технология", 0.55, 0.8),
 "введите корректное значение"
 ))))))</f>
        <v>0.82</v>
      </c>
      <c r="W687" s="73" t="n">
        <f aca="false">H687*X687</f>
        <v>5.1216</v>
      </c>
      <c r="X687" s="72" t="n">
        <v>0.88</v>
      </c>
    </row>
    <row r="688" customFormat="false" ht="15" hidden="false" customHeight="false" outlineLevel="0" collapsed="false">
      <c r="A688" s="59" t="n">
        <v>686</v>
      </c>
      <c r="B688" s="71" t="s">
        <v>104</v>
      </c>
      <c r="C688" s="71" t="s">
        <v>101</v>
      </c>
      <c r="D688" s="72" t="n">
        <v>0.408</v>
      </c>
      <c r="E688" s="72" t="n">
        <v>0.102</v>
      </c>
      <c r="F688" s="72" t="n">
        <v>0.408</v>
      </c>
      <c r="G688" s="73" t="n">
        <f aca="false">D688+E688+F688</f>
        <v>0.918</v>
      </c>
      <c r="H688" s="73" t="n">
        <f aca="false">I688-G688</f>
        <v>1.282</v>
      </c>
      <c r="I688" s="16" t="n">
        <v>2.2</v>
      </c>
      <c r="J688" s="74" t="n">
        <f aca="false">H688/I688*100</f>
        <v>58.2727272727273</v>
      </c>
      <c r="K688" s="62" t="n">
        <v>175</v>
      </c>
      <c r="L688" s="73" t="n">
        <f aca="false">M688+N688-P688</f>
        <v>19</v>
      </c>
      <c r="M688" s="74" t="n">
        <v>89</v>
      </c>
      <c r="N688" s="74" t="n">
        <v>11</v>
      </c>
      <c r="O688" s="75" t="n">
        <f aca="false">L688/(H688*Q688)</f>
        <v>15.2789616739309</v>
      </c>
      <c r="P688" s="74" t="n">
        <v>81</v>
      </c>
      <c r="Q688" s="72" t="n">
        <v>0.97</v>
      </c>
      <c r="R688" s="73" t="n">
        <f aca="false">S688*T688*U688*V688</f>
        <v>3.96</v>
      </c>
      <c r="S688" s="74" t="n">
        <v>3</v>
      </c>
      <c r="T688" s="72" t="n">
        <v>0.45</v>
      </c>
      <c r="U688" s="72" t="n">
        <f aca="false">44/12</f>
        <v>3.66666666666667</v>
      </c>
      <c r="V688" s="72" t="n">
        <f aca="false">IF(B688="озимая пшеница", IF(C688="классическая технология", 0.65, 0.82),
 IF(B688="подсолнечник", IF(C688="классическая технология", 0.68, 0.75),
 IF(B688="кукуруза", IF(C688="классическая технология", 0.65, 0.85),
 IF(B688="многолетние травы", IF(C688="классическая технология", 0.55, 0.7),
 IF(B688="Лён", IF(C688="классическая технология", 0.48, 0.7),
 IF(B688="Горох", IF(C688="классическая технология", 0.55, 0.8),
 "введите корректное значение"
 ))))))</f>
        <v>0.8</v>
      </c>
      <c r="W688" s="73" t="n">
        <f aca="false">H688*X688</f>
        <v>1.12816</v>
      </c>
      <c r="X688" s="72" t="n">
        <v>0.88</v>
      </c>
    </row>
    <row r="689" customFormat="false" ht="15" hidden="false" customHeight="false" outlineLevel="0" collapsed="false">
      <c r="A689" s="59" t="n">
        <v>687</v>
      </c>
      <c r="B689" s="71" t="s">
        <v>103</v>
      </c>
      <c r="C689" s="71" t="s">
        <v>102</v>
      </c>
      <c r="D689" s="72" t="n">
        <v>0.219</v>
      </c>
      <c r="E689" s="72" t="n">
        <v>0.073</v>
      </c>
      <c r="F689" s="72" t="n">
        <v>0.219</v>
      </c>
      <c r="G689" s="73" t="n">
        <f aca="false">D689+E689+F689</f>
        <v>0.511</v>
      </c>
      <c r="H689" s="73" t="n">
        <f aca="false">I689-G689</f>
        <v>4.989</v>
      </c>
      <c r="I689" s="16" t="n">
        <v>5.5</v>
      </c>
      <c r="J689" s="74" t="n">
        <f aca="false">H689/I689*100</f>
        <v>90.7090909090909</v>
      </c>
      <c r="K689" s="62" t="n">
        <v>309</v>
      </c>
      <c r="L689" s="73" t="n">
        <f aca="false">M689+N689-P689</f>
        <v>67</v>
      </c>
      <c r="M689" s="74" t="n">
        <v>117</v>
      </c>
      <c r="N689" s="74" t="n">
        <v>6</v>
      </c>
      <c r="O689" s="75" t="n">
        <f aca="false">L689/(H689*Q689)</f>
        <v>14.2867499989338</v>
      </c>
      <c r="P689" s="74" t="n">
        <v>56</v>
      </c>
      <c r="Q689" s="72" t="n">
        <v>0.94</v>
      </c>
      <c r="R689" s="73" t="n">
        <f aca="false">S689*T689*U689*V689</f>
        <v>5.3625</v>
      </c>
      <c r="S689" s="74" t="n">
        <v>5</v>
      </c>
      <c r="T689" s="72" t="n">
        <v>0.45</v>
      </c>
      <c r="U689" s="72" t="n">
        <f aca="false">44/12</f>
        <v>3.66666666666667</v>
      </c>
      <c r="V689" s="72" t="n">
        <f aca="false">IF(B689="озимая пшеница", IF(C689="классическая технология", 0.65, 0.82),
 IF(B689="подсолнечник", IF(C689="классическая технология", 0.68, 0.75),
 IF(B689="кукуруза", IF(C689="классическая технология", 0.65, 0.85),
 IF(B689="многолетние травы", IF(C689="классическая технология", 0.55, 0.7),
 IF(B689="Лён", IF(C689="классическая технология", 0.48, 0.7),
 IF(B689="Горох", IF(C689="классическая технология", 0.55, 0.8),
 "введите корректное значение"
 ))))))</f>
        <v>0.65</v>
      </c>
      <c r="W689" s="73" t="n">
        <f aca="false">H689*X689</f>
        <v>4.88922</v>
      </c>
      <c r="X689" s="72" t="n">
        <v>0.98</v>
      </c>
    </row>
    <row r="690" customFormat="false" ht="15" hidden="false" customHeight="false" outlineLevel="0" collapsed="false">
      <c r="A690" s="59" t="n">
        <v>688</v>
      </c>
      <c r="B690" s="71" t="s">
        <v>105</v>
      </c>
      <c r="C690" s="71" t="s">
        <v>102</v>
      </c>
      <c r="D690" s="72" t="n">
        <v>0.469</v>
      </c>
      <c r="E690" s="72" t="n">
        <v>0.067</v>
      </c>
      <c r="F690" s="72" t="n">
        <v>0.268</v>
      </c>
      <c r="G690" s="73" t="n">
        <f aca="false">D690+E690+F690</f>
        <v>0.804</v>
      </c>
      <c r="H690" s="73" t="n">
        <f aca="false">I690-G690</f>
        <v>3.896</v>
      </c>
      <c r="I690" s="16" t="n">
        <v>4.7</v>
      </c>
      <c r="J690" s="74" t="n">
        <f aca="false">H690/I690*100</f>
        <v>82.8936170212766</v>
      </c>
      <c r="K690" s="62" t="n">
        <v>227</v>
      </c>
      <c r="L690" s="73" t="n">
        <f aca="false">M690+N690-P690</f>
        <v>42</v>
      </c>
      <c r="M690" s="74" t="n">
        <v>98</v>
      </c>
      <c r="N690" s="74" t="n">
        <v>5</v>
      </c>
      <c r="O690" s="75" t="n">
        <f aca="false">L690/(H690*Q690)</f>
        <v>11.2294661190965</v>
      </c>
      <c r="P690" s="74" t="n">
        <v>61</v>
      </c>
      <c r="Q690" s="72" t="n">
        <v>0.96</v>
      </c>
      <c r="R690" s="73" t="n">
        <f aca="false">S690*T690*U690*V690</f>
        <v>6.435</v>
      </c>
      <c r="S690" s="74" t="n">
        <v>6</v>
      </c>
      <c r="T690" s="72" t="n">
        <v>0.45</v>
      </c>
      <c r="U690" s="72" t="n">
        <f aca="false">44/12</f>
        <v>3.66666666666667</v>
      </c>
      <c r="V690" s="72" t="n">
        <f aca="false">IF(B690="озимая пшеница", IF(C690="классическая технология", 0.65, 0.82),
 IF(B690="подсолнечник", IF(C690="классическая технология", 0.68, 0.75),
 IF(B690="кукуруза", IF(C690="классическая технология", 0.65, 0.85),
 IF(B690="многолетние травы", IF(C690="классическая технология", 0.55, 0.7),
 IF(B690="Лён", IF(C690="классическая технология", 0.48, 0.7),
 IF(B690="Горох", IF(C690="классическая технология", 0.55, 0.8),
 "введите корректное значение"
 ))))))</f>
        <v>0.65</v>
      </c>
      <c r="W690" s="73" t="n">
        <f aca="false">H690*X690</f>
        <v>3.19472</v>
      </c>
      <c r="X690" s="72" t="n">
        <v>0.82</v>
      </c>
    </row>
    <row r="691" customFormat="false" ht="15" hidden="false" customHeight="false" outlineLevel="0" collapsed="false">
      <c r="A691" s="59" t="n">
        <v>689</v>
      </c>
      <c r="B691" s="71" t="s">
        <v>107</v>
      </c>
      <c r="C691" s="71" t="s">
        <v>102</v>
      </c>
      <c r="D691" s="72" t="n">
        <v>0.52</v>
      </c>
      <c r="E691" s="72" t="n">
        <v>0.13</v>
      </c>
      <c r="F691" s="72" t="n">
        <v>0.455</v>
      </c>
      <c r="G691" s="73" t="n">
        <f aca="false">D691+E691+F691</f>
        <v>1.105</v>
      </c>
      <c r="H691" s="73" t="n">
        <f aca="false">I691-G691</f>
        <v>0.095</v>
      </c>
      <c r="I691" s="16" t="n">
        <v>1.2</v>
      </c>
      <c r="J691" s="74" t="n">
        <f aca="false">H691/I691*100</f>
        <v>7.91666666666667</v>
      </c>
      <c r="K691" s="62" t="n">
        <v>390</v>
      </c>
      <c r="L691" s="73" t="n">
        <f aca="false">M691+N691-P691</f>
        <v>107</v>
      </c>
      <c r="M691" s="74" t="n">
        <v>145</v>
      </c>
      <c r="N691" s="74" t="n">
        <v>14</v>
      </c>
      <c r="O691" s="75" t="n">
        <f aca="false">L691/(H691*Q691)</f>
        <v>1294.61584996975</v>
      </c>
      <c r="P691" s="74" t="n">
        <v>52</v>
      </c>
      <c r="Q691" s="72" t="n">
        <v>0.87</v>
      </c>
      <c r="R691" s="73" t="n">
        <f aca="false">S691*T691*U691*V691</f>
        <v>6.732</v>
      </c>
      <c r="S691" s="74" t="n">
        <v>6</v>
      </c>
      <c r="T691" s="72" t="n">
        <v>0.45</v>
      </c>
      <c r="U691" s="72" t="n">
        <f aca="false">44/12</f>
        <v>3.66666666666667</v>
      </c>
      <c r="V691" s="72" t="n">
        <f aca="false">IF(B691="озимая пшеница", IF(C691="классическая технология", 0.65, 0.82),
 IF(B691="подсолнечник", IF(C691="классическая технология", 0.68, 0.75),
 IF(B691="кукуруза", IF(C691="классическая технология", 0.65, 0.85),
 IF(B691="многолетние травы", IF(C691="классическая технология", 0.55, 0.7),
 IF(B691="Лён", IF(C691="классическая технология", 0.48, 0.7),
 IF(B691="Горох", IF(C691="классическая технология", 0.55, 0.8),
 "введите корректное значение"
 ))))))</f>
        <v>0.68</v>
      </c>
      <c r="W691" s="73" t="n">
        <f aca="false">H691*X691</f>
        <v>0.0798</v>
      </c>
      <c r="X691" s="72" t="n">
        <v>0.84</v>
      </c>
    </row>
    <row r="692" customFormat="false" ht="15" hidden="false" customHeight="false" outlineLevel="0" collapsed="false">
      <c r="A692" s="59" t="n">
        <v>690</v>
      </c>
      <c r="B692" s="71" t="s">
        <v>106</v>
      </c>
      <c r="C692" s="71" t="s">
        <v>102</v>
      </c>
      <c r="D692" s="72" t="n">
        <v>0.464</v>
      </c>
      <c r="E692" s="72" t="n">
        <v>0.058</v>
      </c>
      <c r="F692" s="72" t="n">
        <v>0.232</v>
      </c>
      <c r="G692" s="73" t="n">
        <f aca="false">D692+E692+F692</f>
        <v>0.754</v>
      </c>
      <c r="H692" s="73" t="n">
        <f aca="false">I692-G692</f>
        <v>3.746</v>
      </c>
      <c r="I692" s="16" t="n">
        <v>4.5</v>
      </c>
      <c r="J692" s="74" t="n">
        <f aca="false">H692/I692*100</f>
        <v>83.2444444444444</v>
      </c>
      <c r="K692" s="62" t="n">
        <v>242</v>
      </c>
      <c r="L692" s="73" t="n">
        <f aca="false">M692+N692-P692</f>
        <v>-19</v>
      </c>
      <c r="M692" s="74" t="n">
        <v>56</v>
      </c>
      <c r="N692" s="74" t="n">
        <v>10</v>
      </c>
      <c r="O692" s="75" t="n">
        <f aca="false">L692/(H692*Q692)</f>
        <v>-5.39582647022072</v>
      </c>
      <c r="P692" s="74" t="n">
        <v>85</v>
      </c>
      <c r="Q692" s="72" t="n">
        <v>0.94</v>
      </c>
      <c r="R692" s="73" t="n">
        <f aca="false">S692*T692*U692*V692</f>
        <v>5.445</v>
      </c>
      <c r="S692" s="74" t="n">
        <v>6</v>
      </c>
      <c r="T692" s="72" t="n">
        <v>0.45</v>
      </c>
      <c r="U692" s="72" t="n">
        <f aca="false">44/12</f>
        <v>3.66666666666667</v>
      </c>
      <c r="V692" s="72" t="n">
        <f aca="false">IF(B692="озимая пшеница", IF(C692="классическая технология", 0.65, 0.82),
 IF(B692="подсолнечник", IF(C692="классическая технология", 0.68, 0.75),
 IF(B692="кукуруза", IF(C692="классическая технология", 0.65, 0.85),
 IF(B692="многолетние травы", IF(C692="классическая технология", 0.55, 0.7),
 IF(B692="Лён", IF(C692="классическая технология", 0.48, 0.7),
 IF(B692="Горох", IF(C692="классическая технология", 0.55, 0.8),
 "введите корректное значение"
 ))))))</f>
        <v>0.55</v>
      </c>
      <c r="W692" s="73" t="n">
        <f aca="false">H692*X692</f>
        <v>3.44632</v>
      </c>
      <c r="X692" s="72" t="n">
        <v>0.92</v>
      </c>
    </row>
    <row r="693" customFormat="false" ht="15" hidden="false" customHeight="false" outlineLevel="0" collapsed="false">
      <c r="A693" s="59" t="n">
        <v>691</v>
      </c>
      <c r="B693" s="71" t="s">
        <v>103</v>
      </c>
      <c r="C693" s="71" t="s">
        <v>101</v>
      </c>
      <c r="D693" s="72" t="n">
        <v>0.392</v>
      </c>
      <c r="E693" s="72" t="n">
        <v>0.056</v>
      </c>
      <c r="F693" s="72" t="n">
        <v>0.168</v>
      </c>
      <c r="G693" s="73" t="n">
        <f aca="false">D693+E693+F693</f>
        <v>0.616</v>
      </c>
      <c r="H693" s="73" t="n">
        <f aca="false">I693-G693</f>
        <v>5.784</v>
      </c>
      <c r="I693" s="16" t="n">
        <v>6.4</v>
      </c>
      <c r="J693" s="74" t="n">
        <f aca="false">H693/I693*100</f>
        <v>90.375</v>
      </c>
      <c r="K693" s="62" t="n">
        <v>488</v>
      </c>
      <c r="L693" s="73" t="n">
        <f aca="false">M693+N693-P693</f>
        <v>72</v>
      </c>
      <c r="M693" s="74" t="n">
        <v>142</v>
      </c>
      <c r="N693" s="74" t="n">
        <v>6</v>
      </c>
      <c r="O693" s="75" t="n">
        <f aca="false">L693/(H693*Q693)</f>
        <v>14.3081985977965</v>
      </c>
      <c r="P693" s="74" t="n">
        <v>76</v>
      </c>
      <c r="Q693" s="72" t="n">
        <v>0.87</v>
      </c>
      <c r="R693" s="73" t="n">
        <f aca="false">S693*T693*U693*V693</f>
        <v>6.765</v>
      </c>
      <c r="S693" s="74" t="n">
        <v>5</v>
      </c>
      <c r="T693" s="72" t="n">
        <v>0.45</v>
      </c>
      <c r="U693" s="72" t="n">
        <f aca="false">44/12</f>
        <v>3.66666666666667</v>
      </c>
      <c r="V693" s="72" t="n">
        <f aca="false">IF(B693="озимая пшеница", IF(C693="классическая технология", 0.65, 0.82),
 IF(B693="подсолнечник", IF(C693="классическая технология", 0.68, 0.75),
 IF(B693="кукуруза", IF(C693="классическая технология", 0.65, 0.85),
 IF(B693="многолетние травы", IF(C693="классическая технология", 0.55, 0.7),
 IF(B693="Лён", IF(C693="классическая технология", 0.48, 0.7),
 IF(B693="Горох", IF(C693="классическая технология", 0.55, 0.8),
 "введите корректное значение"
 ))))))</f>
        <v>0.82</v>
      </c>
      <c r="W693" s="73" t="n">
        <f aca="false">H693*X693</f>
        <v>5.37912</v>
      </c>
      <c r="X693" s="72" t="n">
        <v>0.93</v>
      </c>
    </row>
    <row r="694" customFormat="false" ht="15" hidden="false" customHeight="false" outlineLevel="0" collapsed="false">
      <c r="A694" s="59" t="n">
        <v>692</v>
      </c>
      <c r="B694" s="71" t="s">
        <v>104</v>
      </c>
      <c r="C694" s="71" t="s">
        <v>101</v>
      </c>
      <c r="D694" s="72" t="n">
        <v>0.518</v>
      </c>
      <c r="E694" s="72" t="n">
        <v>0.074</v>
      </c>
      <c r="F694" s="72" t="n">
        <v>0.518</v>
      </c>
      <c r="G694" s="73" t="n">
        <f aca="false">D694+E694+F694</f>
        <v>1.11</v>
      </c>
      <c r="H694" s="73" t="n">
        <f aca="false">I694-G694</f>
        <v>1.29</v>
      </c>
      <c r="I694" s="16" t="n">
        <v>2.4</v>
      </c>
      <c r="J694" s="74" t="n">
        <f aca="false">H694/I694*100</f>
        <v>53.75</v>
      </c>
      <c r="K694" s="62" t="n">
        <v>154</v>
      </c>
      <c r="L694" s="73" t="n">
        <f aca="false">M694+N694-P694</f>
        <v>67</v>
      </c>
      <c r="M694" s="74" t="n">
        <v>123</v>
      </c>
      <c r="N694" s="74" t="n">
        <v>9</v>
      </c>
      <c r="O694" s="75" t="n">
        <f aca="false">L694/(H694*Q694)</f>
        <v>62.5758849350892</v>
      </c>
      <c r="P694" s="74" t="n">
        <v>65</v>
      </c>
      <c r="Q694" s="72" t="n">
        <v>0.83</v>
      </c>
      <c r="R694" s="73" t="n">
        <f aca="false">S694*T694*U694*V694</f>
        <v>5.28</v>
      </c>
      <c r="S694" s="74" t="n">
        <v>4</v>
      </c>
      <c r="T694" s="72" t="n">
        <v>0.45</v>
      </c>
      <c r="U694" s="72" t="n">
        <f aca="false">44/12</f>
        <v>3.66666666666667</v>
      </c>
      <c r="V694" s="72" t="n">
        <f aca="false">IF(B694="озимая пшеница", IF(C694="классическая технология", 0.65, 0.82),
 IF(B694="подсолнечник", IF(C694="классическая технология", 0.68, 0.75),
 IF(B694="кукуруза", IF(C694="классическая технология", 0.65, 0.85),
 IF(B694="многолетние травы", IF(C694="классическая технология", 0.55, 0.7),
 IF(B694="Лён", IF(C694="классическая технология", 0.48, 0.7),
 IF(B694="Горох", IF(C694="классическая технология", 0.55, 0.8),
 "введите корректное значение"
 ))))))</f>
        <v>0.8</v>
      </c>
      <c r="W694" s="73" t="n">
        <f aca="false">H694*X694</f>
        <v>1.0965</v>
      </c>
      <c r="X694" s="72" t="n">
        <v>0.85</v>
      </c>
    </row>
    <row r="695" customFormat="false" ht="15" hidden="false" customHeight="false" outlineLevel="0" collapsed="false">
      <c r="A695" s="59" t="n">
        <v>693</v>
      </c>
      <c r="B695" s="71" t="s">
        <v>100</v>
      </c>
      <c r="C695" s="71" t="s">
        <v>102</v>
      </c>
      <c r="D695" s="72" t="n">
        <v>0.216</v>
      </c>
      <c r="E695" s="72" t="n">
        <v>0.054</v>
      </c>
      <c r="F695" s="72" t="n">
        <v>0.108</v>
      </c>
      <c r="G695" s="73" t="n">
        <f aca="false">D695+E695+F695</f>
        <v>0.378</v>
      </c>
      <c r="H695" s="73" t="n">
        <f aca="false">I695-G695</f>
        <v>0.822</v>
      </c>
      <c r="I695" s="16" t="n">
        <v>1.2</v>
      </c>
      <c r="J695" s="74" t="n">
        <f aca="false">H695/I695*100</f>
        <v>68.5</v>
      </c>
      <c r="K695" s="62" t="n">
        <v>433</v>
      </c>
      <c r="L695" s="73" t="n">
        <f aca="false">M695+N695-P695</f>
        <v>48</v>
      </c>
      <c r="M695" s="74" t="n">
        <v>81</v>
      </c>
      <c r="N695" s="74" t="n">
        <v>14</v>
      </c>
      <c r="O695" s="75" t="n">
        <f aca="false">L695/(H695*Q695)</f>
        <v>69.5168578380257</v>
      </c>
      <c r="P695" s="74" t="n">
        <v>47</v>
      </c>
      <c r="Q695" s="72" t="n">
        <v>0.84</v>
      </c>
      <c r="R695" s="73" t="n">
        <f aca="false">S695*T695*U695*V695</f>
        <v>4.752</v>
      </c>
      <c r="S695" s="74" t="n">
        <v>6</v>
      </c>
      <c r="T695" s="72" t="n">
        <v>0.45</v>
      </c>
      <c r="U695" s="72" t="n">
        <f aca="false">44/12</f>
        <v>3.66666666666667</v>
      </c>
      <c r="V695" s="72" t="n">
        <f aca="false">IF(B695="озимая пшеница", IF(C695="классическая технология", 0.65, 0.82),
 IF(B695="подсолнечник", IF(C695="классическая технология", 0.68, 0.75),
 IF(B695="кукуруза", IF(C695="классическая технология", 0.65, 0.85),
 IF(B695="многолетние травы", IF(C695="классическая технология", 0.55, 0.7),
 IF(B695="Лён", IF(C695="классическая технология", 0.48, 0.7),
 IF(B695="Горох", IF(C695="классическая технология", 0.55, 0.8),
 "введите корректное значение"
 ))))))</f>
        <v>0.48</v>
      </c>
      <c r="W695" s="73" t="n">
        <f aca="false">H695*X695</f>
        <v>0.69048</v>
      </c>
      <c r="X695" s="72" t="n">
        <v>0.84</v>
      </c>
    </row>
    <row r="696" customFormat="false" ht="15" hidden="false" customHeight="false" outlineLevel="0" collapsed="false">
      <c r="A696" s="59" t="n">
        <v>694</v>
      </c>
      <c r="B696" s="71" t="s">
        <v>106</v>
      </c>
      <c r="C696" s="71" t="s">
        <v>102</v>
      </c>
      <c r="D696" s="72" t="n">
        <v>0.153</v>
      </c>
      <c r="E696" s="72" t="n">
        <v>0.051</v>
      </c>
      <c r="F696" s="72" t="n">
        <v>0.153</v>
      </c>
      <c r="G696" s="73" t="n">
        <f aca="false">D696+E696+F696</f>
        <v>0.357</v>
      </c>
      <c r="H696" s="73" t="n">
        <f aca="false">I696-G696</f>
        <v>4.243</v>
      </c>
      <c r="I696" s="16" t="n">
        <v>4.6</v>
      </c>
      <c r="J696" s="74" t="n">
        <f aca="false">H696/I696*100</f>
        <v>92.2391304347826</v>
      </c>
      <c r="K696" s="62" t="n">
        <v>335</v>
      </c>
      <c r="L696" s="73" t="n">
        <f aca="false">M696+N696-P696</f>
        <v>26</v>
      </c>
      <c r="M696" s="74" t="n">
        <v>100</v>
      </c>
      <c r="N696" s="74" t="n">
        <v>7</v>
      </c>
      <c r="O696" s="75" t="n">
        <f aca="false">L696/(H696*Q696)</f>
        <v>6.96334068947786</v>
      </c>
      <c r="P696" s="74" t="n">
        <v>81</v>
      </c>
      <c r="Q696" s="72" t="n">
        <v>0.88</v>
      </c>
      <c r="R696" s="73" t="n">
        <f aca="false">S696*T696*U696*V696</f>
        <v>5.445</v>
      </c>
      <c r="S696" s="74" t="n">
        <v>6</v>
      </c>
      <c r="T696" s="72" t="n">
        <v>0.45</v>
      </c>
      <c r="U696" s="72" t="n">
        <f aca="false">44/12</f>
        <v>3.66666666666667</v>
      </c>
      <c r="V696" s="72" t="n">
        <f aca="false">IF(B696="озимая пшеница", IF(C696="классическая технология", 0.65, 0.82),
 IF(B696="подсолнечник", IF(C696="классическая технология", 0.68, 0.75),
 IF(B696="кукуруза", IF(C696="классическая технология", 0.65, 0.85),
 IF(B696="многолетние травы", IF(C696="классическая технология", 0.55, 0.7),
 IF(B696="Лён", IF(C696="классическая технология", 0.48, 0.7),
 IF(B696="Горох", IF(C696="классическая технология", 0.55, 0.8),
 "введите корректное значение"
 ))))))</f>
        <v>0.55</v>
      </c>
      <c r="W696" s="73" t="n">
        <f aca="false">H696*X696</f>
        <v>4.11571</v>
      </c>
      <c r="X696" s="72" t="n">
        <v>0.97</v>
      </c>
    </row>
    <row r="697" customFormat="false" ht="15" hidden="false" customHeight="false" outlineLevel="0" collapsed="false">
      <c r="A697" s="59" t="n">
        <v>695</v>
      </c>
      <c r="B697" s="71" t="s">
        <v>100</v>
      </c>
      <c r="C697" s="71" t="s">
        <v>101</v>
      </c>
      <c r="D697" s="72" t="n">
        <v>0.168</v>
      </c>
      <c r="E697" s="72" t="n">
        <v>0.056</v>
      </c>
      <c r="F697" s="72" t="n">
        <v>0.336</v>
      </c>
      <c r="G697" s="73" t="n">
        <f aca="false">D697+E697+F697</f>
        <v>0.56</v>
      </c>
      <c r="H697" s="73" t="n">
        <f aca="false">I697-G697</f>
        <v>0.74</v>
      </c>
      <c r="I697" s="16" t="n">
        <v>1.3</v>
      </c>
      <c r="J697" s="74" t="n">
        <f aca="false">H697/I697*100</f>
        <v>56.9230769230769</v>
      </c>
      <c r="K697" s="62" t="n">
        <v>431</v>
      </c>
      <c r="L697" s="73" t="n">
        <f aca="false">M697+N697-P697</f>
        <v>41</v>
      </c>
      <c r="M697" s="74" t="n">
        <v>101</v>
      </c>
      <c r="N697" s="74" t="n">
        <v>11</v>
      </c>
      <c r="O697" s="75" t="n">
        <f aca="false">L697/(H697*Q697)</f>
        <v>56.5361279646994</v>
      </c>
      <c r="P697" s="74" t="n">
        <v>71</v>
      </c>
      <c r="Q697" s="72" t="n">
        <v>0.98</v>
      </c>
      <c r="R697" s="73" t="n">
        <f aca="false">S697*T697*U697*V697</f>
        <v>6.93</v>
      </c>
      <c r="S697" s="74" t="n">
        <v>6</v>
      </c>
      <c r="T697" s="72" t="n">
        <v>0.45</v>
      </c>
      <c r="U697" s="72" t="n">
        <f aca="false">44/12</f>
        <v>3.66666666666667</v>
      </c>
      <c r="V697" s="72" t="n">
        <f aca="false">IF(B697="озимая пшеница", IF(C697="классическая технология", 0.65, 0.82),
 IF(B697="подсолнечник", IF(C697="классическая технология", 0.68, 0.75),
 IF(B697="кукуруза", IF(C697="классическая технология", 0.65, 0.85),
 IF(B697="многолетние травы", IF(C697="классическая технология", 0.55, 0.7),
 IF(B697="Лён", IF(C697="классическая технология", 0.48, 0.7),
 IF(B697="Горох", IF(C697="классическая технология", 0.55, 0.8),
 "введите корректное значение"
 ))))))</f>
        <v>0.7</v>
      </c>
      <c r="W697" s="73" t="n">
        <f aca="false">H697*X697</f>
        <v>0.6734</v>
      </c>
      <c r="X697" s="72" t="n">
        <v>0.91</v>
      </c>
    </row>
    <row r="698" customFormat="false" ht="15" hidden="false" customHeight="false" outlineLevel="0" collapsed="false">
      <c r="A698" s="59" t="n">
        <v>696</v>
      </c>
      <c r="B698" s="71" t="s">
        <v>106</v>
      </c>
      <c r="C698" s="71" t="s">
        <v>101</v>
      </c>
      <c r="D698" s="72" t="n">
        <v>0.276</v>
      </c>
      <c r="E698" s="72" t="n">
        <v>0.092</v>
      </c>
      <c r="F698" s="72" t="n">
        <v>0.368</v>
      </c>
      <c r="G698" s="73" t="n">
        <f aca="false">D698+E698+F698</f>
        <v>0.736</v>
      </c>
      <c r="H698" s="73" t="n">
        <f aca="false">I698-G698</f>
        <v>3.864</v>
      </c>
      <c r="I698" s="16" t="n">
        <v>4.6</v>
      </c>
      <c r="J698" s="74" t="n">
        <f aca="false">H698/I698*100</f>
        <v>84</v>
      </c>
      <c r="K698" s="62" t="n">
        <v>415</v>
      </c>
      <c r="L698" s="73" t="n">
        <f aca="false">M698+N698-P698</f>
        <v>17</v>
      </c>
      <c r="M698" s="74" t="n">
        <v>74</v>
      </c>
      <c r="N698" s="74" t="n">
        <v>8</v>
      </c>
      <c r="O698" s="75" t="n">
        <f aca="false">L698/(H698*Q698)</f>
        <v>4.88842880147228</v>
      </c>
      <c r="P698" s="74" t="n">
        <v>65</v>
      </c>
      <c r="Q698" s="72" t="n">
        <v>0.9</v>
      </c>
      <c r="R698" s="73" t="n">
        <f aca="false">S698*T698*U698*V698</f>
        <v>5.775</v>
      </c>
      <c r="S698" s="74" t="n">
        <v>5</v>
      </c>
      <c r="T698" s="72" t="n">
        <v>0.45</v>
      </c>
      <c r="U698" s="72" t="n">
        <f aca="false">44/12</f>
        <v>3.66666666666667</v>
      </c>
      <c r="V698" s="72" t="n">
        <f aca="false">IF(B698="озимая пшеница", IF(C698="классическая технология", 0.65, 0.82),
 IF(B698="подсолнечник", IF(C698="классическая технология", 0.68, 0.75),
 IF(B698="кукуруза", IF(C698="классическая технология", 0.65, 0.85),
 IF(B698="многолетние травы", IF(C698="классическая технология", 0.55, 0.7),
 IF(B698="Лён", IF(C698="классическая технология", 0.48, 0.7),
 IF(B698="Горох", IF(C698="классическая технология", 0.55, 0.8),
 "введите корректное значение"
 ))))))</f>
        <v>0.7</v>
      </c>
      <c r="W698" s="73" t="n">
        <f aca="false">H698*X698</f>
        <v>3.43896</v>
      </c>
      <c r="X698" s="72" t="n">
        <v>0.89</v>
      </c>
    </row>
    <row r="699" customFormat="false" ht="15" hidden="false" customHeight="false" outlineLevel="0" collapsed="false">
      <c r="A699" s="59" t="n">
        <v>697</v>
      </c>
      <c r="B699" s="71" t="s">
        <v>103</v>
      </c>
      <c r="C699" s="71" t="s">
        <v>101</v>
      </c>
      <c r="D699" s="72" t="n">
        <v>0.483</v>
      </c>
      <c r="E699" s="72" t="n">
        <v>0.138</v>
      </c>
      <c r="F699" s="72" t="n">
        <v>0.414</v>
      </c>
      <c r="G699" s="73" t="n">
        <f aca="false">D699+E699+F699</f>
        <v>1.035</v>
      </c>
      <c r="H699" s="73" t="n">
        <f aca="false">I699-G699</f>
        <v>3.865</v>
      </c>
      <c r="I699" s="16" t="n">
        <v>4.9</v>
      </c>
      <c r="J699" s="74" t="n">
        <f aca="false">H699/I699*100</f>
        <v>78.8775510204082</v>
      </c>
      <c r="K699" s="62" t="n">
        <v>454</v>
      </c>
      <c r="L699" s="73" t="n">
        <f aca="false">M699+N699-P699</f>
        <v>18</v>
      </c>
      <c r="M699" s="74" t="n">
        <v>86</v>
      </c>
      <c r="N699" s="74" t="n">
        <v>10</v>
      </c>
      <c r="O699" s="75" t="n">
        <f aca="false">L699/(H699*Q699)</f>
        <v>5.23278631335669</v>
      </c>
      <c r="P699" s="74" t="n">
        <v>78</v>
      </c>
      <c r="Q699" s="72" t="n">
        <v>0.89</v>
      </c>
      <c r="R699" s="73" t="n">
        <f aca="false">S699*T699*U699*V699</f>
        <v>4.059</v>
      </c>
      <c r="S699" s="74" t="n">
        <v>3</v>
      </c>
      <c r="T699" s="72" t="n">
        <v>0.45</v>
      </c>
      <c r="U699" s="72" t="n">
        <f aca="false">44/12</f>
        <v>3.66666666666667</v>
      </c>
      <c r="V699" s="72" t="n">
        <f aca="false">IF(B699="озимая пшеница", IF(C699="классическая технология", 0.65, 0.82),
 IF(B699="подсолнечник", IF(C699="классическая технология", 0.68, 0.75),
 IF(B699="кукуруза", IF(C699="классическая технология", 0.65, 0.85),
 IF(B699="многолетние травы", IF(C699="классическая технология", 0.55, 0.7),
 IF(B699="Лён", IF(C699="классическая технология", 0.48, 0.7),
 IF(B699="Горох", IF(C699="классическая технология", 0.55, 0.8),
 "введите корректное значение"
 ))))))</f>
        <v>0.82</v>
      </c>
      <c r="W699" s="73" t="n">
        <f aca="false">H699*X699</f>
        <v>3.74905</v>
      </c>
      <c r="X699" s="72" t="n">
        <v>0.97</v>
      </c>
    </row>
    <row r="700" customFormat="false" ht="15" hidden="false" customHeight="false" outlineLevel="0" collapsed="false">
      <c r="A700" s="59" t="n">
        <v>698</v>
      </c>
      <c r="B700" s="71" t="s">
        <v>100</v>
      </c>
      <c r="C700" s="71" t="s">
        <v>101</v>
      </c>
      <c r="D700" s="72" t="n">
        <v>0.123</v>
      </c>
      <c r="E700" s="72" t="n">
        <v>0.082</v>
      </c>
      <c r="F700" s="72" t="n">
        <v>0.287</v>
      </c>
      <c r="G700" s="73" t="n">
        <f aca="false">D700+E700+F700</f>
        <v>0.492</v>
      </c>
      <c r="H700" s="73" t="n">
        <f aca="false">I700-G700</f>
        <v>0.708</v>
      </c>
      <c r="I700" s="16" t="n">
        <v>1.2</v>
      </c>
      <c r="J700" s="74" t="n">
        <f aca="false">H700/I700*100</f>
        <v>59</v>
      </c>
      <c r="K700" s="62" t="n">
        <v>212</v>
      </c>
      <c r="L700" s="73" t="n">
        <f aca="false">M700+N700-P700</f>
        <v>83</v>
      </c>
      <c r="M700" s="74" t="n">
        <v>122</v>
      </c>
      <c r="N700" s="74" t="n">
        <v>10</v>
      </c>
      <c r="O700" s="75" t="n">
        <f aca="false">L700/(H700*Q700)</f>
        <v>123.40172465061</v>
      </c>
      <c r="P700" s="74" t="n">
        <v>49</v>
      </c>
      <c r="Q700" s="72" t="n">
        <v>0.95</v>
      </c>
      <c r="R700" s="73" t="n">
        <f aca="false">S700*T700*U700*V700</f>
        <v>5.775</v>
      </c>
      <c r="S700" s="74" t="n">
        <v>5</v>
      </c>
      <c r="T700" s="72" t="n">
        <v>0.45</v>
      </c>
      <c r="U700" s="72" t="n">
        <f aca="false">44/12</f>
        <v>3.66666666666667</v>
      </c>
      <c r="V700" s="72" t="n">
        <f aca="false">IF(B700="озимая пшеница", IF(C700="классическая технология", 0.65, 0.82),
 IF(B700="подсолнечник", IF(C700="классическая технология", 0.68, 0.75),
 IF(B700="кукуруза", IF(C700="классическая технология", 0.65, 0.85),
 IF(B700="многолетние травы", IF(C700="классическая технология", 0.55, 0.7),
 IF(B700="Лён", IF(C700="классическая технология", 0.48, 0.7),
 IF(B700="Горох", IF(C700="классическая технология", 0.55, 0.8),
 "введите корректное значение"
 ))))))</f>
        <v>0.7</v>
      </c>
      <c r="W700" s="73" t="n">
        <f aca="false">H700*X700</f>
        <v>0.6018</v>
      </c>
      <c r="X700" s="72" t="n">
        <v>0.85</v>
      </c>
    </row>
    <row r="701" customFormat="false" ht="15" hidden="false" customHeight="false" outlineLevel="0" collapsed="false">
      <c r="A701" s="59" t="n">
        <v>699</v>
      </c>
      <c r="B701" s="71" t="s">
        <v>106</v>
      </c>
      <c r="C701" s="71" t="s">
        <v>102</v>
      </c>
      <c r="D701" s="72" t="n">
        <v>0.228</v>
      </c>
      <c r="E701" s="72" t="n">
        <v>0.114</v>
      </c>
      <c r="F701" s="72" t="n">
        <v>0.399</v>
      </c>
      <c r="G701" s="73" t="n">
        <f aca="false">D701+E701+F701</f>
        <v>0.741</v>
      </c>
      <c r="H701" s="73" t="n">
        <f aca="false">I701-G701</f>
        <v>3.559</v>
      </c>
      <c r="I701" s="16" t="n">
        <v>4.3</v>
      </c>
      <c r="J701" s="74" t="n">
        <f aca="false">H701/I701*100</f>
        <v>82.7674418604651</v>
      </c>
      <c r="K701" s="62" t="n">
        <v>273</v>
      </c>
      <c r="L701" s="73" t="n">
        <f aca="false">M701+N701-P701</f>
        <v>18</v>
      </c>
      <c r="M701" s="74" t="n">
        <v>57</v>
      </c>
      <c r="N701" s="74" t="n">
        <v>10</v>
      </c>
      <c r="O701" s="75" t="n">
        <f aca="false">L701/(H701*Q701)</f>
        <v>5.5578026918291</v>
      </c>
      <c r="P701" s="74" t="n">
        <v>49</v>
      </c>
      <c r="Q701" s="72" t="n">
        <v>0.91</v>
      </c>
      <c r="R701" s="73" t="n">
        <f aca="false">S701*T701*U701*V701</f>
        <v>2.7225</v>
      </c>
      <c r="S701" s="74" t="n">
        <v>3</v>
      </c>
      <c r="T701" s="72" t="n">
        <v>0.45</v>
      </c>
      <c r="U701" s="72" t="n">
        <f aca="false">44/12</f>
        <v>3.66666666666667</v>
      </c>
      <c r="V701" s="72" t="n">
        <f aca="false">IF(B701="озимая пшеница", IF(C701="классическая технология", 0.65, 0.82),
 IF(B701="подсолнечник", IF(C701="классическая технология", 0.68, 0.75),
 IF(B701="кукуруза", IF(C701="классическая технология", 0.65, 0.85),
 IF(B701="многолетние травы", IF(C701="классическая технология", 0.55, 0.7),
 IF(B701="Лён", IF(C701="классическая технология", 0.48, 0.7),
 IF(B701="Горох", IF(C701="классическая технология", 0.55, 0.8),
 "введите корректное значение"
 ))))))</f>
        <v>0.55</v>
      </c>
      <c r="W701" s="73" t="n">
        <f aca="false">H701*X701</f>
        <v>3.09633</v>
      </c>
      <c r="X701" s="72" t="n">
        <v>0.87</v>
      </c>
    </row>
    <row r="702" customFormat="false" ht="15" hidden="false" customHeight="false" outlineLevel="0" collapsed="false">
      <c r="A702" s="59" t="n">
        <v>700</v>
      </c>
      <c r="B702" s="71" t="s">
        <v>106</v>
      </c>
      <c r="C702" s="71" t="s">
        <v>102</v>
      </c>
      <c r="D702" s="72" t="n">
        <v>0.204</v>
      </c>
      <c r="E702" s="72" t="n">
        <v>0.068</v>
      </c>
      <c r="F702" s="72" t="n">
        <v>0.408</v>
      </c>
      <c r="G702" s="73" t="n">
        <f aca="false">D702+E702+F702</f>
        <v>0.68</v>
      </c>
      <c r="H702" s="73" t="n">
        <f aca="false">I702-G702</f>
        <v>3.82</v>
      </c>
      <c r="I702" s="16" t="n">
        <v>4.5</v>
      </c>
      <c r="J702" s="74" t="n">
        <f aca="false">H702/I702*100</f>
        <v>84.8888888888889</v>
      </c>
      <c r="K702" s="62" t="n">
        <v>428</v>
      </c>
      <c r="L702" s="73" t="n">
        <f aca="false">M702+N702-P702</f>
        <v>36</v>
      </c>
      <c r="M702" s="74" t="n">
        <v>94</v>
      </c>
      <c r="N702" s="74" t="n">
        <v>9</v>
      </c>
      <c r="O702" s="75" t="n">
        <f aca="false">L702/(H702*Q702)</f>
        <v>11.2191473448018</v>
      </c>
      <c r="P702" s="74" t="n">
        <v>67</v>
      </c>
      <c r="Q702" s="72" t="n">
        <v>0.84</v>
      </c>
      <c r="R702" s="73" t="n">
        <f aca="false">S702*T702*U702*V702</f>
        <v>3.63</v>
      </c>
      <c r="S702" s="74" t="n">
        <v>4</v>
      </c>
      <c r="T702" s="72" t="n">
        <v>0.45</v>
      </c>
      <c r="U702" s="72" t="n">
        <f aca="false">44/12</f>
        <v>3.66666666666667</v>
      </c>
      <c r="V702" s="72" t="n">
        <f aca="false">IF(B702="озимая пшеница", IF(C702="классическая технология", 0.65, 0.82),
 IF(B702="подсолнечник", IF(C702="классическая технология", 0.68, 0.75),
 IF(B702="кукуруза", IF(C702="классическая технология", 0.65, 0.85),
 IF(B702="многолетние травы", IF(C702="классическая технология", 0.55, 0.7),
 IF(B702="Лён", IF(C702="классическая технология", 0.48, 0.7),
 IF(B702="Горох", IF(C702="классическая технология", 0.55, 0.8),
 "введите корректное значение"
 ))))))</f>
        <v>0.55</v>
      </c>
      <c r="W702" s="73" t="n">
        <f aca="false">H702*X702</f>
        <v>3.247</v>
      </c>
      <c r="X702" s="72" t="n">
        <v>0.85</v>
      </c>
    </row>
    <row r="703" customFormat="false" ht="15" hidden="false" customHeight="false" outlineLevel="0" collapsed="false">
      <c r="A703" s="59" t="n">
        <v>701</v>
      </c>
      <c r="B703" s="71" t="s">
        <v>105</v>
      </c>
      <c r="C703" s="71" t="s">
        <v>101</v>
      </c>
      <c r="D703" s="72" t="n">
        <v>0.272</v>
      </c>
      <c r="E703" s="72" t="n">
        <v>0.068</v>
      </c>
      <c r="F703" s="72" t="n">
        <v>0.408</v>
      </c>
      <c r="G703" s="73" t="n">
        <f aca="false">D703+E703+F703</f>
        <v>0.748</v>
      </c>
      <c r="H703" s="73" t="n">
        <f aca="false">I703-G703</f>
        <v>3.752</v>
      </c>
      <c r="I703" s="16" t="n">
        <v>4.5</v>
      </c>
      <c r="J703" s="74" t="n">
        <f aca="false">H703/I703*100</f>
        <v>83.3777777777778</v>
      </c>
      <c r="K703" s="62" t="n">
        <v>334</v>
      </c>
      <c r="L703" s="73" t="n">
        <f aca="false">M703+N703-P703</f>
        <v>82</v>
      </c>
      <c r="M703" s="74" t="n">
        <v>137</v>
      </c>
      <c r="N703" s="74" t="n">
        <v>8</v>
      </c>
      <c r="O703" s="75" t="n">
        <f aca="false">L703/(H703*Q703)</f>
        <v>22.7656361051883</v>
      </c>
      <c r="P703" s="74" t="n">
        <v>63</v>
      </c>
      <c r="Q703" s="72" t="n">
        <v>0.96</v>
      </c>
      <c r="R703" s="73" t="n">
        <f aca="false">S703*T703*U703*V703</f>
        <v>8.415</v>
      </c>
      <c r="S703" s="74" t="n">
        <v>6</v>
      </c>
      <c r="T703" s="72" t="n">
        <v>0.45</v>
      </c>
      <c r="U703" s="72" t="n">
        <f aca="false">44/12</f>
        <v>3.66666666666667</v>
      </c>
      <c r="V703" s="72" t="n">
        <f aca="false">IF(B703="озимая пшеница", IF(C703="классическая технология", 0.65, 0.82),
 IF(B703="подсолнечник", IF(C703="классическая технология", 0.68, 0.75),
 IF(B703="кукуруза", IF(C703="классическая технология", 0.65, 0.85),
 IF(B703="многолетние травы", IF(C703="классическая технология", 0.55, 0.7),
 IF(B703="Лён", IF(C703="классическая технология", 0.48, 0.7),
 IF(B703="Горох", IF(C703="классическая технология", 0.55, 0.8),
 "введите корректное значение"
 ))))))</f>
        <v>0.85</v>
      </c>
      <c r="W703" s="73" t="n">
        <f aca="false">H703*X703</f>
        <v>3.71448</v>
      </c>
      <c r="X703" s="72" t="n">
        <v>0.99</v>
      </c>
    </row>
    <row r="704" customFormat="false" ht="15" hidden="false" customHeight="false" outlineLevel="0" collapsed="false">
      <c r="A704" s="59" t="n">
        <v>702</v>
      </c>
      <c r="B704" s="71" t="s">
        <v>104</v>
      </c>
      <c r="C704" s="71" t="s">
        <v>101</v>
      </c>
      <c r="D704" s="72" t="n">
        <v>0.138</v>
      </c>
      <c r="E704" s="72" t="n">
        <v>0.092</v>
      </c>
      <c r="F704" s="72" t="n">
        <v>0.092</v>
      </c>
      <c r="G704" s="73" t="n">
        <f aca="false">D704+E704+F704</f>
        <v>0.322</v>
      </c>
      <c r="H704" s="73" t="n">
        <f aca="false">I704-G704</f>
        <v>1.578</v>
      </c>
      <c r="I704" s="16" t="n">
        <v>1.9</v>
      </c>
      <c r="J704" s="74" t="n">
        <f aca="false">H704/I704*100</f>
        <v>83.0526315789474</v>
      </c>
      <c r="K704" s="62" t="n">
        <v>424</v>
      </c>
      <c r="L704" s="73" t="n">
        <f aca="false">M704+N704-P704</f>
        <v>-19</v>
      </c>
      <c r="M704" s="74" t="n">
        <v>60</v>
      </c>
      <c r="N704" s="74" t="n">
        <v>11</v>
      </c>
      <c r="O704" s="75" t="n">
        <f aca="false">L704/(H704*Q704)</f>
        <v>-12.9468362020797</v>
      </c>
      <c r="P704" s="74" t="n">
        <v>90</v>
      </c>
      <c r="Q704" s="72" t="n">
        <v>0.93</v>
      </c>
      <c r="R704" s="73" t="n">
        <f aca="false">S704*T704*U704*V704</f>
        <v>3.96</v>
      </c>
      <c r="S704" s="74" t="n">
        <v>3</v>
      </c>
      <c r="T704" s="72" t="n">
        <v>0.45</v>
      </c>
      <c r="U704" s="72" t="n">
        <f aca="false">44/12</f>
        <v>3.66666666666667</v>
      </c>
      <c r="V704" s="72" t="n">
        <f aca="false">IF(B704="озимая пшеница", IF(C704="классическая технология", 0.65, 0.82),
 IF(B704="подсолнечник", IF(C704="классическая технология", 0.68, 0.75),
 IF(B704="кукуруза", IF(C704="классическая технология", 0.65, 0.85),
 IF(B704="многолетние травы", IF(C704="классическая технология", 0.55, 0.7),
 IF(B704="Лён", IF(C704="классическая технология", 0.48, 0.7),
 IF(B704="Горох", IF(C704="классическая технология", 0.55, 0.8),
 "введите корректное значение"
 ))))))</f>
        <v>0.8</v>
      </c>
      <c r="W704" s="73" t="n">
        <f aca="false">H704*X704</f>
        <v>1.578</v>
      </c>
      <c r="X704" s="72" t="n">
        <v>1</v>
      </c>
    </row>
    <row r="705" customFormat="false" ht="15" hidden="false" customHeight="false" outlineLevel="0" collapsed="false">
      <c r="A705" s="59" t="n">
        <v>703</v>
      </c>
      <c r="B705" s="71" t="s">
        <v>103</v>
      </c>
      <c r="C705" s="71" t="s">
        <v>102</v>
      </c>
      <c r="D705" s="72" t="n">
        <v>0.26</v>
      </c>
      <c r="E705" s="72" t="n">
        <v>0.065</v>
      </c>
      <c r="F705" s="72" t="n">
        <v>0.52</v>
      </c>
      <c r="G705" s="73" t="n">
        <f aca="false">D705+E705+F705</f>
        <v>0.845</v>
      </c>
      <c r="H705" s="73" t="n">
        <f aca="false">I705-G705</f>
        <v>6.255</v>
      </c>
      <c r="I705" s="16" t="n">
        <v>7.1</v>
      </c>
      <c r="J705" s="74" t="n">
        <f aca="false">H705/I705*100</f>
        <v>88.0985915492958</v>
      </c>
      <c r="K705" s="62" t="n">
        <v>130</v>
      </c>
      <c r="L705" s="73" t="n">
        <f aca="false">M705+N705-P705</f>
        <v>103</v>
      </c>
      <c r="M705" s="74" t="n">
        <v>150</v>
      </c>
      <c r="N705" s="74" t="n">
        <v>11</v>
      </c>
      <c r="O705" s="75" t="n">
        <f aca="false">L705/(H705*Q705)</f>
        <v>17.8987244986619</v>
      </c>
      <c r="P705" s="74" t="n">
        <v>58</v>
      </c>
      <c r="Q705" s="72" t="n">
        <v>0.92</v>
      </c>
      <c r="R705" s="73" t="n">
        <f aca="false">S705*T705*U705*V705</f>
        <v>5.3625</v>
      </c>
      <c r="S705" s="74" t="n">
        <v>5</v>
      </c>
      <c r="T705" s="72" t="n">
        <v>0.45</v>
      </c>
      <c r="U705" s="72" t="n">
        <f aca="false">44/12</f>
        <v>3.66666666666667</v>
      </c>
      <c r="V705" s="72" t="n">
        <f aca="false">IF(B705="озимая пшеница", IF(C705="классическая технология", 0.65, 0.82),
 IF(B705="подсолнечник", IF(C705="классическая технология", 0.68, 0.75),
 IF(B705="кукуруза", IF(C705="классическая технология", 0.65, 0.85),
 IF(B705="многолетние травы", IF(C705="классическая технология", 0.55, 0.7),
 IF(B705="Лён", IF(C705="классическая технология", 0.48, 0.7),
 IF(B705="Горох", IF(C705="классическая технология", 0.55, 0.8),
 "введите корректное значение"
 ))))))</f>
        <v>0.65</v>
      </c>
      <c r="W705" s="73" t="n">
        <f aca="false">H705*X705</f>
        <v>5.7546</v>
      </c>
      <c r="X705" s="72" t="n">
        <v>0.92</v>
      </c>
    </row>
    <row r="706" customFormat="false" ht="15" hidden="false" customHeight="false" outlineLevel="0" collapsed="false">
      <c r="A706" s="59" t="n">
        <v>704</v>
      </c>
      <c r="B706" s="71" t="s">
        <v>103</v>
      </c>
      <c r="C706" s="71" t="s">
        <v>101</v>
      </c>
      <c r="D706" s="72" t="n">
        <v>0.432</v>
      </c>
      <c r="E706" s="72" t="n">
        <v>0.054</v>
      </c>
      <c r="F706" s="72" t="n">
        <v>0.432</v>
      </c>
      <c r="G706" s="73" t="n">
        <f aca="false">D706+E706+F706</f>
        <v>0.918</v>
      </c>
      <c r="H706" s="73" t="n">
        <f aca="false">I706-G706</f>
        <v>3.282</v>
      </c>
      <c r="I706" s="16" t="n">
        <v>4.2</v>
      </c>
      <c r="J706" s="74" t="n">
        <f aca="false">H706/I706*100</f>
        <v>78.1428571428571</v>
      </c>
      <c r="K706" s="62" t="n">
        <v>346</v>
      </c>
      <c r="L706" s="73" t="n">
        <f aca="false">M706+N706-P706</f>
        <v>52</v>
      </c>
      <c r="M706" s="74" t="n">
        <v>130</v>
      </c>
      <c r="N706" s="74" t="n">
        <v>7</v>
      </c>
      <c r="O706" s="75" t="n">
        <f aca="false">L706/(H706*Q706)</f>
        <v>15.8439975624619</v>
      </c>
      <c r="P706" s="74" t="n">
        <v>85</v>
      </c>
      <c r="Q706" s="72" t="n">
        <v>1</v>
      </c>
      <c r="R706" s="73" t="n">
        <f aca="false">S706*T706*U706*V706</f>
        <v>6.765</v>
      </c>
      <c r="S706" s="74" t="n">
        <v>5</v>
      </c>
      <c r="T706" s="72" t="n">
        <v>0.45</v>
      </c>
      <c r="U706" s="72" t="n">
        <f aca="false">44/12</f>
        <v>3.66666666666667</v>
      </c>
      <c r="V706" s="72" t="n">
        <f aca="false">IF(B706="озимая пшеница", IF(C706="классическая технология", 0.65, 0.82),
 IF(B706="подсолнечник", IF(C706="классическая технология", 0.68, 0.75),
 IF(B706="кукуруза", IF(C706="классическая технология", 0.65, 0.85),
 IF(B706="многолетние травы", IF(C706="классическая технология", 0.55, 0.7),
 IF(B706="Лён", IF(C706="классическая технология", 0.48, 0.7),
 IF(B706="Горох", IF(C706="классическая технология", 0.55, 0.8),
 "введите корректное значение"
 ))))))</f>
        <v>0.82</v>
      </c>
      <c r="W706" s="73" t="n">
        <f aca="false">H706*X706</f>
        <v>2.88816</v>
      </c>
      <c r="X706" s="72" t="n">
        <v>0.88</v>
      </c>
    </row>
    <row r="707" customFormat="false" ht="15" hidden="false" customHeight="false" outlineLevel="0" collapsed="false">
      <c r="A707" s="59" t="n">
        <v>705</v>
      </c>
      <c r="B707" s="71" t="s">
        <v>104</v>
      </c>
      <c r="C707" s="71" t="s">
        <v>101</v>
      </c>
      <c r="D707" s="72" t="n">
        <v>0.296</v>
      </c>
      <c r="E707" s="72" t="n">
        <v>0.148</v>
      </c>
      <c r="F707" s="72" t="n">
        <v>0.148</v>
      </c>
      <c r="G707" s="73" t="n">
        <f aca="false">D707+E707+F707</f>
        <v>0.592</v>
      </c>
      <c r="H707" s="73" t="n">
        <f aca="false">I707-G707</f>
        <v>1.408</v>
      </c>
      <c r="I707" s="16" t="n">
        <v>2</v>
      </c>
      <c r="J707" s="74" t="n">
        <f aca="false">H707/I707*100</f>
        <v>70.4</v>
      </c>
      <c r="K707" s="62" t="n">
        <v>182</v>
      </c>
      <c r="L707" s="73" t="n">
        <f aca="false">M707+N707-P707</f>
        <v>40</v>
      </c>
      <c r="M707" s="74" t="n">
        <v>98</v>
      </c>
      <c r="N707" s="74" t="n">
        <v>8</v>
      </c>
      <c r="O707" s="75" t="n">
        <f aca="false">L707/(H707*Q707)</f>
        <v>32.2830578512397</v>
      </c>
      <c r="P707" s="74" t="n">
        <v>66</v>
      </c>
      <c r="Q707" s="72" t="n">
        <v>0.88</v>
      </c>
      <c r="R707" s="73" t="n">
        <f aca="false">S707*T707*U707*V707</f>
        <v>6.6</v>
      </c>
      <c r="S707" s="74" t="n">
        <v>5</v>
      </c>
      <c r="T707" s="72" t="n">
        <v>0.45</v>
      </c>
      <c r="U707" s="72" t="n">
        <f aca="false">44/12</f>
        <v>3.66666666666667</v>
      </c>
      <c r="V707" s="72" t="n">
        <f aca="false">IF(B707="озимая пшеница", IF(C707="классическая технология", 0.65, 0.82),
 IF(B707="подсолнечник", IF(C707="классическая технология", 0.68, 0.75),
 IF(B707="кукуруза", IF(C707="классическая технология", 0.65, 0.85),
 IF(B707="многолетние травы", IF(C707="классическая технология", 0.55, 0.7),
 IF(B707="Лён", IF(C707="классическая технология", 0.48, 0.7),
 IF(B707="Горох", IF(C707="классическая технология", 0.55, 0.8),
 "введите корректное значение"
 ))))))</f>
        <v>0.8</v>
      </c>
      <c r="W707" s="73" t="n">
        <f aca="false">H707*X707</f>
        <v>1.16864</v>
      </c>
      <c r="X707" s="72" t="n">
        <v>0.83</v>
      </c>
    </row>
    <row r="708" customFormat="false" ht="15" hidden="false" customHeight="false" outlineLevel="0" collapsed="false">
      <c r="A708" s="59" t="n">
        <v>706</v>
      </c>
      <c r="B708" s="71" t="s">
        <v>107</v>
      </c>
      <c r="C708" s="71" t="s">
        <v>101</v>
      </c>
      <c r="D708" s="72" t="n">
        <v>0.282</v>
      </c>
      <c r="E708" s="72" t="n">
        <v>0.047</v>
      </c>
      <c r="F708" s="72" t="n">
        <v>0.141</v>
      </c>
      <c r="G708" s="73" t="n">
        <f aca="false">D708+E708+F708</f>
        <v>0.47</v>
      </c>
      <c r="H708" s="73" t="n">
        <f aca="false">I708-G708</f>
        <v>0.93</v>
      </c>
      <c r="I708" s="16" t="n">
        <v>1.4</v>
      </c>
      <c r="J708" s="74" t="n">
        <f aca="false">H708/I708*100</f>
        <v>66.4285714285714</v>
      </c>
      <c r="K708" s="62" t="n">
        <v>418</v>
      </c>
      <c r="L708" s="73" t="n">
        <f aca="false">M708+N708-P708</f>
        <v>16</v>
      </c>
      <c r="M708" s="74" t="n">
        <v>60</v>
      </c>
      <c r="N708" s="74" t="n">
        <v>7</v>
      </c>
      <c r="O708" s="75" t="n">
        <f aca="false">L708/(H708*Q708)</f>
        <v>18.9058253574383</v>
      </c>
      <c r="P708" s="74" t="n">
        <v>51</v>
      </c>
      <c r="Q708" s="72" t="n">
        <v>0.91</v>
      </c>
      <c r="R708" s="73" t="n">
        <f aca="false">S708*T708*U708*V708</f>
        <v>4.95</v>
      </c>
      <c r="S708" s="74" t="n">
        <v>4</v>
      </c>
      <c r="T708" s="72" t="n">
        <v>0.45</v>
      </c>
      <c r="U708" s="72" t="n">
        <f aca="false">44/12</f>
        <v>3.66666666666667</v>
      </c>
      <c r="V708" s="72" t="n">
        <f aca="false">IF(B708="озимая пшеница", IF(C708="классическая технология", 0.65, 0.82),
 IF(B708="подсолнечник", IF(C708="классическая технология", 0.68, 0.75),
 IF(B708="кукуруза", IF(C708="классическая технология", 0.65, 0.85),
 IF(B708="многолетние травы", IF(C708="классическая технология", 0.55, 0.7),
 IF(B708="Лён", IF(C708="классическая технология", 0.48, 0.7),
 IF(B708="Горох", IF(C708="классическая технология", 0.55, 0.8),
 "введите корректное значение"
 ))))))</f>
        <v>0.75</v>
      </c>
      <c r="W708" s="73" t="n">
        <f aca="false">H708*X708</f>
        <v>0.7719</v>
      </c>
      <c r="X708" s="72" t="n">
        <v>0.83</v>
      </c>
    </row>
    <row r="709" customFormat="false" ht="15" hidden="false" customHeight="false" outlineLevel="0" collapsed="false">
      <c r="A709" s="59" t="n">
        <v>707</v>
      </c>
      <c r="B709" s="71" t="s">
        <v>104</v>
      </c>
      <c r="C709" s="71" t="s">
        <v>102</v>
      </c>
      <c r="D709" s="72" t="n">
        <v>0.3</v>
      </c>
      <c r="E709" s="72" t="n">
        <v>0.12</v>
      </c>
      <c r="F709" s="72" t="n">
        <v>0.24</v>
      </c>
      <c r="G709" s="73" t="n">
        <f aca="false">D709+E709+F709</f>
        <v>0.66</v>
      </c>
      <c r="H709" s="73" t="n">
        <f aca="false">I709-G709</f>
        <v>1.34</v>
      </c>
      <c r="I709" s="16" t="n">
        <v>2</v>
      </c>
      <c r="J709" s="74" t="n">
        <f aca="false">H709/I709*100</f>
        <v>67</v>
      </c>
      <c r="K709" s="62" t="n">
        <v>215</v>
      </c>
      <c r="L709" s="73" t="n">
        <f aca="false">M709+N709-P709</f>
        <v>80</v>
      </c>
      <c r="M709" s="74" t="n">
        <v>128</v>
      </c>
      <c r="N709" s="74" t="n">
        <v>15</v>
      </c>
      <c r="O709" s="75" t="n">
        <f aca="false">L709/(H709*Q709)</f>
        <v>59.7014925373134</v>
      </c>
      <c r="P709" s="74" t="n">
        <v>63</v>
      </c>
      <c r="Q709" s="72" t="n">
        <v>1</v>
      </c>
      <c r="R709" s="73" t="n">
        <f aca="false">S709*T709*U709*V709</f>
        <v>4.5375</v>
      </c>
      <c r="S709" s="74" t="n">
        <v>5</v>
      </c>
      <c r="T709" s="72" t="n">
        <v>0.45</v>
      </c>
      <c r="U709" s="72" t="n">
        <f aca="false">44/12</f>
        <v>3.66666666666667</v>
      </c>
      <c r="V709" s="72" t="n">
        <f aca="false">IF(B709="озимая пшеница", IF(C709="классическая технология", 0.65, 0.82),
 IF(B709="подсолнечник", IF(C709="классическая технология", 0.68, 0.75),
 IF(B709="кукуруза", IF(C709="классическая технология", 0.65, 0.85),
 IF(B709="многолетние травы", IF(C709="классическая технология", 0.55, 0.7),
 IF(B709="Лён", IF(C709="классическая технология", 0.48, 0.7),
 IF(B709="Горох", IF(C709="классическая технология", 0.55, 0.8),
 "введите корректное значение"
 ))))))</f>
        <v>0.55</v>
      </c>
      <c r="W709" s="73" t="n">
        <f aca="false">H709*X709</f>
        <v>1.1792</v>
      </c>
      <c r="X709" s="72" t="n">
        <v>0.88</v>
      </c>
    </row>
    <row r="710" customFormat="false" ht="15" hidden="false" customHeight="false" outlineLevel="0" collapsed="false">
      <c r="A710" s="59" t="n">
        <v>708</v>
      </c>
      <c r="B710" s="71" t="s">
        <v>106</v>
      </c>
      <c r="C710" s="71" t="s">
        <v>101</v>
      </c>
      <c r="D710" s="72" t="n">
        <v>0.26</v>
      </c>
      <c r="E710" s="72" t="n">
        <v>0.065</v>
      </c>
      <c r="F710" s="72" t="n">
        <v>0.39</v>
      </c>
      <c r="G710" s="73" t="n">
        <f aca="false">D710+E710+F710</f>
        <v>0.715</v>
      </c>
      <c r="H710" s="73" t="n">
        <f aca="false">I710-G710</f>
        <v>3.985</v>
      </c>
      <c r="I710" s="16" t="n">
        <v>4.7</v>
      </c>
      <c r="J710" s="74" t="n">
        <f aca="false">H710/I710*100</f>
        <v>84.7872340425532</v>
      </c>
      <c r="K710" s="62" t="n">
        <v>250</v>
      </c>
      <c r="L710" s="73" t="n">
        <f aca="false">M710+N710-P710</f>
        <v>73</v>
      </c>
      <c r="M710" s="74" t="n">
        <v>134</v>
      </c>
      <c r="N710" s="74" t="n">
        <v>7</v>
      </c>
      <c r="O710" s="75" t="n">
        <f aca="false">L710/(H710*Q710)</f>
        <v>18.5037324309595</v>
      </c>
      <c r="P710" s="74" t="n">
        <v>68</v>
      </c>
      <c r="Q710" s="72" t="n">
        <v>0.99</v>
      </c>
      <c r="R710" s="73" t="n">
        <f aca="false">S710*T710*U710*V710</f>
        <v>6.93</v>
      </c>
      <c r="S710" s="74" t="n">
        <v>6</v>
      </c>
      <c r="T710" s="72" t="n">
        <v>0.45</v>
      </c>
      <c r="U710" s="72" t="n">
        <f aca="false">44/12</f>
        <v>3.66666666666667</v>
      </c>
      <c r="V710" s="72" t="n">
        <f aca="false">IF(B710="озимая пшеница", IF(C710="классическая технология", 0.65, 0.82),
 IF(B710="подсолнечник", IF(C710="классическая технология", 0.68, 0.75),
 IF(B710="кукуруза", IF(C710="классическая технология", 0.65, 0.85),
 IF(B710="многолетние травы", IF(C710="классическая технология", 0.55, 0.7),
 IF(B710="Лён", IF(C710="классическая технология", 0.48, 0.7),
 IF(B710="Горох", IF(C710="классическая технология", 0.55, 0.8),
 "введите корректное значение"
 ))))))</f>
        <v>0.7</v>
      </c>
      <c r="W710" s="73" t="n">
        <f aca="false">H710*X710</f>
        <v>3.985</v>
      </c>
      <c r="X710" s="72" t="n">
        <v>1</v>
      </c>
    </row>
    <row r="711" customFormat="false" ht="15" hidden="false" customHeight="false" outlineLevel="0" collapsed="false">
      <c r="A711" s="59" t="n">
        <v>709</v>
      </c>
      <c r="B711" s="71" t="s">
        <v>106</v>
      </c>
      <c r="C711" s="71" t="s">
        <v>102</v>
      </c>
      <c r="D711" s="72" t="n">
        <v>0.305</v>
      </c>
      <c r="E711" s="72" t="n">
        <v>0.061</v>
      </c>
      <c r="F711" s="72" t="n">
        <v>0.305</v>
      </c>
      <c r="G711" s="73" t="n">
        <f aca="false">D711+E711+F711</f>
        <v>0.671</v>
      </c>
      <c r="H711" s="73" t="n">
        <f aca="false">I711-G711</f>
        <v>4.029</v>
      </c>
      <c r="I711" s="16" t="n">
        <v>4.7</v>
      </c>
      <c r="J711" s="74" t="n">
        <f aca="false">H711/I711*100</f>
        <v>85.7234042553192</v>
      </c>
      <c r="K711" s="62" t="n">
        <v>343</v>
      </c>
      <c r="L711" s="73" t="n">
        <f aca="false">M711+N711-P711</f>
        <v>73</v>
      </c>
      <c r="M711" s="74" t="n">
        <v>110</v>
      </c>
      <c r="N711" s="74" t="n">
        <v>5</v>
      </c>
      <c r="O711" s="75" t="n">
        <f aca="false">L711/(H711*Q711)</f>
        <v>19.4824084526964</v>
      </c>
      <c r="P711" s="74" t="n">
        <v>42</v>
      </c>
      <c r="Q711" s="72" t="n">
        <v>0.93</v>
      </c>
      <c r="R711" s="73" t="n">
        <f aca="false">S711*T711*U711*V711</f>
        <v>3.63</v>
      </c>
      <c r="S711" s="74" t="n">
        <v>4</v>
      </c>
      <c r="T711" s="72" t="n">
        <v>0.45</v>
      </c>
      <c r="U711" s="72" t="n">
        <f aca="false">44/12</f>
        <v>3.66666666666667</v>
      </c>
      <c r="V711" s="72" t="n">
        <f aca="false">IF(B711="озимая пшеница", IF(C711="классическая технология", 0.65, 0.82),
 IF(B711="подсолнечник", IF(C711="классическая технология", 0.68, 0.75),
 IF(B711="кукуруза", IF(C711="классическая технология", 0.65, 0.85),
 IF(B711="многолетние травы", IF(C711="классическая технология", 0.55, 0.7),
 IF(B711="Лён", IF(C711="классическая технология", 0.48, 0.7),
 IF(B711="Горох", IF(C711="классическая технология", 0.55, 0.8),
 "введите корректное значение"
 ))))))</f>
        <v>0.55</v>
      </c>
      <c r="W711" s="73" t="n">
        <f aca="false">H711*X711</f>
        <v>3.54552</v>
      </c>
      <c r="X711" s="72" t="n">
        <v>0.88</v>
      </c>
    </row>
    <row r="712" customFormat="false" ht="15" hidden="false" customHeight="false" outlineLevel="0" collapsed="false">
      <c r="A712" s="59" t="n">
        <v>710</v>
      </c>
      <c r="B712" s="71" t="s">
        <v>107</v>
      </c>
      <c r="C712" s="71" t="s">
        <v>102</v>
      </c>
      <c r="D712" s="72" t="n">
        <v>0.396</v>
      </c>
      <c r="E712" s="72" t="n">
        <v>0.132</v>
      </c>
      <c r="F712" s="72" t="n">
        <v>0.396</v>
      </c>
      <c r="G712" s="73" t="n">
        <f aca="false">D712+E712+F712</f>
        <v>0.924</v>
      </c>
      <c r="H712" s="73" t="n">
        <f aca="false">I712-G712</f>
        <v>0.676</v>
      </c>
      <c r="I712" s="16" t="n">
        <v>1.6</v>
      </c>
      <c r="J712" s="74" t="n">
        <f aca="false">H712/I712*100</f>
        <v>42.25</v>
      </c>
      <c r="K712" s="62" t="n">
        <v>134</v>
      </c>
      <c r="L712" s="73" t="n">
        <f aca="false">M712+N712-P712</f>
        <v>-6</v>
      </c>
      <c r="M712" s="74" t="n">
        <v>61</v>
      </c>
      <c r="N712" s="74" t="n">
        <v>9</v>
      </c>
      <c r="O712" s="75" t="n">
        <f aca="false">L712/(H712*Q712)</f>
        <v>-10.20199959192</v>
      </c>
      <c r="P712" s="74" t="n">
        <v>76</v>
      </c>
      <c r="Q712" s="72" t="n">
        <v>0.87</v>
      </c>
      <c r="R712" s="73" t="n">
        <f aca="false">S712*T712*U712*V712</f>
        <v>5.61</v>
      </c>
      <c r="S712" s="74" t="n">
        <v>5</v>
      </c>
      <c r="T712" s="72" t="n">
        <v>0.45</v>
      </c>
      <c r="U712" s="72" t="n">
        <f aca="false">44/12</f>
        <v>3.66666666666667</v>
      </c>
      <c r="V712" s="72" t="n">
        <f aca="false">IF(B712="озимая пшеница", IF(C712="классическая технология", 0.65, 0.82),
 IF(B712="подсолнечник", IF(C712="классическая технология", 0.68, 0.75),
 IF(B712="кукуруза", IF(C712="классическая технология", 0.65, 0.85),
 IF(B712="многолетние травы", IF(C712="классическая технология", 0.55, 0.7),
 IF(B712="Лён", IF(C712="классическая технология", 0.48, 0.7),
 IF(B712="Горох", IF(C712="классическая технология", 0.55, 0.8),
 "введите корректное значение"
 ))))))</f>
        <v>0.68</v>
      </c>
      <c r="W712" s="73" t="n">
        <f aca="false">H712*X712</f>
        <v>0.54756</v>
      </c>
      <c r="X712" s="72" t="n">
        <v>0.81</v>
      </c>
    </row>
    <row r="713" customFormat="false" ht="15" hidden="false" customHeight="false" outlineLevel="0" collapsed="false">
      <c r="A713" s="59" t="n">
        <v>711</v>
      </c>
      <c r="B713" s="71" t="s">
        <v>103</v>
      </c>
      <c r="C713" s="71" t="s">
        <v>102</v>
      </c>
      <c r="D713" s="72" t="n">
        <v>0.176</v>
      </c>
      <c r="E713" s="72" t="n">
        <v>0.044</v>
      </c>
      <c r="F713" s="72" t="n">
        <v>0.264</v>
      </c>
      <c r="G713" s="73" t="n">
        <f aca="false">D713+E713+F713</f>
        <v>0.484</v>
      </c>
      <c r="H713" s="73" t="n">
        <f aca="false">I713-G713</f>
        <v>4.816</v>
      </c>
      <c r="I713" s="16" t="n">
        <v>5.3</v>
      </c>
      <c r="J713" s="74" t="n">
        <f aca="false">H713/I713*100</f>
        <v>90.8679245283019</v>
      </c>
      <c r="K713" s="62" t="n">
        <v>327</v>
      </c>
      <c r="L713" s="73" t="n">
        <f aca="false">M713+N713-P713</f>
        <v>59</v>
      </c>
      <c r="M713" s="74" t="n">
        <v>105</v>
      </c>
      <c r="N713" s="74" t="n">
        <v>11</v>
      </c>
      <c r="O713" s="75" t="n">
        <f aca="false">L713/(H713*Q713)</f>
        <v>12.6297222317361</v>
      </c>
      <c r="P713" s="74" t="n">
        <v>57</v>
      </c>
      <c r="Q713" s="72" t="n">
        <v>0.97</v>
      </c>
      <c r="R713" s="73" t="n">
        <f aca="false">S713*T713*U713*V713</f>
        <v>4.29</v>
      </c>
      <c r="S713" s="74" t="n">
        <v>4</v>
      </c>
      <c r="T713" s="72" t="n">
        <v>0.45</v>
      </c>
      <c r="U713" s="72" t="n">
        <f aca="false">44/12</f>
        <v>3.66666666666667</v>
      </c>
      <c r="V713" s="72" t="n">
        <f aca="false">IF(B713="озимая пшеница", IF(C713="классическая технология", 0.65, 0.82),
 IF(B713="подсолнечник", IF(C713="классическая технология", 0.68, 0.75),
 IF(B713="кукуруза", IF(C713="классическая технология", 0.65, 0.85),
 IF(B713="многолетние травы", IF(C713="классическая технология", 0.55, 0.7),
 IF(B713="Лён", IF(C713="классическая технология", 0.48, 0.7),
 IF(B713="Горох", IF(C713="классическая технология", 0.55, 0.8),
 "введите корректное значение"
 ))))))</f>
        <v>0.65</v>
      </c>
      <c r="W713" s="73" t="n">
        <f aca="false">H713*X713</f>
        <v>3.90096</v>
      </c>
      <c r="X713" s="72" t="n">
        <v>0.81</v>
      </c>
    </row>
    <row r="714" customFormat="false" ht="15" hidden="false" customHeight="false" outlineLevel="0" collapsed="false">
      <c r="A714" s="59" t="n">
        <v>712</v>
      </c>
      <c r="B714" s="71" t="s">
        <v>107</v>
      </c>
      <c r="C714" s="71" t="s">
        <v>101</v>
      </c>
      <c r="D714" s="72" t="n">
        <v>0.584</v>
      </c>
      <c r="E714" s="72" t="n">
        <v>0.146</v>
      </c>
      <c r="F714" s="72" t="n">
        <v>0.365</v>
      </c>
      <c r="G714" s="73" t="n">
        <f aca="false">D714+E714+F714</f>
        <v>1.095</v>
      </c>
      <c r="H714" s="73" t="n">
        <f aca="false">I714-G714</f>
        <v>0.905</v>
      </c>
      <c r="I714" s="16" t="n">
        <v>2</v>
      </c>
      <c r="J714" s="74" t="n">
        <f aca="false">H714/I714*100</f>
        <v>45.25</v>
      </c>
      <c r="K714" s="62" t="n">
        <v>425</v>
      </c>
      <c r="L714" s="73" t="n">
        <f aca="false">M714+N714-P714</f>
        <v>93</v>
      </c>
      <c r="M714" s="74" t="n">
        <v>137</v>
      </c>
      <c r="N714" s="74" t="n">
        <v>15</v>
      </c>
      <c r="O714" s="75" t="n">
        <f aca="false">L714/(H714*Q714)</f>
        <v>109.32173504173</v>
      </c>
      <c r="P714" s="74" t="n">
        <v>59</v>
      </c>
      <c r="Q714" s="72" t="n">
        <v>0.94</v>
      </c>
      <c r="R714" s="73" t="n">
        <f aca="false">S714*T714*U714*V714</f>
        <v>3.7125</v>
      </c>
      <c r="S714" s="74" t="n">
        <v>3</v>
      </c>
      <c r="T714" s="72" t="n">
        <v>0.45</v>
      </c>
      <c r="U714" s="72" t="n">
        <f aca="false">44/12</f>
        <v>3.66666666666667</v>
      </c>
      <c r="V714" s="72" t="n">
        <f aca="false">IF(B714="озимая пшеница", IF(C714="классическая технология", 0.65, 0.82),
 IF(B714="подсолнечник", IF(C714="классическая технология", 0.68, 0.75),
 IF(B714="кукуруза", IF(C714="классическая технология", 0.65, 0.85),
 IF(B714="многолетние травы", IF(C714="классическая технология", 0.55, 0.7),
 IF(B714="Лён", IF(C714="классическая технология", 0.48, 0.7),
 IF(B714="Горох", IF(C714="классическая технология", 0.55, 0.8),
 "введите корректное значение"
 ))))))</f>
        <v>0.75</v>
      </c>
      <c r="W714" s="73" t="n">
        <f aca="false">H714*X714</f>
        <v>0.76925</v>
      </c>
      <c r="X714" s="72" t="n">
        <v>0.85</v>
      </c>
    </row>
    <row r="715" customFormat="false" ht="15" hidden="false" customHeight="false" outlineLevel="0" collapsed="false">
      <c r="A715" s="59" t="n">
        <v>713</v>
      </c>
      <c r="B715" s="71" t="s">
        <v>104</v>
      </c>
      <c r="C715" s="71" t="s">
        <v>102</v>
      </c>
      <c r="D715" s="72" t="n">
        <v>0.45</v>
      </c>
      <c r="E715" s="72" t="n">
        <v>0.075</v>
      </c>
      <c r="F715" s="72" t="n">
        <v>0.3</v>
      </c>
      <c r="G715" s="73" t="n">
        <f aca="false">D715+E715+F715</f>
        <v>0.825</v>
      </c>
      <c r="H715" s="73" t="n">
        <f aca="false">I715-G715</f>
        <v>1.275</v>
      </c>
      <c r="I715" s="16" t="n">
        <v>2.1</v>
      </c>
      <c r="J715" s="74" t="n">
        <f aca="false">H715/I715*100</f>
        <v>60.7142857142857</v>
      </c>
      <c r="K715" s="62" t="n">
        <v>427</v>
      </c>
      <c r="L715" s="73" t="n">
        <f aca="false">M715+N715-P715</f>
        <v>8</v>
      </c>
      <c r="M715" s="74" t="n">
        <v>55</v>
      </c>
      <c r="N715" s="74" t="n">
        <v>13</v>
      </c>
      <c r="O715" s="75" t="n">
        <f aca="false">L715/(H715*Q715)</f>
        <v>7.05001101564221</v>
      </c>
      <c r="P715" s="74" t="n">
        <v>60</v>
      </c>
      <c r="Q715" s="72" t="n">
        <v>0.89</v>
      </c>
      <c r="R715" s="73" t="n">
        <f aca="false">S715*T715*U715*V715</f>
        <v>4.5375</v>
      </c>
      <c r="S715" s="74" t="n">
        <v>5</v>
      </c>
      <c r="T715" s="72" t="n">
        <v>0.45</v>
      </c>
      <c r="U715" s="72" t="n">
        <f aca="false">44/12</f>
        <v>3.66666666666667</v>
      </c>
      <c r="V715" s="72" t="n">
        <f aca="false">IF(B715="озимая пшеница", IF(C715="классическая технология", 0.65, 0.82),
 IF(B715="подсолнечник", IF(C715="классическая технология", 0.68, 0.75),
 IF(B715="кукуруза", IF(C715="классическая технология", 0.65, 0.85),
 IF(B715="многолетние травы", IF(C715="классическая технология", 0.55, 0.7),
 IF(B715="Лён", IF(C715="классическая технология", 0.48, 0.7),
 IF(B715="Горох", IF(C715="классическая технология", 0.55, 0.8),
 "введите корректное значение"
 ))))))</f>
        <v>0.55</v>
      </c>
      <c r="W715" s="73" t="n">
        <f aca="false">H715*X715</f>
        <v>1.02</v>
      </c>
      <c r="X715" s="72" t="n">
        <v>0.8</v>
      </c>
    </row>
    <row r="716" customFormat="false" ht="15" hidden="false" customHeight="false" outlineLevel="0" collapsed="false">
      <c r="A716" s="59" t="n">
        <v>714</v>
      </c>
      <c r="B716" s="71" t="s">
        <v>105</v>
      </c>
      <c r="C716" s="71" t="s">
        <v>101</v>
      </c>
      <c r="D716" s="72" t="n">
        <v>0.153</v>
      </c>
      <c r="E716" s="72" t="n">
        <v>0.102</v>
      </c>
      <c r="F716" s="72" t="n">
        <v>0.357</v>
      </c>
      <c r="G716" s="73" t="n">
        <f aca="false">D716+E716+F716</f>
        <v>0.612</v>
      </c>
      <c r="H716" s="73" t="n">
        <f aca="false">I716-G716</f>
        <v>3.688</v>
      </c>
      <c r="I716" s="16" t="n">
        <v>4.3</v>
      </c>
      <c r="J716" s="74" t="n">
        <f aca="false">H716/I716*100</f>
        <v>85.7674418604651</v>
      </c>
      <c r="K716" s="62" t="n">
        <v>297</v>
      </c>
      <c r="L716" s="73" t="n">
        <f aca="false">M716+N716-P716</f>
        <v>78</v>
      </c>
      <c r="M716" s="74" t="n">
        <v>130</v>
      </c>
      <c r="N716" s="74" t="n">
        <v>7</v>
      </c>
      <c r="O716" s="75" t="n">
        <f aca="false">L716/(H716*Q716)</f>
        <v>26.4370932754881</v>
      </c>
      <c r="P716" s="74" t="n">
        <v>59</v>
      </c>
      <c r="Q716" s="72" t="n">
        <v>0.8</v>
      </c>
      <c r="R716" s="73" t="n">
        <f aca="false">S716*T716*U716*V716</f>
        <v>5.61</v>
      </c>
      <c r="S716" s="74" t="n">
        <v>4</v>
      </c>
      <c r="T716" s="72" t="n">
        <v>0.45</v>
      </c>
      <c r="U716" s="72" t="n">
        <f aca="false">44/12</f>
        <v>3.66666666666667</v>
      </c>
      <c r="V716" s="72" t="n">
        <f aca="false">IF(B716="озимая пшеница", IF(C716="классическая технология", 0.65, 0.82),
 IF(B716="подсолнечник", IF(C716="классическая технология", 0.68, 0.75),
 IF(B716="кукуруза", IF(C716="классическая технология", 0.65, 0.85),
 IF(B716="многолетние травы", IF(C716="классическая технология", 0.55, 0.7),
 IF(B716="Лён", IF(C716="классическая технология", 0.48, 0.7),
 IF(B716="Горох", IF(C716="классическая технология", 0.55, 0.8),
 "введите корректное значение"
 ))))))</f>
        <v>0.85</v>
      </c>
      <c r="W716" s="73" t="n">
        <f aca="false">H716*X716</f>
        <v>3.688</v>
      </c>
      <c r="X716" s="72" t="n">
        <v>1</v>
      </c>
    </row>
    <row r="717" customFormat="false" ht="15" hidden="false" customHeight="false" outlineLevel="0" collapsed="false">
      <c r="A717" s="59" t="n">
        <v>715</v>
      </c>
      <c r="B717" s="71" t="s">
        <v>104</v>
      </c>
      <c r="C717" s="71" t="s">
        <v>101</v>
      </c>
      <c r="D717" s="72" t="n">
        <v>0.21</v>
      </c>
      <c r="E717" s="72" t="n">
        <v>0.084</v>
      </c>
      <c r="F717" s="72" t="n">
        <v>0.126</v>
      </c>
      <c r="G717" s="73" t="n">
        <f aca="false">D717+E717+F717</f>
        <v>0.42</v>
      </c>
      <c r="H717" s="73" t="n">
        <f aca="false">I717-G717</f>
        <v>1.98</v>
      </c>
      <c r="I717" s="16" t="n">
        <v>2.4</v>
      </c>
      <c r="J717" s="74" t="n">
        <f aca="false">H717/I717*100</f>
        <v>82.5</v>
      </c>
      <c r="K717" s="62" t="n">
        <v>491</v>
      </c>
      <c r="L717" s="73" t="n">
        <f aca="false">M717+N717-P717</f>
        <v>48</v>
      </c>
      <c r="M717" s="74" t="n">
        <v>110</v>
      </c>
      <c r="N717" s="74" t="n">
        <v>15</v>
      </c>
      <c r="O717" s="75" t="n">
        <f aca="false">L717/(H717*Q717)</f>
        <v>24.4872972145699</v>
      </c>
      <c r="P717" s="74" t="n">
        <v>77</v>
      </c>
      <c r="Q717" s="72" t="n">
        <v>0.99</v>
      </c>
      <c r="R717" s="73" t="n">
        <f aca="false">S717*T717*U717*V717</f>
        <v>7.92</v>
      </c>
      <c r="S717" s="74" t="n">
        <v>6</v>
      </c>
      <c r="T717" s="72" t="n">
        <v>0.45</v>
      </c>
      <c r="U717" s="72" t="n">
        <f aca="false">44/12</f>
        <v>3.66666666666667</v>
      </c>
      <c r="V717" s="72" t="n">
        <f aca="false">IF(B717="озимая пшеница", IF(C717="классическая технология", 0.65, 0.82),
 IF(B717="подсолнечник", IF(C717="классическая технология", 0.68, 0.75),
 IF(B717="кукуруза", IF(C717="классическая технология", 0.65, 0.85),
 IF(B717="многолетние травы", IF(C717="классическая технология", 0.55, 0.7),
 IF(B717="Лён", IF(C717="классическая технология", 0.48, 0.7),
 IF(B717="Горох", IF(C717="классическая технология", 0.55, 0.8),
 "введите корректное значение"
 ))))))</f>
        <v>0.8</v>
      </c>
      <c r="W717" s="73" t="n">
        <f aca="false">H717*X717</f>
        <v>1.9206</v>
      </c>
      <c r="X717" s="72" t="n">
        <v>0.97</v>
      </c>
    </row>
    <row r="718" customFormat="false" ht="15" hidden="false" customHeight="false" outlineLevel="0" collapsed="false">
      <c r="A718" s="59" t="n">
        <v>716</v>
      </c>
      <c r="B718" s="71" t="s">
        <v>103</v>
      </c>
      <c r="C718" s="71" t="s">
        <v>101</v>
      </c>
      <c r="D718" s="72" t="n">
        <v>0.16</v>
      </c>
      <c r="E718" s="72" t="n">
        <v>0.08</v>
      </c>
      <c r="F718" s="72" t="n">
        <v>0.08</v>
      </c>
      <c r="G718" s="73" t="n">
        <f aca="false">D718+E718+F718</f>
        <v>0.32</v>
      </c>
      <c r="H718" s="73" t="n">
        <f aca="false">I718-G718</f>
        <v>5.88</v>
      </c>
      <c r="I718" s="16" t="n">
        <v>6.2</v>
      </c>
      <c r="J718" s="74" t="n">
        <f aca="false">H718/I718*100</f>
        <v>94.8387096774194</v>
      </c>
      <c r="K718" s="62" t="n">
        <v>410</v>
      </c>
      <c r="L718" s="73" t="n">
        <f aca="false">M718+N718-P718</f>
        <v>30</v>
      </c>
      <c r="M718" s="74" t="n">
        <v>86</v>
      </c>
      <c r="N718" s="74" t="n">
        <v>14</v>
      </c>
      <c r="O718" s="75" t="n">
        <f aca="false">L718/(H718*Q718)</f>
        <v>5.86441473140981</v>
      </c>
      <c r="P718" s="74" t="n">
        <v>70</v>
      </c>
      <c r="Q718" s="72" t="n">
        <v>0.87</v>
      </c>
      <c r="R718" s="73" t="n">
        <f aca="false">S718*T718*U718*V718</f>
        <v>8.118</v>
      </c>
      <c r="S718" s="74" t="n">
        <v>6</v>
      </c>
      <c r="T718" s="72" t="n">
        <v>0.45</v>
      </c>
      <c r="U718" s="72" t="n">
        <f aca="false">44/12</f>
        <v>3.66666666666667</v>
      </c>
      <c r="V718" s="72" t="n">
        <f aca="false">IF(B718="озимая пшеница", IF(C718="классическая технология", 0.65, 0.82),
 IF(B718="подсолнечник", IF(C718="классическая технология", 0.68, 0.75),
 IF(B718="кукуруза", IF(C718="классическая технология", 0.65, 0.85),
 IF(B718="многолетние травы", IF(C718="классическая технология", 0.55, 0.7),
 IF(B718="Лён", IF(C718="классическая технология", 0.48, 0.7),
 IF(B718="Горох", IF(C718="классическая технология", 0.55, 0.8),
 "введите корректное значение"
 ))))))</f>
        <v>0.82</v>
      </c>
      <c r="W718" s="73" t="n">
        <f aca="false">H718*X718</f>
        <v>5.88</v>
      </c>
      <c r="X718" s="72" t="n">
        <v>1</v>
      </c>
    </row>
    <row r="719" customFormat="false" ht="15" hidden="false" customHeight="false" outlineLevel="0" collapsed="false">
      <c r="A719" s="59" t="n">
        <v>717</v>
      </c>
      <c r="B719" s="71" t="s">
        <v>107</v>
      </c>
      <c r="C719" s="71" t="s">
        <v>102</v>
      </c>
      <c r="D719" s="72" t="n">
        <v>0.3</v>
      </c>
      <c r="E719" s="72" t="n">
        <v>0.06</v>
      </c>
      <c r="F719" s="72" t="n">
        <v>0.48</v>
      </c>
      <c r="G719" s="73" t="n">
        <f aca="false">D719+E719+F719</f>
        <v>0.84</v>
      </c>
      <c r="H719" s="73" t="n">
        <f aca="false">I719-G719</f>
        <v>0.16</v>
      </c>
      <c r="I719" s="16" t="n">
        <v>1</v>
      </c>
      <c r="J719" s="74" t="n">
        <f aca="false">H719/I719*100</f>
        <v>16</v>
      </c>
      <c r="K719" s="62" t="n">
        <v>105</v>
      </c>
      <c r="L719" s="73" t="n">
        <f aca="false">M719+N719-P719</f>
        <v>50</v>
      </c>
      <c r="M719" s="74" t="n">
        <v>80</v>
      </c>
      <c r="N719" s="74" t="n">
        <v>14</v>
      </c>
      <c r="O719" s="75" t="n">
        <f aca="false">L719/(H719*Q719)</f>
        <v>351.123595505618</v>
      </c>
      <c r="P719" s="74" t="n">
        <v>44</v>
      </c>
      <c r="Q719" s="72" t="n">
        <v>0.89</v>
      </c>
      <c r="R719" s="73" t="n">
        <f aca="false">S719*T719*U719*V719</f>
        <v>3.366</v>
      </c>
      <c r="S719" s="74" t="n">
        <v>3</v>
      </c>
      <c r="T719" s="72" t="n">
        <v>0.45</v>
      </c>
      <c r="U719" s="72" t="n">
        <f aca="false">44/12</f>
        <v>3.66666666666667</v>
      </c>
      <c r="V719" s="72" t="n">
        <f aca="false">IF(B719="озимая пшеница", IF(C719="классическая технология", 0.65, 0.82),
 IF(B719="подсолнечник", IF(C719="классическая технология", 0.68, 0.75),
 IF(B719="кукуруза", IF(C719="классическая технология", 0.65, 0.85),
 IF(B719="многолетние травы", IF(C719="классическая технология", 0.55, 0.7),
 IF(B719="Лён", IF(C719="классическая технология", 0.48, 0.7),
 IF(B719="Горох", IF(C719="классическая технология", 0.55, 0.8),
 "введите корректное значение"
 ))))))</f>
        <v>0.68</v>
      </c>
      <c r="W719" s="73" t="n">
        <f aca="false">H719*X719</f>
        <v>0.1488</v>
      </c>
      <c r="X719" s="72" t="n">
        <v>0.93</v>
      </c>
    </row>
    <row r="720" customFormat="false" ht="15" hidden="false" customHeight="false" outlineLevel="0" collapsed="false">
      <c r="A720" s="59" t="n">
        <v>718</v>
      </c>
      <c r="B720" s="71" t="s">
        <v>100</v>
      </c>
      <c r="C720" s="71" t="s">
        <v>102</v>
      </c>
      <c r="D720" s="72" t="n">
        <v>0.536</v>
      </c>
      <c r="E720" s="72" t="n">
        <v>0.134</v>
      </c>
      <c r="F720" s="72" t="n">
        <v>0.469</v>
      </c>
      <c r="G720" s="73" t="n">
        <f aca="false">D720+E720+F720</f>
        <v>1.139</v>
      </c>
      <c r="H720" s="73" t="n">
        <f aca="false">I720-G720</f>
        <v>-0.0390000000000001</v>
      </c>
      <c r="I720" s="16" t="n">
        <v>1.1</v>
      </c>
      <c r="J720" s="74" t="n">
        <f aca="false">H720/I720*100</f>
        <v>-3.54545454545456</v>
      </c>
      <c r="K720" s="62" t="n">
        <v>186</v>
      </c>
      <c r="L720" s="73" t="n">
        <f aca="false">M720+N720-P720</f>
        <v>88</v>
      </c>
      <c r="M720" s="74" t="n">
        <v>134</v>
      </c>
      <c r="N720" s="74" t="n">
        <v>9</v>
      </c>
      <c r="O720" s="75" t="n">
        <f aca="false">L720/(H720*Q720)</f>
        <v>-2751.71982489055</v>
      </c>
      <c r="P720" s="74" t="n">
        <v>55</v>
      </c>
      <c r="Q720" s="72" t="n">
        <v>0.82</v>
      </c>
      <c r="R720" s="73" t="n">
        <f aca="false">S720*T720*U720*V720</f>
        <v>4.752</v>
      </c>
      <c r="S720" s="74" t="n">
        <v>6</v>
      </c>
      <c r="T720" s="72" t="n">
        <v>0.45</v>
      </c>
      <c r="U720" s="72" t="n">
        <f aca="false">44/12</f>
        <v>3.66666666666667</v>
      </c>
      <c r="V720" s="72" t="n">
        <f aca="false">IF(B720="озимая пшеница", IF(C720="классическая технология", 0.65, 0.82),
 IF(B720="подсолнечник", IF(C720="классическая технология", 0.68, 0.75),
 IF(B720="кукуруза", IF(C720="классическая технология", 0.65, 0.85),
 IF(B720="многолетние травы", IF(C720="классическая технология", 0.55, 0.7),
 IF(B720="Лён", IF(C720="классическая технология", 0.48, 0.7),
 IF(B720="Горох", IF(C720="классическая технология", 0.55, 0.8),
 "введите корректное значение"
 ))))))</f>
        <v>0.48</v>
      </c>
      <c r="W720" s="73" t="n">
        <f aca="false">H720*X720</f>
        <v>-0.0370500000000001</v>
      </c>
      <c r="X720" s="72" t="n">
        <v>0.95</v>
      </c>
    </row>
    <row r="721" customFormat="false" ht="15" hidden="false" customHeight="false" outlineLevel="0" collapsed="false">
      <c r="A721" s="59" t="n">
        <v>719</v>
      </c>
      <c r="B721" s="71" t="s">
        <v>104</v>
      </c>
      <c r="C721" s="71" t="s">
        <v>101</v>
      </c>
      <c r="D721" s="72" t="n">
        <v>0.201</v>
      </c>
      <c r="E721" s="72" t="n">
        <v>0.134</v>
      </c>
      <c r="F721" s="72" t="n">
        <v>0.134</v>
      </c>
      <c r="G721" s="73" t="n">
        <f aca="false">D721+E721+F721</f>
        <v>0.469</v>
      </c>
      <c r="H721" s="73" t="n">
        <f aca="false">I721-G721</f>
        <v>1.731</v>
      </c>
      <c r="I721" s="16" t="n">
        <v>2.2</v>
      </c>
      <c r="J721" s="74" t="n">
        <f aca="false">H721/I721*100</f>
        <v>78.6818181818182</v>
      </c>
      <c r="K721" s="62" t="n">
        <v>246</v>
      </c>
      <c r="L721" s="73" t="n">
        <f aca="false">M721+N721-P721</f>
        <v>38</v>
      </c>
      <c r="M721" s="74" t="n">
        <v>75</v>
      </c>
      <c r="N721" s="74" t="n">
        <v>6</v>
      </c>
      <c r="O721" s="75" t="n">
        <f aca="false">L721/(H721*Q721)</f>
        <v>26.1340815933537</v>
      </c>
      <c r="P721" s="74" t="n">
        <v>43</v>
      </c>
      <c r="Q721" s="72" t="n">
        <v>0.84</v>
      </c>
      <c r="R721" s="73" t="n">
        <f aca="false">S721*T721*U721*V721</f>
        <v>5.28</v>
      </c>
      <c r="S721" s="74" t="n">
        <v>4</v>
      </c>
      <c r="T721" s="72" t="n">
        <v>0.45</v>
      </c>
      <c r="U721" s="72" t="n">
        <f aca="false">44/12</f>
        <v>3.66666666666667</v>
      </c>
      <c r="V721" s="72" t="n">
        <f aca="false">IF(B721="озимая пшеница", IF(C721="классическая технология", 0.65, 0.82),
 IF(B721="подсолнечник", IF(C721="классическая технология", 0.68, 0.75),
 IF(B721="кукуруза", IF(C721="классическая технология", 0.65, 0.85),
 IF(B721="многолетние травы", IF(C721="классическая технология", 0.55, 0.7),
 IF(B721="Лён", IF(C721="классическая технология", 0.48, 0.7),
 IF(B721="Горох", IF(C721="классическая технология", 0.55, 0.8),
 "введите корректное значение"
 ))))))</f>
        <v>0.8</v>
      </c>
      <c r="W721" s="73" t="n">
        <f aca="false">H721*X721</f>
        <v>1.54059</v>
      </c>
      <c r="X721" s="72" t="n">
        <v>0.89</v>
      </c>
    </row>
    <row r="722" customFormat="false" ht="15" hidden="false" customHeight="false" outlineLevel="0" collapsed="false">
      <c r="A722" s="59" t="n">
        <v>720</v>
      </c>
      <c r="B722" s="71" t="s">
        <v>104</v>
      </c>
      <c r="C722" s="71" t="s">
        <v>102</v>
      </c>
      <c r="D722" s="72" t="n">
        <v>0.456</v>
      </c>
      <c r="E722" s="72" t="n">
        <v>0.152</v>
      </c>
      <c r="F722" s="72" t="n">
        <v>0.608</v>
      </c>
      <c r="G722" s="73" t="n">
        <f aca="false">D722+E722+F722</f>
        <v>1.216</v>
      </c>
      <c r="H722" s="73" t="n">
        <f aca="false">I722-G722</f>
        <v>0.684</v>
      </c>
      <c r="I722" s="16" t="n">
        <v>1.9</v>
      </c>
      <c r="J722" s="74" t="n">
        <f aca="false">H722/I722*100</f>
        <v>36</v>
      </c>
      <c r="K722" s="62" t="n">
        <v>412</v>
      </c>
      <c r="L722" s="73" t="n">
        <f aca="false">M722+N722-P722</f>
        <v>15</v>
      </c>
      <c r="M722" s="74" t="n">
        <v>72</v>
      </c>
      <c r="N722" s="74" t="n">
        <v>12</v>
      </c>
      <c r="O722" s="75" t="n">
        <f aca="false">L722/(H722*Q722)</f>
        <v>23.5804565176382</v>
      </c>
      <c r="P722" s="74" t="n">
        <v>69</v>
      </c>
      <c r="Q722" s="72" t="n">
        <v>0.93</v>
      </c>
      <c r="R722" s="73" t="n">
        <f aca="false">S722*T722*U722*V722</f>
        <v>5.445</v>
      </c>
      <c r="S722" s="74" t="n">
        <v>6</v>
      </c>
      <c r="T722" s="72" t="n">
        <v>0.45</v>
      </c>
      <c r="U722" s="72" t="n">
        <f aca="false">44/12</f>
        <v>3.66666666666667</v>
      </c>
      <c r="V722" s="72" t="n">
        <f aca="false">IF(B722="озимая пшеница", IF(C722="классическая технология", 0.65, 0.82),
 IF(B722="подсолнечник", IF(C722="классическая технология", 0.68, 0.75),
 IF(B722="кукуруза", IF(C722="классическая технология", 0.65, 0.85),
 IF(B722="многолетние травы", IF(C722="классическая технология", 0.55, 0.7),
 IF(B722="Лён", IF(C722="классическая технология", 0.48, 0.7),
 IF(B722="Горох", IF(C722="классическая технология", 0.55, 0.8),
 "введите корректное значение"
 ))))))</f>
        <v>0.55</v>
      </c>
      <c r="W722" s="73" t="n">
        <f aca="false">H722*X722</f>
        <v>0.60192</v>
      </c>
      <c r="X722" s="72" t="n">
        <v>0.88</v>
      </c>
    </row>
    <row r="723" customFormat="false" ht="15" hidden="false" customHeight="false" outlineLevel="0" collapsed="false">
      <c r="A723" s="59" t="n">
        <v>721</v>
      </c>
      <c r="B723" s="71" t="s">
        <v>103</v>
      </c>
      <c r="C723" s="71" t="s">
        <v>101</v>
      </c>
      <c r="D723" s="72" t="n">
        <v>0.22</v>
      </c>
      <c r="E723" s="72" t="n">
        <v>0.055</v>
      </c>
      <c r="F723" s="72" t="n">
        <v>0.33</v>
      </c>
      <c r="G723" s="73" t="n">
        <f aca="false">D723+E723+F723</f>
        <v>0.605</v>
      </c>
      <c r="H723" s="73" t="n">
        <f aca="false">I723-G723</f>
        <v>6.195</v>
      </c>
      <c r="I723" s="16" t="n">
        <v>6.8</v>
      </c>
      <c r="J723" s="74" t="n">
        <f aca="false">H723/I723*100</f>
        <v>91.1029411764706</v>
      </c>
      <c r="K723" s="62" t="n">
        <v>239</v>
      </c>
      <c r="L723" s="73" t="n">
        <f aca="false">M723+N723-P723</f>
        <v>68</v>
      </c>
      <c r="M723" s="74" t="n">
        <v>136</v>
      </c>
      <c r="N723" s="74" t="n">
        <v>6</v>
      </c>
      <c r="O723" s="75" t="n">
        <f aca="false">L723/(H723*Q723)</f>
        <v>12.4734023039108</v>
      </c>
      <c r="P723" s="74" t="n">
        <v>74</v>
      </c>
      <c r="Q723" s="72" t="n">
        <v>0.88</v>
      </c>
      <c r="R723" s="73" t="n">
        <f aca="false">S723*T723*U723*V723</f>
        <v>4.059</v>
      </c>
      <c r="S723" s="74" t="n">
        <v>3</v>
      </c>
      <c r="T723" s="72" t="n">
        <v>0.45</v>
      </c>
      <c r="U723" s="72" t="n">
        <f aca="false">44/12</f>
        <v>3.66666666666667</v>
      </c>
      <c r="V723" s="72" t="n">
        <f aca="false">IF(B723="озимая пшеница", IF(C723="классическая технология", 0.65, 0.82),
 IF(B723="подсолнечник", IF(C723="классическая технология", 0.68, 0.75),
 IF(B723="кукуруза", IF(C723="классическая технология", 0.65, 0.85),
 IF(B723="многолетние травы", IF(C723="классическая технология", 0.55, 0.7),
 IF(B723="Лён", IF(C723="классическая технология", 0.48, 0.7),
 IF(B723="Горох", IF(C723="классическая технология", 0.55, 0.8),
 "введите корректное значение"
 ))))))</f>
        <v>0.82</v>
      </c>
      <c r="W723" s="73" t="n">
        <f aca="false">H723*X723</f>
        <v>6.13305</v>
      </c>
      <c r="X723" s="72" t="n">
        <v>0.99</v>
      </c>
    </row>
    <row r="724" customFormat="false" ht="15" hidden="false" customHeight="false" outlineLevel="0" collapsed="false">
      <c r="A724" s="59" t="n">
        <v>722</v>
      </c>
      <c r="B724" s="71" t="s">
        <v>105</v>
      </c>
      <c r="C724" s="71" t="s">
        <v>101</v>
      </c>
      <c r="D724" s="72" t="n">
        <v>0.305</v>
      </c>
      <c r="E724" s="72" t="n">
        <v>0.061</v>
      </c>
      <c r="F724" s="72" t="n">
        <v>0.366</v>
      </c>
      <c r="G724" s="73" t="n">
        <f aca="false">D724+E724+F724</f>
        <v>0.732</v>
      </c>
      <c r="H724" s="73" t="n">
        <f aca="false">I724-G724</f>
        <v>2.968</v>
      </c>
      <c r="I724" s="16" t="n">
        <v>3.7</v>
      </c>
      <c r="J724" s="74" t="n">
        <f aca="false">H724/I724*100</f>
        <v>80.2162162162162</v>
      </c>
      <c r="K724" s="62" t="n">
        <v>112</v>
      </c>
      <c r="L724" s="73" t="n">
        <f aca="false">M724+N724-P724</f>
        <v>72</v>
      </c>
      <c r="M724" s="74" t="n">
        <v>139</v>
      </c>
      <c r="N724" s="74" t="n">
        <v>13</v>
      </c>
      <c r="O724" s="75" t="n">
        <f aca="false">L724/(H724*Q724)</f>
        <v>26.6579781404579</v>
      </c>
      <c r="P724" s="74" t="n">
        <v>80</v>
      </c>
      <c r="Q724" s="72" t="n">
        <v>0.91</v>
      </c>
      <c r="R724" s="73" t="n">
        <f aca="false">S724*T724*U724*V724</f>
        <v>7.0125</v>
      </c>
      <c r="S724" s="74" t="n">
        <v>5</v>
      </c>
      <c r="T724" s="72" t="n">
        <v>0.45</v>
      </c>
      <c r="U724" s="72" t="n">
        <f aca="false">44/12</f>
        <v>3.66666666666667</v>
      </c>
      <c r="V724" s="72" t="n">
        <f aca="false">IF(B724="озимая пшеница", IF(C724="классическая технология", 0.65, 0.82),
 IF(B724="подсолнечник", IF(C724="классическая технология", 0.68, 0.75),
 IF(B724="кукуруза", IF(C724="классическая технология", 0.65, 0.85),
 IF(B724="многолетние травы", IF(C724="классическая технология", 0.55, 0.7),
 IF(B724="Лён", IF(C724="классическая технология", 0.48, 0.7),
 IF(B724="Горох", IF(C724="классическая технология", 0.55, 0.8),
 "введите корректное значение"
 ))))))</f>
        <v>0.85</v>
      </c>
      <c r="W724" s="73" t="n">
        <f aca="false">H724*X724</f>
        <v>2.8196</v>
      </c>
      <c r="X724" s="72" t="n">
        <v>0.95</v>
      </c>
    </row>
    <row r="725" customFormat="false" ht="15" hidden="false" customHeight="false" outlineLevel="0" collapsed="false">
      <c r="A725" s="59" t="n">
        <v>723</v>
      </c>
      <c r="B725" s="71" t="s">
        <v>104</v>
      </c>
      <c r="C725" s="71" t="s">
        <v>102</v>
      </c>
      <c r="D725" s="72" t="n">
        <v>0.294</v>
      </c>
      <c r="E725" s="72" t="n">
        <v>0.098</v>
      </c>
      <c r="F725" s="72" t="n">
        <v>0.245</v>
      </c>
      <c r="G725" s="73" t="n">
        <f aca="false">D725+E725+F725</f>
        <v>0.637</v>
      </c>
      <c r="H725" s="73" t="n">
        <f aca="false">I725-G725</f>
        <v>1.563</v>
      </c>
      <c r="I725" s="16" t="n">
        <v>2.2</v>
      </c>
      <c r="J725" s="74" t="n">
        <f aca="false">H725/I725*100</f>
        <v>71.0454545454546</v>
      </c>
      <c r="K725" s="62" t="n">
        <v>268</v>
      </c>
      <c r="L725" s="73" t="n">
        <f aca="false">M725+N725-P725</f>
        <v>42</v>
      </c>
      <c r="M725" s="74" t="n">
        <v>80</v>
      </c>
      <c r="N725" s="74" t="n">
        <v>6</v>
      </c>
      <c r="O725" s="75" t="n">
        <f aca="false">L725/(H725*Q725)</f>
        <v>31.9897632757518</v>
      </c>
      <c r="P725" s="74" t="n">
        <v>44</v>
      </c>
      <c r="Q725" s="72" t="n">
        <v>0.84</v>
      </c>
      <c r="R725" s="73" t="n">
        <f aca="false">S725*T725*U725*V725</f>
        <v>2.7225</v>
      </c>
      <c r="S725" s="74" t="n">
        <v>3</v>
      </c>
      <c r="T725" s="72" t="n">
        <v>0.45</v>
      </c>
      <c r="U725" s="72" t="n">
        <f aca="false">44/12</f>
        <v>3.66666666666667</v>
      </c>
      <c r="V725" s="72" t="n">
        <f aca="false">IF(B725="озимая пшеница", IF(C725="классическая технология", 0.65, 0.82),
 IF(B725="подсолнечник", IF(C725="классическая технология", 0.68, 0.75),
 IF(B725="кукуруза", IF(C725="классическая технология", 0.65, 0.85),
 IF(B725="многолетние травы", IF(C725="классическая технология", 0.55, 0.7),
 IF(B725="Лён", IF(C725="классическая технология", 0.48, 0.7),
 IF(B725="Горох", IF(C725="классическая технология", 0.55, 0.8),
 "введите корректное значение"
 ))))))</f>
        <v>0.55</v>
      </c>
      <c r="W725" s="73" t="n">
        <f aca="false">H725*X725</f>
        <v>1.32855</v>
      </c>
      <c r="X725" s="72" t="n">
        <v>0.85</v>
      </c>
    </row>
    <row r="726" customFormat="false" ht="15" hidden="false" customHeight="false" outlineLevel="0" collapsed="false">
      <c r="A726" s="59" t="n">
        <v>724</v>
      </c>
      <c r="B726" s="71" t="s">
        <v>105</v>
      </c>
      <c r="C726" s="71" t="s">
        <v>102</v>
      </c>
      <c r="D726" s="72" t="n">
        <v>0.24</v>
      </c>
      <c r="E726" s="72" t="n">
        <v>0.048</v>
      </c>
      <c r="F726" s="72" t="n">
        <v>0.144</v>
      </c>
      <c r="G726" s="73" t="n">
        <f aca="false">D726+E726+F726</f>
        <v>0.432</v>
      </c>
      <c r="H726" s="73" t="n">
        <f aca="false">I726-G726</f>
        <v>3.668</v>
      </c>
      <c r="I726" s="16" t="n">
        <v>4.1</v>
      </c>
      <c r="J726" s="74" t="n">
        <f aca="false">H726/I726*100</f>
        <v>89.4634146341464</v>
      </c>
      <c r="K726" s="62" t="n">
        <v>447</v>
      </c>
      <c r="L726" s="73" t="n">
        <f aca="false">M726+N726-P726</f>
        <v>27</v>
      </c>
      <c r="M726" s="74" t="n">
        <v>58</v>
      </c>
      <c r="N726" s="74" t="n">
        <v>15</v>
      </c>
      <c r="O726" s="75" t="n">
        <f aca="false">L726/(H726*Q726)</f>
        <v>8.65995253063058</v>
      </c>
      <c r="P726" s="74" t="n">
        <v>46</v>
      </c>
      <c r="Q726" s="72" t="n">
        <v>0.85</v>
      </c>
      <c r="R726" s="73" t="n">
        <f aca="false">S726*T726*U726*V726</f>
        <v>5.3625</v>
      </c>
      <c r="S726" s="74" t="n">
        <v>5</v>
      </c>
      <c r="T726" s="72" t="n">
        <v>0.45</v>
      </c>
      <c r="U726" s="72" t="n">
        <f aca="false">44/12</f>
        <v>3.66666666666667</v>
      </c>
      <c r="V726" s="72" t="n">
        <f aca="false">IF(B726="озимая пшеница", IF(C726="классическая технология", 0.65, 0.82),
 IF(B726="подсолнечник", IF(C726="классическая технология", 0.68, 0.75),
 IF(B726="кукуруза", IF(C726="классическая технология", 0.65, 0.85),
 IF(B726="многолетние травы", IF(C726="классическая технология", 0.55, 0.7),
 IF(B726="Лён", IF(C726="классическая технология", 0.48, 0.7),
 IF(B726="Горох", IF(C726="классическая технология", 0.55, 0.8),
 "введите корректное значение"
 ))))))</f>
        <v>0.65</v>
      </c>
      <c r="W726" s="73" t="n">
        <f aca="false">H726*X726</f>
        <v>2.97108</v>
      </c>
      <c r="X726" s="72" t="n">
        <v>0.81</v>
      </c>
    </row>
    <row r="727" customFormat="false" ht="15" hidden="false" customHeight="false" outlineLevel="0" collapsed="false">
      <c r="A727" s="59" t="n">
        <v>725</v>
      </c>
      <c r="B727" s="71" t="s">
        <v>100</v>
      </c>
      <c r="C727" s="71" t="s">
        <v>102</v>
      </c>
      <c r="D727" s="72" t="n">
        <v>0.188</v>
      </c>
      <c r="E727" s="72" t="n">
        <v>0.094</v>
      </c>
      <c r="F727" s="72" t="n">
        <v>0.282</v>
      </c>
      <c r="G727" s="73" t="n">
        <f aca="false">D727+E727+F727</f>
        <v>0.564</v>
      </c>
      <c r="H727" s="73" t="n">
        <f aca="false">I727-G727</f>
        <v>0.336</v>
      </c>
      <c r="I727" s="16" t="n">
        <v>0.9</v>
      </c>
      <c r="J727" s="74" t="n">
        <f aca="false">H727/I727*100</f>
        <v>37.3333333333333</v>
      </c>
      <c r="K727" s="62" t="n">
        <v>484</v>
      </c>
      <c r="L727" s="73" t="n">
        <f aca="false">M727+N727-P727</f>
        <v>25</v>
      </c>
      <c r="M727" s="74" t="n">
        <v>77</v>
      </c>
      <c r="N727" s="74" t="n">
        <v>14</v>
      </c>
      <c r="O727" s="75" t="n">
        <f aca="false">L727/(H727*Q727)</f>
        <v>78.3208020050126</v>
      </c>
      <c r="P727" s="74" t="n">
        <v>66</v>
      </c>
      <c r="Q727" s="72" t="n">
        <v>0.95</v>
      </c>
      <c r="R727" s="73" t="n">
        <f aca="false">S727*T727*U727*V727</f>
        <v>4.752</v>
      </c>
      <c r="S727" s="74" t="n">
        <v>6</v>
      </c>
      <c r="T727" s="72" t="n">
        <v>0.45</v>
      </c>
      <c r="U727" s="72" t="n">
        <f aca="false">44/12</f>
        <v>3.66666666666667</v>
      </c>
      <c r="V727" s="72" t="n">
        <f aca="false">IF(B727="озимая пшеница", IF(C727="классическая технология", 0.65, 0.82),
 IF(B727="подсолнечник", IF(C727="классическая технология", 0.68, 0.75),
 IF(B727="кукуруза", IF(C727="классическая технология", 0.65, 0.85),
 IF(B727="многолетние травы", IF(C727="классическая технология", 0.55, 0.7),
 IF(B727="Лён", IF(C727="классическая технология", 0.48, 0.7),
 IF(B727="Горох", IF(C727="классическая технология", 0.55, 0.8),
 "введите корректное значение"
 ))))))</f>
        <v>0.48</v>
      </c>
      <c r="W727" s="73" t="n">
        <f aca="false">H727*X727</f>
        <v>0.32592</v>
      </c>
      <c r="X727" s="72" t="n">
        <v>0.97</v>
      </c>
    </row>
    <row r="728" customFormat="false" ht="15" hidden="false" customHeight="false" outlineLevel="0" collapsed="false">
      <c r="A728" s="59" t="n">
        <v>726</v>
      </c>
      <c r="B728" s="71" t="s">
        <v>100</v>
      </c>
      <c r="C728" s="71" t="s">
        <v>102</v>
      </c>
      <c r="D728" s="72" t="n">
        <v>0.539</v>
      </c>
      <c r="E728" s="72" t="n">
        <v>0.077</v>
      </c>
      <c r="F728" s="72" t="n">
        <v>0.231</v>
      </c>
      <c r="G728" s="73" t="n">
        <f aca="false">D728+E728+F728</f>
        <v>0.847</v>
      </c>
      <c r="H728" s="73" t="n">
        <f aca="false">I728-G728</f>
        <v>0.353</v>
      </c>
      <c r="I728" s="16" t="n">
        <v>1.2</v>
      </c>
      <c r="J728" s="74" t="n">
        <f aca="false">H728/I728*100</f>
        <v>29.4166666666667</v>
      </c>
      <c r="K728" s="62" t="n">
        <v>353</v>
      </c>
      <c r="L728" s="73" t="n">
        <f aca="false">M728+N728-P728</f>
        <v>48</v>
      </c>
      <c r="M728" s="74" t="n">
        <v>87</v>
      </c>
      <c r="N728" s="74" t="n">
        <v>7</v>
      </c>
      <c r="O728" s="75" t="n">
        <f aca="false">L728/(H728*Q728)</f>
        <v>156.295789782163</v>
      </c>
      <c r="P728" s="74" t="n">
        <v>46</v>
      </c>
      <c r="Q728" s="72" t="n">
        <v>0.87</v>
      </c>
      <c r="R728" s="73" t="n">
        <f aca="false">S728*T728*U728*V728</f>
        <v>4.752</v>
      </c>
      <c r="S728" s="74" t="n">
        <v>6</v>
      </c>
      <c r="T728" s="72" t="n">
        <v>0.45</v>
      </c>
      <c r="U728" s="72" t="n">
        <f aca="false">44/12</f>
        <v>3.66666666666667</v>
      </c>
      <c r="V728" s="72" t="n">
        <f aca="false">IF(B728="озимая пшеница", IF(C728="классическая технология", 0.65, 0.82),
 IF(B728="подсолнечник", IF(C728="классическая технология", 0.68, 0.75),
 IF(B728="кукуруза", IF(C728="классическая технология", 0.65, 0.85),
 IF(B728="многолетние травы", IF(C728="классическая технология", 0.55, 0.7),
 IF(B728="Лён", IF(C728="классическая технология", 0.48, 0.7),
 IF(B728="Горох", IF(C728="классическая технология", 0.55, 0.8),
 "введите корректное значение"
 ))))))</f>
        <v>0.48</v>
      </c>
      <c r="W728" s="73" t="n">
        <f aca="false">H728*X728</f>
        <v>0.353</v>
      </c>
      <c r="X728" s="72" t="n">
        <v>1</v>
      </c>
    </row>
    <row r="729" customFormat="false" ht="15" hidden="false" customHeight="false" outlineLevel="0" collapsed="false">
      <c r="A729" s="59" t="n">
        <v>727</v>
      </c>
      <c r="B729" s="71" t="s">
        <v>100</v>
      </c>
      <c r="C729" s="71" t="s">
        <v>101</v>
      </c>
      <c r="D729" s="72" t="n">
        <v>0.153</v>
      </c>
      <c r="E729" s="72" t="n">
        <v>0.102</v>
      </c>
      <c r="F729" s="72" t="n">
        <v>0.357</v>
      </c>
      <c r="G729" s="73" t="n">
        <f aca="false">D729+E729+F729</f>
        <v>0.612</v>
      </c>
      <c r="H729" s="73" t="n">
        <f aca="false">I729-G729</f>
        <v>0.688</v>
      </c>
      <c r="I729" s="16" t="n">
        <v>1.3</v>
      </c>
      <c r="J729" s="74" t="n">
        <f aca="false">H729/I729*100</f>
        <v>52.9230769230769</v>
      </c>
      <c r="K729" s="62" t="n">
        <v>414</v>
      </c>
      <c r="L729" s="73" t="n">
        <f aca="false">M729+N729-P729</f>
        <v>30</v>
      </c>
      <c r="M729" s="74" t="n">
        <v>98</v>
      </c>
      <c r="N729" s="74" t="n">
        <v>13</v>
      </c>
      <c r="O729" s="75" t="n">
        <f aca="false">L729/(H729*Q729)</f>
        <v>51.9102990033223</v>
      </c>
      <c r="P729" s="74" t="n">
        <v>81</v>
      </c>
      <c r="Q729" s="72" t="n">
        <v>0.84</v>
      </c>
      <c r="R729" s="73" t="n">
        <f aca="false">S729*T729*U729*V729</f>
        <v>5.775</v>
      </c>
      <c r="S729" s="74" t="n">
        <v>5</v>
      </c>
      <c r="T729" s="72" t="n">
        <v>0.45</v>
      </c>
      <c r="U729" s="72" t="n">
        <f aca="false">44/12</f>
        <v>3.66666666666667</v>
      </c>
      <c r="V729" s="72" t="n">
        <f aca="false">IF(B729="озимая пшеница", IF(C729="классическая технология", 0.65, 0.82),
 IF(B729="подсолнечник", IF(C729="классическая технология", 0.68, 0.75),
 IF(B729="кукуруза", IF(C729="классическая технология", 0.65, 0.85),
 IF(B729="многолетние травы", IF(C729="классическая технология", 0.55, 0.7),
 IF(B729="Лён", IF(C729="классическая технология", 0.48, 0.7),
 IF(B729="Горох", IF(C729="классическая технология", 0.55, 0.8),
 "введите корректное значение"
 ))))))</f>
        <v>0.7</v>
      </c>
      <c r="W729" s="73" t="n">
        <f aca="false">H729*X729</f>
        <v>0.66736</v>
      </c>
      <c r="X729" s="72" t="n">
        <v>0.97</v>
      </c>
    </row>
    <row r="730" customFormat="false" ht="15" hidden="false" customHeight="false" outlineLevel="0" collapsed="false">
      <c r="A730" s="59" t="n">
        <v>728</v>
      </c>
      <c r="B730" s="71" t="s">
        <v>107</v>
      </c>
      <c r="C730" s="71" t="s">
        <v>102</v>
      </c>
      <c r="D730" s="72" t="n">
        <v>0.616</v>
      </c>
      <c r="E730" s="72" t="n">
        <v>0.154</v>
      </c>
      <c r="F730" s="72" t="n">
        <v>0.231</v>
      </c>
      <c r="G730" s="73" t="n">
        <f aca="false">D730+E730+F730</f>
        <v>1.001</v>
      </c>
      <c r="H730" s="73" t="n">
        <f aca="false">I730-G730</f>
        <v>0.799</v>
      </c>
      <c r="I730" s="16" t="n">
        <v>1.8</v>
      </c>
      <c r="J730" s="74" t="n">
        <f aca="false">H730/I730*100</f>
        <v>44.3888888888889</v>
      </c>
      <c r="K730" s="62" t="n">
        <v>133</v>
      </c>
      <c r="L730" s="73" t="n">
        <f aca="false">M730+N730-P730</f>
        <v>47</v>
      </c>
      <c r="M730" s="74" t="n">
        <v>80</v>
      </c>
      <c r="N730" s="74" t="n">
        <v>10</v>
      </c>
      <c r="O730" s="75" t="n">
        <f aca="false">L730/(H730*Q730)</f>
        <v>70.871722182849</v>
      </c>
      <c r="P730" s="74" t="n">
        <v>43</v>
      </c>
      <c r="Q730" s="72" t="n">
        <v>0.83</v>
      </c>
      <c r="R730" s="73" t="n">
        <f aca="false">S730*T730*U730*V730</f>
        <v>4.488</v>
      </c>
      <c r="S730" s="74" t="n">
        <v>4</v>
      </c>
      <c r="T730" s="72" t="n">
        <v>0.45</v>
      </c>
      <c r="U730" s="72" t="n">
        <f aca="false">44/12</f>
        <v>3.66666666666667</v>
      </c>
      <c r="V730" s="72" t="n">
        <f aca="false">IF(B730="озимая пшеница", IF(C730="классическая технология", 0.65, 0.82),
 IF(B730="подсолнечник", IF(C730="классическая технология", 0.68, 0.75),
 IF(B730="кукуруза", IF(C730="классическая технология", 0.65, 0.85),
 IF(B730="многолетние травы", IF(C730="классическая технология", 0.55, 0.7),
 IF(B730="Лён", IF(C730="классическая технология", 0.48, 0.7),
 IF(B730="Горох", IF(C730="классическая технология", 0.55, 0.8),
 "введите корректное значение"
 ))))))</f>
        <v>0.68</v>
      </c>
      <c r="W730" s="73" t="n">
        <f aca="false">H730*X730</f>
        <v>0.67116</v>
      </c>
      <c r="X730" s="72" t="n">
        <v>0.84</v>
      </c>
    </row>
    <row r="731" customFormat="false" ht="15" hidden="false" customHeight="false" outlineLevel="0" collapsed="false">
      <c r="A731" s="59" t="n">
        <v>729</v>
      </c>
      <c r="B731" s="71" t="s">
        <v>106</v>
      </c>
      <c r="C731" s="71" t="s">
        <v>102</v>
      </c>
      <c r="D731" s="72" t="n">
        <v>0.198</v>
      </c>
      <c r="E731" s="72" t="n">
        <v>0.066</v>
      </c>
      <c r="F731" s="72" t="n">
        <v>0.462</v>
      </c>
      <c r="G731" s="73" t="n">
        <f aca="false">D731+E731+F731</f>
        <v>0.726</v>
      </c>
      <c r="H731" s="73" t="n">
        <f aca="false">I731-G731</f>
        <v>3.474</v>
      </c>
      <c r="I731" s="16" t="n">
        <v>4.2</v>
      </c>
      <c r="J731" s="74" t="n">
        <f aca="false">H731/I731*100</f>
        <v>82.7142857142857</v>
      </c>
      <c r="K731" s="62" t="n">
        <v>356</v>
      </c>
      <c r="L731" s="73" t="n">
        <f aca="false">M731+N731-P731</f>
        <v>82</v>
      </c>
      <c r="M731" s="74" t="n">
        <v>145</v>
      </c>
      <c r="N731" s="74" t="n">
        <v>13</v>
      </c>
      <c r="O731" s="75" t="n">
        <f aca="false">L731/(H731*Q731)</f>
        <v>29.1406355501539</v>
      </c>
      <c r="P731" s="74" t="n">
        <v>76</v>
      </c>
      <c r="Q731" s="72" t="n">
        <v>0.81</v>
      </c>
      <c r="R731" s="73" t="n">
        <f aca="false">S731*T731*U731*V731</f>
        <v>3.63</v>
      </c>
      <c r="S731" s="74" t="n">
        <v>4</v>
      </c>
      <c r="T731" s="72" t="n">
        <v>0.45</v>
      </c>
      <c r="U731" s="72" t="n">
        <f aca="false">44/12</f>
        <v>3.66666666666667</v>
      </c>
      <c r="V731" s="72" t="n">
        <f aca="false">IF(B731="озимая пшеница", IF(C731="классическая технология", 0.65, 0.82),
 IF(B731="подсолнечник", IF(C731="классическая технология", 0.68, 0.75),
 IF(B731="кукуруза", IF(C731="классическая технология", 0.65, 0.85),
 IF(B731="многолетние травы", IF(C731="классическая технология", 0.55, 0.7),
 IF(B731="Лён", IF(C731="классическая технология", 0.48, 0.7),
 IF(B731="Горох", IF(C731="классическая технология", 0.55, 0.8),
 "введите корректное значение"
 ))))))</f>
        <v>0.55</v>
      </c>
      <c r="W731" s="73" t="n">
        <f aca="false">H731*X731</f>
        <v>3.474</v>
      </c>
      <c r="X731" s="72" t="n">
        <v>1</v>
      </c>
    </row>
    <row r="732" customFormat="false" ht="15" hidden="false" customHeight="false" outlineLevel="0" collapsed="false">
      <c r="A732" s="59" t="n">
        <v>730</v>
      </c>
      <c r="B732" s="71" t="s">
        <v>104</v>
      </c>
      <c r="C732" s="71" t="s">
        <v>102</v>
      </c>
      <c r="D732" s="72" t="n">
        <v>0.456</v>
      </c>
      <c r="E732" s="72" t="n">
        <v>0.114</v>
      </c>
      <c r="F732" s="72" t="n">
        <v>0.228</v>
      </c>
      <c r="G732" s="73" t="n">
        <f aca="false">D732+E732+F732</f>
        <v>0.798</v>
      </c>
      <c r="H732" s="73" t="n">
        <f aca="false">I732-G732</f>
        <v>1.502</v>
      </c>
      <c r="I732" s="16" t="n">
        <v>2.3</v>
      </c>
      <c r="J732" s="74" t="n">
        <f aca="false">H732/I732*100</f>
        <v>65.304347826087</v>
      </c>
      <c r="K732" s="62" t="n">
        <v>202</v>
      </c>
      <c r="L732" s="73" t="n">
        <f aca="false">M732+N732-P732</f>
        <v>51</v>
      </c>
      <c r="M732" s="74" t="n">
        <v>100</v>
      </c>
      <c r="N732" s="74" t="n">
        <v>6</v>
      </c>
      <c r="O732" s="75" t="n">
        <f aca="false">L732/(H732*Q732)</f>
        <v>39.9467376830892</v>
      </c>
      <c r="P732" s="74" t="n">
        <v>55</v>
      </c>
      <c r="Q732" s="72" t="n">
        <v>0.85</v>
      </c>
      <c r="R732" s="73" t="n">
        <f aca="false">S732*T732*U732*V732</f>
        <v>2.7225</v>
      </c>
      <c r="S732" s="74" t="n">
        <v>3</v>
      </c>
      <c r="T732" s="72" t="n">
        <v>0.45</v>
      </c>
      <c r="U732" s="72" t="n">
        <f aca="false">44/12</f>
        <v>3.66666666666667</v>
      </c>
      <c r="V732" s="72" t="n">
        <f aca="false">IF(B732="озимая пшеница", IF(C732="классическая технология", 0.65, 0.82),
 IF(B732="подсолнечник", IF(C732="классическая технология", 0.68, 0.75),
 IF(B732="кукуруза", IF(C732="классическая технология", 0.65, 0.85),
 IF(B732="многолетние травы", IF(C732="классическая технология", 0.55, 0.7),
 IF(B732="Лён", IF(C732="классическая технология", 0.48, 0.7),
 IF(B732="Горох", IF(C732="классическая технология", 0.55, 0.8),
 "введите корректное значение"
 ))))))</f>
        <v>0.55</v>
      </c>
      <c r="W732" s="73" t="n">
        <f aca="false">H732*X732</f>
        <v>1.30674</v>
      </c>
      <c r="X732" s="72" t="n">
        <v>0.87</v>
      </c>
    </row>
    <row r="733" customFormat="false" ht="15" hidden="false" customHeight="false" outlineLevel="0" collapsed="false">
      <c r="A733" s="59" t="n">
        <v>731</v>
      </c>
      <c r="B733" s="71" t="s">
        <v>103</v>
      </c>
      <c r="C733" s="71" t="s">
        <v>101</v>
      </c>
      <c r="D733" s="72" t="n">
        <v>0.384</v>
      </c>
      <c r="E733" s="72" t="n">
        <v>0.064</v>
      </c>
      <c r="F733" s="72" t="n">
        <v>0.32</v>
      </c>
      <c r="G733" s="73" t="n">
        <f aca="false">D733+E733+F733</f>
        <v>0.768</v>
      </c>
      <c r="H733" s="73" t="n">
        <f aca="false">I733-G733</f>
        <v>5.832</v>
      </c>
      <c r="I733" s="16" t="n">
        <v>6.6</v>
      </c>
      <c r="J733" s="74" t="n">
        <f aca="false">H733/I733*100</f>
        <v>88.3636363636364</v>
      </c>
      <c r="K733" s="62" t="n">
        <v>259</v>
      </c>
      <c r="L733" s="73" t="n">
        <f aca="false">M733+N733-P733</f>
        <v>43</v>
      </c>
      <c r="M733" s="74" t="n">
        <v>100</v>
      </c>
      <c r="N733" s="74" t="n">
        <v>6</v>
      </c>
      <c r="O733" s="75" t="n">
        <f aca="false">L733/(H733*Q733)</f>
        <v>8.01425418977754</v>
      </c>
      <c r="P733" s="74" t="n">
        <v>63</v>
      </c>
      <c r="Q733" s="72" t="n">
        <v>0.92</v>
      </c>
      <c r="R733" s="73" t="n">
        <f aca="false">S733*T733*U733*V733</f>
        <v>5.412</v>
      </c>
      <c r="S733" s="74" t="n">
        <v>4</v>
      </c>
      <c r="T733" s="72" t="n">
        <v>0.45</v>
      </c>
      <c r="U733" s="72" t="n">
        <f aca="false">44/12</f>
        <v>3.66666666666667</v>
      </c>
      <c r="V733" s="72" t="n">
        <f aca="false">IF(B733="озимая пшеница", IF(C733="классическая технология", 0.65, 0.82),
 IF(B733="подсолнечник", IF(C733="классическая технология", 0.68, 0.75),
 IF(B733="кукуруза", IF(C733="классическая технология", 0.65, 0.85),
 IF(B733="многолетние травы", IF(C733="классическая технология", 0.55, 0.7),
 IF(B733="Лён", IF(C733="классическая технология", 0.48, 0.7),
 IF(B733="Горох", IF(C733="классическая технология", 0.55, 0.8),
 "введите корректное значение"
 ))))))</f>
        <v>0.82</v>
      </c>
      <c r="W733" s="73" t="n">
        <f aca="false">H733*X733</f>
        <v>5.42376</v>
      </c>
      <c r="X733" s="72" t="n">
        <v>0.93</v>
      </c>
    </row>
    <row r="734" customFormat="false" ht="15" hidden="false" customHeight="false" outlineLevel="0" collapsed="false">
      <c r="A734" s="59" t="n">
        <v>732</v>
      </c>
      <c r="B734" s="71" t="s">
        <v>104</v>
      </c>
      <c r="C734" s="71" t="s">
        <v>102</v>
      </c>
      <c r="D734" s="72" t="n">
        <v>0.406</v>
      </c>
      <c r="E734" s="72" t="n">
        <v>0.058</v>
      </c>
      <c r="F734" s="72" t="n">
        <v>0.406</v>
      </c>
      <c r="G734" s="73" t="n">
        <f aca="false">D734+E734+F734</f>
        <v>0.87</v>
      </c>
      <c r="H734" s="73" t="n">
        <f aca="false">I734-G734</f>
        <v>1.23</v>
      </c>
      <c r="I734" s="16" t="n">
        <v>2.1</v>
      </c>
      <c r="J734" s="74" t="n">
        <f aca="false">H734/I734*100</f>
        <v>58.5714285714286</v>
      </c>
      <c r="K734" s="62" t="n">
        <v>131</v>
      </c>
      <c r="L734" s="73" t="n">
        <f aca="false">M734+N734-P734</f>
        <v>58</v>
      </c>
      <c r="M734" s="74" t="n">
        <v>121</v>
      </c>
      <c r="N734" s="74" t="n">
        <v>13</v>
      </c>
      <c r="O734" s="75" t="n">
        <f aca="false">L734/(H734*Q734)</f>
        <v>57.5054531033115</v>
      </c>
      <c r="P734" s="74" t="n">
        <v>76</v>
      </c>
      <c r="Q734" s="72" t="n">
        <v>0.82</v>
      </c>
      <c r="R734" s="73" t="n">
        <f aca="false">S734*T734*U734*V734</f>
        <v>4.5375</v>
      </c>
      <c r="S734" s="74" t="n">
        <v>5</v>
      </c>
      <c r="T734" s="72" t="n">
        <v>0.45</v>
      </c>
      <c r="U734" s="72" t="n">
        <f aca="false">44/12</f>
        <v>3.66666666666667</v>
      </c>
      <c r="V734" s="72" t="n">
        <f aca="false">IF(B734="озимая пшеница", IF(C734="классическая технология", 0.65, 0.82),
 IF(B734="подсолнечник", IF(C734="классическая технология", 0.68, 0.75),
 IF(B734="кукуруза", IF(C734="классическая технология", 0.65, 0.85),
 IF(B734="многолетние травы", IF(C734="классическая технология", 0.55, 0.7),
 IF(B734="Лён", IF(C734="классическая технология", 0.48, 0.7),
 IF(B734="Горох", IF(C734="классическая технология", 0.55, 0.8),
 "введите корректное значение"
 ))))))</f>
        <v>0.55</v>
      </c>
      <c r="W734" s="73" t="n">
        <f aca="false">H734*X734</f>
        <v>1.0578</v>
      </c>
      <c r="X734" s="72" t="n">
        <v>0.86</v>
      </c>
    </row>
    <row r="735" customFormat="false" ht="15" hidden="false" customHeight="false" outlineLevel="0" collapsed="false">
      <c r="A735" s="59" t="n">
        <v>733</v>
      </c>
      <c r="B735" s="71" t="s">
        <v>100</v>
      </c>
      <c r="C735" s="71" t="s">
        <v>101</v>
      </c>
      <c r="D735" s="72" t="n">
        <v>0.406</v>
      </c>
      <c r="E735" s="72" t="n">
        <v>0.116</v>
      </c>
      <c r="F735" s="72" t="n">
        <v>0.464</v>
      </c>
      <c r="G735" s="73" t="n">
        <f aca="false">D735+E735+F735</f>
        <v>0.986</v>
      </c>
      <c r="H735" s="73" t="n">
        <f aca="false">I735-G735</f>
        <v>-0.186</v>
      </c>
      <c r="I735" s="16" t="n">
        <v>0.8</v>
      </c>
      <c r="J735" s="74" t="n">
        <f aca="false">H735/I735*100</f>
        <v>-23.25</v>
      </c>
      <c r="K735" s="62" t="n">
        <v>425</v>
      </c>
      <c r="L735" s="73" t="n">
        <f aca="false">M735+N735-P735</f>
        <v>-16</v>
      </c>
      <c r="M735" s="74" t="n">
        <v>53</v>
      </c>
      <c r="N735" s="74" t="n">
        <v>10</v>
      </c>
      <c r="O735" s="75" t="n">
        <f aca="false">L735/(H735*Q735)</f>
        <v>106.199389353511</v>
      </c>
      <c r="P735" s="74" t="n">
        <v>79</v>
      </c>
      <c r="Q735" s="72" t="n">
        <v>0.81</v>
      </c>
      <c r="R735" s="73" t="n">
        <f aca="false">S735*T735*U735*V735</f>
        <v>6.93</v>
      </c>
      <c r="S735" s="74" t="n">
        <v>6</v>
      </c>
      <c r="T735" s="72" t="n">
        <v>0.45</v>
      </c>
      <c r="U735" s="72" t="n">
        <f aca="false">44/12</f>
        <v>3.66666666666667</v>
      </c>
      <c r="V735" s="72" t="n">
        <f aca="false">IF(B735="озимая пшеница", IF(C735="классическая технология", 0.65, 0.82),
 IF(B735="подсолнечник", IF(C735="классическая технология", 0.68, 0.75),
 IF(B735="кукуруза", IF(C735="классическая технология", 0.65, 0.85),
 IF(B735="многолетние травы", IF(C735="классическая технология", 0.55, 0.7),
 IF(B735="Лён", IF(C735="классическая технология", 0.48, 0.7),
 IF(B735="Горох", IF(C735="классическая технология", 0.55, 0.8),
 "введите корректное значение"
 ))))))</f>
        <v>0.7</v>
      </c>
      <c r="W735" s="73" t="n">
        <f aca="false">H735*X735</f>
        <v>-0.1581</v>
      </c>
      <c r="X735" s="72" t="n">
        <v>0.85</v>
      </c>
    </row>
    <row r="736" customFormat="false" ht="15" hidden="false" customHeight="false" outlineLevel="0" collapsed="false">
      <c r="A736" s="59" t="n">
        <v>734</v>
      </c>
      <c r="B736" s="71" t="s">
        <v>103</v>
      </c>
      <c r="C736" s="71" t="s">
        <v>101</v>
      </c>
      <c r="D736" s="72" t="n">
        <v>0.424</v>
      </c>
      <c r="E736" s="72" t="n">
        <v>0.106</v>
      </c>
      <c r="F736" s="72" t="n">
        <v>0.106</v>
      </c>
      <c r="G736" s="73" t="n">
        <f aca="false">D736+E736+F736</f>
        <v>0.636</v>
      </c>
      <c r="H736" s="73" t="n">
        <f aca="false">I736-G736</f>
        <v>6.264</v>
      </c>
      <c r="I736" s="16" t="n">
        <v>6.9</v>
      </c>
      <c r="J736" s="74" t="n">
        <f aca="false">H736/I736*100</f>
        <v>90.7826086956522</v>
      </c>
      <c r="K736" s="62" t="n">
        <v>471</v>
      </c>
      <c r="L736" s="73" t="n">
        <f aca="false">M736+N736-P736</f>
        <v>57</v>
      </c>
      <c r="M736" s="74" t="n">
        <v>97</v>
      </c>
      <c r="N736" s="74" t="n">
        <v>12</v>
      </c>
      <c r="O736" s="75" t="n">
        <f aca="false">L736/(H736*Q736)</f>
        <v>10.1106853980417</v>
      </c>
      <c r="P736" s="74" t="n">
        <v>52</v>
      </c>
      <c r="Q736" s="72" t="n">
        <v>0.9</v>
      </c>
      <c r="R736" s="73" t="n">
        <f aca="false">S736*T736*U736*V736</f>
        <v>6.765</v>
      </c>
      <c r="S736" s="74" t="n">
        <v>5</v>
      </c>
      <c r="T736" s="72" t="n">
        <v>0.45</v>
      </c>
      <c r="U736" s="72" t="n">
        <f aca="false">44/12</f>
        <v>3.66666666666667</v>
      </c>
      <c r="V736" s="72" t="n">
        <f aca="false">IF(B736="озимая пшеница", IF(C736="классическая технология", 0.65, 0.82),
 IF(B736="подсолнечник", IF(C736="классическая технология", 0.68, 0.75),
 IF(B736="кукуруза", IF(C736="классическая технология", 0.65, 0.85),
 IF(B736="многолетние травы", IF(C736="классическая технология", 0.55, 0.7),
 IF(B736="Лён", IF(C736="классическая технология", 0.48, 0.7),
 IF(B736="Горох", IF(C736="классическая технология", 0.55, 0.8),
 "введите корректное значение"
 ))))))</f>
        <v>0.82</v>
      </c>
      <c r="W736" s="73" t="n">
        <f aca="false">H736*X736</f>
        <v>5.88816</v>
      </c>
      <c r="X736" s="72" t="n">
        <v>0.94</v>
      </c>
    </row>
    <row r="737" customFormat="false" ht="15" hidden="false" customHeight="false" outlineLevel="0" collapsed="false">
      <c r="A737" s="59" t="n">
        <v>735</v>
      </c>
      <c r="B737" s="71" t="s">
        <v>106</v>
      </c>
      <c r="C737" s="71" t="s">
        <v>102</v>
      </c>
      <c r="D737" s="72" t="n">
        <v>0.129</v>
      </c>
      <c r="E737" s="72" t="n">
        <v>0.043</v>
      </c>
      <c r="F737" s="72" t="n">
        <v>0.344</v>
      </c>
      <c r="G737" s="73" t="n">
        <f aca="false">D737+E737+F737</f>
        <v>0.516</v>
      </c>
      <c r="H737" s="73" t="n">
        <f aca="false">I737-G737</f>
        <v>4.084</v>
      </c>
      <c r="I737" s="16" t="n">
        <v>4.6</v>
      </c>
      <c r="J737" s="74" t="n">
        <f aca="false">H737/I737*100</f>
        <v>88.7826086956522</v>
      </c>
      <c r="K737" s="62" t="n">
        <v>109</v>
      </c>
      <c r="L737" s="73" t="n">
        <f aca="false">M737+N737-P737</f>
        <v>77</v>
      </c>
      <c r="M737" s="74" t="n">
        <v>136</v>
      </c>
      <c r="N737" s="74" t="n">
        <v>12</v>
      </c>
      <c r="O737" s="75" t="n">
        <f aca="false">L737/(H737*Q737)</f>
        <v>23.2766230154412</v>
      </c>
      <c r="P737" s="74" t="n">
        <v>71</v>
      </c>
      <c r="Q737" s="72" t="n">
        <v>0.81</v>
      </c>
      <c r="R737" s="73" t="n">
        <f aca="false">S737*T737*U737*V737</f>
        <v>5.445</v>
      </c>
      <c r="S737" s="74" t="n">
        <v>6</v>
      </c>
      <c r="T737" s="72" t="n">
        <v>0.45</v>
      </c>
      <c r="U737" s="72" t="n">
        <f aca="false">44/12</f>
        <v>3.66666666666667</v>
      </c>
      <c r="V737" s="72" t="n">
        <f aca="false">IF(B737="озимая пшеница", IF(C737="классическая технология", 0.65, 0.82),
 IF(B737="подсолнечник", IF(C737="классическая технология", 0.68, 0.75),
 IF(B737="кукуруза", IF(C737="классическая технология", 0.65, 0.85),
 IF(B737="многолетние травы", IF(C737="классическая технология", 0.55, 0.7),
 IF(B737="Лён", IF(C737="классическая технология", 0.48, 0.7),
 IF(B737="Горох", IF(C737="классическая технология", 0.55, 0.8),
 "введите корректное значение"
 ))))))</f>
        <v>0.55</v>
      </c>
      <c r="W737" s="73" t="n">
        <f aca="false">H737*X737</f>
        <v>3.83896</v>
      </c>
      <c r="X737" s="72" t="n">
        <v>0.94</v>
      </c>
    </row>
    <row r="738" customFormat="false" ht="15" hidden="false" customHeight="false" outlineLevel="0" collapsed="false">
      <c r="A738" s="59" t="n">
        <v>736</v>
      </c>
      <c r="B738" s="71" t="s">
        <v>107</v>
      </c>
      <c r="C738" s="71" t="s">
        <v>101</v>
      </c>
      <c r="D738" s="72" t="n">
        <v>0.162</v>
      </c>
      <c r="E738" s="72" t="n">
        <v>0.054</v>
      </c>
      <c r="F738" s="72" t="n">
        <v>0.378</v>
      </c>
      <c r="G738" s="73" t="n">
        <f aca="false">D738+E738+F738</f>
        <v>0.594</v>
      </c>
      <c r="H738" s="73" t="n">
        <f aca="false">I738-G738</f>
        <v>1.406</v>
      </c>
      <c r="I738" s="16" t="n">
        <v>2</v>
      </c>
      <c r="J738" s="74" t="n">
        <f aca="false">H738/I738*100</f>
        <v>70.3</v>
      </c>
      <c r="K738" s="62" t="n">
        <v>199</v>
      </c>
      <c r="L738" s="73" t="n">
        <f aca="false">M738+N738-P738</f>
        <v>82</v>
      </c>
      <c r="M738" s="74" t="n">
        <v>116</v>
      </c>
      <c r="N738" s="74" t="n">
        <v>13</v>
      </c>
      <c r="O738" s="75" t="n">
        <f aca="false">L738/(H738*Q738)</f>
        <v>69.4303325882273</v>
      </c>
      <c r="P738" s="74" t="n">
        <v>47</v>
      </c>
      <c r="Q738" s="72" t="n">
        <v>0.84</v>
      </c>
      <c r="R738" s="73" t="n">
        <f aca="false">S738*T738*U738*V738</f>
        <v>7.425</v>
      </c>
      <c r="S738" s="74" t="n">
        <v>6</v>
      </c>
      <c r="T738" s="72" t="n">
        <v>0.45</v>
      </c>
      <c r="U738" s="72" t="n">
        <f aca="false">44/12</f>
        <v>3.66666666666667</v>
      </c>
      <c r="V738" s="72" t="n">
        <f aca="false">IF(B738="озимая пшеница", IF(C738="классическая технология", 0.65, 0.82),
 IF(B738="подсолнечник", IF(C738="классическая технология", 0.68, 0.75),
 IF(B738="кукуруза", IF(C738="классическая технология", 0.65, 0.85),
 IF(B738="многолетние травы", IF(C738="классическая технология", 0.55, 0.7),
 IF(B738="Лён", IF(C738="классическая технология", 0.48, 0.7),
 IF(B738="Горох", IF(C738="классическая технология", 0.55, 0.8),
 "введите корректное значение"
 ))))))</f>
        <v>0.75</v>
      </c>
      <c r="W738" s="73" t="n">
        <f aca="false">H738*X738</f>
        <v>1.29352</v>
      </c>
      <c r="X738" s="72" t="n">
        <v>0.92</v>
      </c>
    </row>
    <row r="739" customFormat="false" ht="15" hidden="false" customHeight="false" outlineLevel="0" collapsed="false">
      <c r="A739" s="59" t="n">
        <v>737</v>
      </c>
      <c r="B739" s="71" t="s">
        <v>107</v>
      </c>
      <c r="C739" s="71" t="s">
        <v>102</v>
      </c>
      <c r="D739" s="72" t="n">
        <v>0.544</v>
      </c>
      <c r="E739" s="72" t="n">
        <v>0.068</v>
      </c>
      <c r="F739" s="72" t="n">
        <v>0.544</v>
      </c>
      <c r="G739" s="73" t="n">
        <f aca="false">D739+E739+F739</f>
        <v>1.156</v>
      </c>
      <c r="H739" s="73" t="n">
        <f aca="false">I739-G739</f>
        <v>0.344</v>
      </c>
      <c r="I739" s="16" t="n">
        <v>1.5</v>
      </c>
      <c r="J739" s="74" t="n">
        <f aca="false">H739/I739*100</f>
        <v>22.9333333333333</v>
      </c>
      <c r="K739" s="62" t="n">
        <v>394</v>
      </c>
      <c r="L739" s="73" t="n">
        <f aca="false">M739+N739-P739</f>
        <v>33</v>
      </c>
      <c r="M739" s="74" t="n">
        <v>69</v>
      </c>
      <c r="N739" s="74" t="n">
        <v>9</v>
      </c>
      <c r="O739" s="75" t="n">
        <f aca="false">L739/(H739*Q739)</f>
        <v>96.8992248062016</v>
      </c>
      <c r="P739" s="74" t="n">
        <v>45</v>
      </c>
      <c r="Q739" s="72" t="n">
        <v>0.99</v>
      </c>
      <c r="R739" s="73" t="n">
        <f aca="false">S739*T739*U739*V739</f>
        <v>5.61</v>
      </c>
      <c r="S739" s="74" t="n">
        <v>5</v>
      </c>
      <c r="T739" s="72" t="n">
        <v>0.45</v>
      </c>
      <c r="U739" s="72" t="n">
        <f aca="false">44/12</f>
        <v>3.66666666666667</v>
      </c>
      <c r="V739" s="72" t="n">
        <f aca="false">IF(B739="озимая пшеница", IF(C739="классическая технология", 0.65, 0.82),
 IF(B739="подсолнечник", IF(C739="классическая технология", 0.68, 0.75),
 IF(B739="кукуруза", IF(C739="классическая технология", 0.65, 0.85),
 IF(B739="многолетние травы", IF(C739="классическая технология", 0.55, 0.7),
 IF(B739="Лён", IF(C739="классическая технология", 0.48, 0.7),
 IF(B739="Горох", IF(C739="классическая технология", 0.55, 0.8),
 "введите корректное значение"
 ))))))</f>
        <v>0.68</v>
      </c>
      <c r="W739" s="73" t="n">
        <f aca="false">H739*X739</f>
        <v>0.28208</v>
      </c>
      <c r="X739" s="72" t="n">
        <v>0.82</v>
      </c>
    </row>
    <row r="740" customFormat="false" ht="15" hidden="false" customHeight="false" outlineLevel="0" collapsed="false">
      <c r="A740" s="59" t="n">
        <v>738</v>
      </c>
      <c r="B740" s="71" t="s">
        <v>105</v>
      </c>
      <c r="C740" s="71" t="s">
        <v>102</v>
      </c>
      <c r="D740" s="72" t="n">
        <v>0.205</v>
      </c>
      <c r="E740" s="72" t="n">
        <v>0.041</v>
      </c>
      <c r="F740" s="72" t="n">
        <v>0.205</v>
      </c>
      <c r="G740" s="73" t="n">
        <f aca="false">D740+E740+F740</f>
        <v>0.451</v>
      </c>
      <c r="H740" s="73" t="n">
        <f aca="false">I740-G740</f>
        <v>4.049</v>
      </c>
      <c r="I740" s="16" t="n">
        <v>4.5</v>
      </c>
      <c r="J740" s="74" t="n">
        <f aca="false">H740/I740*100</f>
        <v>89.9777777777778</v>
      </c>
      <c r="K740" s="62" t="n">
        <v>163</v>
      </c>
      <c r="L740" s="73" t="n">
        <f aca="false">M740+N740-P740</f>
        <v>29</v>
      </c>
      <c r="M740" s="74" t="n">
        <v>85</v>
      </c>
      <c r="N740" s="74" t="n">
        <v>15</v>
      </c>
      <c r="O740" s="75" t="n">
        <f aca="false">L740/(H740*Q740)</f>
        <v>8.13893441702777</v>
      </c>
      <c r="P740" s="74" t="n">
        <v>71</v>
      </c>
      <c r="Q740" s="72" t="n">
        <v>0.88</v>
      </c>
      <c r="R740" s="73" t="n">
        <f aca="false">S740*T740*U740*V740</f>
        <v>6.435</v>
      </c>
      <c r="S740" s="74" t="n">
        <v>6</v>
      </c>
      <c r="T740" s="72" t="n">
        <v>0.45</v>
      </c>
      <c r="U740" s="72" t="n">
        <f aca="false">44/12</f>
        <v>3.66666666666667</v>
      </c>
      <c r="V740" s="72" t="n">
        <f aca="false">IF(B740="озимая пшеница", IF(C740="классическая технология", 0.65, 0.82),
 IF(B740="подсолнечник", IF(C740="классическая технология", 0.68, 0.75),
 IF(B740="кукуруза", IF(C740="классическая технология", 0.65, 0.85),
 IF(B740="многолетние травы", IF(C740="классическая технология", 0.55, 0.7),
 IF(B740="Лён", IF(C740="классическая технология", 0.48, 0.7),
 IF(B740="Горох", IF(C740="классическая технология", 0.55, 0.8),
 "введите корректное значение"
 ))))))</f>
        <v>0.65</v>
      </c>
      <c r="W740" s="73" t="n">
        <f aca="false">H740*X740</f>
        <v>3.27969</v>
      </c>
      <c r="X740" s="72" t="n">
        <v>0.81</v>
      </c>
    </row>
    <row r="741" customFormat="false" ht="15" hidden="false" customHeight="false" outlineLevel="0" collapsed="false">
      <c r="A741" s="59" t="n">
        <v>739</v>
      </c>
      <c r="B741" s="71" t="s">
        <v>106</v>
      </c>
      <c r="C741" s="71" t="s">
        <v>101</v>
      </c>
      <c r="D741" s="72" t="n">
        <v>0.275</v>
      </c>
      <c r="E741" s="72" t="n">
        <v>0.11</v>
      </c>
      <c r="F741" s="72" t="n">
        <v>0.22</v>
      </c>
      <c r="G741" s="73" t="n">
        <f aca="false">D741+E741+F741</f>
        <v>0.605</v>
      </c>
      <c r="H741" s="73" t="n">
        <f aca="false">I741-G741</f>
        <v>4.095</v>
      </c>
      <c r="I741" s="16" t="n">
        <v>4.7</v>
      </c>
      <c r="J741" s="74" t="n">
        <f aca="false">H741/I741*100</f>
        <v>87.1276595744681</v>
      </c>
      <c r="K741" s="62" t="n">
        <v>452</v>
      </c>
      <c r="L741" s="73" t="n">
        <f aca="false">M741+N741-P741</f>
        <v>33</v>
      </c>
      <c r="M741" s="74" t="n">
        <v>104</v>
      </c>
      <c r="N741" s="74" t="n">
        <v>5</v>
      </c>
      <c r="O741" s="75" t="n">
        <f aca="false">L741/(H741*Q741)</f>
        <v>9.82757080318056</v>
      </c>
      <c r="P741" s="74" t="n">
        <v>76</v>
      </c>
      <c r="Q741" s="72" t="n">
        <v>0.82</v>
      </c>
      <c r="R741" s="73" t="n">
        <f aca="false">S741*T741*U741*V741</f>
        <v>3.465</v>
      </c>
      <c r="S741" s="74" t="n">
        <v>3</v>
      </c>
      <c r="T741" s="72" t="n">
        <v>0.45</v>
      </c>
      <c r="U741" s="72" t="n">
        <f aca="false">44/12</f>
        <v>3.66666666666667</v>
      </c>
      <c r="V741" s="72" t="n">
        <f aca="false">IF(B741="озимая пшеница", IF(C741="классическая технология", 0.65, 0.82),
 IF(B741="подсолнечник", IF(C741="классическая технология", 0.68, 0.75),
 IF(B741="кукуруза", IF(C741="классическая технология", 0.65, 0.85),
 IF(B741="многолетние травы", IF(C741="классическая технология", 0.55, 0.7),
 IF(B741="Лён", IF(C741="классическая технология", 0.48, 0.7),
 IF(B741="Горох", IF(C741="классическая технология", 0.55, 0.8),
 "введите корректное значение"
 ))))))</f>
        <v>0.7</v>
      </c>
      <c r="W741" s="73" t="n">
        <f aca="false">H741*X741</f>
        <v>3.6036</v>
      </c>
      <c r="X741" s="72" t="n">
        <v>0.88</v>
      </c>
    </row>
    <row r="742" customFormat="false" ht="15" hidden="false" customHeight="false" outlineLevel="0" collapsed="false">
      <c r="A742" s="59" t="n">
        <v>740</v>
      </c>
      <c r="B742" s="71" t="s">
        <v>106</v>
      </c>
      <c r="C742" s="71" t="s">
        <v>101</v>
      </c>
      <c r="D742" s="72" t="n">
        <v>0.355</v>
      </c>
      <c r="E742" s="72" t="n">
        <v>0.071</v>
      </c>
      <c r="F742" s="72" t="n">
        <v>0.568</v>
      </c>
      <c r="G742" s="73" t="n">
        <f aca="false">D742+E742+F742</f>
        <v>0.994</v>
      </c>
      <c r="H742" s="73" t="n">
        <f aca="false">I742-G742</f>
        <v>3.406</v>
      </c>
      <c r="I742" s="16" t="n">
        <v>4.4</v>
      </c>
      <c r="J742" s="74" t="n">
        <f aca="false">H742/I742*100</f>
        <v>77.4090909090909</v>
      </c>
      <c r="K742" s="62" t="n">
        <v>422</v>
      </c>
      <c r="L742" s="73" t="n">
        <f aca="false">M742+N742-P742</f>
        <v>41</v>
      </c>
      <c r="M742" s="74" t="n">
        <v>120</v>
      </c>
      <c r="N742" s="74" t="n">
        <v>8</v>
      </c>
      <c r="O742" s="75" t="n">
        <f aca="false">L742/(H742*Q742)</f>
        <v>12.8059369573094</v>
      </c>
      <c r="P742" s="74" t="n">
        <v>87</v>
      </c>
      <c r="Q742" s="72" t="n">
        <v>0.94</v>
      </c>
      <c r="R742" s="73" t="n">
        <f aca="false">S742*T742*U742*V742</f>
        <v>6.93</v>
      </c>
      <c r="S742" s="74" t="n">
        <v>6</v>
      </c>
      <c r="T742" s="72" t="n">
        <v>0.45</v>
      </c>
      <c r="U742" s="72" t="n">
        <f aca="false">44/12</f>
        <v>3.66666666666667</v>
      </c>
      <c r="V742" s="72" t="n">
        <f aca="false">IF(B742="озимая пшеница", IF(C742="классическая технология", 0.65, 0.82),
 IF(B742="подсолнечник", IF(C742="классическая технология", 0.68, 0.75),
 IF(B742="кукуруза", IF(C742="классическая технология", 0.65, 0.85),
 IF(B742="многолетние травы", IF(C742="классическая технология", 0.55, 0.7),
 IF(B742="Лён", IF(C742="классическая технология", 0.48, 0.7),
 IF(B742="Горох", IF(C742="классическая технология", 0.55, 0.8),
 "введите корректное значение"
 ))))))</f>
        <v>0.7</v>
      </c>
      <c r="W742" s="73" t="n">
        <f aca="false">H742*X742</f>
        <v>3.26976</v>
      </c>
      <c r="X742" s="72" t="n">
        <v>0.96</v>
      </c>
    </row>
    <row r="743" customFormat="false" ht="15" hidden="false" customHeight="false" outlineLevel="0" collapsed="false">
      <c r="A743" s="59" t="n">
        <v>741</v>
      </c>
      <c r="B743" s="71" t="s">
        <v>100</v>
      </c>
      <c r="C743" s="71" t="s">
        <v>101</v>
      </c>
      <c r="D743" s="72" t="n">
        <v>0.177</v>
      </c>
      <c r="E743" s="72" t="n">
        <v>0.118</v>
      </c>
      <c r="F743" s="72" t="n">
        <v>0.354</v>
      </c>
      <c r="G743" s="73" t="n">
        <f aca="false">D743+E743+F743</f>
        <v>0.649</v>
      </c>
      <c r="H743" s="73" t="n">
        <f aca="false">I743-G743</f>
        <v>0.351</v>
      </c>
      <c r="I743" s="16" t="n">
        <v>1</v>
      </c>
      <c r="J743" s="74" t="n">
        <f aca="false">H743/I743*100</f>
        <v>35.1</v>
      </c>
      <c r="K743" s="62" t="n">
        <v>438</v>
      </c>
      <c r="L743" s="73" t="n">
        <f aca="false">M743+N743-P743</f>
        <v>101</v>
      </c>
      <c r="M743" s="74" t="n">
        <v>147</v>
      </c>
      <c r="N743" s="74" t="n">
        <v>10</v>
      </c>
      <c r="O743" s="75" t="n">
        <f aca="false">L743/(H743*Q743)</f>
        <v>306.116263563072</v>
      </c>
      <c r="P743" s="74" t="n">
        <v>56</v>
      </c>
      <c r="Q743" s="72" t="n">
        <v>0.94</v>
      </c>
      <c r="R743" s="73" t="n">
        <f aca="false">S743*T743*U743*V743</f>
        <v>3.465</v>
      </c>
      <c r="S743" s="74" t="n">
        <v>3</v>
      </c>
      <c r="T743" s="72" t="n">
        <v>0.45</v>
      </c>
      <c r="U743" s="72" t="n">
        <f aca="false">44/12</f>
        <v>3.66666666666667</v>
      </c>
      <c r="V743" s="72" t="n">
        <f aca="false">IF(B743="озимая пшеница", IF(C743="классическая технология", 0.65, 0.82),
 IF(B743="подсолнечник", IF(C743="классическая технология", 0.68, 0.75),
 IF(B743="кукуруза", IF(C743="классическая технология", 0.65, 0.85),
 IF(B743="многолетние травы", IF(C743="классическая технология", 0.55, 0.7),
 IF(B743="Лён", IF(C743="классическая технология", 0.48, 0.7),
 IF(B743="Горох", IF(C743="классическая технология", 0.55, 0.8),
 "введите корректное значение"
 ))))))</f>
        <v>0.7</v>
      </c>
      <c r="W743" s="73" t="n">
        <f aca="false">H743*X743</f>
        <v>0.33696</v>
      </c>
      <c r="X743" s="72" t="n">
        <v>0.96</v>
      </c>
    </row>
    <row r="744" customFormat="false" ht="15" hidden="false" customHeight="false" outlineLevel="0" collapsed="false">
      <c r="A744" s="59" t="n">
        <v>742</v>
      </c>
      <c r="B744" s="71" t="s">
        <v>100</v>
      </c>
      <c r="C744" s="71" t="s">
        <v>102</v>
      </c>
      <c r="D744" s="72" t="n">
        <v>0.318</v>
      </c>
      <c r="E744" s="72" t="n">
        <v>0.106</v>
      </c>
      <c r="F744" s="72" t="n">
        <v>0.424</v>
      </c>
      <c r="G744" s="73" t="n">
        <f aca="false">D744+E744+F744</f>
        <v>0.848</v>
      </c>
      <c r="H744" s="73" t="n">
        <f aca="false">I744-G744</f>
        <v>0.452</v>
      </c>
      <c r="I744" s="16" t="n">
        <v>1.3</v>
      </c>
      <c r="J744" s="74" t="n">
        <f aca="false">H744/I744*100</f>
        <v>34.7692307692308</v>
      </c>
      <c r="K744" s="62" t="n">
        <v>217</v>
      </c>
      <c r="L744" s="73" t="n">
        <f aca="false">M744+N744-P744</f>
        <v>78</v>
      </c>
      <c r="M744" s="74" t="n">
        <v>149</v>
      </c>
      <c r="N744" s="74" t="n">
        <v>9</v>
      </c>
      <c r="O744" s="75" t="n">
        <f aca="false">L744/(H744*Q744)</f>
        <v>189.633375474083</v>
      </c>
      <c r="P744" s="74" t="n">
        <v>80</v>
      </c>
      <c r="Q744" s="72" t="n">
        <v>0.91</v>
      </c>
      <c r="R744" s="73" t="n">
        <f aca="false">S744*T744*U744*V744</f>
        <v>3.96</v>
      </c>
      <c r="S744" s="74" t="n">
        <v>5</v>
      </c>
      <c r="T744" s="72" t="n">
        <v>0.45</v>
      </c>
      <c r="U744" s="72" t="n">
        <f aca="false">44/12</f>
        <v>3.66666666666667</v>
      </c>
      <c r="V744" s="72" t="n">
        <f aca="false">IF(B744="озимая пшеница", IF(C744="классическая технология", 0.65, 0.82),
 IF(B744="подсолнечник", IF(C744="классическая технология", 0.68, 0.75),
 IF(B744="кукуруза", IF(C744="классическая технология", 0.65, 0.85),
 IF(B744="многолетние травы", IF(C744="классическая технология", 0.55, 0.7),
 IF(B744="Лён", IF(C744="классическая технология", 0.48, 0.7),
 IF(B744="Горох", IF(C744="классическая технология", 0.55, 0.8),
 "введите корректное значение"
 ))))))</f>
        <v>0.48</v>
      </c>
      <c r="W744" s="73" t="n">
        <f aca="false">H744*X744</f>
        <v>0.43392</v>
      </c>
      <c r="X744" s="72" t="n">
        <v>0.96</v>
      </c>
    </row>
    <row r="745" customFormat="false" ht="15" hidden="false" customHeight="false" outlineLevel="0" collapsed="false">
      <c r="A745" s="59" t="n">
        <v>743</v>
      </c>
      <c r="B745" s="71" t="s">
        <v>107</v>
      </c>
      <c r="C745" s="71" t="s">
        <v>102</v>
      </c>
      <c r="D745" s="72" t="n">
        <v>0.616</v>
      </c>
      <c r="E745" s="72" t="n">
        <v>0.077</v>
      </c>
      <c r="F745" s="72" t="n">
        <v>0.385</v>
      </c>
      <c r="G745" s="73" t="n">
        <f aca="false">D745+E745+F745</f>
        <v>1.078</v>
      </c>
      <c r="H745" s="73" t="n">
        <f aca="false">I745-G745</f>
        <v>0.322</v>
      </c>
      <c r="I745" s="16" t="n">
        <v>1.4</v>
      </c>
      <c r="J745" s="74" t="n">
        <f aca="false">H745/I745*100</f>
        <v>23</v>
      </c>
      <c r="K745" s="62" t="n">
        <v>104</v>
      </c>
      <c r="L745" s="73" t="n">
        <f aca="false">M745+N745-P745</f>
        <v>42</v>
      </c>
      <c r="M745" s="74" t="n">
        <v>75</v>
      </c>
      <c r="N745" s="74" t="n">
        <v>13</v>
      </c>
      <c r="O745" s="75" t="n">
        <f aca="false">L745/(H745*Q745)</f>
        <v>141.776937618147</v>
      </c>
      <c r="P745" s="74" t="n">
        <v>46</v>
      </c>
      <c r="Q745" s="72" t="n">
        <v>0.92</v>
      </c>
      <c r="R745" s="73" t="n">
        <f aca="false">S745*T745*U745*V745</f>
        <v>6.732</v>
      </c>
      <c r="S745" s="74" t="n">
        <v>6</v>
      </c>
      <c r="T745" s="72" t="n">
        <v>0.45</v>
      </c>
      <c r="U745" s="72" t="n">
        <f aca="false">44/12</f>
        <v>3.66666666666667</v>
      </c>
      <c r="V745" s="72" t="n">
        <f aca="false">IF(B745="озимая пшеница", IF(C745="классическая технология", 0.65, 0.82),
 IF(B745="подсолнечник", IF(C745="классическая технология", 0.68, 0.75),
 IF(B745="кукуруза", IF(C745="классическая технология", 0.65, 0.85),
 IF(B745="многолетние травы", IF(C745="классическая технология", 0.55, 0.7),
 IF(B745="Лён", IF(C745="классическая технология", 0.48, 0.7),
 IF(B745="Горох", IF(C745="классическая технология", 0.55, 0.8),
 "введите корректное значение"
 ))))))</f>
        <v>0.68</v>
      </c>
      <c r="W745" s="73" t="n">
        <f aca="false">H745*X745</f>
        <v>0.322</v>
      </c>
      <c r="X745" s="72" t="n">
        <v>1</v>
      </c>
    </row>
    <row r="746" customFormat="false" ht="15" hidden="false" customHeight="false" outlineLevel="0" collapsed="false">
      <c r="A746" s="59" t="n">
        <v>744</v>
      </c>
      <c r="B746" s="71" t="s">
        <v>107</v>
      </c>
      <c r="C746" s="71" t="s">
        <v>102</v>
      </c>
      <c r="D746" s="72" t="n">
        <v>0.476</v>
      </c>
      <c r="E746" s="72" t="n">
        <v>0.068</v>
      </c>
      <c r="F746" s="72" t="n">
        <v>0.476</v>
      </c>
      <c r="G746" s="73" t="n">
        <f aca="false">D746+E746+F746</f>
        <v>1.02</v>
      </c>
      <c r="H746" s="73" t="n">
        <f aca="false">I746-G746</f>
        <v>-0.12</v>
      </c>
      <c r="I746" s="16" t="n">
        <v>0.9</v>
      </c>
      <c r="J746" s="74" t="n">
        <f aca="false">H746/I746*100</f>
        <v>-13.3333333333333</v>
      </c>
      <c r="K746" s="62" t="n">
        <v>460</v>
      </c>
      <c r="L746" s="73" t="n">
        <f aca="false">M746+N746-P746</f>
        <v>50</v>
      </c>
      <c r="M746" s="74" t="n">
        <v>129</v>
      </c>
      <c r="N746" s="74" t="n">
        <v>9</v>
      </c>
      <c r="O746" s="75" t="n">
        <f aca="false">L746/(H746*Q746)</f>
        <v>-434.027777777778</v>
      </c>
      <c r="P746" s="74" t="n">
        <v>88</v>
      </c>
      <c r="Q746" s="72" t="n">
        <v>0.96</v>
      </c>
      <c r="R746" s="73" t="n">
        <f aca="false">S746*T746*U746*V746</f>
        <v>3.366</v>
      </c>
      <c r="S746" s="74" t="n">
        <v>3</v>
      </c>
      <c r="T746" s="72" t="n">
        <v>0.45</v>
      </c>
      <c r="U746" s="72" t="n">
        <f aca="false">44/12</f>
        <v>3.66666666666667</v>
      </c>
      <c r="V746" s="72" t="n">
        <f aca="false">IF(B746="озимая пшеница", IF(C746="классическая технология", 0.65, 0.82),
 IF(B746="подсолнечник", IF(C746="классическая технология", 0.68, 0.75),
 IF(B746="кукуруза", IF(C746="классическая технология", 0.65, 0.85),
 IF(B746="многолетние травы", IF(C746="классическая технология", 0.55, 0.7),
 IF(B746="Лён", IF(C746="классическая технология", 0.48, 0.7),
 IF(B746="Горох", IF(C746="классическая технология", 0.55, 0.8),
 "введите корректное значение"
 ))))))</f>
        <v>0.68</v>
      </c>
      <c r="W746" s="73" t="n">
        <f aca="false">H746*X746</f>
        <v>-0.1032</v>
      </c>
      <c r="X746" s="72" t="n">
        <v>0.86</v>
      </c>
    </row>
    <row r="747" customFormat="false" ht="15" hidden="false" customHeight="false" outlineLevel="0" collapsed="false">
      <c r="A747" s="59" t="n">
        <v>745</v>
      </c>
      <c r="B747" s="71" t="s">
        <v>106</v>
      </c>
      <c r="C747" s="71" t="s">
        <v>102</v>
      </c>
      <c r="D747" s="72" t="n">
        <v>0.204</v>
      </c>
      <c r="E747" s="72" t="n">
        <v>0.102</v>
      </c>
      <c r="F747" s="72" t="n">
        <v>0.408</v>
      </c>
      <c r="G747" s="73" t="n">
        <f aca="false">D747+E747+F747</f>
        <v>0.714</v>
      </c>
      <c r="H747" s="73" t="n">
        <f aca="false">I747-G747</f>
        <v>3.486</v>
      </c>
      <c r="I747" s="16" t="n">
        <v>4.2</v>
      </c>
      <c r="J747" s="74" t="n">
        <f aca="false">H747/I747*100</f>
        <v>83</v>
      </c>
      <c r="K747" s="62" t="n">
        <v>373</v>
      </c>
      <c r="L747" s="73" t="n">
        <f aca="false">M747+N747-P747</f>
        <v>48</v>
      </c>
      <c r="M747" s="74" t="n">
        <v>125</v>
      </c>
      <c r="N747" s="74" t="n">
        <v>10</v>
      </c>
      <c r="O747" s="75" t="n">
        <f aca="false">L747/(H747*Q747)</f>
        <v>14.8057668461866</v>
      </c>
      <c r="P747" s="74" t="n">
        <v>87</v>
      </c>
      <c r="Q747" s="72" t="n">
        <v>0.93</v>
      </c>
      <c r="R747" s="73" t="n">
        <f aca="false">S747*T747*U747*V747</f>
        <v>5.445</v>
      </c>
      <c r="S747" s="74" t="n">
        <v>6</v>
      </c>
      <c r="T747" s="72" t="n">
        <v>0.45</v>
      </c>
      <c r="U747" s="72" t="n">
        <f aca="false">44/12</f>
        <v>3.66666666666667</v>
      </c>
      <c r="V747" s="72" t="n">
        <f aca="false">IF(B747="озимая пшеница", IF(C747="классическая технология", 0.65, 0.82),
 IF(B747="подсолнечник", IF(C747="классическая технология", 0.68, 0.75),
 IF(B747="кукуруза", IF(C747="классическая технология", 0.65, 0.85),
 IF(B747="многолетние травы", IF(C747="классическая технология", 0.55, 0.7),
 IF(B747="Лён", IF(C747="классическая технология", 0.48, 0.7),
 IF(B747="Горох", IF(C747="классическая технология", 0.55, 0.8),
 "введите корректное значение"
 ))))))</f>
        <v>0.55</v>
      </c>
      <c r="W747" s="73" t="n">
        <f aca="false">H747*X747</f>
        <v>3.27684</v>
      </c>
      <c r="X747" s="72" t="n">
        <v>0.94</v>
      </c>
    </row>
    <row r="748" customFormat="false" ht="15" hidden="false" customHeight="false" outlineLevel="0" collapsed="false">
      <c r="A748" s="59" t="n">
        <v>746</v>
      </c>
      <c r="B748" s="71" t="s">
        <v>107</v>
      </c>
      <c r="C748" s="71" t="s">
        <v>101</v>
      </c>
      <c r="D748" s="72" t="n">
        <v>0.225</v>
      </c>
      <c r="E748" s="72" t="n">
        <v>0.09</v>
      </c>
      <c r="F748" s="72" t="n">
        <v>0.36</v>
      </c>
      <c r="G748" s="73" t="n">
        <f aca="false">D748+E748+F748</f>
        <v>0.675</v>
      </c>
      <c r="H748" s="73" t="n">
        <f aca="false">I748-G748</f>
        <v>0.225</v>
      </c>
      <c r="I748" s="16" t="n">
        <v>0.9</v>
      </c>
      <c r="J748" s="74" t="n">
        <f aca="false">H748/I748*100</f>
        <v>25</v>
      </c>
      <c r="K748" s="62" t="n">
        <v>238</v>
      </c>
      <c r="L748" s="73" t="n">
        <f aca="false">M748+N748-P748</f>
        <v>21</v>
      </c>
      <c r="M748" s="74" t="n">
        <v>72</v>
      </c>
      <c r="N748" s="74" t="n">
        <v>12</v>
      </c>
      <c r="O748" s="75" t="n">
        <f aca="false">L748/(H748*Q748)</f>
        <v>93.3333333333333</v>
      </c>
      <c r="P748" s="74" t="n">
        <v>63</v>
      </c>
      <c r="Q748" s="72" t="n">
        <v>1</v>
      </c>
      <c r="R748" s="73" t="n">
        <f aca="false">S748*T748*U748*V748</f>
        <v>7.425</v>
      </c>
      <c r="S748" s="74" t="n">
        <v>6</v>
      </c>
      <c r="T748" s="72" t="n">
        <v>0.45</v>
      </c>
      <c r="U748" s="72" t="n">
        <f aca="false">44/12</f>
        <v>3.66666666666667</v>
      </c>
      <c r="V748" s="72" t="n">
        <f aca="false">IF(B748="озимая пшеница", IF(C748="классическая технология", 0.65, 0.82),
 IF(B748="подсолнечник", IF(C748="классическая технология", 0.68, 0.75),
 IF(B748="кукуруза", IF(C748="классическая технология", 0.65, 0.85),
 IF(B748="многолетние травы", IF(C748="классическая технология", 0.55, 0.7),
 IF(B748="Лён", IF(C748="классическая технология", 0.48, 0.7),
 IF(B748="Горох", IF(C748="классическая технология", 0.55, 0.8),
 "введите корректное значение"
 ))))))</f>
        <v>0.75</v>
      </c>
      <c r="W748" s="73" t="n">
        <f aca="false">H748*X748</f>
        <v>0.189</v>
      </c>
      <c r="X748" s="72" t="n">
        <v>0.84</v>
      </c>
    </row>
    <row r="749" customFormat="false" ht="15" hidden="false" customHeight="false" outlineLevel="0" collapsed="false">
      <c r="A749" s="59" t="n">
        <v>747</v>
      </c>
      <c r="B749" s="71" t="s">
        <v>104</v>
      </c>
      <c r="C749" s="71" t="s">
        <v>101</v>
      </c>
      <c r="D749" s="72" t="n">
        <v>0.26</v>
      </c>
      <c r="E749" s="72" t="n">
        <v>0.13</v>
      </c>
      <c r="F749" s="72" t="n">
        <v>0.455</v>
      </c>
      <c r="G749" s="73" t="n">
        <f aca="false">D749+E749+F749</f>
        <v>0.845</v>
      </c>
      <c r="H749" s="73" t="n">
        <f aca="false">I749-G749</f>
        <v>1.555</v>
      </c>
      <c r="I749" s="16" t="n">
        <v>2.4</v>
      </c>
      <c r="J749" s="74" t="n">
        <f aca="false">H749/I749*100</f>
        <v>64.7916666666667</v>
      </c>
      <c r="K749" s="62" t="n">
        <v>291</v>
      </c>
      <c r="L749" s="73" t="n">
        <f aca="false">M749+N749-P749</f>
        <v>86</v>
      </c>
      <c r="M749" s="74" t="n">
        <v>132</v>
      </c>
      <c r="N749" s="74" t="n">
        <v>7</v>
      </c>
      <c r="O749" s="75" t="n">
        <f aca="false">L749/(H749*Q749)</f>
        <v>67.4456905340758</v>
      </c>
      <c r="P749" s="74" t="n">
        <v>53</v>
      </c>
      <c r="Q749" s="72" t="n">
        <v>0.82</v>
      </c>
      <c r="R749" s="73" t="n">
        <f aca="false">S749*T749*U749*V749</f>
        <v>7.92</v>
      </c>
      <c r="S749" s="74" t="n">
        <v>6</v>
      </c>
      <c r="T749" s="72" t="n">
        <v>0.45</v>
      </c>
      <c r="U749" s="72" t="n">
        <f aca="false">44/12</f>
        <v>3.66666666666667</v>
      </c>
      <c r="V749" s="72" t="n">
        <f aca="false">IF(B749="озимая пшеница", IF(C749="классическая технология", 0.65, 0.82),
 IF(B749="подсолнечник", IF(C749="классическая технология", 0.68, 0.75),
 IF(B749="кукуруза", IF(C749="классическая технология", 0.65, 0.85),
 IF(B749="многолетние травы", IF(C749="классическая технология", 0.55, 0.7),
 IF(B749="Лён", IF(C749="классическая технология", 0.48, 0.7),
 IF(B749="Горох", IF(C749="классическая технология", 0.55, 0.8),
 "введите корректное значение"
 ))))))</f>
        <v>0.8</v>
      </c>
      <c r="W749" s="73" t="n">
        <f aca="false">H749*X749</f>
        <v>1.2751</v>
      </c>
      <c r="X749" s="72" t="n">
        <v>0.82</v>
      </c>
    </row>
    <row r="750" customFormat="false" ht="15" hidden="false" customHeight="false" outlineLevel="0" collapsed="false">
      <c r="A750" s="59" t="n">
        <v>748</v>
      </c>
      <c r="B750" s="71" t="s">
        <v>106</v>
      </c>
      <c r="C750" s="71" t="s">
        <v>101</v>
      </c>
      <c r="D750" s="72" t="n">
        <v>0.285</v>
      </c>
      <c r="E750" s="72" t="n">
        <v>0.057</v>
      </c>
      <c r="F750" s="72" t="n">
        <v>0.342</v>
      </c>
      <c r="G750" s="73" t="n">
        <f aca="false">D750+E750+F750</f>
        <v>0.684</v>
      </c>
      <c r="H750" s="73" t="n">
        <f aca="false">I750-G750</f>
        <v>3.916</v>
      </c>
      <c r="I750" s="16" t="n">
        <v>4.6</v>
      </c>
      <c r="J750" s="74" t="n">
        <f aca="false">H750/I750*100</f>
        <v>85.1304347826087</v>
      </c>
      <c r="K750" s="62" t="n">
        <v>355</v>
      </c>
      <c r="L750" s="73" t="n">
        <f aca="false">M750+N750-P750</f>
        <v>57</v>
      </c>
      <c r="M750" s="74" t="n">
        <v>92</v>
      </c>
      <c r="N750" s="74" t="n">
        <v>9</v>
      </c>
      <c r="O750" s="75" t="n">
        <f aca="false">L750/(H750*Q750)</f>
        <v>15.1621552604699</v>
      </c>
      <c r="P750" s="74" t="n">
        <v>44</v>
      </c>
      <c r="Q750" s="72" t="n">
        <v>0.96</v>
      </c>
      <c r="R750" s="73" t="n">
        <f aca="false">S750*T750*U750*V750</f>
        <v>3.465</v>
      </c>
      <c r="S750" s="74" t="n">
        <v>3</v>
      </c>
      <c r="T750" s="72" t="n">
        <v>0.45</v>
      </c>
      <c r="U750" s="72" t="n">
        <f aca="false">44/12</f>
        <v>3.66666666666667</v>
      </c>
      <c r="V750" s="72" t="n">
        <f aca="false">IF(B750="озимая пшеница", IF(C750="классическая технология", 0.65, 0.82),
 IF(B750="подсолнечник", IF(C750="классическая технология", 0.68, 0.75),
 IF(B750="кукуруза", IF(C750="классическая технология", 0.65, 0.85),
 IF(B750="многолетние травы", IF(C750="классическая технология", 0.55, 0.7),
 IF(B750="Лён", IF(C750="классическая технология", 0.48, 0.7),
 IF(B750="Горох", IF(C750="классическая технология", 0.55, 0.8),
 "введите корректное значение"
 ))))))</f>
        <v>0.7</v>
      </c>
      <c r="W750" s="73" t="n">
        <f aca="false">H750*X750</f>
        <v>3.60272</v>
      </c>
      <c r="X750" s="72" t="n">
        <v>0.92</v>
      </c>
    </row>
    <row r="751" customFormat="false" ht="15" hidden="false" customHeight="false" outlineLevel="0" collapsed="false">
      <c r="A751" s="59" t="n">
        <v>749</v>
      </c>
      <c r="B751" s="71" t="s">
        <v>107</v>
      </c>
      <c r="C751" s="71" t="s">
        <v>102</v>
      </c>
      <c r="D751" s="72" t="n">
        <v>0.552</v>
      </c>
      <c r="E751" s="72" t="n">
        <v>0.069</v>
      </c>
      <c r="F751" s="72" t="n">
        <v>0.276</v>
      </c>
      <c r="G751" s="73" t="n">
        <f aca="false">D751+E751+F751</f>
        <v>0.897</v>
      </c>
      <c r="H751" s="73" t="n">
        <f aca="false">I751-G751</f>
        <v>1.003</v>
      </c>
      <c r="I751" s="16" t="n">
        <v>1.9</v>
      </c>
      <c r="J751" s="74" t="n">
        <f aca="false">H751/I751*100</f>
        <v>52.7894736842105</v>
      </c>
      <c r="K751" s="62" t="n">
        <v>490</v>
      </c>
      <c r="L751" s="73" t="n">
        <f aca="false">M751+N751-P751</f>
        <v>-9</v>
      </c>
      <c r="M751" s="74" t="n">
        <v>68</v>
      </c>
      <c r="N751" s="74" t="n">
        <v>5</v>
      </c>
      <c r="O751" s="75" t="n">
        <f aca="false">L751/(H751*Q751)</f>
        <v>-9.97008973080758</v>
      </c>
      <c r="P751" s="74" t="n">
        <v>82</v>
      </c>
      <c r="Q751" s="72" t="n">
        <v>0.9</v>
      </c>
      <c r="R751" s="73" t="n">
        <f aca="false">S751*T751*U751*V751</f>
        <v>3.366</v>
      </c>
      <c r="S751" s="74" t="n">
        <v>3</v>
      </c>
      <c r="T751" s="72" t="n">
        <v>0.45</v>
      </c>
      <c r="U751" s="72" t="n">
        <f aca="false">44/12</f>
        <v>3.66666666666667</v>
      </c>
      <c r="V751" s="72" t="n">
        <f aca="false">IF(B751="озимая пшеница", IF(C751="классическая технология", 0.65, 0.82),
 IF(B751="подсолнечник", IF(C751="классическая технология", 0.68, 0.75),
 IF(B751="кукуруза", IF(C751="классическая технология", 0.65, 0.85),
 IF(B751="многолетние травы", IF(C751="классическая технология", 0.55, 0.7),
 IF(B751="Лён", IF(C751="классическая технология", 0.48, 0.7),
 IF(B751="Горох", IF(C751="классическая технология", 0.55, 0.8),
 "введите корректное значение"
 ))))))</f>
        <v>0.68</v>
      </c>
      <c r="W751" s="73" t="n">
        <f aca="false">H751*X751</f>
        <v>0.88264</v>
      </c>
      <c r="X751" s="72" t="n">
        <v>0.88</v>
      </c>
    </row>
    <row r="752" customFormat="false" ht="15" hidden="false" customHeight="false" outlineLevel="0" collapsed="false">
      <c r="A752" s="59" t="n">
        <v>750</v>
      </c>
      <c r="B752" s="71" t="s">
        <v>106</v>
      </c>
      <c r="C752" s="71" t="s">
        <v>101</v>
      </c>
      <c r="D752" s="72" t="n">
        <v>0.26</v>
      </c>
      <c r="E752" s="72" t="n">
        <v>0.13</v>
      </c>
      <c r="F752" s="72" t="n">
        <v>0.26</v>
      </c>
      <c r="G752" s="73" t="n">
        <f aca="false">D752+E752+F752</f>
        <v>0.65</v>
      </c>
      <c r="H752" s="73" t="n">
        <f aca="false">I752-G752</f>
        <v>3.95</v>
      </c>
      <c r="I752" s="16" t="n">
        <v>4.6</v>
      </c>
      <c r="J752" s="74" t="n">
        <f aca="false">H752/I752*100</f>
        <v>85.8695652173913</v>
      </c>
      <c r="K752" s="62" t="n">
        <v>363</v>
      </c>
      <c r="L752" s="73" t="n">
        <f aca="false">M752+N752-P752</f>
        <v>49</v>
      </c>
      <c r="M752" s="74" t="n">
        <v>114</v>
      </c>
      <c r="N752" s="74" t="n">
        <v>15</v>
      </c>
      <c r="O752" s="75" t="n">
        <f aca="false">L752/(H752*Q752)</f>
        <v>13.9382733608306</v>
      </c>
      <c r="P752" s="74" t="n">
        <v>80</v>
      </c>
      <c r="Q752" s="72" t="n">
        <v>0.89</v>
      </c>
      <c r="R752" s="73" t="n">
        <f aca="false">S752*T752*U752*V752</f>
        <v>6.93</v>
      </c>
      <c r="S752" s="74" t="n">
        <v>6</v>
      </c>
      <c r="T752" s="72" t="n">
        <v>0.45</v>
      </c>
      <c r="U752" s="72" t="n">
        <f aca="false">44/12</f>
        <v>3.66666666666667</v>
      </c>
      <c r="V752" s="72" t="n">
        <f aca="false">IF(B752="озимая пшеница", IF(C752="классическая технология", 0.65, 0.82),
 IF(B752="подсолнечник", IF(C752="классическая технология", 0.68, 0.75),
 IF(B752="кукуруза", IF(C752="классическая технология", 0.65, 0.85),
 IF(B752="многолетние травы", IF(C752="классическая технология", 0.55, 0.7),
 IF(B752="Лён", IF(C752="классическая технология", 0.48, 0.7),
 IF(B752="Горох", IF(C752="классическая технология", 0.55, 0.8),
 "введите корректное значение"
 ))))))</f>
        <v>0.7</v>
      </c>
      <c r="W752" s="73" t="n">
        <f aca="false">H752*X752</f>
        <v>3.1995</v>
      </c>
      <c r="X752" s="72" t="n">
        <v>0.81</v>
      </c>
    </row>
    <row r="753" customFormat="false" ht="15" hidden="false" customHeight="false" outlineLevel="0" collapsed="false">
      <c r="A753" s="59" t="n">
        <v>751</v>
      </c>
      <c r="B753" s="71" t="s">
        <v>107</v>
      </c>
      <c r="C753" s="71" t="s">
        <v>102</v>
      </c>
      <c r="D753" s="72" t="n">
        <v>0.35</v>
      </c>
      <c r="E753" s="72" t="n">
        <v>0.1</v>
      </c>
      <c r="F753" s="72" t="n">
        <v>0.2</v>
      </c>
      <c r="G753" s="73" t="n">
        <f aca="false">D753+E753+F753</f>
        <v>0.65</v>
      </c>
      <c r="H753" s="73" t="n">
        <f aca="false">I753-G753</f>
        <v>0.95</v>
      </c>
      <c r="I753" s="16" t="n">
        <v>1.6</v>
      </c>
      <c r="J753" s="74" t="n">
        <f aca="false">H753/I753*100</f>
        <v>59.375</v>
      </c>
      <c r="K753" s="62" t="n">
        <v>182</v>
      </c>
      <c r="L753" s="73" t="n">
        <f aca="false">M753+N753-P753</f>
        <v>43</v>
      </c>
      <c r="M753" s="74" t="n">
        <v>86</v>
      </c>
      <c r="N753" s="74" t="n">
        <v>11</v>
      </c>
      <c r="O753" s="75" t="n">
        <f aca="false">L753/(H753*Q753)</f>
        <v>46.6630493760174</v>
      </c>
      <c r="P753" s="74" t="n">
        <v>54</v>
      </c>
      <c r="Q753" s="72" t="n">
        <v>0.97</v>
      </c>
      <c r="R753" s="73" t="n">
        <f aca="false">S753*T753*U753*V753</f>
        <v>4.488</v>
      </c>
      <c r="S753" s="74" t="n">
        <v>4</v>
      </c>
      <c r="T753" s="72" t="n">
        <v>0.45</v>
      </c>
      <c r="U753" s="72" t="n">
        <f aca="false">44/12</f>
        <v>3.66666666666667</v>
      </c>
      <c r="V753" s="72" t="n">
        <f aca="false">IF(B753="озимая пшеница", IF(C753="классическая технология", 0.65, 0.82),
 IF(B753="подсолнечник", IF(C753="классическая технология", 0.68, 0.75),
 IF(B753="кукуруза", IF(C753="классическая технология", 0.65, 0.85),
 IF(B753="многолетние травы", IF(C753="классическая технология", 0.55, 0.7),
 IF(B753="Лён", IF(C753="классическая технология", 0.48, 0.7),
 IF(B753="Горох", IF(C753="классическая технология", 0.55, 0.8),
 "введите корректное значение"
 ))))))</f>
        <v>0.68</v>
      </c>
      <c r="W753" s="73" t="n">
        <f aca="false">H753*X753</f>
        <v>0.874</v>
      </c>
      <c r="X753" s="72" t="n">
        <v>0.92</v>
      </c>
    </row>
    <row r="754" customFormat="false" ht="15" hidden="false" customHeight="false" outlineLevel="0" collapsed="false">
      <c r="A754" s="59" t="n">
        <v>752</v>
      </c>
      <c r="B754" s="71" t="s">
        <v>106</v>
      </c>
      <c r="C754" s="71" t="s">
        <v>101</v>
      </c>
      <c r="D754" s="72" t="n">
        <v>0.12</v>
      </c>
      <c r="E754" s="72" t="n">
        <v>0.08</v>
      </c>
      <c r="F754" s="72" t="n">
        <v>0.24</v>
      </c>
      <c r="G754" s="73" t="n">
        <f aca="false">D754+E754+F754</f>
        <v>0.44</v>
      </c>
      <c r="H754" s="73" t="n">
        <f aca="false">I754-G754</f>
        <v>4.06</v>
      </c>
      <c r="I754" s="16" t="n">
        <v>4.5</v>
      </c>
      <c r="J754" s="74" t="n">
        <f aca="false">H754/I754*100</f>
        <v>90.2222222222222</v>
      </c>
      <c r="K754" s="62" t="n">
        <v>296</v>
      </c>
      <c r="L754" s="73" t="n">
        <f aca="false">M754+N754-P754</f>
        <v>70</v>
      </c>
      <c r="M754" s="74" t="n">
        <v>117</v>
      </c>
      <c r="N754" s="74" t="n">
        <v>15</v>
      </c>
      <c r="O754" s="75" t="n">
        <f aca="false">L754/(H754*Q754)</f>
        <v>18.1488203266788</v>
      </c>
      <c r="P754" s="74" t="n">
        <v>62</v>
      </c>
      <c r="Q754" s="72" t="n">
        <v>0.95</v>
      </c>
      <c r="R754" s="73" t="n">
        <f aca="false">S754*T754*U754*V754</f>
        <v>5.775</v>
      </c>
      <c r="S754" s="74" t="n">
        <v>5</v>
      </c>
      <c r="T754" s="72" t="n">
        <v>0.45</v>
      </c>
      <c r="U754" s="72" t="n">
        <f aca="false">44/12</f>
        <v>3.66666666666667</v>
      </c>
      <c r="V754" s="72" t="n">
        <f aca="false">IF(B754="озимая пшеница", IF(C754="классическая технология", 0.65, 0.82),
 IF(B754="подсолнечник", IF(C754="классическая технология", 0.68, 0.75),
 IF(B754="кукуруза", IF(C754="классическая технология", 0.65, 0.85),
 IF(B754="многолетние травы", IF(C754="классическая технология", 0.55, 0.7),
 IF(B754="Лён", IF(C754="классическая технология", 0.48, 0.7),
 IF(B754="Горох", IF(C754="классическая технология", 0.55, 0.8),
 "введите корректное значение"
 ))))))</f>
        <v>0.7</v>
      </c>
      <c r="W754" s="73" t="n">
        <f aca="false">H754*X754</f>
        <v>4.06</v>
      </c>
      <c r="X754" s="72" t="n">
        <v>1</v>
      </c>
    </row>
    <row r="755" customFormat="false" ht="15" hidden="false" customHeight="false" outlineLevel="0" collapsed="false">
      <c r="A755" s="59" t="n">
        <v>753</v>
      </c>
      <c r="B755" s="71" t="s">
        <v>107</v>
      </c>
      <c r="C755" s="71" t="s">
        <v>101</v>
      </c>
      <c r="D755" s="72" t="n">
        <v>0.207</v>
      </c>
      <c r="E755" s="72" t="n">
        <v>0.069</v>
      </c>
      <c r="F755" s="72" t="n">
        <v>0.276</v>
      </c>
      <c r="G755" s="73" t="n">
        <f aca="false">D755+E755+F755</f>
        <v>0.552</v>
      </c>
      <c r="H755" s="73" t="n">
        <f aca="false">I755-G755</f>
        <v>0.648</v>
      </c>
      <c r="I755" s="16" t="n">
        <v>1.2</v>
      </c>
      <c r="J755" s="74" t="n">
        <f aca="false">H755/I755*100</f>
        <v>54</v>
      </c>
      <c r="K755" s="62" t="n">
        <v>410</v>
      </c>
      <c r="L755" s="73" t="n">
        <f aca="false">M755+N755-P755</f>
        <v>1</v>
      </c>
      <c r="M755" s="74" t="n">
        <v>81</v>
      </c>
      <c r="N755" s="74" t="n">
        <v>6</v>
      </c>
      <c r="O755" s="75" t="n">
        <f aca="false">L755/(H755*Q755)</f>
        <v>1.59093801705486</v>
      </c>
      <c r="P755" s="74" t="n">
        <v>86</v>
      </c>
      <c r="Q755" s="72" t="n">
        <v>0.97</v>
      </c>
      <c r="R755" s="73" t="n">
        <f aca="false">S755*T755*U755*V755</f>
        <v>6.1875</v>
      </c>
      <c r="S755" s="74" t="n">
        <v>5</v>
      </c>
      <c r="T755" s="72" t="n">
        <v>0.45</v>
      </c>
      <c r="U755" s="72" t="n">
        <f aca="false">44/12</f>
        <v>3.66666666666667</v>
      </c>
      <c r="V755" s="72" t="n">
        <f aca="false">IF(B755="озимая пшеница", IF(C755="классическая технология", 0.65, 0.82),
 IF(B755="подсолнечник", IF(C755="классическая технология", 0.68, 0.75),
 IF(B755="кукуруза", IF(C755="классическая технология", 0.65, 0.85),
 IF(B755="многолетние травы", IF(C755="классическая технология", 0.55, 0.7),
 IF(B755="Лён", IF(C755="классическая технология", 0.48, 0.7),
 IF(B755="Горох", IF(C755="классическая технология", 0.55, 0.8),
 "введите корректное значение"
 ))))))</f>
        <v>0.75</v>
      </c>
      <c r="W755" s="73" t="n">
        <f aca="false">H755*X755</f>
        <v>0.56376</v>
      </c>
      <c r="X755" s="72" t="n">
        <v>0.87</v>
      </c>
    </row>
    <row r="756" customFormat="false" ht="15" hidden="false" customHeight="false" outlineLevel="0" collapsed="false">
      <c r="A756" s="59" t="n">
        <v>754</v>
      </c>
      <c r="B756" s="71" t="s">
        <v>104</v>
      </c>
      <c r="C756" s="71" t="s">
        <v>102</v>
      </c>
      <c r="D756" s="72" t="n">
        <v>0.4</v>
      </c>
      <c r="E756" s="72" t="n">
        <v>0.1</v>
      </c>
      <c r="F756" s="72" t="n">
        <v>0.15</v>
      </c>
      <c r="G756" s="73" t="n">
        <f aca="false">D756+E756+F756</f>
        <v>0.65</v>
      </c>
      <c r="H756" s="73" t="n">
        <f aca="false">I756-G756</f>
        <v>1.45</v>
      </c>
      <c r="I756" s="16" t="n">
        <v>2.1</v>
      </c>
      <c r="J756" s="74" t="n">
        <f aca="false">H756/I756*100</f>
        <v>69.0476190476191</v>
      </c>
      <c r="K756" s="62" t="n">
        <v>189</v>
      </c>
      <c r="L756" s="73" t="n">
        <f aca="false">M756+N756-P756</f>
        <v>20</v>
      </c>
      <c r="M756" s="74" t="n">
        <v>67</v>
      </c>
      <c r="N756" s="74" t="n">
        <v>13</v>
      </c>
      <c r="O756" s="75" t="n">
        <f aca="false">L756/(H756*Q756)</f>
        <v>14.367816091954</v>
      </c>
      <c r="P756" s="74" t="n">
        <v>60</v>
      </c>
      <c r="Q756" s="72" t="n">
        <v>0.96</v>
      </c>
      <c r="R756" s="73" t="n">
        <f aca="false">S756*T756*U756*V756</f>
        <v>3.63</v>
      </c>
      <c r="S756" s="74" t="n">
        <v>4</v>
      </c>
      <c r="T756" s="72" t="n">
        <v>0.45</v>
      </c>
      <c r="U756" s="72" t="n">
        <f aca="false">44/12</f>
        <v>3.66666666666667</v>
      </c>
      <c r="V756" s="72" t="n">
        <f aca="false">IF(B756="озимая пшеница", IF(C756="классическая технология", 0.65, 0.82),
 IF(B756="подсолнечник", IF(C756="классическая технология", 0.68, 0.75),
 IF(B756="кукуруза", IF(C756="классическая технология", 0.65, 0.85),
 IF(B756="многолетние травы", IF(C756="классическая технология", 0.55, 0.7),
 IF(B756="Лён", IF(C756="классическая технология", 0.48, 0.7),
 IF(B756="Горох", IF(C756="классическая технология", 0.55, 0.8),
 "введите корректное значение"
 ))))))</f>
        <v>0.55</v>
      </c>
      <c r="W756" s="73" t="n">
        <f aca="false">H756*X756</f>
        <v>1.3195</v>
      </c>
      <c r="X756" s="72" t="n">
        <v>0.91</v>
      </c>
    </row>
    <row r="757" customFormat="false" ht="15" hidden="false" customHeight="false" outlineLevel="0" collapsed="false">
      <c r="A757" s="59" t="n">
        <v>755</v>
      </c>
      <c r="B757" s="71" t="s">
        <v>100</v>
      </c>
      <c r="C757" s="71" t="s">
        <v>101</v>
      </c>
      <c r="D757" s="72" t="n">
        <v>0.336</v>
      </c>
      <c r="E757" s="72" t="n">
        <v>0.112</v>
      </c>
      <c r="F757" s="72" t="n">
        <v>0.224</v>
      </c>
      <c r="G757" s="73" t="n">
        <f aca="false">D757+E757+F757</f>
        <v>0.672</v>
      </c>
      <c r="H757" s="73" t="n">
        <f aca="false">I757-G757</f>
        <v>0.328</v>
      </c>
      <c r="I757" s="16" t="n">
        <v>1</v>
      </c>
      <c r="J757" s="74" t="n">
        <f aca="false">H757/I757*100</f>
        <v>32.8</v>
      </c>
      <c r="K757" s="62" t="n">
        <v>406</v>
      </c>
      <c r="L757" s="73" t="n">
        <f aca="false">M757+N757-P757</f>
        <v>37</v>
      </c>
      <c r="M757" s="74" t="n">
        <v>117</v>
      </c>
      <c r="N757" s="74" t="n">
        <v>6</v>
      </c>
      <c r="O757" s="75" t="n">
        <f aca="false">L757/(H757*Q757)</f>
        <v>126.747053987394</v>
      </c>
      <c r="P757" s="74" t="n">
        <v>86</v>
      </c>
      <c r="Q757" s="72" t="n">
        <v>0.89</v>
      </c>
      <c r="R757" s="73" t="n">
        <f aca="false">S757*T757*U757*V757</f>
        <v>6.93</v>
      </c>
      <c r="S757" s="74" t="n">
        <v>6</v>
      </c>
      <c r="T757" s="72" t="n">
        <v>0.45</v>
      </c>
      <c r="U757" s="72" t="n">
        <f aca="false">44/12</f>
        <v>3.66666666666667</v>
      </c>
      <c r="V757" s="72" t="n">
        <f aca="false">IF(B757="озимая пшеница", IF(C757="классическая технология", 0.65, 0.82),
 IF(B757="подсолнечник", IF(C757="классическая технология", 0.68, 0.75),
 IF(B757="кукуруза", IF(C757="классическая технология", 0.65, 0.85),
 IF(B757="многолетние травы", IF(C757="классическая технология", 0.55, 0.7),
 IF(B757="Лён", IF(C757="классическая технология", 0.48, 0.7),
 IF(B757="Горох", IF(C757="классическая технология", 0.55, 0.8),
 "введите корректное значение"
 ))))))</f>
        <v>0.7</v>
      </c>
      <c r="W757" s="73" t="n">
        <f aca="false">H757*X757</f>
        <v>0.26896</v>
      </c>
      <c r="X757" s="72" t="n">
        <v>0.82</v>
      </c>
    </row>
    <row r="758" customFormat="false" ht="15" hidden="false" customHeight="false" outlineLevel="0" collapsed="false">
      <c r="A758" s="59" t="n">
        <v>756</v>
      </c>
      <c r="B758" s="71" t="s">
        <v>103</v>
      </c>
      <c r="C758" s="71" t="s">
        <v>102</v>
      </c>
      <c r="D758" s="72" t="n">
        <v>0.228</v>
      </c>
      <c r="E758" s="72" t="n">
        <v>0.114</v>
      </c>
      <c r="F758" s="72" t="n">
        <v>0.342</v>
      </c>
      <c r="G758" s="73" t="n">
        <f aca="false">D758+E758+F758</f>
        <v>0.684</v>
      </c>
      <c r="H758" s="73" t="n">
        <f aca="false">I758-G758</f>
        <v>5.616</v>
      </c>
      <c r="I758" s="16" t="n">
        <v>6.3</v>
      </c>
      <c r="J758" s="74" t="n">
        <f aca="false">H758/I758*100</f>
        <v>89.1428571428571</v>
      </c>
      <c r="K758" s="62" t="n">
        <v>341</v>
      </c>
      <c r="L758" s="73" t="n">
        <f aca="false">M758+N758-P758</f>
        <v>26</v>
      </c>
      <c r="M758" s="74" t="n">
        <v>92</v>
      </c>
      <c r="N758" s="74" t="n">
        <v>15</v>
      </c>
      <c r="O758" s="75" t="n">
        <f aca="false">L758/(H758*Q758)</f>
        <v>4.72411186696901</v>
      </c>
      <c r="P758" s="74" t="n">
        <v>81</v>
      </c>
      <c r="Q758" s="72" t="n">
        <v>0.98</v>
      </c>
      <c r="R758" s="73" t="n">
        <f aca="false">S758*T758*U758*V758</f>
        <v>5.3625</v>
      </c>
      <c r="S758" s="74" t="n">
        <v>5</v>
      </c>
      <c r="T758" s="72" t="n">
        <v>0.45</v>
      </c>
      <c r="U758" s="72" t="n">
        <f aca="false">44/12</f>
        <v>3.66666666666667</v>
      </c>
      <c r="V758" s="72" t="n">
        <f aca="false">IF(B758="озимая пшеница", IF(C758="классическая технология", 0.65, 0.82),
 IF(B758="подсолнечник", IF(C758="классическая технология", 0.68, 0.75),
 IF(B758="кукуруза", IF(C758="классическая технология", 0.65, 0.85),
 IF(B758="многолетние травы", IF(C758="классическая технология", 0.55, 0.7),
 IF(B758="Лён", IF(C758="классическая технология", 0.48, 0.7),
 IF(B758="Горох", IF(C758="классическая технология", 0.55, 0.8),
 "введите корректное значение"
 ))))))</f>
        <v>0.65</v>
      </c>
      <c r="W758" s="73" t="n">
        <f aca="false">H758*X758</f>
        <v>5.50368</v>
      </c>
      <c r="X758" s="72" t="n">
        <v>0.98</v>
      </c>
    </row>
    <row r="759" customFormat="false" ht="15" hidden="false" customHeight="false" outlineLevel="0" collapsed="false">
      <c r="A759" s="59" t="n">
        <v>757</v>
      </c>
      <c r="B759" s="71" t="s">
        <v>107</v>
      </c>
      <c r="C759" s="71" t="s">
        <v>101</v>
      </c>
      <c r="D759" s="72" t="n">
        <v>0.476</v>
      </c>
      <c r="E759" s="72" t="n">
        <v>0.136</v>
      </c>
      <c r="F759" s="72" t="n">
        <v>0.408</v>
      </c>
      <c r="G759" s="73" t="n">
        <f aca="false">D759+E759+F759</f>
        <v>1.02</v>
      </c>
      <c r="H759" s="73" t="n">
        <f aca="false">I759-G759</f>
        <v>-0.02</v>
      </c>
      <c r="I759" s="16" t="n">
        <v>1</v>
      </c>
      <c r="J759" s="74" t="n">
        <f aca="false">H759/I759*100</f>
        <v>-2</v>
      </c>
      <c r="K759" s="62" t="n">
        <v>366</v>
      </c>
      <c r="L759" s="73" t="n">
        <f aca="false">M759+N759-P759</f>
        <v>75</v>
      </c>
      <c r="M759" s="74" t="n">
        <v>120</v>
      </c>
      <c r="N759" s="74" t="n">
        <v>10</v>
      </c>
      <c r="O759" s="75" t="n">
        <f aca="false">L759/(H759*Q759)</f>
        <v>-3989.36170212766</v>
      </c>
      <c r="P759" s="74" t="n">
        <v>55</v>
      </c>
      <c r="Q759" s="72" t="n">
        <v>0.94</v>
      </c>
      <c r="R759" s="73" t="n">
        <f aca="false">S759*T759*U759*V759</f>
        <v>4.95</v>
      </c>
      <c r="S759" s="74" t="n">
        <v>4</v>
      </c>
      <c r="T759" s="72" t="n">
        <v>0.45</v>
      </c>
      <c r="U759" s="72" t="n">
        <f aca="false">44/12</f>
        <v>3.66666666666667</v>
      </c>
      <c r="V759" s="72" t="n">
        <f aca="false">IF(B759="озимая пшеница", IF(C759="классическая технология", 0.65, 0.82),
 IF(B759="подсолнечник", IF(C759="классическая технология", 0.68, 0.75),
 IF(B759="кукуруза", IF(C759="классическая технология", 0.65, 0.85),
 IF(B759="многолетние травы", IF(C759="классическая технология", 0.55, 0.7),
 IF(B759="Лён", IF(C759="классическая технология", 0.48, 0.7),
 IF(B759="Горох", IF(C759="классическая технология", 0.55, 0.8),
 "введите корректное значение"
 ))))))</f>
        <v>0.75</v>
      </c>
      <c r="W759" s="73" t="n">
        <f aca="false">H759*X759</f>
        <v>-0.017</v>
      </c>
      <c r="X759" s="72" t="n">
        <v>0.85</v>
      </c>
    </row>
    <row r="760" customFormat="false" ht="15" hidden="false" customHeight="false" outlineLevel="0" collapsed="false">
      <c r="A760" s="59" t="n">
        <v>758</v>
      </c>
      <c r="B760" s="71" t="s">
        <v>100</v>
      </c>
      <c r="C760" s="71" t="s">
        <v>101</v>
      </c>
      <c r="D760" s="72" t="n">
        <v>0.392</v>
      </c>
      <c r="E760" s="72" t="n">
        <v>0.098</v>
      </c>
      <c r="F760" s="72" t="n">
        <v>0.392</v>
      </c>
      <c r="G760" s="73" t="n">
        <f aca="false">D760+E760+F760</f>
        <v>0.882</v>
      </c>
      <c r="H760" s="73" t="n">
        <f aca="false">I760-G760</f>
        <v>0.418</v>
      </c>
      <c r="I760" s="16" t="n">
        <v>1.3</v>
      </c>
      <c r="J760" s="74" t="n">
        <f aca="false">H760/I760*100</f>
        <v>32.1538461538462</v>
      </c>
      <c r="K760" s="62" t="n">
        <v>410</v>
      </c>
      <c r="L760" s="73" t="n">
        <f aca="false">M760+N760-P760</f>
        <v>57</v>
      </c>
      <c r="M760" s="74" t="n">
        <v>116</v>
      </c>
      <c r="N760" s="74" t="n">
        <v>13</v>
      </c>
      <c r="O760" s="75" t="n">
        <f aca="false">L760/(H760*Q760)</f>
        <v>140.58106841612</v>
      </c>
      <c r="P760" s="74" t="n">
        <v>72</v>
      </c>
      <c r="Q760" s="72" t="n">
        <v>0.97</v>
      </c>
      <c r="R760" s="73" t="n">
        <f aca="false">S760*T760*U760*V760</f>
        <v>4.62</v>
      </c>
      <c r="S760" s="74" t="n">
        <v>4</v>
      </c>
      <c r="T760" s="72" t="n">
        <v>0.45</v>
      </c>
      <c r="U760" s="72" t="n">
        <f aca="false">44/12</f>
        <v>3.66666666666667</v>
      </c>
      <c r="V760" s="72" t="n">
        <f aca="false">IF(B760="озимая пшеница", IF(C760="классическая технология", 0.65, 0.82),
 IF(B760="подсолнечник", IF(C760="классическая технология", 0.68, 0.75),
 IF(B760="кукуруза", IF(C760="классическая технология", 0.65, 0.85),
 IF(B760="многолетние травы", IF(C760="классическая технология", 0.55, 0.7),
 IF(B760="Лён", IF(C760="классическая технология", 0.48, 0.7),
 IF(B760="Горох", IF(C760="классическая технология", 0.55, 0.8),
 "введите корректное значение"
 ))))))</f>
        <v>0.7</v>
      </c>
      <c r="W760" s="73" t="n">
        <f aca="false">H760*X760</f>
        <v>0.38874</v>
      </c>
      <c r="X760" s="72" t="n">
        <v>0.93</v>
      </c>
    </row>
    <row r="761" customFormat="false" ht="15" hidden="false" customHeight="false" outlineLevel="0" collapsed="false">
      <c r="A761" s="59" t="n">
        <v>759</v>
      </c>
      <c r="B761" s="71" t="s">
        <v>107</v>
      </c>
      <c r="C761" s="71" t="s">
        <v>101</v>
      </c>
      <c r="D761" s="72" t="n">
        <v>0.424</v>
      </c>
      <c r="E761" s="72" t="n">
        <v>0.106</v>
      </c>
      <c r="F761" s="72" t="n">
        <v>0.424</v>
      </c>
      <c r="G761" s="73" t="n">
        <f aca="false">D761+E761+F761</f>
        <v>0.954</v>
      </c>
      <c r="H761" s="73" t="n">
        <f aca="false">I761-G761</f>
        <v>0.246</v>
      </c>
      <c r="I761" s="16" t="n">
        <v>1.2</v>
      </c>
      <c r="J761" s="74" t="n">
        <f aca="false">H761/I761*100</f>
        <v>20.5</v>
      </c>
      <c r="K761" s="62" t="n">
        <v>326</v>
      </c>
      <c r="L761" s="73" t="n">
        <f aca="false">M761+N761-P761</f>
        <v>-10</v>
      </c>
      <c r="M761" s="74" t="n">
        <v>57</v>
      </c>
      <c r="N761" s="74" t="n">
        <v>8</v>
      </c>
      <c r="O761" s="75" t="n">
        <f aca="false">L761/(H761*Q761)</f>
        <v>-41.4800066368011</v>
      </c>
      <c r="P761" s="74" t="n">
        <v>75</v>
      </c>
      <c r="Q761" s="72" t="n">
        <v>0.98</v>
      </c>
      <c r="R761" s="73" t="n">
        <f aca="false">S761*T761*U761*V761</f>
        <v>7.425</v>
      </c>
      <c r="S761" s="74" t="n">
        <v>6</v>
      </c>
      <c r="T761" s="72" t="n">
        <v>0.45</v>
      </c>
      <c r="U761" s="72" t="n">
        <f aca="false">44/12</f>
        <v>3.66666666666667</v>
      </c>
      <c r="V761" s="72" t="n">
        <f aca="false">IF(B761="озимая пшеница", IF(C761="классическая технология", 0.65, 0.82),
 IF(B761="подсолнечник", IF(C761="классическая технология", 0.68, 0.75),
 IF(B761="кукуруза", IF(C761="классическая технология", 0.65, 0.85),
 IF(B761="многолетние травы", IF(C761="классическая технология", 0.55, 0.7),
 IF(B761="Лён", IF(C761="классическая технология", 0.48, 0.7),
 IF(B761="Горох", IF(C761="классическая технология", 0.55, 0.8),
 "введите корректное значение"
 ))))))</f>
        <v>0.75</v>
      </c>
      <c r="W761" s="73" t="n">
        <f aca="false">H761*X761</f>
        <v>0.2214</v>
      </c>
      <c r="X761" s="72" t="n">
        <v>0.9</v>
      </c>
    </row>
    <row r="762" customFormat="false" ht="15" hidden="false" customHeight="false" outlineLevel="0" collapsed="false">
      <c r="A762" s="59" t="n">
        <v>760</v>
      </c>
      <c r="B762" s="71" t="s">
        <v>107</v>
      </c>
      <c r="C762" s="71" t="s">
        <v>102</v>
      </c>
      <c r="D762" s="72" t="n">
        <v>0.469</v>
      </c>
      <c r="E762" s="72" t="n">
        <v>0.067</v>
      </c>
      <c r="F762" s="72" t="n">
        <v>0.201</v>
      </c>
      <c r="G762" s="73" t="n">
        <f aca="false">D762+E762+F762</f>
        <v>0.737</v>
      </c>
      <c r="H762" s="73" t="n">
        <f aca="false">I762-G762</f>
        <v>0.963</v>
      </c>
      <c r="I762" s="16" t="n">
        <v>1.7</v>
      </c>
      <c r="J762" s="74" t="n">
        <f aca="false">H762/I762*100</f>
        <v>56.6470588235294</v>
      </c>
      <c r="K762" s="62" t="n">
        <v>492</v>
      </c>
      <c r="L762" s="73" t="n">
        <f aca="false">M762+N762-P762</f>
        <v>77</v>
      </c>
      <c r="M762" s="74" t="n">
        <v>110</v>
      </c>
      <c r="N762" s="74" t="n">
        <v>13</v>
      </c>
      <c r="O762" s="75" t="n">
        <f aca="false">L762/(H762*Q762)</f>
        <v>82.4314052948796</v>
      </c>
      <c r="P762" s="74" t="n">
        <v>46</v>
      </c>
      <c r="Q762" s="72" t="n">
        <v>0.97</v>
      </c>
      <c r="R762" s="73" t="n">
        <f aca="false">S762*T762*U762*V762</f>
        <v>4.488</v>
      </c>
      <c r="S762" s="74" t="n">
        <v>4</v>
      </c>
      <c r="T762" s="72" t="n">
        <v>0.45</v>
      </c>
      <c r="U762" s="72" t="n">
        <f aca="false">44/12</f>
        <v>3.66666666666667</v>
      </c>
      <c r="V762" s="72" t="n">
        <f aca="false">IF(B762="озимая пшеница", IF(C762="классическая технология", 0.65, 0.82),
 IF(B762="подсолнечник", IF(C762="классическая технология", 0.68, 0.75),
 IF(B762="кукуруза", IF(C762="классическая технология", 0.65, 0.85),
 IF(B762="многолетние травы", IF(C762="классическая технология", 0.55, 0.7),
 IF(B762="Лён", IF(C762="классическая технология", 0.48, 0.7),
 IF(B762="Горох", IF(C762="классическая технология", 0.55, 0.8),
 "введите корректное значение"
 ))))))</f>
        <v>0.68</v>
      </c>
      <c r="W762" s="73" t="n">
        <f aca="false">H762*X762</f>
        <v>0.90522</v>
      </c>
      <c r="X762" s="72" t="n">
        <v>0.94</v>
      </c>
    </row>
    <row r="763" customFormat="false" ht="15" hidden="false" customHeight="false" outlineLevel="0" collapsed="false">
      <c r="A763" s="59" t="n">
        <v>761</v>
      </c>
      <c r="B763" s="71" t="s">
        <v>106</v>
      </c>
      <c r="C763" s="71" t="s">
        <v>102</v>
      </c>
      <c r="D763" s="72" t="n">
        <v>0.224</v>
      </c>
      <c r="E763" s="72" t="n">
        <v>0.112</v>
      </c>
      <c r="F763" s="72" t="n">
        <v>0.168</v>
      </c>
      <c r="G763" s="73" t="n">
        <f aca="false">D763+E763+F763</f>
        <v>0.504</v>
      </c>
      <c r="H763" s="73" t="n">
        <f aca="false">I763-G763</f>
        <v>3.996</v>
      </c>
      <c r="I763" s="16" t="n">
        <v>4.5</v>
      </c>
      <c r="J763" s="74" t="n">
        <f aca="false">H763/I763*100</f>
        <v>88.8</v>
      </c>
      <c r="K763" s="62" t="n">
        <v>345</v>
      </c>
      <c r="L763" s="73" t="n">
        <f aca="false">M763+N763-P763</f>
        <v>63</v>
      </c>
      <c r="M763" s="74" t="n">
        <v>119</v>
      </c>
      <c r="N763" s="74" t="n">
        <v>8</v>
      </c>
      <c r="O763" s="75" t="n">
        <f aca="false">L763/(H763*Q763)</f>
        <v>15.7657657657658</v>
      </c>
      <c r="P763" s="74" t="n">
        <v>64</v>
      </c>
      <c r="Q763" s="72" t="n">
        <v>1</v>
      </c>
      <c r="R763" s="73" t="n">
        <f aca="false">S763*T763*U763*V763</f>
        <v>3.63</v>
      </c>
      <c r="S763" s="74" t="n">
        <v>4</v>
      </c>
      <c r="T763" s="72" t="n">
        <v>0.45</v>
      </c>
      <c r="U763" s="72" t="n">
        <f aca="false">44/12</f>
        <v>3.66666666666667</v>
      </c>
      <c r="V763" s="72" t="n">
        <f aca="false">IF(B763="озимая пшеница", IF(C763="классическая технология", 0.65, 0.82),
 IF(B763="подсолнечник", IF(C763="классическая технология", 0.68, 0.75),
 IF(B763="кукуруза", IF(C763="классическая технология", 0.65, 0.85),
 IF(B763="многолетние травы", IF(C763="классическая технология", 0.55, 0.7),
 IF(B763="Лён", IF(C763="классическая технология", 0.48, 0.7),
 IF(B763="Горох", IF(C763="классическая технология", 0.55, 0.8),
 "введите корректное значение"
 ))))))</f>
        <v>0.55</v>
      </c>
      <c r="W763" s="73" t="n">
        <f aca="false">H763*X763</f>
        <v>3.35664</v>
      </c>
      <c r="X763" s="72" t="n">
        <v>0.84</v>
      </c>
    </row>
    <row r="764" customFormat="false" ht="15" hidden="false" customHeight="false" outlineLevel="0" collapsed="false">
      <c r="A764" s="59" t="n">
        <v>762</v>
      </c>
      <c r="B764" s="71" t="s">
        <v>100</v>
      </c>
      <c r="C764" s="71" t="s">
        <v>102</v>
      </c>
      <c r="D764" s="72" t="n">
        <v>0.345</v>
      </c>
      <c r="E764" s="72" t="n">
        <v>0.069</v>
      </c>
      <c r="F764" s="72" t="n">
        <v>0.552</v>
      </c>
      <c r="G764" s="73" t="n">
        <f aca="false">D764+E764+F764</f>
        <v>0.966</v>
      </c>
      <c r="H764" s="73" t="n">
        <f aca="false">I764-G764</f>
        <v>0.0339999999999999</v>
      </c>
      <c r="I764" s="16" t="n">
        <v>1</v>
      </c>
      <c r="J764" s="74" t="n">
        <f aca="false">H764/I764*100</f>
        <v>3.39999999999999</v>
      </c>
      <c r="K764" s="62" t="n">
        <v>134</v>
      </c>
      <c r="L764" s="73" t="n">
        <f aca="false">M764+N764-P764</f>
        <v>82</v>
      </c>
      <c r="M764" s="74" t="n">
        <v>114</v>
      </c>
      <c r="N764" s="74" t="n">
        <v>14</v>
      </c>
      <c r="O764" s="75" t="n">
        <f aca="false">L764/(H764*Q764)</f>
        <v>2837.37024221454</v>
      </c>
      <c r="P764" s="74" t="n">
        <v>46</v>
      </c>
      <c r="Q764" s="72" t="n">
        <v>0.85</v>
      </c>
      <c r="R764" s="73" t="n">
        <f aca="false">S764*T764*U764*V764</f>
        <v>4.752</v>
      </c>
      <c r="S764" s="74" t="n">
        <v>6</v>
      </c>
      <c r="T764" s="72" t="n">
        <v>0.45</v>
      </c>
      <c r="U764" s="72" t="n">
        <f aca="false">44/12</f>
        <v>3.66666666666667</v>
      </c>
      <c r="V764" s="72" t="n">
        <f aca="false">IF(B764="озимая пшеница", IF(C764="классическая технология", 0.65, 0.82),
 IF(B764="подсолнечник", IF(C764="классическая технология", 0.68, 0.75),
 IF(B764="кукуруза", IF(C764="классическая технология", 0.65, 0.85),
 IF(B764="многолетние травы", IF(C764="классическая технология", 0.55, 0.7),
 IF(B764="Лён", IF(C764="классическая технология", 0.48, 0.7),
 IF(B764="Горох", IF(C764="классическая технология", 0.55, 0.8),
 "введите корректное значение"
 ))))))</f>
        <v>0.48</v>
      </c>
      <c r="W764" s="73" t="n">
        <f aca="false">H764*X764</f>
        <v>0.0278799999999999</v>
      </c>
      <c r="X764" s="72" t="n">
        <v>0.82</v>
      </c>
    </row>
    <row r="765" customFormat="false" ht="15" hidden="false" customHeight="false" outlineLevel="0" collapsed="false">
      <c r="A765" s="59" t="n">
        <v>763</v>
      </c>
      <c r="B765" s="71" t="s">
        <v>104</v>
      </c>
      <c r="C765" s="71" t="s">
        <v>102</v>
      </c>
      <c r="D765" s="72" t="n">
        <v>0.539</v>
      </c>
      <c r="E765" s="72" t="n">
        <v>0.154</v>
      </c>
      <c r="F765" s="72" t="n">
        <v>0.154</v>
      </c>
      <c r="G765" s="73" t="n">
        <f aca="false">D765+E765+F765</f>
        <v>0.847</v>
      </c>
      <c r="H765" s="73" t="n">
        <f aca="false">I765-G765</f>
        <v>1.053</v>
      </c>
      <c r="I765" s="16" t="n">
        <v>1.9</v>
      </c>
      <c r="J765" s="74" t="n">
        <f aca="false">H765/I765*100</f>
        <v>55.4210526315789</v>
      </c>
      <c r="K765" s="62" t="n">
        <v>346</v>
      </c>
      <c r="L765" s="73" t="n">
        <f aca="false">M765+N765-P765</f>
        <v>68</v>
      </c>
      <c r="M765" s="74" t="n">
        <v>144</v>
      </c>
      <c r="N765" s="74" t="n">
        <v>8</v>
      </c>
      <c r="O765" s="75" t="n">
        <f aca="false">L765/(H765*Q765)</f>
        <v>75.9734093067427</v>
      </c>
      <c r="P765" s="74" t="n">
        <v>84</v>
      </c>
      <c r="Q765" s="72" t="n">
        <v>0.85</v>
      </c>
      <c r="R765" s="73" t="n">
        <f aca="false">S765*T765*U765*V765</f>
        <v>5.445</v>
      </c>
      <c r="S765" s="74" t="n">
        <v>6</v>
      </c>
      <c r="T765" s="72" t="n">
        <v>0.45</v>
      </c>
      <c r="U765" s="72" t="n">
        <f aca="false">44/12</f>
        <v>3.66666666666667</v>
      </c>
      <c r="V765" s="72" t="n">
        <f aca="false">IF(B765="озимая пшеница", IF(C765="классическая технология", 0.65, 0.82),
 IF(B765="подсолнечник", IF(C765="классическая технология", 0.68, 0.75),
 IF(B765="кукуруза", IF(C765="классическая технология", 0.65, 0.85),
 IF(B765="многолетние травы", IF(C765="классическая технология", 0.55, 0.7),
 IF(B765="Лён", IF(C765="классическая технология", 0.48, 0.7),
 IF(B765="Горох", IF(C765="классическая технология", 0.55, 0.8),
 "введите корректное значение"
 ))))))</f>
        <v>0.55</v>
      </c>
      <c r="W765" s="73" t="n">
        <f aca="false">H765*X765</f>
        <v>0.8424</v>
      </c>
      <c r="X765" s="72" t="n">
        <v>0.8</v>
      </c>
    </row>
    <row r="766" customFormat="false" ht="15" hidden="false" customHeight="false" outlineLevel="0" collapsed="false">
      <c r="A766" s="59" t="n">
        <v>764</v>
      </c>
      <c r="B766" s="71" t="s">
        <v>104</v>
      </c>
      <c r="C766" s="71" t="s">
        <v>101</v>
      </c>
      <c r="D766" s="72" t="n">
        <v>0.159</v>
      </c>
      <c r="E766" s="72" t="n">
        <v>0.106</v>
      </c>
      <c r="F766" s="72" t="n">
        <v>0.371</v>
      </c>
      <c r="G766" s="73" t="n">
        <f aca="false">D766+E766+F766</f>
        <v>0.636</v>
      </c>
      <c r="H766" s="73" t="n">
        <f aca="false">I766-G766</f>
        <v>1.264</v>
      </c>
      <c r="I766" s="16" t="n">
        <v>1.9</v>
      </c>
      <c r="J766" s="74" t="n">
        <f aca="false">H766/I766*100</f>
        <v>66.5263157894737</v>
      </c>
      <c r="K766" s="62" t="n">
        <v>249</v>
      </c>
      <c r="L766" s="73" t="n">
        <f aca="false">M766+N766-P766</f>
        <v>82</v>
      </c>
      <c r="M766" s="74" t="n">
        <v>148</v>
      </c>
      <c r="N766" s="74" t="n">
        <v>12</v>
      </c>
      <c r="O766" s="75" t="n">
        <f aca="false">L766/(H766*Q766)</f>
        <v>80.0906391623691</v>
      </c>
      <c r="P766" s="74" t="n">
        <v>78</v>
      </c>
      <c r="Q766" s="72" t="n">
        <v>0.81</v>
      </c>
      <c r="R766" s="73" t="n">
        <f aca="false">S766*T766*U766*V766</f>
        <v>6.6</v>
      </c>
      <c r="S766" s="74" t="n">
        <v>5</v>
      </c>
      <c r="T766" s="72" t="n">
        <v>0.45</v>
      </c>
      <c r="U766" s="72" t="n">
        <f aca="false">44/12</f>
        <v>3.66666666666667</v>
      </c>
      <c r="V766" s="72" t="n">
        <f aca="false">IF(B766="озимая пшеница", IF(C766="классическая технология", 0.65, 0.82),
 IF(B766="подсолнечник", IF(C766="классическая технология", 0.68, 0.75),
 IF(B766="кукуруза", IF(C766="классическая технология", 0.65, 0.85),
 IF(B766="многолетние травы", IF(C766="классическая технология", 0.55, 0.7),
 IF(B766="Лён", IF(C766="классическая технология", 0.48, 0.7),
 IF(B766="Горох", IF(C766="классическая технология", 0.55, 0.8),
 "введите корректное значение"
 ))))))</f>
        <v>0.8</v>
      </c>
      <c r="W766" s="73" t="n">
        <f aca="false">H766*X766</f>
        <v>1.0744</v>
      </c>
      <c r="X766" s="72" t="n">
        <v>0.85</v>
      </c>
    </row>
    <row r="767" customFormat="false" ht="15" hidden="false" customHeight="false" outlineLevel="0" collapsed="false">
      <c r="A767" s="59" t="n">
        <v>765</v>
      </c>
      <c r="B767" s="71" t="s">
        <v>104</v>
      </c>
      <c r="C767" s="71" t="s">
        <v>101</v>
      </c>
      <c r="D767" s="72" t="n">
        <v>0.2</v>
      </c>
      <c r="E767" s="72" t="n">
        <v>0.1</v>
      </c>
      <c r="F767" s="72" t="n">
        <v>0.35</v>
      </c>
      <c r="G767" s="73" t="n">
        <f aca="false">D767+E767+F767</f>
        <v>0.65</v>
      </c>
      <c r="H767" s="73" t="n">
        <f aca="false">I767-G767</f>
        <v>1.45</v>
      </c>
      <c r="I767" s="16" t="n">
        <v>2.1</v>
      </c>
      <c r="J767" s="74" t="n">
        <f aca="false">H767/I767*100</f>
        <v>69.0476190476191</v>
      </c>
      <c r="K767" s="62" t="n">
        <v>107</v>
      </c>
      <c r="L767" s="73" t="n">
        <f aca="false">M767+N767-P767</f>
        <v>35</v>
      </c>
      <c r="M767" s="74" t="n">
        <v>71</v>
      </c>
      <c r="N767" s="74" t="n">
        <v>13</v>
      </c>
      <c r="O767" s="75" t="n">
        <f aca="false">L767/(H767*Q767)</f>
        <v>28.3975659229209</v>
      </c>
      <c r="P767" s="74" t="n">
        <v>49</v>
      </c>
      <c r="Q767" s="72" t="n">
        <v>0.85</v>
      </c>
      <c r="R767" s="73" t="n">
        <f aca="false">S767*T767*U767*V767</f>
        <v>5.28</v>
      </c>
      <c r="S767" s="74" t="n">
        <v>4</v>
      </c>
      <c r="T767" s="72" t="n">
        <v>0.45</v>
      </c>
      <c r="U767" s="72" t="n">
        <f aca="false">44/12</f>
        <v>3.66666666666667</v>
      </c>
      <c r="V767" s="72" t="n">
        <f aca="false">IF(B767="озимая пшеница", IF(C767="классическая технология", 0.65, 0.82),
 IF(B767="подсолнечник", IF(C767="классическая технология", 0.68, 0.75),
 IF(B767="кукуруза", IF(C767="классическая технология", 0.65, 0.85),
 IF(B767="многолетние травы", IF(C767="классическая технология", 0.55, 0.7),
 IF(B767="Лён", IF(C767="классическая технология", 0.48, 0.7),
 IF(B767="Горох", IF(C767="классическая технология", 0.55, 0.8),
 "введите корректное значение"
 ))))))</f>
        <v>0.8</v>
      </c>
      <c r="W767" s="73" t="n">
        <f aca="false">H767*X767</f>
        <v>1.276</v>
      </c>
      <c r="X767" s="72" t="n">
        <v>0.88</v>
      </c>
    </row>
    <row r="768" customFormat="false" ht="15" hidden="false" customHeight="false" outlineLevel="0" collapsed="false">
      <c r="A768" s="59" t="n">
        <v>766</v>
      </c>
      <c r="B768" s="71" t="s">
        <v>107</v>
      </c>
      <c r="C768" s="71" t="s">
        <v>102</v>
      </c>
      <c r="D768" s="72" t="n">
        <v>0.144</v>
      </c>
      <c r="E768" s="72" t="n">
        <v>0.096</v>
      </c>
      <c r="F768" s="72" t="n">
        <v>0.336</v>
      </c>
      <c r="G768" s="73" t="n">
        <f aca="false">D768+E768+F768</f>
        <v>0.576</v>
      </c>
      <c r="H768" s="73" t="n">
        <f aca="false">I768-G768</f>
        <v>0.724</v>
      </c>
      <c r="I768" s="16" t="n">
        <v>1.3</v>
      </c>
      <c r="J768" s="74" t="n">
        <f aca="false">H768/I768*100</f>
        <v>55.6923076923077</v>
      </c>
      <c r="K768" s="62" t="n">
        <v>284</v>
      </c>
      <c r="L768" s="73" t="n">
        <f aca="false">M768+N768-P768</f>
        <v>74</v>
      </c>
      <c r="M768" s="74" t="n">
        <v>112</v>
      </c>
      <c r="N768" s="74" t="n">
        <v>15</v>
      </c>
      <c r="O768" s="75" t="n">
        <f aca="false">L768/(H768*Q768)</f>
        <v>103.242368435739</v>
      </c>
      <c r="P768" s="74" t="n">
        <v>53</v>
      </c>
      <c r="Q768" s="72" t="n">
        <v>0.99</v>
      </c>
      <c r="R768" s="73" t="n">
        <f aca="false">S768*T768*U768*V768</f>
        <v>5.61</v>
      </c>
      <c r="S768" s="74" t="n">
        <v>5</v>
      </c>
      <c r="T768" s="72" t="n">
        <v>0.45</v>
      </c>
      <c r="U768" s="72" t="n">
        <f aca="false">44/12</f>
        <v>3.66666666666667</v>
      </c>
      <c r="V768" s="72" t="n">
        <f aca="false">IF(B768="озимая пшеница", IF(C768="классическая технология", 0.65, 0.82),
 IF(B768="подсолнечник", IF(C768="классическая технология", 0.68, 0.75),
 IF(B768="кукуруза", IF(C768="классическая технология", 0.65, 0.85),
 IF(B768="многолетние травы", IF(C768="классическая технология", 0.55, 0.7),
 IF(B768="Лён", IF(C768="классическая технология", 0.48, 0.7),
 IF(B768="Горох", IF(C768="классическая технология", 0.55, 0.8),
 "введите корректное значение"
 ))))))</f>
        <v>0.68</v>
      </c>
      <c r="W768" s="73" t="n">
        <f aca="false">H768*X768</f>
        <v>0.64436</v>
      </c>
      <c r="X768" s="72" t="n">
        <v>0.89</v>
      </c>
    </row>
    <row r="769" customFormat="false" ht="15" hidden="false" customHeight="false" outlineLevel="0" collapsed="false">
      <c r="A769" s="59" t="n">
        <v>767</v>
      </c>
      <c r="B769" s="71" t="s">
        <v>105</v>
      </c>
      <c r="C769" s="71" t="s">
        <v>102</v>
      </c>
      <c r="D769" s="72" t="n">
        <v>0.441</v>
      </c>
      <c r="E769" s="72" t="n">
        <v>0.126</v>
      </c>
      <c r="F769" s="72" t="n">
        <v>0.189</v>
      </c>
      <c r="G769" s="73" t="n">
        <f aca="false">D769+E769+F769</f>
        <v>0.756</v>
      </c>
      <c r="H769" s="73" t="n">
        <f aca="false">I769-G769</f>
        <v>2.544</v>
      </c>
      <c r="I769" s="16" t="n">
        <v>3.3</v>
      </c>
      <c r="J769" s="74" t="n">
        <f aca="false">H769/I769*100</f>
        <v>77.0909090909091</v>
      </c>
      <c r="K769" s="62" t="n">
        <v>405</v>
      </c>
      <c r="L769" s="73" t="n">
        <f aca="false">M769+N769-P769</f>
        <v>1</v>
      </c>
      <c r="M769" s="74" t="n">
        <v>52</v>
      </c>
      <c r="N769" s="74" t="n">
        <v>10</v>
      </c>
      <c r="O769" s="75" t="n">
        <f aca="false">L769/(H769*Q769)</f>
        <v>0.441664900007067</v>
      </c>
      <c r="P769" s="74" t="n">
        <v>61</v>
      </c>
      <c r="Q769" s="72" t="n">
        <v>0.89</v>
      </c>
      <c r="R769" s="73" t="n">
        <f aca="false">S769*T769*U769*V769</f>
        <v>6.435</v>
      </c>
      <c r="S769" s="74" t="n">
        <v>6</v>
      </c>
      <c r="T769" s="72" t="n">
        <v>0.45</v>
      </c>
      <c r="U769" s="72" t="n">
        <f aca="false">44/12</f>
        <v>3.66666666666667</v>
      </c>
      <c r="V769" s="72" t="n">
        <f aca="false">IF(B769="озимая пшеница", IF(C769="классическая технология", 0.65, 0.82),
 IF(B769="подсолнечник", IF(C769="классическая технология", 0.68, 0.75),
 IF(B769="кукуруза", IF(C769="классическая технология", 0.65, 0.85),
 IF(B769="многолетние травы", IF(C769="классическая технология", 0.55, 0.7),
 IF(B769="Лён", IF(C769="классическая технология", 0.48, 0.7),
 IF(B769="Горох", IF(C769="классическая технология", 0.55, 0.8),
 "введите корректное значение"
 ))))))</f>
        <v>0.65</v>
      </c>
      <c r="W769" s="73" t="n">
        <f aca="false">H769*X769</f>
        <v>2.21328</v>
      </c>
      <c r="X769" s="72" t="n">
        <v>0.87</v>
      </c>
    </row>
    <row r="770" customFormat="false" ht="15" hidden="false" customHeight="false" outlineLevel="0" collapsed="false">
      <c r="A770" s="59" t="n">
        <v>768</v>
      </c>
      <c r="B770" s="71" t="s">
        <v>107</v>
      </c>
      <c r="C770" s="71" t="s">
        <v>102</v>
      </c>
      <c r="D770" s="72" t="n">
        <v>0.336</v>
      </c>
      <c r="E770" s="72" t="n">
        <v>0.112</v>
      </c>
      <c r="F770" s="72" t="n">
        <v>0.112</v>
      </c>
      <c r="G770" s="73" t="n">
        <f aca="false">D770+E770+F770</f>
        <v>0.56</v>
      </c>
      <c r="H770" s="73" t="n">
        <f aca="false">I770-G770</f>
        <v>0.44</v>
      </c>
      <c r="I770" s="16" t="n">
        <v>1</v>
      </c>
      <c r="J770" s="74" t="n">
        <f aca="false">H770/I770*100</f>
        <v>44</v>
      </c>
      <c r="K770" s="62" t="n">
        <v>338</v>
      </c>
      <c r="L770" s="73" t="n">
        <f aca="false">M770+N770-P770</f>
        <v>85</v>
      </c>
      <c r="M770" s="74" t="n">
        <v>123</v>
      </c>
      <c r="N770" s="74" t="n">
        <v>9</v>
      </c>
      <c r="O770" s="75" t="n">
        <f aca="false">L770/(H770*Q770)</f>
        <v>214.646464646465</v>
      </c>
      <c r="P770" s="74" t="n">
        <v>47</v>
      </c>
      <c r="Q770" s="72" t="n">
        <v>0.9</v>
      </c>
      <c r="R770" s="73" t="n">
        <f aca="false">S770*T770*U770*V770</f>
        <v>6.732</v>
      </c>
      <c r="S770" s="74" t="n">
        <v>6</v>
      </c>
      <c r="T770" s="72" t="n">
        <v>0.45</v>
      </c>
      <c r="U770" s="72" t="n">
        <f aca="false">44/12</f>
        <v>3.66666666666667</v>
      </c>
      <c r="V770" s="72" t="n">
        <f aca="false">IF(B770="озимая пшеница", IF(C770="классическая технология", 0.65, 0.82),
 IF(B770="подсолнечник", IF(C770="классическая технология", 0.68, 0.75),
 IF(B770="кукуруза", IF(C770="классическая технология", 0.65, 0.85),
 IF(B770="многолетние травы", IF(C770="классическая технология", 0.55, 0.7),
 IF(B770="Лён", IF(C770="классическая технология", 0.48, 0.7),
 IF(B770="Горох", IF(C770="классическая технология", 0.55, 0.8),
 "введите корректное значение"
 ))))))</f>
        <v>0.68</v>
      </c>
      <c r="W770" s="73" t="n">
        <f aca="false">H770*X770</f>
        <v>0.3916</v>
      </c>
      <c r="X770" s="72" t="n">
        <v>0.89</v>
      </c>
    </row>
    <row r="771" customFormat="false" ht="15" hidden="false" customHeight="false" outlineLevel="0" collapsed="false">
      <c r="A771" s="59" t="n">
        <v>769</v>
      </c>
      <c r="B771" s="71" t="s">
        <v>103</v>
      </c>
      <c r="C771" s="71" t="s">
        <v>102</v>
      </c>
      <c r="D771" s="72" t="n">
        <v>0.24</v>
      </c>
      <c r="E771" s="72" t="n">
        <v>0.096</v>
      </c>
      <c r="F771" s="72" t="n">
        <v>0.144</v>
      </c>
      <c r="G771" s="73" t="n">
        <f aca="false">D771+E771+F771</f>
        <v>0.48</v>
      </c>
      <c r="H771" s="73" t="n">
        <f aca="false">I771-G771</f>
        <v>6.42</v>
      </c>
      <c r="I771" s="16" t="n">
        <v>6.9</v>
      </c>
      <c r="J771" s="74" t="n">
        <f aca="false">H771/I771*100</f>
        <v>93.0434782608696</v>
      </c>
      <c r="K771" s="62" t="n">
        <v>408</v>
      </c>
      <c r="L771" s="73" t="n">
        <f aca="false">M771+N771-P771</f>
        <v>44</v>
      </c>
      <c r="M771" s="74" t="n">
        <v>74</v>
      </c>
      <c r="N771" s="74" t="n">
        <v>13</v>
      </c>
      <c r="O771" s="75" t="n">
        <f aca="false">L771/(H771*Q771)</f>
        <v>8.15902685061564</v>
      </c>
      <c r="P771" s="74" t="n">
        <v>43</v>
      </c>
      <c r="Q771" s="72" t="n">
        <v>0.84</v>
      </c>
      <c r="R771" s="73" t="n">
        <f aca="false">S771*T771*U771*V771</f>
        <v>4.29</v>
      </c>
      <c r="S771" s="74" t="n">
        <v>4</v>
      </c>
      <c r="T771" s="72" t="n">
        <v>0.45</v>
      </c>
      <c r="U771" s="72" t="n">
        <f aca="false">44/12</f>
        <v>3.66666666666667</v>
      </c>
      <c r="V771" s="72" t="n">
        <f aca="false">IF(B771="озимая пшеница", IF(C771="классическая технология", 0.65, 0.82),
 IF(B771="подсолнечник", IF(C771="классическая технология", 0.68, 0.75),
 IF(B771="кукуруза", IF(C771="классическая технология", 0.65, 0.85),
 IF(B771="многолетние травы", IF(C771="классическая технология", 0.55, 0.7),
 IF(B771="Лён", IF(C771="классическая технология", 0.48, 0.7),
 IF(B771="Горох", IF(C771="классическая технология", 0.55, 0.8),
 "введите корректное значение"
 ))))))</f>
        <v>0.65</v>
      </c>
      <c r="W771" s="73" t="n">
        <f aca="false">H771*X771</f>
        <v>6.3558</v>
      </c>
      <c r="X771" s="72" t="n">
        <v>0.99</v>
      </c>
    </row>
    <row r="772" customFormat="false" ht="15" hidden="false" customHeight="false" outlineLevel="0" collapsed="false">
      <c r="A772" s="59" t="n">
        <v>770</v>
      </c>
      <c r="B772" s="71" t="s">
        <v>103</v>
      </c>
      <c r="C772" s="71" t="s">
        <v>102</v>
      </c>
      <c r="D772" s="72" t="n">
        <v>0.52</v>
      </c>
      <c r="E772" s="72" t="n">
        <v>0.065</v>
      </c>
      <c r="F772" s="72" t="n">
        <v>0.455</v>
      </c>
      <c r="G772" s="73" t="n">
        <f aca="false">D772+E772+F772</f>
        <v>1.04</v>
      </c>
      <c r="H772" s="73" t="n">
        <f aca="false">I772-G772</f>
        <v>3.36</v>
      </c>
      <c r="I772" s="16" t="n">
        <v>4.4</v>
      </c>
      <c r="J772" s="74" t="n">
        <f aca="false">H772/I772*100</f>
        <v>76.3636363636364</v>
      </c>
      <c r="K772" s="62" t="n">
        <v>137</v>
      </c>
      <c r="L772" s="73" t="n">
        <f aca="false">M772+N772-P772</f>
        <v>54</v>
      </c>
      <c r="M772" s="74" t="n">
        <v>103</v>
      </c>
      <c r="N772" s="74" t="n">
        <v>7</v>
      </c>
      <c r="O772" s="75" t="n">
        <f aca="false">L772/(H772*Q772)</f>
        <v>19.8412698412698</v>
      </c>
      <c r="P772" s="74" t="n">
        <v>56</v>
      </c>
      <c r="Q772" s="72" t="n">
        <v>0.81</v>
      </c>
      <c r="R772" s="73" t="n">
        <f aca="false">S772*T772*U772*V772</f>
        <v>4.29</v>
      </c>
      <c r="S772" s="74" t="n">
        <v>4</v>
      </c>
      <c r="T772" s="72" t="n">
        <v>0.45</v>
      </c>
      <c r="U772" s="72" t="n">
        <f aca="false">44/12</f>
        <v>3.66666666666667</v>
      </c>
      <c r="V772" s="72" t="n">
        <f aca="false">IF(B772="озимая пшеница", IF(C772="классическая технология", 0.65, 0.82),
 IF(B772="подсолнечник", IF(C772="классическая технология", 0.68, 0.75),
 IF(B772="кукуруза", IF(C772="классическая технология", 0.65, 0.85),
 IF(B772="многолетние травы", IF(C772="классическая технология", 0.55, 0.7),
 IF(B772="Лён", IF(C772="классическая технология", 0.48, 0.7),
 IF(B772="Горох", IF(C772="классическая технология", 0.55, 0.8),
 "введите корректное значение"
 ))))))</f>
        <v>0.65</v>
      </c>
      <c r="W772" s="73" t="n">
        <f aca="false">H772*X772</f>
        <v>2.9568</v>
      </c>
      <c r="X772" s="72" t="n">
        <v>0.88</v>
      </c>
    </row>
    <row r="773" customFormat="false" ht="15" hidden="false" customHeight="false" outlineLevel="0" collapsed="false">
      <c r="A773" s="59" t="n">
        <v>771</v>
      </c>
      <c r="B773" s="71" t="s">
        <v>106</v>
      </c>
      <c r="C773" s="71" t="s">
        <v>101</v>
      </c>
      <c r="D773" s="72" t="n">
        <v>0.192</v>
      </c>
      <c r="E773" s="72" t="n">
        <v>0.096</v>
      </c>
      <c r="F773" s="72" t="n">
        <v>0.144</v>
      </c>
      <c r="G773" s="73" t="n">
        <f aca="false">D773+E773+F773</f>
        <v>0.432</v>
      </c>
      <c r="H773" s="73" t="n">
        <f aca="false">I773-G773</f>
        <v>3.868</v>
      </c>
      <c r="I773" s="16" t="n">
        <v>4.3</v>
      </c>
      <c r="J773" s="74" t="n">
        <f aca="false">H773/I773*100</f>
        <v>89.953488372093</v>
      </c>
      <c r="K773" s="62" t="n">
        <v>174</v>
      </c>
      <c r="L773" s="73" t="n">
        <f aca="false">M773+N773-P773</f>
        <v>77</v>
      </c>
      <c r="M773" s="74" t="n">
        <v>111</v>
      </c>
      <c r="N773" s="74" t="n">
        <v>9</v>
      </c>
      <c r="O773" s="75" t="n">
        <f aca="false">L773/(H773*Q773)</f>
        <v>21.4052996185965</v>
      </c>
      <c r="P773" s="74" t="n">
        <v>43</v>
      </c>
      <c r="Q773" s="72" t="n">
        <v>0.93</v>
      </c>
      <c r="R773" s="73" t="n">
        <f aca="false">S773*T773*U773*V773</f>
        <v>4.62</v>
      </c>
      <c r="S773" s="74" t="n">
        <v>4</v>
      </c>
      <c r="T773" s="72" t="n">
        <v>0.45</v>
      </c>
      <c r="U773" s="72" t="n">
        <f aca="false">44/12</f>
        <v>3.66666666666667</v>
      </c>
      <c r="V773" s="72" t="n">
        <f aca="false">IF(B773="озимая пшеница", IF(C773="классическая технология", 0.65, 0.82),
 IF(B773="подсолнечник", IF(C773="классическая технология", 0.68, 0.75),
 IF(B773="кукуруза", IF(C773="классическая технология", 0.65, 0.85),
 IF(B773="многолетние травы", IF(C773="классическая технология", 0.55, 0.7),
 IF(B773="Лён", IF(C773="классическая технология", 0.48, 0.7),
 IF(B773="Горох", IF(C773="классическая технология", 0.55, 0.8),
 "введите корректное значение"
 ))))))</f>
        <v>0.7</v>
      </c>
      <c r="W773" s="73" t="n">
        <f aca="false">H773*X773</f>
        <v>3.13308</v>
      </c>
      <c r="X773" s="72" t="n">
        <v>0.81</v>
      </c>
    </row>
    <row r="774" customFormat="false" ht="15" hidden="false" customHeight="false" outlineLevel="0" collapsed="false">
      <c r="A774" s="59" t="n">
        <v>772</v>
      </c>
      <c r="B774" s="71" t="s">
        <v>103</v>
      </c>
      <c r="C774" s="71" t="s">
        <v>102</v>
      </c>
      <c r="D774" s="72" t="n">
        <v>0.174</v>
      </c>
      <c r="E774" s="72" t="n">
        <v>0.058</v>
      </c>
      <c r="F774" s="72" t="n">
        <v>0.174</v>
      </c>
      <c r="G774" s="73" t="n">
        <f aca="false">D774+E774+F774</f>
        <v>0.406</v>
      </c>
      <c r="H774" s="73" t="n">
        <f aca="false">I774-G774</f>
        <v>5.794</v>
      </c>
      <c r="I774" s="16" t="n">
        <v>6.2</v>
      </c>
      <c r="J774" s="74" t="n">
        <f aca="false">H774/I774*100</f>
        <v>93.4516129032258</v>
      </c>
      <c r="K774" s="62" t="n">
        <v>216</v>
      </c>
      <c r="L774" s="73" t="n">
        <f aca="false">M774+N774-P774</f>
        <v>73</v>
      </c>
      <c r="M774" s="74" t="n">
        <v>116</v>
      </c>
      <c r="N774" s="74" t="n">
        <v>6</v>
      </c>
      <c r="O774" s="75" t="n">
        <f aca="false">L774/(H774*Q774)</f>
        <v>15.5546180169354</v>
      </c>
      <c r="P774" s="74" t="n">
        <v>49</v>
      </c>
      <c r="Q774" s="72" t="n">
        <v>0.81</v>
      </c>
      <c r="R774" s="73" t="n">
        <f aca="false">S774*T774*U774*V774</f>
        <v>5.3625</v>
      </c>
      <c r="S774" s="74" t="n">
        <v>5</v>
      </c>
      <c r="T774" s="72" t="n">
        <v>0.45</v>
      </c>
      <c r="U774" s="72" t="n">
        <f aca="false">44/12</f>
        <v>3.66666666666667</v>
      </c>
      <c r="V774" s="72" t="n">
        <f aca="false">IF(B774="озимая пшеница", IF(C774="классическая технология", 0.65, 0.82),
 IF(B774="подсолнечник", IF(C774="классическая технология", 0.68, 0.75),
 IF(B774="кукуруза", IF(C774="классическая технология", 0.65, 0.85),
 IF(B774="многолетние травы", IF(C774="классическая технология", 0.55, 0.7),
 IF(B774="Лён", IF(C774="классическая технология", 0.48, 0.7),
 IF(B774="Горох", IF(C774="классическая технология", 0.55, 0.8),
 "введите корректное значение"
 ))))))</f>
        <v>0.65</v>
      </c>
      <c r="W774" s="73" t="n">
        <f aca="false">H774*X774</f>
        <v>5.33048</v>
      </c>
      <c r="X774" s="72" t="n">
        <v>0.92</v>
      </c>
    </row>
    <row r="775" customFormat="false" ht="15" hidden="false" customHeight="false" outlineLevel="0" collapsed="false">
      <c r="A775" s="59" t="n">
        <v>773</v>
      </c>
      <c r="B775" s="71" t="s">
        <v>107</v>
      </c>
      <c r="C775" s="71" t="s">
        <v>101</v>
      </c>
      <c r="D775" s="72" t="n">
        <v>0.438</v>
      </c>
      <c r="E775" s="72" t="n">
        <v>0.146</v>
      </c>
      <c r="F775" s="72" t="n">
        <v>0.511</v>
      </c>
      <c r="G775" s="73" t="n">
        <f aca="false">D775+E775+F775</f>
        <v>1.095</v>
      </c>
      <c r="H775" s="73" t="n">
        <f aca="false">I775-G775</f>
        <v>0.305</v>
      </c>
      <c r="I775" s="16" t="n">
        <v>1.4</v>
      </c>
      <c r="J775" s="74" t="n">
        <f aca="false">H775/I775*100</f>
        <v>21.7857142857143</v>
      </c>
      <c r="K775" s="62" t="n">
        <v>283</v>
      </c>
      <c r="L775" s="73" t="n">
        <f aca="false">M775+N775-P775</f>
        <v>45</v>
      </c>
      <c r="M775" s="74" t="n">
        <v>111</v>
      </c>
      <c r="N775" s="74" t="n">
        <v>13</v>
      </c>
      <c r="O775" s="75" t="n">
        <f aca="false">L775/(H775*Q775)</f>
        <v>162.132949018195</v>
      </c>
      <c r="P775" s="74" t="n">
        <v>79</v>
      </c>
      <c r="Q775" s="72" t="n">
        <v>0.91</v>
      </c>
      <c r="R775" s="73" t="n">
        <f aca="false">S775*T775*U775*V775</f>
        <v>7.425</v>
      </c>
      <c r="S775" s="74" t="n">
        <v>6</v>
      </c>
      <c r="T775" s="72" t="n">
        <v>0.45</v>
      </c>
      <c r="U775" s="72" t="n">
        <f aca="false">44/12</f>
        <v>3.66666666666667</v>
      </c>
      <c r="V775" s="72" t="n">
        <f aca="false">IF(B775="озимая пшеница", IF(C775="классическая технология", 0.65, 0.82),
 IF(B775="подсолнечник", IF(C775="классическая технология", 0.68, 0.75),
 IF(B775="кукуруза", IF(C775="классическая технология", 0.65, 0.85),
 IF(B775="многолетние травы", IF(C775="классическая технология", 0.55, 0.7),
 IF(B775="Лён", IF(C775="классическая технология", 0.48, 0.7),
 IF(B775="Горох", IF(C775="классическая технология", 0.55, 0.8),
 "введите корректное значение"
 ))))))</f>
        <v>0.75</v>
      </c>
      <c r="W775" s="73" t="n">
        <f aca="false">H775*X775</f>
        <v>0.305</v>
      </c>
      <c r="X775" s="72" t="n">
        <v>1</v>
      </c>
    </row>
    <row r="776" customFormat="false" ht="15" hidden="false" customHeight="false" outlineLevel="0" collapsed="false">
      <c r="A776" s="59" t="n">
        <v>774</v>
      </c>
      <c r="B776" s="71" t="s">
        <v>104</v>
      </c>
      <c r="C776" s="71" t="s">
        <v>102</v>
      </c>
      <c r="D776" s="72" t="n">
        <v>0.368</v>
      </c>
      <c r="E776" s="72" t="n">
        <v>0.092</v>
      </c>
      <c r="F776" s="72" t="n">
        <v>0.184</v>
      </c>
      <c r="G776" s="73" t="n">
        <f aca="false">D776+E776+F776</f>
        <v>0.644</v>
      </c>
      <c r="H776" s="73" t="n">
        <f aca="false">I776-G776</f>
        <v>1.556</v>
      </c>
      <c r="I776" s="16" t="n">
        <v>2.2</v>
      </c>
      <c r="J776" s="74" t="n">
        <f aca="false">H776/I776*100</f>
        <v>70.7272727272727</v>
      </c>
      <c r="K776" s="62" t="n">
        <v>107</v>
      </c>
      <c r="L776" s="73" t="n">
        <f aca="false">M776+N776-P776</f>
        <v>-11</v>
      </c>
      <c r="M776" s="74" t="n">
        <v>53</v>
      </c>
      <c r="N776" s="74" t="n">
        <v>9</v>
      </c>
      <c r="O776" s="75" t="n">
        <f aca="false">L776/(H776*Q776)</f>
        <v>-7.85489860039988</v>
      </c>
      <c r="P776" s="74" t="n">
        <v>73</v>
      </c>
      <c r="Q776" s="72" t="n">
        <v>0.9</v>
      </c>
      <c r="R776" s="73" t="n">
        <f aca="false">S776*T776*U776*V776</f>
        <v>2.7225</v>
      </c>
      <c r="S776" s="74" t="n">
        <v>3</v>
      </c>
      <c r="T776" s="72" t="n">
        <v>0.45</v>
      </c>
      <c r="U776" s="72" t="n">
        <f aca="false">44/12</f>
        <v>3.66666666666667</v>
      </c>
      <c r="V776" s="72" t="n">
        <f aca="false">IF(B776="озимая пшеница", IF(C776="классическая технология", 0.65, 0.82),
 IF(B776="подсолнечник", IF(C776="классическая технология", 0.68, 0.75),
 IF(B776="кукуруза", IF(C776="классическая технология", 0.65, 0.85),
 IF(B776="многолетние травы", IF(C776="классическая технология", 0.55, 0.7),
 IF(B776="Лён", IF(C776="классическая технология", 0.48, 0.7),
 IF(B776="Горох", IF(C776="классическая технология", 0.55, 0.8),
 "введите корректное значение"
 ))))))</f>
        <v>0.55</v>
      </c>
      <c r="W776" s="73" t="n">
        <f aca="false">H776*X776</f>
        <v>1.35372</v>
      </c>
      <c r="X776" s="72" t="n">
        <v>0.87</v>
      </c>
    </row>
    <row r="777" customFormat="false" ht="15" hidden="false" customHeight="false" outlineLevel="0" collapsed="false">
      <c r="A777" s="59" t="n">
        <v>775</v>
      </c>
      <c r="B777" s="71" t="s">
        <v>100</v>
      </c>
      <c r="C777" s="71" t="s">
        <v>101</v>
      </c>
      <c r="D777" s="72" t="n">
        <v>0.532</v>
      </c>
      <c r="E777" s="72" t="n">
        <v>0.076</v>
      </c>
      <c r="F777" s="72" t="n">
        <v>0.456</v>
      </c>
      <c r="G777" s="73" t="n">
        <f aca="false">D777+E777+F777</f>
        <v>1.064</v>
      </c>
      <c r="H777" s="73" t="n">
        <f aca="false">I777-G777</f>
        <v>0.236</v>
      </c>
      <c r="I777" s="16" t="n">
        <v>1.3</v>
      </c>
      <c r="J777" s="74" t="n">
        <f aca="false">H777/I777*100</f>
        <v>18.1538461538462</v>
      </c>
      <c r="K777" s="62" t="n">
        <v>160</v>
      </c>
      <c r="L777" s="73" t="n">
        <f aca="false">M777+N777-P777</f>
        <v>-3</v>
      </c>
      <c r="M777" s="74" t="n">
        <v>68</v>
      </c>
      <c r="N777" s="74" t="n">
        <v>5</v>
      </c>
      <c r="O777" s="75" t="n">
        <f aca="false">L777/(H777*Q777)</f>
        <v>-13.3809099018733</v>
      </c>
      <c r="P777" s="74" t="n">
        <v>76</v>
      </c>
      <c r="Q777" s="72" t="n">
        <v>0.95</v>
      </c>
      <c r="R777" s="73" t="n">
        <f aca="false">S777*T777*U777*V777</f>
        <v>4.62</v>
      </c>
      <c r="S777" s="74" t="n">
        <v>4</v>
      </c>
      <c r="T777" s="72" t="n">
        <v>0.45</v>
      </c>
      <c r="U777" s="72" t="n">
        <f aca="false">44/12</f>
        <v>3.66666666666667</v>
      </c>
      <c r="V777" s="72" t="n">
        <f aca="false">IF(B777="озимая пшеница", IF(C777="классическая технология", 0.65, 0.82),
 IF(B777="подсолнечник", IF(C777="классическая технология", 0.68, 0.75),
 IF(B777="кукуруза", IF(C777="классическая технология", 0.65, 0.85),
 IF(B777="многолетние травы", IF(C777="классическая технология", 0.55, 0.7),
 IF(B777="Лён", IF(C777="классическая технология", 0.48, 0.7),
 IF(B777="Горох", IF(C777="классическая технология", 0.55, 0.8),
 "введите корректное значение"
 ))))))</f>
        <v>0.7</v>
      </c>
      <c r="W777" s="73" t="n">
        <f aca="false">H777*X777</f>
        <v>0.19588</v>
      </c>
      <c r="X777" s="72" t="n">
        <v>0.83</v>
      </c>
    </row>
    <row r="778" customFormat="false" ht="15" hidden="false" customHeight="false" outlineLevel="0" collapsed="false">
      <c r="A778" s="59" t="n">
        <v>776</v>
      </c>
      <c r="B778" s="71" t="s">
        <v>105</v>
      </c>
      <c r="C778" s="71" t="s">
        <v>102</v>
      </c>
      <c r="D778" s="72" t="n">
        <v>0.434</v>
      </c>
      <c r="E778" s="72" t="n">
        <v>0.062</v>
      </c>
      <c r="F778" s="72" t="n">
        <v>0.248</v>
      </c>
      <c r="G778" s="73" t="n">
        <f aca="false">D778+E778+F778</f>
        <v>0.744</v>
      </c>
      <c r="H778" s="73" t="n">
        <f aca="false">I778-G778</f>
        <v>3.556</v>
      </c>
      <c r="I778" s="16" t="n">
        <v>4.3</v>
      </c>
      <c r="J778" s="74" t="n">
        <f aca="false">H778/I778*100</f>
        <v>82.6976744186047</v>
      </c>
      <c r="K778" s="62" t="n">
        <v>180</v>
      </c>
      <c r="L778" s="73" t="n">
        <f aca="false">M778+N778-P778</f>
        <v>90</v>
      </c>
      <c r="M778" s="74" t="n">
        <v>133</v>
      </c>
      <c r="N778" s="74" t="n">
        <v>15</v>
      </c>
      <c r="O778" s="75" t="n">
        <f aca="false">L778/(H778*Q778)</f>
        <v>30.4931763047691</v>
      </c>
      <c r="P778" s="74" t="n">
        <v>58</v>
      </c>
      <c r="Q778" s="72" t="n">
        <v>0.83</v>
      </c>
      <c r="R778" s="73" t="n">
        <f aca="false">S778*T778*U778*V778</f>
        <v>3.2175</v>
      </c>
      <c r="S778" s="74" t="n">
        <v>3</v>
      </c>
      <c r="T778" s="72" t="n">
        <v>0.45</v>
      </c>
      <c r="U778" s="72" t="n">
        <f aca="false">44/12</f>
        <v>3.66666666666667</v>
      </c>
      <c r="V778" s="72" t="n">
        <f aca="false">IF(B778="озимая пшеница", IF(C778="классическая технология", 0.65, 0.82),
 IF(B778="подсолнечник", IF(C778="классическая технология", 0.68, 0.75),
 IF(B778="кукуруза", IF(C778="классическая технология", 0.65, 0.85),
 IF(B778="многолетние травы", IF(C778="классическая технология", 0.55, 0.7),
 IF(B778="Лён", IF(C778="классическая технология", 0.48, 0.7),
 IF(B778="Горох", IF(C778="классическая технология", 0.55, 0.8),
 "введите корректное значение"
 ))))))</f>
        <v>0.65</v>
      </c>
      <c r="W778" s="73" t="n">
        <f aca="false">H778*X778</f>
        <v>2.98704</v>
      </c>
      <c r="X778" s="72" t="n">
        <v>0.84</v>
      </c>
    </row>
    <row r="779" customFormat="false" ht="15" hidden="false" customHeight="false" outlineLevel="0" collapsed="false">
      <c r="A779" s="59" t="n">
        <v>777</v>
      </c>
      <c r="B779" s="71" t="s">
        <v>100</v>
      </c>
      <c r="C779" s="71" t="s">
        <v>102</v>
      </c>
      <c r="D779" s="72" t="n">
        <v>0.195</v>
      </c>
      <c r="E779" s="72" t="n">
        <v>0.065</v>
      </c>
      <c r="F779" s="72" t="n">
        <v>0.26</v>
      </c>
      <c r="G779" s="73" t="n">
        <f aca="false">D779+E779+F779</f>
        <v>0.52</v>
      </c>
      <c r="H779" s="73" t="n">
        <f aca="false">I779-G779</f>
        <v>0.78</v>
      </c>
      <c r="I779" s="16" t="n">
        <v>1.3</v>
      </c>
      <c r="J779" s="74" t="n">
        <f aca="false">H779/I779*100</f>
        <v>60</v>
      </c>
      <c r="K779" s="62" t="n">
        <v>206</v>
      </c>
      <c r="L779" s="73" t="n">
        <f aca="false">M779+N779-P779</f>
        <v>34</v>
      </c>
      <c r="M779" s="74" t="n">
        <v>86</v>
      </c>
      <c r="N779" s="74" t="n">
        <v>9</v>
      </c>
      <c r="O779" s="75" t="n">
        <f aca="false">L779/(H779*Q779)</f>
        <v>47.9008171315864</v>
      </c>
      <c r="P779" s="74" t="n">
        <v>61</v>
      </c>
      <c r="Q779" s="72" t="n">
        <v>0.91</v>
      </c>
      <c r="R779" s="73" t="n">
        <f aca="false">S779*T779*U779*V779</f>
        <v>4.752</v>
      </c>
      <c r="S779" s="74" t="n">
        <v>6</v>
      </c>
      <c r="T779" s="72" t="n">
        <v>0.45</v>
      </c>
      <c r="U779" s="72" t="n">
        <f aca="false">44/12</f>
        <v>3.66666666666667</v>
      </c>
      <c r="V779" s="72" t="n">
        <f aca="false">IF(B779="озимая пшеница", IF(C779="классическая технология", 0.65, 0.82),
 IF(B779="подсолнечник", IF(C779="классическая технология", 0.68, 0.75),
 IF(B779="кукуруза", IF(C779="классическая технология", 0.65, 0.85),
 IF(B779="многолетние травы", IF(C779="классическая технология", 0.55, 0.7),
 IF(B779="Лён", IF(C779="классическая технология", 0.48, 0.7),
 IF(B779="Горох", IF(C779="классическая технология", 0.55, 0.8),
 "введите корректное значение"
 ))))))</f>
        <v>0.48</v>
      </c>
      <c r="W779" s="73" t="n">
        <f aca="false">H779*X779</f>
        <v>0.7254</v>
      </c>
      <c r="X779" s="72" t="n">
        <v>0.93</v>
      </c>
    </row>
    <row r="780" customFormat="false" ht="15" hidden="false" customHeight="false" outlineLevel="0" collapsed="false">
      <c r="A780" s="59" t="n">
        <v>778</v>
      </c>
      <c r="B780" s="71" t="s">
        <v>105</v>
      </c>
      <c r="C780" s="71" t="s">
        <v>102</v>
      </c>
      <c r="D780" s="72" t="n">
        <v>0.372</v>
      </c>
      <c r="E780" s="72" t="n">
        <v>0.124</v>
      </c>
      <c r="F780" s="72" t="n">
        <v>0.372</v>
      </c>
      <c r="G780" s="73" t="n">
        <f aca="false">D780+E780+F780</f>
        <v>0.868</v>
      </c>
      <c r="H780" s="73" t="n">
        <f aca="false">I780-G780</f>
        <v>3.132</v>
      </c>
      <c r="I780" s="16" t="n">
        <v>4</v>
      </c>
      <c r="J780" s="74" t="n">
        <f aca="false">H780/I780*100</f>
        <v>78.3</v>
      </c>
      <c r="K780" s="62" t="n">
        <v>305</v>
      </c>
      <c r="L780" s="73" t="n">
        <f aca="false">M780+N780-P780</f>
        <v>65</v>
      </c>
      <c r="M780" s="74" t="n">
        <v>131</v>
      </c>
      <c r="N780" s="74" t="n">
        <v>12</v>
      </c>
      <c r="O780" s="75" t="n">
        <f aca="false">L780/(H780*Q780)</f>
        <v>22.5581653617636</v>
      </c>
      <c r="P780" s="74" t="n">
        <v>78</v>
      </c>
      <c r="Q780" s="72" t="n">
        <v>0.92</v>
      </c>
      <c r="R780" s="73" t="n">
        <f aca="false">S780*T780*U780*V780</f>
        <v>6.435</v>
      </c>
      <c r="S780" s="74" t="n">
        <v>6</v>
      </c>
      <c r="T780" s="72" t="n">
        <v>0.45</v>
      </c>
      <c r="U780" s="72" t="n">
        <f aca="false">44/12</f>
        <v>3.66666666666667</v>
      </c>
      <c r="V780" s="72" t="n">
        <f aca="false">IF(B780="озимая пшеница", IF(C780="классическая технология", 0.65, 0.82),
 IF(B780="подсолнечник", IF(C780="классическая технология", 0.68, 0.75),
 IF(B780="кукуруза", IF(C780="классическая технология", 0.65, 0.85),
 IF(B780="многолетние травы", IF(C780="классическая технология", 0.55, 0.7),
 IF(B780="Лён", IF(C780="классическая технология", 0.48, 0.7),
 IF(B780="Горох", IF(C780="классическая технология", 0.55, 0.8),
 "введите корректное значение"
 ))))))</f>
        <v>0.65</v>
      </c>
      <c r="W780" s="73" t="n">
        <f aca="false">H780*X780</f>
        <v>2.9754</v>
      </c>
      <c r="X780" s="72" t="n">
        <v>0.95</v>
      </c>
    </row>
    <row r="781" customFormat="false" ht="15" hidden="false" customHeight="false" outlineLevel="0" collapsed="false">
      <c r="A781" s="59" t="n">
        <v>779</v>
      </c>
      <c r="B781" s="71" t="s">
        <v>107</v>
      </c>
      <c r="C781" s="71" t="s">
        <v>102</v>
      </c>
      <c r="D781" s="72" t="n">
        <v>0.476</v>
      </c>
      <c r="E781" s="72" t="n">
        <v>0.136</v>
      </c>
      <c r="F781" s="72" t="n">
        <v>0.136</v>
      </c>
      <c r="G781" s="73" t="n">
        <f aca="false">D781+E781+F781</f>
        <v>0.748</v>
      </c>
      <c r="H781" s="73" t="n">
        <f aca="false">I781-G781</f>
        <v>0.852</v>
      </c>
      <c r="I781" s="16" t="n">
        <v>1.6</v>
      </c>
      <c r="J781" s="74" t="n">
        <f aca="false">H781/I781*100</f>
        <v>53.25</v>
      </c>
      <c r="K781" s="62" t="n">
        <v>500</v>
      </c>
      <c r="L781" s="73" t="n">
        <f aca="false">M781+N781-P781</f>
        <v>27</v>
      </c>
      <c r="M781" s="74" t="n">
        <v>64</v>
      </c>
      <c r="N781" s="74" t="n">
        <v>7</v>
      </c>
      <c r="O781" s="75" t="n">
        <f aca="false">L781/(H781*Q781)</f>
        <v>33.7129157926281</v>
      </c>
      <c r="P781" s="74" t="n">
        <v>44</v>
      </c>
      <c r="Q781" s="72" t="n">
        <v>0.94</v>
      </c>
      <c r="R781" s="73" t="n">
        <f aca="false">S781*T781*U781*V781</f>
        <v>5.61</v>
      </c>
      <c r="S781" s="74" t="n">
        <v>5</v>
      </c>
      <c r="T781" s="72" t="n">
        <v>0.45</v>
      </c>
      <c r="U781" s="72" t="n">
        <f aca="false">44/12</f>
        <v>3.66666666666667</v>
      </c>
      <c r="V781" s="72" t="n">
        <f aca="false">IF(B781="озимая пшеница", IF(C781="классическая технология", 0.65, 0.82),
 IF(B781="подсолнечник", IF(C781="классическая технология", 0.68, 0.75),
 IF(B781="кукуруза", IF(C781="классическая технология", 0.65, 0.85),
 IF(B781="многолетние травы", IF(C781="классическая технология", 0.55, 0.7),
 IF(B781="Лён", IF(C781="классическая технология", 0.48, 0.7),
 IF(B781="Горох", IF(C781="классическая технология", 0.55, 0.8),
 "введите корректное значение"
 ))))))</f>
        <v>0.68</v>
      </c>
      <c r="W781" s="73" t="n">
        <f aca="false">H781*X781</f>
        <v>0.84348</v>
      </c>
      <c r="X781" s="72" t="n">
        <v>0.99</v>
      </c>
    </row>
    <row r="782" customFormat="false" ht="15" hidden="false" customHeight="false" outlineLevel="0" collapsed="false">
      <c r="A782" s="59" t="n">
        <v>780</v>
      </c>
      <c r="B782" s="71" t="s">
        <v>106</v>
      </c>
      <c r="C782" s="71" t="s">
        <v>102</v>
      </c>
      <c r="D782" s="72" t="n">
        <v>0.378</v>
      </c>
      <c r="E782" s="72" t="n">
        <v>0.054</v>
      </c>
      <c r="F782" s="72" t="n">
        <v>0.216</v>
      </c>
      <c r="G782" s="73" t="n">
        <f aca="false">D782+E782+F782</f>
        <v>0.648</v>
      </c>
      <c r="H782" s="73" t="n">
        <f aca="false">I782-G782</f>
        <v>4.152</v>
      </c>
      <c r="I782" s="16" t="n">
        <v>4.8</v>
      </c>
      <c r="J782" s="74" t="n">
        <f aca="false">H782/I782*100</f>
        <v>86.5</v>
      </c>
      <c r="K782" s="62" t="n">
        <v>270</v>
      </c>
      <c r="L782" s="73" t="n">
        <f aca="false">M782+N782-P782</f>
        <v>-21</v>
      </c>
      <c r="M782" s="74" t="n">
        <v>51</v>
      </c>
      <c r="N782" s="74" t="n">
        <v>7</v>
      </c>
      <c r="O782" s="75" t="n">
        <f aca="false">L782/(H782*Q782)</f>
        <v>-5.32400365074536</v>
      </c>
      <c r="P782" s="74" t="n">
        <v>79</v>
      </c>
      <c r="Q782" s="72" t="n">
        <v>0.95</v>
      </c>
      <c r="R782" s="73" t="n">
        <f aca="false">S782*T782*U782*V782</f>
        <v>5.445</v>
      </c>
      <c r="S782" s="74" t="n">
        <v>6</v>
      </c>
      <c r="T782" s="72" t="n">
        <v>0.45</v>
      </c>
      <c r="U782" s="72" t="n">
        <f aca="false">44/12</f>
        <v>3.66666666666667</v>
      </c>
      <c r="V782" s="72" t="n">
        <f aca="false">IF(B782="озимая пшеница", IF(C782="классическая технология", 0.65, 0.82),
 IF(B782="подсолнечник", IF(C782="классическая технология", 0.68, 0.75),
 IF(B782="кукуруза", IF(C782="классическая технология", 0.65, 0.85),
 IF(B782="многолетние травы", IF(C782="классическая технология", 0.55, 0.7),
 IF(B782="Лён", IF(C782="классическая технология", 0.48, 0.7),
 IF(B782="Горох", IF(C782="классическая технология", 0.55, 0.8),
 "введите корректное значение"
 ))))))</f>
        <v>0.55</v>
      </c>
      <c r="W782" s="73" t="n">
        <f aca="false">H782*X782</f>
        <v>3.3216</v>
      </c>
      <c r="X782" s="72" t="n">
        <v>0.8</v>
      </c>
    </row>
    <row r="783" customFormat="false" ht="15" hidden="false" customHeight="false" outlineLevel="0" collapsed="false">
      <c r="A783" s="59" t="n">
        <v>781</v>
      </c>
      <c r="B783" s="71" t="s">
        <v>105</v>
      </c>
      <c r="C783" s="71" t="s">
        <v>101</v>
      </c>
      <c r="D783" s="72" t="n">
        <v>0.184</v>
      </c>
      <c r="E783" s="72" t="n">
        <v>0.046</v>
      </c>
      <c r="F783" s="72" t="n">
        <v>0.138</v>
      </c>
      <c r="G783" s="73" t="n">
        <f aca="false">D783+E783+F783</f>
        <v>0.368</v>
      </c>
      <c r="H783" s="73" t="n">
        <f aca="false">I783-G783</f>
        <v>4.732</v>
      </c>
      <c r="I783" s="16" t="n">
        <v>5.1</v>
      </c>
      <c r="J783" s="74" t="n">
        <f aca="false">H783/I783*100</f>
        <v>92.7843137254902</v>
      </c>
      <c r="K783" s="62" t="n">
        <v>267</v>
      </c>
      <c r="L783" s="73" t="n">
        <f aca="false">M783+N783-P783</f>
        <v>37</v>
      </c>
      <c r="M783" s="74" t="n">
        <v>106</v>
      </c>
      <c r="N783" s="74" t="n">
        <v>9</v>
      </c>
      <c r="O783" s="75" t="n">
        <f aca="false">L783/(H783*Q783)</f>
        <v>9.53549264993918</v>
      </c>
      <c r="P783" s="74" t="n">
        <v>78</v>
      </c>
      <c r="Q783" s="72" t="n">
        <v>0.82</v>
      </c>
      <c r="R783" s="73" t="n">
        <f aca="false">S783*T783*U783*V783</f>
        <v>4.2075</v>
      </c>
      <c r="S783" s="74" t="n">
        <v>3</v>
      </c>
      <c r="T783" s="72" t="n">
        <v>0.45</v>
      </c>
      <c r="U783" s="72" t="n">
        <f aca="false">44/12</f>
        <v>3.66666666666667</v>
      </c>
      <c r="V783" s="72" t="n">
        <f aca="false">IF(B783="озимая пшеница", IF(C783="классическая технология", 0.65, 0.82),
 IF(B783="подсолнечник", IF(C783="классическая технология", 0.68, 0.75),
 IF(B783="кукуруза", IF(C783="классическая технология", 0.65, 0.85),
 IF(B783="многолетние травы", IF(C783="классическая технология", 0.55, 0.7),
 IF(B783="Лён", IF(C783="классическая технология", 0.48, 0.7),
 IF(B783="Горох", IF(C783="классическая технология", 0.55, 0.8),
 "введите корректное значение"
 ))))))</f>
        <v>0.85</v>
      </c>
      <c r="W783" s="73" t="n">
        <f aca="false">H783*X783</f>
        <v>3.92756</v>
      </c>
      <c r="X783" s="72" t="n">
        <v>0.83</v>
      </c>
    </row>
    <row r="784" customFormat="false" ht="15" hidden="false" customHeight="false" outlineLevel="0" collapsed="false">
      <c r="A784" s="59" t="n">
        <v>782</v>
      </c>
      <c r="B784" s="71" t="s">
        <v>106</v>
      </c>
      <c r="C784" s="71" t="s">
        <v>102</v>
      </c>
      <c r="D784" s="72" t="n">
        <v>0.287</v>
      </c>
      <c r="E784" s="72" t="n">
        <v>0.082</v>
      </c>
      <c r="F784" s="72" t="n">
        <v>0.287</v>
      </c>
      <c r="G784" s="73" t="n">
        <f aca="false">D784+E784+F784</f>
        <v>0.656</v>
      </c>
      <c r="H784" s="73" t="n">
        <f aca="false">I784-G784</f>
        <v>3.544</v>
      </c>
      <c r="I784" s="16" t="n">
        <v>4.2</v>
      </c>
      <c r="J784" s="74" t="n">
        <f aca="false">H784/I784*100</f>
        <v>84.3809523809524</v>
      </c>
      <c r="K784" s="62" t="n">
        <v>384</v>
      </c>
      <c r="L784" s="73" t="n">
        <f aca="false">M784+N784-P784</f>
        <v>56</v>
      </c>
      <c r="M784" s="74" t="n">
        <v>113</v>
      </c>
      <c r="N784" s="74" t="n">
        <v>12</v>
      </c>
      <c r="O784" s="75" t="n">
        <f aca="false">L784/(H784*Q784)</f>
        <v>17.3641257162702</v>
      </c>
      <c r="P784" s="74" t="n">
        <v>69</v>
      </c>
      <c r="Q784" s="72" t="n">
        <v>0.91</v>
      </c>
      <c r="R784" s="73" t="n">
        <f aca="false">S784*T784*U784*V784</f>
        <v>3.63</v>
      </c>
      <c r="S784" s="74" t="n">
        <v>4</v>
      </c>
      <c r="T784" s="72" t="n">
        <v>0.45</v>
      </c>
      <c r="U784" s="72" t="n">
        <f aca="false">44/12</f>
        <v>3.66666666666667</v>
      </c>
      <c r="V784" s="72" t="n">
        <f aca="false">IF(B784="озимая пшеница", IF(C784="классическая технология", 0.65, 0.82),
 IF(B784="подсолнечник", IF(C784="классическая технология", 0.68, 0.75),
 IF(B784="кукуруза", IF(C784="классическая технология", 0.65, 0.85),
 IF(B784="многолетние травы", IF(C784="классическая технология", 0.55, 0.7),
 IF(B784="Лён", IF(C784="классическая технология", 0.48, 0.7),
 IF(B784="Горох", IF(C784="классическая технология", 0.55, 0.8),
 "введите корректное значение"
 ))))))</f>
        <v>0.55</v>
      </c>
      <c r="W784" s="73" t="n">
        <f aca="false">H784*X784</f>
        <v>3.11872</v>
      </c>
      <c r="X784" s="72" t="n">
        <v>0.88</v>
      </c>
    </row>
    <row r="785" customFormat="false" ht="15" hidden="false" customHeight="false" outlineLevel="0" collapsed="false">
      <c r="A785" s="59" t="n">
        <v>783</v>
      </c>
      <c r="B785" s="71" t="s">
        <v>100</v>
      </c>
      <c r="C785" s="71" t="s">
        <v>102</v>
      </c>
      <c r="D785" s="72" t="n">
        <v>0.189</v>
      </c>
      <c r="E785" s="72" t="n">
        <v>0.126</v>
      </c>
      <c r="F785" s="72" t="n">
        <v>0.126</v>
      </c>
      <c r="G785" s="73" t="n">
        <f aca="false">D785+E785+F785</f>
        <v>0.441</v>
      </c>
      <c r="H785" s="73" t="n">
        <f aca="false">I785-G785</f>
        <v>0.659</v>
      </c>
      <c r="I785" s="16" t="n">
        <v>1.1</v>
      </c>
      <c r="J785" s="74" t="n">
        <f aca="false">H785/I785*100</f>
        <v>59.9090909090909</v>
      </c>
      <c r="K785" s="62" t="n">
        <v>393</v>
      </c>
      <c r="L785" s="73" t="n">
        <f aca="false">M785+N785-P785</f>
        <v>59</v>
      </c>
      <c r="M785" s="74" t="n">
        <v>120</v>
      </c>
      <c r="N785" s="74" t="n">
        <v>12</v>
      </c>
      <c r="O785" s="75" t="n">
        <f aca="false">L785/(H785*Q785)</f>
        <v>99.4773225425729</v>
      </c>
      <c r="P785" s="74" t="n">
        <v>73</v>
      </c>
      <c r="Q785" s="72" t="n">
        <v>0.9</v>
      </c>
      <c r="R785" s="73" t="n">
        <f aca="false">S785*T785*U785*V785</f>
        <v>3.96</v>
      </c>
      <c r="S785" s="74" t="n">
        <v>5</v>
      </c>
      <c r="T785" s="72" t="n">
        <v>0.45</v>
      </c>
      <c r="U785" s="72" t="n">
        <f aca="false">44/12</f>
        <v>3.66666666666667</v>
      </c>
      <c r="V785" s="72" t="n">
        <f aca="false">IF(B785="озимая пшеница", IF(C785="классическая технология", 0.65, 0.82),
 IF(B785="подсолнечник", IF(C785="классическая технология", 0.68, 0.75),
 IF(B785="кукуруза", IF(C785="классическая технология", 0.65, 0.85),
 IF(B785="многолетние травы", IF(C785="классическая технология", 0.55, 0.7),
 IF(B785="Лён", IF(C785="классическая технология", 0.48, 0.7),
 IF(B785="Горох", IF(C785="классическая технология", 0.55, 0.8),
 "введите корректное значение"
 ))))))</f>
        <v>0.48</v>
      </c>
      <c r="W785" s="73" t="n">
        <f aca="false">H785*X785</f>
        <v>0.61946</v>
      </c>
      <c r="X785" s="72" t="n">
        <v>0.94</v>
      </c>
    </row>
    <row r="786" customFormat="false" ht="15" hidden="false" customHeight="false" outlineLevel="0" collapsed="false">
      <c r="A786" s="59" t="n">
        <v>784</v>
      </c>
      <c r="B786" s="71" t="s">
        <v>104</v>
      </c>
      <c r="C786" s="71" t="s">
        <v>101</v>
      </c>
      <c r="D786" s="72" t="n">
        <v>0.504</v>
      </c>
      <c r="E786" s="72" t="n">
        <v>0.126</v>
      </c>
      <c r="F786" s="72" t="n">
        <v>0.315</v>
      </c>
      <c r="G786" s="73" t="n">
        <f aca="false">D786+E786+F786</f>
        <v>0.945</v>
      </c>
      <c r="H786" s="73" t="n">
        <f aca="false">I786-G786</f>
        <v>1.255</v>
      </c>
      <c r="I786" s="16" t="n">
        <v>2.2</v>
      </c>
      <c r="J786" s="74" t="n">
        <f aca="false">H786/I786*100</f>
        <v>57.0454545454546</v>
      </c>
      <c r="K786" s="62" t="n">
        <v>166</v>
      </c>
      <c r="L786" s="73" t="n">
        <f aca="false">M786+N786-P786</f>
        <v>45</v>
      </c>
      <c r="M786" s="74" t="n">
        <v>71</v>
      </c>
      <c r="N786" s="74" t="n">
        <v>14</v>
      </c>
      <c r="O786" s="75" t="n">
        <f aca="false">L786/(H786*Q786)</f>
        <v>44.2673749446658</v>
      </c>
      <c r="P786" s="74" t="n">
        <v>40</v>
      </c>
      <c r="Q786" s="72" t="n">
        <v>0.81</v>
      </c>
      <c r="R786" s="73" t="n">
        <f aca="false">S786*T786*U786*V786</f>
        <v>6.6</v>
      </c>
      <c r="S786" s="74" t="n">
        <v>5</v>
      </c>
      <c r="T786" s="72" t="n">
        <v>0.45</v>
      </c>
      <c r="U786" s="72" t="n">
        <f aca="false">44/12</f>
        <v>3.66666666666667</v>
      </c>
      <c r="V786" s="72" t="n">
        <f aca="false">IF(B786="озимая пшеница", IF(C786="классическая технология", 0.65, 0.82),
 IF(B786="подсолнечник", IF(C786="классическая технология", 0.68, 0.75),
 IF(B786="кукуруза", IF(C786="классическая технология", 0.65, 0.85),
 IF(B786="многолетние травы", IF(C786="классическая технология", 0.55, 0.7),
 IF(B786="Лён", IF(C786="классическая технология", 0.48, 0.7),
 IF(B786="Горох", IF(C786="классическая технология", 0.55, 0.8),
 "введите корректное значение"
 ))))))</f>
        <v>0.8</v>
      </c>
      <c r="W786" s="73" t="n">
        <f aca="false">H786*X786</f>
        <v>1.1797</v>
      </c>
      <c r="X786" s="72" t="n">
        <v>0.94</v>
      </c>
    </row>
    <row r="787" customFormat="false" ht="15" hidden="false" customHeight="false" outlineLevel="0" collapsed="false">
      <c r="A787" s="59" t="n">
        <v>785</v>
      </c>
      <c r="B787" s="71" t="s">
        <v>106</v>
      </c>
      <c r="C787" s="71" t="s">
        <v>102</v>
      </c>
      <c r="D787" s="72" t="n">
        <v>0.342</v>
      </c>
      <c r="E787" s="72" t="n">
        <v>0.114</v>
      </c>
      <c r="F787" s="72" t="n">
        <v>0.399</v>
      </c>
      <c r="G787" s="73" t="n">
        <f aca="false">D787+E787+F787</f>
        <v>0.855</v>
      </c>
      <c r="H787" s="73" t="n">
        <f aca="false">I787-G787</f>
        <v>3.645</v>
      </c>
      <c r="I787" s="16" t="n">
        <v>4.5</v>
      </c>
      <c r="J787" s="74" t="n">
        <f aca="false">H787/I787*100</f>
        <v>81</v>
      </c>
      <c r="K787" s="62" t="n">
        <v>398</v>
      </c>
      <c r="L787" s="73" t="n">
        <f aca="false">M787+N787-P787</f>
        <v>33</v>
      </c>
      <c r="M787" s="74" t="n">
        <v>72</v>
      </c>
      <c r="N787" s="74" t="n">
        <v>15</v>
      </c>
      <c r="O787" s="75" t="n">
        <f aca="false">L787/(H787*Q787)</f>
        <v>9.63138078977323</v>
      </c>
      <c r="P787" s="74" t="n">
        <v>54</v>
      </c>
      <c r="Q787" s="72" t="n">
        <v>0.94</v>
      </c>
      <c r="R787" s="73" t="n">
        <f aca="false">S787*T787*U787*V787</f>
        <v>3.63</v>
      </c>
      <c r="S787" s="74" t="n">
        <v>4</v>
      </c>
      <c r="T787" s="72" t="n">
        <v>0.45</v>
      </c>
      <c r="U787" s="72" t="n">
        <f aca="false">44/12</f>
        <v>3.66666666666667</v>
      </c>
      <c r="V787" s="72" t="n">
        <f aca="false">IF(B787="озимая пшеница", IF(C787="классическая технология", 0.65, 0.82),
 IF(B787="подсолнечник", IF(C787="классическая технология", 0.68, 0.75),
 IF(B787="кукуруза", IF(C787="классическая технология", 0.65, 0.85),
 IF(B787="многолетние травы", IF(C787="классическая технология", 0.55, 0.7),
 IF(B787="Лён", IF(C787="классическая технология", 0.48, 0.7),
 IF(B787="Горох", IF(C787="классическая технология", 0.55, 0.8),
 "введите корректное значение"
 ))))))</f>
        <v>0.55</v>
      </c>
      <c r="W787" s="73" t="n">
        <f aca="false">H787*X787</f>
        <v>3.5721</v>
      </c>
      <c r="X787" s="72" t="n">
        <v>0.98</v>
      </c>
    </row>
    <row r="788" customFormat="false" ht="15" hidden="false" customHeight="false" outlineLevel="0" collapsed="false">
      <c r="A788" s="59" t="n">
        <v>786</v>
      </c>
      <c r="B788" s="71" t="s">
        <v>107</v>
      </c>
      <c r="C788" s="71" t="s">
        <v>102</v>
      </c>
      <c r="D788" s="72" t="n">
        <v>0.376</v>
      </c>
      <c r="E788" s="72" t="n">
        <v>0.094</v>
      </c>
      <c r="F788" s="72" t="n">
        <v>0.188</v>
      </c>
      <c r="G788" s="73" t="n">
        <f aca="false">D788+E788+F788</f>
        <v>0.658</v>
      </c>
      <c r="H788" s="73" t="n">
        <f aca="false">I788-G788</f>
        <v>0.442</v>
      </c>
      <c r="I788" s="16" t="n">
        <v>1.1</v>
      </c>
      <c r="J788" s="74" t="n">
        <f aca="false">H788/I788*100</f>
        <v>40.1818181818182</v>
      </c>
      <c r="K788" s="62" t="n">
        <v>385</v>
      </c>
      <c r="L788" s="73" t="n">
        <f aca="false">M788+N788-P788</f>
        <v>72</v>
      </c>
      <c r="M788" s="74" t="n">
        <v>100</v>
      </c>
      <c r="N788" s="74" t="n">
        <v>15</v>
      </c>
      <c r="O788" s="75" t="n">
        <f aca="false">L788/(H788*Q788)</f>
        <v>183.029132136865</v>
      </c>
      <c r="P788" s="74" t="n">
        <v>43</v>
      </c>
      <c r="Q788" s="72" t="n">
        <v>0.89</v>
      </c>
      <c r="R788" s="73" t="n">
        <f aca="false">S788*T788*U788*V788</f>
        <v>5.61</v>
      </c>
      <c r="S788" s="74" t="n">
        <v>5</v>
      </c>
      <c r="T788" s="72" t="n">
        <v>0.45</v>
      </c>
      <c r="U788" s="72" t="n">
        <f aca="false">44/12</f>
        <v>3.66666666666667</v>
      </c>
      <c r="V788" s="72" t="n">
        <f aca="false">IF(B788="озимая пшеница", IF(C788="классическая технология", 0.65, 0.82),
 IF(B788="подсолнечник", IF(C788="классическая технология", 0.68, 0.75),
 IF(B788="кукуруза", IF(C788="классическая технология", 0.65, 0.85),
 IF(B788="многолетние травы", IF(C788="классическая технология", 0.55, 0.7),
 IF(B788="Лён", IF(C788="классическая технология", 0.48, 0.7),
 IF(B788="Горох", IF(C788="классическая технология", 0.55, 0.8),
 "введите корректное значение"
 ))))))</f>
        <v>0.68</v>
      </c>
      <c r="W788" s="73" t="n">
        <f aca="false">H788*X788</f>
        <v>0.38012</v>
      </c>
      <c r="X788" s="72" t="n">
        <v>0.86</v>
      </c>
    </row>
    <row r="789" customFormat="false" ht="15" hidden="false" customHeight="false" outlineLevel="0" collapsed="false">
      <c r="A789" s="59" t="n">
        <v>787</v>
      </c>
      <c r="B789" s="71" t="s">
        <v>105</v>
      </c>
      <c r="C789" s="71" t="s">
        <v>102</v>
      </c>
      <c r="D789" s="72" t="n">
        <v>0.135</v>
      </c>
      <c r="E789" s="72" t="n">
        <v>0.09</v>
      </c>
      <c r="F789" s="72" t="n">
        <v>0.315</v>
      </c>
      <c r="G789" s="73" t="n">
        <f aca="false">D789+E789+F789</f>
        <v>0.54</v>
      </c>
      <c r="H789" s="73" t="n">
        <f aca="false">I789-G789</f>
        <v>3.26</v>
      </c>
      <c r="I789" s="16" t="n">
        <v>3.8</v>
      </c>
      <c r="J789" s="74" t="n">
        <f aca="false">H789/I789*100</f>
        <v>85.7894736842105</v>
      </c>
      <c r="K789" s="62" t="n">
        <v>485</v>
      </c>
      <c r="L789" s="73" t="n">
        <f aca="false">M789+N789-P789</f>
        <v>56</v>
      </c>
      <c r="M789" s="74" t="n">
        <v>113</v>
      </c>
      <c r="N789" s="74" t="n">
        <v>5</v>
      </c>
      <c r="O789" s="75" t="n">
        <f aca="false">L789/(H789*Q789)</f>
        <v>19.7447288625626</v>
      </c>
      <c r="P789" s="74" t="n">
        <v>62</v>
      </c>
      <c r="Q789" s="72" t="n">
        <v>0.87</v>
      </c>
      <c r="R789" s="73" t="n">
        <f aca="false">S789*T789*U789*V789</f>
        <v>6.435</v>
      </c>
      <c r="S789" s="74" t="n">
        <v>6</v>
      </c>
      <c r="T789" s="72" t="n">
        <v>0.45</v>
      </c>
      <c r="U789" s="72" t="n">
        <f aca="false">44/12</f>
        <v>3.66666666666667</v>
      </c>
      <c r="V789" s="72" t="n">
        <f aca="false">IF(B789="озимая пшеница", IF(C789="классическая технология", 0.65, 0.82),
 IF(B789="подсолнечник", IF(C789="классическая технология", 0.68, 0.75),
 IF(B789="кукуруза", IF(C789="классическая технология", 0.65, 0.85),
 IF(B789="многолетние травы", IF(C789="классическая технология", 0.55, 0.7),
 IF(B789="Лён", IF(C789="классическая технология", 0.48, 0.7),
 IF(B789="Горох", IF(C789="классическая технология", 0.55, 0.8),
 "введите корректное значение"
 ))))))</f>
        <v>0.65</v>
      </c>
      <c r="W789" s="73" t="n">
        <f aca="false">H789*X789</f>
        <v>2.771</v>
      </c>
      <c r="X789" s="72" t="n">
        <v>0.85</v>
      </c>
    </row>
    <row r="790" customFormat="false" ht="15" hidden="false" customHeight="false" outlineLevel="0" collapsed="false">
      <c r="A790" s="59" t="n">
        <v>788</v>
      </c>
      <c r="B790" s="71" t="s">
        <v>104</v>
      </c>
      <c r="C790" s="71" t="s">
        <v>101</v>
      </c>
      <c r="D790" s="72" t="n">
        <v>0.36</v>
      </c>
      <c r="E790" s="72" t="n">
        <v>0.09</v>
      </c>
      <c r="F790" s="72" t="n">
        <v>0.18</v>
      </c>
      <c r="G790" s="73" t="n">
        <f aca="false">D790+E790+F790</f>
        <v>0.63</v>
      </c>
      <c r="H790" s="73" t="n">
        <f aca="false">I790-G790</f>
        <v>1.47</v>
      </c>
      <c r="I790" s="16" t="n">
        <v>2.1</v>
      </c>
      <c r="J790" s="74" t="n">
        <f aca="false">H790/I790*100</f>
        <v>70</v>
      </c>
      <c r="K790" s="62" t="n">
        <v>221</v>
      </c>
      <c r="L790" s="73" t="n">
        <f aca="false">M790+N790-P790</f>
        <v>110</v>
      </c>
      <c r="M790" s="74" t="n">
        <v>150</v>
      </c>
      <c r="N790" s="74" t="n">
        <v>12</v>
      </c>
      <c r="O790" s="75" t="n">
        <f aca="false">L790/(H790*Q790)</f>
        <v>75.5857898715042</v>
      </c>
      <c r="P790" s="74" t="n">
        <v>52</v>
      </c>
      <c r="Q790" s="72" t="n">
        <v>0.99</v>
      </c>
      <c r="R790" s="73" t="n">
        <f aca="false">S790*T790*U790*V790</f>
        <v>3.96</v>
      </c>
      <c r="S790" s="74" t="n">
        <v>3</v>
      </c>
      <c r="T790" s="72" t="n">
        <v>0.45</v>
      </c>
      <c r="U790" s="72" t="n">
        <f aca="false">44/12</f>
        <v>3.66666666666667</v>
      </c>
      <c r="V790" s="72" t="n">
        <f aca="false">IF(B790="озимая пшеница", IF(C790="классическая технология", 0.65, 0.82),
 IF(B790="подсолнечник", IF(C790="классическая технология", 0.68, 0.75),
 IF(B790="кукуруза", IF(C790="классическая технология", 0.65, 0.85),
 IF(B790="многолетние травы", IF(C790="классическая технология", 0.55, 0.7),
 IF(B790="Лён", IF(C790="классическая технология", 0.48, 0.7),
 IF(B790="Горох", IF(C790="классическая технология", 0.55, 0.8),
 "введите корректное значение"
 ))))))</f>
        <v>0.8</v>
      </c>
      <c r="W790" s="73" t="n">
        <f aca="false">H790*X790</f>
        <v>1.1907</v>
      </c>
      <c r="X790" s="72" t="n">
        <v>0.81</v>
      </c>
    </row>
    <row r="791" customFormat="false" ht="15" hidden="false" customHeight="false" outlineLevel="0" collapsed="false">
      <c r="A791" s="59" t="n">
        <v>789</v>
      </c>
      <c r="B791" s="71" t="s">
        <v>106</v>
      </c>
      <c r="C791" s="71" t="s">
        <v>102</v>
      </c>
      <c r="D791" s="72" t="n">
        <v>0.295</v>
      </c>
      <c r="E791" s="72" t="n">
        <v>0.059</v>
      </c>
      <c r="F791" s="72" t="n">
        <v>0.354</v>
      </c>
      <c r="G791" s="73" t="n">
        <f aca="false">D791+E791+F791</f>
        <v>0.708</v>
      </c>
      <c r="H791" s="73" t="n">
        <f aca="false">I791-G791</f>
        <v>3.692</v>
      </c>
      <c r="I791" s="16" t="n">
        <v>4.4</v>
      </c>
      <c r="J791" s="74" t="n">
        <f aca="false">H791/I791*100</f>
        <v>83.9090909090909</v>
      </c>
      <c r="K791" s="62" t="n">
        <v>460</v>
      </c>
      <c r="L791" s="73" t="n">
        <f aca="false">M791+N791-P791</f>
        <v>0</v>
      </c>
      <c r="M791" s="74" t="n">
        <v>61</v>
      </c>
      <c r="N791" s="74" t="n">
        <v>6</v>
      </c>
      <c r="O791" s="75" t="n">
        <f aca="false">L791/(H791*Q791)</f>
        <v>0</v>
      </c>
      <c r="P791" s="74" t="n">
        <v>67</v>
      </c>
      <c r="Q791" s="72" t="n">
        <v>0.82</v>
      </c>
      <c r="R791" s="73" t="n">
        <f aca="false">S791*T791*U791*V791</f>
        <v>4.5375</v>
      </c>
      <c r="S791" s="74" t="n">
        <v>5</v>
      </c>
      <c r="T791" s="72" t="n">
        <v>0.45</v>
      </c>
      <c r="U791" s="72" t="n">
        <f aca="false">44/12</f>
        <v>3.66666666666667</v>
      </c>
      <c r="V791" s="72" t="n">
        <f aca="false">IF(B791="озимая пшеница", IF(C791="классическая технология", 0.65, 0.82),
 IF(B791="подсолнечник", IF(C791="классическая технология", 0.68, 0.75),
 IF(B791="кукуруза", IF(C791="классическая технология", 0.65, 0.85),
 IF(B791="многолетние травы", IF(C791="классическая технология", 0.55, 0.7),
 IF(B791="Лён", IF(C791="классическая технология", 0.48, 0.7),
 IF(B791="Горох", IF(C791="классическая технология", 0.55, 0.8),
 "введите корректное значение"
 ))))))</f>
        <v>0.55</v>
      </c>
      <c r="W791" s="73" t="n">
        <f aca="false">H791*X791</f>
        <v>2.9536</v>
      </c>
      <c r="X791" s="72" t="n">
        <v>0.8</v>
      </c>
    </row>
    <row r="792" customFormat="false" ht="15" hidden="false" customHeight="false" outlineLevel="0" collapsed="false">
      <c r="A792" s="59" t="n">
        <v>790</v>
      </c>
      <c r="B792" s="71" t="s">
        <v>105</v>
      </c>
      <c r="C792" s="71" t="s">
        <v>102</v>
      </c>
      <c r="D792" s="72" t="n">
        <v>0.544</v>
      </c>
      <c r="E792" s="72" t="n">
        <v>0.136</v>
      </c>
      <c r="F792" s="72" t="n">
        <v>0.408</v>
      </c>
      <c r="G792" s="73" t="n">
        <f aca="false">D792+E792+F792</f>
        <v>1.088</v>
      </c>
      <c r="H792" s="73" t="n">
        <f aca="false">I792-G792</f>
        <v>2.912</v>
      </c>
      <c r="I792" s="16" t="n">
        <v>4</v>
      </c>
      <c r="J792" s="74" t="n">
        <f aca="false">H792/I792*100</f>
        <v>72.8</v>
      </c>
      <c r="K792" s="62" t="n">
        <v>144</v>
      </c>
      <c r="L792" s="73" t="n">
        <f aca="false">M792+N792-P792</f>
        <v>62</v>
      </c>
      <c r="M792" s="74" t="n">
        <v>118</v>
      </c>
      <c r="N792" s="74" t="n">
        <v>12</v>
      </c>
      <c r="O792" s="75" t="n">
        <f aca="false">L792/(H792*Q792)</f>
        <v>23.9227065069762</v>
      </c>
      <c r="P792" s="74" t="n">
        <v>68</v>
      </c>
      <c r="Q792" s="72" t="n">
        <v>0.89</v>
      </c>
      <c r="R792" s="73" t="n">
        <f aca="false">S792*T792*U792*V792</f>
        <v>4.29</v>
      </c>
      <c r="S792" s="74" t="n">
        <v>4</v>
      </c>
      <c r="T792" s="72" t="n">
        <v>0.45</v>
      </c>
      <c r="U792" s="72" t="n">
        <f aca="false">44/12</f>
        <v>3.66666666666667</v>
      </c>
      <c r="V792" s="72" t="n">
        <f aca="false">IF(B792="озимая пшеница", IF(C792="классическая технология", 0.65, 0.82),
 IF(B792="подсолнечник", IF(C792="классическая технология", 0.68, 0.75),
 IF(B792="кукуруза", IF(C792="классическая технология", 0.65, 0.85),
 IF(B792="многолетние травы", IF(C792="классическая технология", 0.55, 0.7),
 IF(B792="Лён", IF(C792="классическая технология", 0.48, 0.7),
 IF(B792="Горох", IF(C792="классическая технология", 0.55, 0.8),
 "введите корректное значение"
 ))))))</f>
        <v>0.65</v>
      </c>
      <c r="W792" s="73" t="n">
        <f aca="false">H792*X792</f>
        <v>2.44608</v>
      </c>
      <c r="X792" s="72" t="n">
        <v>0.84</v>
      </c>
    </row>
    <row r="793" customFormat="false" ht="15" hidden="false" customHeight="false" outlineLevel="0" collapsed="false">
      <c r="A793" s="59" t="n">
        <v>791</v>
      </c>
      <c r="B793" s="71" t="s">
        <v>104</v>
      </c>
      <c r="C793" s="71" t="s">
        <v>102</v>
      </c>
      <c r="D793" s="72" t="n">
        <v>0.512</v>
      </c>
      <c r="E793" s="72" t="n">
        <v>0.128</v>
      </c>
      <c r="F793" s="72" t="n">
        <v>0.128</v>
      </c>
      <c r="G793" s="73" t="n">
        <f aca="false">D793+E793+F793</f>
        <v>0.768</v>
      </c>
      <c r="H793" s="73" t="n">
        <f aca="false">I793-G793</f>
        <v>1.132</v>
      </c>
      <c r="I793" s="16" t="n">
        <v>1.9</v>
      </c>
      <c r="J793" s="74" t="n">
        <f aca="false">H793/I793*100</f>
        <v>59.5789473684211</v>
      </c>
      <c r="K793" s="62" t="n">
        <v>466</v>
      </c>
      <c r="L793" s="73" t="n">
        <f aca="false">M793+N793-P793</f>
        <v>77</v>
      </c>
      <c r="M793" s="74" t="n">
        <v>119</v>
      </c>
      <c r="N793" s="74" t="n">
        <v>8</v>
      </c>
      <c r="O793" s="75" t="n">
        <f aca="false">L793/(H793*Q793)</f>
        <v>68.0212014134276</v>
      </c>
      <c r="P793" s="74" t="n">
        <v>50</v>
      </c>
      <c r="Q793" s="72" t="n">
        <v>1</v>
      </c>
      <c r="R793" s="73" t="n">
        <f aca="false">S793*T793*U793*V793</f>
        <v>2.7225</v>
      </c>
      <c r="S793" s="74" t="n">
        <v>3</v>
      </c>
      <c r="T793" s="72" t="n">
        <v>0.45</v>
      </c>
      <c r="U793" s="72" t="n">
        <f aca="false">44/12</f>
        <v>3.66666666666667</v>
      </c>
      <c r="V793" s="72" t="n">
        <f aca="false">IF(B793="озимая пшеница", IF(C793="классическая технология", 0.65, 0.82),
 IF(B793="подсолнечник", IF(C793="классическая технология", 0.68, 0.75),
 IF(B793="кукуруза", IF(C793="классическая технология", 0.65, 0.85),
 IF(B793="многолетние травы", IF(C793="классическая технология", 0.55, 0.7),
 IF(B793="Лён", IF(C793="классическая технология", 0.48, 0.7),
 IF(B793="Горох", IF(C793="классическая технология", 0.55, 0.8),
 "введите корректное значение"
 ))))))</f>
        <v>0.55</v>
      </c>
      <c r="W793" s="73" t="n">
        <f aca="false">H793*X793</f>
        <v>1.12068</v>
      </c>
      <c r="X793" s="72" t="n">
        <v>0.99</v>
      </c>
    </row>
    <row r="794" customFormat="false" ht="15" hidden="false" customHeight="false" outlineLevel="0" collapsed="false">
      <c r="A794" s="59" t="n">
        <v>792</v>
      </c>
      <c r="B794" s="71" t="s">
        <v>103</v>
      </c>
      <c r="C794" s="71" t="s">
        <v>102</v>
      </c>
      <c r="D794" s="72" t="n">
        <v>0.231</v>
      </c>
      <c r="E794" s="72" t="n">
        <v>0.077</v>
      </c>
      <c r="F794" s="72" t="n">
        <v>0.385</v>
      </c>
      <c r="G794" s="73" t="n">
        <f aca="false">D794+E794+F794</f>
        <v>0.693</v>
      </c>
      <c r="H794" s="73" t="n">
        <f aca="false">I794-G794</f>
        <v>5.307</v>
      </c>
      <c r="I794" s="16" t="n">
        <v>6</v>
      </c>
      <c r="J794" s="74" t="n">
        <f aca="false">H794/I794*100</f>
        <v>88.45</v>
      </c>
      <c r="K794" s="62" t="n">
        <v>298</v>
      </c>
      <c r="L794" s="73" t="n">
        <f aca="false">M794+N794-P794</f>
        <v>12</v>
      </c>
      <c r="M794" s="74" t="n">
        <v>66</v>
      </c>
      <c r="N794" s="74" t="n">
        <v>9</v>
      </c>
      <c r="O794" s="75" t="n">
        <f aca="false">L794/(H794*Q794)</f>
        <v>2.35537968720558</v>
      </c>
      <c r="P794" s="74" t="n">
        <v>63</v>
      </c>
      <c r="Q794" s="72" t="n">
        <v>0.96</v>
      </c>
      <c r="R794" s="73" t="n">
        <f aca="false">S794*T794*U794*V794</f>
        <v>4.29</v>
      </c>
      <c r="S794" s="74" t="n">
        <v>4</v>
      </c>
      <c r="T794" s="72" t="n">
        <v>0.45</v>
      </c>
      <c r="U794" s="72" t="n">
        <f aca="false">44/12</f>
        <v>3.66666666666667</v>
      </c>
      <c r="V794" s="72" t="n">
        <f aca="false">IF(B794="озимая пшеница", IF(C794="классическая технология", 0.65, 0.82),
 IF(B794="подсолнечник", IF(C794="классическая технология", 0.68, 0.75),
 IF(B794="кукуруза", IF(C794="классическая технология", 0.65, 0.85),
 IF(B794="многолетние травы", IF(C794="классическая технология", 0.55, 0.7),
 IF(B794="Лён", IF(C794="классическая технология", 0.48, 0.7),
 IF(B794="Горох", IF(C794="классическая технология", 0.55, 0.8),
 "введите корректное значение"
 ))))))</f>
        <v>0.65</v>
      </c>
      <c r="W794" s="73" t="n">
        <f aca="false">H794*X794</f>
        <v>4.82937</v>
      </c>
      <c r="X794" s="72" t="n">
        <v>0.91</v>
      </c>
    </row>
    <row r="795" customFormat="false" ht="15" hidden="false" customHeight="false" outlineLevel="0" collapsed="false">
      <c r="A795" s="59" t="n">
        <v>793</v>
      </c>
      <c r="B795" s="71" t="s">
        <v>104</v>
      </c>
      <c r="C795" s="71" t="s">
        <v>101</v>
      </c>
      <c r="D795" s="72" t="n">
        <v>0.312</v>
      </c>
      <c r="E795" s="72" t="n">
        <v>0.104</v>
      </c>
      <c r="F795" s="72" t="n">
        <v>0.416</v>
      </c>
      <c r="G795" s="73" t="n">
        <f aca="false">D795+E795+F795</f>
        <v>0.832</v>
      </c>
      <c r="H795" s="73" t="n">
        <f aca="false">I795-G795</f>
        <v>1.568</v>
      </c>
      <c r="I795" s="16" t="n">
        <v>2.4</v>
      </c>
      <c r="J795" s="74" t="n">
        <f aca="false">H795/I795*100</f>
        <v>65.3333333333333</v>
      </c>
      <c r="K795" s="62" t="n">
        <v>399</v>
      </c>
      <c r="L795" s="73" t="n">
        <f aca="false">M795+N795-P795</f>
        <v>36</v>
      </c>
      <c r="M795" s="74" t="n">
        <v>78</v>
      </c>
      <c r="N795" s="74" t="n">
        <v>8</v>
      </c>
      <c r="O795" s="75" t="n">
        <f aca="false">L795/(H795*Q795)</f>
        <v>28.3446712018141</v>
      </c>
      <c r="P795" s="74" t="n">
        <v>50</v>
      </c>
      <c r="Q795" s="72" t="n">
        <v>0.81</v>
      </c>
      <c r="R795" s="73" t="n">
        <f aca="false">S795*T795*U795*V795</f>
        <v>7.92</v>
      </c>
      <c r="S795" s="74" t="n">
        <v>6</v>
      </c>
      <c r="T795" s="72" t="n">
        <v>0.45</v>
      </c>
      <c r="U795" s="72" t="n">
        <f aca="false">44/12</f>
        <v>3.66666666666667</v>
      </c>
      <c r="V795" s="72" t="n">
        <f aca="false">IF(B795="озимая пшеница", IF(C795="классическая технология", 0.65, 0.82),
 IF(B795="подсолнечник", IF(C795="классическая технология", 0.68, 0.75),
 IF(B795="кукуруза", IF(C795="классическая технология", 0.65, 0.85),
 IF(B795="многолетние травы", IF(C795="классическая технология", 0.55, 0.7),
 IF(B795="Лён", IF(C795="классическая технология", 0.48, 0.7),
 IF(B795="Горох", IF(C795="классическая технология", 0.55, 0.8),
 "введите корректное значение"
 ))))))</f>
        <v>0.8</v>
      </c>
      <c r="W795" s="73" t="n">
        <f aca="false">H795*X795</f>
        <v>1.45824</v>
      </c>
      <c r="X795" s="72" t="n">
        <v>0.93</v>
      </c>
    </row>
    <row r="796" customFormat="false" ht="15" hidden="false" customHeight="false" outlineLevel="0" collapsed="false">
      <c r="A796" s="59" t="n">
        <v>794</v>
      </c>
      <c r="B796" s="71" t="s">
        <v>104</v>
      </c>
      <c r="C796" s="71" t="s">
        <v>102</v>
      </c>
      <c r="D796" s="72" t="n">
        <v>0.344</v>
      </c>
      <c r="E796" s="72" t="n">
        <v>0.043</v>
      </c>
      <c r="F796" s="72" t="n">
        <v>0.086</v>
      </c>
      <c r="G796" s="73" t="n">
        <f aca="false">D796+E796+F796</f>
        <v>0.473</v>
      </c>
      <c r="H796" s="73" t="n">
        <f aca="false">I796-G796</f>
        <v>1.927</v>
      </c>
      <c r="I796" s="16" t="n">
        <v>2.4</v>
      </c>
      <c r="J796" s="74" t="n">
        <f aca="false">H796/I796*100</f>
        <v>80.2916666666667</v>
      </c>
      <c r="K796" s="62" t="n">
        <v>371</v>
      </c>
      <c r="L796" s="73" t="n">
        <f aca="false">M796+N796-P796</f>
        <v>81</v>
      </c>
      <c r="M796" s="74" t="n">
        <v>133</v>
      </c>
      <c r="N796" s="74" t="n">
        <v>12</v>
      </c>
      <c r="O796" s="75" t="n">
        <f aca="false">L796/(H796*Q796)</f>
        <v>43.7856772184743</v>
      </c>
      <c r="P796" s="74" t="n">
        <v>64</v>
      </c>
      <c r="Q796" s="72" t="n">
        <v>0.96</v>
      </c>
      <c r="R796" s="73" t="n">
        <f aca="false">S796*T796*U796*V796</f>
        <v>3.63</v>
      </c>
      <c r="S796" s="74" t="n">
        <v>4</v>
      </c>
      <c r="T796" s="72" t="n">
        <v>0.45</v>
      </c>
      <c r="U796" s="72" t="n">
        <f aca="false">44/12</f>
        <v>3.66666666666667</v>
      </c>
      <c r="V796" s="72" t="n">
        <f aca="false">IF(B796="озимая пшеница", IF(C796="классическая технология", 0.65, 0.82),
 IF(B796="подсолнечник", IF(C796="классическая технология", 0.68, 0.75),
 IF(B796="кукуруза", IF(C796="классическая технология", 0.65, 0.85),
 IF(B796="многолетние травы", IF(C796="классическая технология", 0.55, 0.7),
 IF(B796="Лён", IF(C796="классическая технология", 0.48, 0.7),
 IF(B796="Горох", IF(C796="классическая технология", 0.55, 0.8),
 "введите корректное значение"
 ))))))</f>
        <v>0.55</v>
      </c>
      <c r="W796" s="73" t="n">
        <f aca="false">H796*X796</f>
        <v>1.77284</v>
      </c>
      <c r="X796" s="72" t="n">
        <v>0.92</v>
      </c>
    </row>
    <row r="797" customFormat="false" ht="15" hidden="false" customHeight="false" outlineLevel="0" collapsed="false">
      <c r="A797" s="59" t="n">
        <v>795</v>
      </c>
      <c r="B797" s="71" t="s">
        <v>107</v>
      </c>
      <c r="C797" s="71" t="s">
        <v>102</v>
      </c>
      <c r="D797" s="72" t="n">
        <v>0.483</v>
      </c>
      <c r="E797" s="72" t="n">
        <v>0.138</v>
      </c>
      <c r="F797" s="72" t="n">
        <v>0.414</v>
      </c>
      <c r="G797" s="73" t="n">
        <f aca="false">D797+E797+F797</f>
        <v>1.035</v>
      </c>
      <c r="H797" s="73" t="n">
        <f aca="false">I797-G797</f>
        <v>-0.135</v>
      </c>
      <c r="I797" s="16" t="n">
        <v>0.9</v>
      </c>
      <c r="J797" s="74" t="n">
        <f aca="false">H797/I797*100</f>
        <v>-15</v>
      </c>
      <c r="K797" s="62" t="n">
        <v>424</v>
      </c>
      <c r="L797" s="73" t="n">
        <f aca="false">M797+N797-P797</f>
        <v>17</v>
      </c>
      <c r="M797" s="74" t="n">
        <v>89</v>
      </c>
      <c r="N797" s="74" t="n">
        <v>8</v>
      </c>
      <c r="O797" s="75" t="n">
        <f aca="false">L797/(H797*Q797)</f>
        <v>-132.553606237817</v>
      </c>
      <c r="P797" s="74" t="n">
        <v>80</v>
      </c>
      <c r="Q797" s="72" t="n">
        <v>0.95</v>
      </c>
      <c r="R797" s="73" t="n">
        <f aca="false">S797*T797*U797*V797</f>
        <v>5.61</v>
      </c>
      <c r="S797" s="74" t="n">
        <v>5</v>
      </c>
      <c r="T797" s="72" t="n">
        <v>0.45</v>
      </c>
      <c r="U797" s="72" t="n">
        <f aca="false">44/12</f>
        <v>3.66666666666667</v>
      </c>
      <c r="V797" s="72" t="n">
        <f aca="false">IF(B797="озимая пшеница", IF(C797="классическая технология", 0.65, 0.82),
 IF(B797="подсолнечник", IF(C797="классическая технология", 0.68, 0.75),
 IF(B797="кукуруза", IF(C797="классическая технология", 0.65, 0.85),
 IF(B797="многолетние травы", IF(C797="классическая технология", 0.55, 0.7),
 IF(B797="Лён", IF(C797="классическая технология", 0.48, 0.7),
 IF(B797="Горох", IF(C797="классическая технология", 0.55, 0.8),
 "введите корректное значение"
 ))))))</f>
        <v>0.68</v>
      </c>
      <c r="W797" s="73" t="n">
        <f aca="false">H797*X797</f>
        <v>-0.1323</v>
      </c>
      <c r="X797" s="72" t="n">
        <v>0.98</v>
      </c>
    </row>
    <row r="798" customFormat="false" ht="15" hidden="false" customHeight="false" outlineLevel="0" collapsed="false">
      <c r="A798" s="59" t="n">
        <v>796</v>
      </c>
      <c r="B798" s="71" t="s">
        <v>107</v>
      </c>
      <c r="C798" s="71" t="s">
        <v>102</v>
      </c>
      <c r="D798" s="72" t="n">
        <v>0.324</v>
      </c>
      <c r="E798" s="72" t="n">
        <v>0.108</v>
      </c>
      <c r="F798" s="72" t="n">
        <v>0.27</v>
      </c>
      <c r="G798" s="73" t="n">
        <f aca="false">D798+E798+F798</f>
        <v>0.702</v>
      </c>
      <c r="H798" s="73" t="n">
        <f aca="false">I798-G798</f>
        <v>0.498</v>
      </c>
      <c r="I798" s="16" t="n">
        <v>1.2</v>
      </c>
      <c r="J798" s="74" t="n">
        <f aca="false">H798/I798*100</f>
        <v>41.5</v>
      </c>
      <c r="K798" s="62" t="n">
        <v>289</v>
      </c>
      <c r="L798" s="73" t="n">
        <f aca="false">M798+N798-P798</f>
        <v>43</v>
      </c>
      <c r="M798" s="74" t="n">
        <v>109</v>
      </c>
      <c r="N798" s="74" t="n">
        <v>15</v>
      </c>
      <c r="O798" s="75" t="n">
        <f aca="false">L798/(H798*Q798)</f>
        <v>91.8567888575579</v>
      </c>
      <c r="P798" s="74" t="n">
        <v>81</v>
      </c>
      <c r="Q798" s="72" t="n">
        <v>0.94</v>
      </c>
      <c r="R798" s="73" t="n">
        <f aca="false">S798*T798*U798*V798</f>
        <v>4.488</v>
      </c>
      <c r="S798" s="74" t="n">
        <v>4</v>
      </c>
      <c r="T798" s="72" t="n">
        <v>0.45</v>
      </c>
      <c r="U798" s="72" t="n">
        <f aca="false">44/12</f>
        <v>3.66666666666667</v>
      </c>
      <c r="V798" s="72" t="n">
        <f aca="false">IF(B798="озимая пшеница", IF(C798="классическая технология", 0.65, 0.82),
 IF(B798="подсолнечник", IF(C798="классическая технология", 0.68, 0.75),
 IF(B798="кукуруза", IF(C798="классическая технология", 0.65, 0.85),
 IF(B798="многолетние травы", IF(C798="классическая технология", 0.55, 0.7),
 IF(B798="Лён", IF(C798="классическая технология", 0.48, 0.7),
 IF(B798="Горох", IF(C798="классическая технология", 0.55, 0.8),
 "введите корректное значение"
 ))))))</f>
        <v>0.68</v>
      </c>
      <c r="W798" s="73" t="n">
        <f aca="false">H798*X798</f>
        <v>0.45816</v>
      </c>
      <c r="X798" s="72" t="n">
        <v>0.92</v>
      </c>
    </row>
    <row r="799" customFormat="false" ht="15" hidden="false" customHeight="false" outlineLevel="0" collapsed="false">
      <c r="A799" s="59" t="n">
        <v>797</v>
      </c>
      <c r="B799" s="71" t="s">
        <v>105</v>
      </c>
      <c r="C799" s="71" t="s">
        <v>101</v>
      </c>
      <c r="D799" s="72" t="n">
        <v>0.292</v>
      </c>
      <c r="E799" s="72" t="n">
        <v>0.146</v>
      </c>
      <c r="F799" s="72" t="n">
        <v>0.584</v>
      </c>
      <c r="G799" s="73" t="n">
        <f aca="false">D799+E799+F799</f>
        <v>1.022</v>
      </c>
      <c r="H799" s="73" t="n">
        <f aca="false">I799-G799</f>
        <v>2.278</v>
      </c>
      <c r="I799" s="16" t="n">
        <v>3.3</v>
      </c>
      <c r="J799" s="74" t="n">
        <f aca="false">H799/I799*100</f>
        <v>69.030303030303</v>
      </c>
      <c r="K799" s="62" t="n">
        <v>142</v>
      </c>
      <c r="L799" s="73" t="n">
        <f aca="false">M799+N799-P799</f>
        <v>23</v>
      </c>
      <c r="M799" s="74" t="n">
        <v>75</v>
      </c>
      <c r="N799" s="74" t="n">
        <v>13</v>
      </c>
      <c r="O799" s="75" t="n">
        <f aca="false">L799/(H799*Q799)</f>
        <v>10.3026285140922</v>
      </c>
      <c r="P799" s="74" t="n">
        <v>65</v>
      </c>
      <c r="Q799" s="72" t="n">
        <v>0.98</v>
      </c>
      <c r="R799" s="73" t="n">
        <f aca="false">S799*T799*U799*V799</f>
        <v>7.0125</v>
      </c>
      <c r="S799" s="74" t="n">
        <v>5</v>
      </c>
      <c r="T799" s="72" t="n">
        <v>0.45</v>
      </c>
      <c r="U799" s="72" t="n">
        <f aca="false">44/12</f>
        <v>3.66666666666667</v>
      </c>
      <c r="V799" s="72" t="n">
        <f aca="false">IF(B799="озимая пшеница", IF(C799="классическая технология", 0.65, 0.82),
 IF(B799="подсолнечник", IF(C799="классическая технология", 0.68, 0.75),
 IF(B799="кукуруза", IF(C799="классическая технология", 0.65, 0.85),
 IF(B799="многолетние травы", IF(C799="классическая технология", 0.55, 0.7),
 IF(B799="Лён", IF(C799="классическая технология", 0.48, 0.7),
 IF(B799="Горох", IF(C799="классическая технология", 0.55, 0.8),
 "введите корректное значение"
 ))))))</f>
        <v>0.85</v>
      </c>
      <c r="W799" s="73" t="n">
        <f aca="false">H799*X799</f>
        <v>2.14132</v>
      </c>
      <c r="X799" s="72" t="n">
        <v>0.94</v>
      </c>
    </row>
    <row r="800" customFormat="false" ht="15" hidden="false" customHeight="false" outlineLevel="0" collapsed="false">
      <c r="A800" s="59" t="n">
        <v>798</v>
      </c>
      <c r="B800" s="71" t="s">
        <v>106</v>
      </c>
      <c r="C800" s="71" t="s">
        <v>101</v>
      </c>
      <c r="D800" s="72" t="n">
        <v>0.225</v>
      </c>
      <c r="E800" s="72" t="n">
        <v>0.09</v>
      </c>
      <c r="F800" s="72" t="n">
        <v>0.315</v>
      </c>
      <c r="G800" s="73" t="n">
        <f aca="false">D800+E800+F800</f>
        <v>0.63</v>
      </c>
      <c r="H800" s="73" t="n">
        <f aca="false">I800-G800</f>
        <v>4.07</v>
      </c>
      <c r="I800" s="16" t="n">
        <v>4.7</v>
      </c>
      <c r="J800" s="74" t="n">
        <f aca="false">H800/I800*100</f>
        <v>86.5957446808511</v>
      </c>
      <c r="K800" s="62" t="n">
        <v>358</v>
      </c>
      <c r="L800" s="73" t="n">
        <f aca="false">M800+N800-P800</f>
        <v>-13</v>
      </c>
      <c r="M800" s="74" t="n">
        <v>63</v>
      </c>
      <c r="N800" s="74" t="n">
        <v>12</v>
      </c>
      <c r="O800" s="75" t="n">
        <f aca="false">L800/(H800*Q800)</f>
        <v>-3.84831710132915</v>
      </c>
      <c r="P800" s="74" t="n">
        <v>88</v>
      </c>
      <c r="Q800" s="72" t="n">
        <v>0.83</v>
      </c>
      <c r="R800" s="73" t="n">
        <f aca="false">S800*T800*U800*V800</f>
        <v>3.465</v>
      </c>
      <c r="S800" s="74" t="n">
        <v>3</v>
      </c>
      <c r="T800" s="72" t="n">
        <v>0.45</v>
      </c>
      <c r="U800" s="72" t="n">
        <f aca="false">44/12</f>
        <v>3.66666666666667</v>
      </c>
      <c r="V800" s="72" t="n">
        <f aca="false">IF(B800="озимая пшеница", IF(C800="классическая технология", 0.65, 0.82),
 IF(B800="подсолнечник", IF(C800="классическая технология", 0.68, 0.75),
 IF(B800="кукуруза", IF(C800="классическая технология", 0.65, 0.85),
 IF(B800="многолетние травы", IF(C800="классическая технология", 0.55, 0.7),
 IF(B800="Лён", IF(C800="классическая технология", 0.48, 0.7),
 IF(B800="Горох", IF(C800="классическая технология", 0.55, 0.8),
 "введите корректное значение"
 ))))))</f>
        <v>0.7</v>
      </c>
      <c r="W800" s="73" t="n">
        <f aca="false">H800*X800</f>
        <v>3.3781</v>
      </c>
      <c r="X800" s="72" t="n">
        <v>0.83</v>
      </c>
    </row>
    <row r="801" customFormat="false" ht="15" hidden="false" customHeight="false" outlineLevel="0" collapsed="false">
      <c r="A801" s="59" t="n">
        <v>799</v>
      </c>
      <c r="B801" s="71" t="s">
        <v>106</v>
      </c>
      <c r="C801" s="71" t="s">
        <v>102</v>
      </c>
      <c r="D801" s="72" t="n">
        <v>0.357</v>
      </c>
      <c r="E801" s="72" t="n">
        <v>0.051</v>
      </c>
      <c r="F801" s="72" t="n">
        <v>0.204</v>
      </c>
      <c r="G801" s="73" t="n">
        <f aca="false">D801+E801+F801</f>
        <v>0.612</v>
      </c>
      <c r="H801" s="73" t="n">
        <f aca="false">I801-G801</f>
        <v>3.688</v>
      </c>
      <c r="I801" s="16" t="n">
        <v>4.3</v>
      </c>
      <c r="J801" s="74" t="n">
        <f aca="false">H801/I801*100</f>
        <v>85.7674418604651</v>
      </c>
      <c r="K801" s="62" t="n">
        <v>150</v>
      </c>
      <c r="L801" s="73" t="n">
        <f aca="false">M801+N801-P801</f>
        <v>23</v>
      </c>
      <c r="M801" s="74" t="n">
        <v>75</v>
      </c>
      <c r="N801" s="74" t="n">
        <v>8</v>
      </c>
      <c r="O801" s="75" t="n">
        <f aca="false">L801/(H801*Q801)</f>
        <v>6.70585216803116</v>
      </c>
      <c r="P801" s="74" t="n">
        <v>60</v>
      </c>
      <c r="Q801" s="72" t="n">
        <v>0.93</v>
      </c>
      <c r="R801" s="73" t="n">
        <f aca="false">S801*T801*U801*V801</f>
        <v>3.63</v>
      </c>
      <c r="S801" s="74" t="n">
        <v>4</v>
      </c>
      <c r="T801" s="72" t="n">
        <v>0.45</v>
      </c>
      <c r="U801" s="72" t="n">
        <f aca="false">44/12</f>
        <v>3.66666666666667</v>
      </c>
      <c r="V801" s="72" t="n">
        <f aca="false">IF(B801="озимая пшеница", IF(C801="классическая технология", 0.65, 0.82),
 IF(B801="подсолнечник", IF(C801="классическая технология", 0.68, 0.75),
 IF(B801="кукуруза", IF(C801="классическая технология", 0.65, 0.85),
 IF(B801="многолетние травы", IF(C801="классическая технология", 0.55, 0.7),
 IF(B801="Лён", IF(C801="классическая технология", 0.48, 0.7),
 IF(B801="Горох", IF(C801="классическая технология", 0.55, 0.8),
 "введите корректное значение"
 ))))))</f>
        <v>0.55</v>
      </c>
      <c r="W801" s="73" t="n">
        <f aca="false">H801*X801</f>
        <v>2.9504</v>
      </c>
      <c r="X801" s="72" t="n">
        <v>0.8</v>
      </c>
    </row>
    <row r="802" customFormat="false" ht="15" hidden="false" customHeight="false" outlineLevel="0" collapsed="false">
      <c r="A802" s="59" t="n">
        <v>800</v>
      </c>
      <c r="B802" s="71" t="s">
        <v>105</v>
      </c>
      <c r="C802" s="71" t="s">
        <v>102</v>
      </c>
      <c r="D802" s="72" t="n">
        <v>0.294</v>
      </c>
      <c r="E802" s="72" t="n">
        <v>0.049</v>
      </c>
      <c r="F802" s="72" t="n">
        <v>0.196</v>
      </c>
      <c r="G802" s="73" t="n">
        <f aca="false">D802+E802+F802</f>
        <v>0.539</v>
      </c>
      <c r="H802" s="73" t="n">
        <f aca="false">I802-G802</f>
        <v>3.361</v>
      </c>
      <c r="I802" s="16" t="n">
        <v>3.9</v>
      </c>
      <c r="J802" s="74" t="n">
        <f aca="false">H802/I802*100</f>
        <v>86.1794871794872</v>
      </c>
      <c r="K802" s="62" t="n">
        <v>245</v>
      </c>
      <c r="L802" s="73" t="n">
        <f aca="false">M802+N802-P802</f>
        <v>-6</v>
      </c>
      <c r="M802" s="74" t="n">
        <v>72</v>
      </c>
      <c r="N802" s="74" t="n">
        <v>10</v>
      </c>
      <c r="O802" s="75" t="n">
        <f aca="false">L802/(H802*Q802)</f>
        <v>-1.87913998026903</v>
      </c>
      <c r="P802" s="74" t="n">
        <v>88</v>
      </c>
      <c r="Q802" s="72" t="n">
        <v>0.95</v>
      </c>
      <c r="R802" s="73" t="n">
        <f aca="false">S802*T802*U802*V802</f>
        <v>3.2175</v>
      </c>
      <c r="S802" s="74" t="n">
        <v>3</v>
      </c>
      <c r="T802" s="72" t="n">
        <v>0.45</v>
      </c>
      <c r="U802" s="72" t="n">
        <f aca="false">44/12</f>
        <v>3.66666666666667</v>
      </c>
      <c r="V802" s="72" t="n">
        <f aca="false">IF(B802="озимая пшеница", IF(C802="классическая технология", 0.65, 0.82),
 IF(B802="подсолнечник", IF(C802="классическая технология", 0.68, 0.75),
 IF(B802="кукуруза", IF(C802="классическая технология", 0.65, 0.85),
 IF(B802="многолетние травы", IF(C802="классическая технология", 0.55, 0.7),
 IF(B802="Лён", IF(C802="классическая технология", 0.48, 0.7),
 IF(B802="Горох", IF(C802="классическая технология", 0.55, 0.8),
 "введите корректное значение"
 ))))))</f>
        <v>0.65</v>
      </c>
      <c r="W802" s="73" t="n">
        <f aca="false">H802*X802</f>
        <v>3.0249</v>
      </c>
      <c r="X802" s="72" t="n">
        <v>0.9</v>
      </c>
    </row>
    <row r="803" customFormat="false" ht="15" hidden="false" customHeight="false" outlineLevel="0" collapsed="false">
      <c r="A803" s="59" t="n">
        <v>801</v>
      </c>
      <c r="B803" s="71" t="s">
        <v>103</v>
      </c>
      <c r="C803" s="71" t="s">
        <v>102</v>
      </c>
      <c r="D803" s="72" t="n">
        <v>0.301</v>
      </c>
      <c r="E803" s="72" t="n">
        <v>0.043</v>
      </c>
      <c r="F803" s="72" t="n">
        <v>0.301</v>
      </c>
      <c r="G803" s="73" t="n">
        <f aca="false">D803+E803+F803</f>
        <v>0.645</v>
      </c>
      <c r="H803" s="73" t="n">
        <f aca="false">I803-G803</f>
        <v>5.755</v>
      </c>
      <c r="I803" s="16" t="n">
        <v>6.4</v>
      </c>
      <c r="J803" s="74" t="n">
        <f aca="false">H803/I803*100</f>
        <v>89.921875</v>
      </c>
      <c r="K803" s="62" t="n">
        <v>332</v>
      </c>
      <c r="L803" s="73" t="n">
        <f aca="false">M803+N803-P803</f>
        <v>-6</v>
      </c>
      <c r="M803" s="74" t="n">
        <v>60</v>
      </c>
      <c r="N803" s="74" t="n">
        <v>10</v>
      </c>
      <c r="O803" s="75" t="n">
        <f aca="false">L803/(H803*Q803)</f>
        <v>-1.13323008348128</v>
      </c>
      <c r="P803" s="74" t="n">
        <v>76</v>
      </c>
      <c r="Q803" s="72" t="n">
        <v>0.92</v>
      </c>
      <c r="R803" s="73" t="n">
        <f aca="false">S803*T803*U803*V803</f>
        <v>4.29</v>
      </c>
      <c r="S803" s="74" t="n">
        <v>4</v>
      </c>
      <c r="T803" s="72" t="n">
        <v>0.45</v>
      </c>
      <c r="U803" s="72" t="n">
        <f aca="false">44/12</f>
        <v>3.66666666666667</v>
      </c>
      <c r="V803" s="72" t="n">
        <f aca="false">IF(B803="озимая пшеница", IF(C803="классическая технология", 0.65, 0.82),
 IF(B803="подсолнечник", IF(C803="классическая технология", 0.68, 0.75),
 IF(B803="кукуруза", IF(C803="классическая технология", 0.65, 0.85),
 IF(B803="многолетние травы", IF(C803="классическая технология", 0.55, 0.7),
 IF(B803="Лён", IF(C803="классическая технология", 0.48, 0.7),
 IF(B803="Горох", IF(C803="классическая технология", 0.55, 0.8),
 "введите корректное значение"
 ))))))</f>
        <v>0.65</v>
      </c>
      <c r="W803" s="73" t="n">
        <f aca="false">H803*X803</f>
        <v>5.0644</v>
      </c>
      <c r="X803" s="72" t="n">
        <v>0.88</v>
      </c>
    </row>
    <row r="804" customFormat="false" ht="15" hidden="false" customHeight="false" outlineLevel="0" collapsed="false">
      <c r="A804" s="59" t="n">
        <v>802</v>
      </c>
      <c r="B804" s="71" t="s">
        <v>103</v>
      </c>
      <c r="C804" s="71" t="s">
        <v>102</v>
      </c>
      <c r="D804" s="72" t="n">
        <v>0.196</v>
      </c>
      <c r="E804" s="72" t="n">
        <v>0.049</v>
      </c>
      <c r="F804" s="72" t="n">
        <v>0.147</v>
      </c>
      <c r="G804" s="73" t="n">
        <f aca="false">D804+E804+F804</f>
        <v>0.392</v>
      </c>
      <c r="H804" s="73" t="n">
        <f aca="false">I804-G804</f>
        <v>4.808</v>
      </c>
      <c r="I804" s="16" t="n">
        <v>5.2</v>
      </c>
      <c r="J804" s="74" t="n">
        <f aca="false">H804/I804*100</f>
        <v>92.4615384615385</v>
      </c>
      <c r="K804" s="62" t="n">
        <v>387</v>
      </c>
      <c r="L804" s="73" t="n">
        <f aca="false">M804+N804-P804</f>
        <v>65</v>
      </c>
      <c r="M804" s="74" t="n">
        <v>133</v>
      </c>
      <c r="N804" s="74" t="n">
        <v>5</v>
      </c>
      <c r="O804" s="75" t="n">
        <f aca="false">L804/(H804*Q804)</f>
        <v>15.0212608615271</v>
      </c>
      <c r="P804" s="74" t="n">
        <v>73</v>
      </c>
      <c r="Q804" s="72" t="n">
        <v>0.9</v>
      </c>
      <c r="R804" s="73" t="n">
        <f aca="false">S804*T804*U804*V804</f>
        <v>5.3625</v>
      </c>
      <c r="S804" s="74" t="n">
        <v>5</v>
      </c>
      <c r="T804" s="72" t="n">
        <v>0.45</v>
      </c>
      <c r="U804" s="72" t="n">
        <f aca="false">44/12</f>
        <v>3.66666666666667</v>
      </c>
      <c r="V804" s="72" t="n">
        <f aca="false">IF(B804="озимая пшеница", IF(C804="классическая технология", 0.65, 0.82),
 IF(B804="подсолнечник", IF(C804="классическая технология", 0.68, 0.75),
 IF(B804="кукуруза", IF(C804="классическая технология", 0.65, 0.85),
 IF(B804="многолетние травы", IF(C804="классическая технология", 0.55, 0.7),
 IF(B804="Лён", IF(C804="классическая технология", 0.48, 0.7),
 IF(B804="Горох", IF(C804="классическая технология", 0.55, 0.8),
 "введите корректное значение"
 ))))))</f>
        <v>0.65</v>
      </c>
      <c r="W804" s="73" t="n">
        <f aca="false">H804*X804</f>
        <v>4.3272</v>
      </c>
      <c r="X804" s="72" t="n">
        <v>0.9</v>
      </c>
    </row>
    <row r="805" customFormat="false" ht="15" hidden="false" customHeight="false" outlineLevel="0" collapsed="false">
      <c r="A805" s="59" t="n">
        <v>803</v>
      </c>
      <c r="B805" s="71" t="s">
        <v>100</v>
      </c>
      <c r="C805" s="71" t="s">
        <v>102</v>
      </c>
      <c r="D805" s="72" t="n">
        <v>0.357</v>
      </c>
      <c r="E805" s="72" t="n">
        <v>0.102</v>
      </c>
      <c r="F805" s="72" t="n">
        <v>0.153</v>
      </c>
      <c r="G805" s="73" t="n">
        <f aca="false">D805+E805+F805</f>
        <v>0.612</v>
      </c>
      <c r="H805" s="73" t="n">
        <f aca="false">I805-G805</f>
        <v>0.688</v>
      </c>
      <c r="I805" s="16" t="n">
        <v>1.3</v>
      </c>
      <c r="J805" s="74" t="n">
        <f aca="false">H805/I805*100</f>
        <v>52.9230769230769</v>
      </c>
      <c r="K805" s="62" t="n">
        <v>206</v>
      </c>
      <c r="L805" s="73" t="n">
        <f aca="false">M805+N805-P805</f>
        <v>99</v>
      </c>
      <c r="M805" s="74" t="n">
        <v>140</v>
      </c>
      <c r="N805" s="74" t="n">
        <v>8</v>
      </c>
      <c r="O805" s="75" t="n">
        <f aca="false">L805/(H805*Q805)</f>
        <v>148.345720450731</v>
      </c>
      <c r="P805" s="74" t="n">
        <v>49</v>
      </c>
      <c r="Q805" s="72" t="n">
        <v>0.97</v>
      </c>
      <c r="R805" s="73" t="n">
        <f aca="false">S805*T805*U805*V805</f>
        <v>2.376</v>
      </c>
      <c r="S805" s="74" t="n">
        <v>3</v>
      </c>
      <c r="T805" s="72" t="n">
        <v>0.45</v>
      </c>
      <c r="U805" s="72" t="n">
        <f aca="false">44/12</f>
        <v>3.66666666666667</v>
      </c>
      <c r="V805" s="72" t="n">
        <f aca="false">IF(B805="озимая пшеница", IF(C805="классическая технология", 0.65, 0.82),
 IF(B805="подсолнечник", IF(C805="классическая технология", 0.68, 0.75),
 IF(B805="кукуруза", IF(C805="классическая технология", 0.65, 0.85),
 IF(B805="многолетние травы", IF(C805="классическая технология", 0.55, 0.7),
 IF(B805="Лён", IF(C805="классическая технология", 0.48, 0.7),
 IF(B805="Горох", IF(C805="классическая технология", 0.55, 0.8),
 "введите корректное значение"
 ))))))</f>
        <v>0.48</v>
      </c>
      <c r="W805" s="73" t="n">
        <f aca="false">H805*X805</f>
        <v>0.57104</v>
      </c>
      <c r="X805" s="72" t="n">
        <v>0.83</v>
      </c>
    </row>
    <row r="806" customFormat="false" ht="15" hidden="false" customHeight="false" outlineLevel="0" collapsed="false">
      <c r="A806" s="59" t="n">
        <v>804</v>
      </c>
      <c r="B806" s="71" t="s">
        <v>105</v>
      </c>
      <c r="C806" s="71" t="s">
        <v>101</v>
      </c>
      <c r="D806" s="72" t="n">
        <v>0.372</v>
      </c>
      <c r="E806" s="72" t="n">
        <v>0.062</v>
      </c>
      <c r="F806" s="72" t="n">
        <v>0.496</v>
      </c>
      <c r="G806" s="73" t="n">
        <f aca="false">D806+E806+F806</f>
        <v>0.93</v>
      </c>
      <c r="H806" s="73" t="n">
        <f aca="false">I806-G806</f>
        <v>2.17</v>
      </c>
      <c r="I806" s="16" t="n">
        <v>3.1</v>
      </c>
      <c r="J806" s="74" t="n">
        <f aca="false">H806/I806*100</f>
        <v>70</v>
      </c>
      <c r="K806" s="62" t="n">
        <v>157</v>
      </c>
      <c r="L806" s="73" t="n">
        <f aca="false">M806+N806-P806</f>
        <v>25</v>
      </c>
      <c r="M806" s="74" t="n">
        <v>96</v>
      </c>
      <c r="N806" s="74" t="n">
        <v>7</v>
      </c>
      <c r="O806" s="75" t="n">
        <f aca="false">L806/(H806*Q806)</f>
        <v>11.5207373271889</v>
      </c>
      <c r="P806" s="74" t="n">
        <v>78</v>
      </c>
      <c r="Q806" s="72" t="n">
        <v>1</v>
      </c>
      <c r="R806" s="73" t="n">
        <f aca="false">S806*T806*U806*V806</f>
        <v>5.61</v>
      </c>
      <c r="S806" s="74" t="n">
        <v>4</v>
      </c>
      <c r="T806" s="72" t="n">
        <v>0.45</v>
      </c>
      <c r="U806" s="72" t="n">
        <f aca="false">44/12</f>
        <v>3.66666666666667</v>
      </c>
      <c r="V806" s="72" t="n">
        <f aca="false">IF(B806="озимая пшеница", IF(C806="классическая технология", 0.65, 0.82),
 IF(B806="подсолнечник", IF(C806="классическая технология", 0.68, 0.75),
 IF(B806="кукуруза", IF(C806="классическая технология", 0.65, 0.85),
 IF(B806="многолетние травы", IF(C806="классическая технология", 0.55, 0.7),
 IF(B806="Лён", IF(C806="классическая технология", 0.48, 0.7),
 IF(B806="Горох", IF(C806="классическая технология", 0.55, 0.8),
 "введите корректное значение"
 ))))))</f>
        <v>0.85</v>
      </c>
      <c r="W806" s="73" t="n">
        <f aca="false">H806*X806</f>
        <v>1.8011</v>
      </c>
      <c r="X806" s="72" t="n">
        <v>0.83</v>
      </c>
    </row>
    <row r="807" customFormat="false" ht="15" hidden="false" customHeight="false" outlineLevel="0" collapsed="false">
      <c r="A807" s="59" t="n">
        <v>805</v>
      </c>
      <c r="B807" s="71" t="s">
        <v>107</v>
      </c>
      <c r="C807" s="71" t="s">
        <v>102</v>
      </c>
      <c r="D807" s="72" t="n">
        <v>0.174</v>
      </c>
      <c r="E807" s="72" t="n">
        <v>0.116</v>
      </c>
      <c r="F807" s="72" t="n">
        <v>0.406</v>
      </c>
      <c r="G807" s="73" t="n">
        <f aca="false">D807+E807+F807</f>
        <v>0.696</v>
      </c>
      <c r="H807" s="73" t="n">
        <f aca="false">I807-G807</f>
        <v>0.404</v>
      </c>
      <c r="I807" s="16" t="n">
        <v>1.1</v>
      </c>
      <c r="J807" s="74" t="n">
        <f aca="false">H807/I807*100</f>
        <v>36.7272727272727</v>
      </c>
      <c r="K807" s="62" t="n">
        <v>339</v>
      </c>
      <c r="L807" s="73" t="n">
        <f aca="false">M807+N807-P807</f>
        <v>-10</v>
      </c>
      <c r="M807" s="74" t="n">
        <v>72</v>
      </c>
      <c r="N807" s="74" t="n">
        <v>8</v>
      </c>
      <c r="O807" s="75" t="n">
        <f aca="false">L807/(H807*Q807)</f>
        <v>-25.2576278035967</v>
      </c>
      <c r="P807" s="74" t="n">
        <v>90</v>
      </c>
      <c r="Q807" s="72" t="n">
        <v>0.98</v>
      </c>
      <c r="R807" s="73" t="n">
        <f aca="false">S807*T807*U807*V807</f>
        <v>5.61</v>
      </c>
      <c r="S807" s="74" t="n">
        <v>5</v>
      </c>
      <c r="T807" s="72" t="n">
        <v>0.45</v>
      </c>
      <c r="U807" s="72" t="n">
        <f aca="false">44/12</f>
        <v>3.66666666666667</v>
      </c>
      <c r="V807" s="72" t="n">
        <f aca="false">IF(B807="озимая пшеница", IF(C807="классическая технология", 0.65, 0.82),
 IF(B807="подсолнечник", IF(C807="классическая технология", 0.68, 0.75),
 IF(B807="кукуруза", IF(C807="классическая технология", 0.65, 0.85),
 IF(B807="многолетние травы", IF(C807="классическая технология", 0.55, 0.7),
 IF(B807="Лён", IF(C807="классическая технология", 0.48, 0.7),
 IF(B807="Горох", IF(C807="классическая технология", 0.55, 0.8),
 "введите корректное значение"
 ))))))</f>
        <v>0.68</v>
      </c>
      <c r="W807" s="73" t="n">
        <f aca="false">H807*X807</f>
        <v>0.33128</v>
      </c>
      <c r="X807" s="72" t="n">
        <v>0.82</v>
      </c>
    </row>
    <row r="808" customFormat="false" ht="15" hidden="false" customHeight="false" outlineLevel="0" collapsed="false">
      <c r="A808" s="59" t="n">
        <v>806</v>
      </c>
      <c r="B808" s="71" t="s">
        <v>100</v>
      </c>
      <c r="C808" s="71" t="s">
        <v>102</v>
      </c>
      <c r="D808" s="72" t="n">
        <v>0.21</v>
      </c>
      <c r="E808" s="72" t="n">
        <v>0.07</v>
      </c>
      <c r="F808" s="72" t="n">
        <v>0.28</v>
      </c>
      <c r="G808" s="73" t="n">
        <f aca="false">D808+E808+F808</f>
        <v>0.56</v>
      </c>
      <c r="H808" s="73" t="n">
        <f aca="false">I808-G808</f>
        <v>0.24</v>
      </c>
      <c r="I808" s="16" t="n">
        <v>0.8</v>
      </c>
      <c r="J808" s="74" t="n">
        <f aca="false">H808/I808*100</f>
        <v>30</v>
      </c>
      <c r="K808" s="62" t="n">
        <v>416</v>
      </c>
      <c r="L808" s="73" t="n">
        <f aca="false">M808+N808-P808</f>
        <v>42</v>
      </c>
      <c r="M808" s="74" t="n">
        <v>105</v>
      </c>
      <c r="N808" s="74" t="n">
        <v>12</v>
      </c>
      <c r="O808" s="75" t="n">
        <f aca="false">L808/(H808*Q808)</f>
        <v>192.307692307692</v>
      </c>
      <c r="P808" s="74" t="n">
        <v>75</v>
      </c>
      <c r="Q808" s="72" t="n">
        <v>0.91</v>
      </c>
      <c r="R808" s="73" t="n">
        <f aca="false">S808*T808*U808*V808</f>
        <v>3.96</v>
      </c>
      <c r="S808" s="74" t="n">
        <v>5</v>
      </c>
      <c r="T808" s="72" t="n">
        <v>0.45</v>
      </c>
      <c r="U808" s="72" t="n">
        <f aca="false">44/12</f>
        <v>3.66666666666667</v>
      </c>
      <c r="V808" s="72" t="n">
        <f aca="false">IF(B808="озимая пшеница", IF(C808="классическая технология", 0.65, 0.82),
 IF(B808="подсолнечник", IF(C808="классическая технология", 0.68, 0.75),
 IF(B808="кукуруза", IF(C808="классическая технология", 0.65, 0.85),
 IF(B808="многолетние травы", IF(C808="классическая технология", 0.55, 0.7),
 IF(B808="Лён", IF(C808="классическая технология", 0.48, 0.7),
 IF(B808="Горох", IF(C808="классическая технология", 0.55, 0.8),
 "введите корректное значение"
 ))))))</f>
        <v>0.48</v>
      </c>
      <c r="W808" s="73" t="n">
        <f aca="false">H808*X808</f>
        <v>0.2304</v>
      </c>
      <c r="X808" s="72" t="n">
        <v>0.96</v>
      </c>
    </row>
    <row r="809" customFormat="false" ht="15" hidden="false" customHeight="false" outlineLevel="0" collapsed="false">
      <c r="A809" s="59" t="n">
        <v>807</v>
      </c>
      <c r="B809" s="71" t="s">
        <v>100</v>
      </c>
      <c r="C809" s="71" t="s">
        <v>101</v>
      </c>
      <c r="D809" s="72" t="n">
        <v>0.162</v>
      </c>
      <c r="E809" s="72" t="n">
        <v>0.108</v>
      </c>
      <c r="F809" s="72" t="n">
        <v>0.216</v>
      </c>
      <c r="G809" s="73" t="n">
        <f aca="false">D809+E809+F809</f>
        <v>0.486</v>
      </c>
      <c r="H809" s="73" t="n">
        <f aca="false">I809-G809</f>
        <v>0.814</v>
      </c>
      <c r="I809" s="16" t="n">
        <v>1.3</v>
      </c>
      <c r="J809" s="74" t="n">
        <f aca="false">H809/I809*100</f>
        <v>62.6153846153846</v>
      </c>
      <c r="K809" s="62" t="n">
        <v>302</v>
      </c>
      <c r="L809" s="73" t="n">
        <f aca="false">M809+N809-P809</f>
        <v>83</v>
      </c>
      <c r="M809" s="74" t="n">
        <v>121</v>
      </c>
      <c r="N809" s="74" t="n">
        <v>10</v>
      </c>
      <c r="O809" s="75" t="n">
        <f aca="false">L809/(H809*Q809)</f>
        <v>124.348295080002</v>
      </c>
      <c r="P809" s="74" t="n">
        <v>48</v>
      </c>
      <c r="Q809" s="72" t="n">
        <v>0.82</v>
      </c>
      <c r="R809" s="73" t="n">
        <f aca="false">S809*T809*U809*V809</f>
        <v>3.465</v>
      </c>
      <c r="S809" s="74" t="n">
        <v>3</v>
      </c>
      <c r="T809" s="72" t="n">
        <v>0.45</v>
      </c>
      <c r="U809" s="72" t="n">
        <f aca="false">44/12</f>
        <v>3.66666666666667</v>
      </c>
      <c r="V809" s="72" t="n">
        <f aca="false">IF(B809="озимая пшеница", IF(C809="классическая технология", 0.65, 0.82),
 IF(B809="подсолнечник", IF(C809="классическая технология", 0.68, 0.75),
 IF(B809="кукуруза", IF(C809="классическая технология", 0.65, 0.85),
 IF(B809="многолетние травы", IF(C809="классическая технология", 0.55, 0.7),
 IF(B809="Лён", IF(C809="классическая технология", 0.48, 0.7),
 IF(B809="Горох", IF(C809="классическая технология", 0.55, 0.8),
 "введите корректное значение"
 ))))))</f>
        <v>0.7</v>
      </c>
      <c r="W809" s="73" t="n">
        <f aca="false">H809*X809</f>
        <v>0.6512</v>
      </c>
      <c r="X809" s="72" t="n">
        <v>0.8</v>
      </c>
    </row>
    <row r="810" customFormat="false" ht="15" hidden="false" customHeight="false" outlineLevel="0" collapsed="false">
      <c r="A810" s="59" t="n">
        <v>808</v>
      </c>
      <c r="B810" s="71" t="s">
        <v>100</v>
      </c>
      <c r="C810" s="71" t="s">
        <v>102</v>
      </c>
      <c r="D810" s="72" t="n">
        <v>0.35</v>
      </c>
      <c r="E810" s="72" t="n">
        <v>0.05</v>
      </c>
      <c r="F810" s="72" t="n">
        <v>0.25</v>
      </c>
      <c r="G810" s="73" t="n">
        <f aca="false">D810+E810+F810</f>
        <v>0.65</v>
      </c>
      <c r="H810" s="73" t="n">
        <f aca="false">I810-G810</f>
        <v>0.25</v>
      </c>
      <c r="I810" s="16" t="n">
        <v>0.9</v>
      </c>
      <c r="J810" s="74" t="n">
        <f aca="false">H810/I810*100</f>
        <v>27.7777777777778</v>
      </c>
      <c r="K810" s="62" t="n">
        <v>466</v>
      </c>
      <c r="L810" s="73" t="n">
        <f aca="false">M810+N810-P810</f>
        <v>41</v>
      </c>
      <c r="M810" s="74" t="n">
        <v>93</v>
      </c>
      <c r="N810" s="74" t="n">
        <v>8</v>
      </c>
      <c r="O810" s="75" t="n">
        <f aca="false">L810/(H810*Q810)</f>
        <v>169.072164948454</v>
      </c>
      <c r="P810" s="74" t="n">
        <v>60</v>
      </c>
      <c r="Q810" s="72" t="n">
        <v>0.97</v>
      </c>
      <c r="R810" s="73" t="n">
        <f aca="false">S810*T810*U810*V810</f>
        <v>2.376</v>
      </c>
      <c r="S810" s="74" t="n">
        <v>3</v>
      </c>
      <c r="T810" s="72" t="n">
        <v>0.45</v>
      </c>
      <c r="U810" s="72" t="n">
        <f aca="false">44/12</f>
        <v>3.66666666666667</v>
      </c>
      <c r="V810" s="72" t="n">
        <f aca="false">IF(B810="озимая пшеница", IF(C810="классическая технология", 0.65, 0.82),
 IF(B810="подсолнечник", IF(C810="классическая технология", 0.68, 0.75),
 IF(B810="кукуруза", IF(C810="классическая технология", 0.65, 0.85),
 IF(B810="многолетние травы", IF(C810="классическая технология", 0.55, 0.7),
 IF(B810="Лён", IF(C810="классическая технология", 0.48, 0.7),
 IF(B810="Горох", IF(C810="классическая технология", 0.55, 0.8),
 "введите корректное значение"
 ))))))</f>
        <v>0.48</v>
      </c>
      <c r="W810" s="73" t="n">
        <f aca="false">H810*X810</f>
        <v>0.2</v>
      </c>
      <c r="X810" s="72" t="n">
        <v>0.8</v>
      </c>
    </row>
    <row r="811" customFormat="false" ht="15" hidden="false" customHeight="false" outlineLevel="0" collapsed="false">
      <c r="A811" s="59" t="n">
        <v>809</v>
      </c>
      <c r="B811" s="71" t="s">
        <v>105</v>
      </c>
      <c r="C811" s="71" t="s">
        <v>101</v>
      </c>
      <c r="D811" s="72" t="n">
        <v>0.496</v>
      </c>
      <c r="E811" s="72" t="n">
        <v>0.062</v>
      </c>
      <c r="F811" s="72" t="n">
        <v>0.496</v>
      </c>
      <c r="G811" s="73" t="n">
        <f aca="false">D811+E811+F811</f>
        <v>1.054</v>
      </c>
      <c r="H811" s="73" t="n">
        <f aca="false">I811-G811</f>
        <v>2.246</v>
      </c>
      <c r="I811" s="16" t="n">
        <v>3.3</v>
      </c>
      <c r="J811" s="74" t="n">
        <f aca="false">H811/I811*100</f>
        <v>68.0606060606061</v>
      </c>
      <c r="K811" s="62" t="n">
        <v>155</v>
      </c>
      <c r="L811" s="73" t="n">
        <f aca="false">M811+N811-P811</f>
        <v>31</v>
      </c>
      <c r="M811" s="74" t="n">
        <v>67</v>
      </c>
      <c r="N811" s="74" t="n">
        <v>11</v>
      </c>
      <c r="O811" s="75" t="n">
        <f aca="false">L811/(H811*Q811)</f>
        <v>15.5082193562588</v>
      </c>
      <c r="P811" s="74" t="n">
        <v>47</v>
      </c>
      <c r="Q811" s="72" t="n">
        <v>0.89</v>
      </c>
      <c r="R811" s="73" t="n">
        <f aca="false">S811*T811*U811*V811</f>
        <v>7.0125</v>
      </c>
      <c r="S811" s="74" t="n">
        <v>5</v>
      </c>
      <c r="T811" s="72" t="n">
        <v>0.45</v>
      </c>
      <c r="U811" s="72" t="n">
        <f aca="false">44/12</f>
        <v>3.66666666666667</v>
      </c>
      <c r="V811" s="72" t="n">
        <f aca="false">IF(B811="озимая пшеница", IF(C811="классическая технология", 0.65, 0.82),
 IF(B811="подсолнечник", IF(C811="классическая технология", 0.68, 0.75),
 IF(B811="кукуруза", IF(C811="классическая технология", 0.65, 0.85),
 IF(B811="многолетние травы", IF(C811="классическая технология", 0.55, 0.7),
 IF(B811="Лён", IF(C811="классическая технология", 0.48, 0.7),
 IF(B811="Горох", IF(C811="классическая технология", 0.55, 0.8),
 "введите корректное значение"
 ))))))</f>
        <v>0.85</v>
      </c>
      <c r="W811" s="73" t="n">
        <f aca="false">H811*X811</f>
        <v>1.81926</v>
      </c>
      <c r="X811" s="72" t="n">
        <v>0.81</v>
      </c>
    </row>
    <row r="812" customFormat="false" ht="15" hidden="false" customHeight="false" outlineLevel="0" collapsed="false">
      <c r="A812" s="59" t="n">
        <v>810</v>
      </c>
      <c r="B812" s="71" t="s">
        <v>105</v>
      </c>
      <c r="C812" s="71" t="s">
        <v>102</v>
      </c>
      <c r="D812" s="72" t="n">
        <v>0.156</v>
      </c>
      <c r="E812" s="72" t="n">
        <v>0.052</v>
      </c>
      <c r="F812" s="72" t="n">
        <v>0.156</v>
      </c>
      <c r="G812" s="73" t="n">
        <f aca="false">D812+E812+F812</f>
        <v>0.364</v>
      </c>
      <c r="H812" s="73" t="n">
        <f aca="false">I812-G812</f>
        <v>4.636</v>
      </c>
      <c r="I812" s="16" t="n">
        <v>5</v>
      </c>
      <c r="J812" s="74" t="n">
        <f aca="false">H812/I812*100</f>
        <v>92.72</v>
      </c>
      <c r="K812" s="62" t="n">
        <v>321</v>
      </c>
      <c r="L812" s="73" t="n">
        <f aca="false">M812+N812-P812</f>
        <v>39</v>
      </c>
      <c r="M812" s="74" t="n">
        <v>88</v>
      </c>
      <c r="N812" s="74" t="n">
        <v>9</v>
      </c>
      <c r="O812" s="75" t="n">
        <f aca="false">L812/(H812*Q812)</f>
        <v>10.2590542730276</v>
      </c>
      <c r="P812" s="74" t="n">
        <v>58</v>
      </c>
      <c r="Q812" s="72" t="n">
        <v>0.82</v>
      </c>
      <c r="R812" s="73" t="n">
        <f aca="false">S812*T812*U812*V812</f>
        <v>6.435</v>
      </c>
      <c r="S812" s="74" t="n">
        <v>6</v>
      </c>
      <c r="T812" s="72" t="n">
        <v>0.45</v>
      </c>
      <c r="U812" s="72" t="n">
        <f aca="false">44/12</f>
        <v>3.66666666666667</v>
      </c>
      <c r="V812" s="72" t="n">
        <f aca="false">IF(B812="озимая пшеница", IF(C812="классическая технология", 0.65, 0.82),
 IF(B812="подсолнечник", IF(C812="классическая технология", 0.68, 0.75),
 IF(B812="кукуруза", IF(C812="классическая технология", 0.65, 0.85),
 IF(B812="многолетние травы", IF(C812="классическая технология", 0.55, 0.7),
 IF(B812="Лён", IF(C812="классическая технология", 0.48, 0.7),
 IF(B812="Горох", IF(C812="классическая технология", 0.55, 0.8),
 "введите корректное значение"
 ))))))</f>
        <v>0.65</v>
      </c>
      <c r="W812" s="73" t="n">
        <f aca="false">H812*X812</f>
        <v>4.636</v>
      </c>
      <c r="X812" s="72" t="n">
        <v>1</v>
      </c>
    </row>
    <row r="813" customFormat="false" ht="15" hidden="false" customHeight="false" outlineLevel="0" collapsed="false">
      <c r="A813" s="59" t="n">
        <v>811</v>
      </c>
      <c r="B813" s="71" t="s">
        <v>107</v>
      </c>
      <c r="C813" s="71" t="s">
        <v>101</v>
      </c>
      <c r="D813" s="72" t="n">
        <v>0.39</v>
      </c>
      <c r="E813" s="72" t="n">
        <v>0.13</v>
      </c>
      <c r="F813" s="72" t="n">
        <v>0.455</v>
      </c>
      <c r="G813" s="73" t="n">
        <f aca="false">D813+E813+F813</f>
        <v>0.975</v>
      </c>
      <c r="H813" s="73" t="n">
        <f aca="false">I813-G813</f>
        <v>0.325</v>
      </c>
      <c r="I813" s="16" t="n">
        <v>1.3</v>
      </c>
      <c r="J813" s="74" t="n">
        <f aca="false">H813/I813*100</f>
        <v>25</v>
      </c>
      <c r="K813" s="62" t="n">
        <v>404</v>
      </c>
      <c r="L813" s="73" t="n">
        <f aca="false">M813+N813-P813</f>
        <v>68</v>
      </c>
      <c r="M813" s="74" t="n">
        <v>148</v>
      </c>
      <c r="N813" s="74" t="n">
        <v>9</v>
      </c>
      <c r="O813" s="75" t="n">
        <f aca="false">L813/(H813*Q813)</f>
        <v>211.344211344211</v>
      </c>
      <c r="P813" s="74" t="n">
        <v>89</v>
      </c>
      <c r="Q813" s="72" t="n">
        <v>0.99</v>
      </c>
      <c r="R813" s="73" t="n">
        <f aca="false">S813*T813*U813*V813</f>
        <v>6.1875</v>
      </c>
      <c r="S813" s="74" t="n">
        <v>5</v>
      </c>
      <c r="T813" s="72" t="n">
        <v>0.45</v>
      </c>
      <c r="U813" s="72" t="n">
        <f aca="false">44/12</f>
        <v>3.66666666666667</v>
      </c>
      <c r="V813" s="72" t="n">
        <f aca="false">IF(B813="озимая пшеница", IF(C813="классическая технология", 0.65, 0.82),
 IF(B813="подсолнечник", IF(C813="классическая технология", 0.68, 0.75),
 IF(B813="кукуруза", IF(C813="классическая технология", 0.65, 0.85),
 IF(B813="многолетние травы", IF(C813="классическая технология", 0.55, 0.7),
 IF(B813="Лён", IF(C813="классическая технология", 0.48, 0.7),
 IF(B813="Горох", IF(C813="классическая технология", 0.55, 0.8),
 "введите корректное значение"
 ))))))</f>
        <v>0.75</v>
      </c>
      <c r="W813" s="73" t="n">
        <f aca="false">H813*X813</f>
        <v>0.2925</v>
      </c>
      <c r="X813" s="72" t="n">
        <v>0.9</v>
      </c>
    </row>
    <row r="814" customFormat="false" ht="15" hidden="false" customHeight="false" outlineLevel="0" collapsed="false">
      <c r="A814" s="59" t="n">
        <v>812</v>
      </c>
      <c r="B814" s="71" t="s">
        <v>103</v>
      </c>
      <c r="C814" s="71" t="s">
        <v>102</v>
      </c>
      <c r="D814" s="72" t="n">
        <v>0.196</v>
      </c>
      <c r="E814" s="72" t="n">
        <v>0.098</v>
      </c>
      <c r="F814" s="72" t="n">
        <v>0.147</v>
      </c>
      <c r="G814" s="73" t="n">
        <f aca="false">D814+E814+F814</f>
        <v>0.441</v>
      </c>
      <c r="H814" s="73" t="n">
        <f aca="false">I814-G814</f>
        <v>4.259</v>
      </c>
      <c r="I814" s="16" t="n">
        <v>4.7</v>
      </c>
      <c r="J814" s="74" t="n">
        <f aca="false">H814/I814*100</f>
        <v>90.6170212765958</v>
      </c>
      <c r="K814" s="62" t="n">
        <v>238</v>
      </c>
      <c r="L814" s="73" t="n">
        <f aca="false">M814+N814-P814</f>
        <v>57</v>
      </c>
      <c r="M814" s="74" t="n">
        <v>100</v>
      </c>
      <c r="N814" s="74" t="n">
        <v>10</v>
      </c>
      <c r="O814" s="75" t="n">
        <f aca="false">L814/(H814*Q814)</f>
        <v>13.7973436482597</v>
      </c>
      <c r="P814" s="74" t="n">
        <v>53</v>
      </c>
      <c r="Q814" s="72" t="n">
        <v>0.97</v>
      </c>
      <c r="R814" s="73" t="n">
        <f aca="false">S814*T814*U814*V814</f>
        <v>5.3625</v>
      </c>
      <c r="S814" s="74" t="n">
        <v>5</v>
      </c>
      <c r="T814" s="72" t="n">
        <v>0.45</v>
      </c>
      <c r="U814" s="72" t="n">
        <f aca="false">44/12</f>
        <v>3.66666666666667</v>
      </c>
      <c r="V814" s="72" t="n">
        <f aca="false">IF(B814="озимая пшеница", IF(C814="классическая технология", 0.65, 0.82),
 IF(B814="подсолнечник", IF(C814="классическая технология", 0.68, 0.75),
 IF(B814="кукуруза", IF(C814="классическая технология", 0.65, 0.85),
 IF(B814="многолетние травы", IF(C814="классическая технология", 0.55, 0.7),
 IF(B814="Лён", IF(C814="классическая технология", 0.48, 0.7),
 IF(B814="Горох", IF(C814="классическая технология", 0.55, 0.8),
 "введите корректное значение"
 ))))))</f>
        <v>0.65</v>
      </c>
      <c r="W814" s="73" t="n">
        <f aca="false">H814*X814</f>
        <v>4.00346</v>
      </c>
      <c r="X814" s="72" t="n">
        <v>0.94</v>
      </c>
    </row>
    <row r="815" customFormat="false" ht="15" hidden="false" customHeight="false" outlineLevel="0" collapsed="false">
      <c r="A815" s="59" t="n">
        <v>813</v>
      </c>
      <c r="B815" s="71" t="s">
        <v>103</v>
      </c>
      <c r="C815" s="71" t="s">
        <v>102</v>
      </c>
      <c r="D815" s="72" t="n">
        <v>0.228</v>
      </c>
      <c r="E815" s="72" t="n">
        <v>0.076</v>
      </c>
      <c r="F815" s="72" t="n">
        <v>0.152</v>
      </c>
      <c r="G815" s="73" t="n">
        <f aca="false">D815+E815+F815</f>
        <v>0.456</v>
      </c>
      <c r="H815" s="73" t="n">
        <f aca="false">I815-G815</f>
        <v>3.944</v>
      </c>
      <c r="I815" s="16" t="n">
        <v>4.4</v>
      </c>
      <c r="J815" s="74" t="n">
        <f aca="false">H815/I815*100</f>
        <v>89.6363636363636</v>
      </c>
      <c r="K815" s="62" t="n">
        <v>333</v>
      </c>
      <c r="L815" s="73" t="n">
        <f aca="false">M815+N815-P815</f>
        <v>66</v>
      </c>
      <c r="M815" s="74" t="n">
        <v>100</v>
      </c>
      <c r="N815" s="74" t="n">
        <v>13</v>
      </c>
      <c r="O815" s="75" t="n">
        <f aca="false">L815/(H815*Q815)</f>
        <v>20.6596048381038</v>
      </c>
      <c r="P815" s="74" t="n">
        <v>47</v>
      </c>
      <c r="Q815" s="72" t="n">
        <v>0.81</v>
      </c>
      <c r="R815" s="73" t="n">
        <f aca="false">S815*T815*U815*V815</f>
        <v>5.3625</v>
      </c>
      <c r="S815" s="74" t="n">
        <v>5</v>
      </c>
      <c r="T815" s="72" t="n">
        <v>0.45</v>
      </c>
      <c r="U815" s="72" t="n">
        <f aca="false">44/12</f>
        <v>3.66666666666667</v>
      </c>
      <c r="V815" s="72" t="n">
        <f aca="false">IF(B815="озимая пшеница", IF(C815="классическая технология", 0.65, 0.82),
 IF(B815="подсолнечник", IF(C815="классическая технология", 0.68, 0.75),
 IF(B815="кукуруза", IF(C815="классическая технология", 0.65, 0.85),
 IF(B815="многолетние травы", IF(C815="классическая технология", 0.55, 0.7),
 IF(B815="Лён", IF(C815="классическая технология", 0.48, 0.7),
 IF(B815="Горох", IF(C815="классическая технология", 0.55, 0.8),
 "введите корректное значение"
 ))))))</f>
        <v>0.65</v>
      </c>
      <c r="W815" s="73" t="n">
        <f aca="false">H815*X815</f>
        <v>3.944</v>
      </c>
      <c r="X815" s="72" t="n">
        <v>1</v>
      </c>
    </row>
    <row r="816" customFormat="false" ht="15" hidden="false" customHeight="false" outlineLevel="0" collapsed="false">
      <c r="A816" s="59" t="n">
        <v>814</v>
      </c>
      <c r="B816" s="71" t="s">
        <v>107</v>
      </c>
      <c r="C816" s="71" t="s">
        <v>102</v>
      </c>
      <c r="D816" s="72" t="n">
        <v>0.472</v>
      </c>
      <c r="E816" s="72" t="n">
        <v>0.059</v>
      </c>
      <c r="F816" s="72" t="n">
        <v>0.472</v>
      </c>
      <c r="G816" s="73" t="n">
        <f aca="false">D816+E816+F816</f>
        <v>1.003</v>
      </c>
      <c r="H816" s="73" t="n">
        <f aca="false">I816-G816</f>
        <v>0.797</v>
      </c>
      <c r="I816" s="16" t="n">
        <v>1.8</v>
      </c>
      <c r="J816" s="74" t="n">
        <f aca="false">H816/I816*100</f>
        <v>44.2777777777778</v>
      </c>
      <c r="K816" s="62" t="n">
        <v>420</v>
      </c>
      <c r="L816" s="73" t="n">
        <f aca="false">M816+N816-P816</f>
        <v>82</v>
      </c>
      <c r="M816" s="74" t="n">
        <v>117</v>
      </c>
      <c r="N816" s="74" t="n">
        <v>13</v>
      </c>
      <c r="O816" s="75" t="n">
        <f aca="false">L816/(H816*Q816)</f>
        <v>109.453001948797</v>
      </c>
      <c r="P816" s="74" t="n">
        <v>48</v>
      </c>
      <c r="Q816" s="72" t="n">
        <v>0.94</v>
      </c>
      <c r="R816" s="73" t="n">
        <f aca="false">S816*T816*U816*V816</f>
        <v>6.732</v>
      </c>
      <c r="S816" s="74" t="n">
        <v>6</v>
      </c>
      <c r="T816" s="72" t="n">
        <v>0.45</v>
      </c>
      <c r="U816" s="72" t="n">
        <f aca="false">44/12</f>
        <v>3.66666666666667</v>
      </c>
      <c r="V816" s="72" t="n">
        <f aca="false">IF(B816="озимая пшеница", IF(C816="классическая технология", 0.65, 0.82),
 IF(B816="подсолнечник", IF(C816="классическая технология", 0.68, 0.75),
 IF(B816="кукуруза", IF(C816="классическая технология", 0.65, 0.85),
 IF(B816="многолетние травы", IF(C816="классическая технология", 0.55, 0.7),
 IF(B816="Лён", IF(C816="классическая технология", 0.48, 0.7),
 IF(B816="Горох", IF(C816="классическая технология", 0.55, 0.8),
 "введите корректное значение"
 ))))))</f>
        <v>0.68</v>
      </c>
      <c r="W816" s="73" t="n">
        <f aca="false">H816*X816</f>
        <v>0.68542</v>
      </c>
      <c r="X816" s="72" t="n">
        <v>0.86</v>
      </c>
    </row>
    <row r="817" customFormat="false" ht="15" hidden="false" customHeight="false" outlineLevel="0" collapsed="false">
      <c r="A817" s="59" t="n">
        <v>815</v>
      </c>
      <c r="B817" s="71" t="s">
        <v>107</v>
      </c>
      <c r="C817" s="71" t="s">
        <v>101</v>
      </c>
      <c r="D817" s="72" t="n">
        <v>0.432</v>
      </c>
      <c r="E817" s="72" t="n">
        <v>0.054</v>
      </c>
      <c r="F817" s="72" t="n">
        <v>0.108</v>
      </c>
      <c r="G817" s="73" t="n">
        <f aca="false">D817+E817+F817</f>
        <v>0.594</v>
      </c>
      <c r="H817" s="73" t="n">
        <f aca="false">I817-G817</f>
        <v>0.406</v>
      </c>
      <c r="I817" s="16" t="n">
        <v>1</v>
      </c>
      <c r="J817" s="74" t="n">
        <f aca="false">H817/I817*100</f>
        <v>40.6</v>
      </c>
      <c r="K817" s="62" t="n">
        <v>184</v>
      </c>
      <c r="L817" s="73" t="n">
        <f aca="false">M817+N817-P817</f>
        <v>38</v>
      </c>
      <c r="M817" s="74" t="n">
        <v>99</v>
      </c>
      <c r="N817" s="74" t="n">
        <v>15</v>
      </c>
      <c r="O817" s="75" t="n">
        <f aca="false">L817/(H817*Q817)</f>
        <v>103.995621237001</v>
      </c>
      <c r="P817" s="74" t="n">
        <v>76</v>
      </c>
      <c r="Q817" s="72" t="n">
        <v>0.9</v>
      </c>
      <c r="R817" s="73" t="n">
        <f aca="false">S817*T817*U817*V817</f>
        <v>6.1875</v>
      </c>
      <c r="S817" s="74" t="n">
        <v>5</v>
      </c>
      <c r="T817" s="72" t="n">
        <v>0.45</v>
      </c>
      <c r="U817" s="72" t="n">
        <f aca="false">44/12</f>
        <v>3.66666666666667</v>
      </c>
      <c r="V817" s="72" t="n">
        <f aca="false">IF(B817="озимая пшеница", IF(C817="классическая технология", 0.65, 0.82),
 IF(B817="подсолнечник", IF(C817="классическая технология", 0.68, 0.75),
 IF(B817="кукуруза", IF(C817="классическая технология", 0.65, 0.85),
 IF(B817="многолетние травы", IF(C817="классическая технология", 0.55, 0.7),
 IF(B817="Лён", IF(C817="классическая технология", 0.48, 0.7),
 IF(B817="Горох", IF(C817="классическая технология", 0.55, 0.8),
 "введите корректное значение"
 ))))))</f>
        <v>0.75</v>
      </c>
      <c r="W817" s="73" t="n">
        <f aca="false">H817*X817</f>
        <v>0.40194</v>
      </c>
      <c r="X817" s="72" t="n">
        <v>0.99</v>
      </c>
    </row>
    <row r="818" customFormat="false" ht="15" hidden="false" customHeight="false" outlineLevel="0" collapsed="false">
      <c r="A818" s="59" t="n">
        <v>816</v>
      </c>
      <c r="B818" s="71" t="s">
        <v>100</v>
      </c>
      <c r="C818" s="71" t="s">
        <v>101</v>
      </c>
      <c r="D818" s="72" t="n">
        <v>0.123</v>
      </c>
      <c r="E818" s="72" t="n">
        <v>0.082</v>
      </c>
      <c r="F818" s="72" t="n">
        <v>0.287</v>
      </c>
      <c r="G818" s="73" t="n">
        <f aca="false">D818+E818+F818</f>
        <v>0.492</v>
      </c>
      <c r="H818" s="73" t="n">
        <f aca="false">I818-G818</f>
        <v>0.808</v>
      </c>
      <c r="I818" s="16" t="n">
        <v>1.3</v>
      </c>
      <c r="J818" s="74" t="n">
        <f aca="false">H818/I818*100</f>
        <v>62.1538461538462</v>
      </c>
      <c r="K818" s="62" t="n">
        <v>267</v>
      </c>
      <c r="L818" s="73" t="n">
        <f aca="false">M818+N818-P818</f>
        <v>4</v>
      </c>
      <c r="M818" s="74" t="n">
        <v>56</v>
      </c>
      <c r="N818" s="74" t="n">
        <v>8</v>
      </c>
      <c r="O818" s="75" t="n">
        <f aca="false">L818/(H818*Q818)</f>
        <v>5.69022419483328</v>
      </c>
      <c r="P818" s="74" t="n">
        <v>60</v>
      </c>
      <c r="Q818" s="72" t="n">
        <v>0.87</v>
      </c>
      <c r="R818" s="73" t="n">
        <f aca="false">S818*T818*U818*V818</f>
        <v>4.62</v>
      </c>
      <c r="S818" s="74" t="n">
        <v>4</v>
      </c>
      <c r="T818" s="72" t="n">
        <v>0.45</v>
      </c>
      <c r="U818" s="72" t="n">
        <f aca="false">44/12</f>
        <v>3.66666666666667</v>
      </c>
      <c r="V818" s="72" t="n">
        <f aca="false">IF(B818="озимая пшеница", IF(C818="классическая технология", 0.65, 0.82),
 IF(B818="подсолнечник", IF(C818="классическая технология", 0.68, 0.75),
 IF(B818="кукуруза", IF(C818="классическая технология", 0.65, 0.85),
 IF(B818="многолетние травы", IF(C818="классическая технология", 0.55, 0.7),
 IF(B818="Лён", IF(C818="классическая технология", 0.48, 0.7),
 IF(B818="Горох", IF(C818="классическая технология", 0.55, 0.8),
 "введите корректное значение"
 ))))))</f>
        <v>0.7</v>
      </c>
      <c r="W818" s="73" t="n">
        <f aca="false">H818*X818</f>
        <v>0.7676</v>
      </c>
      <c r="X818" s="72" t="n">
        <v>0.95</v>
      </c>
    </row>
    <row r="819" customFormat="false" ht="15" hidden="false" customHeight="false" outlineLevel="0" collapsed="false">
      <c r="A819" s="59" t="n">
        <v>817</v>
      </c>
      <c r="B819" s="71" t="s">
        <v>100</v>
      </c>
      <c r="C819" s="71" t="s">
        <v>101</v>
      </c>
      <c r="D819" s="72" t="n">
        <v>0.172</v>
      </c>
      <c r="E819" s="72" t="n">
        <v>0.043</v>
      </c>
      <c r="F819" s="72" t="n">
        <v>0.301</v>
      </c>
      <c r="G819" s="73" t="n">
        <f aca="false">D819+E819+F819</f>
        <v>0.516</v>
      </c>
      <c r="H819" s="73" t="n">
        <f aca="false">I819-G819</f>
        <v>0.284</v>
      </c>
      <c r="I819" s="16" t="n">
        <v>0.8</v>
      </c>
      <c r="J819" s="74" t="n">
        <f aca="false">H819/I819*100</f>
        <v>35.5</v>
      </c>
      <c r="K819" s="62" t="n">
        <v>102</v>
      </c>
      <c r="L819" s="73" t="n">
        <f aca="false">M819+N819-P819</f>
        <v>31</v>
      </c>
      <c r="M819" s="74" t="n">
        <v>108</v>
      </c>
      <c r="N819" s="74" t="n">
        <v>13</v>
      </c>
      <c r="O819" s="75" t="n">
        <f aca="false">L819/(H819*Q819)</f>
        <v>121.283255086072</v>
      </c>
      <c r="P819" s="74" t="n">
        <v>90</v>
      </c>
      <c r="Q819" s="72" t="n">
        <v>0.9</v>
      </c>
      <c r="R819" s="73" t="n">
        <f aca="false">S819*T819*U819*V819</f>
        <v>5.775</v>
      </c>
      <c r="S819" s="74" t="n">
        <v>5</v>
      </c>
      <c r="T819" s="72" t="n">
        <v>0.45</v>
      </c>
      <c r="U819" s="72" t="n">
        <f aca="false">44/12</f>
        <v>3.66666666666667</v>
      </c>
      <c r="V819" s="72" t="n">
        <f aca="false">IF(B819="озимая пшеница", IF(C819="классическая технология", 0.65, 0.82),
 IF(B819="подсолнечник", IF(C819="классическая технология", 0.68, 0.75),
 IF(B819="кукуруза", IF(C819="классическая технология", 0.65, 0.85),
 IF(B819="многолетние травы", IF(C819="классическая технология", 0.55, 0.7),
 IF(B819="Лён", IF(C819="классическая технология", 0.48, 0.7),
 IF(B819="Горох", IF(C819="классическая технология", 0.55, 0.8),
 "введите корректное значение"
 ))))))</f>
        <v>0.7</v>
      </c>
      <c r="W819" s="73" t="n">
        <f aca="false">H819*X819</f>
        <v>0.23004</v>
      </c>
      <c r="X819" s="72" t="n">
        <v>0.81</v>
      </c>
    </row>
    <row r="820" customFormat="false" ht="15" hidden="false" customHeight="false" outlineLevel="0" collapsed="false">
      <c r="A820" s="59" t="n">
        <v>818</v>
      </c>
      <c r="B820" s="71" t="s">
        <v>104</v>
      </c>
      <c r="C820" s="71" t="s">
        <v>101</v>
      </c>
      <c r="D820" s="72" t="n">
        <v>0.396</v>
      </c>
      <c r="E820" s="72" t="n">
        <v>0.132</v>
      </c>
      <c r="F820" s="72" t="n">
        <v>0.264</v>
      </c>
      <c r="G820" s="73" t="n">
        <f aca="false">D820+E820+F820</f>
        <v>0.792</v>
      </c>
      <c r="H820" s="73" t="n">
        <f aca="false">I820-G820</f>
        <v>1.308</v>
      </c>
      <c r="I820" s="16" t="n">
        <v>2.1</v>
      </c>
      <c r="J820" s="74" t="n">
        <f aca="false">H820/I820*100</f>
        <v>62.2857142857143</v>
      </c>
      <c r="K820" s="62" t="n">
        <v>295</v>
      </c>
      <c r="L820" s="73" t="n">
        <f aca="false">M820+N820-P820</f>
        <v>63</v>
      </c>
      <c r="M820" s="74" t="n">
        <v>117</v>
      </c>
      <c r="N820" s="74" t="n">
        <v>15</v>
      </c>
      <c r="O820" s="75" t="n">
        <f aca="false">L820/(H820*Q820)</f>
        <v>48.1651376146789</v>
      </c>
      <c r="P820" s="74" t="n">
        <v>69</v>
      </c>
      <c r="Q820" s="72" t="n">
        <v>1</v>
      </c>
      <c r="R820" s="73" t="n">
        <f aca="false">S820*T820*U820*V820</f>
        <v>5.28</v>
      </c>
      <c r="S820" s="74" t="n">
        <v>4</v>
      </c>
      <c r="T820" s="72" t="n">
        <v>0.45</v>
      </c>
      <c r="U820" s="72" t="n">
        <f aca="false">44/12</f>
        <v>3.66666666666667</v>
      </c>
      <c r="V820" s="72" t="n">
        <f aca="false">IF(B820="озимая пшеница", IF(C820="классическая технология", 0.65, 0.82),
 IF(B820="подсолнечник", IF(C820="классическая технология", 0.68, 0.75),
 IF(B820="кукуруза", IF(C820="классическая технология", 0.65, 0.85),
 IF(B820="многолетние травы", IF(C820="классическая технология", 0.55, 0.7),
 IF(B820="Лён", IF(C820="классическая технология", 0.48, 0.7),
 IF(B820="Горох", IF(C820="классическая технология", 0.55, 0.8),
 "введите корректное значение"
 ))))))</f>
        <v>0.8</v>
      </c>
      <c r="W820" s="73" t="n">
        <f aca="false">H820*X820</f>
        <v>1.20336</v>
      </c>
      <c r="X820" s="72" t="n">
        <v>0.92</v>
      </c>
    </row>
    <row r="821" customFormat="false" ht="15" hidden="false" customHeight="false" outlineLevel="0" collapsed="false">
      <c r="A821" s="59" t="n">
        <v>819</v>
      </c>
      <c r="B821" s="71" t="s">
        <v>105</v>
      </c>
      <c r="C821" s="71" t="s">
        <v>102</v>
      </c>
      <c r="D821" s="72" t="n">
        <v>0.552</v>
      </c>
      <c r="E821" s="72" t="n">
        <v>0.138</v>
      </c>
      <c r="F821" s="72" t="n">
        <v>0.276</v>
      </c>
      <c r="G821" s="73" t="n">
        <f aca="false">D821+E821+F821</f>
        <v>0.966</v>
      </c>
      <c r="H821" s="73" t="n">
        <f aca="false">I821-G821</f>
        <v>3.934</v>
      </c>
      <c r="I821" s="16" t="n">
        <v>4.9</v>
      </c>
      <c r="J821" s="74" t="n">
        <f aca="false">H821/I821*100</f>
        <v>80.2857142857143</v>
      </c>
      <c r="K821" s="62" t="n">
        <v>402</v>
      </c>
      <c r="L821" s="73" t="n">
        <f aca="false">M821+N821-P821</f>
        <v>-6</v>
      </c>
      <c r="M821" s="74" t="n">
        <v>68</v>
      </c>
      <c r="N821" s="74" t="n">
        <v>14</v>
      </c>
      <c r="O821" s="75" t="n">
        <f aca="false">L821/(H821*Q821)</f>
        <v>-1.65778828938352</v>
      </c>
      <c r="P821" s="74" t="n">
        <v>88</v>
      </c>
      <c r="Q821" s="72" t="n">
        <v>0.92</v>
      </c>
      <c r="R821" s="73" t="n">
        <f aca="false">S821*T821*U821*V821</f>
        <v>6.435</v>
      </c>
      <c r="S821" s="74" t="n">
        <v>6</v>
      </c>
      <c r="T821" s="72" t="n">
        <v>0.45</v>
      </c>
      <c r="U821" s="72" t="n">
        <f aca="false">44/12</f>
        <v>3.66666666666667</v>
      </c>
      <c r="V821" s="72" t="n">
        <f aca="false">IF(B821="озимая пшеница", IF(C821="классическая технология", 0.65, 0.82),
 IF(B821="подсолнечник", IF(C821="классическая технология", 0.68, 0.75),
 IF(B821="кукуруза", IF(C821="классическая технология", 0.65, 0.85),
 IF(B821="многолетние травы", IF(C821="классическая технология", 0.55, 0.7),
 IF(B821="Лён", IF(C821="классическая технология", 0.48, 0.7),
 IF(B821="Горох", IF(C821="классическая технология", 0.55, 0.8),
 "введите корректное значение"
 ))))))</f>
        <v>0.65</v>
      </c>
      <c r="W821" s="73" t="n">
        <f aca="false">H821*X821</f>
        <v>3.5406</v>
      </c>
      <c r="X821" s="72" t="n">
        <v>0.9</v>
      </c>
    </row>
    <row r="822" customFormat="false" ht="15" hidden="false" customHeight="false" outlineLevel="0" collapsed="false">
      <c r="A822" s="59" t="n">
        <v>820</v>
      </c>
      <c r="B822" s="71" t="s">
        <v>105</v>
      </c>
      <c r="C822" s="71" t="s">
        <v>102</v>
      </c>
      <c r="D822" s="72" t="n">
        <v>0.315</v>
      </c>
      <c r="E822" s="72" t="n">
        <v>0.09</v>
      </c>
      <c r="F822" s="72" t="n">
        <v>0.18</v>
      </c>
      <c r="G822" s="73" t="n">
        <f aca="false">D822+E822+F822</f>
        <v>0.585</v>
      </c>
      <c r="H822" s="73" t="n">
        <f aca="false">I822-G822</f>
        <v>2.915</v>
      </c>
      <c r="I822" s="16" t="n">
        <v>3.5</v>
      </c>
      <c r="J822" s="74" t="n">
        <f aca="false">H822/I822*100</f>
        <v>83.2857142857143</v>
      </c>
      <c r="K822" s="62" t="n">
        <v>144</v>
      </c>
      <c r="L822" s="73" t="n">
        <f aca="false">M822+N822-P822</f>
        <v>114</v>
      </c>
      <c r="M822" s="74" t="n">
        <v>144</v>
      </c>
      <c r="N822" s="74" t="n">
        <v>14</v>
      </c>
      <c r="O822" s="75" t="n">
        <f aca="false">L822/(H822*Q822)</f>
        <v>43.453401943968</v>
      </c>
      <c r="P822" s="74" t="n">
        <v>44</v>
      </c>
      <c r="Q822" s="72" t="n">
        <v>0.9</v>
      </c>
      <c r="R822" s="73" t="n">
        <f aca="false">S822*T822*U822*V822</f>
        <v>6.435</v>
      </c>
      <c r="S822" s="74" t="n">
        <v>6</v>
      </c>
      <c r="T822" s="72" t="n">
        <v>0.45</v>
      </c>
      <c r="U822" s="72" t="n">
        <f aca="false">44/12</f>
        <v>3.66666666666667</v>
      </c>
      <c r="V822" s="72" t="n">
        <f aca="false">IF(B822="озимая пшеница", IF(C822="классическая технология", 0.65, 0.82),
 IF(B822="подсолнечник", IF(C822="классическая технология", 0.68, 0.75),
 IF(B822="кукуруза", IF(C822="классическая технология", 0.65, 0.85),
 IF(B822="многолетние травы", IF(C822="классическая технология", 0.55, 0.7),
 IF(B822="Лён", IF(C822="классическая технология", 0.48, 0.7),
 IF(B822="Горох", IF(C822="классическая технология", 0.55, 0.8),
 "введите корректное значение"
 ))))))</f>
        <v>0.65</v>
      </c>
      <c r="W822" s="73" t="n">
        <f aca="false">H822*X822</f>
        <v>2.915</v>
      </c>
      <c r="X822" s="72" t="n">
        <v>1</v>
      </c>
    </row>
    <row r="823" customFormat="false" ht="15" hidden="false" customHeight="false" outlineLevel="0" collapsed="false">
      <c r="A823" s="59" t="n">
        <v>821</v>
      </c>
      <c r="B823" s="71" t="s">
        <v>104</v>
      </c>
      <c r="C823" s="71" t="s">
        <v>102</v>
      </c>
      <c r="D823" s="72" t="n">
        <v>0.456</v>
      </c>
      <c r="E823" s="72" t="n">
        <v>0.152</v>
      </c>
      <c r="F823" s="72" t="n">
        <v>0.532</v>
      </c>
      <c r="G823" s="73" t="n">
        <f aca="false">D823+E823+F823</f>
        <v>1.14</v>
      </c>
      <c r="H823" s="73" t="n">
        <f aca="false">I823-G823</f>
        <v>1.16</v>
      </c>
      <c r="I823" s="16" t="n">
        <v>2.3</v>
      </c>
      <c r="J823" s="74" t="n">
        <f aca="false">H823/I823*100</f>
        <v>50.4347826086956</v>
      </c>
      <c r="K823" s="62" t="n">
        <v>123</v>
      </c>
      <c r="L823" s="73" t="n">
        <f aca="false">M823+N823-P823</f>
        <v>44</v>
      </c>
      <c r="M823" s="74" t="n">
        <v>108</v>
      </c>
      <c r="N823" s="74" t="n">
        <v>9</v>
      </c>
      <c r="O823" s="75" t="n">
        <f aca="false">L823/(H823*Q823)</f>
        <v>37.9310344827586</v>
      </c>
      <c r="P823" s="74" t="n">
        <v>73</v>
      </c>
      <c r="Q823" s="72" t="n">
        <v>1</v>
      </c>
      <c r="R823" s="73" t="n">
        <f aca="false">S823*T823*U823*V823</f>
        <v>4.5375</v>
      </c>
      <c r="S823" s="74" t="n">
        <v>5</v>
      </c>
      <c r="T823" s="72" t="n">
        <v>0.45</v>
      </c>
      <c r="U823" s="72" t="n">
        <f aca="false">44/12</f>
        <v>3.66666666666667</v>
      </c>
      <c r="V823" s="72" t="n">
        <f aca="false">IF(B823="озимая пшеница", IF(C823="классическая технология", 0.65, 0.82),
 IF(B823="подсолнечник", IF(C823="классическая технология", 0.68, 0.75),
 IF(B823="кукуруза", IF(C823="классическая технология", 0.65, 0.85),
 IF(B823="многолетние травы", IF(C823="классическая технология", 0.55, 0.7),
 IF(B823="Лён", IF(C823="классическая технология", 0.48, 0.7),
 IF(B823="Горох", IF(C823="классическая технология", 0.55, 0.8),
 "введите корректное значение"
 ))))))</f>
        <v>0.55</v>
      </c>
      <c r="W823" s="73" t="n">
        <f aca="false">H823*X823</f>
        <v>1.1252</v>
      </c>
      <c r="X823" s="72" t="n">
        <v>0.97</v>
      </c>
    </row>
    <row r="824" customFormat="false" ht="15" hidden="false" customHeight="false" outlineLevel="0" collapsed="false">
      <c r="A824" s="59" t="n">
        <v>822</v>
      </c>
      <c r="B824" s="71" t="s">
        <v>103</v>
      </c>
      <c r="C824" s="71" t="s">
        <v>102</v>
      </c>
      <c r="D824" s="72" t="n">
        <v>0.192</v>
      </c>
      <c r="E824" s="72" t="n">
        <v>0.048</v>
      </c>
      <c r="F824" s="72" t="n">
        <v>0.336</v>
      </c>
      <c r="G824" s="73" t="n">
        <f aca="false">D824+E824+F824</f>
        <v>0.576</v>
      </c>
      <c r="H824" s="73" t="n">
        <f aca="false">I824-G824</f>
        <v>3.824</v>
      </c>
      <c r="I824" s="16" t="n">
        <v>4.4</v>
      </c>
      <c r="J824" s="74" t="n">
        <f aca="false">H824/I824*100</f>
        <v>86.9090909090909</v>
      </c>
      <c r="K824" s="62" t="n">
        <v>356</v>
      </c>
      <c r="L824" s="73" t="n">
        <f aca="false">M824+N824-P824</f>
        <v>41</v>
      </c>
      <c r="M824" s="74" t="n">
        <v>83</v>
      </c>
      <c r="N824" s="74" t="n">
        <v>9</v>
      </c>
      <c r="O824" s="75" t="n">
        <f aca="false">L824/(H824*Q824)</f>
        <v>10.8300579011876</v>
      </c>
      <c r="P824" s="74" t="n">
        <v>51</v>
      </c>
      <c r="Q824" s="72" t="n">
        <v>0.99</v>
      </c>
      <c r="R824" s="73" t="n">
        <f aca="false">S824*T824*U824*V824</f>
        <v>6.435</v>
      </c>
      <c r="S824" s="74" t="n">
        <v>6</v>
      </c>
      <c r="T824" s="72" t="n">
        <v>0.45</v>
      </c>
      <c r="U824" s="72" t="n">
        <f aca="false">44/12</f>
        <v>3.66666666666667</v>
      </c>
      <c r="V824" s="72" t="n">
        <f aca="false">IF(B824="озимая пшеница", IF(C824="классическая технология", 0.65, 0.82),
 IF(B824="подсолнечник", IF(C824="классическая технология", 0.68, 0.75),
 IF(B824="кукуруза", IF(C824="классическая технология", 0.65, 0.85),
 IF(B824="многолетние травы", IF(C824="классическая технология", 0.55, 0.7),
 IF(B824="Лён", IF(C824="классическая технология", 0.48, 0.7),
 IF(B824="Горох", IF(C824="классическая технология", 0.55, 0.8),
 "введите корректное значение"
 ))))))</f>
        <v>0.65</v>
      </c>
      <c r="W824" s="73" t="n">
        <f aca="false">H824*X824</f>
        <v>3.2504</v>
      </c>
      <c r="X824" s="72" t="n">
        <v>0.85</v>
      </c>
    </row>
    <row r="825" customFormat="false" ht="15" hidden="false" customHeight="false" outlineLevel="0" collapsed="false">
      <c r="A825" s="59" t="n">
        <v>823</v>
      </c>
      <c r="B825" s="71" t="s">
        <v>104</v>
      </c>
      <c r="C825" s="71" t="s">
        <v>102</v>
      </c>
      <c r="D825" s="72" t="n">
        <v>0.24</v>
      </c>
      <c r="E825" s="72" t="n">
        <v>0.04</v>
      </c>
      <c r="F825" s="72" t="n">
        <v>0.24</v>
      </c>
      <c r="G825" s="73" t="n">
        <f aca="false">D825+E825+F825</f>
        <v>0.52</v>
      </c>
      <c r="H825" s="73" t="n">
        <f aca="false">I825-G825</f>
        <v>1.88</v>
      </c>
      <c r="I825" s="16" t="n">
        <v>2.4</v>
      </c>
      <c r="J825" s="74" t="n">
        <f aca="false">H825/I825*100</f>
        <v>78.3333333333333</v>
      </c>
      <c r="K825" s="62" t="n">
        <v>239</v>
      </c>
      <c r="L825" s="73" t="n">
        <f aca="false">M825+N825-P825</f>
        <v>79</v>
      </c>
      <c r="M825" s="74" t="n">
        <v>123</v>
      </c>
      <c r="N825" s="74" t="n">
        <v>8</v>
      </c>
      <c r="O825" s="75" t="n">
        <f aca="false">L825/(H825*Q825)</f>
        <v>45.1841683825212</v>
      </c>
      <c r="P825" s="74" t="n">
        <v>52</v>
      </c>
      <c r="Q825" s="72" t="n">
        <v>0.93</v>
      </c>
      <c r="R825" s="73" t="n">
        <f aca="false">S825*T825*U825*V825</f>
        <v>5.445</v>
      </c>
      <c r="S825" s="74" t="n">
        <v>6</v>
      </c>
      <c r="T825" s="72" t="n">
        <v>0.45</v>
      </c>
      <c r="U825" s="72" t="n">
        <f aca="false">44/12</f>
        <v>3.66666666666667</v>
      </c>
      <c r="V825" s="72" t="n">
        <f aca="false">IF(B825="озимая пшеница", IF(C825="классическая технология", 0.65, 0.82),
 IF(B825="подсолнечник", IF(C825="классическая технология", 0.68, 0.75),
 IF(B825="кукуруза", IF(C825="классическая технология", 0.65, 0.85),
 IF(B825="многолетние травы", IF(C825="классическая технология", 0.55, 0.7),
 IF(B825="Лён", IF(C825="классическая технология", 0.48, 0.7),
 IF(B825="Горох", IF(C825="классическая технология", 0.55, 0.8),
 "введите корректное значение"
 ))))))</f>
        <v>0.55</v>
      </c>
      <c r="W825" s="73" t="n">
        <f aca="false">H825*X825</f>
        <v>1.598</v>
      </c>
      <c r="X825" s="72" t="n">
        <v>0.85</v>
      </c>
    </row>
    <row r="826" customFormat="false" ht="15" hidden="false" customHeight="false" outlineLevel="0" collapsed="false">
      <c r="A826" s="59" t="n">
        <v>824</v>
      </c>
      <c r="B826" s="71" t="s">
        <v>103</v>
      </c>
      <c r="C826" s="71" t="s">
        <v>101</v>
      </c>
      <c r="D826" s="72" t="n">
        <v>0.414</v>
      </c>
      <c r="E826" s="72" t="n">
        <v>0.138</v>
      </c>
      <c r="F826" s="72" t="n">
        <v>0.276</v>
      </c>
      <c r="G826" s="73" t="n">
        <f aca="false">D826+E826+F826</f>
        <v>0.828</v>
      </c>
      <c r="H826" s="73" t="n">
        <f aca="false">I826-G826</f>
        <v>6.272</v>
      </c>
      <c r="I826" s="16" t="n">
        <v>7.1</v>
      </c>
      <c r="J826" s="74" t="n">
        <f aca="false">H826/I826*100</f>
        <v>88.3380281690141</v>
      </c>
      <c r="K826" s="62" t="n">
        <v>170</v>
      </c>
      <c r="L826" s="73" t="n">
        <f aca="false">M826+N826-P826</f>
        <v>67</v>
      </c>
      <c r="M826" s="74" t="n">
        <v>102</v>
      </c>
      <c r="N826" s="74" t="n">
        <v>5</v>
      </c>
      <c r="O826" s="75" t="n">
        <f aca="false">L826/(H826*Q826)</f>
        <v>12.0026943361614</v>
      </c>
      <c r="P826" s="74" t="n">
        <v>40</v>
      </c>
      <c r="Q826" s="72" t="n">
        <v>0.89</v>
      </c>
      <c r="R826" s="73" t="n">
        <f aca="false">S826*T826*U826*V826</f>
        <v>6.765</v>
      </c>
      <c r="S826" s="74" t="n">
        <v>5</v>
      </c>
      <c r="T826" s="72" t="n">
        <v>0.45</v>
      </c>
      <c r="U826" s="72" t="n">
        <f aca="false">44/12</f>
        <v>3.66666666666667</v>
      </c>
      <c r="V826" s="72" t="n">
        <f aca="false">IF(B826="озимая пшеница", IF(C826="классическая технология", 0.65, 0.82),
 IF(B826="подсолнечник", IF(C826="классическая технология", 0.68, 0.75),
 IF(B826="кукуруза", IF(C826="классическая технология", 0.65, 0.85),
 IF(B826="многолетние травы", IF(C826="классическая технология", 0.55, 0.7),
 IF(B826="Лён", IF(C826="классическая технология", 0.48, 0.7),
 IF(B826="Горох", IF(C826="классическая технология", 0.55, 0.8),
 "введите корректное значение"
 ))))))</f>
        <v>0.82</v>
      </c>
      <c r="W826" s="73" t="n">
        <f aca="false">H826*X826</f>
        <v>6.272</v>
      </c>
      <c r="X826" s="72" t="n">
        <v>1</v>
      </c>
    </row>
    <row r="827" customFormat="false" ht="15" hidden="false" customHeight="false" outlineLevel="0" collapsed="false">
      <c r="A827" s="59" t="n">
        <v>825</v>
      </c>
      <c r="B827" s="71" t="s">
        <v>107</v>
      </c>
      <c r="C827" s="71" t="s">
        <v>102</v>
      </c>
      <c r="D827" s="72" t="n">
        <v>0.208</v>
      </c>
      <c r="E827" s="72" t="n">
        <v>0.104</v>
      </c>
      <c r="F827" s="72" t="n">
        <v>0.416</v>
      </c>
      <c r="G827" s="73" t="n">
        <f aca="false">D827+E827+F827</f>
        <v>0.728</v>
      </c>
      <c r="H827" s="73" t="n">
        <f aca="false">I827-G827</f>
        <v>0.472</v>
      </c>
      <c r="I827" s="16" t="n">
        <v>1.2</v>
      </c>
      <c r="J827" s="74" t="n">
        <f aca="false">H827/I827*100</f>
        <v>39.3333333333333</v>
      </c>
      <c r="K827" s="62" t="n">
        <v>239</v>
      </c>
      <c r="L827" s="73" t="n">
        <f aca="false">M827+N827-P827</f>
        <v>49</v>
      </c>
      <c r="M827" s="74" t="n">
        <v>102</v>
      </c>
      <c r="N827" s="74" t="n">
        <v>13</v>
      </c>
      <c r="O827" s="75" t="n">
        <f aca="false">L827/(H827*Q827)</f>
        <v>114.080834419817</v>
      </c>
      <c r="P827" s="74" t="n">
        <v>66</v>
      </c>
      <c r="Q827" s="72" t="n">
        <v>0.91</v>
      </c>
      <c r="R827" s="73" t="n">
        <f aca="false">S827*T827*U827*V827</f>
        <v>6.732</v>
      </c>
      <c r="S827" s="74" t="n">
        <v>6</v>
      </c>
      <c r="T827" s="72" t="n">
        <v>0.45</v>
      </c>
      <c r="U827" s="72" t="n">
        <f aca="false">44/12</f>
        <v>3.66666666666667</v>
      </c>
      <c r="V827" s="72" t="n">
        <f aca="false">IF(B827="озимая пшеница", IF(C827="классическая технология", 0.65, 0.82),
 IF(B827="подсолнечник", IF(C827="классическая технология", 0.68, 0.75),
 IF(B827="кукуруза", IF(C827="классическая технология", 0.65, 0.85),
 IF(B827="многолетние травы", IF(C827="классическая технология", 0.55, 0.7),
 IF(B827="Лён", IF(C827="классическая технология", 0.48, 0.7),
 IF(B827="Горох", IF(C827="классическая технология", 0.55, 0.8),
 "введите корректное значение"
 ))))))</f>
        <v>0.68</v>
      </c>
      <c r="W827" s="73" t="n">
        <f aca="false">H827*X827</f>
        <v>0.44368</v>
      </c>
      <c r="X827" s="72" t="n">
        <v>0.94</v>
      </c>
    </row>
    <row r="828" customFormat="false" ht="15" hidden="false" customHeight="false" outlineLevel="0" collapsed="false">
      <c r="A828" s="59" t="n">
        <v>826</v>
      </c>
      <c r="B828" s="71" t="s">
        <v>107</v>
      </c>
      <c r="C828" s="71" t="s">
        <v>102</v>
      </c>
      <c r="D828" s="72" t="n">
        <v>0.488</v>
      </c>
      <c r="E828" s="72" t="n">
        <v>0.061</v>
      </c>
      <c r="F828" s="72" t="n">
        <v>0.366</v>
      </c>
      <c r="G828" s="73" t="n">
        <f aca="false">D828+E828+F828</f>
        <v>0.915</v>
      </c>
      <c r="H828" s="73" t="n">
        <f aca="false">I828-G828</f>
        <v>0.385</v>
      </c>
      <c r="I828" s="16" t="n">
        <v>1.3</v>
      </c>
      <c r="J828" s="74" t="n">
        <f aca="false">H828/I828*100</f>
        <v>29.6153846153846</v>
      </c>
      <c r="K828" s="62" t="n">
        <v>193</v>
      </c>
      <c r="L828" s="73" t="n">
        <f aca="false">M828+N828-P828</f>
        <v>89</v>
      </c>
      <c r="M828" s="74" t="n">
        <v>131</v>
      </c>
      <c r="N828" s="74" t="n">
        <v>8</v>
      </c>
      <c r="O828" s="75" t="n">
        <f aca="false">L828/(H828*Q828)</f>
        <v>259.74025974026</v>
      </c>
      <c r="P828" s="74" t="n">
        <v>50</v>
      </c>
      <c r="Q828" s="72" t="n">
        <v>0.89</v>
      </c>
      <c r="R828" s="73" t="n">
        <f aca="false">S828*T828*U828*V828</f>
        <v>6.732</v>
      </c>
      <c r="S828" s="74" t="n">
        <v>6</v>
      </c>
      <c r="T828" s="72" t="n">
        <v>0.45</v>
      </c>
      <c r="U828" s="72" t="n">
        <f aca="false">44/12</f>
        <v>3.66666666666667</v>
      </c>
      <c r="V828" s="72" t="n">
        <f aca="false">IF(B828="озимая пшеница", IF(C828="классическая технология", 0.65, 0.82),
 IF(B828="подсолнечник", IF(C828="классическая технология", 0.68, 0.75),
 IF(B828="кукуруза", IF(C828="классическая технология", 0.65, 0.85),
 IF(B828="многолетние травы", IF(C828="классическая технология", 0.55, 0.7),
 IF(B828="Лён", IF(C828="классическая технология", 0.48, 0.7),
 IF(B828="Горох", IF(C828="классическая технология", 0.55, 0.8),
 "введите корректное значение"
 ))))))</f>
        <v>0.68</v>
      </c>
      <c r="W828" s="73" t="n">
        <f aca="false">H828*X828</f>
        <v>0.3157</v>
      </c>
      <c r="X828" s="72" t="n">
        <v>0.82</v>
      </c>
    </row>
    <row r="829" customFormat="false" ht="15" hidden="false" customHeight="false" outlineLevel="0" collapsed="false">
      <c r="A829" s="59" t="n">
        <v>827</v>
      </c>
      <c r="B829" s="71" t="s">
        <v>103</v>
      </c>
      <c r="C829" s="71" t="s">
        <v>102</v>
      </c>
      <c r="D829" s="72" t="n">
        <v>0.156</v>
      </c>
      <c r="E829" s="72" t="n">
        <v>0.104</v>
      </c>
      <c r="F829" s="72" t="n">
        <v>0.364</v>
      </c>
      <c r="G829" s="73" t="n">
        <f aca="false">D829+E829+F829</f>
        <v>0.624</v>
      </c>
      <c r="H829" s="73" t="n">
        <f aca="false">I829-G829</f>
        <v>6.276</v>
      </c>
      <c r="I829" s="16" t="n">
        <v>6.9</v>
      </c>
      <c r="J829" s="74" t="n">
        <f aca="false">H829/I829*100</f>
        <v>90.9565217391304</v>
      </c>
      <c r="K829" s="62" t="n">
        <v>339</v>
      </c>
      <c r="L829" s="73" t="n">
        <f aca="false">M829+N829-P829</f>
        <v>61</v>
      </c>
      <c r="M829" s="74" t="n">
        <v>133</v>
      </c>
      <c r="N829" s="74" t="n">
        <v>5</v>
      </c>
      <c r="O829" s="75" t="n">
        <f aca="false">L829/(H829*Q829)</f>
        <v>10.2311227399282</v>
      </c>
      <c r="P829" s="74" t="n">
        <v>77</v>
      </c>
      <c r="Q829" s="72" t="n">
        <v>0.95</v>
      </c>
      <c r="R829" s="73" t="n">
        <f aca="false">S829*T829*U829*V829</f>
        <v>3.2175</v>
      </c>
      <c r="S829" s="74" t="n">
        <v>3</v>
      </c>
      <c r="T829" s="72" t="n">
        <v>0.45</v>
      </c>
      <c r="U829" s="72" t="n">
        <f aca="false">44/12</f>
        <v>3.66666666666667</v>
      </c>
      <c r="V829" s="72" t="n">
        <f aca="false">IF(B829="озимая пшеница", IF(C829="классическая технология", 0.65, 0.82),
 IF(B829="подсолнечник", IF(C829="классическая технология", 0.68, 0.75),
 IF(B829="кукуруза", IF(C829="классическая технология", 0.65, 0.85),
 IF(B829="многолетние травы", IF(C829="классическая технология", 0.55, 0.7),
 IF(B829="Лён", IF(C829="классическая технология", 0.48, 0.7),
 IF(B829="Горох", IF(C829="классическая технология", 0.55, 0.8),
 "введите корректное значение"
 ))))))</f>
        <v>0.65</v>
      </c>
      <c r="W829" s="73" t="n">
        <f aca="false">H829*X829</f>
        <v>5.89944</v>
      </c>
      <c r="X829" s="72" t="n">
        <v>0.94</v>
      </c>
    </row>
    <row r="830" customFormat="false" ht="15" hidden="false" customHeight="false" outlineLevel="0" collapsed="false">
      <c r="A830" s="59" t="n">
        <v>828</v>
      </c>
      <c r="B830" s="71" t="s">
        <v>105</v>
      </c>
      <c r="C830" s="71" t="s">
        <v>101</v>
      </c>
      <c r="D830" s="72" t="n">
        <v>0.288</v>
      </c>
      <c r="E830" s="72" t="n">
        <v>0.048</v>
      </c>
      <c r="F830" s="72" t="n">
        <v>0.336</v>
      </c>
      <c r="G830" s="73" t="n">
        <f aca="false">D830+E830+F830</f>
        <v>0.672</v>
      </c>
      <c r="H830" s="73" t="n">
        <f aca="false">I830-G830</f>
        <v>2.828</v>
      </c>
      <c r="I830" s="16" t="n">
        <v>3.5</v>
      </c>
      <c r="J830" s="74" t="n">
        <f aca="false">H830/I830*100</f>
        <v>80.8</v>
      </c>
      <c r="K830" s="62" t="n">
        <v>318</v>
      </c>
      <c r="L830" s="73" t="n">
        <f aca="false">M830+N830-P830</f>
        <v>85</v>
      </c>
      <c r="M830" s="74" t="n">
        <v>113</v>
      </c>
      <c r="N830" s="74" t="n">
        <v>12</v>
      </c>
      <c r="O830" s="75" t="n">
        <f aca="false">L830/(H830*Q830)</f>
        <v>31.6385021960843</v>
      </c>
      <c r="P830" s="74" t="n">
        <v>40</v>
      </c>
      <c r="Q830" s="72" t="n">
        <v>0.95</v>
      </c>
      <c r="R830" s="73" t="n">
        <f aca="false">S830*T830*U830*V830</f>
        <v>4.2075</v>
      </c>
      <c r="S830" s="74" t="n">
        <v>3</v>
      </c>
      <c r="T830" s="72" t="n">
        <v>0.45</v>
      </c>
      <c r="U830" s="72" t="n">
        <f aca="false">44/12</f>
        <v>3.66666666666667</v>
      </c>
      <c r="V830" s="72" t="n">
        <f aca="false">IF(B830="озимая пшеница", IF(C830="классическая технология", 0.65, 0.82),
 IF(B830="подсолнечник", IF(C830="классическая технология", 0.68, 0.75),
 IF(B830="кукуруза", IF(C830="классическая технология", 0.65, 0.85),
 IF(B830="многолетние травы", IF(C830="классическая технология", 0.55, 0.7),
 IF(B830="Лён", IF(C830="классическая технология", 0.48, 0.7),
 IF(B830="Горох", IF(C830="классическая технология", 0.55, 0.8),
 "введите корректное значение"
 ))))))</f>
        <v>0.85</v>
      </c>
      <c r="W830" s="73" t="n">
        <f aca="false">H830*X830</f>
        <v>2.46036</v>
      </c>
      <c r="X830" s="72" t="n">
        <v>0.87</v>
      </c>
    </row>
    <row r="831" customFormat="false" ht="15" hidden="false" customHeight="false" outlineLevel="0" collapsed="false">
      <c r="A831" s="59" t="n">
        <v>829</v>
      </c>
      <c r="B831" s="71" t="s">
        <v>105</v>
      </c>
      <c r="C831" s="71" t="s">
        <v>101</v>
      </c>
      <c r="D831" s="72" t="n">
        <v>0.31</v>
      </c>
      <c r="E831" s="72" t="n">
        <v>0.062</v>
      </c>
      <c r="F831" s="72" t="n">
        <v>0.186</v>
      </c>
      <c r="G831" s="73" t="n">
        <f aca="false">D831+E831+F831</f>
        <v>0.558</v>
      </c>
      <c r="H831" s="73" t="n">
        <f aca="false">I831-G831</f>
        <v>4.442</v>
      </c>
      <c r="I831" s="16" t="n">
        <v>5</v>
      </c>
      <c r="J831" s="74" t="n">
        <f aca="false">H831/I831*100</f>
        <v>88.84</v>
      </c>
      <c r="K831" s="62" t="n">
        <v>138</v>
      </c>
      <c r="L831" s="73" t="n">
        <f aca="false">M831+N831-P831</f>
        <v>13</v>
      </c>
      <c r="M831" s="74" t="n">
        <v>67</v>
      </c>
      <c r="N831" s="74" t="n">
        <v>10</v>
      </c>
      <c r="O831" s="75" t="n">
        <f aca="false">L831/(H831*Q831)</f>
        <v>3.08064172136781</v>
      </c>
      <c r="P831" s="74" t="n">
        <v>64</v>
      </c>
      <c r="Q831" s="72" t="n">
        <v>0.95</v>
      </c>
      <c r="R831" s="73" t="n">
        <f aca="false">S831*T831*U831*V831</f>
        <v>5.61</v>
      </c>
      <c r="S831" s="74" t="n">
        <v>4</v>
      </c>
      <c r="T831" s="72" t="n">
        <v>0.45</v>
      </c>
      <c r="U831" s="72" t="n">
        <f aca="false">44/12</f>
        <v>3.66666666666667</v>
      </c>
      <c r="V831" s="72" t="n">
        <f aca="false">IF(B831="озимая пшеница", IF(C831="классическая технология", 0.65, 0.82),
 IF(B831="подсолнечник", IF(C831="классическая технология", 0.68, 0.75),
 IF(B831="кукуруза", IF(C831="классическая технология", 0.65, 0.85),
 IF(B831="многолетние травы", IF(C831="классическая технология", 0.55, 0.7),
 IF(B831="Лён", IF(C831="классическая технология", 0.48, 0.7),
 IF(B831="Горох", IF(C831="классическая технология", 0.55, 0.8),
 "введите корректное значение"
 ))))))</f>
        <v>0.85</v>
      </c>
      <c r="W831" s="73" t="n">
        <f aca="false">H831*X831</f>
        <v>3.73128</v>
      </c>
      <c r="X831" s="72" t="n">
        <v>0.84</v>
      </c>
    </row>
    <row r="832" customFormat="false" ht="15" hidden="false" customHeight="false" outlineLevel="0" collapsed="false">
      <c r="A832" s="59" t="n">
        <v>830</v>
      </c>
      <c r="B832" s="71" t="s">
        <v>100</v>
      </c>
      <c r="C832" s="71" t="s">
        <v>101</v>
      </c>
      <c r="D832" s="72" t="n">
        <v>0.432</v>
      </c>
      <c r="E832" s="72" t="n">
        <v>0.108</v>
      </c>
      <c r="F832" s="72" t="n">
        <v>0.27</v>
      </c>
      <c r="G832" s="73" t="n">
        <f aca="false">D832+E832+F832</f>
        <v>0.81</v>
      </c>
      <c r="H832" s="73" t="n">
        <f aca="false">I832-G832</f>
        <v>0.39</v>
      </c>
      <c r="I832" s="16" t="n">
        <v>1.2</v>
      </c>
      <c r="J832" s="74" t="n">
        <f aca="false">H832/I832*100</f>
        <v>32.5</v>
      </c>
      <c r="K832" s="62" t="n">
        <v>212</v>
      </c>
      <c r="L832" s="73" t="n">
        <f aca="false">M832+N832-P832</f>
        <v>87</v>
      </c>
      <c r="M832" s="74" t="n">
        <v>143</v>
      </c>
      <c r="N832" s="74" t="n">
        <v>13</v>
      </c>
      <c r="O832" s="75" t="n">
        <f aca="false">L832/(H832*Q832)</f>
        <v>237.315875613748</v>
      </c>
      <c r="P832" s="74" t="n">
        <v>69</v>
      </c>
      <c r="Q832" s="72" t="n">
        <v>0.94</v>
      </c>
      <c r="R832" s="73" t="n">
        <f aca="false">S832*T832*U832*V832</f>
        <v>4.62</v>
      </c>
      <c r="S832" s="74" t="n">
        <v>4</v>
      </c>
      <c r="T832" s="72" t="n">
        <v>0.45</v>
      </c>
      <c r="U832" s="72" t="n">
        <f aca="false">44/12</f>
        <v>3.66666666666667</v>
      </c>
      <c r="V832" s="72" t="n">
        <f aca="false">IF(B832="озимая пшеница", IF(C832="классическая технология", 0.65, 0.82),
 IF(B832="подсолнечник", IF(C832="классическая технология", 0.68, 0.75),
 IF(B832="кукуруза", IF(C832="классическая технология", 0.65, 0.85),
 IF(B832="многолетние травы", IF(C832="классическая технология", 0.55, 0.7),
 IF(B832="Лён", IF(C832="классическая технология", 0.48, 0.7),
 IF(B832="Горох", IF(C832="классическая технология", 0.55, 0.8),
 "введите корректное значение"
 ))))))</f>
        <v>0.7</v>
      </c>
      <c r="W832" s="73" t="n">
        <f aca="false">H832*X832</f>
        <v>0.3315</v>
      </c>
      <c r="X832" s="72" t="n">
        <v>0.85</v>
      </c>
    </row>
    <row r="833" customFormat="false" ht="15" hidden="false" customHeight="false" outlineLevel="0" collapsed="false">
      <c r="A833" s="59" t="n">
        <v>831</v>
      </c>
      <c r="B833" s="71" t="s">
        <v>104</v>
      </c>
      <c r="C833" s="71" t="s">
        <v>102</v>
      </c>
      <c r="D833" s="72" t="n">
        <v>0.35</v>
      </c>
      <c r="E833" s="72" t="n">
        <v>0.1</v>
      </c>
      <c r="F833" s="72" t="n">
        <v>0.1</v>
      </c>
      <c r="G833" s="73" t="n">
        <f aca="false">D833+E833+F833</f>
        <v>0.55</v>
      </c>
      <c r="H833" s="73" t="n">
        <f aca="false">I833-G833</f>
        <v>1.45</v>
      </c>
      <c r="I833" s="16" t="n">
        <v>2</v>
      </c>
      <c r="J833" s="74" t="n">
        <f aca="false">H833/I833*100</f>
        <v>72.5</v>
      </c>
      <c r="K833" s="62" t="n">
        <v>324</v>
      </c>
      <c r="L833" s="73" t="n">
        <f aca="false">M833+N833-P833</f>
        <v>44</v>
      </c>
      <c r="M833" s="74" t="n">
        <v>125</v>
      </c>
      <c r="N833" s="74" t="n">
        <v>6</v>
      </c>
      <c r="O833" s="75" t="n">
        <f aca="false">L833/(H833*Q833)</f>
        <v>37.4627501064283</v>
      </c>
      <c r="P833" s="74" t="n">
        <v>87</v>
      </c>
      <c r="Q833" s="72" t="n">
        <v>0.81</v>
      </c>
      <c r="R833" s="73" t="n">
        <f aca="false">S833*T833*U833*V833</f>
        <v>5.445</v>
      </c>
      <c r="S833" s="74" t="n">
        <v>6</v>
      </c>
      <c r="T833" s="72" t="n">
        <v>0.45</v>
      </c>
      <c r="U833" s="72" t="n">
        <f aca="false">44/12</f>
        <v>3.66666666666667</v>
      </c>
      <c r="V833" s="72" t="n">
        <f aca="false">IF(B833="озимая пшеница", IF(C833="классическая технология", 0.65, 0.82),
 IF(B833="подсолнечник", IF(C833="классическая технология", 0.68, 0.75),
 IF(B833="кукуруза", IF(C833="классическая технология", 0.65, 0.85),
 IF(B833="многолетние травы", IF(C833="классическая технология", 0.55, 0.7),
 IF(B833="Лён", IF(C833="классическая технология", 0.48, 0.7),
 IF(B833="Горох", IF(C833="классическая технология", 0.55, 0.8),
 "введите корректное значение"
 ))))))</f>
        <v>0.55</v>
      </c>
      <c r="W833" s="73" t="n">
        <f aca="false">H833*X833</f>
        <v>1.392</v>
      </c>
      <c r="X833" s="72" t="n">
        <v>0.96</v>
      </c>
    </row>
    <row r="834" customFormat="false" ht="15" hidden="false" customHeight="false" outlineLevel="0" collapsed="false">
      <c r="A834" s="59" t="n">
        <v>832</v>
      </c>
      <c r="B834" s="71" t="s">
        <v>107</v>
      </c>
      <c r="C834" s="71" t="s">
        <v>101</v>
      </c>
      <c r="D834" s="72" t="n">
        <v>0.292</v>
      </c>
      <c r="E834" s="72" t="n">
        <v>0.073</v>
      </c>
      <c r="F834" s="72" t="n">
        <v>0.365</v>
      </c>
      <c r="G834" s="73" t="n">
        <f aca="false">D834+E834+F834</f>
        <v>0.73</v>
      </c>
      <c r="H834" s="73" t="n">
        <f aca="false">I834-G834</f>
        <v>0.27</v>
      </c>
      <c r="I834" s="16" t="n">
        <v>1</v>
      </c>
      <c r="J834" s="74" t="n">
        <f aca="false">H834/I834*100</f>
        <v>27</v>
      </c>
      <c r="K834" s="62" t="n">
        <v>458</v>
      </c>
      <c r="L834" s="73" t="n">
        <f aca="false">M834+N834-P834</f>
        <v>67</v>
      </c>
      <c r="M834" s="74" t="n">
        <v>123</v>
      </c>
      <c r="N834" s="74" t="n">
        <v>9</v>
      </c>
      <c r="O834" s="75" t="n">
        <f aca="false">L834/(H834*Q834)</f>
        <v>255.822833142421</v>
      </c>
      <c r="P834" s="74" t="n">
        <v>65</v>
      </c>
      <c r="Q834" s="72" t="n">
        <v>0.97</v>
      </c>
      <c r="R834" s="73" t="n">
        <f aca="false">S834*T834*U834*V834</f>
        <v>7.425</v>
      </c>
      <c r="S834" s="74" t="n">
        <v>6</v>
      </c>
      <c r="T834" s="72" t="n">
        <v>0.45</v>
      </c>
      <c r="U834" s="72" t="n">
        <f aca="false">44/12</f>
        <v>3.66666666666667</v>
      </c>
      <c r="V834" s="72" t="n">
        <f aca="false">IF(B834="озимая пшеница", IF(C834="классическая технология", 0.65, 0.82),
 IF(B834="подсолнечник", IF(C834="классическая технология", 0.68, 0.75),
 IF(B834="кукуруза", IF(C834="классическая технология", 0.65, 0.85),
 IF(B834="многолетние травы", IF(C834="классическая технология", 0.55, 0.7),
 IF(B834="Лён", IF(C834="классическая технология", 0.48, 0.7),
 IF(B834="Горох", IF(C834="классическая технология", 0.55, 0.8),
 "введите корректное значение"
 ))))))</f>
        <v>0.75</v>
      </c>
      <c r="W834" s="73" t="n">
        <f aca="false">H834*X834</f>
        <v>0.2295</v>
      </c>
      <c r="X834" s="72" t="n">
        <v>0.85</v>
      </c>
    </row>
    <row r="835" customFormat="false" ht="15" hidden="false" customHeight="false" outlineLevel="0" collapsed="false">
      <c r="A835" s="59" t="n">
        <v>833</v>
      </c>
      <c r="B835" s="71" t="s">
        <v>107</v>
      </c>
      <c r="C835" s="71" t="s">
        <v>101</v>
      </c>
      <c r="D835" s="72" t="n">
        <v>0.174</v>
      </c>
      <c r="E835" s="72" t="n">
        <v>0.058</v>
      </c>
      <c r="F835" s="72" t="n">
        <v>0.116</v>
      </c>
      <c r="G835" s="73" t="n">
        <f aca="false">D835+E835+F835</f>
        <v>0.348</v>
      </c>
      <c r="H835" s="73" t="n">
        <f aca="false">I835-G835</f>
        <v>1.452</v>
      </c>
      <c r="I835" s="16" t="n">
        <v>1.8</v>
      </c>
      <c r="J835" s="74" t="n">
        <f aca="false">H835/I835*100</f>
        <v>80.6666666666667</v>
      </c>
      <c r="K835" s="62" t="n">
        <v>477</v>
      </c>
      <c r="L835" s="73" t="n">
        <f aca="false">M835+N835-P835</f>
        <v>87</v>
      </c>
      <c r="M835" s="74" t="n">
        <v>119</v>
      </c>
      <c r="N835" s="74" t="n">
        <v>12</v>
      </c>
      <c r="O835" s="75" t="n">
        <f aca="false">L835/(H835*Q835)</f>
        <v>61.140158542756</v>
      </c>
      <c r="P835" s="74" t="n">
        <v>44</v>
      </c>
      <c r="Q835" s="72" t="n">
        <v>0.98</v>
      </c>
      <c r="R835" s="73" t="n">
        <f aca="false">S835*T835*U835*V835</f>
        <v>6.1875</v>
      </c>
      <c r="S835" s="74" t="n">
        <v>5</v>
      </c>
      <c r="T835" s="72" t="n">
        <v>0.45</v>
      </c>
      <c r="U835" s="72" t="n">
        <f aca="false">44/12</f>
        <v>3.66666666666667</v>
      </c>
      <c r="V835" s="72" t="n">
        <f aca="false">IF(B835="озимая пшеница", IF(C835="классическая технология", 0.65, 0.82),
 IF(B835="подсолнечник", IF(C835="классическая технология", 0.68, 0.75),
 IF(B835="кукуруза", IF(C835="классическая технология", 0.65, 0.85),
 IF(B835="многолетние травы", IF(C835="классическая технология", 0.55, 0.7),
 IF(B835="Лён", IF(C835="классическая технология", 0.48, 0.7),
 IF(B835="Горох", IF(C835="классическая технология", 0.55, 0.8),
 "введите корректное значение"
 ))))))</f>
        <v>0.75</v>
      </c>
      <c r="W835" s="73" t="n">
        <f aca="false">H835*X835</f>
        <v>1.36488</v>
      </c>
      <c r="X835" s="72" t="n">
        <v>0.94</v>
      </c>
    </row>
    <row r="836" customFormat="false" ht="15" hidden="false" customHeight="false" outlineLevel="0" collapsed="false">
      <c r="A836" s="59" t="n">
        <v>834</v>
      </c>
      <c r="B836" s="71" t="s">
        <v>103</v>
      </c>
      <c r="C836" s="71" t="s">
        <v>101</v>
      </c>
      <c r="D836" s="72" t="n">
        <v>0.21</v>
      </c>
      <c r="E836" s="72" t="n">
        <v>0.07</v>
      </c>
      <c r="F836" s="72" t="n">
        <v>0.14</v>
      </c>
      <c r="G836" s="73" t="n">
        <f aca="false">D836+E836+F836</f>
        <v>0.42</v>
      </c>
      <c r="H836" s="73" t="n">
        <f aca="false">I836-G836</f>
        <v>4.88</v>
      </c>
      <c r="I836" s="16" t="n">
        <v>5.3</v>
      </c>
      <c r="J836" s="74" t="n">
        <f aca="false">H836/I836*100</f>
        <v>92.0754716981132</v>
      </c>
      <c r="K836" s="62" t="n">
        <v>241</v>
      </c>
      <c r="L836" s="73" t="n">
        <f aca="false">M836+N836-P836</f>
        <v>47</v>
      </c>
      <c r="M836" s="74" t="n">
        <v>87</v>
      </c>
      <c r="N836" s="74" t="n">
        <v>11</v>
      </c>
      <c r="O836" s="75" t="n">
        <f aca="false">L836/(H836*Q836)</f>
        <v>9.82770157243225</v>
      </c>
      <c r="P836" s="74" t="n">
        <v>51</v>
      </c>
      <c r="Q836" s="72" t="n">
        <v>0.98</v>
      </c>
      <c r="R836" s="73" t="n">
        <f aca="false">S836*T836*U836*V836</f>
        <v>4.059</v>
      </c>
      <c r="S836" s="74" t="n">
        <v>3</v>
      </c>
      <c r="T836" s="72" t="n">
        <v>0.45</v>
      </c>
      <c r="U836" s="72" t="n">
        <f aca="false">44/12</f>
        <v>3.66666666666667</v>
      </c>
      <c r="V836" s="72" t="n">
        <f aca="false">IF(B836="озимая пшеница", IF(C836="классическая технология", 0.65, 0.82),
 IF(B836="подсолнечник", IF(C836="классическая технология", 0.68, 0.75),
 IF(B836="кукуруза", IF(C836="классическая технология", 0.65, 0.85),
 IF(B836="многолетние травы", IF(C836="классическая технология", 0.55, 0.7),
 IF(B836="Лён", IF(C836="классическая технология", 0.48, 0.7),
 IF(B836="Горох", IF(C836="классическая технология", 0.55, 0.8),
 "введите корректное значение"
 ))))))</f>
        <v>0.82</v>
      </c>
      <c r="W836" s="73" t="n">
        <f aca="false">H836*X836</f>
        <v>4.636</v>
      </c>
      <c r="X836" s="72" t="n">
        <v>0.95</v>
      </c>
    </row>
    <row r="837" customFormat="false" ht="15" hidden="false" customHeight="false" outlineLevel="0" collapsed="false">
      <c r="A837" s="59" t="n">
        <v>835</v>
      </c>
      <c r="B837" s="71" t="s">
        <v>106</v>
      </c>
      <c r="C837" s="71" t="s">
        <v>101</v>
      </c>
      <c r="D837" s="72" t="n">
        <v>0.375</v>
      </c>
      <c r="E837" s="72" t="n">
        <v>0.075</v>
      </c>
      <c r="F837" s="72" t="n">
        <v>0.45</v>
      </c>
      <c r="G837" s="73" t="n">
        <f aca="false">D837+E837+F837</f>
        <v>0.9</v>
      </c>
      <c r="H837" s="73" t="n">
        <f aca="false">I837-G837</f>
        <v>3.3</v>
      </c>
      <c r="I837" s="16" t="n">
        <v>4.2</v>
      </c>
      <c r="J837" s="74" t="n">
        <f aca="false">H837/I837*100</f>
        <v>78.5714285714286</v>
      </c>
      <c r="K837" s="62" t="n">
        <v>293</v>
      </c>
      <c r="L837" s="73" t="n">
        <f aca="false">M837+N837-P837</f>
        <v>42</v>
      </c>
      <c r="M837" s="74" t="n">
        <v>79</v>
      </c>
      <c r="N837" s="74" t="n">
        <v>10</v>
      </c>
      <c r="O837" s="75" t="n">
        <f aca="false">L837/(H837*Q837)</f>
        <v>13.5396518375242</v>
      </c>
      <c r="P837" s="74" t="n">
        <v>47</v>
      </c>
      <c r="Q837" s="72" t="n">
        <v>0.94</v>
      </c>
      <c r="R837" s="73" t="n">
        <f aca="false">S837*T837*U837*V837</f>
        <v>5.775</v>
      </c>
      <c r="S837" s="74" t="n">
        <v>5</v>
      </c>
      <c r="T837" s="72" t="n">
        <v>0.45</v>
      </c>
      <c r="U837" s="72" t="n">
        <f aca="false">44/12</f>
        <v>3.66666666666667</v>
      </c>
      <c r="V837" s="72" t="n">
        <f aca="false">IF(B837="озимая пшеница", IF(C837="классическая технология", 0.65, 0.82),
 IF(B837="подсолнечник", IF(C837="классическая технология", 0.68, 0.75),
 IF(B837="кукуруза", IF(C837="классическая технология", 0.65, 0.85),
 IF(B837="многолетние травы", IF(C837="классическая технология", 0.55, 0.7),
 IF(B837="Лён", IF(C837="классическая технология", 0.48, 0.7),
 IF(B837="Горох", IF(C837="классическая технология", 0.55, 0.8),
 "введите корректное значение"
 ))))))</f>
        <v>0.7</v>
      </c>
      <c r="W837" s="73" t="n">
        <f aca="false">H837*X837</f>
        <v>3.201</v>
      </c>
      <c r="X837" s="72" t="n">
        <v>0.97</v>
      </c>
    </row>
    <row r="838" customFormat="false" ht="15" hidden="false" customHeight="false" outlineLevel="0" collapsed="false">
      <c r="A838" s="59" t="n">
        <v>836</v>
      </c>
      <c r="B838" s="71" t="s">
        <v>106</v>
      </c>
      <c r="C838" s="71" t="s">
        <v>102</v>
      </c>
      <c r="D838" s="72" t="n">
        <v>0.301</v>
      </c>
      <c r="E838" s="72" t="n">
        <v>0.043</v>
      </c>
      <c r="F838" s="72" t="n">
        <v>0.258</v>
      </c>
      <c r="G838" s="73" t="n">
        <f aca="false">D838+E838+F838</f>
        <v>0.602</v>
      </c>
      <c r="H838" s="73" t="n">
        <f aca="false">I838-G838</f>
        <v>3.798</v>
      </c>
      <c r="I838" s="16" t="n">
        <v>4.4</v>
      </c>
      <c r="J838" s="74" t="n">
        <f aca="false">H838/I838*100</f>
        <v>86.3181818181818</v>
      </c>
      <c r="K838" s="62" t="n">
        <v>359</v>
      </c>
      <c r="L838" s="73" t="n">
        <f aca="false">M838+N838-P838</f>
        <v>92</v>
      </c>
      <c r="M838" s="74" t="n">
        <v>134</v>
      </c>
      <c r="N838" s="74" t="n">
        <v>7</v>
      </c>
      <c r="O838" s="75" t="n">
        <f aca="false">L838/(H838*Q838)</f>
        <v>26.046532696892</v>
      </c>
      <c r="P838" s="74" t="n">
        <v>49</v>
      </c>
      <c r="Q838" s="72" t="n">
        <v>0.93</v>
      </c>
      <c r="R838" s="73" t="n">
        <f aca="false">S838*T838*U838*V838</f>
        <v>4.5375</v>
      </c>
      <c r="S838" s="74" t="n">
        <v>5</v>
      </c>
      <c r="T838" s="72" t="n">
        <v>0.45</v>
      </c>
      <c r="U838" s="72" t="n">
        <f aca="false">44/12</f>
        <v>3.66666666666667</v>
      </c>
      <c r="V838" s="72" t="n">
        <f aca="false">IF(B838="озимая пшеница", IF(C838="классическая технология", 0.65, 0.82),
 IF(B838="подсолнечник", IF(C838="классическая технология", 0.68, 0.75),
 IF(B838="кукуруза", IF(C838="классическая технология", 0.65, 0.85),
 IF(B838="многолетние травы", IF(C838="классическая технология", 0.55, 0.7),
 IF(B838="Лён", IF(C838="классическая технология", 0.48, 0.7),
 IF(B838="Горох", IF(C838="классическая технология", 0.55, 0.8),
 "введите корректное значение"
 ))))))</f>
        <v>0.55</v>
      </c>
      <c r="W838" s="73" t="n">
        <f aca="false">H838*X838</f>
        <v>3.30426</v>
      </c>
      <c r="X838" s="72" t="n">
        <v>0.87</v>
      </c>
    </row>
    <row r="839" customFormat="false" ht="15" hidden="false" customHeight="false" outlineLevel="0" collapsed="false">
      <c r="A839" s="59" t="n">
        <v>837</v>
      </c>
      <c r="B839" s="71" t="s">
        <v>104</v>
      </c>
      <c r="C839" s="71" t="s">
        <v>102</v>
      </c>
      <c r="D839" s="72" t="n">
        <v>0.168</v>
      </c>
      <c r="E839" s="72" t="n">
        <v>0.056</v>
      </c>
      <c r="F839" s="72" t="n">
        <v>0.392</v>
      </c>
      <c r="G839" s="73" t="n">
        <f aca="false">D839+E839+F839</f>
        <v>0.616</v>
      </c>
      <c r="H839" s="73" t="n">
        <f aca="false">I839-G839</f>
        <v>1.684</v>
      </c>
      <c r="I839" s="16" t="n">
        <v>2.3</v>
      </c>
      <c r="J839" s="74" t="n">
        <f aca="false">H839/I839*100</f>
        <v>73.2173913043478</v>
      </c>
      <c r="K839" s="62" t="n">
        <v>305</v>
      </c>
      <c r="L839" s="73" t="n">
        <f aca="false">M839+N839-P839</f>
        <v>95</v>
      </c>
      <c r="M839" s="74" t="n">
        <v>144</v>
      </c>
      <c r="N839" s="74" t="n">
        <v>5</v>
      </c>
      <c r="O839" s="75" t="n">
        <f aca="false">L839/(H839*Q839)</f>
        <v>58.1580429512452</v>
      </c>
      <c r="P839" s="74" t="n">
        <v>54</v>
      </c>
      <c r="Q839" s="72" t="n">
        <v>0.97</v>
      </c>
      <c r="R839" s="73" t="n">
        <f aca="false">S839*T839*U839*V839</f>
        <v>2.7225</v>
      </c>
      <c r="S839" s="74" t="n">
        <v>3</v>
      </c>
      <c r="T839" s="72" t="n">
        <v>0.45</v>
      </c>
      <c r="U839" s="72" t="n">
        <f aca="false">44/12</f>
        <v>3.66666666666667</v>
      </c>
      <c r="V839" s="72" t="n">
        <f aca="false">IF(B839="озимая пшеница", IF(C839="классическая технология", 0.65, 0.82),
 IF(B839="подсолнечник", IF(C839="классическая технология", 0.68, 0.75),
 IF(B839="кукуруза", IF(C839="классическая технология", 0.65, 0.85),
 IF(B839="многолетние травы", IF(C839="классическая технология", 0.55, 0.7),
 IF(B839="Лён", IF(C839="классическая технология", 0.48, 0.7),
 IF(B839="Горох", IF(C839="классическая технология", 0.55, 0.8),
 "введите корректное значение"
 ))))))</f>
        <v>0.55</v>
      </c>
      <c r="W839" s="73" t="n">
        <f aca="false">H839*X839</f>
        <v>1.53244</v>
      </c>
      <c r="X839" s="72" t="n">
        <v>0.91</v>
      </c>
    </row>
    <row r="840" customFormat="false" ht="15" hidden="false" customHeight="false" outlineLevel="0" collapsed="false">
      <c r="A840" s="59" t="n">
        <v>838</v>
      </c>
      <c r="B840" s="71" t="s">
        <v>105</v>
      </c>
      <c r="C840" s="71" t="s">
        <v>101</v>
      </c>
      <c r="D840" s="72" t="n">
        <v>0.252</v>
      </c>
      <c r="E840" s="72" t="n">
        <v>0.042</v>
      </c>
      <c r="F840" s="72" t="n">
        <v>0.252</v>
      </c>
      <c r="G840" s="73" t="n">
        <f aca="false">D840+E840+F840</f>
        <v>0.546</v>
      </c>
      <c r="H840" s="73" t="n">
        <f aca="false">I840-G840</f>
        <v>2.654</v>
      </c>
      <c r="I840" s="16" t="n">
        <v>3.2</v>
      </c>
      <c r="J840" s="74" t="n">
        <f aca="false">H840/I840*100</f>
        <v>82.9375</v>
      </c>
      <c r="K840" s="62" t="n">
        <v>179</v>
      </c>
      <c r="L840" s="73" t="n">
        <f aca="false">M840+N840-P840</f>
        <v>23</v>
      </c>
      <c r="M840" s="74" t="n">
        <v>74</v>
      </c>
      <c r="N840" s="74" t="n">
        <v>11</v>
      </c>
      <c r="O840" s="75" t="n">
        <f aca="false">L840/(H840*Q840)</f>
        <v>9.3184562154103</v>
      </c>
      <c r="P840" s="74" t="n">
        <v>62</v>
      </c>
      <c r="Q840" s="72" t="n">
        <v>0.93</v>
      </c>
      <c r="R840" s="73" t="n">
        <f aca="false">S840*T840*U840*V840</f>
        <v>7.0125</v>
      </c>
      <c r="S840" s="74" t="n">
        <v>5</v>
      </c>
      <c r="T840" s="72" t="n">
        <v>0.45</v>
      </c>
      <c r="U840" s="72" t="n">
        <f aca="false">44/12</f>
        <v>3.66666666666667</v>
      </c>
      <c r="V840" s="72" t="n">
        <f aca="false">IF(B840="озимая пшеница", IF(C840="классическая технология", 0.65, 0.82),
 IF(B840="подсолнечник", IF(C840="классическая технология", 0.68, 0.75),
 IF(B840="кукуруза", IF(C840="классическая технология", 0.65, 0.85),
 IF(B840="многолетние травы", IF(C840="классическая технология", 0.55, 0.7),
 IF(B840="Лён", IF(C840="классическая технология", 0.48, 0.7),
 IF(B840="Горох", IF(C840="классическая технология", 0.55, 0.8),
 "введите корректное значение"
 ))))))</f>
        <v>0.85</v>
      </c>
      <c r="W840" s="73" t="n">
        <f aca="false">H840*X840</f>
        <v>2.36206</v>
      </c>
      <c r="X840" s="72" t="n">
        <v>0.89</v>
      </c>
    </row>
    <row r="841" customFormat="false" ht="15" hidden="false" customHeight="false" outlineLevel="0" collapsed="false">
      <c r="A841" s="59" t="n">
        <v>839</v>
      </c>
      <c r="B841" s="71" t="s">
        <v>107</v>
      </c>
      <c r="C841" s="71" t="s">
        <v>101</v>
      </c>
      <c r="D841" s="72" t="n">
        <v>0.26</v>
      </c>
      <c r="E841" s="72" t="n">
        <v>0.052</v>
      </c>
      <c r="F841" s="72" t="n">
        <v>0.156</v>
      </c>
      <c r="G841" s="73" t="n">
        <f aca="false">D841+E841+F841</f>
        <v>0.468</v>
      </c>
      <c r="H841" s="73" t="n">
        <f aca="false">I841-G841</f>
        <v>0.532</v>
      </c>
      <c r="I841" s="16" t="n">
        <v>1</v>
      </c>
      <c r="J841" s="74" t="n">
        <f aca="false">H841/I841*100</f>
        <v>53.2</v>
      </c>
      <c r="K841" s="62" t="n">
        <v>216</v>
      </c>
      <c r="L841" s="73" t="n">
        <f aca="false">M841+N841-P841</f>
        <v>44</v>
      </c>
      <c r="M841" s="74" t="n">
        <v>112</v>
      </c>
      <c r="N841" s="74" t="n">
        <v>5</v>
      </c>
      <c r="O841" s="75" t="n">
        <f aca="false">L841/(H841*Q841)</f>
        <v>83.5421888053467</v>
      </c>
      <c r="P841" s="74" t="n">
        <v>73</v>
      </c>
      <c r="Q841" s="72" t="n">
        <v>0.99</v>
      </c>
      <c r="R841" s="73" t="n">
        <f aca="false">S841*T841*U841*V841</f>
        <v>3.7125</v>
      </c>
      <c r="S841" s="74" t="n">
        <v>3</v>
      </c>
      <c r="T841" s="72" t="n">
        <v>0.45</v>
      </c>
      <c r="U841" s="72" t="n">
        <f aca="false">44/12</f>
        <v>3.66666666666667</v>
      </c>
      <c r="V841" s="72" t="n">
        <f aca="false">IF(B841="озимая пшеница", IF(C841="классическая технология", 0.65, 0.82),
 IF(B841="подсолнечник", IF(C841="классическая технология", 0.68, 0.75),
 IF(B841="кукуруза", IF(C841="классическая технология", 0.65, 0.85),
 IF(B841="многолетние травы", IF(C841="классическая технология", 0.55, 0.7),
 IF(B841="Лён", IF(C841="классическая технология", 0.48, 0.7),
 IF(B841="Горох", IF(C841="классическая технология", 0.55, 0.8),
 "введите корректное значение"
 ))))))</f>
        <v>0.75</v>
      </c>
      <c r="W841" s="73" t="n">
        <f aca="false">H841*X841</f>
        <v>0.4788</v>
      </c>
      <c r="X841" s="72" t="n">
        <v>0.9</v>
      </c>
    </row>
    <row r="842" customFormat="false" ht="15" hidden="false" customHeight="false" outlineLevel="0" collapsed="false">
      <c r="A842" s="59" t="n">
        <v>840</v>
      </c>
      <c r="B842" s="71" t="s">
        <v>104</v>
      </c>
      <c r="C842" s="71" t="s">
        <v>102</v>
      </c>
      <c r="D842" s="72" t="n">
        <v>0.3</v>
      </c>
      <c r="E842" s="72" t="n">
        <v>0.15</v>
      </c>
      <c r="F842" s="72" t="n">
        <v>0.525</v>
      </c>
      <c r="G842" s="73" t="n">
        <f aca="false">D842+E842+F842</f>
        <v>0.975</v>
      </c>
      <c r="H842" s="73" t="n">
        <f aca="false">I842-G842</f>
        <v>1.225</v>
      </c>
      <c r="I842" s="16" t="n">
        <v>2.2</v>
      </c>
      <c r="J842" s="74" t="n">
        <f aca="false">H842/I842*100</f>
        <v>55.6818181818182</v>
      </c>
      <c r="K842" s="62" t="n">
        <v>478</v>
      </c>
      <c r="L842" s="73" t="n">
        <f aca="false">M842+N842-P842</f>
        <v>58</v>
      </c>
      <c r="M842" s="74" t="n">
        <v>99</v>
      </c>
      <c r="N842" s="74" t="n">
        <v>11</v>
      </c>
      <c r="O842" s="75" t="n">
        <f aca="false">L842/(H842*Q842)</f>
        <v>52.6077097505669</v>
      </c>
      <c r="P842" s="74" t="n">
        <v>52</v>
      </c>
      <c r="Q842" s="72" t="n">
        <v>0.9</v>
      </c>
      <c r="R842" s="73" t="n">
        <f aca="false">S842*T842*U842*V842</f>
        <v>5.445</v>
      </c>
      <c r="S842" s="74" t="n">
        <v>6</v>
      </c>
      <c r="T842" s="72" t="n">
        <v>0.45</v>
      </c>
      <c r="U842" s="72" t="n">
        <f aca="false">44/12</f>
        <v>3.66666666666667</v>
      </c>
      <c r="V842" s="72" t="n">
        <f aca="false">IF(B842="озимая пшеница", IF(C842="классическая технология", 0.65, 0.82),
 IF(B842="подсолнечник", IF(C842="классическая технология", 0.68, 0.75),
 IF(B842="кукуруза", IF(C842="классическая технология", 0.65, 0.85),
 IF(B842="многолетние травы", IF(C842="классическая технология", 0.55, 0.7),
 IF(B842="Лён", IF(C842="классическая технология", 0.48, 0.7),
 IF(B842="Горох", IF(C842="классическая технология", 0.55, 0.8),
 "введите корректное значение"
 ))))))</f>
        <v>0.55</v>
      </c>
      <c r="W842" s="73" t="n">
        <f aca="false">H842*X842</f>
        <v>1.0045</v>
      </c>
      <c r="X842" s="72" t="n">
        <v>0.82</v>
      </c>
    </row>
    <row r="843" customFormat="false" ht="15" hidden="false" customHeight="false" outlineLevel="0" collapsed="false">
      <c r="A843" s="59" t="n">
        <v>841</v>
      </c>
      <c r="B843" s="71" t="s">
        <v>104</v>
      </c>
      <c r="C843" s="71" t="s">
        <v>102</v>
      </c>
      <c r="D843" s="72" t="n">
        <v>0.434</v>
      </c>
      <c r="E843" s="72" t="n">
        <v>0.062</v>
      </c>
      <c r="F843" s="72" t="n">
        <v>0.186</v>
      </c>
      <c r="G843" s="73" t="n">
        <f aca="false">D843+E843+F843</f>
        <v>0.682</v>
      </c>
      <c r="H843" s="73" t="n">
        <f aca="false">I843-G843</f>
        <v>1.218</v>
      </c>
      <c r="I843" s="16" t="n">
        <v>1.9</v>
      </c>
      <c r="J843" s="74" t="n">
        <f aca="false">H843/I843*100</f>
        <v>64.1052631578947</v>
      </c>
      <c r="K843" s="62" t="n">
        <v>234</v>
      </c>
      <c r="L843" s="73" t="n">
        <f aca="false">M843+N843-P843</f>
        <v>43</v>
      </c>
      <c r="M843" s="74" t="n">
        <v>106</v>
      </c>
      <c r="N843" s="74" t="n">
        <v>11</v>
      </c>
      <c r="O843" s="75" t="n">
        <f aca="false">L843/(H843*Q843)</f>
        <v>35.6603804879667</v>
      </c>
      <c r="P843" s="74" t="n">
        <v>74</v>
      </c>
      <c r="Q843" s="72" t="n">
        <v>0.99</v>
      </c>
      <c r="R843" s="73" t="n">
        <f aca="false">S843*T843*U843*V843</f>
        <v>5.445</v>
      </c>
      <c r="S843" s="74" t="n">
        <v>6</v>
      </c>
      <c r="T843" s="72" t="n">
        <v>0.45</v>
      </c>
      <c r="U843" s="72" t="n">
        <f aca="false">44/12</f>
        <v>3.66666666666667</v>
      </c>
      <c r="V843" s="72" t="n">
        <f aca="false">IF(B843="озимая пшеница", IF(C843="классическая технология", 0.65, 0.82),
 IF(B843="подсолнечник", IF(C843="классическая технология", 0.68, 0.75),
 IF(B843="кукуруза", IF(C843="классическая технология", 0.65, 0.85),
 IF(B843="многолетние травы", IF(C843="классическая технология", 0.55, 0.7),
 IF(B843="Лён", IF(C843="классическая технология", 0.48, 0.7),
 IF(B843="Горох", IF(C843="классическая технология", 0.55, 0.8),
 "введите корректное значение"
 ))))))</f>
        <v>0.55</v>
      </c>
      <c r="W843" s="73" t="n">
        <f aca="false">H843*X843</f>
        <v>0.98658</v>
      </c>
      <c r="X843" s="72" t="n">
        <v>0.81</v>
      </c>
    </row>
    <row r="844" customFormat="false" ht="15" hidden="false" customHeight="false" outlineLevel="0" collapsed="false">
      <c r="A844" s="59" t="n">
        <v>842</v>
      </c>
      <c r="B844" s="71" t="s">
        <v>103</v>
      </c>
      <c r="C844" s="71" t="s">
        <v>102</v>
      </c>
      <c r="D844" s="72" t="n">
        <v>0.441</v>
      </c>
      <c r="E844" s="72" t="n">
        <v>0.063</v>
      </c>
      <c r="F844" s="72" t="n">
        <v>0.126</v>
      </c>
      <c r="G844" s="73" t="n">
        <f aca="false">D844+E844+F844</f>
        <v>0.63</v>
      </c>
      <c r="H844" s="73" t="n">
        <f aca="false">I844-G844</f>
        <v>6.27</v>
      </c>
      <c r="I844" s="16" t="n">
        <v>6.9</v>
      </c>
      <c r="J844" s="74" t="n">
        <f aca="false">H844/I844*100</f>
        <v>90.8695652173913</v>
      </c>
      <c r="K844" s="62" t="n">
        <v>198</v>
      </c>
      <c r="L844" s="73" t="n">
        <f aca="false">M844+N844-P844</f>
        <v>-1</v>
      </c>
      <c r="M844" s="74" t="n">
        <v>61</v>
      </c>
      <c r="N844" s="74" t="n">
        <v>7</v>
      </c>
      <c r="O844" s="75" t="n">
        <f aca="false">L844/(H844*Q844)</f>
        <v>-0.16788382439352</v>
      </c>
      <c r="P844" s="74" t="n">
        <v>69</v>
      </c>
      <c r="Q844" s="72" t="n">
        <v>0.95</v>
      </c>
      <c r="R844" s="73" t="n">
        <f aca="false">S844*T844*U844*V844</f>
        <v>5.3625</v>
      </c>
      <c r="S844" s="74" t="n">
        <v>5</v>
      </c>
      <c r="T844" s="72" t="n">
        <v>0.45</v>
      </c>
      <c r="U844" s="72" t="n">
        <f aca="false">44/12</f>
        <v>3.66666666666667</v>
      </c>
      <c r="V844" s="72" t="n">
        <f aca="false">IF(B844="озимая пшеница", IF(C844="классическая технология", 0.65, 0.82),
 IF(B844="подсолнечник", IF(C844="классическая технология", 0.68, 0.75),
 IF(B844="кукуруза", IF(C844="классическая технология", 0.65, 0.85),
 IF(B844="многолетние травы", IF(C844="классическая технология", 0.55, 0.7),
 IF(B844="Лён", IF(C844="классическая технология", 0.48, 0.7),
 IF(B844="Горох", IF(C844="классическая технология", 0.55, 0.8),
 "введите корректное значение"
 ))))))</f>
        <v>0.65</v>
      </c>
      <c r="W844" s="73" t="n">
        <f aca="false">H844*X844</f>
        <v>5.7057</v>
      </c>
      <c r="X844" s="72" t="n">
        <v>0.91</v>
      </c>
    </row>
    <row r="845" customFormat="false" ht="15" hidden="false" customHeight="false" outlineLevel="0" collapsed="false">
      <c r="A845" s="59" t="n">
        <v>843</v>
      </c>
      <c r="B845" s="71" t="s">
        <v>103</v>
      </c>
      <c r="C845" s="71" t="s">
        <v>102</v>
      </c>
      <c r="D845" s="72" t="n">
        <v>0.204</v>
      </c>
      <c r="E845" s="72" t="n">
        <v>0.068</v>
      </c>
      <c r="F845" s="72" t="n">
        <v>0.408</v>
      </c>
      <c r="G845" s="73" t="n">
        <f aca="false">D845+E845+F845</f>
        <v>0.68</v>
      </c>
      <c r="H845" s="73" t="n">
        <f aca="false">I845-G845</f>
        <v>5.82</v>
      </c>
      <c r="I845" s="16" t="n">
        <v>6.5</v>
      </c>
      <c r="J845" s="74" t="n">
        <f aca="false">H845/I845*100</f>
        <v>89.5384615384616</v>
      </c>
      <c r="K845" s="62" t="n">
        <v>493</v>
      </c>
      <c r="L845" s="73" t="n">
        <f aca="false">M845+N845-P845</f>
        <v>111</v>
      </c>
      <c r="M845" s="74" t="n">
        <v>149</v>
      </c>
      <c r="N845" s="74" t="n">
        <v>11</v>
      </c>
      <c r="O845" s="75" t="n">
        <f aca="false">L845/(H845*Q845)</f>
        <v>21.1912943871707</v>
      </c>
      <c r="P845" s="74" t="n">
        <v>49</v>
      </c>
      <c r="Q845" s="72" t="n">
        <v>0.9</v>
      </c>
      <c r="R845" s="73" t="n">
        <f aca="false">S845*T845*U845*V845</f>
        <v>5.3625</v>
      </c>
      <c r="S845" s="74" t="n">
        <v>5</v>
      </c>
      <c r="T845" s="72" t="n">
        <v>0.45</v>
      </c>
      <c r="U845" s="72" t="n">
        <f aca="false">44/12</f>
        <v>3.66666666666667</v>
      </c>
      <c r="V845" s="72" t="n">
        <f aca="false">IF(B845="озимая пшеница", IF(C845="классическая технология", 0.65, 0.82),
 IF(B845="подсолнечник", IF(C845="классическая технология", 0.68, 0.75),
 IF(B845="кукуруза", IF(C845="классическая технология", 0.65, 0.85),
 IF(B845="многолетние травы", IF(C845="классическая технология", 0.55, 0.7),
 IF(B845="Лён", IF(C845="классическая технология", 0.48, 0.7),
 IF(B845="Горох", IF(C845="классическая технология", 0.55, 0.8),
 "введите корректное значение"
 ))))))</f>
        <v>0.65</v>
      </c>
      <c r="W845" s="73" t="n">
        <f aca="false">H845*X845</f>
        <v>5.3544</v>
      </c>
      <c r="X845" s="72" t="n">
        <v>0.92</v>
      </c>
    </row>
    <row r="846" customFormat="false" ht="15" hidden="false" customHeight="false" outlineLevel="0" collapsed="false">
      <c r="A846" s="59" t="n">
        <v>844</v>
      </c>
      <c r="B846" s="71" t="s">
        <v>107</v>
      </c>
      <c r="C846" s="71" t="s">
        <v>101</v>
      </c>
      <c r="D846" s="72" t="n">
        <v>0.144</v>
      </c>
      <c r="E846" s="72" t="n">
        <v>0.096</v>
      </c>
      <c r="F846" s="72" t="n">
        <v>0.192</v>
      </c>
      <c r="G846" s="73" t="n">
        <f aca="false">D846+E846+F846</f>
        <v>0.432</v>
      </c>
      <c r="H846" s="73" t="n">
        <f aca="false">I846-G846</f>
        <v>1.168</v>
      </c>
      <c r="I846" s="16" t="n">
        <v>1.6</v>
      </c>
      <c r="J846" s="74" t="n">
        <f aca="false">H846/I846*100</f>
        <v>73</v>
      </c>
      <c r="K846" s="62" t="n">
        <v>310</v>
      </c>
      <c r="L846" s="73" t="n">
        <f aca="false">M846+N846-P846</f>
        <v>11</v>
      </c>
      <c r="M846" s="74" t="n">
        <v>66</v>
      </c>
      <c r="N846" s="74" t="n">
        <v>14</v>
      </c>
      <c r="O846" s="75" t="n">
        <f aca="false">L846/(H846*Q846)</f>
        <v>9.41780821917808</v>
      </c>
      <c r="P846" s="74" t="n">
        <v>69</v>
      </c>
      <c r="Q846" s="72" t="n">
        <v>1</v>
      </c>
      <c r="R846" s="73" t="n">
        <f aca="false">S846*T846*U846*V846</f>
        <v>3.7125</v>
      </c>
      <c r="S846" s="74" t="n">
        <v>3</v>
      </c>
      <c r="T846" s="72" t="n">
        <v>0.45</v>
      </c>
      <c r="U846" s="72" t="n">
        <f aca="false">44/12</f>
        <v>3.66666666666667</v>
      </c>
      <c r="V846" s="72" t="n">
        <f aca="false">IF(B846="озимая пшеница", IF(C846="классическая технология", 0.65, 0.82),
 IF(B846="подсолнечник", IF(C846="классическая технология", 0.68, 0.75),
 IF(B846="кукуруза", IF(C846="классическая технология", 0.65, 0.85),
 IF(B846="многолетние травы", IF(C846="классическая технология", 0.55, 0.7),
 IF(B846="Лён", IF(C846="классическая технология", 0.48, 0.7),
 IF(B846="Горох", IF(C846="классическая технология", 0.55, 0.8),
 "введите корректное значение"
 ))))))</f>
        <v>0.75</v>
      </c>
      <c r="W846" s="73" t="n">
        <f aca="false">H846*X846</f>
        <v>1.12128</v>
      </c>
      <c r="X846" s="72" t="n">
        <v>0.96</v>
      </c>
    </row>
    <row r="847" customFormat="false" ht="15" hidden="false" customHeight="false" outlineLevel="0" collapsed="false">
      <c r="A847" s="59" t="n">
        <v>845</v>
      </c>
      <c r="B847" s="71" t="s">
        <v>105</v>
      </c>
      <c r="C847" s="71" t="s">
        <v>101</v>
      </c>
      <c r="D847" s="72" t="n">
        <v>0.402</v>
      </c>
      <c r="E847" s="72" t="n">
        <v>0.067</v>
      </c>
      <c r="F847" s="72" t="n">
        <v>0.201</v>
      </c>
      <c r="G847" s="73" t="n">
        <f aca="false">D847+E847+F847</f>
        <v>0.67</v>
      </c>
      <c r="H847" s="73" t="n">
        <f aca="false">I847-G847</f>
        <v>3.13</v>
      </c>
      <c r="I847" s="16" t="n">
        <v>3.8</v>
      </c>
      <c r="J847" s="74" t="n">
        <f aca="false">H847/I847*100</f>
        <v>82.3684210526316</v>
      </c>
      <c r="K847" s="62" t="n">
        <v>257</v>
      </c>
      <c r="L847" s="73" t="n">
        <f aca="false">M847+N847-P847</f>
        <v>42</v>
      </c>
      <c r="M847" s="74" t="n">
        <v>100</v>
      </c>
      <c r="N847" s="74" t="n">
        <v>9</v>
      </c>
      <c r="O847" s="75" t="n">
        <f aca="false">L847/(H847*Q847)</f>
        <v>13.8335364447811</v>
      </c>
      <c r="P847" s="74" t="n">
        <v>67</v>
      </c>
      <c r="Q847" s="72" t="n">
        <v>0.97</v>
      </c>
      <c r="R847" s="73" t="n">
        <f aca="false">S847*T847*U847*V847</f>
        <v>7.0125</v>
      </c>
      <c r="S847" s="74" t="n">
        <v>5</v>
      </c>
      <c r="T847" s="72" t="n">
        <v>0.45</v>
      </c>
      <c r="U847" s="72" t="n">
        <f aca="false">44/12</f>
        <v>3.66666666666667</v>
      </c>
      <c r="V847" s="72" t="n">
        <f aca="false">IF(B847="озимая пшеница", IF(C847="классическая технология", 0.65, 0.82),
 IF(B847="подсолнечник", IF(C847="классическая технология", 0.68, 0.75),
 IF(B847="кукуруза", IF(C847="классическая технология", 0.65, 0.85),
 IF(B847="многолетние травы", IF(C847="классическая технология", 0.55, 0.7),
 IF(B847="Лён", IF(C847="классическая технология", 0.48, 0.7),
 IF(B847="Горох", IF(C847="классическая технология", 0.55, 0.8),
 "введите корректное значение"
 ))))))</f>
        <v>0.85</v>
      </c>
      <c r="W847" s="73" t="n">
        <f aca="false">H847*X847</f>
        <v>3.0987</v>
      </c>
      <c r="X847" s="72" t="n">
        <v>0.99</v>
      </c>
    </row>
    <row r="848" customFormat="false" ht="15" hidden="false" customHeight="false" outlineLevel="0" collapsed="false">
      <c r="A848" s="59" t="n">
        <v>846</v>
      </c>
      <c r="B848" s="71" t="s">
        <v>106</v>
      </c>
      <c r="C848" s="71" t="s">
        <v>102</v>
      </c>
      <c r="D848" s="72" t="n">
        <v>0.25</v>
      </c>
      <c r="E848" s="72" t="n">
        <v>0.05</v>
      </c>
      <c r="F848" s="72" t="n">
        <v>0.2</v>
      </c>
      <c r="G848" s="73" t="n">
        <f aca="false">D848+E848+F848</f>
        <v>0.5</v>
      </c>
      <c r="H848" s="73" t="n">
        <f aca="false">I848-G848</f>
        <v>4.2</v>
      </c>
      <c r="I848" s="16" t="n">
        <v>4.7</v>
      </c>
      <c r="J848" s="74" t="n">
        <f aca="false">H848/I848*100</f>
        <v>89.3617021276596</v>
      </c>
      <c r="K848" s="62" t="n">
        <v>153</v>
      </c>
      <c r="L848" s="73" t="n">
        <f aca="false">M848+N848-P848</f>
        <v>7</v>
      </c>
      <c r="M848" s="74" t="n">
        <v>58</v>
      </c>
      <c r="N848" s="74" t="n">
        <v>8</v>
      </c>
      <c r="O848" s="75" t="n">
        <f aca="false">L848/(H848*Q848)</f>
        <v>1.7921146953405</v>
      </c>
      <c r="P848" s="74" t="n">
        <v>59</v>
      </c>
      <c r="Q848" s="72" t="n">
        <v>0.93</v>
      </c>
      <c r="R848" s="73" t="n">
        <f aca="false">S848*T848*U848*V848</f>
        <v>4.5375</v>
      </c>
      <c r="S848" s="74" t="n">
        <v>5</v>
      </c>
      <c r="T848" s="72" t="n">
        <v>0.45</v>
      </c>
      <c r="U848" s="72" t="n">
        <f aca="false">44/12</f>
        <v>3.66666666666667</v>
      </c>
      <c r="V848" s="72" t="n">
        <f aca="false">IF(B848="озимая пшеница", IF(C848="классическая технология", 0.65, 0.82),
 IF(B848="подсолнечник", IF(C848="классическая технология", 0.68, 0.75),
 IF(B848="кукуруза", IF(C848="классическая технология", 0.65, 0.85),
 IF(B848="многолетние травы", IF(C848="классическая технология", 0.55, 0.7),
 IF(B848="Лён", IF(C848="классическая технология", 0.48, 0.7),
 IF(B848="Горох", IF(C848="классическая технология", 0.55, 0.8),
 "введите корректное значение"
 ))))))</f>
        <v>0.55</v>
      </c>
      <c r="W848" s="73" t="n">
        <f aca="false">H848*X848</f>
        <v>3.654</v>
      </c>
      <c r="X848" s="72" t="n">
        <v>0.87</v>
      </c>
    </row>
    <row r="849" customFormat="false" ht="15" hidden="false" customHeight="false" outlineLevel="0" collapsed="false">
      <c r="A849" s="59" t="n">
        <v>847</v>
      </c>
      <c r="B849" s="71" t="s">
        <v>105</v>
      </c>
      <c r="C849" s="71" t="s">
        <v>101</v>
      </c>
      <c r="D849" s="72" t="n">
        <v>0.343</v>
      </c>
      <c r="E849" s="72" t="n">
        <v>0.098</v>
      </c>
      <c r="F849" s="72" t="n">
        <v>0.294</v>
      </c>
      <c r="G849" s="73" t="n">
        <f aca="false">D849+E849+F849</f>
        <v>0.735</v>
      </c>
      <c r="H849" s="73" t="n">
        <f aca="false">I849-G849</f>
        <v>4.465</v>
      </c>
      <c r="I849" s="16" t="n">
        <v>5.2</v>
      </c>
      <c r="J849" s="74" t="n">
        <f aca="false">H849/I849*100</f>
        <v>85.8653846153846</v>
      </c>
      <c r="K849" s="62" t="n">
        <v>262</v>
      </c>
      <c r="L849" s="73" t="n">
        <f aca="false">M849+N849-P849</f>
        <v>27</v>
      </c>
      <c r="M849" s="74" t="n">
        <v>81</v>
      </c>
      <c r="N849" s="74" t="n">
        <v>11</v>
      </c>
      <c r="O849" s="75" t="n">
        <f aca="false">L849/(H849*Q849)</f>
        <v>6.2989921612542</v>
      </c>
      <c r="P849" s="74" t="n">
        <v>65</v>
      </c>
      <c r="Q849" s="72" t="n">
        <v>0.96</v>
      </c>
      <c r="R849" s="73" t="n">
        <f aca="false">S849*T849*U849*V849</f>
        <v>8.415</v>
      </c>
      <c r="S849" s="74" t="n">
        <v>6</v>
      </c>
      <c r="T849" s="72" t="n">
        <v>0.45</v>
      </c>
      <c r="U849" s="72" t="n">
        <f aca="false">44/12</f>
        <v>3.66666666666667</v>
      </c>
      <c r="V849" s="72" t="n">
        <f aca="false">IF(B849="озимая пшеница", IF(C849="классическая технология", 0.65, 0.82),
 IF(B849="подсолнечник", IF(C849="классическая технология", 0.68, 0.75),
 IF(B849="кукуруза", IF(C849="классическая технология", 0.65, 0.85),
 IF(B849="многолетние травы", IF(C849="классическая технология", 0.55, 0.7),
 IF(B849="Лён", IF(C849="классическая технология", 0.48, 0.7),
 IF(B849="Горох", IF(C849="классическая технология", 0.55, 0.8),
 "введите корректное значение"
 ))))))</f>
        <v>0.85</v>
      </c>
      <c r="W849" s="73" t="n">
        <f aca="false">H849*X849</f>
        <v>3.6613</v>
      </c>
      <c r="X849" s="72" t="n">
        <v>0.82</v>
      </c>
    </row>
    <row r="850" customFormat="false" ht="15" hidden="false" customHeight="false" outlineLevel="0" collapsed="false">
      <c r="A850" s="59" t="n">
        <v>848</v>
      </c>
      <c r="B850" s="71" t="s">
        <v>106</v>
      </c>
      <c r="C850" s="71" t="s">
        <v>101</v>
      </c>
      <c r="D850" s="72" t="n">
        <v>0.462</v>
      </c>
      <c r="E850" s="72" t="n">
        <v>0.077</v>
      </c>
      <c r="F850" s="72" t="n">
        <v>0.154</v>
      </c>
      <c r="G850" s="73" t="n">
        <f aca="false">D850+E850+F850</f>
        <v>0.693</v>
      </c>
      <c r="H850" s="73" t="n">
        <f aca="false">I850-G850</f>
        <v>3.907</v>
      </c>
      <c r="I850" s="16" t="n">
        <v>4.6</v>
      </c>
      <c r="J850" s="74" t="n">
        <f aca="false">H850/I850*100</f>
        <v>84.9347826086956</v>
      </c>
      <c r="K850" s="62" t="n">
        <v>404</v>
      </c>
      <c r="L850" s="73" t="n">
        <f aca="false">M850+N850-P850</f>
        <v>86</v>
      </c>
      <c r="M850" s="74" t="n">
        <v>125</v>
      </c>
      <c r="N850" s="74" t="n">
        <v>15</v>
      </c>
      <c r="O850" s="75" t="n">
        <f aca="false">L850/(H850*Q850)</f>
        <v>26.8436265115147</v>
      </c>
      <c r="P850" s="74" t="n">
        <v>54</v>
      </c>
      <c r="Q850" s="72" t="n">
        <v>0.82</v>
      </c>
      <c r="R850" s="73" t="n">
        <f aca="false">S850*T850*U850*V850</f>
        <v>6.93</v>
      </c>
      <c r="S850" s="74" t="n">
        <v>6</v>
      </c>
      <c r="T850" s="72" t="n">
        <v>0.45</v>
      </c>
      <c r="U850" s="72" t="n">
        <f aca="false">44/12</f>
        <v>3.66666666666667</v>
      </c>
      <c r="V850" s="72" t="n">
        <f aca="false">IF(B850="озимая пшеница", IF(C850="классическая технология", 0.65, 0.82),
 IF(B850="подсолнечник", IF(C850="классическая технология", 0.68, 0.75),
 IF(B850="кукуруза", IF(C850="классическая технология", 0.65, 0.85),
 IF(B850="многолетние травы", IF(C850="классическая технология", 0.55, 0.7),
 IF(B850="Лён", IF(C850="классическая технология", 0.48, 0.7),
 IF(B850="Горох", IF(C850="классическая технология", 0.55, 0.8),
 "введите корректное значение"
 ))))))</f>
        <v>0.7</v>
      </c>
      <c r="W850" s="73" t="n">
        <f aca="false">H850*X850</f>
        <v>3.5163</v>
      </c>
      <c r="X850" s="72" t="n">
        <v>0.9</v>
      </c>
    </row>
    <row r="851" customFormat="false" ht="15" hidden="false" customHeight="false" outlineLevel="0" collapsed="false">
      <c r="A851" s="59" t="n">
        <v>849</v>
      </c>
      <c r="B851" s="71" t="s">
        <v>105</v>
      </c>
      <c r="C851" s="71" t="s">
        <v>102</v>
      </c>
      <c r="D851" s="72" t="n">
        <v>0.328</v>
      </c>
      <c r="E851" s="72" t="n">
        <v>0.041</v>
      </c>
      <c r="F851" s="72" t="n">
        <v>0.123</v>
      </c>
      <c r="G851" s="73" t="n">
        <f aca="false">D851+E851+F851</f>
        <v>0.492</v>
      </c>
      <c r="H851" s="73" t="n">
        <f aca="false">I851-G851</f>
        <v>2.508</v>
      </c>
      <c r="I851" s="16" t="n">
        <v>3</v>
      </c>
      <c r="J851" s="74" t="n">
        <f aca="false">H851/I851*100</f>
        <v>83.6</v>
      </c>
      <c r="K851" s="62" t="n">
        <v>494</v>
      </c>
      <c r="L851" s="73" t="n">
        <f aca="false">M851+N851-P851</f>
        <v>28</v>
      </c>
      <c r="M851" s="74" t="n">
        <v>84</v>
      </c>
      <c r="N851" s="74" t="n">
        <v>10</v>
      </c>
      <c r="O851" s="75" t="n">
        <f aca="false">L851/(H851*Q851)</f>
        <v>12.5441284518753</v>
      </c>
      <c r="P851" s="74" t="n">
        <v>66</v>
      </c>
      <c r="Q851" s="72" t="n">
        <v>0.89</v>
      </c>
      <c r="R851" s="73" t="n">
        <f aca="false">S851*T851*U851*V851</f>
        <v>6.435</v>
      </c>
      <c r="S851" s="74" t="n">
        <v>6</v>
      </c>
      <c r="T851" s="72" t="n">
        <v>0.45</v>
      </c>
      <c r="U851" s="72" t="n">
        <f aca="false">44/12</f>
        <v>3.66666666666667</v>
      </c>
      <c r="V851" s="72" t="n">
        <f aca="false">IF(B851="озимая пшеница", IF(C851="классическая технология", 0.65, 0.82),
 IF(B851="подсолнечник", IF(C851="классическая технология", 0.68, 0.75),
 IF(B851="кукуруза", IF(C851="классическая технология", 0.65, 0.85),
 IF(B851="многолетние травы", IF(C851="классическая технология", 0.55, 0.7),
 IF(B851="Лён", IF(C851="классическая технология", 0.48, 0.7),
 IF(B851="Горох", IF(C851="классическая технология", 0.55, 0.8),
 "введите корректное значение"
 ))))))</f>
        <v>0.65</v>
      </c>
      <c r="W851" s="73" t="n">
        <f aca="false">H851*X851</f>
        <v>2.23212</v>
      </c>
      <c r="X851" s="72" t="n">
        <v>0.89</v>
      </c>
    </row>
    <row r="852" customFormat="false" ht="15" hidden="false" customHeight="false" outlineLevel="0" collapsed="false">
      <c r="A852" s="59" t="n">
        <v>850</v>
      </c>
      <c r="B852" s="71" t="s">
        <v>105</v>
      </c>
      <c r="C852" s="71" t="s">
        <v>102</v>
      </c>
      <c r="D852" s="72" t="n">
        <v>0.36</v>
      </c>
      <c r="E852" s="72" t="n">
        <v>0.072</v>
      </c>
      <c r="F852" s="72" t="n">
        <v>0.576</v>
      </c>
      <c r="G852" s="73" t="n">
        <f aca="false">D852+E852+F852</f>
        <v>1.008</v>
      </c>
      <c r="H852" s="73" t="n">
        <f aca="false">I852-G852</f>
        <v>2.092</v>
      </c>
      <c r="I852" s="16" t="n">
        <v>3.1</v>
      </c>
      <c r="J852" s="74" t="n">
        <f aca="false">H852/I852*100</f>
        <v>67.4838709677419</v>
      </c>
      <c r="K852" s="62" t="n">
        <v>340</v>
      </c>
      <c r="L852" s="73" t="n">
        <f aca="false">M852+N852-P852</f>
        <v>49</v>
      </c>
      <c r="M852" s="74" t="n">
        <v>111</v>
      </c>
      <c r="N852" s="74" t="n">
        <v>9</v>
      </c>
      <c r="O852" s="75" t="n">
        <f aca="false">L852/(H852*Q852)</f>
        <v>29.2782026768642</v>
      </c>
      <c r="P852" s="74" t="n">
        <v>71</v>
      </c>
      <c r="Q852" s="72" t="n">
        <v>0.8</v>
      </c>
      <c r="R852" s="73" t="n">
        <f aca="false">S852*T852*U852*V852</f>
        <v>4.29</v>
      </c>
      <c r="S852" s="74" t="n">
        <v>4</v>
      </c>
      <c r="T852" s="72" t="n">
        <v>0.45</v>
      </c>
      <c r="U852" s="72" t="n">
        <f aca="false">44/12</f>
        <v>3.66666666666667</v>
      </c>
      <c r="V852" s="72" t="n">
        <f aca="false">IF(B852="озимая пшеница", IF(C852="классическая технология", 0.65, 0.82),
 IF(B852="подсолнечник", IF(C852="классическая технология", 0.68, 0.75),
 IF(B852="кукуруза", IF(C852="классическая технология", 0.65, 0.85),
 IF(B852="многолетние травы", IF(C852="классическая технология", 0.55, 0.7),
 IF(B852="Лён", IF(C852="классическая технология", 0.48, 0.7),
 IF(B852="Горох", IF(C852="классическая технология", 0.55, 0.8),
 "введите корректное значение"
 ))))))</f>
        <v>0.65</v>
      </c>
      <c r="W852" s="73" t="n">
        <f aca="false">H852*X852</f>
        <v>1.96648</v>
      </c>
      <c r="X852" s="72" t="n">
        <v>0.94</v>
      </c>
    </row>
    <row r="853" customFormat="false" ht="15" hidden="false" customHeight="false" outlineLevel="0" collapsed="false">
      <c r="A853" s="59" t="n">
        <v>851</v>
      </c>
      <c r="B853" s="71" t="s">
        <v>103</v>
      </c>
      <c r="C853" s="71" t="s">
        <v>101</v>
      </c>
      <c r="D853" s="72" t="n">
        <v>0.18</v>
      </c>
      <c r="E853" s="72" t="n">
        <v>0.09</v>
      </c>
      <c r="F853" s="72" t="n">
        <v>0.18</v>
      </c>
      <c r="G853" s="73" t="n">
        <f aca="false">D853+E853+F853</f>
        <v>0.45</v>
      </c>
      <c r="H853" s="73" t="n">
        <f aca="false">I853-G853</f>
        <v>4.25</v>
      </c>
      <c r="I853" s="16" t="n">
        <v>4.7</v>
      </c>
      <c r="J853" s="74" t="n">
        <f aca="false">H853/I853*100</f>
        <v>90.4255319148936</v>
      </c>
      <c r="K853" s="62" t="n">
        <v>179</v>
      </c>
      <c r="L853" s="73" t="n">
        <f aca="false">M853+N853-P853</f>
        <v>28</v>
      </c>
      <c r="M853" s="74" t="n">
        <v>75</v>
      </c>
      <c r="N853" s="74" t="n">
        <v>12</v>
      </c>
      <c r="O853" s="75" t="n">
        <f aca="false">L853/(H853*Q853)</f>
        <v>7.84313725490196</v>
      </c>
      <c r="P853" s="74" t="n">
        <v>59</v>
      </c>
      <c r="Q853" s="72" t="n">
        <v>0.84</v>
      </c>
      <c r="R853" s="73" t="n">
        <f aca="false">S853*T853*U853*V853</f>
        <v>5.412</v>
      </c>
      <c r="S853" s="74" t="n">
        <v>4</v>
      </c>
      <c r="T853" s="72" t="n">
        <v>0.45</v>
      </c>
      <c r="U853" s="72" t="n">
        <f aca="false">44/12</f>
        <v>3.66666666666667</v>
      </c>
      <c r="V853" s="72" t="n">
        <f aca="false">IF(B853="озимая пшеница", IF(C853="классическая технология", 0.65, 0.82),
 IF(B853="подсолнечник", IF(C853="классическая технология", 0.68, 0.75),
 IF(B853="кукуруза", IF(C853="классическая технология", 0.65, 0.85),
 IF(B853="многолетние травы", IF(C853="классическая технология", 0.55, 0.7),
 IF(B853="Лён", IF(C853="классическая технология", 0.48, 0.7),
 IF(B853="Горох", IF(C853="классическая технология", 0.55, 0.8),
 "введите корректное значение"
 ))))))</f>
        <v>0.82</v>
      </c>
      <c r="W853" s="73" t="n">
        <f aca="false">H853*X853</f>
        <v>3.7825</v>
      </c>
      <c r="X853" s="72" t="n">
        <v>0.89</v>
      </c>
    </row>
    <row r="854" customFormat="false" ht="15" hidden="false" customHeight="false" outlineLevel="0" collapsed="false">
      <c r="A854" s="59" t="n">
        <v>852</v>
      </c>
      <c r="B854" s="71" t="s">
        <v>103</v>
      </c>
      <c r="C854" s="71" t="s">
        <v>102</v>
      </c>
      <c r="D854" s="72" t="n">
        <v>0.315</v>
      </c>
      <c r="E854" s="72" t="n">
        <v>0.126</v>
      </c>
      <c r="F854" s="72" t="n">
        <v>0.378</v>
      </c>
      <c r="G854" s="73" t="n">
        <f aca="false">D854+E854+F854</f>
        <v>0.819</v>
      </c>
      <c r="H854" s="73" t="n">
        <f aca="false">I854-G854</f>
        <v>5.381</v>
      </c>
      <c r="I854" s="16" t="n">
        <v>6.2</v>
      </c>
      <c r="J854" s="74" t="n">
        <f aca="false">H854/I854*100</f>
        <v>86.7903225806452</v>
      </c>
      <c r="K854" s="62" t="n">
        <v>336</v>
      </c>
      <c r="L854" s="73" t="n">
        <f aca="false">M854+N854-P854</f>
        <v>55</v>
      </c>
      <c r="M854" s="74" t="n">
        <v>110</v>
      </c>
      <c r="N854" s="74" t="n">
        <v>5</v>
      </c>
      <c r="O854" s="75" t="n">
        <f aca="false">L854/(H854*Q854)</f>
        <v>11.3568316504574</v>
      </c>
      <c r="P854" s="74" t="n">
        <v>60</v>
      </c>
      <c r="Q854" s="72" t="n">
        <v>0.9</v>
      </c>
      <c r="R854" s="73" t="n">
        <f aca="false">S854*T854*U854*V854</f>
        <v>5.3625</v>
      </c>
      <c r="S854" s="74" t="n">
        <v>5</v>
      </c>
      <c r="T854" s="72" t="n">
        <v>0.45</v>
      </c>
      <c r="U854" s="72" t="n">
        <f aca="false">44/12</f>
        <v>3.66666666666667</v>
      </c>
      <c r="V854" s="72" t="n">
        <f aca="false">IF(B854="озимая пшеница", IF(C854="классическая технология", 0.65, 0.82),
 IF(B854="подсолнечник", IF(C854="классическая технология", 0.68, 0.75),
 IF(B854="кукуруза", IF(C854="классическая технология", 0.65, 0.85),
 IF(B854="многолетние травы", IF(C854="классическая технология", 0.55, 0.7),
 IF(B854="Лён", IF(C854="классическая технология", 0.48, 0.7),
 IF(B854="Горох", IF(C854="классическая технология", 0.55, 0.8),
 "введите корректное значение"
 ))))))</f>
        <v>0.65</v>
      </c>
      <c r="W854" s="73" t="n">
        <f aca="false">H854*X854</f>
        <v>4.78909</v>
      </c>
      <c r="X854" s="72" t="n">
        <v>0.89</v>
      </c>
    </row>
    <row r="855" customFormat="false" ht="15" hidden="false" customHeight="false" outlineLevel="0" collapsed="false">
      <c r="A855" s="59" t="n">
        <v>853</v>
      </c>
      <c r="B855" s="71" t="s">
        <v>105</v>
      </c>
      <c r="C855" s="71" t="s">
        <v>102</v>
      </c>
      <c r="D855" s="72" t="n">
        <v>0.21</v>
      </c>
      <c r="E855" s="72" t="n">
        <v>0.084</v>
      </c>
      <c r="F855" s="72" t="n">
        <v>0.336</v>
      </c>
      <c r="G855" s="73" t="n">
        <f aca="false">D855+E855+F855</f>
        <v>0.63</v>
      </c>
      <c r="H855" s="73" t="n">
        <f aca="false">I855-G855</f>
        <v>2.57</v>
      </c>
      <c r="I855" s="16" t="n">
        <v>3.2</v>
      </c>
      <c r="J855" s="74" t="n">
        <f aca="false">H855/I855*100</f>
        <v>80.3125</v>
      </c>
      <c r="K855" s="62" t="n">
        <v>491</v>
      </c>
      <c r="L855" s="73" t="n">
        <f aca="false">M855+N855-P855</f>
        <v>60</v>
      </c>
      <c r="M855" s="74" t="n">
        <v>113</v>
      </c>
      <c r="N855" s="74" t="n">
        <v>10</v>
      </c>
      <c r="O855" s="75" t="n">
        <f aca="false">L855/(H855*Q855)</f>
        <v>28.8225969159821</v>
      </c>
      <c r="P855" s="74" t="n">
        <v>63</v>
      </c>
      <c r="Q855" s="72" t="n">
        <v>0.81</v>
      </c>
      <c r="R855" s="73" t="n">
        <f aca="false">S855*T855*U855*V855</f>
        <v>3.2175</v>
      </c>
      <c r="S855" s="74" t="n">
        <v>3</v>
      </c>
      <c r="T855" s="72" t="n">
        <v>0.45</v>
      </c>
      <c r="U855" s="72" t="n">
        <f aca="false">44/12</f>
        <v>3.66666666666667</v>
      </c>
      <c r="V855" s="72" t="n">
        <f aca="false">IF(B855="озимая пшеница", IF(C855="классическая технология", 0.65, 0.82),
 IF(B855="подсолнечник", IF(C855="классическая технология", 0.68, 0.75),
 IF(B855="кукуруза", IF(C855="классическая технология", 0.65, 0.85),
 IF(B855="многолетние травы", IF(C855="классическая технология", 0.55, 0.7),
 IF(B855="Лён", IF(C855="классическая технология", 0.48, 0.7),
 IF(B855="Горох", IF(C855="классическая технология", 0.55, 0.8),
 "введите корректное значение"
 ))))))</f>
        <v>0.65</v>
      </c>
      <c r="W855" s="73" t="n">
        <f aca="false">H855*X855</f>
        <v>2.4415</v>
      </c>
      <c r="X855" s="72" t="n">
        <v>0.95</v>
      </c>
    </row>
    <row r="856" customFormat="false" ht="15" hidden="false" customHeight="false" outlineLevel="0" collapsed="false">
      <c r="A856" s="59" t="n">
        <v>854</v>
      </c>
      <c r="B856" s="71" t="s">
        <v>105</v>
      </c>
      <c r="C856" s="71" t="s">
        <v>101</v>
      </c>
      <c r="D856" s="72" t="n">
        <v>0.456</v>
      </c>
      <c r="E856" s="72" t="n">
        <v>0.076</v>
      </c>
      <c r="F856" s="72" t="n">
        <v>0.228</v>
      </c>
      <c r="G856" s="73" t="n">
        <f aca="false">D856+E856+F856</f>
        <v>0.76</v>
      </c>
      <c r="H856" s="73" t="n">
        <f aca="false">I856-G856</f>
        <v>2.34</v>
      </c>
      <c r="I856" s="16" t="n">
        <v>3.1</v>
      </c>
      <c r="J856" s="74" t="n">
        <f aca="false">H856/I856*100</f>
        <v>75.4838709677419</v>
      </c>
      <c r="K856" s="62" t="n">
        <v>287</v>
      </c>
      <c r="L856" s="73" t="n">
        <f aca="false">M856+N856-P856</f>
        <v>23</v>
      </c>
      <c r="M856" s="74" t="n">
        <v>76</v>
      </c>
      <c r="N856" s="74" t="n">
        <v>11</v>
      </c>
      <c r="O856" s="75" t="n">
        <f aca="false">L856/(H856*Q856)</f>
        <v>10.0296528867957</v>
      </c>
      <c r="P856" s="74" t="n">
        <v>64</v>
      </c>
      <c r="Q856" s="72" t="n">
        <v>0.98</v>
      </c>
      <c r="R856" s="73" t="n">
        <f aca="false">S856*T856*U856*V856</f>
        <v>4.2075</v>
      </c>
      <c r="S856" s="74" t="n">
        <v>3</v>
      </c>
      <c r="T856" s="72" t="n">
        <v>0.45</v>
      </c>
      <c r="U856" s="72" t="n">
        <f aca="false">44/12</f>
        <v>3.66666666666667</v>
      </c>
      <c r="V856" s="72" t="n">
        <f aca="false">IF(B856="озимая пшеница", IF(C856="классическая технология", 0.65, 0.82),
 IF(B856="подсолнечник", IF(C856="классическая технология", 0.68, 0.75),
 IF(B856="кукуруза", IF(C856="классическая технология", 0.65, 0.85),
 IF(B856="многолетние травы", IF(C856="классическая технология", 0.55, 0.7),
 IF(B856="Лён", IF(C856="классическая технология", 0.48, 0.7),
 IF(B856="Горох", IF(C856="классическая технология", 0.55, 0.8),
 "введите корректное значение"
 ))))))</f>
        <v>0.85</v>
      </c>
      <c r="W856" s="73" t="n">
        <f aca="false">H856*X856</f>
        <v>1.989</v>
      </c>
      <c r="X856" s="72" t="n">
        <v>0.85</v>
      </c>
    </row>
    <row r="857" customFormat="false" ht="15" hidden="false" customHeight="false" outlineLevel="0" collapsed="false">
      <c r="A857" s="59" t="n">
        <v>855</v>
      </c>
      <c r="B857" s="71" t="s">
        <v>103</v>
      </c>
      <c r="C857" s="71" t="s">
        <v>101</v>
      </c>
      <c r="D857" s="72" t="n">
        <v>0.336</v>
      </c>
      <c r="E857" s="72" t="n">
        <v>0.084</v>
      </c>
      <c r="F857" s="72" t="n">
        <v>0.168</v>
      </c>
      <c r="G857" s="73" t="n">
        <f aca="false">D857+E857+F857</f>
        <v>0.588</v>
      </c>
      <c r="H857" s="73" t="n">
        <f aca="false">I857-G857</f>
        <v>6.412</v>
      </c>
      <c r="I857" s="16" t="n">
        <v>7</v>
      </c>
      <c r="J857" s="74" t="n">
        <f aca="false">H857/I857*100</f>
        <v>91.6</v>
      </c>
      <c r="K857" s="62" t="n">
        <v>437</v>
      </c>
      <c r="L857" s="73" t="n">
        <f aca="false">M857+N857-P857</f>
        <v>7</v>
      </c>
      <c r="M857" s="74" t="n">
        <v>83</v>
      </c>
      <c r="N857" s="74" t="n">
        <v>11</v>
      </c>
      <c r="O857" s="75" t="n">
        <f aca="false">L857/(H857*Q857)</f>
        <v>1.34778155156612</v>
      </c>
      <c r="P857" s="74" t="n">
        <v>87</v>
      </c>
      <c r="Q857" s="72" t="n">
        <v>0.81</v>
      </c>
      <c r="R857" s="73" t="n">
        <f aca="false">S857*T857*U857*V857</f>
        <v>6.765</v>
      </c>
      <c r="S857" s="74" t="n">
        <v>5</v>
      </c>
      <c r="T857" s="72" t="n">
        <v>0.45</v>
      </c>
      <c r="U857" s="72" t="n">
        <f aca="false">44/12</f>
        <v>3.66666666666667</v>
      </c>
      <c r="V857" s="72" t="n">
        <f aca="false">IF(B857="озимая пшеница", IF(C857="классическая технология", 0.65, 0.82),
 IF(B857="подсолнечник", IF(C857="классическая технология", 0.68, 0.75),
 IF(B857="кукуруза", IF(C857="классическая технология", 0.65, 0.85),
 IF(B857="многолетние травы", IF(C857="классическая технология", 0.55, 0.7),
 IF(B857="Лён", IF(C857="классическая технология", 0.48, 0.7),
 IF(B857="Горох", IF(C857="классическая технология", 0.55, 0.8),
 "введите корректное значение"
 ))))))</f>
        <v>0.82</v>
      </c>
      <c r="W857" s="73" t="n">
        <f aca="false">H857*X857</f>
        <v>6.0914</v>
      </c>
      <c r="X857" s="72" t="n">
        <v>0.95</v>
      </c>
    </row>
    <row r="858" customFormat="false" ht="15" hidden="false" customHeight="false" outlineLevel="0" collapsed="false">
      <c r="A858" s="59" t="n">
        <v>856</v>
      </c>
      <c r="B858" s="71" t="s">
        <v>103</v>
      </c>
      <c r="C858" s="71" t="s">
        <v>102</v>
      </c>
      <c r="D858" s="72" t="n">
        <v>0.245</v>
      </c>
      <c r="E858" s="72" t="n">
        <v>0.098</v>
      </c>
      <c r="F858" s="72" t="n">
        <v>0.245</v>
      </c>
      <c r="G858" s="73" t="n">
        <f aca="false">D858+E858+F858</f>
        <v>0.588</v>
      </c>
      <c r="H858" s="73" t="n">
        <f aca="false">I858-G858</f>
        <v>6.512</v>
      </c>
      <c r="I858" s="16" t="n">
        <v>7.1</v>
      </c>
      <c r="J858" s="74" t="n">
        <f aca="false">H858/I858*100</f>
        <v>91.7183098591549</v>
      </c>
      <c r="K858" s="62" t="n">
        <v>500</v>
      </c>
      <c r="L858" s="73" t="n">
        <f aca="false">M858+N858-P858</f>
        <v>57</v>
      </c>
      <c r="M858" s="74" t="n">
        <v>83</v>
      </c>
      <c r="N858" s="74" t="n">
        <v>15</v>
      </c>
      <c r="O858" s="75" t="n">
        <f aca="false">L858/(H858*Q858)</f>
        <v>10.4203229203229</v>
      </c>
      <c r="P858" s="74" t="n">
        <v>41</v>
      </c>
      <c r="Q858" s="72" t="n">
        <v>0.84</v>
      </c>
      <c r="R858" s="73" t="n">
        <f aca="false">S858*T858*U858*V858</f>
        <v>5.3625</v>
      </c>
      <c r="S858" s="74" t="n">
        <v>5</v>
      </c>
      <c r="T858" s="72" t="n">
        <v>0.45</v>
      </c>
      <c r="U858" s="72" t="n">
        <f aca="false">44/12</f>
        <v>3.66666666666667</v>
      </c>
      <c r="V858" s="72" t="n">
        <f aca="false">IF(B858="озимая пшеница", IF(C858="классическая технология", 0.65, 0.82),
 IF(B858="подсолнечник", IF(C858="классическая технология", 0.68, 0.75),
 IF(B858="кукуруза", IF(C858="классическая технология", 0.65, 0.85),
 IF(B858="многолетние травы", IF(C858="классическая технология", 0.55, 0.7),
 IF(B858="Лён", IF(C858="классическая технология", 0.48, 0.7),
 IF(B858="Горох", IF(C858="классическая технология", 0.55, 0.8),
 "введите корректное значение"
 ))))))</f>
        <v>0.65</v>
      </c>
      <c r="W858" s="73" t="n">
        <f aca="false">H858*X858</f>
        <v>5.99104</v>
      </c>
      <c r="X858" s="72" t="n">
        <v>0.92</v>
      </c>
    </row>
    <row r="859" customFormat="false" ht="15" hidden="false" customHeight="false" outlineLevel="0" collapsed="false">
      <c r="A859" s="59" t="n">
        <v>857</v>
      </c>
      <c r="B859" s="71" t="s">
        <v>107</v>
      </c>
      <c r="C859" s="71" t="s">
        <v>102</v>
      </c>
      <c r="D859" s="72" t="n">
        <v>0.325</v>
      </c>
      <c r="E859" s="72" t="n">
        <v>0.065</v>
      </c>
      <c r="F859" s="72" t="n">
        <v>0.52</v>
      </c>
      <c r="G859" s="73" t="n">
        <f aca="false">D859+E859+F859</f>
        <v>0.91</v>
      </c>
      <c r="H859" s="73" t="n">
        <f aca="false">I859-G859</f>
        <v>0.59</v>
      </c>
      <c r="I859" s="16" t="n">
        <v>1.5</v>
      </c>
      <c r="J859" s="74" t="n">
        <f aca="false">H859/I859*100</f>
        <v>39.3333333333333</v>
      </c>
      <c r="K859" s="62" t="n">
        <v>157</v>
      </c>
      <c r="L859" s="73" t="n">
        <f aca="false">M859+N859-P859</f>
        <v>15</v>
      </c>
      <c r="M859" s="74" t="n">
        <v>55</v>
      </c>
      <c r="N859" s="74" t="n">
        <v>11</v>
      </c>
      <c r="O859" s="75" t="n">
        <f aca="false">L859/(H859*Q859)</f>
        <v>27.0465200144248</v>
      </c>
      <c r="P859" s="74" t="n">
        <v>51</v>
      </c>
      <c r="Q859" s="72" t="n">
        <v>0.94</v>
      </c>
      <c r="R859" s="73" t="n">
        <f aca="false">S859*T859*U859*V859</f>
        <v>5.61</v>
      </c>
      <c r="S859" s="74" t="n">
        <v>5</v>
      </c>
      <c r="T859" s="72" t="n">
        <v>0.45</v>
      </c>
      <c r="U859" s="72" t="n">
        <f aca="false">44/12</f>
        <v>3.66666666666667</v>
      </c>
      <c r="V859" s="72" t="n">
        <f aca="false">IF(B859="озимая пшеница", IF(C859="классическая технология", 0.65, 0.82),
 IF(B859="подсолнечник", IF(C859="классическая технология", 0.68, 0.75),
 IF(B859="кукуруза", IF(C859="классическая технология", 0.65, 0.85),
 IF(B859="многолетние травы", IF(C859="классическая технология", 0.55, 0.7),
 IF(B859="Лён", IF(C859="классическая технология", 0.48, 0.7),
 IF(B859="Горох", IF(C859="классическая технология", 0.55, 0.8),
 "введите корректное значение"
 ))))))</f>
        <v>0.68</v>
      </c>
      <c r="W859" s="73" t="n">
        <f aca="false">H859*X859</f>
        <v>0.5251</v>
      </c>
      <c r="X859" s="72" t="n">
        <v>0.89</v>
      </c>
    </row>
    <row r="860" customFormat="false" ht="15" hidden="false" customHeight="false" outlineLevel="0" collapsed="false">
      <c r="A860" s="59" t="n">
        <v>858</v>
      </c>
      <c r="B860" s="71" t="s">
        <v>105</v>
      </c>
      <c r="C860" s="71" t="s">
        <v>102</v>
      </c>
      <c r="D860" s="72" t="n">
        <v>0.441</v>
      </c>
      <c r="E860" s="72" t="n">
        <v>0.063</v>
      </c>
      <c r="F860" s="72" t="n">
        <v>0.315</v>
      </c>
      <c r="G860" s="73" t="n">
        <f aca="false">D860+E860+F860</f>
        <v>0.819</v>
      </c>
      <c r="H860" s="73" t="n">
        <f aca="false">I860-G860</f>
        <v>2.581</v>
      </c>
      <c r="I860" s="16" t="n">
        <v>3.4</v>
      </c>
      <c r="J860" s="74" t="n">
        <f aca="false">H860/I860*100</f>
        <v>75.9117647058824</v>
      </c>
      <c r="K860" s="62" t="n">
        <v>206</v>
      </c>
      <c r="L860" s="73" t="n">
        <f aca="false">M860+N860-P860</f>
        <v>53</v>
      </c>
      <c r="M860" s="74" t="n">
        <v>131</v>
      </c>
      <c r="N860" s="74" t="n">
        <v>7</v>
      </c>
      <c r="O860" s="75" t="n">
        <f aca="false">L860/(H860*Q860)</f>
        <v>25.3514524468935</v>
      </c>
      <c r="P860" s="74" t="n">
        <v>85</v>
      </c>
      <c r="Q860" s="72" t="n">
        <v>0.81</v>
      </c>
      <c r="R860" s="73" t="n">
        <f aca="false">S860*T860*U860*V860</f>
        <v>6.435</v>
      </c>
      <c r="S860" s="74" t="n">
        <v>6</v>
      </c>
      <c r="T860" s="72" t="n">
        <v>0.45</v>
      </c>
      <c r="U860" s="72" t="n">
        <f aca="false">44/12</f>
        <v>3.66666666666667</v>
      </c>
      <c r="V860" s="72" t="n">
        <f aca="false">IF(B860="озимая пшеница", IF(C860="классическая технология", 0.65, 0.82),
 IF(B860="подсолнечник", IF(C860="классическая технология", 0.68, 0.75),
 IF(B860="кукуруза", IF(C860="классическая технология", 0.65, 0.85),
 IF(B860="многолетние травы", IF(C860="классическая технология", 0.55, 0.7),
 IF(B860="Лён", IF(C860="классическая технология", 0.48, 0.7),
 IF(B860="Горох", IF(C860="классическая технология", 0.55, 0.8),
 "введите корректное значение"
 ))))))</f>
        <v>0.65</v>
      </c>
      <c r="W860" s="73" t="n">
        <f aca="false">H860*X860</f>
        <v>2.3229</v>
      </c>
      <c r="X860" s="72" t="n">
        <v>0.9</v>
      </c>
    </row>
    <row r="861" customFormat="false" ht="15" hidden="false" customHeight="false" outlineLevel="0" collapsed="false">
      <c r="A861" s="59" t="n">
        <v>859</v>
      </c>
      <c r="B861" s="71" t="s">
        <v>104</v>
      </c>
      <c r="C861" s="71" t="s">
        <v>101</v>
      </c>
      <c r="D861" s="72" t="n">
        <v>0.18</v>
      </c>
      <c r="E861" s="72" t="n">
        <v>0.06</v>
      </c>
      <c r="F861" s="72" t="n">
        <v>0.3</v>
      </c>
      <c r="G861" s="73" t="n">
        <f aca="false">D861+E861+F861</f>
        <v>0.54</v>
      </c>
      <c r="H861" s="73" t="n">
        <f aca="false">I861-G861</f>
        <v>1.56</v>
      </c>
      <c r="I861" s="16" t="n">
        <v>2.1</v>
      </c>
      <c r="J861" s="74" t="n">
        <f aca="false">H861/I861*100</f>
        <v>74.2857142857143</v>
      </c>
      <c r="K861" s="62" t="n">
        <v>205</v>
      </c>
      <c r="L861" s="73" t="n">
        <f aca="false">M861+N861-P861</f>
        <v>62</v>
      </c>
      <c r="M861" s="74" t="n">
        <v>137</v>
      </c>
      <c r="N861" s="74" t="n">
        <v>6</v>
      </c>
      <c r="O861" s="75" t="n">
        <f aca="false">L861/(H861*Q861)</f>
        <v>49.6794871794872</v>
      </c>
      <c r="P861" s="74" t="n">
        <v>81</v>
      </c>
      <c r="Q861" s="72" t="n">
        <v>0.8</v>
      </c>
      <c r="R861" s="73" t="n">
        <f aca="false">S861*T861*U861*V861</f>
        <v>7.92</v>
      </c>
      <c r="S861" s="74" t="n">
        <v>6</v>
      </c>
      <c r="T861" s="72" t="n">
        <v>0.45</v>
      </c>
      <c r="U861" s="72" t="n">
        <f aca="false">44/12</f>
        <v>3.66666666666667</v>
      </c>
      <c r="V861" s="72" t="n">
        <f aca="false">IF(B861="озимая пшеница", IF(C861="классическая технология", 0.65, 0.82),
 IF(B861="подсолнечник", IF(C861="классическая технология", 0.68, 0.75),
 IF(B861="кукуруза", IF(C861="классическая технология", 0.65, 0.85),
 IF(B861="многолетние травы", IF(C861="классическая технология", 0.55, 0.7),
 IF(B861="Лён", IF(C861="классическая технология", 0.48, 0.7),
 IF(B861="Горох", IF(C861="классическая технология", 0.55, 0.8),
 "введите корректное значение"
 ))))))</f>
        <v>0.8</v>
      </c>
      <c r="W861" s="73" t="n">
        <f aca="false">H861*X861</f>
        <v>1.326</v>
      </c>
      <c r="X861" s="72" t="n">
        <v>0.85</v>
      </c>
    </row>
    <row r="862" customFormat="false" ht="15" hidden="false" customHeight="false" outlineLevel="0" collapsed="false">
      <c r="A862" s="59" t="n">
        <v>860</v>
      </c>
      <c r="B862" s="71" t="s">
        <v>104</v>
      </c>
      <c r="C862" s="71" t="s">
        <v>101</v>
      </c>
      <c r="D862" s="72" t="n">
        <v>0.448</v>
      </c>
      <c r="E862" s="72" t="n">
        <v>0.128</v>
      </c>
      <c r="F862" s="72" t="n">
        <v>0.448</v>
      </c>
      <c r="G862" s="73" t="n">
        <f aca="false">D862+E862+F862</f>
        <v>1.024</v>
      </c>
      <c r="H862" s="73" t="n">
        <f aca="false">I862-G862</f>
        <v>1.276</v>
      </c>
      <c r="I862" s="16" t="n">
        <v>2.3</v>
      </c>
      <c r="J862" s="74" t="n">
        <f aca="false">H862/I862*100</f>
        <v>55.4782608695652</v>
      </c>
      <c r="K862" s="62" t="n">
        <v>477</v>
      </c>
      <c r="L862" s="73" t="n">
        <f aca="false">M862+N862-P862</f>
        <v>24</v>
      </c>
      <c r="M862" s="74" t="n">
        <v>91</v>
      </c>
      <c r="N862" s="74" t="n">
        <v>9</v>
      </c>
      <c r="O862" s="75" t="n">
        <f aca="false">L862/(H862*Q862)</f>
        <v>19.3904921953269</v>
      </c>
      <c r="P862" s="74" t="n">
        <v>76</v>
      </c>
      <c r="Q862" s="72" t="n">
        <v>0.97</v>
      </c>
      <c r="R862" s="73" t="n">
        <f aca="false">S862*T862*U862*V862</f>
        <v>3.96</v>
      </c>
      <c r="S862" s="74" t="n">
        <v>3</v>
      </c>
      <c r="T862" s="72" t="n">
        <v>0.45</v>
      </c>
      <c r="U862" s="72" t="n">
        <f aca="false">44/12</f>
        <v>3.66666666666667</v>
      </c>
      <c r="V862" s="72" t="n">
        <f aca="false">IF(B862="озимая пшеница", IF(C862="классическая технология", 0.65, 0.82),
 IF(B862="подсолнечник", IF(C862="классическая технология", 0.68, 0.75),
 IF(B862="кукуруза", IF(C862="классическая технология", 0.65, 0.85),
 IF(B862="многолетние травы", IF(C862="классическая технология", 0.55, 0.7),
 IF(B862="Лён", IF(C862="классическая технология", 0.48, 0.7),
 IF(B862="Горох", IF(C862="классическая технология", 0.55, 0.8),
 "введите корректное значение"
 ))))))</f>
        <v>0.8</v>
      </c>
      <c r="W862" s="73" t="n">
        <f aca="false">H862*X862</f>
        <v>1.13564</v>
      </c>
      <c r="X862" s="72" t="n">
        <v>0.89</v>
      </c>
    </row>
    <row r="863" customFormat="false" ht="15" hidden="false" customHeight="false" outlineLevel="0" collapsed="false">
      <c r="A863" s="59" t="n">
        <v>861</v>
      </c>
      <c r="B863" s="71" t="s">
        <v>107</v>
      </c>
      <c r="C863" s="71" t="s">
        <v>102</v>
      </c>
      <c r="D863" s="72" t="n">
        <v>0.147</v>
      </c>
      <c r="E863" s="72" t="n">
        <v>0.098</v>
      </c>
      <c r="F863" s="72" t="n">
        <v>0.147</v>
      </c>
      <c r="G863" s="73" t="n">
        <f aca="false">D863+E863+F863</f>
        <v>0.392</v>
      </c>
      <c r="H863" s="73" t="n">
        <f aca="false">I863-G863</f>
        <v>0.908</v>
      </c>
      <c r="I863" s="16" t="n">
        <v>1.3</v>
      </c>
      <c r="J863" s="74" t="n">
        <f aca="false">H863/I863*100</f>
        <v>69.8461538461538</v>
      </c>
      <c r="K863" s="62" t="n">
        <v>241</v>
      </c>
      <c r="L863" s="73" t="n">
        <f aca="false">M863+N863-P863</f>
        <v>22</v>
      </c>
      <c r="M863" s="74" t="n">
        <v>60</v>
      </c>
      <c r="N863" s="74" t="n">
        <v>10</v>
      </c>
      <c r="O863" s="75" t="n">
        <f aca="false">L863/(H863*Q863)</f>
        <v>26.0527686987826</v>
      </c>
      <c r="P863" s="74" t="n">
        <v>48</v>
      </c>
      <c r="Q863" s="72" t="n">
        <v>0.93</v>
      </c>
      <c r="R863" s="73" t="n">
        <f aca="false">S863*T863*U863*V863</f>
        <v>5.61</v>
      </c>
      <c r="S863" s="74" t="n">
        <v>5</v>
      </c>
      <c r="T863" s="72" t="n">
        <v>0.45</v>
      </c>
      <c r="U863" s="72" t="n">
        <f aca="false">44/12</f>
        <v>3.66666666666667</v>
      </c>
      <c r="V863" s="72" t="n">
        <f aca="false">IF(B863="озимая пшеница", IF(C863="классическая технология", 0.65, 0.82),
 IF(B863="подсолнечник", IF(C863="классическая технология", 0.68, 0.75),
 IF(B863="кукуруза", IF(C863="классическая технология", 0.65, 0.85),
 IF(B863="многолетние травы", IF(C863="классическая технология", 0.55, 0.7),
 IF(B863="Лён", IF(C863="классическая технология", 0.48, 0.7),
 IF(B863="Горох", IF(C863="классическая технология", 0.55, 0.8),
 "введите корректное значение"
 ))))))</f>
        <v>0.68</v>
      </c>
      <c r="W863" s="73" t="n">
        <f aca="false">H863*X863</f>
        <v>0.8172</v>
      </c>
      <c r="X863" s="72" t="n">
        <v>0.9</v>
      </c>
    </row>
    <row r="864" customFormat="false" ht="15" hidden="false" customHeight="false" outlineLevel="0" collapsed="false">
      <c r="A864" s="59" t="n">
        <v>862</v>
      </c>
      <c r="B864" s="71" t="s">
        <v>105</v>
      </c>
      <c r="C864" s="71" t="s">
        <v>101</v>
      </c>
      <c r="D864" s="72" t="n">
        <v>0.483</v>
      </c>
      <c r="E864" s="72" t="n">
        <v>0.069</v>
      </c>
      <c r="F864" s="72" t="n">
        <v>0.138</v>
      </c>
      <c r="G864" s="73" t="n">
        <f aca="false">D864+E864+F864</f>
        <v>0.69</v>
      </c>
      <c r="H864" s="73" t="n">
        <f aca="false">I864-G864</f>
        <v>4.41</v>
      </c>
      <c r="I864" s="16" t="n">
        <v>5.1</v>
      </c>
      <c r="J864" s="74" t="n">
        <f aca="false">H864/I864*100</f>
        <v>86.4705882352941</v>
      </c>
      <c r="K864" s="62" t="n">
        <v>157</v>
      </c>
      <c r="L864" s="73" t="n">
        <f aca="false">M864+N864-P864</f>
        <v>14</v>
      </c>
      <c r="M864" s="74" t="n">
        <v>91</v>
      </c>
      <c r="N864" s="74" t="n">
        <v>8</v>
      </c>
      <c r="O864" s="75" t="n">
        <f aca="false">L864/(H864*Q864)</f>
        <v>3.34168755221387</v>
      </c>
      <c r="P864" s="74" t="n">
        <v>85</v>
      </c>
      <c r="Q864" s="72" t="n">
        <v>0.95</v>
      </c>
      <c r="R864" s="73" t="n">
        <f aca="false">S864*T864*U864*V864</f>
        <v>4.2075</v>
      </c>
      <c r="S864" s="74" t="n">
        <v>3</v>
      </c>
      <c r="T864" s="72" t="n">
        <v>0.45</v>
      </c>
      <c r="U864" s="72" t="n">
        <f aca="false">44/12</f>
        <v>3.66666666666667</v>
      </c>
      <c r="V864" s="72" t="n">
        <f aca="false">IF(B864="озимая пшеница", IF(C864="классическая технология", 0.65, 0.82),
 IF(B864="подсолнечник", IF(C864="классическая технология", 0.68, 0.75),
 IF(B864="кукуруза", IF(C864="классическая технология", 0.65, 0.85),
 IF(B864="многолетние травы", IF(C864="классическая технология", 0.55, 0.7),
 IF(B864="Лён", IF(C864="классическая технология", 0.48, 0.7),
 IF(B864="Горох", IF(C864="классическая технология", 0.55, 0.8),
 "введите корректное значение"
 ))))))</f>
        <v>0.85</v>
      </c>
      <c r="W864" s="73" t="n">
        <f aca="false">H864*X864</f>
        <v>3.969</v>
      </c>
      <c r="X864" s="72" t="n">
        <v>0.9</v>
      </c>
    </row>
    <row r="865" customFormat="false" ht="15" hidden="false" customHeight="false" outlineLevel="0" collapsed="false">
      <c r="A865" s="59" t="n">
        <v>863</v>
      </c>
      <c r="B865" s="71" t="s">
        <v>105</v>
      </c>
      <c r="C865" s="71" t="s">
        <v>101</v>
      </c>
      <c r="D865" s="72" t="n">
        <v>0.469</v>
      </c>
      <c r="E865" s="72" t="n">
        <v>0.134</v>
      </c>
      <c r="F865" s="72" t="n">
        <v>0.201</v>
      </c>
      <c r="G865" s="73" t="n">
        <f aca="false">D865+E865+F865</f>
        <v>0.804</v>
      </c>
      <c r="H865" s="73" t="n">
        <f aca="false">I865-G865</f>
        <v>3.396</v>
      </c>
      <c r="I865" s="16" t="n">
        <v>4.2</v>
      </c>
      <c r="J865" s="74" t="n">
        <f aca="false">H865/I865*100</f>
        <v>80.8571428571429</v>
      </c>
      <c r="K865" s="62" t="n">
        <v>321</v>
      </c>
      <c r="L865" s="73" t="n">
        <f aca="false">M865+N865-P865</f>
        <v>90</v>
      </c>
      <c r="M865" s="74" t="n">
        <v>134</v>
      </c>
      <c r="N865" s="74" t="n">
        <v>10</v>
      </c>
      <c r="O865" s="75" t="n">
        <f aca="false">L865/(H865*Q865)</f>
        <v>31.9298394993401</v>
      </c>
      <c r="P865" s="74" t="n">
        <v>54</v>
      </c>
      <c r="Q865" s="72" t="n">
        <v>0.83</v>
      </c>
      <c r="R865" s="73" t="n">
        <f aca="false">S865*T865*U865*V865</f>
        <v>8.415</v>
      </c>
      <c r="S865" s="74" t="n">
        <v>6</v>
      </c>
      <c r="T865" s="72" t="n">
        <v>0.45</v>
      </c>
      <c r="U865" s="72" t="n">
        <f aca="false">44/12</f>
        <v>3.66666666666667</v>
      </c>
      <c r="V865" s="72" t="n">
        <f aca="false">IF(B865="озимая пшеница", IF(C865="классическая технология", 0.65, 0.82),
 IF(B865="подсолнечник", IF(C865="классическая технология", 0.68, 0.75),
 IF(B865="кукуруза", IF(C865="классическая технология", 0.65, 0.85),
 IF(B865="многолетние травы", IF(C865="классическая технология", 0.55, 0.7),
 IF(B865="Лён", IF(C865="классическая технология", 0.48, 0.7),
 IF(B865="Горох", IF(C865="классическая технология", 0.55, 0.8),
 "введите корректное значение"
 ))))))</f>
        <v>0.85</v>
      </c>
      <c r="W865" s="73" t="n">
        <f aca="false">H865*X865</f>
        <v>3.02244</v>
      </c>
      <c r="X865" s="72" t="n">
        <v>0.89</v>
      </c>
    </row>
    <row r="866" customFormat="false" ht="15" hidden="false" customHeight="false" outlineLevel="0" collapsed="false">
      <c r="A866" s="59" t="n">
        <v>864</v>
      </c>
      <c r="B866" s="71" t="s">
        <v>103</v>
      </c>
      <c r="C866" s="71" t="s">
        <v>102</v>
      </c>
      <c r="D866" s="72" t="n">
        <v>0.366</v>
      </c>
      <c r="E866" s="72" t="n">
        <v>0.061</v>
      </c>
      <c r="F866" s="72" t="n">
        <v>0.244</v>
      </c>
      <c r="G866" s="73" t="n">
        <f aca="false">D866+E866+F866</f>
        <v>0.671</v>
      </c>
      <c r="H866" s="73" t="n">
        <f aca="false">I866-G866</f>
        <v>4.029</v>
      </c>
      <c r="I866" s="16" t="n">
        <v>4.7</v>
      </c>
      <c r="J866" s="74" t="n">
        <f aca="false">H866/I866*100</f>
        <v>85.7234042553192</v>
      </c>
      <c r="K866" s="62" t="n">
        <v>160</v>
      </c>
      <c r="L866" s="73" t="n">
        <f aca="false">M866+N866-P866</f>
        <v>-8</v>
      </c>
      <c r="M866" s="74" t="n">
        <v>50</v>
      </c>
      <c r="N866" s="74" t="n">
        <v>10</v>
      </c>
      <c r="O866" s="75" t="n">
        <f aca="false">L866/(H866*Q866)</f>
        <v>-2.02612690645879</v>
      </c>
      <c r="P866" s="74" t="n">
        <v>68</v>
      </c>
      <c r="Q866" s="72" t="n">
        <v>0.98</v>
      </c>
      <c r="R866" s="73" t="n">
        <f aca="false">S866*T866*U866*V866</f>
        <v>3.2175</v>
      </c>
      <c r="S866" s="74" t="n">
        <v>3</v>
      </c>
      <c r="T866" s="72" t="n">
        <v>0.45</v>
      </c>
      <c r="U866" s="72" t="n">
        <f aca="false">44/12</f>
        <v>3.66666666666667</v>
      </c>
      <c r="V866" s="72" t="n">
        <f aca="false">IF(B866="озимая пшеница", IF(C866="классическая технология", 0.65, 0.82),
 IF(B866="подсолнечник", IF(C866="классическая технология", 0.68, 0.75),
 IF(B866="кукуруза", IF(C866="классическая технология", 0.65, 0.85),
 IF(B866="многолетние травы", IF(C866="классическая технология", 0.55, 0.7),
 IF(B866="Лён", IF(C866="классическая технология", 0.48, 0.7),
 IF(B866="Горох", IF(C866="классическая технология", 0.55, 0.8),
 "введите корректное значение"
 ))))))</f>
        <v>0.65</v>
      </c>
      <c r="W866" s="73" t="n">
        <f aca="false">H866*X866</f>
        <v>3.90813</v>
      </c>
      <c r="X866" s="72" t="n">
        <v>0.97</v>
      </c>
    </row>
    <row r="867" customFormat="false" ht="15" hidden="false" customHeight="false" outlineLevel="0" collapsed="false">
      <c r="A867" s="59" t="n">
        <v>865</v>
      </c>
      <c r="B867" s="71" t="s">
        <v>100</v>
      </c>
      <c r="C867" s="71" t="s">
        <v>102</v>
      </c>
      <c r="D867" s="72" t="n">
        <v>0.216</v>
      </c>
      <c r="E867" s="72" t="n">
        <v>0.072</v>
      </c>
      <c r="F867" s="72" t="n">
        <v>0.144</v>
      </c>
      <c r="G867" s="73" t="n">
        <f aca="false">D867+E867+F867</f>
        <v>0.432</v>
      </c>
      <c r="H867" s="73" t="n">
        <f aca="false">I867-G867</f>
        <v>0.368</v>
      </c>
      <c r="I867" s="16" t="n">
        <v>0.8</v>
      </c>
      <c r="J867" s="74" t="n">
        <f aca="false">H867/I867*100</f>
        <v>46</v>
      </c>
      <c r="K867" s="62" t="n">
        <v>452</v>
      </c>
      <c r="L867" s="73" t="n">
        <f aca="false">M867+N867-P867</f>
        <v>29</v>
      </c>
      <c r="M867" s="74" t="n">
        <v>73</v>
      </c>
      <c r="N867" s="74" t="n">
        <v>12</v>
      </c>
      <c r="O867" s="75" t="n">
        <f aca="false">L867/(H867*Q867)</f>
        <v>89.550395256917</v>
      </c>
      <c r="P867" s="74" t="n">
        <v>56</v>
      </c>
      <c r="Q867" s="72" t="n">
        <v>0.88</v>
      </c>
      <c r="R867" s="73" t="n">
        <f aca="false">S867*T867*U867*V867</f>
        <v>2.376</v>
      </c>
      <c r="S867" s="74" t="n">
        <v>3</v>
      </c>
      <c r="T867" s="72" t="n">
        <v>0.45</v>
      </c>
      <c r="U867" s="72" t="n">
        <f aca="false">44/12</f>
        <v>3.66666666666667</v>
      </c>
      <c r="V867" s="72" t="n">
        <f aca="false">IF(B867="озимая пшеница", IF(C867="классическая технология", 0.65, 0.82),
 IF(B867="подсолнечник", IF(C867="классическая технология", 0.68, 0.75),
 IF(B867="кукуруза", IF(C867="классическая технология", 0.65, 0.85),
 IF(B867="многолетние травы", IF(C867="классическая технология", 0.55, 0.7),
 IF(B867="Лён", IF(C867="классическая технология", 0.48, 0.7),
 IF(B867="Горох", IF(C867="классическая технология", 0.55, 0.8),
 "введите корректное значение"
 ))))))</f>
        <v>0.48</v>
      </c>
      <c r="W867" s="73" t="n">
        <f aca="false">H867*X867</f>
        <v>0.368</v>
      </c>
      <c r="X867" s="72" t="n">
        <v>1</v>
      </c>
    </row>
    <row r="868" customFormat="false" ht="15" hidden="false" customHeight="false" outlineLevel="0" collapsed="false">
      <c r="A868" s="59" t="n">
        <v>866</v>
      </c>
      <c r="B868" s="71" t="s">
        <v>100</v>
      </c>
      <c r="C868" s="71" t="s">
        <v>101</v>
      </c>
      <c r="D868" s="72" t="n">
        <v>0.306</v>
      </c>
      <c r="E868" s="72" t="n">
        <v>0.102</v>
      </c>
      <c r="F868" s="72" t="n">
        <v>0.357</v>
      </c>
      <c r="G868" s="73" t="n">
        <f aca="false">D868+E868+F868</f>
        <v>0.765</v>
      </c>
      <c r="H868" s="73" t="n">
        <f aca="false">I868-G868</f>
        <v>0.335</v>
      </c>
      <c r="I868" s="16" t="n">
        <v>1.1</v>
      </c>
      <c r="J868" s="74" t="n">
        <f aca="false">H868/I868*100</f>
        <v>30.4545454545455</v>
      </c>
      <c r="K868" s="62" t="n">
        <v>211</v>
      </c>
      <c r="L868" s="73" t="n">
        <f aca="false">M868+N868-P868</f>
        <v>74</v>
      </c>
      <c r="M868" s="74" t="n">
        <v>122</v>
      </c>
      <c r="N868" s="74" t="n">
        <v>6</v>
      </c>
      <c r="O868" s="75" t="n">
        <f aca="false">L868/(H868*Q868)</f>
        <v>262.970859985785</v>
      </c>
      <c r="P868" s="74" t="n">
        <v>54</v>
      </c>
      <c r="Q868" s="72" t="n">
        <v>0.84</v>
      </c>
      <c r="R868" s="73" t="n">
        <f aca="false">S868*T868*U868*V868</f>
        <v>5.775</v>
      </c>
      <c r="S868" s="74" t="n">
        <v>5</v>
      </c>
      <c r="T868" s="72" t="n">
        <v>0.45</v>
      </c>
      <c r="U868" s="72" t="n">
        <f aca="false">44/12</f>
        <v>3.66666666666667</v>
      </c>
      <c r="V868" s="72" t="n">
        <f aca="false">IF(B868="озимая пшеница", IF(C868="классическая технология", 0.65, 0.82),
 IF(B868="подсолнечник", IF(C868="классическая технология", 0.68, 0.75),
 IF(B868="кукуруза", IF(C868="классическая технология", 0.65, 0.85),
 IF(B868="многолетние травы", IF(C868="классическая технология", 0.55, 0.7),
 IF(B868="Лён", IF(C868="классическая технология", 0.48, 0.7),
 IF(B868="Горох", IF(C868="классическая технология", 0.55, 0.8),
 "введите корректное значение"
 ))))))</f>
        <v>0.7</v>
      </c>
      <c r="W868" s="73" t="n">
        <f aca="false">H868*X868</f>
        <v>0.2948</v>
      </c>
      <c r="X868" s="72" t="n">
        <v>0.88</v>
      </c>
    </row>
    <row r="869" customFormat="false" ht="15" hidden="false" customHeight="false" outlineLevel="0" collapsed="false">
      <c r="A869" s="59" t="n">
        <v>867</v>
      </c>
      <c r="B869" s="71" t="s">
        <v>100</v>
      </c>
      <c r="C869" s="71" t="s">
        <v>102</v>
      </c>
      <c r="D869" s="72" t="n">
        <v>0.378</v>
      </c>
      <c r="E869" s="72" t="n">
        <v>0.054</v>
      </c>
      <c r="F869" s="72" t="n">
        <v>0.216</v>
      </c>
      <c r="G869" s="73" t="n">
        <f aca="false">D869+E869+F869</f>
        <v>0.648</v>
      </c>
      <c r="H869" s="73" t="n">
        <f aca="false">I869-G869</f>
        <v>0.352</v>
      </c>
      <c r="I869" s="16" t="n">
        <v>1</v>
      </c>
      <c r="J869" s="74" t="n">
        <f aca="false">H869/I869*100</f>
        <v>35.2</v>
      </c>
      <c r="K869" s="62" t="n">
        <v>500</v>
      </c>
      <c r="L869" s="73" t="n">
        <f aca="false">M869+N869-P869</f>
        <v>60</v>
      </c>
      <c r="M869" s="74" t="n">
        <v>90</v>
      </c>
      <c r="N869" s="74" t="n">
        <v>15</v>
      </c>
      <c r="O869" s="75" t="n">
        <f aca="false">L869/(H869*Q869)</f>
        <v>193.698347107438</v>
      </c>
      <c r="P869" s="74" t="n">
        <v>45</v>
      </c>
      <c r="Q869" s="72" t="n">
        <v>0.88</v>
      </c>
      <c r="R869" s="73" t="n">
        <f aca="false">S869*T869*U869*V869</f>
        <v>3.168</v>
      </c>
      <c r="S869" s="74" t="n">
        <v>4</v>
      </c>
      <c r="T869" s="72" t="n">
        <v>0.45</v>
      </c>
      <c r="U869" s="72" t="n">
        <f aca="false">44/12</f>
        <v>3.66666666666667</v>
      </c>
      <c r="V869" s="72" t="n">
        <f aca="false">IF(B869="озимая пшеница", IF(C869="классическая технология", 0.65, 0.82),
 IF(B869="подсолнечник", IF(C869="классическая технология", 0.68, 0.75),
 IF(B869="кукуруза", IF(C869="классическая технология", 0.65, 0.85),
 IF(B869="многолетние травы", IF(C869="классическая технология", 0.55, 0.7),
 IF(B869="Лён", IF(C869="классическая технология", 0.48, 0.7),
 IF(B869="Горох", IF(C869="классическая технология", 0.55, 0.8),
 "введите корректное значение"
 ))))))</f>
        <v>0.48</v>
      </c>
      <c r="W869" s="73" t="n">
        <f aca="false">H869*X869</f>
        <v>0.30624</v>
      </c>
      <c r="X869" s="72" t="n">
        <v>0.87</v>
      </c>
    </row>
    <row r="870" customFormat="false" ht="15" hidden="false" customHeight="false" outlineLevel="0" collapsed="false">
      <c r="A870" s="59" t="n">
        <v>868</v>
      </c>
      <c r="B870" s="71" t="s">
        <v>100</v>
      </c>
      <c r="C870" s="71" t="s">
        <v>101</v>
      </c>
      <c r="D870" s="72" t="n">
        <v>0.39</v>
      </c>
      <c r="E870" s="72" t="n">
        <v>0.13</v>
      </c>
      <c r="F870" s="72" t="n">
        <v>0.39</v>
      </c>
      <c r="G870" s="73" t="n">
        <f aca="false">D870+E870+F870</f>
        <v>0.91</v>
      </c>
      <c r="H870" s="73" t="n">
        <f aca="false">I870-G870</f>
        <v>0.39</v>
      </c>
      <c r="I870" s="16" t="n">
        <v>1.3</v>
      </c>
      <c r="J870" s="74" t="n">
        <f aca="false">H870/I870*100</f>
        <v>30</v>
      </c>
      <c r="K870" s="62" t="n">
        <v>494</v>
      </c>
      <c r="L870" s="73" t="n">
        <f aca="false">M870+N870-P870</f>
        <v>68</v>
      </c>
      <c r="M870" s="74" t="n">
        <v>140</v>
      </c>
      <c r="N870" s="74" t="n">
        <v>12</v>
      </c>
      <c r="O870" s="75" t="n">
        <f aca="false">L870/(H870*Q870)</f>
        <v>205.128205128205</v>
      </c>
      <c r="P870" s="74" t="n">
        <v>84</v>
      </c>
      <c r="Q870" s="72" t="n">
        <v>0.85</v>
      </c>
      <c r="R870" s="73" t="n">
        <f aca="false">S870*T870*U870*V870</f>
        <v>5.775</v>
      </c>
      <c r="S870" s="74" t="n">
        <v>5</v>
      </c>
      <c r="T870" s="72" t="n">
        <v>0.45</v>
      </c>
      <c r="U870" s="72" t="n">
        <f aca="false">44/12</f>
        <v>3.66666666666667</v>
      </c>
      <c r="V870" s="72" t="n">
        <f aca="false">IF(B870="озимая пшеница", IF(C870="классическая технология", 0.65, 0.82),
 IF(B870="подсолнечник", IF(C870="классическая технология", 0.68, 0.75),
 IF(B870="кукуруза", IF(C870="классическая технология", 0.65, 0.85),
 IF(B870="многолетние травы", IF(C870="классическая технология", 0.55, 0.7),
 IF(B870="Лён", IF(C870="классическая технология", 0.48, 0.7),
 IF(B870="Горох", IF(C870="классическая технология", 0.55, 0.8),
 "введите корректное значение"
 ))))))</f>
        <v>0.7</v>
      </c>
      <c r="W870" s="73" t="n">
        <f aca="false">H870*X870</f>
        <v>0.3354</v>
      </c>
      <c r="X870" s="72" t="n">
        <v>0.86</v>
      </c>
    </row>
    <row r="871" customFormat="false" ht="15" hidden="false" customHeight="false" outlineLevel="0" collapsed="false">
      <c r="A871" s="59" t="n">
        <v>869</v>
      </c>
      <c r="B871" s="71" t="s">
        <v>105</v>
      </c>
      <c r="C871" s="71" t="s">
        <v>101</v>
      </c>
      <c r="D871" s="72" t="n">
        <v>0.135</v>
      </c>
      <c r="E871" s="72" t="n">
        <v>0.09</v>
      </c>
      <c r="F871" s="72" t="n">
        <v>0.09</v>
      </c>
      <c r="G871" s="73" t="n">
        <f aca="false">D871+E871+F871</f>
        <v>0.315</v>
      </c>
      <c r="H871" s="73" t="n">
        <f aca="false">I871-G871</f>
        <v>4.085</v>
      </c>
      <c r="I871" s="16" t="n">
        <v>4.4</v>
      </c>
      <c r="J871" s="74" t="n">
        <f aca="false">H871/I871*100</f>
        <v>92.8409090909091</v>
      </c>
      <c r="K871" s="62" t="n">
        <v>454</v>
      </c>
      <c r="L871" s="73" t="n">
        <f aca="false">M871+N871-P871</f>
        <v>40</v>
      </c>
      <c r="M871" s="74" t="n">
        <v>85</v>
      </c>
      <c r="N871" s="74" t="n">
        <v>11</v>
      </c>
      <c r="O871" s="75" t="n">
        <f aca="false">L871/(H871*Q871)</f>
        <v>11.127183709803</v>
      </c>
      <c r="P871" s="74" t="n">
        <v>56</v>
      </c>
      <c r="Q871" s="72" t="n">
        <v>0.88</v>
      </c>
      <c r="R871" s="73" t="n">
        <f aca="false">S871*T871*U871*V871</f>
        <v>7.0125</v>
      </c>
      <c r="S871" s="74" t="n">
        <v>5</v>
      </c>
      <c r="T871" s="72" t="n">
        <v>0.45</v>
      </c>
      <c r="U871" s="72" t="n">
        <f aca="false">44/12</f>
        <v>3.66666666666667</v>
      </c>
      <c r="V871" s="72" t="n">
        <f aca="false">IF(B871="озимая пшеница", IF(C871="классическая технология", 0.65, 0.82),
 IF(B871="подсолнечник", IF(C871="классическая технология", 0.68, 0.75),
 IF(B871="кукуруза", IF(C871="классическая технология", 0.65, 0.85),
 IF(B871="многолетние травы", IF(C871="классическая технология", 0.55, 0.7),
 IF(B871="Лён", IF(C871="классическая технология", 0.48, 0.7),
 IF(B871="Горох", IF(C871="классическая технология", 0.55, 0.8),
 "введите корректное значение"
 ))))))</f>
        <v>0.85</v>
      </c>
      <c r="W871" s="73" t="n">
        <f aca="false">H871*X871</f>
        <v>4.04415</v>
      </c>
      <c r="X871" s="72" t="n">
        <v>0.99</v>
      </c>
    </row>
    <row r="872" customFormat="false" ht="15" hidden="false" customHeight="false" outlineLevel="0" collapsed="false">
      <c r="A872" s="59" t="n">
        <v>870</v>
      </c>
      <c r="B872" s="71" t="s">
        <v>104</v>
      </c>
      <c r="C872" s="71" t="s">
        <v>101</v>
      </c>
      <c r="D872" s="72" t="n">
        <v>0.222</v>
      </c>
      <c r="E872" s="72" t="n">
        <v>0.074</v>
      </c>
      <c r="F872" s="72" t="n">
        <v>0.148</v>
      </c>
      <c r="G872" s="73" t="n">
        <f aca="false">D872+E872+F872</f>
        <v>0.444</v>
      </c>
      <c r="H872" s="73" t="n">
        <f aca="false">I872-G872</f>
        <v>1.856</v>
      </c>
      <c r="I872" s="16" t="n">
        <v>2.3</v>
      </c>
      <c r="J872" s="74" t="n">
        <f aca="false">H872/I872*100</f>
        <v>80.6956521739131</v>
      </c>
      <c r="K872" s="62" t="n">
        <v>316</v>
      </c>
      <c r="L872" s="73" t="n">
        <f aca="false">M872+N872-P872</f>
        <v>115</v>
      </c>
      <c r="M872" s="74" t="n">
        <v>147</v>
      </c>
      <c r="N872" s="74" t="n">
        <v>14</v>
      </c>
      <c r="O872" s="75" t="n">
        <f aca="false">L872/(H872*Q872)</f>
        <v>64.5429238505747</v>
      </c>
      <c r="P872" s="74" t="n">
        <v>46</v>
      </c>
      <c r="Q872" s="72" t="n">
        <v>0.96</v>
      </c>
      <c r="R872" s="73" t="n">
        <f aca="false">S872*T872*U872*V872</f>
        <v>7.92</v>
      </c>
      <c r="S872" s="74" t="n">
        <v>6</v>
      </c>
      <c r="T872" s="72" t="n">
        <v>0.45</v>
      </c>
      <c r="U872" s="72" t="n">
        <f aca="false">44/12</f>
        <v>3.66666666666667</v>
      </c>
      <c r="V872" s="72" t="n">
        <f aca="false">IF(B872="озимая пшеница", IF(C872="классическая технология", 0.65, 0.82),
 IF(B872="подсолнечник", IF(C872="классическая технология", 0.68, 0.75),
 IF(B872="кукуруза", IF(C872="классическая технология", 0.65, 0.85),
 IF(B872="многолетние травы", IF(C872="классическая технология", 0.55, 0.7),
 IF(B872="Лён", IF(C872="классическая технология", 0.48, 0.7),
 IF(B872="Горох", IF(C872="классическая технология", 0.55, 0.8),
 "введите корректное значение"
 ))))))</f>
        <v>0.8</v>
      </c>
      <c r="W872" s="73" t="n">
        <f aca="false">H872*X872</f>
        <v>1.6704</v>
      </c>
      <c r="X872" s="72" t="n">
        <v>0.9</v>
      </c>
    </row>
    <row r="873" customFormat="false" ht="15" hidden="false" customHeight="false" outlineLevel="0" collapsed="false">
      <c r="A873" s="59" t="n">
        <v>871</v>
      </c>
      <c r="B873" s="71" t="s">
        <v>100</v>
      </c>
      <c r="C873" s="71" t="s">
        <v>101</v>
      </c>
      <c r="D873" s="72" t="n">
        <v>0.36</v>
      </c>
      <c r="E873" s="72" t="n">
        <v>0.09</v>
      </c>
      <c r="F873" s="72" t="n">
        <v>0.18</v>
      </c>
      <c r="G873" s="73" t="n">
        <f aca="false">D873+E873+F873</f>
        <v>0.63</v>
      </c>
      <c r="H873" s="73" t="n">
        <f aca="false">I873-G873</f>
        <v>0.27</v>
      </c>
      <c r="I873" s="16" t="n">
        <v>0.9</v>
      </c>
      <c r="J873" s="74" t="n">
        <f aca="false">H873/I873*100</f>
        <v>30</v>
      </c>
      <c r="K873" s="62" t="n">
        <v>428</v>
      </c>
      <c r="L873" s="73" t="n">
        <f aca="false">M873+N873-P873</f>
        <v>64</v>
      </c>
      <c r="M873" s="74" t="n">
        <v>105</v>
      </c>
      <c r="N873" s="74" t="n">
        <v>11</v>
      </c>
      <c r="O873" s="75" t="n">
        <f aca="false">L873/(H873*Q873)</f>
        <v>241.874527588813</v>
      </c>
      <c r="P873" s="74" t="n">
        <v>52</v>
      </c>
      <c r="Q873" s="72" t="n">
        <v>0.98</v>
      </c>
      <c r="R873" s="73" t="n">
        <f aca="false">S873*T873*U873*V873</f>
        <v>4.62</v>
      </c>
      <c r="S873" s="74" t="n">
        <v>4</v>
      </c>
      <c r="T873" s="72" t="n">
        <v>0.45</v>
      </c>
      <c r="U873" s="72" t="n">
        <f aca="false">44/12</f>
        <v>3.66666666666667</v>
      </c>
      <c r="V873" s="72" t="n">
        <f aca="false">IF(B873="озимая пшеница", IF(C873="классическая технология", 0.65, 0.82),
 IF(B873="подсолнечник", IF(C873="классическая технология", 0.68, 0.75),
 IF(B873="кукуруза", IF(C873="классическая технология", 0.65, 0.85),
 IF(B873="многолетние травы", IF(C873="классическая технология", 0.55, 0.7),
 IF(B873="Лён", IF(C873="классическая технология", 0.48, 0.7),
 IF(B873="Горох", IF(C873="классическая технология", 0.55, 0.8),
 "введите корректное значение"
 ))))))</f>
        <v>0.7</v>
      </c>
      <c r="W873" s="73" t="n">
        <f aca="false">H873*X873</f>
        <v>0.2349</v>
      </c>
      <c r="X873" s="72" t="n">
        <v>0.87</v>
      </c>
    </row>
    <row r="874" customFormat="false" ht="15" hidden="false" customHeight="false" outlineLevel="0" collapsed="false">
      <c r="A874" s="59" t="n">
        <v>872</v>
      </c>
      <c r="B874" s="71" t="s">
        <v>104</v>
      </c>
      <c r="C874" s="71" t="s">
        <v>102</v>
      </c>
      <c r="D874" s="72" t="n">
        <v>0.36</v>
      </c>
      <c r="E874" s="72" t="n">
        <v>0.12</v>
      </c>
      <c r="F874" s="72" t="n">
        <v>0.36</v>
      </c>
      <c r="G874" s="73" t="n">
        <f aca="false">D874+E874+F874</f>
        <v>0.84</v>
      </c>
      <c r="H874" s="73" t="n">
        <f aca="false">I874-G874</f>
        <v>1.26</v>
      </c>
      <c r="I874" s="16" t="n">
        <v>2.1</v>
      </c>
      <c r="J874" s="74" t="n">
        <f aca="false">H874/I874*100</f>
        <v>60</v>
      </c>
      <c r="K874" s="62" t="n">
        <v>188</v>
      </c>
      <c r="L874" s="73" t="n">
        <f aca="false">M874+N874-P874</f>
        <v>61</v>
      </c>
      <c r="M874" s="74" t="n">
        <v>117</v>
      </c>
      <c r="N874" s="74" t="n">
        <v>10</v>
      </c>
      <c r="O874" s="75" t="n">
        <f aca="false">L874/(H874*Q874)</f>
        <v>55.01443001443</v>
      </c>
      <c r="P874" s="74" t="n">
        <v>66</v>
      </c>
      <c r="Q874" s="72" t="n">
        <v>0.88</v>
      </c>
      <c r="R874" s="73" t="n">
        <f aca="false">S874*T874*U874*V874</f>
        <v>4.5375</v>
      </c>
      <c r="S874" s="74" t="n">
        <v>5</v>
      </c>
      <c r="T874" s="72" t="n">
        <v>0.45</v>
      </c>
      <c r="U874" s="72" t="n">
        <f aca="false">44/12</f>
        <v>3.66666666666667</v>
      </c>
      <c r="V874" s="72" t="n">
        <f aca="false">IF(B874="озимая пшеница", IF(C874="классическая технология", 0.65, 0.82),
 IF(B874="подсолнечник", IF(C874="классическая технология", 0.68, 0.75),
 IF(B874="кукуруза", IF(C874="классическая технология", 0.65, 0.85),
 IF(B874="многолетние травы", IF(C874="классическая технология", 0.55, 0.7),
 IF(B874="Лён", IF(C874="классическая технология", 0.48, 0.7),
 IF(B874="Горох", IF(C874="классическая технология", 0.55, 0.8),
 "введите корректное значение"
 ))))))</f>
        <v>0.55</v>
      </c>
      <c r="W874" s="73" t="n">
        <f aca="false">H874*X874</f>
        <v>1.1214</v>
      </c>
      <c r="X874" s="72" t="n">
        <v>0.89</v>
      </c>
    </row>
    <row r="875" customFormat="false" ht="15" hidden="false" customHeight="false" outlineLevel="0" collapsed="false">
      <c r="A875" s="59" t="n">
        <v>873</v>
      </c>
      <c r="B875" s="71" t="s">
        <v>103</v>
      </c>
      <c r="C875" s="71" t="s">
        <v>101</v>
      </c>
      <c r="D875" s="72" t="n">
        <v>0.246</v>
      </c>
      <c r="E875" s="72" t="n">
        <v>0.041</v>
      </c>
      <c r="F875" s="72" t="n">
        <v>0.246</v>
      </c>
      <c r="G875" s="73" t="n">
        <f aca="false">D875+E875+F875</f>
        <v>0.533</v>
      </c>
      <c r="H875" s="73" t="n">
        <f aca="false">I875-G875</f>
        <v>6.367</v>
      </c>
      <c r="I875" s="16" t="n">
        <v>6.9</v>
      </c>
      <c r="J875" s="74" t="n">
        <f aca="false">H875/I875*100</f>
        <v>92.2753623188406</v>
      </c>
      <c r="K875" s="62" t="n">
        <v>457</v>
      </c>
      <c r="L875" s="73" t="n">
        <f aca="false">M875+N875-P875</f>
        <v>56</v>
      </c>
      <c r="M875" s="74" t="n">
        <v>133</v>
      </c>
      <c r="N875" s="74" t="n">
        <v>8</v>
      </c>
      <c r="O875" s="75" t="n">
        <f aca="false">L875/(H875*Q875)</f>
        <v>10.4706559865976</v>
      </c>
      <c r="P875" s="74" t="n">
        <v>85</v>
      </c>
      <c r="Q875" s="72" t="n">
        <v>0.84</v>
      </c>
      <c r="R875" s="73" t="n">
        <f aca="false">S875*T875*U875*V875</f>
        <v>4.059</v>
      </c>
      <c r="S875" s="74" t="n">
        <v>3</v>
      </c>
      <c r="T875" s="72" t="n">
        <v>0.45</v>
      </c>
      <c r="U875" s="72" t="n">
        <f aca="false">44/12</f>
        <v>3.66666666666667</v>
      </c>
      <c r="V875" s="72" t="n">
        <f aca="false">IF(B875="озимая пшеница", IF(C875="классическая технология", 0.65, 0.82),
 IF(B875="подсолнечник", IF(C875="классическая технология", 0.68, 0.75),
 IF(B875="кукуруза", IF(C875="классическая технология", 0.65, 0.85),
 IF(B875="многолетние травы", IF(C875="классическая технология", 0.55, 0.7),
 IF(B875="Лён", IF(C875="классическая технология", 0.48, 0.7),
 IF(B875="Горох", IF(C875="классическая технология", 0.55, 0.8),
 "введите корректное значение"
 ))))))</f>
        <v>0.82</v>
      </c>
      <c r="W875" s="73" t="n">
        <f aca="false">H875*X875</f>
        <v>5.22094</v>
      </c>
      <c r="X875" s="72" t="n">
        <v>0.82</v>
      </c>
    </row>
    <row r="876" customFormat="false" ht="15" hidden="false" customHeight="false" outlineLevel="0" collapsed="false">
      <c r="A876" s="59" t="n">
        <v>874</v>
      </c>
      <c r="B876" s="71" t="s">
        <v>104</v>
      </c>
      <c r="C876" s="71" t="s">
        <v>102</v>
      </c>
      <c r="D876" s="72" t="n">
        <v>0.434</v>
      </c>
      <c r="E876" s="72" t="n">
        <v>0.124</v>
      </c>
      <c r="F876" s="72" t="n">
        <v>0.31</v>
      </c>
      <c r="G876" s="73" t="n">
        <f aca="false">D876+E876+F876</f>
        <v>0.868</v>
      </c>
      <c r="H876" s="73" t="n">
        <f aca="false">I876-G876</f>
        <v>1.132</v>
      </c>
      <c r="I876" s="16" t="n">
        <v>2</v>
      </c>
      <c r="J876" s="74" t="n">
        <f aca="false">H876/I876*100</f>
        <v>56.6</v>
      </c>
      <c r="K876" s="62" t="n">
        <v>392</v>
      </c>
      <c r="L876" s="73" t="n">
        <f aca="false">M876+N876-P876</f>
        <v>11</v>
      </c>
      <c r="M876" s="74" t="n">
        <v>52</v>
      </c>
      <c r="N876" s="74" t="n">
        <v>12</v>
      </c>
      <c r="O876" s="75" t="n">
        <f aca="false">L876/(H876*Q876)</f>
        <v>10.3375686038644</v>
      </c>
      <c r="P876" s="74" t="n">
        <v>53</v>
      </c>
      <c r="Q876" s="72" t="n">
        <v>0.94</v>
      </c>
      <c r="R876" s="73" t="n">
        <f aca="false">S876*T876*U876*V876</f>
        <v>2.7225</v>
      </c>
      <c r="S876" s="74" t="n">
        <v>3</v>
      </c>
      <c r="T876" s="72" t="n">
        <v>0.45</v>
      </c>
      <c r="U876" s="72" t="n">
        <f aca="false">44/12</f>
        <v>3.66666666666667</v>
      </c>
      <c r="V876" s="72" t="n">
        <f aca="false">IF(B876="озимая пшеница", IF(C876="классическая технология", 0.65, 0.82),
 IF(B876="подсолнечник", IF(C876="классическая технология", 0.68, 0.75),
 IF(B876="кукуруза", IF(C876="классическая технология", 0.65, 0.85),
 IF(B876="многолетние травы", IF(C876="классическая технология", 0.55, 0.7),
 IF(B876="Лён", IF(C876="классическая технология", 0.48, 0.7),
 IF(B876="Горох", IF(C876="классическая технология", 0.55, 0.8),
 "введите корректное значение"
 ))))))</f>
        <v>0.55</v>
      </c>
      <c r="W876" s="73" t="n">
        <f aca="false">H876*X876</f>
        <v>0.91692</v>
      </c>
      <c r="X876" s="72" t="n">
        <v>0.81</v>
      </c>
    </row>
    <row r="877" customFormat="false" ht="15" hidden="false" customHeight="false" outlineLevel="0" collapsed="false">
      <c r="A877" s="59" t="n">
        <v>875</v>
      </c>
      <c r="B877" s="71" t="s">
        <v>106</v>
      </c>
      <c r="C877" s="71" t="s">
        <v>101</v>
      </c>
      <c r="D877" s="72" t="n">
        <v>0.162</v>
      </c>
      <c r="E877" s="72" t="n">
        <v>0.108</v>
      </c>
      <c r="F877" s="72" t="n">
        <v>0.378</v>
      </c>
      <c r="G877" s="73" t="n">
        <f aca="false">D877+E877+F877</f>
        <v>0.648</v>
      </c>
      <c r="H877" s="73" t="n">
        <f aca="false">I877-G877</f>
        <v>3.552</v>
      </c>
      <c r="I877" s="16" t="n">
        <v>4.2</v>
      </c>
      <c r="J877" s="74" t="n">
        <f aca="false">H877/I877*100</f>
        <v>84.5714285714286</v>
      </c>
      <c r="K877" s="62" t="n">
        <v>125</v>
      </c>
      <c r="L877" s="73" t="n">
        <f aca="false">M877+N877-P877</f>
        <v>-20</v>
      </c>
      <c r="M877" s="74" t="n">
        <v>54</v>
      </c>
      <c r="N877" s="74" t="n">
        <v>5</v>
      </c>
      <c r="O877" s="75" t="n">
        <f aca="false">L877/(H877*Q877)</f>
        <v>-5.99003258577727</v>
      </c>
      <c r="P877" s="74" t="n">
        <v>79</v>
      </c>
      <c r="Q877" s="72" t="n">
        <v>0.94</v>
      </c>
      <c r="R877" s="73" t="n">
        <f aca="false">S877*T877*U877*V877</f>
        <v>6.93</v>
      </c>
      <c r="S877" s="74" t="n">
        <v>6</v>
      </c>
      <c r="T877" s="72" t="n">
        <v>0.45</v>
      </c>
      <c r="U877" s="72" t="n">
        <f aca="false">44/12</f>
        <v>3.66666666666667</v>
      </c>
      <c r="V877" s="72" t="n">
        <f aca="false">IF(B877="озимая пшеница", IF(C877="классическая технология", 0.65, 0.82),
 IF(B877="подсолнечник", IF(C877="классическая технология", 0.68, 0.75),
 IF(B877="кукуруза", IF(C877="классическая технология", 0.65, 0.85),
 IF(B877="многолетние травы", IF(C877="классическая технология", 0.55, 0.7),
 IF(B877="Лён", IF(C877="классическая технология", 0.48, 0.7),
 IF(B877="Горох", IF(C877="классическая технология", 0.55, 0.8),
 "введите корректное значение"
 ))))))</f>
        <v>0.7</v>
      </c>
      <c r="W877" s="73" t="n">
        <f aca="false">H877*X877</f>
        <v>3.26784</v>
      </c>
      <c r="X877" s="72" t="n">
        <v>0.92</v>
      </c>
    </row>
    <row r="878" customFormat="false" ht="15" hidden="false" customHeight="false" outlineLevel="0" collapsed="false">
      <c r="A878" s="59" t="n">
        <v>876</v>
      </c>
      <c r="B878" s="71" t="s">
        <v>105</v>
      </c>
      <c r="C878" s="71" t="s">
        <v>101</v>
      </c>
      <c r="D878" s="72" t="n">
        <v>0.284</v>
      </c>
      <c r="E878" s="72" t="n">
        <v>0.142</v>
      </c>
      <c r="F878" s="72" t="n">
        <v>0.426</v>
      </c>
      <c r="G878" s="73" t="n">
        <f aca="false">D878+E878+F878</f>
        <v>0.852</v>
      </c>
      <c r="H878" s="73" t="n">
        <f aca="false">I878-G878</f>
        <v>4.248</v>
      </c>
      <c r="I878" s="16" t="n">
        <v>5.1</v>
      </c>
      <c r="J878" s="74" t="n">
        <f aca="false">H878/I878*100</f>
        <v>83.2941176470588</v>
      </c>
      <c r="K878" s="62" t="n">
        <v>137</v>
      </c>
      <c r="L878" s="73" t="n">
        <f aca="false">M878+N878-P878</f>
        <v>64</v>
      </c>
      <c r="M878" s="74" t="n">
        <v>115</v>
      </c>
      <c r="N878" s="74" t="n">
        <v>11</v>
      </c>
      <c r="O878" s="75" t="n">
        <f aca="false">L878/(H878*Q878)</f>
        <v>15.5318694546372</v>
      </c>
      <c r="P878" s="74" t="n">
        <v>62</v>
      </c>
      <c r="Q878" s="72" t="n">
        <v>0.97</v>
      </c>
      <c r="R878" s="73" t="n">
        <f aca="false">S878*T878*U878*V878</f>
        <v>5.61</v>
      </c>
      <c r="S878" s="74" t="n">
        <v>4</v>
      </c>
      <c r="T878" s="72" t="n">
        <v>0.45</v>
      </c>
      <c r="U878" s="72" t="n">
        <f aca="false">44/12</f>
        <v>3.66666666666667</v>
      </c>
      <c r="V878" s="72" t="n">
        <f aca="false">IF(B878="озимая пшеница", IF(C878="классическая технология", 0.65, 0.82),
 IF(B878="подсолнечник", IF(C878="классическая технология", 0.68, 0.75),
 IF(B878="кукуруза", IF(C878="классическая технология", 0.65, 0.85),
 IF(B878="многолетние травы", IF(C878="классическая технология", 0.55, 0.7),
 IF(B878="Лён", IF(C878="классическая технология", 0.48, 0.7),
 IF(B878="Горох", IF(C878="классическая технология", 0.55, 0.8),
 "введите корректное значение"
 ))))))</f>
        <v>0.85</v>
      </c>
      <c r="W878" s="73" t="n">
        <f aca="false">H878*X878</f>
        <v>3.3984</v>
      </c>
      <c r="X878" s="72" t="n">
        <v>0.8</v>
      </c>
    </row>
    <row r="879" customFormat="false" ht="15" hidden="false" customHeight="false" outlineLevel="0" collapsed="false">
      <c r="A879" s="59" t="n">
        <v>877</v>
      </c>
      <c r="B879" s="71" t="s">
        <v>106</v>
      </c>
      <c r="C879" s="71" t="s">
        <v>102</v>
      </c>
      <c r="D879" s="72" t="n">
        <v>0.24</v>
      </c>
      <c r="E879" s="72" t="n">
        <v>0.06</v>
      </c>
      <c r="F879" s="72" t="n">
        <v>0.24</v>
      </c>
      <c r="G879" s="73" t="n">
        <f aca="false">D879+E879+F879</f>
        <v>0.54</v>
      </c>
      <c r="H879" s="73" t="n">
        <f aca="false">I879-G879</f>
        <v>3.76</v>
      </c>
      <c r="I879" s="16" t="n">
        <v>4.3</v>
      </c>
      <c r="J879" s="74" t="n">
        <f aca="false">H879/I879*100</f>
        <v>87.4418604651163</v>
      </c>
      <c r="K879" s="62" t="n">
        <v>242</v>
      </c>
      <c r="L879" s="73" t="n">
        <f aca="false">M879+N879-P879</f>
        <v>83</v>
      </c>
      <c r="M879" s="74" t="n">
        <v>122</v>
      </c>
      <c r="N879" s="74" t="n">
        <v>13</v>
      </c>
      <c r="O879" s="75" t="n">
        <f aca="false">L879/(H879*Q879)</f>
        <v>22.7571835928932</v>
      </c>
      <c r="P879" s="74" t="n">
        <v>52</v>
      </c>
      <c r="Q879" s="72" t="n">
        <v>0.97</v>
      </c>
      <c r="R879" s="73" t="n">
        <f aca="false">S879*T879*U879*V879</f>
        <v>2.7225</v>
      </c>
      <c r="S879" s="74" t="n">
        <v>3</v>
      </c>
      <c r="T879" s="72" t="n">
        <v>0.45</v>
      </c>
      <c r="U879" s="72" t="n">
        <f aca="false">44/12</f>
        <v>3.66666666666667</v>
      </c>
      <c r="V879" s="72" t="n">
        <f aca="false">IF(B879="озимая пшеница", IF(C879="классическая технология", 0.65, 0.82),
 IF(B879="подсолнечник", IF(C879="классическая технология", 0.68, 0.75),
 IF(B879="кукуруза", IF(C879="классическая технология", 0.65, 0.85),
 IF(B879="многолетние травы", IF(C879="классическая технология", 0.55, 0.7),
 IF(B879="Лён", IF(C879="классическая технология", 0.48, 0.7),
 IF(B879="Горох", IF(C879="классическая технология", 0.55, 0.8),
 "введите корректное значение"
 ))))))</f>
        <v>0.55</v>
      </c>
      <c r="W879" s="73" t="n">
        <f aca="false">H879*X879</f>
        <v>3.4968</v>
      </c>
      <c r="X879" s="72" t="n">
        <v>0.93</v>
      </c>
    </row>
    <row r="880" customFormat="false" ht="15" hidden="false" customHeight="false" outlineLevel="0" collapsed="false">
      <c r="A880" s="59" t="n">
        <v>878</v>
      </c>
      <c r="B880" s="71" t="s">
        <v>107</v>
      </c>
      <c r="C880" s="71" t="s">
        <v>102</v>
      </c>
      <c r="D880" s="72" t="n">
        <v>0.3</v>
      </c>
      <c r="E880" s="72" t="n">
        <v>0.15</v>
      </c>
      <c r="F880" s="72" t="n">
        <v>0.525</v>
      </c>
      <c r="G880" s="73" t="n">
        <f aca="false">D880+E880+F880</f>
        <v>0.975</v>
      </c>
      <c r="H880" s="73" t="n">
        <f aca="false">I880-G880</f>
        <v>0.425</v>
      </c>
      <c r="I880" s="16" t="n">
        <v>1.4</v>
      </c>
      <c r="J880" s="74" t="n">
        <f aca="false">H880/I880*100</f>
        <v>30.3571428571429</v>
      </c>
      <c r="K880" s="62" t="n">
        <v>160</v>
      </c>
      <c r="L880" s="73" t="n">
        <f aca="false">M880+N880-P880</f>
        <v>74</v>
      </c>
      <c r="M880" s="74" t="n">
        <v>133</v>
      </c>
      <c r="N880" s="74" t="n">
        <v>10</v>
      </c>
      <c r="O880" s="75" t="n">
        <f aca="false">L880/(H880*Q880)</f>
        <v>197.860962566845</v>
      </c>
      <c r="P880" s="74" t="n">
        <v>69</v>
      </c>
      <c r="Q880" s="72" t="n">
        <v>0.88</v>
      </c>
      <c r="R880" s="73" t="n">
        <f aca="false">S880*T880*U880*V880</f>
        <v>6.732</v>
      </c>
      <c r="S880" s="74" t="n">
        <v>6</v>
      </c>
      <c r="T880" s="72" t="n">
        <v>0.45</v>
      </c>
      <c r="U880" s="72" t="n">
        <f aca="false">44/12</f>
        <v>3.66666666666667</v>
      </c>
      <c r="V880" s="72" t="n">
        <f aca="false">IF(B880="озимая пшеница", IF(C880="классическая технология", 0.65, 0.82),
 IF(B880="подсолнечник", IF(C880="классическая технология", 0.68, 0.75),
 IF(B880="кукуруза", IF(C880="классическая технология", 0.65, 0.85),
 IF(B880="многолетние травы", IF(C880="классическая технология", 0.55, 0.7),
 IF(B880="Лён", IF(C880="классическая технология", 0.48, 0.7),
 IF(B880="Горох", IF(C880="классическая технология", 0.55, 0.8),
 "введите корректное значение"
 ))))))</f>
        <v>0.68</v>
      </c>
      <c r="W880" s="73" t="n">
        <f aca="false">H880*X880</f>
        <v>0.3655</v>
      </c>
      <c r="X880" s="72" t="n">
        <v>0.86</v>
      </c>
    </row>
    <row r="881" customFormat="false" ht="15" hidden="false" customHeight="false" outlineLevel="0" collapsed="false">
      <c r="A881" s="59" t="n">
        <v>879</v>
      </c>
      <c r="B881" s="71" t="s">
        <v>103</v>
      </c>
      <c r="C881" s="71" t="s">
        <v>101</v>
      </c>
      <c r="D881" s="72" t="n">
        <v>0.305</v>
      </c>
      <c r="E881" s="72" t="n">
        <v>0.122</v>
      </c>
      <c r="F881" s="72" t="n">
        <v>0.244</v>
      </c>
      <c r="G881" s="73" t="n">
        <f aca="false">D881+E881+F881</f>
        <v>0.671</v>
      </c>
      <c r="H881" s="73" t="n">
        <f aca="false">I881-G881</f>
        <v>5.329</v>
      </c>
      <c r="I881" s="16" t="n">
        <v>6</v>
      </c>
      <c r="J881" s="74" t="n">
        <f aca="false">H881/I881*100</f>
        <v>88.8166666666667</v>
      </c>
      <c r="K881" s="62" t="n">
        <v>100</v>
      </c>
      <c r="L881" s="73" t="n">
        <f aca="false">M881+N881-P881</f>
        <v>1</v>
      </c>
      <c r="M881" s="74" t="n">
        <v>59</v>
      </c>
      <c r="N881" s="74" t="n">
        <v>11</v>
      </c>
      <c r="O881" s="75" t="n">
        <f aca="false">L881/(H881*Q881)</f>
        <v>0.203970073510814</v>
      </c>
      <c r="P881" s="74" t="n">
        <v>69</v>
      </c>
      <c r="Q881" s="72" t="n">
        <v>0.92</v>
      </c>
      <c r="R881" s="73" t="n">
        <f aca="false">S881*T881*U881*V881</f>
        <v>4.059</v>
      </c>
      <c r="S881" s="74" t="n">
        <v>3</v>
      </c>
      <c r="T881" s="72" t="n">
        <v>0.45</v>
      </c>
      <c r="U881" s="72" t="n">
        <f aca="false">44/12</f>
        <v>3.66666666666667</v>
      </c>
      <c r="V881" s="72" t="n">
        <f aca="false">IF(B881="озимая пшеница", IF(C881="классическая технология", 0.65, 0.82),
 IF(B881="подсолнечник", IF(C881="классическая технология", 0.68, 0.75),
 IF(B881="кукуруза", IF(C881="классическая технология", 0.65, 0.85),
 IF(B881="многолетние травы", IF(C881="классическая технология", 0.55, 0.7),
 IF(B881="Лён", IF(C881="классическая технология", 0.48, 0.7),
 IF(B881="Горох", IF(C881="классическая технология", 0.55, 0.8),
 "введите корректное значение"
 ))))))</f>
        <v>0.82</v>
      </c>
      <c r="W881" s="73" t="n">
        <f aca="false">H881*X881</f>
        <v>4.2632</v>
      </c>
      <c r="X881" s="72" t="n">
        <v>0.8</v>
      </c>
    </row>
    <row r="882" customFormat="false" ht="15" hidden="false" customHeight="false" outlineLevel="0" collapsed="false">
      <c r="A882" s="59" t="n">
        <v>880</v>
      </c>
      <c r="B882" s="71" t="s">
        <v>106</v>
      </c>
      <c r="C882" s="71" t="s">
        <v>102</v>
      </c>
      <c r="D882" s="72" t="n">
        <v>0.372</v>
      </c>
      <c r="E882" s="72" t="n">
        <v>0.062</v>
      </c>
      <c r="F882" s="72" t="n">
        <v>0.124</v>
      </c>
      <c r="G882" s="73" t="n">
        <f aca="false">D882+E882+F882</f>
        <v>0.558</v>
      </c>
      <c r="H882" s="73" t="n">
        <f aca="false">I882-G882</f>
        <v>4.142</v>
      </c>
      <c r="I882" s="16" t="n">
        <v>4.7</v>
      </c>
      <c r="J882" s="74" t="n">
        <f aca="false">H882/I882*100</f>
        <v>88.1276595744681</v>
      </c>
      <c r="K882" s="62" t="n">
        <v>438</v>
      </c>
      <c r="L882" s="73" t="n">
        <f aca="false">M882+N882-P882</f>
        <v>64</v>
      </c>
      <c r="M882" s="74" t="n">
        <v>92</v>
      </c>
      <c r="N882" s="74" t="n">
        <v>14</v>
      </c>
      <c r="O882" s="75" t="n">
        <f aca="false">L882/(H882*Q882)</f>
        <v>18.8432594127969</v>
      </c>
      <c r="P882" s="74" t="n">
        <v>42</v>
      </c>
      <c r="Q882" s="72" t="n">
        <v>0.82</v>
      </c>
      <c r="R882" s="73" t="n">
        <f aca="false">S882*T882*U882*V882</f>
        <v>5.445</v>
      </c>
      <c r="S882" s="74" t="n">
        <v>6</v>
      </c>
      <c r="T882" s="72" t="n">
        <v>0.45</v>
      </c>
      <c r="U882" s="72" t="n">
        <f aca="false">44/12</f>
        <v>3.66666666666667</v>
      </c>
      <c r="V882" s="72" t="n">
        <f aca="false">IF(B882="озимая пшеница", IF(C882="классическая технология", 0.65, 0.82),
 IF(B882="подсолнечник", IF(C882="классическая технология", 0.68, 0.75),
 IF(B882="кукуруза", IF(C882="классическая технология", 0.65, 0.85),
 IF(B882="многолетние травы", IF(C882="классическая технология", 0.55, 0.7),
 IF(B882="Лён", IF(C882="классическая технология", 0.48, 0.7),
 IF(B882="Горох", IF(C882="классическая технология", 0.55, 0.8),
 "введите корректное значение"
 ))))))</f>
        <v>0.55</v>
      </c>
      <c r="W882" s="73" t="n">
        <f aca="false">H882*X882</f>
        <v>4.05916</v>
      </c>
      <c r="X882" s="72" t="n">
        <v>0.98</v>
      </c>
    </row>
    <row r="883" customFormat="false" ht="15" hidden="false" customHeight="false" outlineLevel="0" collapsed="false">
      <c r="A883" s="59" t="n">
        <v>881</v>
      </c>
      <c r="B883" s="71" t="s">
        <v>100</v>
      </c>
      <c r="C883" s="71" t="s">
        <v>101</v>
      </c>
      <c r="D883" s="72" t="n">
        <v>0.396</v>
      </c>
      <c r="E883" s="72" t="n">
        <v>0.132</v>
      </c>
      <c r="F883" s="72" t="n">
        <v>0.396</v>
      </c>
      <c r="G883" s="73" t="n">
        <f aca="false">D883+E883+F883</f>
        <v>0.924</v>
      </c>
      <c r="H883" s="73" t="n">
        <f aca="false">I883-G883</f>
        <v>-0.0239999999999999</v>
      </c>
      <c r="I883" s="16" t="n">
        <v>0.9</v>
      </c>
      <c r="J883" s="74" t="n">
        <f aca="false">H883/I883*100</f>
        <v>-2.66666666666666</v>
      </c>
      <c r="K883" s="62" t="n">
        <v>247</v>
      </c>
      <c r="L883" s="73" t="n">
        <f aca="false">M883+N883-P883</f>
        <v>2</v>
      </c>
      <c r="M883" s="74" t="n">
        <v>69</v>
      </c>
      <c r="N883" s="74" t="n">
        <v>8</v>
      </c>
      <c r="O883" s="75" t="n">
        <f aca="false">L883/(H883*Q883)</f>
        <v>-87.7192982456144</v>
      </c>
      <c r="P883" s="74" t="n">
        <v>75</v>
      </c>
      <c r="Q883" s="72" t="n">
        <v>0.95</v>
      </c>
      <c r="R883" s="73" t="n">
        <f aca="false">S883*T883*U883*V883</f>
        <v>3.465</v>
      </c>
      <c r="S883" s="74" t="n">
        <v>3</v>
      </c>
      <c r="T883" s="72" t="n">
        <v>0.45</v>
      </c>
      <c r="U883" s="72" t="n">
        <f aca="false">44/12</f>
        <v>3.66666666666667</v>
      </c>
      <c r="V883" s="72" t="n">
        <f aca="false">IF(B883="озимая пшеница", IF(C883="классическая технология", 0.65, 0.82),
 IF(B883="подсолнечник", IF(C883="классическая технология", 0.68, 0.75),
 IF(B883="кукуруза", IF(C883="классическая технология", 0.65, 0.85),
 IF(B883="многолетние травы", IF(C883="классическая технология", 0.55, 0.7),
 IF(B883="Лён", IF(C883="классическая технология", 0.48, 0.7),
 IF(B883="Горох", IF(C883="классическая технология", 0.55, 0.8),
 "введите корректное значение"
 ))))))</f>
        <v>0.7</v>
      </c>
      <c r="W883" s="73" t="n">
        <f aca="false">H883*X883</f>
        <v>-0.0223199999999999</v>
      </c>
      <c r="X883" s="72" t="n">
        <v>0.93</v>
      </c>
    </row>
    <row r="884" customFormat="false" ht="15" hidden="false" customHeight="false" outlineLevel="0" collapsed="false">
      <c r="A884" s="59" t="n">
        <v>882</v>
      </c>
      <c r="B884" s="71" t="s">
        <v>103</v>
      </c>
      <c r="C884" s="71" t="s">
        <v>101</v>
      </c>
      <c r="D884" s="72" t="n">
        <v>0.38</v>
      </c>
      <c r="E884" s="72" t="n">
        <v>0.076</v>
      </c>
      <c r="F884" s="72" t="n">
        <v>0.304</v>
      </c>
      <c r="G884" s="73" t="n">
        <f aca="false">D884+E884+F884</f>
        <v>0.76</v>
      </c>
      <c r="H884" s="73" t="n">
        <f aca="false">I884-G884</f>
        <v>5.74</v>
      </c>
      <c r="I884" s="16" t="n">
        <v>6.5</v>
      </c>
      <c r="J884" s="74" t="n">
        <f aca="false">H884/I884*100</f>
        <v>88.3076923076923</v>
      </c>
      <c r="K884" s="62" t="n">
        <v>147</v>
      </c>
      <c r="L884" s="73" t="n">
        <f aca="false">M884+N884-P884</f>
        <v>43</v>
      </c>
      <c r="M884" s="74" t="n">
        <v>117</v>
      </c>
      <c r="N884" s="74" t="n">
        <v>10</v>
      </c>
      <c r="O884" s="75" t="n">
        <f aca="false">L884/(H884*Q884)</f>
        <v>8.23218593253436</v>
      </c>
      <c r="P884" s="74" t="n">
        <v>84</v>
      </c>
      <c r="Q884" s="72" t="n">
        <v>0.91</v>
      </c>
      <c r="R884" s="73" t="n">
        <f aca="false">S884*T884*U884*V884</f>
        <v>8.118</v>
      </c>
      <c r="S884" s="74" t="n">
        <v>6</v>
      </c>
      <c r="T884" s="72" t="n">
        <v>0.45</v>
      </c>
      <c r="U884" s="72" t="n">
        <f aca="false">44/12</f>
        <v>3.66666666666667</v>
      </c>
      <c r="V884" s="72" t="n">
        <f aca="false">IF(B884="озимая пшеница", IF(C884="классическая технология", 0.65, 0.82),
 IF(B884="подсолнечник", IF(C884="классическая технология", 0.68, 0.75),
 IF(B884="кукуруза", IF(C884="классическая технология", 0.65, 0.85),
 IF(B884="многолетние травы", IF(C884="классическая технология", 0.55, 0.7),
 IF(B884="Лён", IF(C884="классическая технология", 0.48, 0.7),
 IF(B884="Горох", IF(C884="классическая технология", 0.55, 0.8),
 "введите корректное значение"
 ))))))</f>
        <v>0.82</v>
      </c>
      <c r="W884" s="73" t="n">
        <f aca="false">H884*X884</f>
        <v>5.5678</v>
      </c>
      <c r="X884" s="72" t="n">
        <v>0.97</v>
      </c>
    </row>
    <row r="885" customFormat="false" ht="15" hidden="false" customHeight="false" outlineLevel="0" collapsed="false">
      <c r="A885" s="59" t="n">
        <v>883</v>
      </c>
      <c r="B885" s="71" t="s">
        <v>100</v>
      </c>
      <c r="C885" s="71" t="s">
        <v>101</v>
      </c>
      <c r="D885" s="72" t="n">
        <v>0.324</v>
      </c>
      <c r="E885" s="72" t="n">
        <v>0.108</v>
      </c>
      <c r="F885" s="72" t="n">
        <v>0.216</v>
      </c>
      <c r="G885" s="73" t="n">
        <f aca="false">D885+E885+F885</f>
        <v>0.648</v>
      </c>
      <c r="H885" s="73" t="n">
        <f aca="false">I885-G885</f>
        <v>0.552</v>
      </c>
      <c r="I885" s="16" t="n">
        <v>1.2</v>
      </c>
      <c r="J885" s="74" t="n">
        <f aca="false">H885/I885*100</f>
        <v>46</v>
      </c>
      <c r="K885" s="62" t="n">
        <v>378</v>
      </c>
      <c r="L885" s="73" t="n">
        <f aca="false">M885+N885-P885</f>
        <v>10</v>
      </c>
      <c r="M885" s="74" t="n">
        <v>95</v>
      </c>
      <c r="N885" s="74" t="n">
        <v>5</v>
      </c>
      <c r="O885" s="75" t="n">
        <f aca="false">L885/(H885*Q885)</f>
        <v>22.0926122304701</v>
      </c>
      <c r="P885" s="74" t="n">
        <v>90</v>
      </c>
      <c r="Q885" s="72" t="n">
        <v>0.82</v>
      </c>
      <c r="R885" s="73" t="n">
        <f aca="false">S885*T885*U885*V885</f>
        <v>6.93</v>
      </c>
      <c r="S885" s="74" t="n">
        <v>6</v>
      </c>
      <c r="T885" s="72" t="n">
        <v>0.45</v>
      </c>
      <c r="U885" s="72" t="n">
        <f aca="false">44/12</f>
        <v>3.66666666666667</v>
      </c>
      <c r="V885" s="72" t="n">
        <f aca="false">IF(B885="озимая пшеница", IF(C885="классическая технология", 0.65, 0.82),
 IF(B885="подсолнечник", IF(C885="классическая технология", 0.68, 0.75),
 IF(B885="кукуруза", IF(C885="классическая технология", 0.65, 0.85),
 IF(B885="многолетние травы", IF(C885="классическая технология", 0.55, 0.7),
 IF(B885="Лён", IF(C885="классическая технология", 0.48, 0.7),
 IF(B885="Горох", IF(C885="классическая технология", 0.55, 0.8),
 "введите корректное значение"
 ))))))</f>
        <v>0.7</v>
      </c>
      <c r="W885" s="73" t="n">
        <f aca="false">H885*X885</f>
        <v>0.4692</v>
      </c>
      <c r="X885" s="72" t="n">
        <v>0.85</v>
      </c>
    </row>
    <row r="886" customFormat="false" ht="15" hidden="false" customHeight="false" outlineLevel="0" collapsed="false">
      <c r="A886" s="59" t="n">
        <v>884</v>
      </c>
      <c r="B886" s="71" t="s">
        <v>103</v>
      </c>
      <c r="C886" s="71" t="s">
        <v>102</v>
      </c>
      <c r="D886" s="72" t="n">
        <v>0.231</v>
      </c>
      <c r="E886" s="72" t="n">
        <v>0.154</v>
      </c>
      <c r="F886" s="72" t="n">
        <v>0.231</v>
      </c>
      <c r="G886" s="73" t="n">
        <f aca="false">D886+E886+F886</f>
        <v>0.616</v>
      </c>
      <c r="H886" s="73" t="n">
        <f aca="false">I886-G886</f>
        <v>4.984</v>
      </c>
      <c r="I886" s="16" t="n">
        <v>5.6</v>
      </c>
      <c r="J886" s="74" t="n">
        <f aca="false">H886/I886*100</f>
        <v>89</v>
      </c>
      <c r="K886" s="62" t="n">
        <v>336</v>
      </c>
      <c r="L886" s="73" t="n">
        <f aca="false">M886+N886-P886</f>
        <v>-4</v>
      </c>
      <c r="M886" s="74" t="n">
        <v>81</v>
      </c>
      <c r="N886" s="74" t="n">
        <v>5</v>
      </c>
      <c r="O886" s="75" t="n">
        <f aca="false">L886/(H886*Q886)</f>
        <v>-0.827389915771707</v>
      </c>
      <c r="P886" s="74" t="n">
        <v>90</v>
      </c>
      <c r="Q886" s="72" t="n">
        <v>0.97</v>
      </c>
      <c r="R886" s="73" t="n">
        <f aca="false">S886*T886*U886*V886</f>
        <v>3.2175</v>
      </c>
      <c r="S886" s="74" t="n">
        <v>3</v>
      </c>
      <c r="T886" s="72" t="n">
        <v>0.45</v>
      </c>
      <c r="U886" s="72" t="n">
        <f aca="false">44/12</f>
        <v>3.66666666666667</v>
      </c>
      <c r="V886" s="72" t="n">
        <f aca="false">IF(B886="озимая пшеница", IF(C886="классическая технология", 0.65, 0.82),
 IF(B886="подсолнечник", IF(C886="классическая технология", 0.68, 0.75),
 IF(B886="кукуруза", IF(C886="классическая технология", 0.65, 0.85),
 IF(B886="многолетние травы", IF(C886="классическая технология", 0.55, 0.7),
 IF(B886="Лён", IF(C886="классическая технология", 0.48, 0.7),
 IF(B886="Горох", IF(C886="классическая технология", 0.55, 0.8),
 "введите корректное значение"
 ))))))</f>
        <v>0.65</v>
      </c>
      <c r="W886" s="73" t="n">
        <f aca="false">H886*X886</f>
        <v>4.03704</v>
      </c>
      <c r="X886" s="72" t="n">
        <v>0.81</v>
      </c>
    </row>
    <row r="887" customFormat="false" ht="15" hidden="false" customHeight="false" outlineLevel="0" collapsed="false">
      <c r="A887" s="59" t="n">
        <v>885</v>
      </c>
      <c r="B887" s="71" t="s">
        <v>104</v>
      </c>
      <c r="C887" s="71" t="s">
        <v>101</v>
      </c>
      <c r="D887" s="72" t="n">
        <v>0.232</v>
      </c>
      <c r="E887" s="72" t="n">
        <v>0.116</v>
      </c>
      <c r="F887" s="72" t="n">
        <v>0.232</v>
      </c>
      <c r="G887" s="73" t="n">
        <f aca="false">D887+E887+F887</f>
        <v>0.58</v>
      </c>
      <c r="H887" s="73" t="n">
        <f aca="false">I887-G887</f>
        <v>1.42</v>
      </c>
      <c r="I887" s="16" t="n">
        <v>2</v>
      </c>
      <c r="J887" s="74" t="n">
        <f aca="false">H887/I887*100</f>
        <v>71</v>
      </c>
      <c r="K887" s="62" t="n">
        <v>347</v>
      </c>
      <c r="L887" s="73" t="n">
        <f aca="false">M887+N887-P887</f>
        <v>16</v>
      </c>
      <c r="M887" s="74" t="n">
        <v>94</v>
      </c>
      <c r="N887" s="74" t="n">
        <v>5</v>
      </c>
      <c r="O887" s="75" t="n">
        <f aca="false">L887/(H887*Q887)</f>
        <v>12.5195618153365</v>
      </c>
      <c r="P887" s="74" t="n">
        <v>83</v>
      </c>
      <c r="Q887" s="72" t="n">
        <v>0.9</v>
      </c>
      <c r="R887" s="73" t="n">
        <f aca="false">S887*T887*U887*V887</f>
        <v>3.96</v>
      </c>
      <c r="S887" s="74" t="n">
        <v>3</v>
      </c>
      <c r="T887" s="72" t="n">
        <v>0.45</v>
      </c>
      <c r="U887" s="72" t="n">
        <f aca="false">44/12</f>
        <v>3.66666666666667</v>
      </c>
      <c r="V887" s="72" t="n">
        <f aca="false">IF(B887="озимая пшеница", IF(C887="классическая технология", 0.65, 0.82),
 IF(B887="подсолнечник", IF(C887="классическая технология", 0.68, 0.75),
 IF(B887="кукуруза", IF(C887="классическая технология", 0.65, 0.85),
 IF(B887="многолетние травы", IF(C887="классическая технология", 0.55, 0.7),
 IF(B887="Лён", IF(C887="классическая технология", 0.48, 0.7),
 IF(B887="Горох", IF(C887="классическая технология", 0.55, 0.8),
 "введите корректное значение"
 ))))))</f>
        <v>0.8</v>
      </c>
      <c r="W887" s="73" t="n">
        <f aca="false">H887*X887</f>
        <v>1.42</v>
      </c>
      <c r="X887" s="72" t="n">
        <v>1</v>
      </c>
    </row>
    <row r="888" customFormat="false" ht="15" hidden="false" customHeight="false" outlineLevel="0" collapsed="false">
      <c r="A888" s="59" t="n">
        <v>886</v>
      </c>
      <c r="B888" s="71" t="s">
        <v>107</v>
      </c>
      <c r="C888" s="71" t="s">
        <v>101</v>
      </c>
      <c r="D888" s="72" t="n">
        <v>0.21</v>
      </c>
      <c r="E888" s="72" t="n">
        <v>0.07</v>
      </c>
      <c r="F888" s="72" t="n">
        <v>0.49</v>
      </c>
      <c r="G888" s="73" t="n">
        <f aca="false">D888+E888+F888</f>
        <v>0.77</v>
      </c>
      <c r="H888" s="73" t="n">
        <f aca="false">I888-G888</f>
        <v>0.83</v>
      </c>
      <c r="I888" s="16" t="n">
        <v>1.6</v>
      </c>
      <c r="J888" s="74" t="n">
        <f aca="false">H888/I888*100</f>
        <v>51.875</v>
      </c>
      <c r="K888" s="62" t="n">
        <v>289</v>
      </c>
      <c r="L888" s="73" t="n">
        <f aca="false">M888+N888-P888</f>
        <v>50</v>
      </c>
      <c r="M888" s="74" t="n">
        <v>116</v>
      </c>
      <c r="N888" s="74" t="n">
        <v>7</v>
      </c>
      <c r="O888" s="75" t="n">
        <f aca="false">L888/(H888*Q888)</f>
        <v>61.4703712810425</v>
      </c>
      <c r="P888" s="74" t="n">
        <v>73</v>
      </c>
      <c r="Q888" s="72" t="n">
        <v>0.98</v>
      </c>
      <c r="R888" s="73" t="n">
        <f aca="false">S888*T888*U888*V888</f>
        <v>4.95</v>
      </c>
      <c r="S888" s="74" t="n">
        <v>4</v>
      </c>
      <c r="T888" s="72" t="n">
        <v>0.45</v>
      </c>
      <c r="U888" s="72" t="n">
        <f aca="false">44/12</f>
        <v>3.66666666666667</v>
      </c>
      <c r="V888" s="72" t="n">
        <f aca="false">IF(B888="озимая пшеница", IF(C888="классическая технология", 0.65, 0.82),
 IF(B888="подсолнечник", IF(C888="классическая технология", 0.68, 0.75),
 IF(B888="кукуруза", IF(C888="классическая технология", 0.65, 0.85),
 IF(B888="многолетние травы", IF(C888="классическая технология", 0.55, 0.7),
 IF(B888="Лён", IF(C888="классическая технология", 0.48, 0.7),
 IF(B888="Горох", IF(C888="классическая технология", 0.55, 0.8),
 "введите корректное значение"
 ))))))</f>
        <v>0.75</v>
      </c>
      <c r="W888" s="73" t="n">
        <f aca="false">H888*X888</f>
        <v>0.664</v>
      </c>
      <c r="X888" s="72" t="n">
        <v>0.8</v>
      </c>
    </row>
    <row r="889" customFormat="false" ht="15" hidden="false" customHeight="false" outlineLevel="0" collapsed="false">
      <c r="A889" s="59" t="n">
        <v>887</v>
      </c>
      <c r="B889" s="71" t="s">
        <v>103</v>
      </c>
      <c r="C889" s="71" t="s">
        <v>102</v>
      </c>
      <c r="D889" s="72" t="n">
        <v>0.216</v>
      </c>
      <c r="E889" s="72" t="n">
        <v>0.072</v>
      </c>
      <c r="F889" s="72" t="n">
        <v>0.288</v>
      </c>
      <c r="G889" s="73" t="n">
        <f aca="false">D889+E889+F889</f>
        <v>0.576</v>
      </c>
      <c r="H889" s="73" t="n">
        <f aca="false">I889-G889</f>
        <v>6.224</v>
      </c>
      <c r="I889" s="16" t="n">
        <v>6.8</v>
      </c>
      <c r="J889" s="74" t="n">
        <f aca="false">H889/I889*100</f>
        <v>91.5294117647059</v>
      </c>
      <c r="K889" s="62" t="n">
        <v>100</v>
      </c>
      <c r="L889" s="73" t="n">
        <f aca="false">M889+N889-P889</f>
        <v>17</v>
      </c>
      <c r="M889" s="74" t="n">
        <v>95</v>
      </c>
      <c r="N889" s="74" t="n">
        <v>7</v>
      </c>
      <c r="O889" s="75" t="n">
        <f aca="false">L889/(H889*Q889)</f>
        <v>3.03484718651814</v>
      </c>
      <c r="P889" s="74" t="n">
        <v>85</v>
      </c>
      <c r="Q889" s="72" t="n">
        <v>0.9</v>
      </c>
      <c r="R889" s="73" t="n">
        <f aca="false">S889*T889*U889*V889</f>
        <v>5.3625</v>
      </c>
      <c r="S889" s="74" t="n">
        <v>5</v>
      </c>
      <c r="T889" s="72" t="n">
        <v>0.45</v>
      </c>
      <c r="U889" s="72" t="n">
        <f aca="false">44/12</f>
        <v>3.66666666666667</v>
      </c>
      <c r="V889" s="72" t="n">
        <f aca="false">IF(B889="озимая пшеница", IF(C889="классическая технология", 0.65, 0.82),
 IF(B889="подсолнечник", IF(C889="классическая технология", 0.68, 0.75),
 IF(B889="кукуруза", IF(C889="классическая технология", 0.65, 0.85),
 IF(B889="многолетние травы", IF(C889="классическая технология", 0.55, 0.7),
 IF(B889="Лён", IF(C889="классическая технология", 0.48, 0.7),
 IF(B889="Горох", IF(C889="классическая технология", 0.55, 0.8),
 "введите корректное значение"
 ))))))</f>
        <v>0.65</v>
      </c>
      <c r="W889" s="73" t="n">
        <f aca="false">H889*X889</f>
        <v>5.53936</v>
      </c>
      <c r="X889" s="72" t="n">
        <v>0.89</v>
      </c>
    </row>
    <row r="890" customFormat="false" ht="15" hidden="false" customHeight="false" outlineLevel="0" collapsed="false">
      <c r="A890" s="59" t="n">
        <v>888</v>
      </c>
      <c r="B890" s="71" t="s">
        <v>105</v>
      </c>
      <c r="C890" s="71" t="s">
        <v>101</v>
      </c>
      <c r="D890" s="72" t="n">
        <v>0.308</v>
      </c>
      <c r="E890" s="72" t="n">
        <v>0.077</v>
      </c>
      <c r="F890" s="72" t="n">
        <v>0.462</v>
      </c>
      <c r="G890" s="73" t="n">
        <f aca="false">D890+E890+F890</f>
        <v>0.847</v>
      </c>
      <c r="H890" s="73" t="n">
        <f aca="false">I890-G890</f>
        <v>2.853</v>
      </c>
      <c r="I890" s="16" t="n">
        <v>3.7</v>
      </c>
      <c r="J890" s="74" t="n">
        <f aca="false">H890/I890*100</f>
        <v>77.1081081081081</v>
      </c>
      <c r="K890" s="62" t="n">
        <v>241</v>
      </c>
      <c r="L890" s="73" t="n">
        <f aca="false">M890+N890-P890</f>
        <v>88</v>
      </c>
      <c r="M890" s="74" t="n">
        <v>113</v>
      </c>
      <c r="N890" s="74" t="n">
        <v>15</v>
      </c>
      <c r="O890" s="75" t="n">
        <f aca="false">L890/(H890*Q890)</f>
        <v>31.7986854134371</v>
      </c>
      <c r="P890" s="74" t="n">
        <v>40</v>
      </c>
      <c r="Q890" s="72" t="n">
        <v>0.97</v>
      </c>
      <c r="R890" s="73" t="n">
        <f aca="false">S890*T890*U890*V890</f>
        <v>8.415</v>
      </c>
      <c r="S890" s="74" t="n">
        <v>6</v>
      </c>
      <c r="T890" s="72" t="n">
        <v>0.45</v>
      </c>
      <c r="U890" s="72" t="n">
        <f aca="false">44/12</f>
        <v>3.66666666666667</v>
      </c>
      <c r="V890" s="72" t="n">
        <f aca="false">IF(B890="озимая пшеница", IF(C890="классическая технология", 0.65, 0.82),
 IF(B890="подсолнечник", IF(C890="классическая технология", 0.68, 0.75),
 IF(B890="кукуруза", IF(C890="классическая технология", 0.65, 0.85),
 IF(B890="многолетние травы", IF(C890="классическая технология", 0.55, 0.7),
 IF(B890="Лён", IF(C890="классическая технология", 0.48, 0.7),
 IF(B890="Горох", IF(C890="классическая технология", 0.55, 0.8),
 "введите корректное значение"
 ))))))</f>
        <v>0.85</v>
      </c>
      <c r="W890" s="73" t="n">
        <f aca="false">H890*X890</f>
        <v>2.31093</v>
      </c>
      <c r="X890" s="72" t="n">
        <v>0.81</v>
      </c>
    </row>
    <row r="891" customFormat="false" ht="15" hidden="false" customHeight="false" outlineLevel="0" collapsed="false">
      <c r="A891" s="59" t="n">
        <v>889</v>
      </c>
      <c r="B891" s="71" t="s">
        <v>100</v>
      </c>
      <c r="C891" s="71" t="s">
        <v>102</v>
      </c>
      <c r="D891" s="72" t="n">
        <v>0.276</v>
      </c>
      <c r="E891" s="72" t="n">
        <v>0.092</v>
      </c>
      <c r="F891" s="72" t="n">
        <v>0.276</v>
      </c>
      <c r="G891" s="73" t="n">
        <f aca="false">D891+E891+F891</f>
        <v>0.644</v>
      </c>
      <c r="H891" s="73" t="n">
        <f aca="false">I891-G891</f>
        <v>0.256</v>
      </c>
      <c r="I891" s="16" t="n">
        <v>0.9</v>
      </c>
      <c r="J891" s="74" t="n">
        <f aca="false">H891/I891*100</f>
        <v>28.4444444444445</v>
      </c>
      <c r="K891" s="62" t="n">
        <v>166</v>
      </c>
      <c r="L891" s="73" t="n">
        <f aca="false">M891+N891-P891</f>
        <v>-5</v>
      </c>
      <c r="M891" s="74" t="n">
        <v>55</v>
      </c>
      <c r="N891" s="74" t="n">
        <v>6</v>
      </c>
      <c r="O891" s="75" t="n">
        <f aca="false">L891/(H891*Q891)</f>
        <v>-24.4140625</v>
      </c>
      <c r="P891" s="74" t="n">
        <v>66</v>
      </c>
      <c r="Q891" s="72" t="n">
        <v>0.8</v>
      </c>
      <c r="R891" s="73" t="n">
        <f aca="false">S891*T891*U891*V891</f>
        <v>3.168</v>
      </c>
      <c r="S891" s="74" t="n">
        <v>4</v>
      </c>
      <c r="T891" s="72" t="n">
        <v>0.45</v>
      </c>
      <c r="U891" s="72" t="n">
        <f aca="false">44/12</f>
        <v>3.66666666666667</v>
      </c>
      <c r="V891" s="72" t="n">
        <f aca="false">IF(B891="озимая пшеница", IF(C891="классическая технология", 0.65, 0.82),
 IF(B891="подсолнечник", IF(C891="классическая технология", 0.68, 0.75),
 IF(B891="кукуруза", IF(C891="классическая технология", 0.65, 0.85),
 IF(B891="многолетние травы", IF(C891="классическая технология", 0.55, 0.7),
 IF(B891="Лён", IF(C891="классическая технология", 0.48, 0.7),
 IF(B891="Горох", IF(C891="классическая технология", 0.55, 0.8),
 "введите корректное значение"
 ))))))</f>
        <v>0.48</v>
      </c>
      <c r="W891" s="73" t="n">
        <f aca="false">H891*X891</f>
        <v>0.21504</v>
      </c>
      <c r="X891" s="72" t="n">
        <v>0.84</v>
      </c>
    </row>
    <row r="892" customFormat="false" ht="15" hidden="false" customHeight="false" outlineLevel="0" collapsed="false">
      <c r="A892" s="59" t="n">
        <v>890</v>
      </c>
      <c r="B892" s="71" t="s">
        <v>106</v>
      </c>
      <c r="C892" s="71" t="s">
        <v>101</v>
      </c>
      <c r="D892" s="72" t="n">
        <v>0.16</v>
      </c>
      <c r="E892" s="72" t="n">
        <v>0.08</v>
      </c>
      <c r="F892" s="72" t="n">
        <v>0.16</v>
      </c>
      <c r="G892" s="73" t="n">
        <f aca="false">D892+E892+F892</f>
        <v>0.4</v>
      </c>
      <c r="H892" s="73" t="n">
        <f aca="false">I892-G892</f>
        <v>4.2</v>
      </c>
      <c r="I892" s="16" t="n">
        <v>4.6</v>
      </c>
      <c r="J892" s="74" t="n">
        <f aca="false">H892/I892*100</f>
        <v>91.304347826087</v>
      </c>
      <c r="K892" s="62" t="n">
        <v>434</v>
      </c>
      <c r="L892" s="73" t="n">
        <f aca="false">M892+N892-P892</f>
        <v>62</v>
      </c>
      <c r="M892" s="74" t="n">
        <v>119</v>
      </c>
      <c r="N892" s="74" t="n">
        <v>8</v>
      </c>
      <c r="O892" s="75" t="n">
        <f aca="false">L892/(H892*Q892)</f>
        <v>18.452380952381</v>
      </c>
      <c r="P892" s="74" t="n">
        <v>65</v>
      </c>
      <c r="Q892" s="72" t="n">
        <v>0.8</v>
      </c>
      <c r="R892" s="73" t="n">
        <f aca="false">S892*T892*U892*V892</f>
        <v>3.465</v>
      </c>
      <c r="S892" s="74" t="n">
        <v>3</v>
      </c>
      <c r="T892" s="72" t="n">
        <v>0.45</v>
      </c>
      <c r="U892" s="72" t="n">
        <f aca="false">44/12</f>
        <v>3.66666666666667</v>
      </c>
      <c r="V892" s="72" t="n">
        <f aca="false">IF(B892="озимая пшеница", IF(C892="классическая технология", 0.65, 0.82),
 IF(B892="подсолнечник", IF(C892="классическая технология", 0.68, 0.75),
 IF(B892="кукуруза", IF(C892="классическая технология", 0.65, 0.85),
 IF(B892="многолетние травы", IF(C892="классическая технология", 0.55, 0.7),
 IF(B892="Лён", IF(C892="классическая технология", 0.48, 0.7),
 IF(B892="Горох", IF(C892="классическая технология", 0.55, 0.8),
 "введите корректное значение"
 ))))))</f>
        <v>0.7</v>
      </c>
      <c r="W892" s="73" t="n">
        <f aca="false">H892*X892</f>
        <v>4.032</v>
      </c>
      <c r="X892" s="72" t="n">
        <v>0.96</v>
      </c>
    </row>
    <row r="893" customFormat="false" ht="15" hidden="false" customHeight="false" outlineLevel="0" collapsed="false">
      <c r="A893" s="59" t="n">
        <v>891</v>
      </c>
      <c r="B893" s="71" t="s">
        <v>107</v>
      </c>
      <c r="C893" s="71" t="s">
        <v>102</v>
      </c>
      <c r="D893" s="72" t="n">
        <v>0.171</v>
      </c>
      <c r="E893" s="72" t="n">
        <v>0.057</v>
      </c>
      <c r="F893" s="72" t="n">
        <v>0.285</v>
      </c>
      <c r="G893" s="73" t="n">
        <f aca="false">D893+E893+F893</f>
        <v>0.513</v>
      </c>
      <c r="H893" s="73" t="n">
        <f aca="false">I893-G893</f>
        <v>0.487</v>
      </c>
      <c r="I893" s="16" t="n">
        <v>1</v>
      </c>
      <c r="J893" s="74" t="n">
        <f aca="false">H893/I893*100</f>
        <v>48.7</v>
      </c>
      <c r="K893" s="62" t="n">
        <v>210</v>
      </c>
      <c r="L893" s="73" t="n">
        <f aca="false">M893+N893-P893</f>
        <v>9</v>
      </c>
      <c r="M893" s="74" t="n">
        <v>89</v>
      </c>
      <c r="N893" s="74" t="n">
        <v>6</v>
      </c>
      <c r="O893" s="75" t="n">
        <f aca="false">L893/(H893*Q893)</f>
        <v>18.8576457276956</v>
      </c>
      <c r="P893" s="74" t="n">
        <v>86</v>
      </c>
      <c r="Q893" s="72" t="n">
        <v>0.98</v>
      </c>
      <c r="R893" s="73" t="n">
        <f aca="false">S893*T893*U893*V893</f>
        <v>3.366</v>
      </c>
      <c r="S893" s="74" t="n">
        <v>3</v>
      </c>
      <c r="T893" s="72" t="n">
        <v>0.45</v>
      </c>
      <c r="U893" s="72" t="n">
        <f aca="false">44/12</f>
        <v>3.66666666666667</v>
      </c>
      <c r="V893" s="72" t="n">
        <f aca="false">IF(B893="озимая пшеница", IF(C893="классическая технология", 0.65, 0.82),
 IF(B893="подсолнечник", IF(C893="классическая технология", 0.68, 0.75),
 IF(B893="кукуруза", IF(C893="классическая технология", 0.65, 0.85),
 IF(B893="многолетние травы", IF(C893="классическая технология", 0.55, 0.7),
 IF(B893="Лён", IF(C893="классическая технология", 0.48, 0.7),
 IF(B893="Горох", IF(C893="классическая технология", 0.55, 0.8),
 "введите корректное значение"
 ))))))</f>
        <v>0.68</v>
      </c>
      <c r="W893" s="73" t="n">
        <f aca="false">H893*X893</f>
        <v>0.44804</v>
      </c>
      <c r="X893" s="72" t="n">
        <v>0.92</v>
      </c>
    </row>
    <row r="894" customFormat="false" ht="15" hidden="false" customHeight="false" outlineLevel="0" collapsed="false">
      <c r="A894" s="59" t="n">
        <v>892</v>
      </c>
      <c r="B894" s="71" t="s">
        <v>103</v>
      </c>
      <c r="C894" s="71" t="s">
        <v>101</v>
      </c>
      <c r="D894" s="72" t="n">
        <v>0.132</v>
      </c>
      <c r="E894" s="72" t="n">
        <v>0.044</v>
      </c>
      <c r="F894" s="72" t="n">
        <v>0.352</v>
      </c>
      <c r="G894" s="73" t="n">
        <f aca="false">D894+E894+F894</f>
        <v>0.528</v>
      </c>
      <c r="H894" s="73" t="n">
        <f aca="false">I894-G894</f>
        <v>3.472</v>
      </c>
      <c r="I894" s="16" t="n">
        <v>4</v>
      </c>
      <c r="J894" s="74" t="n">
        <f aca="false">H894/I894*100</f>
        <v>86.8</v>
      </c>
      <c r="K894" s="62" t="n">
        <v>483</v>
      </c>
      <c r="L894" s="73" t="n">
        <f aca="false">M894+N894-P894</f>
        <v>-2</v>
      </c>
      <c r="M894" s="74" t="n">
        <v>71</v>
      </c>
      <c r="N894" s="74" t="n">
        <v>6</v>
      </c>
      <c r="O894" s="75" t="n">
        <f aca="false">L894/(H894*Q894)</f>
        <v>-0.587792720774946</v>
      </c>
      <c r="P894" s="74" t="n">
        <v>79</v>
      </c>
      <c r="Q894" s="72" t="n">
        <v>0.98</v>
      </c>
      <c r="R894" s="73" t="n">
        <f aca="false">S894*T894*U894*V894</f>
        <v>6.765</v>
      </c>
      <c r="S894" s="74" t="n">
        <v>5</v>
      </c>
      <c r="T894" s="72" t="n">
        <v>0.45</v>
      </c>
      <c r="U894" s="72" t="n">
        <f aca="false">44/12</f>
        <v>3.66666666666667</v>
      </c>
      <c r="V894" s="72" t="n">
        <f aca="false">IF(B894="озимая пшеница", IF(C894="классическая технология", 0.65, 0.82),
 IF(B894="подсолнечник", IF(C894="классическая технология", 0.68, 0.75),
 IF(B894="кукуруза", IF(C894="классическая технология", 0.65, 0.85),
 IF(B894="многолетние травы", IF(C894="классическая технология", 0.55, 0.7),
 IF(B894="Лён", IF(C894="классическая технология", 0.48, 0.7),
 IF(B894="Горох", IF(C894="классическая технология", 0.55, 0.8),
 "введите корректное значение"
 ))))))</f>
        <v>0.82</v>
      </c>
      <c r="W894" s="73" t="n">
        <f aca="false">H894*X894</f>
        <v>3.09008</v>
      </c>
      <c r="X894" s="72" t="n">
        <v>0.89</v>
      </c>
    </row>
    <row r="895" customFormat="false" ht="15" hidden="false" customHeight="false" outlineLevel="0" collapsed="false">
      <c r="A895" s="59" t="n">
        <v>893</v>
      </c>
      <c r="B895" s="71" t="s">
        <v>105</v>
      </c>
      <c r="C895" s="71" t="s">
        <v>102</v>
      </c>
      <c r="D895" s="72" t="n">
        <v>0.424</v>
      </c>
      <c r="E895" s="72" t="n">
        <v>0.053</v>
      </c>
      <c r="F895" s="72" t="n">
        <v>0.424</v>
      </c>
      <c r="G895" s="73" t="n">
        <f aca="false">D895+E895+F895</f>
        <v>0.901</v>
      </c>
      <c r="H895" s="73" t="n">
        <f aca="false">I895-G895</f>
        <v>2.599</v>
      </c>
      <c r="I895" s="16" t="n">
        <v>3.5</v>
      </c>
      <c r="J895" s="74" t="n">
        <f aca="false">H895/I895*100</f>
        <v>74.2571428571429</v>
      </c>
      <c r="K895" s="62" t="n">
        <v>445</v>
      </c>
      <c r="L895" s="73" t="n">
        <f aca="false">M895+N895-P895</f>
        <v>7</v>
      </c>
      <c r="M895" s="74" t="n">
        <v>56</v>
      </c>
      <c r="N895" s="74" t="n">
        <v>9</v>
      </c>
      <c r="O895" s="75" t="n">
        <f aca="false">L895/(H895*Q895)</f>
        <v>2.95971823482404</v>
      </c>
      <c r="P895" s="74" t="n">
        <v>58</v>
      </c>
      <c r="Q895" s="72" t="n">
        <v>0.91</v>
      </c>
      <c r="R895" s="73" t="n">
        <f aca="false">S895*T895*U895*V895</f>
        <v>3.2175</v>
      </c>
      <c r="S895" s="74" t="n">
        <v>3</v>
      </c>
      <c r="T895" s="72" t="n">
        <v>0.45</v>
      </c>
      <c r="U895" s="72" t="n">
        <f aca="false">44/12</f>
        <v>3.66666666666667</v>
      </c>
      <c r="V895" s="72" t="n">
        <f aca="false">IF(B895="озимая пшеница", IF(C895="классическая технология", 0.65, 0.82),
 IF(B895="подсолнечник", IF(C895="классическая технология", 0.68, 0.75),
 IF(B895="кукуруза", IF(C895="классическая технология", 0.65, 0.85),
 IF(B895="многолетние травы", IF(C895="классическая технология", 0.55, 0.7),
 IF(B895="Лён", IF(C895="классическая технология", 0.48, 0.7),
 IF(B895="Горох", IF(C895="классическая технология", 0.55, 0.8),
 "введите корректное значение"
 ))))))</f>
        <v>0.65</v>
      </c>
      <c r="W895" s="73" t="n">
        <f aca="false">H895*X895</f>
        <v>2.26113</v>
      </c>
      <c r="X895" s="72" t="n">
        <v>0.87</v>
      </c>
    </row>
    <row r="896" customFormat="false" ht="15" hidden="false" customHeight="false" outlineLevel="0" collapsed="false">
      <c r="A896" s="59" t="n">
        <v>894</v>
      </c>
      <c r="B896" s="71" t="s">
        <v>107</v>
      </c>
      <c r="C896" s="71" t="s">
        <v>101</v>
      </c>
      <c r="D896" s="72" t="n">
        <v>0.345</v>
      </c>
      <c r="E896" s="72" t="n">
        <v>0.138</v>
      </c>
      <c r="F896" s="72" t="n">
        <v>0.345</v>
      </c>
      <c r="G896" s="73" t="n">
        <f aca="false">D896+E896+F896</f>
        <v>0.828</v>
      </c>
      <c r="H896" s="73" t="n">
        <f aca="false">I896-G896</f>
        <v>0.572</v>
      </c>
      <c r="I896" s="16" t="n">
        <v>1.4</v>
      </c>
      <c r="J896" s="74" t="n">
        <f aca="false">H896/I896*100</f>
        <v>40.8571428571429</v>
      </c>
      <c r="K896" s="62" t="n">
        <v>349</v>
      </c>
      <c r="L896" s="73" t="n">
        <f aca="false">M896+N896-P896</f>
        <v>49</v>
      </c>
      <c r="M896" s="74" t="n">
        <v>113</v>
      </c>
      <c r="N896" s="74" t="n">
        <v>12</v>
      </c>
      <c r="O896" s="75" t="n">
        <f aca="false">L896/(H896*Q896)</f>
        <v>101.981351981352</v>
      </c>
      <c r="P896" s="74" t="n">
        <v>76</v>
      </c>
      <c r="Q896" s="72" t="n">
        <v>0.84</v>
      </c>
      <c r="R896" s="73" t="n">
        <f aca="false">S896*T896*U896*V896</f>
        <v>3.7125</v>
      </c>
      <c r="S896" s="74" t="n">
        <v>3</v>
      </c>
      <c r="T896" s="72" t="n">
        <v>0.45</v>
      </c>
      <c r="U896" s="72" t="n">
        <f aca="false">44/12</f>
        <v>3.66666666666667</v>
      </c>
      <c r="V896" s="72" t="n">
        <f aca="false">IF(B896="озимая пшеница", IF(C896="классическая технология", 0.65, 0.82),
 IF(B896="подсолнечник", IF(C896="классическая технология", 0.68, 0.75),
 IF(B896="кукуруза", IF(C896="классическая технология", 0.65, 0.85),
 IF(B896="многолетние травы", IF(C896="классическая технология", 0.55, 0.7),
 IF(B896="Лён", IF(C896="классическая технология", 0.48, 0.7),
 IF(B896="Горох", IF(C896="классическая технология", 0.55, 0.8),
 "введите корректное значение"
 ))))))</f>
        <v>0.75</v>
      </c>
      <c r="W896" s="73" t="n">
        <f aca="false">H896*X896</f>
        <v>0.5434</v>
      </c>
      <c r="X896" s="72" t="n">
        <v>0.95</v>
      </c>
    </row>
    <row r="897" customFormat="false" ht="15" hidden="false" customHeight="false" outlineLevel="0" collapsed="false">
      <c r="A897" s="59" t="n">
        <v>895</v>
      </c>
      <c r="B897" s="71" t="s">
        <v>106</v>
      </c>
      <c r="C897" s="71" t="s">
        <v>102</v>
      </c>
      <c r="D897" s="72" t="n">
        <v>0.483</v>
      </c>
      <c r="E897" s="72" t="n">
        <v>0.069</v>
      </c>
      <c r="F897" s="72" t="n">
        <v>0.276</v>
      </c>
      <c r="G897" s="73" t="n">
        <f aca="false">D897+E897+F897</f>
        <v>0.828</v>
      </c>
      <c r="H897" s="73" t="n">
        <f aca="false">I897-G897</f>
        <v>3.872</v>
      </c>
      <c r="I897" s="16" t="n">
        <v>4.7</v>
      </c>
      <c r="J897" s="74" t="n">
        <f aca="false">H897/I897*100</f>
        <v>82.3829787234043</v>
      </c>
      <c r="K897" s="62" t="n">
        <v>403</v>
      </c>
      <c r="L897" s="73" t="n">
        <f aca="false">M897+N897-P897</f>
        <v>82</v>
      </c>
      <c r="M897" s="74" t="n">
        <v>119</v>
      </c>
      <c r="N897" s="74" t="n">
        <v>8</v>
      </c>
      <c r="O897" s="75" t="n">
        <f aca="false">L897/(H897*Q897)</f>
        <v>25.8264462809917</v>
      </c>
      <c r="P897" s="74" t="n">
        <v>45</v>
      </c>
      <c r="Q897" s="72" t="n">
        <v>0.82</v>
      </c>
      <c r="R897" s="73" t="n">
        <f aca="false">S897*T897*U897*V897</f>
        <v>4.5375</v>
      </c>
      <c r="S897" s="74" t="n">
        <v>5</v>
      </c>
      <c r="T897" s="72" t="n">
        <v>0.45</v>
      </c>
      <c r="U897" s="72" t="n">
        <f aca="false">44/12</f>
        <v>3.66666666666667</v>
      </c>
      <c r="V897" s="72" t="n">
        <f aca="false">IF(B897="озимая пшеница", IF(C897="классическая технология", 0.65, 0.82),
 IF(B897="подсолнечник", IF(C897="классическая технология", 0.68, 0.75),
 IF(B897="кукуруза", IF(C897="классическая технология", 0.65, 0.85),
 IF(B897="многолетние травы", IF(C897="классическая технология", 0.55, 0.7),
 IF(B897="Лён", IF(C897="классическая технология", 0.48, 0.7),
 IF(B897="Горох", IF(C897="классическая технология", 0.55, 0.8),
 "введите корректное значение"
 ))))))</f>
        <v>0.55</v>
      </c>
      <c r="W897" s="73" t="n">
        <f aca="false">H897*X897</f>
        <v>3.6784</v>
      </c>
      <c r="X897" s="72" t="n">
        <v>0.95</v>
      </c>
    </row>
    <row r="898" customFormat="false" ht="15" hidden="false" customHeight="false" outlineLevel="0" collapsed="false">
      <c r="A898" s="59" t="n">
        <v>896</v>
      </c>
      <c r="B898" s="71" t="s">
        <v>104</v>
      </c>
      <c r="C898" s="71" t="s">
        <v>102</v>
      </c>
      <c r="D898" s="72" t="n">
        <v>0.335</v>
      </c>
      <c r="E898" s="72" t="n">
        <v>0.134</v>
      </c>
      <c r="F898" s="72" t="n">
        <v>0.268</v>
      </c>
      <c r="G898" s="73" t="n">
        <f aca="false">D898+E898+F898</f>
        <v>0.737</v>
      </c>
      <c r="H898" s="73" t="n">
        <f aca="false">I898-G898</f>
        <v>1.163</v>
      </c>
      <c r="I898" s="16" t="n">
        <v>1.9</v>
      </c>
      <c r="J898" s="74" t="n">
        <f aca="false">H898/I898*100</f>
        <v>61.2105263157895</v>
      </c>
      <c r="K898" s="62" t="n">
        <v>153</v>
      </c>
      <c r="L898" s="73" t="n">
        <f aca="false">M898+N898-P898</f>
        <v>70</v>
      </c>
      <c r="M898" s="74" t="n">
        <v>146</v>
      </c>
      <c r="N898" s="74" t="n">
        <v>5</v>
      </c>
      <c r="O898" s="75" t="n">
        <f aca="false">L898/(H898*Q898)</f>
        <v>69.9874022675919</v>
      </c>
      <c r="P898" s="74" t="n">
        <v>81</v>
      </c>
      <c r="Q898" s="72" t="n">
        <v>0.86</v>
      </c>
      <c r="R898" s="73" t="n">
        <f aca="false">S898*T898*U898*V898</f>
        <v>4.5375</v>
      </c>
      <c r="S898" s="74" t="n">
        <v>5</v>
      </c>
      <c r="T898" s="72" t="n">
        <v>0.45</v>
      </c>
      <c r="U898" s="72" t="n">
        <f aca="false">44/12</f>
        <v>3.66666666666667</v>
      </c>
      <c r="V898" s="72" t="n">
        <f aca="false">IF(B898="озимая пшеница", IF(C898="классическая технология", 0.65, 0.82),
 IF(B898="подсолнечник", IF(C898="классическая технология", 0.68, 0.75),
 IF(B898="кукуруза", IF(C898="классическая технология", 0.65, 0.85),
 IF(B898="многолетние травы", IF(C898="классическая технология", 0.55, 0.7),
 IF(B898="Лён", IF(C898="классическая технология", 0.48, 0.7),
 IF(B898="Горох", IF(C898="классическая технология", 0.55, 0.8),
 "введите корректное значение"
 ))))))</f>
        <v>0.55</v>
      </c>
      <c r="W898" s="73" t="n">
        <f aca="false">H898*X898</f>
        <v>0.95366</v>
      </c>
      <c r="X898" s="72" t="n">
        <v>0.82</v>
      </c>
    </row>
    <row r="899" customFormat="false" ht="15" hidden="false" customHeight="false" outlineLevel="0" collapsed="false">
      <c r="A899" s="59" t="n">
        <v>897</v>
      </c>
      <c r="B899" s="71" t="s">
        <v>105</v>
      </c>
      <c r="C899" s="71" t="s">
        <v>101</v>
      </c>
      <c r="D899" s="72" t="n">
        <v>0.328</v>
      </c>
      <c r="E899" s="72" t="n">
        <v>0.082</v>
      </c>
      <c r="F899" s="72" t="n">
        <v>0.205</v>
      </c>
      <c r="G899" s="73" t="n">
        <f aca="false">D899+E899+F899</f>
        <v>0.615</v>
      </c>
      <c r="H899" s="73" t="n">
        <f aca="false">I899-G899</f>
        <v>4.385</v>
      </c>
      <c r="I899" s="16" t="n">
        <v>5</v>
      </c>
      <c r="J899" s="74" t="n">
        <f aca="false">H899/I899*100</f>
        <v>87.7</v>
      </c>
      <c r="K899" s="62" t="n">
        <v>116</v>
      </c>
      <c r="L899" s="73" t="n">
        <f aca="false">M899+N899-P899</f>
        <v>96</v>
      </c>
      <c r="M899" s="74" t="n">
        <v>132</v>
      </c>
      <c r="N899" s="74" t="n">
        <v>6</v>
      </c>
      <c r="O899" s="75" t="n">
        <f aca="false">L899/(H899*Q899)</f>
        <v>22.8050171037628</v>
      </c>
      <c r="P899" s="74" t="n">
        <v>42</v>
      </c>
      <c r="Q899" s="72" t="n">
        <v>0.96</v>
      </c>
      <c r="R899" s="73" t="n">
        <f aca="false">S899*T899*U899*V899</f>
        <v>7.0125</v>
      </c>
      <c r="S899" s="74" t="n">
        <v>5</v>
      </c>
      <c r="T899" s="72" t="n">
        <v>0.45</v>
      </c>
      <c r="U899" s="72" t="n">
        <f aca="false">44/12</f>
        <v>3.66666666666667</v>
      </c>
      <c r="V899" s="72" t="n">
        <f aca="false">IF(B899="озимая пшеница", IF(C899="классическая технология", 0.65, 0.82),
 IF(B899="подсолнечник", IF(C899="классическая технология", 0.68, 0.75),
 IF(B899="кукуруза", IF(C899="классическая технология", 0.65, 0.85),
 IF(B899="многолетние травы", IF(C899="классическая технология", 0.55, 0.7),
 IF(B899="Лён", IF(C899="классическая технология", 0.48, 0.7),
 IF(B899="Горох", IF(C899="классическая технология", 0.55, 0.8),
 "введите корректное значение"
 ))))))</f>
        <v>0.85</v>
      </c>
      <c r="W899" s="73" t="n">
        <f aca="false">H899*X899</f>
        <v>4.2096</v>
      </c>
      <c r="X899" s="72" t="n">
        <v>0.96</v>
      </c>
    </row>
    <row r="900" customFormat="false" ht="15" hidden="false" customHeight="false" outlineLevel="0" collapsed="false">
      <c r="A900" s="59" t="n">
        <v>898</v>
      </c>
      <c r="B900" s="71" t="s">
        <v>103</v>
      </c>
      <c r="C900" s="71" t="s">
        <v>101</v>
      </c>
      <c r="D900" s="72" t="n">
        <v>0.28</v>
      </c>
      <c r="E900" s="72" t="n">
        <v>0.056</v>
      </c>
      <c r="F900" s="72" t="n">
        <v>0.336</v>
      </c>
      <c r="G900" s="73" t="n">
        <f aca="false">D900+E900+F900</f>
        <v>0.672</v>
      </c>
      <c r="H900" s="73" t="n">
        <f aca="false">I900-G900</f>
        <v>3.328</v>
      </c>
      <c r="I900" s="16" t="n">
        <v>4</v>
      </c>
      <c r="J900" s="74" t="n">
        <f aca="false">H900/I900*100</f>
        <v>83.2</v>
      </c>
      <c r="K900" s="62" t="n">
        <v>107</v>
      </c>
      <c r="L900" s="73" t="n">
        <f aca="false">M900+N900-P900</f>
        <v>1</v>
      </c>
      <c r="M900" s="74" t="n">
        <v>65</v>
      </c>
      <c r="N900" s="74" t="n">
        <v>7</v>
      </c>
      <c r="O900" s="75" t="n">
        <f aca="false">L900/(H900*Q900)</f>
        <v>0.300480769230769</v>
      </c>
      <c r="P900" s="74" t="n">
        <v>71</v>
      </c>
      <c r="Q900" s="72" t="n">
        <v>1</v>
      </c>
      <c r="R900" s="73" t="n">
        <f aca="false">S900*T900*U900*V900</f>
        <v>8.118</v>
      </c>
      <c r="S900" s="74" t="n">
        <v>6</v>
      </c>
      <c r="T900" s="72" t="n">
        <v>0.45</v>
      </c>
      <c r="U900" s="72" t="n">
        <f aca="false">44/12</f>
        <v>3.66666666666667</v>
      </c>
      <c r="V900" s="72" t="n">
        <f aca="false">IF(B900="озимая пшеница", IF(C900="классическая технология", 0.65, 0.82),
 IF(B900="подсолнечник", IF(C900="классическая технология", 0.68, 0.75),
 IF(B900="кукуруза", IF(C900="классическая технология", 0.65, 0.85),
 IF(B900="многолетние травы", IF(C900="классическая технология", 0.55, 0.7),
 IF(B900="Лён", IF(C900="классическая технология", 0.48, 0.7),
 IF(B900="Горох", IF(C900="классическая технология", 0.55, 0.8),
 "введите корректное значение"
 ))))))</f>
        <v>0.82</v>
      </c>
      <c r="W900" s="73" t="n">
        <f aca="false">H900*X900</f>
        <v>3.26144</v>
      </c>
      <c r="X900" s="72" t="n">
        <v>0.98</v>
      </c>
    </row>
    <row r="901" customFormat="false" ht="15" hidden="false" customHeight="false" outlineLevel="0" collapsed="false">
      <c r="A901" s="59" t="n">
        <v>899</v>
      </c>
      <c r="B901" s="71" t="s">
        <v>107</v>
      </c>
      <c r="C901" s="71" t="s">
        <v>102</v>
      </c>
      <c r="D901" s="72" t="n">
        <v>0.264</v>
      </c>
      <c r="E901" s="72" t="n">
        <v>0.132</v>
      </c>
      <c r="F901" s="72" t="n">
        <v>0.396</v>
      </c>
      <c r="G901" s="73" t="n">
        <f aca="false">D901+E901+F901</f>
        <v>0.792</v>
      </c>
      <c r="H901" s="73" t="n">
        <f aca="false">I901-G901</f>
        <v>0.508</v>
      </c>
      <c r="I901" s="16" t="n">
        <v>1.3</v>
      </c>
      <c r="J901" s="74" t="n">
        <f aca="false">H901/I901*100</f>
        <v>39.0769230769231</v>
      </c>
      <c r="K901" s="62" t="n">
        <v>378</v>
      </c>
      <c r="L901" s="73" t="n">
        <f aca="false">M901+N901-P901</f>
        <v>63</v>
      </c>
      <c r="M901" s="74" t="n">
        <v>106</v>
      </c>
      <c r="N901" s="74" t="n">
        <v>15</v>
      </c>
      <c r="O901" s="75" t="n">
        <f aca="false">L901/(H901*Q901)</f>
        <v>153.105861767279</v>
      </c>
      <c r="P901" s="74" t="n">
        <v>58</v>
      </c>
      <c r="Q901" s="72" t="n">
        <v>0.81</v>
      </c>
      <c r="R901" s="73" t="n">
        <f aca="false">S901*T901*U901*V901</f>
        <v>6.732</v>
      </c>
      <c r="S901" s="74" t="n">
        <v>6</v>
      </c>
      <c r="T901" s="72" t="n">
        <v>0.45</v>
      </c>
      <c r="U901" s="72" t="n">
        <f aca="false">44/12</f>
        <v>3.66666666666667</v>
      </c>
      <c r="V901" s="72" t="n">
        <f aca="false">IF(B901="озимая пшеница", IF(C901="классическая технология", 0.65, 0.82),
 IF(B901="подсолнечник", IF(C901="классическая технология", 0.68, 0.75),
 IF(B901="кукуруза", IF(C901="классическая технология", 0.65, 0.85),
 IF(B901="многолетние травы", IF(C901="классическая технология", 0.55, 0.7),
 IF(B901="Лён", IF(C901="классическая технология", 0.48, 0.7),
 IF(B901="Горох", IF(C901="классическая технология", 0.55, 0.8),
 "введите корректное значение"
 ))))))</f>
        <v>0.68</v>
      </c>
      <c r="W901" s="73" t="n">
        <f aca="false">H901*X901</f>
        <v>0.46228</v>
      </c>
      <c r="X901" s="72" t="n">
        <v>0.91</v>
      </c>
    </row>
    <row r="902" customFormat="false" ht="15" hidden="false" customHeight="false" outlineLevel="0" collapsed="false">
      <c r="A902" s="59" t="n">
        <v>900</v>
      </c>
      <c r="B902" s="71" t="s">
        <v>106</v>
      </c>
      <c r="C902" s="71" t="s">
        <v>102</v>
      </c>
      <c r="D902" s="72" t="n">
        <v>0.245</v>
      </c>
      <c r="E902" s="72" t="n">
        <v>0.098</v>
      </c>
      <c r="F902" s="72" t="n">
        <v>0.392</v>
      </c>
      <c r="G902" s="73" t="n">
        <f aca="false">D902+E902+F902</f>
        <v>0.735</v>
      </c>
      <c r="H902" s="73" t="n">
        <f aca="false">I902-G902</f>
        <v>3.965</v>
      </c>
      <c r="I902" s="16" t="n">
        <v>4.7</v>
      </c>
      <c r="J902" s="74" t="n">
        <f aca="false">H902/I902*100</f>
        <v>84.3617021276596</v>
      </c>
      <c r="K902" s="62" t="n">
        <v>218</v>
      </c>
      <c r="L902" s="73" t="n">
        <f aca="false">M902+N902-P902</f>
        <v>2</v>
      </c>
      <c r="M902" s="74" t="n">
        <v>65</v>
      </c>
      <c r="N902" s="74" t="n">
        <v>15</v>
      </c>
      <c r="O902" s="75" t="n">
        <f aca="false">L902/(H902*Q902)</f>
        <v>0.52001404037909</v>
      </c>
      <c r="P902" s="74" t="n">
        <v>78</v>
      </c>
      <c r="Q902" s="72" t="n">
        <v>0.97</v>
      </c>
      <c r="R902" s="73" t="n">
        <f aca="false">S902*T902*U902*V902</f>
        <v>4.5375</v>
      </c>
      <c r="S902" s="74" t="n">
        <v>5</v>
      </c>
      <c r="T902" s="72" t="n">
        <v>0.45</v>
      </c>
      <c r="U902" s="72" t="n">
        <f aca="false">44/12</f>
        <v>3.66666666666667</v>
      </c>
      <c r="V902" s="72" t="n">
        <f aca="false">IF(B902="озимая пшеница", IF(C902="классическая технология", 0.65, 0.82),
 IF(B902="подсолнечник", IF(C902="классическая технология", 0.68, 0.75),
 IF(B902="кукуруза", IF(C902="классическая технология", 0.65, 0.85),
 IF(B902="многолетние травы", IF(C902="классическая технология", 0.55, 0.7),
 IF(B902="Лён", IF(C902="классическая технология", 0.48, 0.7),
 IF(B902="Горох", IF(C902="классическая технология", 0.55, 0.8),
 "введите корректное значение"
 ))))))</f>
        <v>0.55</v>
      </c>
      <c r="W902" s="73" t="n">
        <f aca="false">H902*X902</f>
        <v>3.172</v>
      </c>
      <c r="X902" s="72" t="n">
        <v>0.8</v>
      </c>
    </row>
    <row r="903" customFormat="false" ht="15" hidden="false" customHeight="false" outlineLevel="0" collapsed="false">
      <c r="A903" s="59" t="n">
        <v>901</v>
      </c>
      <c r="B903" s="71" t="s">
        <v>100</v>
      </c>
      <c r="C903" s="71" t="s">
        <v>102</v>
      </c>
      <c r="D903" s="72" t="n">
        <v>0.49</v>
      </c>
      <c r="E903" s="72" t="n">
        <v>0.14</v>
      </c>
      <c r="F903" s="72" t="n">
        <v>0.21</v>
      </c>
      <c r="G903" s="73" t="n">
        <f aca="false">D903+E903+F903</f>
        <v>0.84</v>
      </c>
      <c r="H903" s="73" t="n">
        <f aca="false">I903-G903</f>
        <v>0.26</v>
      </c>
      <c r="I903" s="16" t="n">
        <v>1.1</v>
      </c>
      <c r="J903" s="74" t="n">
        <f aca="false">H903/I903*100</f>
        <v>23.6363636363636</v>
      </c>
      <c r="K903" s="62" t="n">
        <v>425</v>
      </c>
      <c r="L903" s="73" t="n">
        <f aca="false">M903+N903-P903</f>
        <v>76</v>
      </c>
      <c r="M903" s="74" t="n">
        <v>115</v>
      </c>
      <c r="N903" s="74" t="n">
        <v>12</v>
      </c>
      <c r="O903" s="75" t="n">
        <f aca="false">L903/(H903*Q903)</f>
        <v>295.260295260295</v>
      </c>
      <c r="P903" s="74" t="n">
        <v>51</v>
      </c>
      <c r="Q903" s="72" t="n">
        <v>0.99</v>
      </c>
      <c r="R903" s="73" t="n">
        <f aca="false">S903*T903*U903*V903</f>
        <v>3.96</v>
      </c>
      <c r="S903" s="74" t="n">
        <v>5</v>
      </c>
      <c r="T903" s="72" t="n">
        <v>0.45</v>
      </c>
      <c r="U903" s="72" t="n">
        <f aca="false">44/12</f>
        <v>3.66666666666667</v>
      </c>
      <c r="V903" s="72" t="n">
        <f aca="false">IF(B903="озимая пшеница", IF(C903="классическая технология", 0.65, 0.82),
 IF(B903="подсолнечник", IF(C903="классическая технология", 0.68, 0.75),
 IF(B903="кукуруза", IF(C903="классическая технология", 0.65, 0.85),
 IF(B903="многолетние травы", IF(C903="классическая технология", 0.55, 0.7),
 IF(B903="Лён", IF(C903="классическая технология", 0.48, 0.7),
 IF(B903="Горох", IF(C903="классическая технология", 0.55, 0.8),
 "введите корректное значение"
 ))))))</f>
        <v>0.48</v>
      </c>
      <c r="W903" s="73" t="n">
        <f aca="false">H903*X903</f>
        <v>0.221</v>
      </c>
      <c r="X903" s="72" t="n">
        <v>0.85</v>
      </c>
    </row>
    <row r="904" customFormat="false" ht="15" hidden="false" customHeight="false" outlineLevel="0" collapsed="false">
      <c r="A904" s="59" t="n">
        <v>902</v>
      </c>
      <c r="B904" s="71" t="s">
        <v>103</v>
      </c>
      <c r="C904" s="71" t="s">
        <v>101</v>
      </c>
      <c r="D904" s="72" t="n">
        <v>0.462</v>
      </c>
      <c r="E904" s="72" t="n">
        <v>0.066</v>
      </c>
      <c r="F904" s="72" t="n">
        <v>0.462</v>
      </c>
      <c r="G904" s="73" t="n">
        <f aca="false">D904+E904+F904</f>
        <v>0.99</v>
      </c>
      <c r="H904" s="73" t="n">
        <f aca="false">I904-G904</f>
        <v>4.61</v>
      </c>
      <c r="I904" s="16" t="n">
        <v>5.6</v>
      </c>
      <c r="J904" s="74" t="n">
        <f aca="false">H904/I904*100</f>
        <v>82.3214285714286</v>
      </c>
      <c r="K904" s="62" t="n">
        <v>234</v>
      </c>
      <c r="L904" s="73" t="n">
        <f aca="false">M904+N904-P904</f>
        <v>60</v>
      </c>
      <c r="M904" s="74" t="n">
        <v>91</v>
      </c>
      <c r="N904" s="74" t="n">
        <v>12</v>
      </c>
      <c r="O904" s="75" t="n">
        <f aca="false">L904/(H904*Q904)</f>
        <v>13.0151843817787</v>
      </c>
      <c r="P904" s="74" t="n">
        <v>43</v>
      </c>
      <c r="Q904" s="72" t="n">
        <v>1</v>
      </c>
      <c r="R904" s="73" t="n">
        <f aca="false">S904*T904*U904*V904</f>
        <v>6.765</v>
      </c>
      <c r="S904" s="74" t="n">
        <v>5</v>
      </c>
      <c r="T904" s="72" t="n">
        <v>0.45</v>
      </c>
      <c r="U904" s="72" t="n">
        <f aca="false">44/12</f>
        <v>3.66666666666667</v>
      </c>
      <c r="V904" s="72" t="n">
        <f aca="false">IF(B904="озимая пшеница", IF(C904="классическая технология", 0.65, 0.82),
 IF(B904="подсолнечник", IF(C904="классическая технология", 0.68, 0.75),
 IF(B904="кукуруза", IF(C904="классическая технология", 0.65, 0.85),
 IF(B904="многолетние травы", IF(C904="классическая технология", 0.55, 0.7),
 IF(B904="Лён", IF(C904="классическая технология", 0.48, 0.7),
 IF(B904="Горох", IF(C904="классическая технология", 0.55, 0.8),
 "введите корректное значение"
 ))))))</f>
        <v>0.82</v>
      </c>
      <c r="W904" s="73" t="n">
        <f aca="false">H904*X904</f>
        <v>3.8724</v>
      </c>
      <c r="X904" s="72" t="n">
        <v>0.84</v>
      </c>
    </row>
    <row r="905" customFormat="false" ht="15" hidden="false" customHeight="false" outlineLevel="0" collapsed="false">
      <c r="A905" s="59" t="n">
        <v>903</v>
      </c>
      <c r="B905" s="71" t="s">
        <v>106</v>
      </c>
      <c r="C905" s="71" t="s">
        <v>102</v>
      </c>
      <c r="D905" s="72" t="n">
        <v>0.357</v>
      </c>
      <c r="E905" s="72" t="n">
        <v>0.102</v>
      </c>
      <c r="F905" s="72" t="n">
        <v>0.153</v>
      </c>
      <c r="G905" s="73" t="n">
        <f aca="false">D905+E905+F905</f>
        <v>0.612</v>
      </c>
      <c r="H905" s="73" t="n">
        <f aca="false">I905-G905</f>
        <v>4.088</v>
      </c>
      <c r="I905" s="16" t="n">
        <v>4.7</v>
      </c>
      <c r="J905" s="74" t="n">
        <f aca="false">H905/I905*100</f>
        <v>86.9787234042553</v>
      </c>
      <c r="K905" s="62" t="n">
        <v>401</v>
      </c>
      <c r="L905" s="73" t="n">
        <f aca="false">M905+N905-P905</f>
        <v>49</v>
      </c>
      <c r="M905" s="74" t="n">
        <v>90</v>
      </c>
      <c r="N905" s="74" t="n">
        <v>14</v>
      </c>
      <c r="O905" s="75" t="n">
        <f aca="false">L905/(H905*Q905)</f>
        <v>12.3570117215083</v>
      </c>
      <c r="P905" s="74" t="n">
        <v>55</v>
      </c>
      <c r="Q905" s="72" t="n">
        <v>0.97</v>
      </c>
      <c r="R905" s="73" t="n">
        <f aca="false">S905*T905*U905*V905</f>
        <v>4.5375</v>
      </c>
      <c r="S905" s="74" t="n">
        <v>5</v>
      </c>
      <c r="T905" s="72" t="n">
        <v>0.45</v>
      </c>
      <c r="U905" s="72" t="n">
        <f aca="false">44/12</f>
        <v>3.66666666666667</v>
      </c>
      <c r="V905" s="72" t="n">
        <f aca="false">IF(B905="озимая пшеница", IF(C905="классическая технология", 0.65, 0.82),
 IF(B905="подсолнечник", IF(C905="классическая технология", 0.68, 0.75),
 IF(B905="кукуруза", IF(C905="классическая технология", 0.65, 0.85),
 IF(B905="многолетние травы", IF(C905="классическая технология", 0.55, 0.7),
 IF(B905="Лён", IF(C905="классическая технология", 0.48, 0.7),
 IF(B905="Горох", IF(C905="классическая технология", 0.55, 0.8),
 "введите корректное значение"
 ))))))</f>
        <v>0.55</v>
      </c>
      <c r="W905" s="73" t="n">
        <f aca="false">H905*X905</f>
        <v>3.31128</v>
      </c>
      <c r="X905" s="72" t="n">
        <v>0.81</v>
      </c>
    </row>
    <row r="906" customFormat="false" ht="15" hidden="false" customHeight="false" outlineLevel="0" collapsed="false">
      <c r="A906" s="59" t="n">
        <v>904</v>
      </c>
      <c r="B906" s="71" t="s">
        <v>107</v>
      </c>
      <c r="C906" s="71" t="s">
        <v>101</v>
      </c>
      <c r="D906" s="72" t="n">
        <v>0.294</v>
      </c>
      <c r="E906" s="72" t="n">
        <v>0.042</v>
      </c>
      <c r="F906" s="72" t="n">
        <v>0.126</v>
      </c>
      <c r="G906" s="73" t="n">
        <f aca="false">D906+E906+F906</f>
        <v>0.462</v>
      </c>
      <c r="H906" s="73" t="n">
        <f aca="false">I906-G906</f>
        <v>0.838</v>
      </c>
      <c r="I906" s="16" t="n">
        <v>1.3</v>
      </c>
      <c r="J906" s="74" t="n">
        <f aca="false">H906/I906*100</f>
        <v>64.4615384615385</v>
      </c>
      <c r="K906" s="62" t="n">
        <v>462</v>
      </c>
      <c r="L906" s="73" t="n">
        <f aca="false">M906+N906-P906</f>
        <v>86</v>
      </c>
      <c r="M906" s="74" t="n">
        <v>126</v>
      </c>
      <c r="N906" s="74" t="n">
        <v>14</v>
      </c>
      <c r="O906" s="75" t="n">
        <f aca="false">L906/(H906*Q906)</f>
        <v>102.625298329356</v>
      </c>
      <c r="P906" s="74" t="n">
        <v>54</v>
      </c>
      <c r="Q906" s="72" t="n">
        <v>1</v>
      </c>
      <c r="R906" s="73" t="n">
        <f aca="false">S906*T906*U906*V906</f>
        <v>6.1875</v>
      </c>
      <c r="S906" s="74" t="n">
        <v>5</v>
      </c>
      <c r="T906" s="72" t="n">
        <v>0.45</v>
      </c>
      <c r="U906" s="72" t="n">
        <f aca="false">44/12</f>
        <v>3.66666666666667</v>
      </c>
      <c r="V906" s="72" t="n">
        <f aca="false">IF(B906="озимая пшеница", IF(C906="классическая технология", 0.65, 0.82),
 IF(B906="подсолнечник", IF(C906="классическая технология", 0.68, 0.75),
 IF(B906="кукуруза", IF(C906="классическая технология", 0.65, 0.85),
 IF(B906="многолетние травы", IF(C906="классическая технология", 0.55, 0.7),
 IF(B906="Лён", IF(C906="классическая технология", 0.48, 0.7),
 IF(B906="Горох", IF(C906="классическая технология", 0.55, 0.8),
 "введите корректное значение"
 ))))))</f>
        <v>0.75</v>
      </c>
      <c r="W906" s="73" t="n">
        <f aca="false">H906*X906</f>
        <v>0.838</v>
      </c>
      <c r="X906" s="72" t="n">
        <v>1</v>
      </c>
    </row>
    <row r="907" customFormat="false" ht="15" hidden="false" customHeight="false" outlineLevel="0" collapsed="false">
      <c r="A907" s="59" t="n">
        <v>905</v>
      </c>
      <c r="B907" s="71" t="s">
        <v>105</v>
      </c>
      <c r="C907" s="71" t="s">
        <v>102</v>
      </c>
      <c r="D907" s="72" t="n">
        <v>0.35</v>
      </c>
      <c r="E907" s="72" t="n">
        <v>0.14</v>
      </c>
      <c r="F907" s="72" t="n">
        <v>0.21</v>
      </c>
      <c r="G907" s="73" t="n">
        <f aca="false">D907+E907+F907</f>
        <v>0.7</v>
      </c>
      <c r="H907" s="73" t="n">
        <f aca="false">I907-G907</f>
        <v>3.6</v>
      </c>
      <c r="I907" s="16" t="n">
        <v>4.3</v>
      </c>
      <c r="J907" s="74" t="n">
        <f aca="false">H907/I907*100</f>
        <v>83.7209302325581</v>
      </c>
      <c r="K907" s="62" t="n">
        <v>377</v>
      </c>
      <c r="L907" s="73" t="n">
        <f aca="false">M907+N907-P907</f>
        <v>6</v>
      </c>
      <c r="M907" s="74" t="n">
        <v>64</v>
      </c>
      <c r="N907" s="74" t="n">
        <v>13</v>
      </c>
      <c r="O907" s="75" t="n">
        <f aca="false">L907/(H907*Q907)</f>
        <v>2.03252032520325</v>
      </c>
      <c r="P907" s="74" t="n">
        <v>71</v>
      </c>
      <c r="Q907" s="72" t="n">
        <v>0.82</v>
      </c>
      <c r="R907" s="73" t="n">
        <f aca="false">S907*T907*U907*V907</f>
        <v>3.2175</v>
      </c>
      <c r="S907" s="74" t="n">
        <v>3</v>
      </c>
      <c r="T907" s="72" t="n">
        <v>0.45</v>
      </c>
      <c r="U907" s="72" t="n">
        <f aca="false">44/12</f>
        <v>3.66666666666667</v>
      </c>
      <c r="V907" s="72" t="n">
        <f aca="false">IF(B907="озимая пшеница", IF(C907="классическая технология", 0.65, 0.82),
 IF(B907="подсолнечник", IF(C907="классическая технология", 0.68, 0.75),
 IF(B907="кукуруза", IF(C907="классическая технология", 0.65, 0.85),
 IF(B907="многолетние травы", IF(C907="классическая технология", 0.55, 0.7),
 IF(B907="Лён", IF(C907="классическая технология", 0.48, 0.7),
 IF(B907="Горох", IF(C907="классическая технология", 0.55, 0.8),
 "введите корректное значение"
 ))))))</f>
        <v>0.65</v>
      </c>
      <c r="W907" s="73" t="n">
        <f aca="false">H907*X907</f>
        <v>3.528</v>
      </c>
      <c r="X907" s="72" t="n">
        <v>0.98</v>
      </c>
    </row>
    <row r="908" customFormat="false" ht="15" hidden="false" customHeight="false" outlineLevel="0" collapsed="false">
      <c r="A908" s="59" t="n">
        <v>906</v>
      </c>
      <c r="B908" s="71" t="s">
        <v>105</v>
      </c>
      <c r="C908" s="71" t="s">
        <v>101</v>
      </c>
      <c r="D908" s="72" t="n">
        <v>0.296</v>
      </c>
      <c r="E908" s="72" t="n">
        <v>0.148</v>
      </c>
      <c r="F908" s="72" t="n">
        <v>0.296</v>
      </c>
      <c r="G908" s="73" t="n">
        <f aca="false">D908+E908+F908</f>
        <v>0.74</v>
      </c>
      <c r="H908" s="73" t="n">
        <f aca="false">I908-G908</f>
        <v>3.06</v>
      </c>
      <c r="I908" s="16" t="n">
        <v>3.8</v>
      </c>
      <c r="J908" s="74" t="n">
        <f aca="false">H908/I908*100</f>
        <v>80.5263157894737</v>
      </c>
      <c r="K908" s="62" t="n">
        <v>200</v>
      </c>
      <c r="L908" s="73" t="n">
        <f aca="false">M908+N908-P908</f>
        <v>96</v>
      </c>
      <c r="M908" s="74" t="n">
        <v>137</v>
      </c>
      <c r="N908" s="74" t="n">
        <v>10</v>
      </c>
      <c r="O908" s="75" t="n">
        <f aca="false">L908/(H908*Q908)</f>
        <v>36.9088811995387</v>
      </c>
      <c r="P908" s="74" t="n">
        <v>51</v>
      </c>
      <c r="Q908" s="72" t="n">
        <v>0.85</v>
      </c>
      <c r="R908" s="73" t="n">
        <f aca="false">S908*T908*U908*V908</f>
        <v>4.2075</v>
      </c>
      <c r="S908" s="74" t="n">
        <v>3</v>
      </c>
      <c r="T908" s="72" t="n">
        <v>0.45</v>
      </c>
      <c r="U908" s="72" t="n">
        <f aca="false">44/12</f>
        <v>3.66666666666667</v>
      </c>
      <c r="V908" s="72" t="n">
        <f aca="false">IF(B908="озимая пшеница", IF(C908="классическая технология", 0.65, 0.82),
 IF(B908="подсолнечник", IF(C908="классическая технология", 0.68, 0.75),
 IF(B908="кукуруза", IF(C908="классическая технология", 0.65, 0.85),
 IF(B908="многолетние травы", IF(C908="классическая технология", 0.55, 0.7),
 IF(B908="Лён", IF(C908="классическая технология", 0.48, 0.7),
 IF(B908="Горох", IF(C908="классическая технология", 0.55, 0.8),
 "введите корректное значение"
 ))))))</f>
        <v>0.85</v>
      </c>
      <c r="W908" s="73" t="n">
        <f aca="false">H908*X908</f>
        <v>2.9988</v>
      </c>
      <c r="X908" s="72" t="n">
        <v>0.98</v>
      </c>
    </row>
    <row r="909" customFormat="false" ht="15" hidden="false" customHeight="false" outlineLevel="0" collapsed="false">
      <c r="A909" s="59" t="n">
        <v>907</v>
      </c>
      <c r="B909" s="71" t="s">
        <v>107</v>
      </c>
      <c r="C909" s="71" t="s">
        <v>102</v>
      </c>
      <c r="D909" s="72" t="n">
        <v>0.224</v>
      </c>
      <c r="E909" s="72" t="n">
        <v>0.056</v>
      </c>
      <c r="F909" s="72" t="n">
        <v>0.168</v>
      </c>
      <c r="G909" s="73" t="n">
        <f aca="false">D909+E909+F909</f>
        <v>0.448</v>
      </c>
      <c r="H909" s="73" t="n">
        <f aca="false">I909-G909</f>
        <v>0.752</v>
      </c>
      <c r="I909" s="16" t="n">
        <v>1.2</v>
      </c>
      <c r="J909" s="74" t="n">
        <f aca="false">H909/I909*100</f>
        <v>62.6666666666667</v>
      </c>
      <c r="K909" s="62" t="n">
        <v>244</v>
      </c>
      <c r="L909" s="73" t="n">
        <f aca="false">M909+N909-P909</f>
        <v>73</v>
      </c>
      <c r="M909" s="74" t="n">
        <v>113</v>
      </c>
      <c r="N909" s="74" t="n">
        <v>5</v>
      </c>
      <c r="O909" s="75" t="n">
        <f aca="false">L909/(H909*Q909)</f>
        <v>106.675239653963</v>
      </c>
      <c r="P909" s="74" t="n">
        <v>45</v>
      </c>
      <c r="Q909" s="72" t="n">
        <v>0.91</v>
      </c>
      <c r="R909" s="73" t="n">
        <f aca="false">S909*T909*U909*V909</f>
        <v>4.488</v>
      </c>
      <c r="S909" s="74" t="n">
        <v>4</v>
      </c>
      <c r="T909" s="72" t="n">
        <v>0.45</v>
      </c>
      <c r="U909" s="72" t="n">
        <f aca="false">44/12</f>
        <v>3.66666666666667</v>
      </c>
      <c r="V909" s="72" t="n">
        <f aca="false">IF(B909="озимая пшеница", IF(C909="классическая технология", 0.65, 0.82),
 IF(B909="подсолнечник", IF(C909="классическая технология", 0.68, 0.75),
 IF(B909="кукуруза", IF(C909="классическая технология", 0.65, 0.85),
 IF(B909="многолетние травы", IF(C909="классическая технология", 0.55, 0.7),
 IF(B909="Лён", IF(C909="классическая технология", 0.48, 0.7),
 IF(B909="Горох", IF(C909="классическая технология", 0.55, 0.8),
 "введите корректное значение"
 ))))))</f>
        <v>0.68</v>
      </c>
      <c r="W909" s="73" t="n">
        <f aca="false">H909*X909</f>
        <v>0.752</v>
      </c>
      <c r="X909" s="72" t="n">
        <v>1</v>
      </c>
    </row>
    <row r="910" customFormat="false" ht="15" hidden="false" customHeight="false" outlineLevel="0" collapsed="false">
      <c r="A910" s="59" t="n">
        <v>908</v>
      </c>
      <c r="B910" s="71" t="s">
        <v>104</v>
      </c>
      <c r="C910" s="71" t="s">
        <v>102</v>
      </c>
      <c r="D910" s="72" t="n">
        <v>0.42</v>
      </c>
      <c r="E910" s="72" t="n">
        <v>0.12</v>
      </c>
      <c r="F910" s="72" t="n">
        <v>0.48</v>
      </c>
      <c r="G910" s="73" t="n">
        <f aca="false">D910+E910+F910</f>
        <v>1.02</v>
      </c>
      <c r="H910" s="73" t="n">
        <f aca="false">I910-G910</f>
        <v>1.38</v>
      </c>
      <c r="I910" s="16" t="n">
        <v>2.4</v>
      </c>
      <c r="J910" s="74" t="n">
        <f aca="false">H910/I910*100</f>
        <v>57.5</v>
      </c>
      <c r="K910" s="62" t="n">
        <v>222</v>
      </c>
      <c r="L910" s="73" t="n">
        <f aca="false">M910+N910-P910</f>
        <v>105</v>
      </c>
      <c r="M910" s="74" t="n">
        <v>147</v>
      </c>
      <c r="N910" s="74" t="n">
        <v>10</v>
      </c>
      <c r="O910" s="75" t="n">
        <f aca="false">L910/(H910*Q910)</f>
        <v>89.5140664961637</v>
      </c>
      <c r="P910" s="74" t="n">
        <v>52</v>
      </c>
      <c r="Q910" s="72" t="n">
        <v>0.85</v>
      </c>
      <c r="R910" s="73" t="n">
        <f aca="false">S910*T910*U910*V910</f>
        <v>5.445</v>
      </c>
      <c r="S910" s="74" t="n">
        <v>6</v>
      </c>
      <c r="T910" s="72" t="n">
        <v>0.45</v>
      </c>
      <c r="U910" s="72" t="n">
        <f aca="false">44/12</f>
        <v>3.66666666666667</v>
      </c>
      <c r="V910" s="72" t="n">
        <f aca="false">IF(B910="озимая пшеница", IF(C910="классическая технология", 0.65, 0.82),
 IF(B910="подсолнечник", IF(C910="классическая технология", 0.68, 0.75),
 IF(B910="кукуруза", IF(C910="классическая технология", 0.65, 0.85),
 IF(B910="многолетние травы", IF(C910="классическая технология", 0.55, 0.7),
 IF(B910="Лён", IF(C910="классическая технология", 0.48, 0.7),
 IF(B910="Горох", IF(C910="классическая технология", 0.55, 0.8),
 "введите корректное значение"
 ))))))</f>
        <v>0.55</v>
      </c>
      <c r="W910" s="73" t="n">
        <f aca="false">H910*X910</f>
        <v>1.2696</v>
      </c>
      <c r="X910" s="72" t="n">
        <v>0.92</v>
      </c>
    </row>
    <row r="911" customFormat="false" ht="15" hidden="false" customHeight="false" outlineLevel="0" collapsed="false">
      <c r="A911" s="59" t="n">
        <v>909</v>
      </c>
      <c r="B911" s="71" t="s">
        <v>106</v>
      </c>
      <c r="C911" s="71" t="s">
        <v>102</v>
      </c>
      <c r="D911" s="72" t="n">
        <v>0.355</v>
      </c>
      <c r="E911" s="72" t="n">
        <v>0.142</v>
      </c>
      <c r="F911" s="72" t="n">
        <v>0.426</v>
      </c>
      <c r="G911" s="73" t="n">
        <f aca="false">D911+E911+F911</f>
        <v>0.923</v>
      </c>
      <c r="H911" s="73" t="n">
        <f aca="false">I911-G911</f>
        <v>3.777</v>
      </c>
      <c r="I911" s="16" t="n">
        <v>4.7</v>
      </c>
      <c r="J911" s="74" t="n">
        <f aca="false">H911/I911*100</f>
        <v>80.3617021276596</v>
      </c>
      <c r="K911" s="62" t="n">
        <v>113</v>
      </c>
      <c r="L911" s="73" t="n">
        <f aca="false">M911+N911-P911</f>
        <v>25</v>
      </c>
      <c r="M911" s="74" t="n">
        <v>90</v>
      </c>
      <c r="N911" s="74" t="n">
        <v>14</v>
      </c>
      <c r="O911" s="75" t="n">
        <f aca="false">L911/(H911*Q911)</f>
        <v>6.82372143931392</v>
      </c>
      <c r="P911" s="74" t="n">
        <v>79</v>
      </c>
      <c r="Q911" s="72" t="n">
        <v>0.97</v>
      </c>
      <c r="R911" s="73" t="n">
        <f aca="false">S911*T911*U911*V911</f>
        <v>2.7225</v>
      </c>
      <c r="S911" s="74" t="n">
        <v>3</v>
      </c>
      <c r="T911" s="72" t="n">
        <v>0.45</v>
      </c>
      <c r="U911" s="72" t="n">
        <f aca="false">44/12</f>
        <v>3.66666666666667</v>
      </c>
      <c r="V911" s="72" t="n">
        <f aca="false">IF(B911="озимая пшеница", IF(C911="классическая технология", 0.65, 0.82),
 IF(B911="подсолнечник", IF(C911="классическая технология", 0.68, 0.75),
 IF(B911="кукуруза", IF(C911="классическая технология", 0.65, 0.85),
 IF(B911="многолетние травы", IF(C911="классическая технология", 0.55, 0.7),
 IF(B911="Лён", IF(C911="классическая технология", 0.48, 0.7),
 IF(B911="Горох", IF(C911="классическая технология", 0.55, 0.8),
 "введите корректное значение"
 ))))))</f>
        <v>0.55</v>
      </c>
      <c r="W911" s="73" t="n">
        <f aca="false">H911*X911</f>
        <v>3.05937</v>
      </c>
      <c r="X911" s="72" t="n">
        <v>0.81</v>
      </c>
    </row>
    <row r="912" customFormat="false" ht="15" hidden="false" customHeight="false" outlineLevel="0" collapsed="false">
      <c r="A912" s="59" t="n">
        <v>910</v>
      </c>
      <c r="B912" s="71" t="s">
        <v>104</v>
      </c>
      <c r="C912" s="71" t="s">
        <v>101</v>
      </c>
      <c r="D912" s="72" t="n">
        <v>0.255</v>
      </c>
      <c r="E912" s="72" t="n">
        <v>0.051</v>
      </c>
      <c r="F912" s="72" t="n">
        <v>0.153</v>
      </c>
      <c r="G912" s="73" t="n">
        <f aca="false">D912+E912+F912</f>
        <v>0.459</v>
      </c>
      <c r="H912" s="73" t="n">
        <f aca="false">I912-G912</f>
        <v>1.641</v>
      </c>
      <c r="I912" s="16" t="n">
        <v>2.1</v>
      </c>
      <c r="J912" s="74" t="n">
        <f aca="false">H912/I912*100</f>
        <v>78.1428571428571</v>
      </c>
      <c r="K912" s="62" t="n">
        <v>328</v>
      </c>
      <c r="L912" s="73" t="n">
        <f aca="false">M912+N912-P912</f>
        <v>78</v>
      </c>
      <c r="M912" s="74" t="n">
        <v>143</v>
      </c>
      <c r="N912" s="74" t="n">
        <v>15</v>
      </c>
      <c r="O912" s="75" t="n">
        <f aca="false">L912/(H912*Q912)</f>
        <v>54.6344743533169</v>
      </c>
      <c r="P912" s="74" t="n">
        <v>80</v>
      </c>
      <c r="Q912" s="72" t="n">
        <v>0.87</v>
      </c>
      <c r="R912" s="73" t="n">
        <f aca="false">S912*T912*U912*V912</f>
        <v>7.92</v>
      </c>
      <c r="S912" s="74" t="n">
        <v>6</v>
      </c>
      <c r="T912" s="72" t="n">
        <v>0.45</v>
      </c>
      <c r="U912" s="72" t="n">
        <f aca="false">44/12</f>
        <v>3.66666666666667</v>
      </c>
      <c r="V912" s="72" t="n">
        <f aca="false">IF(B912="озимая пшеница", IF(C912="классическая технология", 0.65, 0.82),
 IF(B912="подсолнечник", IF(C912="классическая технология", 0.68, 0.75),
 IF(B912="кукуруза", IF(C912="классическая технология", 0.65, 0.85),
 IF(B912="многолетние травы", IF(C912="классическая технология", 0.55, 0.7),
 IF(B912="Лён", IF(C912="классическая технология", 0.48, 0.7),
 IF(B912="Горох", IF(C912="классическая технология", 0.55, 0.8),
 "введите корректное значение"
 ))))))</f>
        <v>0.8</v>
      </c>
      <c r="W912" s="73" t="n">
        <f aca="false">H912*X912</f>
        <v>1.36203</v>
      </c>
      <c r="X912" s="72" t="n">
        <v>0.83</v>
      </c>
    </row>
    <row r="913" customFormat="false" ht="15" hidden="false" customHeight="false" outlineLevel="0" collapsed="false">
      <c r="A913" s="59" t="n">
        <v>911</v>
      </c>
      <c r="B913" s="71" t="s">
        <v>107</v>
      </c>
      <c r="C913" s="71" t="s">
        <v>102</v>
      </c>
      <c r="D913" s="72" t="n">
        <v>0.52</v>
      </c>
      <c r="E913" s="72" t="n">
        <v>0.13</v>
      </c>
      <c r="F913" s="72" t="n">
        <v>0.39</v>
      </c>
      <c r="G913" s="73" t="n">
        <f aca="false">D913+E913+F913</f>
        <v>1.04</v>
      </c>
      <c r="H913" s="73" t="n">
        <f aca="false">I913-G913</f>
        <v>0.16</v>
      </c>
      <c r="I913" s="16" t="n">
        <v>1.2</v>
      </c>
      <c r="J913" s="74" t="n">
        <f aca="false">H913/I913*100</f>
        <v>13.3333333333333</v>
      </c>
      <c r="K913" s="62" t="n">
        <v>225</v>
      </c>
      <c r="L913" s="73" t="n">
        <f aca="false">M913+N913-P913</f>
        <v>72</v>
      </c>
      <c r="M913" s="74" t="n">
        <v>108</v>
      </c>
      <c r="N913" s="74" t="n">
        <v>8</v>
      </c>
      <c r="O913" s="75" t="n">
        <f aca="false">L913/(H913*Q913)</f>
        <v>468.75</v>
      </c>
      <c r="P913" s="74" t="n">
        <v>44</v>
      </c>
      <c r="Q913" s="72" t="n">
        <v>0.96</v>
      </c>
      <c r="R913" s="73" t="n">
        <f aca="false">S913*T913*U913*V913</f>
        <v>6.732</v>
      </c>
      <c r="S913" s="74" t="n">
        <v>6</v>
      </c>
      <c r="T913" s="72" t="n">
        <v>0.45</v>
      </c>
      <c r="U913" s="72" t="n">
        <f aca="false">44/12</f>
        <v>3.66666666666667</v>
      </c>
      <c r="V913" s="72" t="n">
        <f aca="false">IF(B913="озимая пшеница", IF(C913="классическая технология", 0.65, 0.82),
 IF(B913="подсолнечник", IF(C913="классическая технология", 0.68, 0.75),
 IF(B913="кукуруза", IF(C913="классическая технология", 0.65, 0.85),
 IF(B913="многолетние травы", IF(C913="классическая технология", 0.55, 0.7),
 IF(B913="Лён", IF(C913="классическая технология", 0.48, 0.7),
 IF(B913="Горох", IF(C913="классическая технология", 0.55, 0.8),
 "введите корректное значение"
 ))))))</f>
        <v>0.68</v>
      </c>
      <c r="W913" s="73" t="n">
        <f aca="false">H913*X913</f>
        <v>0.144</v>
      </c>
      <c r="X913" s="72" t="n">
        <v>0.9</v>
      </c>
    </row>
    <row r="914" customFormat="false" ht="15" hidden="false" customHeight="false" outlineLevel="0" collapsed="false">
      <c r="A914" s="59" t="n">
        <v>912</v>
      </c>
      <c r="B914" s="71" t="s">
        <v>100</v>
      </c>
      <c r="C914" s="71" t="s">
        <v>101</v>
      </c>
      <c r="D914" s="72" t="n">
        <v>0.22</v>
      </c>
      <c r="E914" s="72" t="n">
        <v>0.088</v>
      </c>
      <c r="F914" s="72" t="n">
        <v>0.308</v>
      </c>
      <c r="G914" s="73" t="n">
        <f aca="false">D914+E914+F914</f>
        <v>0.616</v>
      </c>
      <c r="H914" s="73" t="n">
        <f aca="false">I914-G914</f>
        <v>0.284</v>
      </c>
      <c r="I914" s="16" t="n">
        <v>0.9</v>
      </c>
      <c r="J914" s="74" t="n">
        <f aca="false">H914/I914*100</f>
        <v>31.5555555555555</v>
      </c>
      <c r="K914" s="62" t="n">
        <v>380</v>
      </c>
      <c r="L914" s="73" t="n">
        <f aca="false">M914+N914-P914</f>
        <v>58</v>
      </c>
      <c r="M914" s="74" t="n">
        <v>92</v>
      </c>
      <c r="N914" s="74" t="n">
        <v>15</v>
      </c>
      <c r="O914" s="75" t="n">
        <f aca="false">L914/(H914*Q914)</f>
        <v>208.393216441506</v>
      </c>
      <c r="P914" s="74" t="n">
        <v>49</v>
      </c>
      <c r="Q914" s="72" t="n">
        <v>0.98</v>
      </c>
      <c r="R914" s="73" t="n">
        <f aca="false">S914*T914*U914*V914</f>
        <v>5.775</v>
      </c>
      <c r="S914" s="74" t="n">
        <v>5</v>
      </c>
      <c r="T914" s="72" t="n">
        <v>0.45</v>
      </c>
      <c r="U914" s="72" t="n">
        <f aca="false">44/12</f>
        <v>3.66666666666667</v>
      </c>
      <c r="V914" s="72" t="n">
        <f aca="false">IF(B914="озимая пшеница", IF(C914="классическая технология", 0.65, 0.82),
 IF(B914="подсолнечник", IF(C914="классическая технология", 0.68, 0.75),
 IF(B914="кукуруза", IF(C914="классическая технология", 0.65, 0.85),
 IF(B914="многолетние травы", IF(C914="классическая технология", 0.55, 0.7),
 IF(B914="Лён", IF(C914="классическая технология", 0.48, 0.7),
 IF(B914="Горох", IF(C914="классическая технология", 0.55, 0.8),
 "введите корректное значение"
 ))))))</f>
        <v>0.7</v>
      </c>
      <c r="W914" s="73" t="n">
        <f aca="false">H914*X914</f>
        <v>0.26412</v>
      </c>
      <c r="X914" s="72" t="n">
        <v>0.93</v>
      </c>
    </row>
    <row r="915" customFormat="false" ht="15" hidden="false" customHeight="false" outlineLevel="0" collapsed="false">
      <c r="A915" s="59" t="n">
        <v>913</v>
      </c>
      <c r="B915" s="71" t="s">
        <v>107</v>
      </c>
      <c r="C915" s="71" t="s">
        <v>102</v>
      </c>
      <c r="D915" s="72" t="n">
        <v>0.608</v>
      </c>
      <c r="E915" s="72" t="n">
        <v>0.152</v>
      </c>
      <c r="F915" s="72" t="n">
        <v>0.152</v>
      </c>
      <c r="G915" s="73" t="n">
        <f aca="false">D915+E915+F915</f>
        <v>0.912</v>
      </c>
      <c r="H915" s="73" t="n">
        <f aca="false">I915-G915</f>
        <v>0.688</v>
      </c>
      <c r="I915" s="16" t="n">
        <v>1.6</v>
      </c>
      <c r="J915" s="74" t="n">
        <f aca="false">H915/I915*100</f>
        <v>43</v>
      </c>
      <c r="K915" s="62" t="n">
        <v>487</v>
      </c>
      <c r="L915" s="73" t="n">
        <f aca="false">M915+N915-P915</f>
        <v>74</v>
      </c>
      <c r="M915" s="74" t="n">
        <v>124</v>
      </c>
      <c r="N915" s="74" t="n">
        <v>6</v>
      </c>
      <c r="O915" s="75" t="n">
        <f aca="false">L915/(H915*Q915)</f>
        <v>120.851842174027</v>
      </c>
      <c r="P915" s="74" t="n">
        <v>56</v>
      </c>
      <c r="Q915" s="72" t="n">
        <v>0.89</v>
      </c>
      <c r="R915" s="73" t="n">
        <f aca="false">S915*T915*U915*V915</f>
        <v>6.732</v>
      </c>
      <c r="S915" s="74" t="n">
        <v>6</v>
      </c>
      <c r="T915" s="72" t="n">
        <v>0.45</v>
      </c>
      <c r="U915" s="72" t="n">
        <f aca="false">44/12</f>
        <v>3.66666666666667</v>
      </c>
      <c r="V915" s="72" t="n">
        <f aca="false">IF(B915="озимая пшеница", IF(C915="классическая технология", 0.65, 0.82),
 IF(B915="подсолнечник", IF(C915="классическая технология", 0.68, 0.75),
 IF(B915="кукуруза", IF(C915="классическая технология", 0.65, 0.85),
 IF(B915="многолетние травы", IF(C915="классическая технология", 0.55, 0.7),
 IF(B915="Лён", IF(C915="классическая технология", 0.48, 0.7),
 IF(B915="Горох", IF(C915="классическая технология", 0.55, 0.8),
 "введите корректное значение"
 ))))))</f>
        <v>0.68</v>
      </c>
      <c r="W915" s="73" t="n">
        <f aca="false">H915*X915</f>
        <v>0.5504</v>
      </c>
      <c r="X915" s="72" t="n">
        <v>0.8</v>
      </c>
    </row>
    <row r="916" customFormat="false" ht="15" hidden="false" customHeight="false" outlineLevel="0" collapsed="false">
      <c r="A916" s="59" t="n">
        <v>914</v>
      </c>
      <c r="B916" s="71" t="s">
        <v>106</v>
      </c>
      <c r="C916" s="71" t="s">
        <v>102</v>
      </c>
      <c r="D916" s="72" t="n">
        <v>0.213</v>
      </c>
      <c r="E916" s="72" t="n">
        <v>0.142</v>
      </c>
      <c r="F916" s="72" t="n">
        <v>0.355</v>
      </c>
      <c r="G916" s="73" t="n">
        <f aca="false">D916+E916+F916</f>
        <v>0.71</v>
      </c>
      <c r="H916" s="73" t="n">
        <f aca="false">I916-G916</f>
        <v>3.89</v>
      </c>
      <c r="I916" s="16" t="n">
        <v>4.6</v>
      </c>
      <c r="J916" s="74" t="n">
        <f aca="false">H916/I916*100</f>
        <v>84.5652173913043</v>
      </c>
      <c r="K916" s="62" t="n">
        <v>133</v>
      </c>
      <c r="L916" s="73" t="n">
        <f aca="false">M916+N916-P916</f>
        <v>-10</v>
      </c>
      <c r="M916" s="74" t="n">
        <v>64</v>
      </c>
      <c r="N916" s="74" t="n">
        <v>11</v>
      </c>
      <c r="O916" s="75" t="n">
        <f aca="false">L916/(H916*Q916)</f>
        <v>-3.2133676092545</v>
      </c>
      <c r="P916" s="74" t="n">
        <v>85</v>
      </c>
      <c r="Q916" s="72" t="n">
        <v>0.8</v>
      </c>
      <c r="R916" s="73" t="n">
        <f aca="false">S916*T916*U916*V916</f>
        <v>5.445</v>
      </c>
      <c r="S916" s="74" t="n">
        <v>6</v>
      </c>
      <c r="T916" s="72" t="n">
        <v>0.45</v>
      </c>
      <c r="U916" s="72" t="n">
        <f aca="false">44/12</f>
        <v>3.66666666666667</v>
      </c>
      <c r="V916" s="72" t="n">
        <f aca="false">IF(B916="озимая пшеница", IF(C916="классическая технология", 0.65, 0.82),
 IF(B916="подсолнечник", IF(C916="классическая технология", 0.68, 0.75),
 IF(B916="кукуруза", IF(C916="классическая технология", 0.65, 0.85),
 IF(B916="многолетние травы", IF(C916="классическая технология", 0.55, 0.7),
 IF(B916="Лён", IF(C916="классическая технология", 0.48, 0.7),
 IF(B916="Горох", IF(C916="классическая технология", 0.55, 0.8),
 "введите корректное значение"
 ))))))</f>
        <v>0.55</v>
      </c>
      <c r="W916" s="73" t="n">
        <f aca="false">H916*X916</f>
        <v>3.4621</v>
      </c>
      <c r="X916" s="72" t="n">
        <v>0.89</v>
      </c>
    </row>
    <row r="917" customFormat="false" ht="15" hidden="false" customHeight="false" outlineLevel="0" collapsed="false">
      <c r="A917" s="59" t="n">
        <v>915</v>
      </c>
      <c r="B917" s="71" t="s">
        <v>103</v>
      </c>
      <c r="C917" s="71" t="s">
        <v>102</v>
      </c>
      <c r="D917" s="72" t="n">
        <v>0.198</v>
      </c>
      <c r="E917" s="72" t="n">
        <v>0.132</v>
      </c>
      <c r="F917" s="72" t="n">
        <v>0.396</v>
      </c>
      <c r="G917" s="73" t="n">
        <f aca="false">D917+E917+F917</f>
        <v>0.726</v>
      </c>
      <c r="H917" s="73" t="n">
        <f aca="false">I917-G917</f>
        <v>3.274</v>
      </c>
      <c r="I917" s="16" t="n">
        <v>4</v>
      </c>
      <c r="J917" s="74" t="n">
        <f aca="false">H917/I917*100</f>
        <v>81.85</v>
      </c>
      <c r="K917" s="62" t="n">
        <v>201</v>
      </c>
      <c r="L917" s="73" t="n">
        <f aca="false">M917+N917-P917</f>
        <v>43</v>
      </c>
      <c r="M917" s="74" t="n">
        <v>86</v>
      </c>
      <c r="N917" s="74" t="n">
        <v>11</v>
      </c>
      <c r="O917" s="75" t="n">
        <f aca="false">L917/(H917*Q917)</f>
        <v>13.9721077736908</v>
      </c>
      <c r="P917" s="74" t="n">
        <v>54</v>
      </c>
      <c r="Q917" s="72" t="n">
        <v>0.94</v>
      </c>
      <c r="R917" s="73" t="n">
        <f aca="false">S917*T917*U917*V917</f>
        <v>3.2175</v>
      </c>
      <c r="S917" s="74" t="n">
        <v>3</v>
      </c>
      <c r="T917" s="72" t="n">
        <v>0.45</v>
      </c>
      <c r="U917" s="72" t="n">
        <f aca="false">44/12</f>
        <v>3.66666666666667</v>
      </c>
      <c r="V917" s="72" t="n">
        <f aca="false">IF(B917="озимая пшеница", IF(C917="классическая технология", 0.65, 0.82),
 IF(B917="подсолнечник", IF(C917="классическая технология", 0.68, 0.75),
 IF(B917="кукуруза", IF(C917="классическая технология", 0.65, 0.85),
 IF(B917="многолетние травы", IF(C917="классическая технология", 0.55, 0.7),
 IF(B917="Лён", IF(C917="классическая технология", 0.48, 0.7),
 IF(B917="Горох", IF(C917="классическая технология", 0.55, 0.8),
 "введите корректное значение"
 ))))))</f>
        <v>0.65</v>
      </c>
      <c r="W917" s="73" t="n">
        <f aca="false">H917*X917</f>
        <v>3.07756</v>
      </c>
      <c r="X917" s="72" t="n">
        <v>0.94</v>
      </c>
    </row>
    <row r="918" customFormat="false" ht="15" hidden="false" customHeight="false" outlineLevel="0" collapsed="false">
      <c r="A918" s="59" t="n">
        <v>916</v>
      </c>
      <c r="B918" s="71" t="s">
        <v>106</v>
      </c>
      <c r="C918" s="71" t="s">
        <v>101</v>
      </c>
      <c r="D918" s="72" t="n">
        <v>0.472</v>
      </c>
      <c r="E918" s="72" t="n">
        <v>0.059</v>
      </c>
      <c r="F918" s="72" t="n">
        <v>0.354</v>
      </c>
      <c r="G918" s="73" t="n">
        <f aca="false">D918+E918+F918</f>
        <v>0.885</v>
      </c>
      <c r="H918" s="73" t="n">
        <f aca="false">I918-G918</f>
        <v>3.515</v>
      </c>
      <c r="I918" s="16" t="n">
        <v>4.4</v>
      </c>
      <c r="J918" s="74" t="n">
        <f aca="false">H918/I918*100</f>
        <v>79.8863636363636</v>
      </c>
      <c r="K918" s="62" t="n">
        <v>179</v>
      </c>
      <c r="L918" s="73" t="n">
        <f aca="false">M918+N918-P918</f>
        <v>72</v>
      </c>
      <c r="M918" s="74" t="n">
        <v>108</v>
      </c>
      <c r="N918" s="74" t="n">
        <v>12</v>
      </c>
      <c r="O918" s="75" t="n">
        <f aca="false">L918/(H918*Q918)</f>
        <v>24.3852875431823</v>
      </c>
      <c r="P918" s="74" t="n">
        <v>48</v>
      </c>
      <c r="Q918" s="72" t="n">
        <v>0.84</v>
      </c>
      <c r="R918" s="73" t="n">
        <f aca="false">S918*T918*U918*V918</f>
        <v>5.775</v>
      </c>
      <c r="S918" s="74" t="n">
        <v>5</v>
      </c>
      <c r="T918" s="72" t="n">
        <v>0.45</v>
      </c>
      <c r="U918" s="72" t="n">
        <f aca="false">44/12</f>
        <v>3.66666666666667</v>
      </c>
      <c r="V918" s="72" t="n">
        <f aca="false">IF(B918="озимая пшеница", IF(C918="классическая технология", 0.65, 0.82),
 IF(B918="подсолнечник", IF(C918="классическая технология", 0.68, 0.75),
 IF(B918="кукуруза", IF(C918="классическая технология", 0.65, 0.85),
 IF(B918="многолетние травы", IF(C918="классическая технология", 0.55, 0.7),
 IF(B918="Лён", IF(C918="классическая технология", 0.48, 0.7),
 IF(B918="Горох", IF(C918="классическая технология", 0.55, 0.8),
 "введите корректное значение"
 ))))))</f>
        <v>0.7</v>
      </c>
      <c r="W918" s="73" t="n">
        <f aca="false">H918*X918</f>
        <v>3.0932</v>
      </c>
      <c r="X918" s="72" t="n">
        <v>0.88</v>
      </c>
    </row>
    <row r="919" customFormat="false" ht="15" hidden="false" customHeight="false" outlineLevel="0" collapsed="false">
      <c r="A919" s="59" t="n">
        <v>917</v>
      </c>
      <c r="B919" s="71" t="s">
        <v>104</v>
      </c>
      <c r="C919" s="71" t="s">
        <v>101</v>
      </c>
      <c r="D919" s="72" t="n">
        <v>0.324</v>
      </c>
      <c r="E919" s="72" t="n">
        <v>0.054</v>
      </c>
      <c r="F919" s="72" t="n">
        <v>0.432</v>
      </c>
      <c r="G919" s="73" t="n">
        <f aca="false">D919+E919+F919</f>
        <v>0.81</v>
      </c>
      <c r="H919" s="73" t="n">
        <f aca="false">I919-G919</f>
        <v>1.19</v>
      </c>
      <c r="I919" s="16" t="n">
        <v>2</v>
      </c>
      <c r="J919" s="74" t="n">
        <f aca="false">H919/I919*100</f>
        <v>59.5</v>
      </c>
      <c r="K919" s="62" t="n">
        <v>149</v>
      </c>
      <c r="L919" s="73" t="n">
        <f aca="false">M919+N919-P919</f>
        <v>24</v>
      </c>
      <c r="M919" s="74" t="n">
        <v>82</v>
      </c>
      <c r="N919" s="74" t="n">
        <v>9</v>
      </c>
      <c r="O919" s="75" t="n">
        <f aca="false">L919/(H919*Q919)</f>
        <v>23.7271379139891</v>
      </c>
      <c r="P919" s="74" t="n">
        <v>67</v>
      </c>
      <c r="Q919" s="72" t="n">
        <v>0.85</v>
      </c>
      <c r="R919" s="73" t="n">
        <f aca="false">S919*T919*U919*V919</f>
        <v>3.96</v>
      </c>
      <c r="S919" s="74" t="n">
        <v>3</v>
      </c>
      <c r="T919" s="72" t="n">
        <v>0.45</v>
      </c>
      <c r="U919" s="72" t="n">
        <f aca="false">44/12</f>
        <v>3.66666666666667</v>
      </c>
      <c r="V919" s="72" t="n">
        <f aca="false">IF(B919="озимая пшеница", IF(C919="классическая технология", 0.65, 0.82),
 IF(B919="подсолнечник", IF(C919="классическая технология", 0.68, 0.75),
 IF(B919="кукуруза", IF(C919="классическая технология", 0.65, 0.85),
 IF(B919="многолетние травы", IF(C919="классическая технология", 0.55, 0.7),
 IF(B919="Лён", IF(C919="классическая технология", 0.48, 0.7),
 IF(B919="Горох", IF(C919="классическая технология", 0.55, 0.8),
 "введите корректное значение"
 ))))))</f>
        <v>0.8</v>
      </c>
      <c r="W919" s="73" t="n">
        <f aca="false">H919*X919</f>
        <v>1.0829</v>
      </c>
      <c r="X919" s="72" t="n">
        <v>0.91</v>
      </c>
    </row>
    <row r="920" customFormat="false" ht="15" hidden="false" customHeight="false" outlineLevel="0" collapsed="false">
      <c r="A920" s="59" t="n">
        <v>918</v>
      </c>
      <c r="B920" s="71" t="s">
        <v>100</v>
      </c>
      <c r="C920" s="71" t="s">
        <v>101</v>
      </c>
      <c r="D920" s="72" t="n">
        <v>0.22</v>
      </c>
      <c r="E920" s="72" t="n">
        <v>0.044</v>
      </c>
      <c r="F920" s="72" t="n">
        <v>0.308</v>
      </c>
      <c r="G920" s="73" t="n">
        <f aca="false">D920+E920+F920</f>
        <v>0.572</v>
      </c>
      <c r="H920" s="73" t="n">
        <f aca="false">I920-G920</f>
        <v>0.228</v>
      </c>
      <c r="I920" s="16" t="n">
        <v>0.8</v>
      </c>
      <c r="J920" s="74" t="n">
        <f aca="false">H920/I920*100</f>
        <v>28.5</v>
      </c>
      <c r="K920" s="62" t="n">
        <v>453</v>
      </c>
      <c r="L920" s="73" t="n">
        <f aca="false">M920+N920-P920</f>
        <v>12</v>
      </c>
      <c r="M920" s="74" t="n">
        <v>57</v>
      </c>
      <c r="N920" s="74" t="n">
        <v>10</v>
      </c>
      <c r="O920" s="75" t="n">
        <f aca="false">L920/(H920*Q920)</f>
        <v>53.1632110579479</v>
      </c>
      <c r="P920" s="74" t="n">
        <v>55</v>
      </c>
      <c r="Q920" s="72" t="n">
        <v>0.99</v>
      </c>
      <c r="R920" s="73" t="n">
        <f aca="false">S920*T920*U920*V920</f>
        <v>6.93</v>
      </c>
      <c r="S920" s="74" t="n">
        <v>6</v>
      </c>
      <c r="T920" s="72" t="n">
        <v>0.45</v>
      </c>
      <c r="U920" s="72" t="n">
        <f aca="false">44/12</f>
        <v>3.66666666666667</v>
      </c>
      <c r="V920" s="72" t="n">
        <f aca="false">IF(B920="озимая пшеница", IF(C920="классическая технология", 0.65, 0.82),
 IF(B920="подсолнечник", IF(C920="классическая технология", 0.68, 0.75),
 IF(B920="кукуруза", IF(C920="классическая технология", 0.65, 0.85),
 IF(B920="многолетние травы", IF(C920="классическая технология", 0.55, 0.7),
 IF(B920="Лён", IF(C920="классическая технология", 0.48, 0.7),
 IF(B920="Горох", IF(C920="классическая технология", 0.55, 0.8),
 "введите корректное значение"
 ))))))</f>
        <v>0.7</v>
      </c>
      <c r="W920" s="73" t="n">
        <f aca="false">H920*X920</f>
        <v>0.18696</v>
      </c>
      <c r="X920" s="72" t="n">
        <v>0.82</v>
      </c>
    </row>
    <row r="921" customFormat="false" ht="15" hidden="false" customHeight="false" outlineLevel="0" collapsed="false">
      <c r="A921" s="59" t="n">
        <v>919</v>
      </c>
      <c r="B921" s="71" t="s">
        <v>106</v>
      </c>
      <c r="C921" s="71" t="s">
        <v>101</v>
      </c>
      <c r="D921" s="72" t="n">
        <v>0.32</v>
      </c>
      <c r="E921" s="72" t="n">
        <v>0.064</v>
      </c>
      <c r="F921" s="72" t="n">
        <v>0.128</v>
      </c>
      <c r="G921" s="73" t="n">
        <f aca="false">D921+E921+F921</f>
        <v>0.512</v>
      </c>
      <c r="H921" s="73" t="n">
        <f aca="false">I921-G921</f>
        <v>3.888</v>
      </c>
      <c r="I921" s="16" t="n">
        <v>4.4</v>
      </c>
      <c r="J921" s="74" t="n">
        <f aca="false">H921/I921*100</f>
        <v>88.3636363636364</v>
      </c>
      <c r="K921" s="62" t="n">
        <v>144</v>
      </c>
      <c r="L921" s="73" t="n">
        <f aca="false">M921+N921-P921</f>
        <v>11</v>
      </c>
      <c r="M921" s="74" t="n">
        <v>78</v>
      </c>
      <c r="N921" s="74" t="n">
        <v>14</v>
      </c>
      <c r="O921" s="75" t="n">
        <f aca="false">L921/(H921*Q921)</f>
        <v>2.97812432315356</v>
      </c>
      <c r="P921" s="74" t="n">
        <v>81</v>
      </c>
      <c r="Q921" s="72" t="n">
        <v>0.95</v>
      </c>
      <c r="R921" s="73" t="n">
        <f aca="false">S921*T921*U921*V921</f>
        <v>5.775</v>
      </c>
      <c r="S921" s="74" t="n">
        <v>5</v>
      </c>
      <c r="T921" s="72" t="n">
        <v>0.45</v>
      </c>
      <c r="U921" s="72" t="n">
        <f aca="false">44/12</f>
        <v>3.66666666666667</v>
      </c>
      <c r="V921" s="72" t="n">
        <f aca="false">IF(B921="озимая пшеница", IF(C921="классическая технология", 0.65, 0.82),
 IF(B921="подсолнечник", IF(C921="классическая технология", 0.68, 0.75),
 IF(B921="кукуруза", IF(C921="классическая технология", 0.65, 0.85),
 IF(B921="многолетние травы", IF(C921="классическая технология", 0.55, 0.7),
 IF(B921="Лён", IF(C921="классическая технология", 0.48, 0.7),
 IF(B921="Горох", IF(C921="классическая технология", 0.55, 0.8),
 "введите корректное значение"
 ))))))</f>
        <v>0.7</v>
      </c>
      <c r="W921" s="73" t="n">
        <f aca="false">H921*X921</f>
        <v>3.14928</v>
      </c>
      <c r="X921" s="72" t="n">
        <v>0.81</v>
      </c>
    </row>
    <row r="922" customFormat="false" ht="15" hidden="false" customHeight="false" outlineLevel="0" collapsed="false">
      <c r="A922" s="59" t="n">
        <v>920</v>
      </c>
      <c r="B922" s="71" t="s">
        <v>106</v>
      </c>
      <c r="C922" s="71" t="s">
        <v>102</v>
      </c>
      <c r="D922" s="72" t="n">
        <v>0.497</v>
      </c>
      <c r="E922" s="72" t="n">
        <v>0.071</v>
      </c>
      <c r="F922" s="72" t="n">
        <v>0.497</v>
      </c>
      <c r="G922" s="73" t="n">
        <f aca="false">D922+E922+F922</f>
        <v>1.065</v>
      </c>
      <c r="H922" s="73" t="n">
        <f aca="false">I922-G922</f>
        <v>3.635</v>
      </c>
      <c r="I922" s="16" t="n">
        <v>4.7</v>
      </c>
      <c r="J922" s="74" t="n">
        <f aca="false">H922/I922*100</f>
        <v>77.3404255319149</v>
      </c>
      <c r="K922" s="62" t="n">
        <v>146</v>
      </c>
      <c r="L922" s="73" t="n">
        <f aca="false">M922+N922-P922</f>
        <v>44</v>
      </c>
      <c r="M922" s="74" t="n">
        <v>105</v>
      </c>
      <c r="N922" s="74" t="n">
        <v>8</v>
      </c>
      <c r="O922" s="75" t="n">
        <f aca="false">L922/(H922*Q922)</f>
        <v>13.9132634508055</v>
      </c>
      <c r="P922" s="74" t="n">
        <v>69</v>
      </c>
      <c r="Q922" s="72" t="n">
        <v>0.87</v>
      </c>
      <c r="R922" s="73" t="n">
        <f aca="false">S922*T922*U922*V922</f>
        <v>3.63</v>
      </c>
      <c r="S922" s="74" t="n">
        <v>4</v>
      </c>
      <c r="T922" s="72" t="n">
        <v>0.45</v>
      </c>
      <c r="U922" s="72" t="n">
        <f aca="false">44/12</f>
        <v>3.66666666666667</v>
      </c>
      <c r="V922" s="72" t="n">
        <f aca="false">IF(B922="озимая пшеница", IF(C922="классическая технология", 0.65, 0.82),
 IF(B922="подсолнечник", IF(C922="классическая технология", 0.68, 0.75),
 IF(B922="кукуруза", IF(C922="классическая технология", 0.65, 0.85),
 IF(B922="многолетние травы", IF(C922="классическая технология", 0.55, 0.7),
 IF(B922="Лён", IF(C922="классическая технология", 0.48, 0.7),
 IF(B922="Горох", IF(C922="классическая технология", 0.55, 0.8),
 "введите корректное значение"
 ))))))</f>
        <v>0.55</v>
      </c>
      <c r="W922" s="73" t="n">
        <f aca="false">H922*X922</f>
        <v>3.4896</v>
      </c>
      <c r="X922" s="72" t="n">
        <v>0.96</v>
      </c>
    </row>
    <row r="923" customFormat="false" ht="15" hidden="false" customHeight="false" outlineLevel="0" collapsed="false">
      <c r="A923" s="59" t="n">
        <v>921</v>
      </c>
      <c r="B923" s="71" t="s">
        <v>106</v>
      </c>
      <c r="C923" s="71" t="s">
        <v>101</v>
      </c>
      <c r="D923" s="72" t="n">
        <v>0.224</v>
      </c>
      <c r="E923" s="72" t="n">
        <v>0.112</v>
      </c>
      <c r="F923" s="72" t="n">
        <v>0.392</v>
      </c>
      <c r="G923" s="73" t="n">
        <f aca="false">D923+E923+F923</f>
        <v>0.728</v>
      </c>
      <c r="H923" s="73" t="n">
        <f aca="false">I923-G923</f>
        <v>4.072</v>
      </c>
      <c r="I923" s="16" t="n">
        <v>4.8</v>
      </c>
      <c r="J923" s="74" t="n">
        <f aca="false">H923/I923*100</f>
        <v>84.8333333333333</v>
      </c>
      <c r="K923" s="62" t="n">
        <v>185</v>
      </c>
      <c r="L923" s="73" t="n">
        <f aca="false">M923+N923-P923</f>
        <v>30</v>
      </c>
      <c r="M923" s="74" t="n">
        <v>66</v>
      </c>
      <c r="N923" s="74" t="n">
        <v>14</v>
      </c>
      <c r="O923" s="75" t="n">
        <f aca="false">L923/(H923*Q923)</f>
        <v>8.09602970703167</v>
      </c>
      <c r="P923" s="74" t="n">
        <v>50</v>
      </c>
      <c r="Q923" s="72" t="n">
        <v>0.91</v>
      </c>
      <c r="R923" s="73" t="n">
        <f aca="false">S923*T923*U923*V923</f>
        <v>6.93</v>
      </c>
      <c r="S923" s="74" t="n">
        <v>6</v>
      </c>
      <c r="T923" s="72" t="n">
        <v>0.45</v>
      </c>
      <c r="U923" s="72" t="n">
        <f aca="false">44/12</f>
        <v>3.66666666666667</v>
      </c>
      <c r="V923" s="72" t="n">
        <f aca="false">IF(B923="озимая пшеница", IF(C923="классическая технология", 0.65, 0.82),
 IF(B923="подсолнечник", IF(C923="классическая технология", 0.68, 0.75),
 IF(B923="кукуруза", IF(C923="классическая технология", 0.65, 0.85),
 IF(B923="многолетние травы", IF(C923="классическая технология", 0.55, 0.7),
 IF(B923="Лён", IF(C923="классическая технология", 0.48, 0.7),
 IF(B923="Горох", IF(C923="классическая технология", 0.55, 0.8),
 "введите корректное значение"
 ))))))</f>
        <v>0.7</v>
      </c>
      <c r="W923" s="73" t="n">
        <f aca="false">H923*X923</f>
        <v>3.58336</v>
      </c>
      <c r="X923" s="72" t="n">
        <v>0.88</v>
      </c>
    </row>
    <row r="924" customFormat="false" ht="15" hidden="false" customHeight="false" outlineLevel="0" collapsed="false">
      <c r="A924" s="59" t="n">
        <v>922</v>
      </c>
      <c r="B924" s="71" t="s">
        <v>107</v>
      </c>
      <c r="C924" s="71" t="s">
        <v>101</v>
      </c>
      <c r="D924" s="72" t="n">
        <v>0.462</v>
      </c>
      <c r="E924" s="72" t="n">
        <v>0.132</v>
      </c>
      <c r="F924" s="72" t="n">
        <v>0.33</v>
      </c>
      <c r="G924" s="73" t="n">
        <f aca="false">D924+E924+F924</f>
        <v>0.924</v>
      </c>
      <c r="H924" s="73" t="n">
        <f aca="false">I924-G924</f>
        <v>-0.0240000000000001</v>
      </c>
      <c r="I924" s="16" t="n">
        <v>0.9</v>
      </c>
      <c r="J924" s="74" t="n">
        <f aca="false">H924/I924*100</f>
        <v>-2.66666666666668</v>
      </c>
      <c r="K924" s="62" t="n">
        <v>225</v>
      </c>
      <c r="L924" s="73" t="n">
        <f aca="false">M924+N924-P924</f>
        <v>6</v>
      </c>
      <c r="M924" s="74" t="n">
        <v>83</v>
      </c>
      <c r="N924" s="74" t="n">
        <v>5</v>
      </c>
      <c r="O924" s="75" t="n">
        <f aca="false">L924/(H924*Q924)</f>
        <v>-287.356321839079</v>
      </c>
      <c r="P924" s="74" t="n">
        <v>82</v>
      </c>
      <c r="Q924" s="72" t="n">
        <v>0.87</v>
      </c>
      <c r="R924" s="73" t="n">
        <f aca="false">S924*T924*U924*V924</f>
        <v>6.1875</v>
      </c>
      <c r="S924" s="74" t="n">
        <v>5</v>
      </c>
      <c r="T924" s="72" t="n">
        <v>0.45</v>
      </c>
      <c r="U924" s="72" t="n">
        <f aca="false">44/12</f>
        <v>3.66666666666667</v>
      </c>
      <c r="V924" s="72" t="n">
        <f aca="false">IF(B924="озимая пшеница", IF(C924="классическая технология", 0.65, 0.82),
 IF(B924="подсолнечник", IF(C924="классическая технология", 0.68, 0.75),
 IF(B924="кукуруза", IF(C924="классическая технология", 0.65, 0.85),
 IF(B924="многолетние травы", IF(C924="классическая технология", 0.55, 0.7),
 IF(B924="Лён", IF(C924="классическая технология", 0.48, 0.7),
 IF(B924="Горох", IF(C924="классическая технология", 0.55, 0.8),
 "введите корректное значение"
 ))))))</f>
        <v>0.75</v>
      </c>
      <c r="W924" s="73" t="n">
        <f aca="false">H924*X924</f>
        <v>-0.0216000000000001</v>
      </c>
      <c r="X924" s="72" t="n">
        <v>0.9</v>
      </c>
    </row>
    <row r="925" customFormat="false" ht="15" hidden="false" customHeight="false" outlineLevel="0" collapsed="false">
      <c r="A925" s="59" t="n">
        <v>923</v>
      </c>
      <c r="B925" s="71" t="s">
        <v>106</v>
      </c>
      <c r="C925" s="71" t="s">
        <v>102</v>
      </c>
      <c r="D925" s="72" t="n">
        <v>0.384</v>
      </c>
      <c r="E925" s="72" t="n">
        <v>0.128</v>
      </c>
      <c r="F925" s="72" t="n">
        <v>0.256</v>
      </c>
      <c r="G925" s="73" t="n">
        <f aca="false">D925+E925+F925</f>
        <v>0.768</v>
      </c>
      <c r="H925" s="73" t="n">
        <f aca="false">I925-G925</f>
        <v>3.532</v>
      </c>
      <c r="I925" s="16" t="n">
        <v>4.3</v>
      </c>
      <c r="J925" s="74" t="n">
        <f aca="false">H925/I925*100</f>
        <v>82.1395348837209</v>
      </c>
      <c r="K925" s="62" t="n">
        <v>151</v>
      </c>
      <c r="L925" s="73" t="n">
        <f aca="false">M925+N925-P925</f>
        <v>26</v>
      </c>
      <c r="M925" s="74" t="n">
        <v>70</v>
      </c>
      <c r="N925" s="74" t="n">
        <v>10</v>
      </c>
      <c r="O925" s="75" t="n">
        <f aca="false">L925/(H925*Q925)</f>
        <v>8.27108809345057</v>
      </c>
      <c r="P925" s="74" t="n">
        <v>54</v>
      </c>
      <c r="Q925" s="72" t="n">
        <v>0.89</v>
      </c>
      <c r="R925" s="73" t="n">
        <f aca="false">S925*T925*U925*V925</f>
        <v>2.7225</v>
      </c>
      <c r="S925" s="74" t="n">
        <v>3</v>
      </c>
      <c r="T925" s="72" t="n">
        <v>0.45</v>
      </c>
      <c r="U925" s="72" t="n">
        <f aca="false">44/12</f>
        <v>3.66666666666667</v>
      </c>
      <c r="V925" s="72" t="n">
        <f aca="false">IF(B925="озимая пшеница", IF(C925="классическая технология", 0.65, 0.82),
 IF(B925="подсолнечник", IF(C925="классическая технология", 0.68, 0.75),
 IF(B925="кукуруза", IF(C925="классическая технология", 0.65, 0.85),
 IF(B925="многолетние травы", IF(C925="классическая технология", 0.55, 0.7),
 IF(B925="Лён", IF(C925="классическая технология", 0.48, 0.7),
 IF(B925="Горох", IF(C925="классическая технология", 0.55, 0.8),
 "введите корректное значение"
 ))))))</f>
        <v>0.55</v>
      </c>
      <c r="W925" s="73" t="n">
        <f aca="false">H925*X925</f>
        <v>3.21412</v>
      </c>
      <c r="X925" s="72" t="n">
        <v>0.91</v>
      </c>
    </row>
    <row r="926" customFormat="false" ht="15" hidden="false" customHeight="false" outlineLevel="0" collapsed="false">
      <c r="A926" s="59" t="n">
        <v>924</v>
      </c>
      <c r="B926" s="71" t="s">
        <v>107</v>
      </c>
      <c r="C926" s="71" t="s">
        <v>102</v>
      </c>
      <c r="D926" s="72" t="n">
        <v>0.272</v>
      </c>
      <c r="E926" s="72" t="n">
        <v>0.068</v>
      </c>
      <c r="F926" s="72" t="n">
        <v>0.544</v>
      </c>
      <c r="G926" s="73" t="n">
        <f aca="false">D926+E926+F926</f>
        <v>0.884</v>
      </c>
      <c r="H926" s="73" t="n">
        <f aca="false">I926-G926</f>
        <v>0.616</v>
      </c>
      <c r="I926" s="16" t="n">
        <v>1.5</v>
      </c>
      <c r="J926" s="74" t="n">
        <f aca="false">H926/I926*100</f>
        <v>41.0666666666667</v>
      </c>
      <c r="K926" s="62" t="n">
        <v>371</v>
      </c>
      <c r="L926" s="73" t="n">
        <f aca="false">M926+N926-P926</f>
        <v>56</v>
      </c>
      <c r="M926" s="74" t="n">
        <v>116</v>
      </c>
      <c r="N926" s="74" t="n">
        <v>7</v>
      </c>
      <c r="O926" s="75" t="n">
        <f aca="false">L926/(H926*Q926)</f>
        <v>91.8273645546373</v>
      </c>
      <c r="P926" s="74" t="n">
        <v>67</v>
      </c>
      <c r="Q926" s="72" t="n">
        <v>0.99</v>
      </c>
      <c r="R926" s="73" t="n">
        <f aca="false">S926*T926*U926*V926</f>
        <v>4.488</v>
      </c>
      <c r="S926" s="74" t="n">
        <v>4</v>
      </c>
      <c r="T926" s="72" t="n">
        <v>0.45</v>
      </c>
      <c r="U926" s="72" t="n">
        <f aca="false">44/12</f>
        <v>3.66666666666667</v>
      </c>
      <c r="V926" s="72" t="n">
        <f aca="false">IF(B926="озимая пшеница", IF(C926="классическая технология", 0.65, 0.82),
 IF(B926="подсолнечник", IF(C926="классическая технология", 0.68, 0.75),
 IF(B926="кукуруза", IF(C926="классическая технология", 0.65, 0.85),
 IF(B926="многолетние травы", IF(C926="классическая технология", 0.55, 0.7),
 IF(B926="Лён", IF(C926="классическая технология", 0.48, 0.7),
 IF(B926="Горох", IF(C926="классическая технология", 0.55, 0.8),
 "введите корректное значение"
 ))))))</f>
        <v>0.68</v>
      </c>
      <c r="W926" s="73" t="n">
        <f aca="false">H926*X926</f>
        <v>0.59136</v>
      </c>
      <c r="X926" s="72" t="n">
        <v>0.96</v>
      </c>
    </row>
    <row r="927" customFormat="false" ht="15" hidden="false" customHeight="false" outlineLevel="0" collapsed="false">
      <c r="A927" s="59" t="n">
        <v>925</v>
      </c>
      <c r="B927" s="71" t="s">
        <v>103</v>
      </c>
      <c r="C927" s="71" t="s">
        <v>102</v>
      </c>
      <c r="D927" s="72" t="n">
        <v>0.322</v>
      </c>
      <c r="E927" s="72" t="n">
        <v>0.046</v>
      </c>
      <c r="F927" s="72" t="n">
        <v>0.23</v>
      </c>
      <c r="G927" s="73" t="n">
        <f aca="false">D927+E927+F927</f>
        <v>0.598</v>
      </c>
      <c r="H927" s="73" t="n">
        <f aca="false">I927-G927</f>
        <v>5.002</v>
      </c>
      <c r="I927" s="16" t="n">
        <v>5.6</v>
      </c>
      <c r="J927" s="74" t="n">
        <f aca="false">H927/I927*100</f>
        <v>89.3214285714286</v>
      </c>
      <c r="K927" s="62" t="n">
        <v>194</v>
      </c>
      <c r="L927" s="73" t="n">
        <f aca="false">M927+N927-P927</f>
        <v>-10</v>
      </c>
      <c r="M927" s="74" t="n">
        <v>61</v>
      </c>
      <c r="N927" s="74" t="n">
        <v>14</v>
      </c>
      <c r="O927" s="75" t="n">
        <f aca="false">L927/(H927*Q927)</f>
        <v>-1.99920031987205</v>
      </c>
      <c r="P927" s="74" t="n">
        <v>85</v>
      </c>
      <c r="Q927" s="72" t="n">
        <v>1</v>
      </c>
      <c r="R927" s="73" t="n">
        <f aca="false">S927*T927*U927*V927</f>
        <v>3.2175</v>
      </c>
      <c r="S927" s="74" t="n">
        <v>3</v>
      </c>
      <c r="T927" s="72" t="n">
        <v>0.45</v>
      </c>
      <c r="U927" s="72" t="n">
        <f aca="false">44/12</f>
        <v>3.66666666666667</v>
      </c>
      <c r="V927" s="72" t="n">
        <f aca="false">IF(B927="озимая пшеница", IF(C927="классическая технология", 0.65, 0.82),
 IF(B927="подсолнечник", IF(C927="классическая технология", 0.68, 0.75),
 IF(B927="кукуруза", IF(C927="классическая технология", 0.65, 0.85),
 IF(B927="многолетние травы", IF(C927="классическая технология", 0.55, 0.7),
 IF(B927="Лён", IF(C927="классическая технология", 0.48, 0.7),
 IF(B927="Горох", IF(C927="классическая технология", 0.55, 0.8),
 "введите корректное значение"
 ))))))</f>
        <v>0.65</v>
      </c>
      <c r="W927" s="73" t="n">
        <f aca="false">H927*X927</f>
        <v>4.35174</v>
      </c>
      <c r="X927" s="72" t="n">
        <v>0.87</v>
      </c>
    </row>
    <row r="928" customFormat="false" ht="15" hidden="false" customHeight="false" outlineLevel="0" collapsed="false">
      <c r="A928" s="59" t="n">
        <v>926</v>
      </c>
      <c r="B928" s="71" t="s">
        <v>103</v>
      </c>
      <c r="C928" s="71" t="s">
        <v>101</v>
      </c>
      <c r="D928" s="72" t="n">
        <v>0.192</v>
      </c>
      <c r="E928" s="72" t="n">
        <v>0.048</v>
      </c>
      <c r="F928" s="72" t="n">
        <v>0.096</v>
      </c>
      <c r="G928" s="73" t="n">
        <f aca="false">D928+E928+F928</f>
        <v>0.336</v>
      </c>
      <c r="H928" s="73" t="n">
        <f aca="false">I928-G928</f>
        <v>6.564</v>
      </c>
      <c r="I928" s="16" t="n">
        <v>6.9</v>
      </c>
      <c r="J928" s="74" t="n">
        <f aca="false">H928/I928*100</f>
        <v>95.1304347826087</v>
      </c>
      <c r="K928" s="62" t="n">
        <v>224</v>
      </c>
      <c r="L928" s="73" t="n">
        <f aca="false">M928+N928-P928</f>
        <v>81</v>
      </c>
      <c r="M928" s="74" t="n">
        <v>119</v>
      </c>
      <c r="N928" s="74" t="n">
        <v>8</v>
      </c>
      <c r="O928" s="75" t="n">
        <f aca="false">L928/(H928*Q928)</f>
        <v>15.2346130408288</v>
      </c>
      <c r="P928" s="74" t="n">
        <v>46</v>
      </c>
      <c r="Q928" s="72" t="n">
        <v>0.81</v>
      </c>
      <c r="R928" s="73" t="n">
        <f aca="false">S928*T928*U928*V928</f>
        <v>4.059</v>
      </c>
      <c r="S928" s="74" t="n">
        <v>3</v>
      </c>
      <c r="T928" s="72" t="n">
        <v>0.45</v>
      </c>
      <c r="U928" s="72" t="n">
        <f aca="false">44/12</f>
        <v>3.66666666666667</v>
      </c>
      <c r="V928" s="72" t="n">
        <f aca="false">IF(B928="озимая пшеница", IF(C928="классическая технология", 0.65, 0.82),
 IF(B928="подсолнечник", IF(C928="классическая технология", 0.68, 0.75),
 IF(B928="кукуруза", IF(C928="классическая технология", 0.65, 0.85),
 IF(B928="многолетние травы", IF(C928="классическая технология", 0.55, 0.7),
 IF(B928="Лён", IF(C928="классическая технология", 0.48, 0.7),
 IF(B928="Горох", IF(C928="классическая технология", 0.55, 0.8),
 "введите корректное значение"
 ))))))</f>
        <v>0.82</v>
      </c>
      <c r="W928" s="73" t="n">
        <f aca="false">H928*X928</f>
        <v>5.77632</v>
      </c>
      <c r="X928" s="72" t="n">
        <v>0.88</v>
      </c>
    </row>
    <row r="929" customFormat="false" ht="15" hidden="false" customHeight="false" outlineLevel="0" collapsed="false">
      <c r="A929" s="59" t="n">
        <v>927</v>
      </c>
      <c r="B929" s="71" t="s">
        <v>105</v>
      </c>
      <c r="C929" s="71" t="s">
        <v>101</v>
      </c>
      <c r="D929" s="72" t="n">
        <v>0.38</v>
      </c>
      <c r="E929" s="72" t="n">
        <v>0.152</v>
      </c>
      <c r="F929" s="72" t="n">
        <v>0.38</v>
      </c>
      <c r="G929" s="73" t="n">
        <f aca="false">D929+E929+F929</f>
        <v>0.912</v>
      </c>
      <c r="H929" s="73" t="n">
        <f aca="false">I929-G929</f>
        <v>2.888</v>
      </c>
      <c r="I929" s="16" t="n">
        <v>3.8</v>
      </c>
      <c r="J929" s="74" t="n">
        <f aca="false">H929/I929*100</f>
        <v>76</v>
      </c>
      <c r="K929" s="62" t="n">
        <v>109</v>
      </c>
      <c r="L929" s="73" t="n">
        <f aca="false">M929+N929-P929</f>
        <v>64</v>
      </c>
      <c r="M929" s="74" t="n">
        <v>138</v>
      </c>
      <c r="N929" s="74" t="n">
        <v>13</v>
      </c>
      <c r="O929" s="75" t="n">
        <f aca="false">L929/(H929*Q929)</f>
        <v>24.352378923016</v>
      </c>
      <c r="P929" s="74" t="n">
        <v>87</v>
      </c>
      <c r="Q929" s="72" t="n">
        <v>0.91</v>
      </c>
      <c r="R929" s="73" t="n">
        <f aca="false">S929*T929*U929*V929</f>
        <v>8.415</v>
      </c>
      <c r="S929" s="74" t="n">
        <v>6</v>
      </c>
      <c r="T929" s="72" t="n">
        <v>0.45</v>
      </c>
      <c r="U929" s="72" t="n">
        <f aca="false">44/12</f>
        <v>3.66666666666667</v>
      </c>
      <c r="V929" s="72" t="n">
        <f aca="false">IF(B929="озимая пшеница", IF(C929="классическая технология", 0.65, 0.82),
 IF(B929="подсолнечник", IF(C929="классическая технология", 0.68, 0.75),
 IF(B929="кукуруза", IF(C929="классическая технология", 0.65, 0.85),
 IF(B929="многолетние травы", IF(C929="классическая технология", 0.55, 0.7),
 IF(B929="Лён", IF(C929="классическая технология", 0.48, 0.7),
 IF(B929="Горох", IF(C929="классическая технология", 0.55, 0.8),
 "введите корректное значение"
 ))))))</f>
        <v>0.85</v>
      </c>
      <c r="W929" s="73" t="n">
        <f aca="false">H929*X929</f>
        <v>2.65696</v>
      </c>
      <c r="X929" s="72" t="n">
        <v>0.92</v>
      </c>
    </row>
    <row r="930" customFormat="false" ht="15" hidden="false" customHeight="false" outlineLevel="0" collapsed="false">
      <c r="A930" s="59" t="n">
        <v>928</v>
      </c>
      <c r="B930" s="71" t="s">
        <v>106</v>
      </c>
      <c r="C930" s="71" t="s">
        <v>102</v>
      </c>
      <c r="D930" s="72" t="n">
        <v>0.413</v>
      </c>
      <c r="E930" s="72" t="n">
        <v>0.118</v>
      </c>
      <c r="F930" s="72" t="n">
        <v>0.472</v>
      </c>
      <c r="G930" s="73" t="n">
        <f aca="false">D930+E930+F930</f>
        <v>1.003</v>
      </c>
      <c r="H930" s="73" t="n">
        <f aca="false">I930-G930</f>
        <v>3.397</v>
      </c>
      <c r="I930" s="16" t="n">
        <v>4.4</v>
      </c>
      <c r="J930" s="74" t="n">
        <f aca="false">H930/I930*100</f>
        <v>77.2045454545455</v>
      </c>
      <c r="K930" s="62" t="n">
        <v>486</v>
      </c>
      <c r="L930" s="73" t="n">
        <f aca="false">M930+N930-P930</f>
        <v>-3</v>
      </c>
      <c r="M930" s="74" t="n">
        <v>77</v>
      </c>
      <c r="N930" s="74" t="n">
        <v>7</v>
      </c>
      <c r="O930" s="75" t="n">
        <f aca="false">L930/(H930*Q930)</f>
        <v>-1.0902866363567</v>
      </c>
      <c r="P930" s="74" t="n">
        <v>87</v>
      </c>
      <c r="Q930" s="72" t="n">
        <v>0.81</v>
      </c>
      <c r="R930" s="73" t="n">
        <f aca="false">S930*T930*U930*V930</f>
        <v>5.445</v>
      </c>
      <c r="S930" s="74" t="n">
        <v>6</v>
      </c>
      <c r="T930" s="72" t="n">
        <v>0.45</v>
      </c>
      <c r="U930" s="72" t="n">
        <f aca="false">44/12</f>
        <v>3.66666666666667</v>
      </c>
      <c r="V930" s="72" t="n">
        <f aca="false">IF(B930="озимая пшеница", IF(C930="классическая технология", 0.65, 0.82),
 IF(B930="подсолнечник", IF(C930="классическая технология", 0.68, 0.75),
 IF(B930="кукуруза", IF(C930="классическая технология", 0.65, 0.85),
 IF(B930="многолетние травы", IF(C930="классическая технология", 0.55, 0.7),
 IF(B930="Лён", IF(C930="классическая технология", 0.48, 0.7),
 IF(B930="Горох", IF(C930="классическая технология", 0.55, 0.8),
 "введите корректное значение"
 ))))))</f>
        <v>0.55</v>
      </c>
      <c r="W930" s="73" t="n">
        <f aca="false">H930*X930</f>
        <v>2.92142</v>
      </c>
      <c r="X930" s="72" t="n">
        <v>0.86</v>
      </c>
    </row>
    <row r="931" customFormat="false" ht="15" hidden="false" customHeight="false" outlineLevel="0" collapsed="false">
      <c r="A931" s="59" t="n">
        <v>929</v>
      </c>
      <c r="B931" s="71" t="s">
        <v>107</v>
      </c>
      <c r="C931" s="71" t="s">
        <v>102</v>
      </c>
      <c r="D931" s="72" t="n">
        <v>0.216</v>
      </c>
      <c r="E931" s="72" t="n">
        <v>0.108</v>
      </c>
      <c r="F931" s="72" t="n">
        <v>0.378</v>
      </c>
      <c r="G931" s="73" t="n">
        <f aca="false">D931+E931+F931</f>
        <v>0.702</v>
      </c>
      <c r="H931" s="73" t="n">
        <f aca="false">I931-G931</f>
        <v>0.398</v>
      </c>
      <c r="I931" s="16" t="n">
        <v>1.1</v>
      </c>
      <c r="J931" s="74" t="n">
        <f aca="false">H931/I931*100</f>
        <v>36.1818181818182</v>
      </c>
      <c r="K931" s="62" t="n">
        <v>193</v>
      </c>
      <c r="L931" s="73" t="n">
        <f aca="false">M931+N931-P931</f>
        <v>37</v>
      </c>
      <c r="M931" s="74" t="n">
        <v>69</v>
      </c>
      <c r="N931" s="74" t="n">
        <v>9</v>
      </c>
      <c r="O931" s="75" t="n">
        <f aca="false">L931/(H931*Q931)</f>
        <v>93.9038627480839</v>
      </c>
      <c r="P931" s="74" t="n">
        <v>41</v>
      </c>
      <c r="Q931" s="72" t="n">
        <v>0.99</v>
      </c>
      <c r="R931" s="73" t="n">
        <f aca="false">S931*T931*U931*V931</f>
        <v>6.732</v>
      </c>
      <c r="S931" s="74" t="n">
        <v>6</v>
      </c>
      <c r="T931" s="72" t="n">
        <v>0.45</v>
      </c>
      <c r="U931" s="72" t="n">
        <f aca="false">44/12</f>
        <v>3.66666666666667</v>
      </c>
      <c r="V931" s="72" t="n">
        <f aca="false">IF(B931="озимая пшеница", IF(C931="классическая технология", 0.65, 0.82),
 IF(B931="подсолнечник", IF(C931="классическая технология", 0.68, 0.75),
 IF(B931="кукуруза", IF(C931="классическая технология", 0.65, 0.85),
 IF(B931="многолетние травы", IF(C931="классическая технология", 0.55, 0.7),
 IF(B931="Лён", IF(C931="классическая технология", 0.48, 0.7),
 IF(B931="Горох", IF(C931="классическая технология", 0.55, 0.8),
 "введите корректное значение"
 ))))))</f>
        <v>0.68</v>
      </c>
      <c r="W931" s="73" t="n">
        <f aca="false">H931*X931</f>
        <v>0.398</v>
      </c>
      <c r="X931" s="72" t="n">
        <v>1</v>
      </c>
    </row>
    <row r="932" customFormat="false" ht="15" hidden="false" customHeight="false" outlineLevel="0" collapsed="false">
      <c r="A932" s="59" t="n">
        <v>930</v>
      </c>
      <c r="B932" s="71" t="s">
        <v>105</v>
      </c>
      <c r="C932" s="71" t="s">
        <v>101</v>
      </c>
      <c r="D932" s="72" t="n">
        <v>0.315</v>
      </c>
      <c r="E932" s="72" t="n">
        <v>0.126</v>
      </c>
      <c r="F932" s="72" t="n">
        <v>0.189</v>
      </c>
      <c r="G932" s="73" t="n">
        <f aca="false">D932+E932+F932</f>
        <v>0.63</v>
      </c>
      <c r="H932" s="73" t="n">
        <f aca="false">I932-G932</f>
        <v>2.27</v>
      </c>
      <c r="I932" s="16" t="n">
        <v>2.9</v>
      </c>
      <c r="J932" s="74" t="n">
        <f aca="false">H932/I932*100</f>
        <v>78.2758620689655</v>
      </c>
      <c r="K932" s="62" t="n">
        <v>200</v>
      </c>
      <c r="L932" s="73" t="n">
        <f aca="false">M932+N932-P932</f>
        <v>20</v>
      </c>
      <c r="M932" s="74" t="n">
        <v>72</v>
      </c>
      <c r="N932" s="74" t="n">
        <v>9</v>
      </c>
      <c r="O932" s="75" t="n">
        <f aca="false">L932/(H932*Q932)</f>
        <v>10.4887770086008</v>
      </c>
      <c r="P932" s="74" t="n">
        <v>61</v>
      </c>
      <c r="Q932" s="72" t="n">
        <v>0.84</v>
      </c>
      <c r="R932" s="73" t="n">
        <f aca="false">S932*T932*U932*V932</f>
        <v>7.0125</v>
      </c>
      <c r="S932" s="74" t="n">
        <v>5</v>
      </c>
      <c r="T932" s="72" t="n">
        <v>0.45</v>
      </c>
      <c r="U932" s="72" t="n">
        <f aca="false">44/12</f>
        <v>3.66666666666667</v>
      </c>
      <c r="V932" s="72" t="n">
        <f aca="false">IF(B932="озимая пшеница", IF(C932="классическая технология", 0.65, 0.82),
 IF(B932="подсолнечник", IF(C932="классическая технология", 0.68, 0.75),
 IF(B932="кукуруза", IF(C932="классическая технология", 0.65, 0.85),
 IF(B932="многолетние травы", IF(C932="классическая технология", 0.55, 0.7),
 IF(B932="Лён", IF(C932="классическая технология", 0.48, 0.7),
 IF(B932="Горох", IF(C932="классическая технология", 0.55, 0.8),
 "введите корректное значение"
 ))))))</f>
        <v>0.85</v>
      </c>
      <c r="W932" s="73" t="n">
        <f aca="false">H932*X932</f>
        <v>1.9068</v>
      </c>
      <c r="X932" s="72" t="n">
        <v>0.84</v>
      </c>
    </row>
    <row r="933" customFormat="false" ht="15" hidden="false" customHeight="false" outlineLevel="0" collapsed="false">
      <c r="A933" s="59" t="n">
        <v>931</v>
      </c>
      <c r="B933" s="71" t="s">
        <v>100</v>
      </c>
      <c r="C933" s="71" t="s">
        <v>101</v>
      </c>
      <c r="D933" s="72" t="n">
        <v>0.228</v>
      </c>
      <c r="E933" s="72" t="n">
        <v>0.114</v>
      </c>
      <c r="F933" s="72" t="n">
        <v>0.399</v>
      </c>
      <c r="G933" s="73" t="n">
        <f aca="false">D933+E933+F933</f>
        <v>0.741</v>
      </c>
      <c r="H933" s="73" t="n">
        <f aca="false">I933-G933</f>
        <v>0.459</v>
      </c>
      <c r="I933" s="16" t="n">
        <v>1.2</v>
      </c>
      <c r="J933" s="74" t="n">
        <f aca="false">H933/I933*100</f>
        <v>38.25</v>
      </c>
      <c r="K933" s="62" t="n">
        <v>211</v>
      </c>
      <c r="L933" s="73" t="n">
        <f aca="false">M933+N933-P933</f>
        <v>29</v>
      </c>
      <c r="M933" s="74" t="n">
        <v>67</v>
      </c>
      <c r="N933" s="74" t="n">
        <v>15</v>
      </c>
      <c r="O933" s="75" t="n">
        <f aca="false">L933/(H933*Q933)</f>
        <v>68.6748129203372</v>
      </c>
      <c r="P933" s="74" t="n">
        <v>53</v>
      </c>
      <c r="Q933" s="72" t="n">
        <v>0.92</v>
      </c>
      <c r="R933" s="73" t="n">
        <f aca="false">S933*T933*U933*V933</f>
        <v>3.465</v>
      </c>
      <c r="S933" s="74" t="n">
        <v>3</v>
      </c>
      <c r="T933" s="72" t="n">
        <v>0.45</v>
      </c>
      <c r="U933" s="72" t="n">
        <f aca="false">44/12</f>
        <v>3.66666666666667</v>
      </c>
      <c r="V933" s="72" t="n">
        <f aca="false">IF(B933="озимая пшеница", IF(C933="классическая технология", 0.65, 0.82),
 IF(B933="подсолнечник", IF(C933="классическая технология", 0.68, 0.75),
 IF(B933="кукуруза", IF(C933="классическая технология", 0.65, 0.85),
 IF(B933="многолетние травы", IF(C933="классическая технология", 0.55, 0.7),
 IF(B933="Лён", IF(C933="классическая технология", 0.48, 0.7),
 IF(B933="Горох", IF(C933="классическая технология", 0.55, 0.8),
 "введите корректное значение"
 ))))))</f>
        <v>0.7</v>
      </c>
      <c r="W933" s="73" t="n">
        <f aca="false">H933*X933</f>
        <v>0.37179</v>
      </c>
      <c r="X933" s="72" t="n">
        <v>0.81</v>
      </c>
    </row>
    <row r="934" customFormat="false" ht="15" hidden="false" customHeight="false" outlineLevel="0" collapsed="false">
      <c r="A934" s="59" t="n">
        <v>932</v>
      </c>
      <c r="B934" s="71" t="s">
        <v>100</v>
      </c>
      <c r="C934" s="71" t="s">
        <v>101</v>
      </c>
      <c r="D934" s="72" t="n">
        <v>0.35</v>
      </c>
      <c r="E934" s="72" t="n">
        <v>0.1</v>
      </c>
      <c r="F934" s="72" t="n">
        <v>0.4</v>
      </c>
      <c r="G934" s="73" t="n">
        <f aca="false">D934+E934+F934</f>
        <v>0.85</v>
      </c>
      <c r="H934" s="73" t="n">
        <f aca="false">I934-G934</f>
        <v>0.35</v>
      </c>
      <c r="I934" s="16" t="n">
        <v>1.2</v>
      </c>
      <c r="J934" s="74" t="n">
        <f aca="false">H934/I934*100</f>
        <v>29.1666666666667</v>
      </c>
      <c r="K934" s="62" t="n">
        <v>239</v>
      </c>
      <c r="L934" s="73" t="n">
        <f aca="false">M934+N934-P934</f>
        <v>81</v>
      </c>
      <c r="M934" s="74" t="n">
        <v>145</v>
      </c>
      <c r="N934" s="74" t="n">
        <v>5</v>
      </c>
      <c r="O934" s="75" t="n">
        <f aca="false">L934/(H934*Q934)</f>
        <v>262.987012987013</v>
      </c>
      <c r="P934" s="74" t="n">
        <v>69</v>
      </c>
      <c r="Q934" s="72" t="n">
        <v>0.88</v>
      </c>
      <c r="R934" s="73" t="n">
        <f aca="false">S934*T934*U934*V934</f>
        <v>6.93</v>
      </c>
      <c r="S934" s="74" t="n">
        <v>6</v>
      </c>
      <c r="T934" s="72" t="n">
        <v>0.45</v>
      </c>
      <c r="U934" s="72" t="n">
        <f aca="false">44/12</f>
        <v>3.66666666666667</v>
      </c>
      <c r="V934" s="72" t="n">
        <f aca="false">IF(B934="озимая пшеница", IF(C934="классическая технология", 0.65, 0.82),
 IF(B934="подсолнечник", IF(C934="классическая технология", 0.68, 0.75),
 IF(B934="кукуруза", IF(C934="классическая технология", 0.65, 0.85),
 IF(B934="многолетние травы", IF(C934="классическая технология", 0.55, 0.7),
 IF(B934="Лён", IF(C934="классическая технология", 0.48, 0.7),
 IF(B934="Горох", IF(C934="классическая технология", 0.55, 0.8),
 "введите корректное значение"
 ))))))</f>
        <v>0.7</v>
      </c>
      <c r="W934" s="73" t="n">
        <f aca="false">H934*X934</f>
        <v>0.2835</v>
      </c>
      <c r="X934" s="72" t="n">
        <v>0.81</v>
      </c>
    </row>
    <row r="935" customFormat="false" ht="15" hidden="false" customHeight="false" outlineLevel="0" collapsed="false">
      <c r="A935" s="59" t="n">
        <v>933</v>
      </c>
      <c r="B935" s="71" t="s">
        <v>107</v>
      </c>
      <c r="C935" s="71" t="s">
        <v>102</v>
      </c>
      <c r="D935" s="72" t="n">
        <v>0.3</v>
      </c>
      <c r="E935" s="72" t="n">
        <v>0.075</v>
      </c>
      <c r="F935" s="72" t="n">
        <v>0.375</v>
      </c>
      <c r="G935" s="73" t="n">
        <f aca="false">D935+E935+F935</f>
        <v>0.75</v>
      </c>
      <c r="H935" s="73" t="n">
        <f aca="false">I935-G935</f>
        <v>0.55</v>
      </c>
      <c r="I935" s="16" t="n">
        <v>1.3</v>
      </c>
      <c r="J935" s="74" t="n">
        <f aca="false">H935/I935*100</f>
        <v>42.3076923076923</v>
      </c>
      <c r="K935" s="62" t="n">
        <v>373</v>
      </c>
      <c r="L935" s="73" t="n">
        <f aca="false">M935+N935-P935</f>
        <v>24</v>
      </c>
      <c r="M935" s="74" t="n">
        <v>108</v>
      </c>
      <c r="N935" s="74" t="n">
        <v>5</v>
      </c>
      <c r="O935" s="75" t="n">
        <f aca="false">L935/(H935*Q935)</f>
        <v>47.4308300395257</v>
      </c>
      <c r="P935" s="74" t="n">
        <v>89</v>
      </c>
      <c r="Q935" s="72" t="n">
        <v>0.92</v>
      </c>
      <c r="R935" s="73" t="n">
        <f aca="false">S935*T935*U935*V935</f>
        <v>4.488</v>
      </c>
      <c r="S935" s="74" t="n">
        <v>4</v>
      </c>
      <c r="T935" s="72" t="n">
        <v>0.45</v>
      </c>
      <c r="U935" s="72" t="n">
        <f aca="false">44/12</f>
        <v>3.66666666666667</v>
      </c>
      <c r="V935" s="72" t="n">
        <f aca="false">IF(B935="озимая пшеница", IF(C935="классическая технология", 0.65, 0.82),
 IF(B935="подсолнечник", IF(C935="классическая технология", 0.68, 0.75),
 IF(B935="кукуруза", IF(C935="классическая технология", 0.65, 0.85),
 IF(B935="многолетние травы", IF(C935="классическая технология", 0.55, 0.7),
 IF(B935="Лён", IF(C935="классическая технология", 0.48, 0.7),
 IF(B935="Горох", IF(C935="классическая технология", 0.55, 0.8),
 "введите корректное значение"
 ))))))</f>
        <v>0.68</v>
      </c>
      <c r="W935" s="73" t="n">
        <f aca="false">H935*X935</f>
        <v>0.5445</v>
      </c>
      <c r="X935" s="72" t="n">
        <v>0.99</v>
      </c>
    </row>
    <row r="936" customFormat="false" ht="15" hidden="false" customHeight="false" outlineLevel="0" collapsed="false">
      <c r="A936" s="59" t="n">
        <v>934</v>
      </c>
      <c r="B936" s="71" t="s">
        <v>105</v>
      </c>
      <c r="C936" s="71" t="s">
        <v>101</v>
      </c>
      <c r="D936" s="72" t="n">
        <v>0.376</v>
      </c>
      <c r="E936" s="72" t="n">
        <v>0.094</v>
      </c>
      <c r="F936" s="72" t="n">
        <v>0.188</v>
      </c>
      <c r="G936" s="73" t="n">
        <f aca="false">D936+E936+F936</f>
        <v>0.658</v>
      </c>
      <c r="H936" s="73" t="n">
        <f aca="false">I936-G936</f>
        <v>2.742</v>
      </c>
      <c r="I936" s="16" t="n">
        <v>3.4</v>
      </c>
      <c r="J936" s="74" t="n">
        <f aca="false">H936/I936*100</f>
        <v>80.6470588235294</v>
      </c>
      <c r="K936" s="62" t="n">
        <v>309</v>
      </c>
      <c r="L936" s="73" t="n">
        <f aca="false">M936+N936-P936</f>
        <v>16</v>
      </c>
      <c r="M936" s="74" t="n">
        <v>62</v>
      </c>
      <c r="N936" s="74" t="n">
        <v>9</v>
      </c>
      <c r="O936" s="75" t="n">
        <f aca="false">L936/(H936*Q936)</f>
        <v>7.20389730844387</v>
      </c>
      <c r="P936" s="74" t="n">
        <v>55</v>
      </c>
      <c r="Q936" s="72" t="n">
        <v>0.81</v>
      </c>
      <c r="R936" s="73" t="n">
        <f aca="false">S936*T936*U936*V936</f>
        <v>4.2075</v>
      </c>
      <c r="S936" s="74" t="n">
        <v>3</v>
      </c>
      <c r="T936" s="72" t="n">
        <v>0.45</v>
      </c>
      <c r="U936" s="72" t="n">
        <f aca="false">44/12</f>
        <v>3.66666666666667</v>
      </c>
      <c r="V936" s="72" t="n">
        <f aca="false">IF(B936="озимая пшеница", IF(C936="классическая технология", 0.65, 0.82),
 IF(B936="подсолнечник", IF(C936="классическая технология", 0.68, 0.75),
 IF(B936="кукуруза", IF(C936="классическая технология", 0.65, 0.85),
 IF(B936="многолетние травы", IF(C936="классическая технология", 0.55, 0.7),
 IF(B936="Лён", IF(C936="классическая технология", 0.48, 0.7),
 IF(B936="Горох", IF(C936="классическая технология", 0.55, 0.8),
 "введите корректное значение"
 ))))))</f>
        <v>0.85</v>
      </c>
      <c r="W936" s="73" t="n">
        <f aca="false">H936*X936</f>
        <v>2.27586</v>
      </c>
      <c r="X936" s="72" t="n">
        <v>0.83</v>
      </c>
    </row>
    <row r="937" customFormat="false" ht="15" hidden="false" customHeight="false" outlineLevel="0" collapsed="false">
      <c r="A937" s="59" t="n">
        <v>935</v>
      </c>
      <c r="B937" s="71" t="s">
        <v>107</v>
      </c>
      <c r="C937" s="71" t="s">
        <v>102</v>
      </c>
      <c r="D937" s="72" t="n">
        <v>0.301</v>
      </c>
      <c r="E937" s="72" t="n">
        <v>0.043</v>
      </c>
      <c r="F937" s="72" t="n">
        <v>0.344</v>
      </c>
      <c r="G937" s="73" t="n">
        <f aca="false">D937+E937+F937</f>
        <v>0.688</v>
      </c>
      <c r="H937" s="73" t="n">
        <f aca="false">I937-G937</f>
        <v>0.912</v>
      </c>
      <c r="I937" s="16" t="n">
        <v>1.6</v>
      </c>
      <c r="J937" s="74" t="n">
        <f aca="false">H937/I937*100</f>
        <v>57</v>
      </c>
      <c r="K937" s="62" t="n">
        <v>389</v>
      </c>
      <c r="L937" s="73" t="n">
        <f aca="false">M937+N937-P937</f>
        <v>64</v>
      </c>
      <c r="M937" s="74" t="n">
        <v>93</v>
      </c>
      <c r="N937" s="74" t="n">
        <v>12</v>
      </c>
      <c r="O937" s="75" t="n">
        <f aca="false">L937/(H937*Q937)</f>
        <v>77.9727095516569</v>
      </c>
      <c r="P937" s="74" t="n">
        <v>41</v>
      </c>
      <c r="Q937" s="72" t="n">
        <v>0.9</v>
      </c>
      <c r="R937" s="73" t="n">
        <f aca="false">S937*T937*U937*V937</f>
        <v>6.732</v>
      </c>
      <c r="S937" s="74" t="n">
        <v>6</v>
      </c>
      <c r="T937" s="72" t="n">
        <v>0.45</v>
      </c>
      <c r="U937" s="72" t="n">
        <f aca="false">44/12</f>
        <v>3.66666666666667</v>
      </c>
      <c r="V937" s="72" t="n">
        <f aca="false">IF(B937="озимая пшеница", IF(C937="классическая технология", 0.65, 0.82),
 IF(B937="подсолнечник", IF(C937="классическая технология", 0.68, 0.75),
 IF(B937="кукуруза", IF(C937="классическая технология", 0.65, 0.85),
 IF(B937="многолетние травы", IF(C937="классическая технология", 0.55, 0.7),
 IF(B937="Лён", IF(C937="классическая технология", 0.48, 0.7),
 IF(B937="Горох", IF(C937="классическая технология", 0.55, 0.8),
 "введите корректное значение"
 ))))))</f>
        <v>0.68</v>
      </c>
      <c r="W937" s="73" t="n">
        <f aca="false">H937*X937</f>
        <v>0.81168</v>
      </c>
      <c r="X937" s="72" t="n">
        <v>0.89</v>
      </c>
    </row>
    <row r="938" customFormat="false" ht="15" hidden="false" customHeight="false" outlineLevel="0" collapsed="false">
      <c r="A938" s="59" t="n">
        <v>936</v>
      </c>
      <c r="B938" s="71" t="s">
        <v>105</v>
      </c>
      <c r="C938" s="71" t="s">
        <v>101</v>
      </c>
      <c r="D938" s="72" t="n">
        <v>0.49</v>
      </c>
      <c r="E938" s="72" t="n">
        <v>0.14</v>
      </c>
      <c r="F938" s="72" t="n">
        <v>0.28</v>
      </c>
      <c r="G938" s="73" t="n">
        <f aca="false">D938+E938+F938</f>
        <v>0.91</v>
      </c>
      <c r="H938" s="73" t="n">
        <f aca="false">I938-G938</f>
        <v>3.59</v>
      </c>
      <c r="I938" s="16" t="n">
        <v>4.5</v>
      </c>
      <c r="J938" s="74" t="n">
        <f aca="false">H938/I938*100</f>
        <v>79.7777777777778</v>
      </c>
      <c r="K938" s="62" t="n">
        <v>268</v>
      </c>
      <c r="L938" s="73" t="n">
        <f aca="false">M938+N938-P938</f>
        <v>32</v>
      </c>
      <c r="M938" s="74" t="n">
        <v>107</v>
      </c>
      <c r="N938" s="74" t="n">
        <v>15</v>
      </c>
      <c r="O938" s="75" t="n">
        <f aca="false">L938/(H938*Q938)</f>
        <v>9.68874894029309</v>
      </c>
      <c r="P938" s="74" t="n">
        <v>90</v>
      </c>
      <c r="Q938" s="72" t="n">
        <v>0.92</v>
      </c>
      <c r="R938" s="73" t="n">
        <f aca="false">S938*T938*U938*V938</f>
        <v>4.2075</v>
      </c>
      <c r="S938" s="74" t="n">
        <v>3</v>
      </c>
      <c r="T938" s="72" t="n">
        <v>0.45</v>
      </c>
      <c r="U938" s="72" t="n">
        <f aca="false">44/12</f>
        <v>3.66666666666667</v>
      </c>
      <c r="V938" s="72" t="n">
        <f aca="false">IF(B938="озимая пшеница", IF(C938="классическая технология", 0.65, 0.82),
 IF(B938="подсолнечник", IF(C938="классическая технология", 0.68, 0.75),
 IF(B938="кукуруза", IF(C938="классическая технология", 0.65, 0.85),
 IF(B938="многолетние травы", IF(C938="классическая технология", 0.55, 0.7),
 IF(B938="Лён", IF(C938="классическая технология", 0.48, 0.7),
 IF(B938="Горох", IF(C938="классическая технология", 0.55, 0.8),
 "введите корректное значение"
 ))))))</f>
        <v>0.85</v>
      </c>
      <c r="W938" s="73" t="n">
        <f aca="false">H938*X938</f>
        <v>3.4823</v>
      </c>
      <c r="X938" s="72" t="n">
        <v>0.97</v>
      </c>
    </row>
    <row r="939" customFormat="false" ht="15" hidden="false" customHeight="false" outlineLevel="0" collapsed="false">
      <c r="A939" s="59" t="n">
        <v>937</v>
      </c>
      <c r="B939" s="71" t="s">
        <v>104</v>
      </c>
      <c r="C939" s="71" t="s">
        <v>101</v>
      </c>
      <c r="D939" s="72" t="n">
        <v>0.464</v>
      </c>
      <c r="E939" s="72" t="n">
        <v>0.116</v>
      </c>
      <c r="F939" s="72" t="n">
        <v>0.464</v>
      </c>
      <c r="G939" s="73" t="n">
        <f aca="false">D939+E939+F939</f>
        <v>1.044</v>
      </c>
      <c r="H939" s="73" t="n">
        <f aca="false">I939-G939</f>
        <v>1.256</v>
      </c>
      <c r="I939" s="16" t="n">
        <v>2.3</v>
      </c>
      <c r="J939" s="74" t="n">
        <f aca="false">H939/I939*100</f>
        <v>54.6086956521739</v>
      </c>
      <c r="K939" s="62" t="n">
        <v>278</v>
      </c>
      <c r="L939" s="73" t="n">
        <f aca="false">M939+N939-P939</f>
        <v>61</v>
      </c>
      <c r="M939" s="74" t="n">
        <v>93</v>
      </c>
      <c r="N939" s="74" t="n">
        <v>8</v>
      </c>
      <c r="O939" s="75" t="n">
        <f aca="false">L939/(H939*Q939)</f>
        <v>51.6668925328635</v>
      </c>
      <c r="P939" s="74" t="n">
        <v>40</v>
      </c>
      <c r="Q939" s="72" t="n">
        <v>0.94</v>
      </c>
      <c r="R939" s="73" t="n">
        <f aca="false">S939*T939*U939*V939</f>
        <v>7.92</v>
      </c>
      <c r="S939" s="74" t="n">
        <v>6</v>
      </c>
      <c r="T939" s="72" t="n">
        <v>0.45</v>
      </c>
      <c r="U939" s="72" t="n">
        <f aca="false">44/12</f>
        <v>3.66666666666667</v>
      </c>
      <c r="V939" s="72" t="n">
        <f aca="false">IF(B939="озимая пшеница", IF(C939="классическая технология", 0.65, 0.82),
 IF(B939="подсолнечник", IF(C939="классическая технология", 0.68, 0.75),
 IF(B939="кукуруза", IF(C939="классическая технология", 0.65, 0.85),
 IF(B939="многолетние травы", IF(C939="классическая технология", 0.55, 0.7),
 IF(B939="Лён", IF(C939="классическая технология", 0.48, 0.7),
 IF(B939="Горох", IF(C939="классическая технология", 0.55, 0.8),
 "введите корректное значение"
 ))))))</f>
        <v>0.8</v>
      </c>
      <c r="W939" s="73" t="n">
        <f aca="false">H939*X939</f>
        <v>1.16808</v>
      </c>
      <c r="X939" s="72" t="n">
        <v>0.93</v>
      </c>
    </row>
    <row r="940" customFormat="false" ht="15" hidden="false" customHeight="false" outlineLevel="0" collapsed="false">
      <c r="A940" s="59" t="n">
        <v>938</v>
      </c>
      <c r="B940" s="71" t="s">
        <v>105</v>
      </c>
      <c r="C940" s="71" t="s">
        <v>101</v>
      </c>
      <c r="D940" s="72" t="n">
        <v>0.168</v>
      </c>
      <c r="E940" s="72" t="n">
        <v>0.112</v>
      </c>
      <c r="F940" s="72" t="n">
        <v>0.28</v>
      </c>
      <c r="G940" s="73" t="n">
        <f aca="false">D940+E940+F940</f>
        <v>0.56</v>
      </c>
      <c r="H940" s="73" t="n">
        <f aca="false">I940-G940</f>
        <v>2.94</v>
      </c>
      <c r="I940" s="16" t="n">
        <v>3.5</v>
      </c>
      <c r="J940" s="74" t="n">
        <f aca="false">H940/I940*100</f>
        <v>84</v>
      </c>
      <c r="K940" s="62" t="n">
        <v>298</v>
      </c>
      <c r="L940" s="73" t="n">
        <f aca="false">M940+N940-P940</f>
        <v>10</v>
      </c>
      <c r="M940" s="74" t="n">
        <v>66</v>
      </c>
      <c r="N940" s="74" t="n">
        <v>15</v>
      </c>
      <c r="O940" s="75" t="n">
        <f aca="false">L940/(H940*Q940)</f>
        <v>3.47077606552825</v>
      </c>
      <c r="P940" s="74" t="n">
        <v>71</v>
      </c>
      <c r="Q940" s="72" t="n">
        <v>0.98</v>
      </c>
      <c r="R940" s="73" t="n">
        <f aca="false">S940*T940*U940*V940</f>
        <v>8.415</v>
      </c>
      <c r="S940" s="74" t="n">
        <v>6</v>
      </c>
      <c r="T940" s="72" t="n">
        <v>0.45</v>
      </c>
      <c r="U940" s="72" t="n">
        <f aca="false">44/12</f>
        <v>3.66666666666667</v>
      </c>
      <c r="V940" s="72" t="n">
        <f aca="false">IF(B940="озимая пшеница", IF(C940="классическая технология", 0.65, 0.82),
 IF(B940="подсолнечник", IF(C940="классическая технология", 0.68, 0.75),
 IF(B940="кукуруза", IF(C940="классическая технология", 0.65, 0.85),
 IF(B940="многолетние травы", IF(C940="классическая технология", 0.55, 0.7),
 IF(B940="Лён", IF(C940="классическая технология", 0.48, 0.7),
 IF(B940="Горох", IF(C940="классическая технология", 0.55, 0.8),
 "введите корректное значение"
 ))))))</f>
        <v>0.85</v>
      </c>
      <c r="W940" s="73" t="n">
        <f aca="false">H940*X940</f>
        <v>2.7048</v>
      </c>
      <c r="X940" s="72" t="n">
        <v>0.92</v>
      </c>
    </row>
    <row r="941" customFormat="false" ht="15" hidden="false" customHeight="false" outlineLevel="0" collapsed="false">
      <c r="A941" s="59" t="n">
        <v>939</v>
      </c>
      <c r="B941" s="71" t="s">
        <v>100</v>
      </c>
      <c r="C941" s="71" t="s">
        <v>102</v>
      </c>
      <c r="D941" s="72" t="n">
        <v>0.568</v>
      </c>
      <c r="E941" s="72" t="n">
        <v>0.142</v>
      </c>
      <c r="F941" s="72" t="n">
        <v>0.568</v>
      </c>
      <c r="G941" s="73" t="n">
        <f aca="false">D941+E941+F941</f>
        <v>1.278</v>
      </c>
      <c r="H941" s="73" t="n">
        <f aca="false">I941-G941</f>
        <v>-0.0780000000000001</v>
      </c>
      <c r="I941" s="16" t="n">
        <v>1.2</v>
      </c>
      <c r="J941" s="74" t="n">
        <f aca="false">H941/I941*100</f>
        <v>-6.50000000000001</v>
      </c>
      <c r="K941" s="62" t="n">
        <v>203</v>
      </c>
      <c r="L941" s="73" t="n">
        <f aca="false">M941+N941-P941</f>
        <v>12</v>
      </c>
      <c r="M941" s="74" t="n">
        <v>50</v>
      </c>
      <c r="N941" s="74" t="n">
        <v>7</v>
      </c>
      <c r="O941" s="75" t="n">
        <f aca="false">L941/(H941*Q941)</f>
        <v>-170.940170940171</v>
      </c>
      <c r="P941" s="74" t="n">
        <v>45</v>
      </c>
      <c r="Q941" s="72" t="n">
        <v>0.9</v>
      </c>
      <c r="R941" s="73" t="n">
        <f aca="false">S941*T941*U941*V941</f>
        <v>3.168</v>
      </c>
      <c r="S941" s="74" t="n">
        <v>4</v>
      </c>
      <c r="T941" s="72" t="n">
        <v>0.45</v>
      </c>
      <c r="U941" s="72" t="n">
        <f aca="false">44/12</f>
        <v>3.66666666666667</v>
      </c>
      <c r="V941" s="72" t="n">
        <f aca="false">IF(B941="озимая пшеница", IF(C941="классическая технология", 0.65, 0.82),
 IF(B941="подсолнечник", IF(C941="классическая технология", 0.68, 0.75),
 IF(B941="кукуруза", IF(C941="классическая технология", 0.65, 0.85),
 IF(B941="многолетние травы", IF(C941="классическая технология", 0.55, 0.7),
 IF(B941="Лён", IF(C941="классическая технология", 0.48, 0.7),
 IF(B941="Горох", IF(C941="классическая технология", 0.55, 0.8),
 "введите корректное значение"
 ))))))</f>
        <v>0.48</v>
      </c>
      <c r="W941" s="73" t="n">
        <f aca="false">H941*X941</f>
        <v>-0.0717600000000001</v>
      </c>
      <c r="X941" s="72" t="n">
        <v>0.92</v>
      </c>
    </row>
    <row r="942" customFormat="false" ht="15" hidden="false" customHeight="false" outlineLevel="0" collapsed="false">
      <c r="A942" s="59" t="n">
        <v>940</v>
      </c>
      <c r="B942" s="71" t="s">
        <v>105</v>
      </c>
      <c r="C942" s="71" t="s">
        <v>102</v>
      </c>
      <c r="D942" s="72" t="n">
        <v>0.366</v>
      </c>
      <c r="E942" s="72" t="n">
        <v>0.122</v>
      </c>
      <c r="F942" s="72" t="n">
        <v>0.488</v>
      </c>
      <c r="G942" s="73" t="n">
        <f aca="false">D942+E942+F942</f>
        <v>0.976</v>
      </c>
      <c r="H942" s="73" t="n">
        <f aca="false">I942-G942</f>
        <v>2.724</v>
      </c>
      <c r="I942" s="16" t="n">
        <v>3.7</v>
      </c>
      <c r="J942" s="74" t="n">
        <f aca="false">H942/I942*100</f>
        <v>73.6216216216216</v>
      </c>
      <c r="K942" s="62" t="n">
        <v>193</v>
      </c>
      <c r="L942" s="73" t="n">
        <f aca="false">M942+N942-P942</f>
        <v>76</v>
      </c>
      <c r="M942" s="74" t="n">
        <v>125</v>
      </c>
      <c r="N942" s="74" t="n">
        <v>9</v>
      </c>
      <c r="O942" s="75" t="n">
        <f aca="false">L942/(H942*Q942)</f>
        <v>34.0245693205831</v>
      </c>
      <c r="P942" s="74" t="n">
        <v>58</v>
      </c>
      <c r="Q942" s="72" t="n">
        <v>0.82</v>
      </c>
      <c r="R942" s="73" t="n">
        <f aca="false">S942*T942*U942*V942</f>
        <v>3.2175</v>
      </c>
      <c r="S942" s="74" t="n">
        <v>3</v>
      </c>
      <c r="T942" s="72" t="n">
        <v>0.45</v>
      </c>
      <c r="U942" s="72" t="n">
        <f aca="false">44/12</f>
        <v>3.66666666666667</v>
      </c>
      <c r="V942" s="72" t="n">
        <f aca="false">IF(B942="озимая пшеница", IF(C942="классическая технология", 0.65, 0.82),
 IF(B942="подсолнечник", IF(C942="классическая технология", 0.68, 0.75),
 IF(B942="кукуруза", IF(C942="классическая технология", 0.65, 0.85),
 IF(B942="многолетние травы", IF(C942="классическая технология", 0.55, 0.7),
 IF(B942="Лён", IF(C942="классическая технология", 0.48, 0.7),
 IF(B942="Горох", IF(C942="классическая технология", 0.55, 0.8),
 "введите корректное значение"
 ))))))</f>
        <v>0.65</v>
      </c>
      <c r="W942" s="73" t="n">
        <f aca="false">H942*X942</f>
        <v>2.64228</v>
      </c>
      <c r="X942" s="72" t="n">
        <v>0.97</v>
      </c>
    </row>
    <row r="943" customFormat="false" ht="15" hidden="false" customHeight="false" outlineLevel="0" collapsed="false">
      <c r="A943" s="59" t="n">
        <v>941</v>
      </c>
      <c r="B943" s="71" t="s">
        <v>104</v>
      </c>
      <c r="C943" s="71" t="s">
        <v>101</v>
      </c>
      <c r="D943" s="72" t="n">
        <v>0.276</v>
      </c>
      <c r="E943" s="72" t="n">
        <v>0.092</v>
      </c>
      <c r="F943" s="72" t="n">
        <v>0.138</v>
      </c>
      <c r="G943" s="73" t="n">
        <f aca="false">D943+E943+F943</f>
        <v>0.506</v>
      </c>
      <c r="H943" s="73" t="n">
        <f aca="false">I943-G943</f>
        <v>1.794</v>
      </c>
      <c r="I943" s="16" t="n">
        <v>2.3</v>
      </c>
      <c r="J943" s="74" t="n">
        <f aca="false">H943/I943*100</f>
        <v>78</v>
      </c>
      <c r="K943" s="62" t="n">
        <v>424</v>
      </c>
      <c r="L943" s="73" t="n">
        <f aca="false">M943+N943-P943</f>
        <v>88</v>
      </c>
      <c r="M943" s="74" t="n">
        <v>139</v>
      </c>
      <c r="N943" s="74" t="n">
        <v>14</v>
      </c>
      <c r="O943" s="75" t="n">
        <f aca="false">L943/(H943*Q943)</f>
        <v>59.819996193273</v>
      </c>
      <c r="P943" s="74" t="n">
        <v>65</v>
      </c>
      <c r="Q943" s="72" t="n">
        <v>0.82</v>
      </c>
      <c r="R943" s="73" t="n">
        <f aca="false">S943*T943*U943*V943</f>
        <v>5.28</v>
      </c>
      <c r="S943" s="74" t="n">
        <v>4</v>
      </c>
      <c r="T943" s="72" t="n">
        <v>0.45</v>
      </c>
      <c r="U943" s="72" t="n">
        <f aca="false">44/12</f>
        <v>3.66666666666667</v>
      </c>
      <c r="V943" s="72" t="n">
        <f aca="false">IF(B943="озимая пшеница", IF(C943="классическая технология", 0.65, 0.82),
 IF(B943="подсолнечник", IF(C943="классическая технология", 0.68, 0.75),
 IF(B943="кукуруза", IF(C943="классическая технология", 0.65, 0.85),
 IF(B943="многолетние травы", IF(C943="классическая технология", 0.55, 0.7),
 IF(B943="Лён", IF(C943="классическая технология", 0.48, 0.7),
 IF(B943="Горох", IF(C943="классическая технология", 0.55, 0.8),
 "введите корректное значение"
 ))))))</f>
        <v>0.8</v>
      </c>
      <c r="W943" s="73" t="n">
        <f aca="false">H943*X943</f>
        <v>1.68636</v>
      </c>
      <c r="X943" s="72" t="n">
        <v>0.94</v>
      </c>
    </row>
    <row r="944" customFormat="false" ht="15" hidden="false" customHeight="false" outlineLevel="0" collapsed="false">
      <c r="A944" s="59" t="n">
        <v>942</v>
      </c>
      <c r="B944" s="71" t="s">
        <v>106</v>
      </c>
      <c r="C944" s="71" t="s">
        <v>102</v>
      </c>
      <c r="D944" s="72" t="n">
        <v>0.378</v>
      </c>
      <c r="E944" s="72" t="n">
        <v>0.108</v>
      </c>
      <c r="F944" s="72" t="n">
        <v>0.324</v>
      </c>
      <c r="G944" s="73" t="n">
        <f aca="false">D944+E944+F944</f>
        <v>0.81</v>
      </c>
      <c r="H944" s="73" t="n">
        <f aca="false">I944-G944</f>
        <v>3.69</v>
      </c>
      <c r="I944" s="16" t="n">
        <v>4.5</v>
      </c>
      <c r="J944" s="74" t="n">
        <f aca="false">H944/I944*100</f>
        <v>82</v>
      </c>
      <c r="K944" s="62" t="n">
        <v>263</v>
      </c>
      <c r="L944" s="73" t="n">
        <f aca="false">M944+N944-P944</f>
        <v>12</v>
      </c>
      <c r="M944" s="74" t="n">
        <v>77</v>
      </c>
      <c r="N944" s="74" t="n">
        <v>15</v>
      </c>
      <c r="O944" s="75" t="n">
        <f aca="false">L944/(H944*Q944)</f>
        <v>3.7379684141669</v>
      </c>
      <c r="P944" s="74" t="n">
        <v>80</v>
      </c>
      <c r="Q944" s="72" t="n">
        <v>0.87</v>
      </c>
      <c r="R944" s="73" t="n">
        <f aca="false">S944*T944*U944*V944</f>
        <v>3.63</v>
      </c>
      <c r="S944" s="74" t="n">
        <v>4</v>
      </c>
      <c r="T944" s="72" t="n">
        <v>0.45</v>
      </c>
      <c r="U944" s="72" t="n">
        <f aca="false">44/12</f>
        <v>3.66666666666667</v>
      </c>
      <c r="V944" s="72" t="n">
        <f aca="false">IF(B944="озимая пшеница", IF(C944="классическая технология", 0.65, 0.82),
 IF(B944="подсолнечник", IF(C944="классическая технология", 0.68, 0.75),
 IF(B944="кукуруза", IF(C944="классическая технология", 0.65, 0.85),
 IF(B944="многолетние травы", IF(C944="классическая технология", 0.55, 0.7),
 IF(B944="Лён", IF(C944="классическая технология", 0.48, 0.7),
 IF(B944="Горох", IF(C944="классическая технология", 0.55, 0.8),
 "введите корректное значение"
 ))))))</f>
        <v>0.55</v>
      </c>
      <c r="W944" s="73" t="n">
        <f aca="false">H944*X944</f>
        <v>3.2103</v>
      </c>
      <c r="X944" s="72" t="n">
        <v>0.87</v>
      </c>
    </row>
    <row r="945" customFormat="false" ht="15" hidden="false" customHeight="false" outlineLevel="0" collapsed="false">
      <c r="A945" s="59" t="n">
        <v>943</v>
      </c>
      <c r="B945" s="71" t="s">
        <v>107</v>
      </c>
      <c r="C945" s="71" t="s">
        <v>101</v>
      </c>
      <c r="D945" s="72" t="n">
        <v>0.248</v>
      </c>
      <c r="E945" s="72" t="n">
        <v>0.062</v>
      </c>
      <c r="F945" s="72" t="n">
        <v>0.248</v>
      </c>
      <c r="G945" s="73" t="n">
        <f aca="false">D945+E945+F945</f>
        <v>0.558</v>
      </c>
      <c r="H945" s="73" t="n">
        <f aca="false">I945-G945</f>
        <v>1.342</v>
      </c>
      <c r="I945" s="16" t="n">
        <v>1.9</v>
      </c>
      <c r="J945" s="74" t="n">
        <f aca="false">H945/I945*100</f>
        <v>70.6315789473684</v>
      </c>
      <c r="K945" s="62" t="n">
        <v>123</v>
      </c>
      <c r="L945" s="73" t="n">
        <f aca="false">M945+N945-P945</f>
        <v>98</v>
      </c>
      <c r="M945" s="74" t="n">
        <v>143</v>
      </c>
      <c r="N945" s="74" t="n">
        <v>12</v>
      </c>
      <c r="O945" s="75" t="n">
        <f aca="false">L945/(H945*Q945)</f>
        <v>75.283850845791</v>
      </c>
      <c r="P945" s="74" t="n">
        <v>57</v>
      </c>
      <c r="Q945" s="72" t="n">
        <v>0.97</v>
      </c>
      <c r="R945" s="73" t="n">
        <f aca="false">S945*T945*U945*V945</f>
        <v>4.95</v>
      </c>
      <c r="S945" s="74" t="n">
        <v>4</v>
      </c>
      <c r="T945" s="72" t="n">
        <v>0.45</v>
      </c>
      <c r="U945" s="72" t="n">
        <f aca="false">44/12</f>
        <v>3.66666666666667</v>
      </c>
      <c r="V945" s="72" t="n">
        <f aca="false">IF(B945="озимая пшеница", IF(C945="классическая технология", 0.65, 0.82),
 IF(B945="подсолнечник", IF(C945="классическая технология", 0.68, 0.75),
 IF(B945="кукуруза", IF(C945="классическая технология", 0.65, 0.85),
 IF(B945="многолетние травы", IF(C945="классическая технология", 0.55, 0.7),
 IF(B945="Лён", IF(C945="классическая технология", 0.48, 0.7),
 IF(B945="Горох", IF(C945="классическая технология", 0.55, 0.8),
 "введите корректное значение"
 ))))))</f>
        <v>0.75</v>
      </c>
      <c r="W945" s="73" t="n">
        <f aca="false">H945*X945</f>
        <v>1.30174</v>
      </c>
      <c r="X945" s="72" t="n">
        <v>0.97</v>
      </c>
    </row>
    <row r="946" customFormat="false" ht="15" hidden="false" customHeight="false" outlineLevel="0" collapsed="false">
      <c r="A946" s="59" t="n">
        <v>944</v>
      </c>
      <c r="B946" s="71" t="s">
        <v>104</v>
      </c>
      <c r="C946" s="71" t="s">
        <v>101</v>
      </c>
      <c r="D946" s="72" t="n">
        <v>0.292</v>
      </c>
      <c r="E946" s="72" t="n">
        <v>0.146</v>
      </c>
      <c r="F946" s="72" t="n">
        <v>0.438</v>
      </c>
      <c r="G946" s="73" t="n">
        <f aca="false">D946+E946+F946</f>
        <v>0.876</v>
      </c>
      <c r="H946" s="73" t="n">
        <f aca="false">I946-G946</f>
        <v>1.524</v>
      </c>
      <c r="I946" s="16" t="n">
        <v>2.4</v>
      </c>
      <c r="J946" s="74" t="n">
        <f aca="false">H946/I946*100</f>
        <v>63.5</v>
      </c>
      <c r="K946" s="62" t="n">
        <v>135</v>
      </c>
      <c r="L946" s="73" t="n">
        <f aca="false">M946+N946-P946</f>
        <v>28</v>
      </c>
      <c r="M946" s="74" t="n">
        <v>92</v>
      </c>
      <c r="N946" s="74" t="n">
        <v>7</v>
      </c>
      <c r="O946" s="75" t="n">
        <f aca="false">L946/(H946*Q946)</f>
        <v>20.4141149023039</v>
      </c>
      <c r="P946" s="74" t="n">
        <v>71</v>
      </c>
      <c r="Q946" s="72" t="n">
        <v>0.9</v>
      </c>
      <c r="R946" s="73" t="n">
        <f aca="false">S946*T946*U946*V946</f>
        <v>7.92</v>
      </c>
      <c r="S946" s="74" t="n">
        <v>6</v>
      </c>
      <c r="T946" s="72" t="n">
        <v>0.45</v>
      </c>
      <c r="U946" s="72" t="n">
        <f aca="false">44/12</f>
        <v>3.66666666666667</v>
      </c>
      <c r="V946" s="72" t="n">
        <f aca="false">IF(B946="озимая пшеница", IF(C946="классическая технология", 0.65, 0.82),
 IF(B946="подсолнечник", IF(C946="классическая технология", 0.68, 0.75),
 IF(B946="кукуруза", IF(C946="классическая технология", 0.65, 0.85),
 IF(B946="многолетние травы", IF(C946="классическая технология", 0.55, 0.7),
 IF(B946="Лён", IF(C946="классическая технология", 0.48, 0.7),
 IF(B946="Горох", IF(C946="классическая технология", 0.55, 0.8),
 "введите корректное значение"
 ))))))</f>
        <v>0.8</v>
      </c>
      <c r="W946" s="73" t="n">
        <f aca="false">H946*X946</f>
        <v>1.3716</v>
      </c>
      <c r="X946" s="72" t="n">
        <v>0.9</v>
      </c>
    </row>
    <row r="947" customFormat="false" ht="15" hidden="false" customHeight="false" outlineLevel="0" collapsed="false">
      <c r="A947" s="59" t="n">
        <v>945</v>
      </c>
      <c r="B947" s="71" t="s">
        <v>100</v>
      </c>
      <c r="C947" s="71" t="s">
        <v>101</v>
      </c>
      <c r="D947" s="72" t="n">
        <v>0.325</v>
      </c>
      <c r="E947" s="72" t="n">
        <v>0.13</v>
      </c>
      <c r="F947" s="72" t="n">
        <v>0.13</v>
      </c>
      <c r="G947" s="73" t="n">
        <f aca="false">D947+E947+F947</f>
        <v>0.585</v>
      </c>
      <c r="H947" s="73" t="n">
        <f aca="false">I947-G947</f>
        <v>0.515</v>
      </c>
      <c r="I947" s="16" t="n">
        <v>1.1</v>
      </c>
      <c r="J947" s="74" t="n">
        <f aca="false">H947/I947*100</f>
        <v>46.8181818181818</v>
      </c>
      <c r="K947" s="62" t="n">
        <v>228</v>
      </c>
      <c r="L947" s="73" t="n">
        <f aca="false">M947+N947-P947</f>
        <v>87</v>
      </c>
      <c r="M947" s="74" t="n">
        <v>150</v>
      </c>
      <c r="N947" s="74" t="n">
        <v>10</v>
      </c>
      <c r="O947" s="75" t="n">
        <f aca="false">L947/(H947*Q947)</f>
        <v>198.743575099943</v>
      </c>
      <c r="P947" s="74" t="n">
        <v>73</v>
      </c>
      <c r="Q947" s="72" t="n">
        <v>0.85</v>
      </c>
      <c r="R947" s="73" t="n">
        <f aca="false">S947*T947*U947*V947</f>
        <v>5.775</v>
      </c>
      <c r="S947" s="74" t="n">
        <v>5</v>
      </c>
      <c r="T947" s="72" t="n">
        <v>0.45</v>
      </c>
      <c r="U947" s="72" t="n">
        <f aca="false">44/12</f>
        <v>3.66666666666667</v>
      </c>
      <c r="V947" s="72" t="n">
        <f aca="false">IF(B947="озимая пшеница", IF(C947="классическая технология", 0.65, 0.82),
 IF(B947="подсолнечник", IF(C947="классическая технология", 0.68, 0.75),
 IF(B947="кукуруза", IF(C947="классическая технология", 0.65, 0.85),
 IF(B947="многолетние травы", IF(C947="классическая технология", 0.55, 0.7),
 IF(B947="Лён", IF(C947="классическая технология", 0.48, 0.7),
 IF(B947="Горох", IF(C947="классическая технология", 0.55, 0.8),
 "введите корректное значение"
 ))))))</f>
        <v>0.7</v>
      </c>
      <c r="W947" s="73" t="n">
        <f aca="false">H947*X947</f>
        <v>0.4326</v>
      </c>
      <c r="X947" s="72" t="n">
        <v>0.84</v>
      </c>
    </row>
    <row r="948" customFormat="false" ht="15" hidden="false" customHeight="false" outlineLevel="0" collapsed="false">
      <c r="A948" s="59" t="n">
        <v>946</v>
      </c>
      <c r="B948" s="71" t="s">
        <v>104</v>
      </c>
      <c r="C948" s="71" t="s">
        <v>102</v>
      </c>
      <c r="D948" s="72" t="n">
        <v>0.608</v>
      </c>
      <c r="E948" s="72" t="n">
        <v>0.076</v>
      </c>
      <c r="F948" s="72" t="n">
        <v>0.304</v>
      </c>
      <c r="G948" s="73" t="n">
        <f aca="false">D948+E948+F948</f>
        <v>0.988</v>
      </c>
      <c r="H948" s="73" t="n">
        <f aca="false">I948-G948</f>
        <v>1.012</v>
      </c>
      <c r="I948" s="16" t="n">
        <v>2</v>
      </c>
      <c r="J948" s="74" t="n">
        <f aca="false">H948/I948*100</f>
        <v>50.6</v>
      </c>
      <c r="K948" s="62" t="n">
        <v>180</v>
      </c>
      <c r="L948" s="73" t="n">
        <f aca="false">M948+N948-P948</f>
        <v>60</v>
      </c>
      <c r="M948" s="74" t="n">
        <v>135</v>
      </c>
      <c r="N948" s="74" t="n">
        <v>8</v>
      </c>
      <c r="O948" s="75" t="n">
        <f aca="false">L948/(H948*Q948)</f>
        <v>61.7588932806324</v>
      </c>
      <c r="P948" s="74" t="n">
        <v>83</v>
      </c>
      <c r="Q948" s="72" t="n">
        <v>0.96</v>
      </c>
      <c r="R948" s="73" t="n">
        <f aca="false">S948*T948*U948*V948</f>
        <v>5.445</v>
      </c>
      <c r="S948" s="74" t="n">
        <v>6</v>
      </c>
      <c r="T948" s="72" t="n">
        <v>0.45</v>
      </c>
      <c r="U948" s="72" t="n">
        <f aca="false">44/12</f>
        <v>3.66666666666667</v>
      </c>
      <c r="V948" s="72" t="n">
        <f aca="false">IF(B948="озимая пшеница", IF(C948="классическая технология", 0.65, 0.82),
 IF(B948="подсолнечник", IF(C948="классическая технология", 0.68, 0.75),
 IF(B948="кукуруза", IF(C948="классическая технология", 0.65, 0.85),
 IF(B948="многолетние травы", IF(C948="классическая технология", 0.55, 0.7),
 IF(B948="Лён", IF(C948="классическая технология", 0.48, 0.7),
 IF(B948="Горох", IF(C948="классическая технология", 0.55, 0.8),
 "введите корректное значение"
 ))))))</f>
        <v>0.55</v>
      </c>
      <c r="W948" s="73" t="n">
        <f aca="false">H948*X948</f>
        <v>0.85008</v>
      </c>
      <c r="X948" s="72" t="n">
        <v>0.84</v>
      </c>
    </row>
    <row r="949" customFormat="false" ht="15" hidden="false" customHeight="false" outlineLevel="0" collapsed="false">
      <c r="A949" s="59" t="n">
        <v>947</v>
      </c>
      <c r="B949" s="71" t="s">
        <v>107</v>
      </c>
      <c r="C949" s="71" t="s">
        <v>102</v>
      </c>
      <c r="D949" s="72" t="n">
        <v>0.4</v>
      </c>
      <c r="E949" s="72" t="n">
        <v>0.05</v>
      </c>
      <c r="F949" s="72" t="n">
        <v>0.1</v>
      </c>
      <c r="G949" s="73" t="n">
        <f aca="false">D949+E949+F949</f>
        <v>0.55</v>
      </c>
      <c r="H949" s="73" t="n">
        <f aca="false">I949-G949</f>
        <v>0.45</v>
      </c>
      <c r="I949" s="16" t="n">
        <v>1</v>
      </c>
      <c r="J949" s="74" t="n">
        <f aca="false">H949/I949*100</f>
        <v>45</v>
      </c>
      <c r="K949" s="62" t="n">
        <v>194</v>
      </c>
      <c r="L949" s="73" t="n">
        <f aca="false">M949+N949-P949</f>
        <v>0</v>
      </c>
      <c r="M949" s="74" t="n">
        <v>77</v>
      </c>
      <c r="N949" s="74" t="n">
        <v>7</v>
      </c>
      <c r="O949" s="75" t="n">
        <f aca="false">L949/(H949*Q949)</f>
        <v>0</v>
      </c>
      <c r="P949" s="74" t="n">
        <v>84</v>
      </c>
      <c r="Q949" s="72" t="n">
        <v>0.88</v>
      </c>
      <c r="R949" s="73" t="n">
        <f aca="false">S949*T949*U949*V949</f>
        <v>3.366</v>
      </c>
      <c r="S949" s="74" t="n">
        <v>3</v>
      </c>
      <c r="T949" s="72" t="n">
        <v>0.45</v>
      </c>
      <c r="U949" s="72" t="n">
        <f aca="false">44/12</f>
        <v>3.66666666666667</v>
      </c>
      <c r="V949" s="72" t="n">
        <f aca="false">IF(B949="озимая пшеница", IF(C949="классическая технология", 0.65, 0.82),
 IF(B949="подсолнечник", IF(C949="классическая технология", 0.68, 0.75),
 IF(B949="кукуруза", IF(C949="классическая технология", 0.65, 0.85),
 IF(B949="многолетние травы", IF(C949="классическая технология", 0.55, 0.7),
 IF(B949="Лён", IF(C949="классическая технология", 0.48, 0.7),
 IF(B949="Горох", IF(C949="классическая технология", 0.55, 0.8),
 "введите корректное значение"
 ))))))</f>
        <v>0.68</v>
      </c>
      <c r="W949" s="73" t="n">
        <f aca="false">H949*X949</f>
        <v>0.387</v>
      </c>
      <c r="X949" s="72" t="n">
        <v>0.86</v>
      </c>
    </row>
    <row r="950" customFormat="false" ht="15" hidden="false" customHeight="false" outlineLevel="0" collapsed="false">
      <c r="A950" s="59" t="n">
        <v>948</v>
      </c>
      <c r="B950" s="71" t="s">
        <v>100</v>
      </c>
      <c r="C950" s="71" t="s">
        <v>101</v>
      </c>
      <c r="D950" s="72" t="n">
        <v>0.204</v>
      </c>
      <c r="E950" s="72" t="n">
        <v>0.136</v>
      </c>
      <c r="F950" s="72" t="n">
        <v>0.544</v>
      </c>
      <c r="G950" s="73" t="n">
        <f aca="false">D950+E950+F950</f>
        <v>0.884</v>
      </c>
      <c r="H950" s="73" t="n">
        <f aca="false">I950-G950</f>
        <v>0.416</v>
      </c>
      <c r="I950" s="16" t="n">
        <v>1.3</v>
      </c>
      <c r="J950" s="74" t="n">
        <f aca="false">H950/I950*100</f>
        <v>32</v>
      </c>
      <c r="K950" s="62" t="n">
        <v>382</v>
      </c>
      <c r="L950" s="73" t="n">
        <f aca="false">M950+N950-P950</f>
        <v>59</v>
      </c>
      <c r="M950" s="74" t="n">
        <v>101</v>
      </c>
      <c r="N950" s="74" t="n">
        <v>10</v>
      </c>
      <c r="O950" s="75" t="n">
        <f aca="false">L950/(H950*Q950)</f>
        <v>157.58547008547</v>
      </c>
      <c r="P950" s="74" t="n">
        <v>52</v>
      </c>
      <c r="Q950" s="72" t="n">
        <v>0.9</v>
      </c>
      <c r="R950" s="73" t="n">
        <f aca="false">S950*T950*U950*V950</f>
        <v>6.93</v>
      </c>
      <c r="S950" s="74" t="n">
        <v>6</v>
      </c>
      <c r="T950" s="72" t="n">
        <v>0.45</v>
      </c>
      <c r="U950" s="72" t="n">
        <f aca="false">44/12</f>
        <v>3.66666666666667</v>
      </c>
      <c r="V950" s="72" t="n">
        <f aca="false">IF(B950="озимая пшеница", IF(C950="классическая технология", 0.65, 0.82),
 IF(B950="подсолнечник", IF(C950="классическая технология", 0.68, 0.75),
 IF(B950="кукуруза", IF(C950="классическая технология", 0.65, 0.85),
 IF(B950="многолетние травы", IF(C950="классическая технология", 0.55, 0.7),
 IF(B950="Лён", IF(C950="классическая технология", 0.48, 0.7),
 IF(B950="Горох", IF(C950="классическая технология", 0.55, 0.8),
 "введите корректное значение"
 ))))))</f>
        <v>0.7</v>
      </c>
      <c r="W950" s="73" t="n">
        <f aca="false">H950*X950</f>
        <v>0.34944</v>
      </c>
      <c r="X950" s="72" t="n">
        <v>0.84</v>
      </c>
    </row>
    <row r="951" customFormat="false" ht="15" hidden="false" customHeight="false" outlineLevel="0" collapsed="false">
      <c r="A951" s="59" t="n">
        <v>949</v>
      </c>
      <c r="B951" s="71" t="s">
        <v>107</v>
      </c>
      <c r="C951" s="71" t="s">
        <v>101</v>
      </c>
      <c r="D951" s="72" t="n">
        <v>0.284</v>
      </c>
      <c r="E951" s="72" t="n">
        <v>0.071</v>
      </c>
      <c r="F951" s="72" t="n">
        <v>0.426</v>
      </c>
      <c r="G951" s="73" t="n">
        <f aca="false">D951+E951+F951</f>
        <v>0.781</v>
      </c>
      <c r="H951" s="73" t="n">
        <f aca="false">I951-G951</f>
        <v>0.819</v>
      </c>
      <c r="I951" s="16" t="n">
        <v>1.6</v>
      </c>
      <c r="J951" s="74" t="n">
        <f aca="false">H951/I951*100</f>
        <v>51.1875</v>
      </c>
      <c r="K951" s="62" t="n">
        <v>206</v>
      </c>
      <c r="L951" s="73" t="n">
        <f aca="false">M951+N951-P951</f>
        <v>19</v>
      </c>
      <c r="M951" s="74" t="n">
        <v>99</v>
      </c>
      <c r="N951" s="74" t="n">
        <v>9</v>
      </c>
      <c r="O951" s="75" t="n">
        <f aca="false">L951/(H951*Q951)</f>
        <v>24.1656491656492</v>
      </c>
      <c r="P951" s="74" t="n">
        <v>89</v>
      </c>
      <c r="Q951" s="72" t="n">
        <v>0.96</v>
      </c>
      <c r="R951" s="73" t="n">
        <f aca="false">S951*T951*U951*V951</f>
        <v>3.7125</v>
      </c>
      <c r="S951" s="74" t="n">
        <v>3</v>
      </c>
      <c r="T951" s="72" t="n">
        <v>0.45</v>
      </c>
      <c r="U951" s="72" t="n">
        <f aca="false">44/12</f>
        <v>3.66666666666667</v>
      </c>
      <c r="V951" s="72" t="n">
        <f aca="false">IF(B951="озимая пшеница", IF(C951="классическая технология", 0.65, 0.82),
 IF(B951="подсолнечник", IF(C951="классическая технология", 0.68, 0.75),
 IF(B951="кукуруза", IF(C951="классическая технология", 0.65, 0.85),
 IF(B951="многолетние травы", IF(C951="классическая технология", 0.55, 0.7),
 IF(B951="Лён", IF(C951="классическая технология", 0.48, 0.7),
 IF(B951="Горох", IF(C951="классическая технология", 0.55, 0.8),
 "введите корректное значение"
 ))))))</f>
        <v>0.75</v>
      </c>
      <c r="W951" s="73" t="n">
        <f aca="false">H951*X951</f>
        <v>0.70434</v>
      </c>
      <c r="X951" s="72" t="n">
        <v>0.86</v>
      </c>
    </row>
    <row r="952" customFormat="false" ht="15" hidden="false" customHeight="false" outlineLevel="0" collapsed="false">
      <c r="A952" s="59" t="n">
        <v>950</v>
      </c>
      <c r="B952" s="71" t="s">
        <v>107</v>
      </c>
      <c r="C952" s="71" t="s">
        <v>101</v>
      </c>
      <c r="D952" s="72" t="n">
        <v>0.294</v>
      </c>
      <c r="E952" s="72" t="n">
        <v>0.049</v>
      </c>
      <c r="F952" s="72" t="n">
        <v>0.098</v>
      </c>
      <c r="G952" s="73" t="n">
        <f aca="false">D952+E952+F952</f>
        <v>0.441</v>
      </c>
      <c r="H952" s="73" t="n">
        <f aca="false">I952-G952</f>
        <v>1.259</v>
      </c>
      <c r="I952" s="16" t="n">
        <v>1.7</v>
      </c>
      <c r="J952" s="74" t="n">
        <f aca="false">H952/I952*100</f>
        <v>74.0588235294118</v>
      </c>
      <c r="K952" s="62" t="n">
        <v>228</v>
      </c>
      <c r="L952" s="73" t="n">
        <f aca="false">M952+N952-P952</f>
        <v>65</v>
      </c>
      <c r="M952" s="74" t="n">
        <v>133</v>
      </c>
      <c r="N952" s="74" t="n">
        <v>6</v>
      </c>
      <c r="O952" s="75" t="n">
        <f aca="false">L952/(H952*Q952)</f>
        <v>57.364751566499</v>
      </c>
      <c r="P952" s="74" t="n">
        <v>74</v>
      </c>
      <c r="Q952" s="72" t="n">
        <v>0.9</v>
      </c>
      <c r="R952" s="73" t="n">
        <f aca="false">S952*T952*U952*V952</f>
        <v>6.1875</v>
      </c>
      <c r="S952" s="74" t="n">
        <v>5</v>
      </c>
      <c r="T952" s="72" t="n">
        <v>0.45</v>
      </c>
      <c r="U952" s="72" t="n">
        <f aca="false">44/12</f>
        <v>3.66666666666667</v>
      </c>
      <c r="V952" s="72" t="n">
        <f aca="false">IF(B952="озимая пшеница", IF(C952="классическая технология", 0.65, 0.82),
 IF(B952="подсолнечник", IF(C952="классическая технология", 0.68, 0.75),
 IF(B952="кукуруза", IF(C952="классическая технология", 0.65, 0.85),
 IF(B952="многолетние травы", IF(C952="классическая технология", 0.55, 0.7),
 IF(B952="Лён", IF(C952="классическая технология", 0.48, 0.7),
 IF(B952="Горох", IF(C952="классическая технология", 0.55, 0.8),
 "введите корректное значение"
 ))))))</f>
        <v>0.75</v>
      </c>
      <c r="W952" s="73" t="n">
        <f aca="false">H952*X952</f>
        <v>1.12051</v>
      </c>
      <c r="X952" s="72" t="n">
        <v>0.89</v>
      </c>
    </row>
    <row r="953" customFormat="false" ht="15" hidden="false" customHeight="false" outlineLevel="0" collapsed="false">
      <c r="A953" s="59" t="n">
        <v>951</v>
      </c>
      <c r="B953" s="71" t="s">
        <v>105</v>
      </c>
      <c r="C953" s="71" t="s">
        <v>102</v>
      </c>
      <c r="D953" s="72" t="n">
        <v>0.329</v>
      </c>
      <c r="E953" s="72" t="n">
        <v>0.047</v>
      </c>
      <c r="F953" s="72" t="n">
        <v>0.188</v>
      </c>
      <c r="G953" s="73" t="n">
        <f aca="false">D953+E953+F953</f>
        <v>0.564</v>
      </c>
      <c r="H953" s="73" t="n">
        <f aca="false">I953-G953</f>
        <v>2.636</v>
      </c>
      <c r="I953" s="16" t="n">
        <v>3.2</v>
      </c>
      <c r="J953" s="74" t="n">
        <f aca="false">H953/I953*100</f>
        <v>82.375</v>
      </c>
      <c r="K953" s="62" t="n">
        <v>366</v>
      </c>
      <c r="L953" s="73" t="n">
        <f aca="false">M953+N953-P953</f>
        <v>61</v>
      </c>
      <c r="M953" s="74" t="n">
        <v>113</v>
      </c>
      <c r="N953" s="74" t="n">
        <v>8</v>
      </c>
      <c r="O953" s="75" t="n">
        <f aca="false">L953/(H953*Q953)</f>
        <v>27.5489558494111</v>
      </c>
      <c r="P953" s="74" t="n">
        <v>60</v>
      </c>
      <c r="Q953" s="72" t="n">
        <v>0.84</v>
      </c>
      <c r="R953" s="73" t="n">
        <f aca="false">S953*T953*U953*V953</f>
        <v>5.3625</v>
      </c>
      <c r="S953" s="74" t="n">
        <v>5</v>
      </c>
      <c r="T953" s="72" t="n">
        <v>0.45</v>
      </c>
      <c r="U953" s="72" t="n">
        <f aca="false">44/12</f>
        <v>3.66666666666667</v>
      </c>
      <c r="V953" s="72" t="n">
        <f aca="false">IF(B953="озимая пшеница", IF(C953="классическая технология", 0.65, 0.82),
 IF(B953="подсолнечник", IF(C953="классическая технология", 0.68, 0.75),
 IF(B953="кукуруза", IF(C953="классическая технология", 0.65, 0.85),
 IF(B953="многолетние травы", IF(C953="классическая технология", 0.55, 0.7),
 IF(B953="Лён", IF(C953="классическая технология", 0.48, 0.7),
 IF(B953="Горох", IF(C953="классическая технология", 0.55, 0.8),
 "введите корректное значение"
 ))))))</f>
        <v>0.65</v>
      </c>
      <c r="W953" s="73" t="n">
        <f aca="false">H953*X953</f>
        <v>2.42512</v>
      </c>
      <c r="X953" s="72" t="n">
        <v>0.92</v>
      </c>
    </row>
    <row r="954" customFormat="false" ht="15" hidden="false" customHeight="false" outlineLevel="0" collapsed="false">
      <c r="A954" s="59" t="n">
        <v>952</v>
      </c>
      <c r="B954" s="71" t="s">
        <v>107</v>
      </c>
      <c r="C954" s="71" t="s">
        <v>102</v>
      </c>
      <c r="D954" s="72" t="n">
        <v>0.488</v>
      </c>
      <c r="E954" s="72" t="n">
        <v>0.061</v>
      </c>
      <c r="F954" s="72" t="n">
        <v>0.183</v>
      </c>
      <c r="G954" s="73" t="n">
        <f aca="false">D954+E954+F954</f>
        <v>0.732</v>
      </c>
      <c r="H954" s="73" t="n">
        <f aca="false">I954-G954</f>
        <v>0.968</v>
      </c>
      <c r="I954" s="16" t="n">
        <v>1.7</v>
      </c>
      <c r="J954" s="74" t="n">
        <f aca="false">H954/I954*100</f>
        <v>56.9411764705882</v>
      </c>
      <c r="K954" s="62" t="n">
        <v>179</v>
      </c>
      <c r="L954" s="73" t="n">
        <f aca="false">M954+N954-P954</f>
        <v>54</v>
      </c>
      <c r="M954" s="74" t="n">
        <v>94</v>
      </c>
      <c r="N954" s="74" t="n">
        <v>15</v>
      </c>
      <c r="O954" s="75" t="n">
        <f aca="false">L954/(H954*Q954)</f>
        <v>61.9834710743802</v>
      </c>
      <c r="P954" s="74" t="n">
        <v>55</v>
      </c>
      <c r="Q954" s="72" t="n">
        <v>0.9</v>
      </c>
      <c r="R954" s="73" t="n">
        <f aca="false">S954*T954*U954*V954</f>
        <v>6.732</v>
      </c>
      <c r="S954" s="74" t="n">
        <v>6</v>
      </c>
      <c r="T954" s="72" t="n">
        <v>0.45</v>
      </c>
      <c r="U954" s="72" t="n">
        <f aca="false">44/12</f>
        <v>3.66666666666667</v>
      </c>
      <c r="V954" s="72" t="n">
        <f aca="false">IF(B954="озимая пшеница", IF(C954="классическая технология", 0.65, 0.82),
 IF(B954="подсолнечник", IF(C954="классическая технология", 0.68, 0.75),
 IF(B954="кукуруза", IF(C954="классическая технология", 0.65, 0.85),
 IF(B954="многолетние травы", IF(C954="классическая технология", 0.55, 0.7),
 IF(B954="Лён", IF(C954="классическая технология", 0.48, 0.7),
 IF(B954="Горох", IF(C954="классическая технология", 0.55, 0.8),
 "введите корректное значение"
 ))))))</f>
        <v>0.68</v>
      </c>
      <c r="W954" s="73" t="n">
        <f aca="false">H954*X954</f>
        <v>0.8712</v>
      </c>
      <c r="X954" s="72" t="n">
        <v>0.9</v>
      </c>
    </row>
    <row r="955" customFormat="false" ht="15" hidden="false" customHeight="false" outlineLevel="0" collapsed="false">
      <c r="A955" s="59" t="n">
        <v>953</v>
      </c>
      <c r="B955" s="71" t="s">
        <v>107</v>
      </c>
      <c r="C955" s="71" t="s">
        <v>102</v>
      </c>
      <c r="D955" s="72" t="n">
        <v>0.322</v>
      </c>
      <c r="E955" s="72" t="n">
        <v>0.046</v>
      </c>
      <c r="F955" s="72" t="n">
        <v>0.184</v>
      </c>
      <c r="G955" s="73" t="n">
        <f aca="false">D955+E955+F955</f>
        <v>0.552</v>
      </c>
      <c r="H955" s="73" t="n">
        <f aca="false">I955-G955</f>
        <v>0.748</v>
      </c>
      <c r="I955" s="16" t="n">
        <v>1.3</v>
      </c>
      <c r="J955" s="74" t="n">
        <f aca="false">H955/I955*100</f>
        <v>57.5384615384615</v>
      </c>
      <c r="K955" s="62" t="n">
        <v>418</v>
      </c>
      <c r="L955" s="73" t="n">
        <f aca="false">M955+N955-P955</f>
        <v>-8</v>
      </c>
      <c r="M955" s="74" t="n">
        <v>57</v>
      </c>
      <c r="N955" s="74" t="n">
        <v>12</v>
      </c>
      <c r="O955" s="75" t="n">
        <f aca="false">L955/(H955*Q955)</f>
        <v>-12.7323656735421</v>
      </c>
      <c r="P955" s="74" t="n">
        <v>77</v>
      </c>
      <c r="Q955" s="72" t="n">
        <v>0.84</v>
      </c>
      <c r="R955" s="73" t="n">
        <f aca="false">S955*T955*U955*V955</f>
        <v>4.488</v>
      </c>
      <c r="S955" s="74" t="n">
        <v>4</v>
      </c>
      <c r="T955" s="72" t="n">
        <v>0.45</v>
      </c>
      <c r="U955" s="72" t="n">
        <f aca="false">44/12</f>
        <v>3.66666666666667</v>
      </c>
      <c r="V955" s="72" t="n">
        <f aca="false">IF(B955="озимая пшеница", IF(C955="классическая технология", 0.65, 0.82),
 IF(B955="подсолнечник", IF(C955="классическая технология", 0.68, 0.75),
 IF(B955="кукуруза", IF(C955="классическая технология", 0.65, 0.85),
 IF(B955="многолетние травы", IF(C955="классическая технология", 0.55, 0.7),
 IF(B955="Лён", IF(C955="классическая технология", 0.48, 0.7),
 IF(B955="Горох", IF(C955="классическая технология", 0.55, 0.8),
 "введите корректное значение"
 ))))))</f>
        <v>0.68</v>
      </c>
      <c r="W955" s="73" t="n">
        <f aca="false">H955*X955</f>
        <v>0.64328</v>
      </c>
      <c r="X955" s="72" t="n">
        <v>0.86</v>
      </c>
    </row>
    <row r="956" customFormat="false" ht="15" hidden="false" customHeight="false" outlineLevel="0" collapsed="false">
      <c r="A956" s="59" t="n">
        <v>954</v>
      </c>
      <c r="B956" s="71" t="s">
        <v>104</v>
      </c>
      <c r="C956" s="71" t="s">
        <v>101</v>
      </c>
      <c r="D956" s="72" t="n">
        <v>0.305</v>
      </c>
      <c r="E956" s="72" t="n">
        <v>0.122</v>
      </c>
      <c r="F956" s="72" t="n">
        <v>0.427</v>
      </c>
      <c r="G956" s="73" t="n">
        <f aca="false">D956+E956+F956</f>
        <v>0.854</v>
      </c>
      <c r="H956" s="73" t="n">
        <f aca="false">I956-G956</f>
        <v>1.346</v>
      </c>
      <c r="I956" s="16" t="n">
        <v>2.2</v>
      </c>
      <c r="J956" s="74" t="n">
        <f aca="false">H956/I956*100</f>
        <v>61.1818181818182</v>
      </c>
      <c r="K956" s="62" t="n">
        <v>141</v>
      </c>
      <c r="L956" s="73" t="n">
        <f aca="false">M956+N956-P956</f>
        <v>30</v>
      </c>
      <c r="M956" s="74" t="n">
        <v>96</v>
      </c>
      <c r="N956" s="74" t="n">
        <v>12</v>
      </c>
      <c r="O956" s="75" t="n">
        <f aca="false">L956/(H956*Q956)</f>
        <v>22.743123995512</v>
      </c>
      <c r="P956" s="74" t="n">
        <v>78</v>
      </c>
      <c r="Q956" s="72" t="n">
        <v>0.98</v>
      </c>
      <c r="R956" s="73" t="n">
        <f aca="false">S956*T956*U956*V956</f>
        <v>6.6</v>
      </c>
      <c r="S956" s="74" t="n">
        <v>5</v>
      </c>
      <c r="T956" s="72" t="n">
        <v>0.45</v>
      </c>
      <c r="U956" s="72" t="n">
        <f aca="false">44/12</f>
        <v>3.66666666666667</v>
      </c>
      <c r="V956" s="72" t="n">
        <f aca="false">IF(B956="озимая пшеница", IF(C956="классическая технология", 0.65, 0.82),
 IF(B956="подсолнечник", IF(C956="классическая технология", 0.68, 0.75),
 IF(B956="кукуруза", IF(C956="классическая технология", 0.65, 0.85),
 IF(B956="многолетние травы", IF(C956="классическая технология", 0.55, 0.7),
 IF(B956="Лён", IF(C956="классическая технология", 0.48, 0.7),
 IF(B956="Горох", IF(C956="классическая технология", 0.55, 0.8),
 "введите корректное значение"
 ))))))</f>
        <v>0.8</v>
      </c>
      <c r="W956" s="73" t="n">
        <f aca="false">H956*X956</f>
        <v>1.1441</v>
      </c>
      <c r="X956" s="72" t="n">
        <v>0.85</v>
      </c>
    </row>
    <row r="957" customFormat="false" ht="15" hidden="false" customHeight="false" outlineLevel="0" collapsed="false">
      <c r="A957" s="59" t="n">
        <v>955</v>
      </c>
      <c r="B957" s="71" t="s">
        <v>107</v>
      </c>
      <c r="C957" s="71" t="s">
        <v>102</v>
      </c>
      <c r="D957" s="72" t="n">
        <v>0.371</v>
      </c>
      <c r="E957" s="72" t="n">
        <v>0.053</v>
      </c>
      <c r="F957" s="72" t="n">
        <v>0.212</v>
      </c>
      <c r="G957" s="73" t="n">
        <f aca="false">D957+E957+F957</f>
        <v>0.636</v>
      </c>
      <c r="H957" s="73" t="n">
        <f aca="false">I957-G957</f>
        <v>1.064</v>
      </c>
      <c r="I957" s="16" t="n">
        <v>1.7</v>
      </c>
      <c r="J957" s="74" t="n">
        <f aca="false">H957/I957*100</f>
        <v>62.5882352941177</v>
      </c>
      <c r="K957" s="62" t="n">
        <v>303</v>
      </c>
      <c r="L957" s="73" t="n">
        <f aca="false">M957+N957-P957</f>
        <v>-19</v>
      </c>
      <c r="M957" s="74" t="n">
        <v>60</v>
      </c>
      <c r="N957" s="74" t="n">
        <v>10</v>
      </c>
      <c r="O957" s="75" t="n">
        <f aca="false">L957/(H957*Q957)</f>
        <v>-19.6232339089482</v>
      </c>
      <c r="P957" s="74" t="n">
        <v>89</v>
      </c>
      <c r="Q957" s="72" t="n">
        <v>0.91</v>
      </c>
      <c r="R957" s="73" t="n">
        <f aca="false">S957*T957*U957*V957</f>
        <v>6.732</v>
      </c>
      <c r="S957" s="74" t="n">
        <v>6</v>
      </c>
      <c r="T957" s="72" t="n">
        <v>0.45</v>
      </c>
      <c r="U957" s="72" t="n">
        <f aca="false">44/12</f>
        <v>3.66666666666667</v>
      </c>
      <c r="V957" s="72" t="n">
        <f aca="false">IF(B957="озимая пшеница", IF(C957="классическая технология", 0.65, 0.82),
 IF(B957="подсолнечник", IF(C957="классическая технология", 0.68, 0.75),
 IF(B957="кукуруза", IF(C957="классическая технология", 0.65, 0.85),
 IF(B957="многолетние травы", IF(C957="классическая технология", 0.55, 0.7),
 IF(B957="Лён", IF(C957="классическая технология", 0.48, 0.7),
 IF(B957="Горох", IF(C957="классическая технология", 0.55, 0.8),
 "введите корректное значение"
 ))))))</f>
        <v>0.68</v>
      </c>
      <c r="W957" s="73" t="n">
        <f aca="false">H957*X957</f>
        <v>0.93632</v>
      </c>
      <c r="X957" s="72" t="n">
        <v>0.88</v>
      </c>
    </row>
    <row r="958" customFormat="false" ht="15" hidden="false" customHeight="false" outlineLevel="0" collapsed="false">
      <c r="A958" s="59" t="n">
        <v>956</v>
      </c>
      <c r="B958" s="71" t="s">
        <v>107</v>
      </c>
      <c r="C958" s="71" t="s">
        <v>102</v>
      </c>
      <c r="D958" s="72" t="n">
        <v>0.16</v>
      </c>
      <c r="E958" s="72" t="n">
        <v>0.04</v>
      </c>
      <c r="F958" s="72" t="n">
        <v>0.24</v>
      </c>
      <c r="G958" s="73" t="n">
        <f aca="false">D958+E958+F958</f>
        <v>0.44</v>
      </c>
      <c r="H958" s="73" t="n">
        <f aca="false">I958-G958</f>
        <v>0.76</v>
      </c>
      <c r="I958" s="16" t="n">
        <v>1.2</v>
      </c>
      <c r="J958" s="74" t="n">
        <f aca="false">H958/I958*100</f>
        <v>63.3333333333333</v>
      </c>
      <c r="K958" s="62" t="n">
        <v>448</v>
      </c>
      <c r="L958" s="73" t="n">
        <f aca="false">M958+N958-P958</f>
        <v>78</v>
      </c>
      <c r="M958" s="74" t="n">
        <v>129</v>
      </c>
      <c r="N958" s="74" t="n">
        <v>6</v>
      </c>
      <c r="O958" s="75" t="n">
        <f aca="false">L958/(H958*Q958)</f>
        <v>125.160462130937</v>
      </c>
      <c r="P958" s="74" t="n">
        <v>57</v>
      </c>
      <c r="Q958" s="72" t="n">
        <v>0.82</v>
      </c>
      <c r="R958" s="73" t="n">
        <f aca="false">S958*T958*U958*V958</f>
        <v>6.732</v>
      </c>
      <c r="S958" s="74" t="n">
        <v>6</v>
      </c>
      <c r="T958" s="72" t="n">
        <v>0.45</v>
      </c>
      <c r="U958" s="72" t="n">
        <f aca="false">44/12</f>
        <v>3.66666666666667</v>
      </c>
      <c r="V958" s="72" t="n">
        <f aca="false">IF(B958="озимая пшеница", IF(C958="классическая технология", 0.65, 0.82),
 IF(B958="подсолнечник", IF(C958="классическая технология", 0.68, 0.75),
 IF(B958="кукуруза", IF(C958="классическая технология", 0.65, 0.85),
 IF(B958="многолетние травы", IF(C958="классическая технология", 0.55, 0.7),
 IF(B958="Лён", IF(C958="классическая технология", 0.48, 0.7),
 IF(B958="Горох", IF(C958="классическая технология", 0.55, 0.8),
 "введите корректное значение"
 ))))))</f>
        <v>0.68</v>
      </c>
      <c r="W958" s="73" t="n">
        <f aca="false">H958*X958</f>
        <v>0.6156</v>
      </c>
      <c r="X958" s="72" t="n">
        <v>0.81</v>
      </c>
    </row>
    <row r="959" customFormat="false" ht="15" hidden="false" customHeight="false" outlineLevel="0" collapsed="false">
      <c r="A959" s="59" t="n">
        <v>957</v>
      </c>
      <c r="B959" s="71" t="s">
        <v>104</v>
      </c>
      <c r="C959" s="71" t="s">
        <v>102</v>
      </c>
      <c r="D959" s="72" t="n">
        <v>0.3</v>
      </c>
      <c r="E959" s="72" t="n">
        <v>0.15</v>
      </c>
      <c r="F959" s="72" t="n">
        <v>0.3</v>
      </c>
      <c r="G959" s="73" t="n">
        <f aca="false">D959+E959+F959</f>
        <v>0.75</v>
      </c>
      <c r="H959" s="73" t="n">
        <f aca="false">I959-G959</f>
        <v>1.15</v>
      </c>
      <c r="I959" s="16" t="n">
        <v>1.9</v>
      </c>
      <c r="J959" s="74" t="n">
        <f aca="false">H959/I959*100</f>
        <v>60.5263157894737</v>
      </c>
      <c r="K959" s="62" t="n">
        <v>403</v>
      </c>
      <c r="L959" s="73" t="n">
        <f aca="false">M959+N959-P959</f>
        <v>13</v>
      </c>
      <c r="M959" s="74" t="n">
        <v>84</v>
      </c>
      <c r="N959" s="74" t="n">
        <v>6</v>
      </c>
      <c r="O959" s="75" t="n">
        <f aca="false">L959/(H959*Q959)</f>
        <v>11.304347826087</v>
      </c>
      <c r="P959" s="74" t="n">
        <v>77</v>
      </c>
      <c r="Q959" s="72" t="n">
        <v>1</v>
      </c>
      <c r="R959" s="73" t="n">
        <f aca="false">S959*T959*U959*V959</f>
        <v>2.7225</v>
      </c>
      <c r="S959" s="74" t="n">
        <v>3</v>
      </c>
      <c r="T959" s="72" t="n">
        <v>0.45</v>
      </c>
      <c r="U959" s="72" t="n">
        <f aca="false">44/12</f>
        <v>3.66666666666667</v>
      </c>
      <c r="V959" s="72" t="n">
        <f aca="false">IF(B959="озимая пшеница", IF(C959="классическая технология", 0.65, 0.82),
 IF(B959="подсолнечник", IF(C959="классическая технология", 0.68, 0.75),
 IF(B959="кукуруза", IF(C959="классическая технология", 0.65, 0.85),
 IF(B959="многолетние травы", IF(C959="классическая технология", 0.55, 0.7),
 IF(B959="Лён", IF(C959="классическая технология", 0.48, 0.7),
 IF(B959="Горох", IF(C959="классическая технология", 0.55, 0.8),
 "введите корректное значение"
 ))))))</f>
        <v>0.55</v>
      </c>
      <c r="W959" s="73" t="n">
        <f aca="false">H959*X959</f>
        <v>1.012</v>
      </c>
      <c r="X959" s="72" t="n">
        <v>0.88</v>
      </c>
    </row>
    <row r="960" customFormat="false" ht="15" hidden="false" customHeight="false" outlineLevel="0" collapsed="false">
      <c r="A960" s="59" t="n">
        <v>958</v>
      </c>
      <c r="B960" s="71" t="s">
        <v>107</v>
      </c>
      <c r="C960" s="71" t="s">
        <v>102</v>
      </c>
      <c r="D960" s="72" t="n">
        <v>0.45</v>
      </c>
      <c r="E960" s="72" t="n">
        <v>0.15</v>
      </c>
      <c r="F960" s="72" t="n">
        <v>0.6</v>
      </c>
      <c r="G960" s="73" t="n">
        <f aca="false">D960+E960+F960</f>
        <v>1.2</v>
      </c>
      <c r="H960" s="73" t="n">
        <f aca="false">I960-G960</f>
        <v>0.5</v>
      </c>
      <c r="I960" s="16" t="n">
        <v>1.7</v>
      </c>
      <c r="J960" s="74" t="n">
        <f aca="false">H960/I960*100</f>
        <v>29.4117647058824</v>
      </c>
      <c r="K960" s="62" t="n">
        <v>419</v>
      </c>
      <c r="L960" s="73" t="n">
        <f aca="false">M960+N960-P960</f>
        <v>97</v>
      </c>
      <c r="M960" s="74" t="n">
        <v>134</v>
      </c>
      <c r="N960" s="74" t="n">
        <v>14</v>
      </c>
      <c r="O960" s="75" t="n">
        <f aca="false">L960/(H960*Q960)</f>
        <v>242.5</v>
      </c>
      <c r="P960" s="74" t="n">
        <v>51</v>
      </c>
      <c r="Q960" s="72" t="n">
        <v>0.8</v>
      </c>
      <c r="R960" s="73" t="n">
        <f aca="false">S960*T960*U960*V960</f>
        <v>6.732</v>
      </c>
      <c r="S960" s="74" t="n">
        <v>6</v>
      </c>
      <c r="T960" s="72" t="n">
        <v>0.45</v>
      </c>
      <c r="U960" s="72" t="n">
        <f aca="false">44/12</f>
        <v>3.66666666666667</v>
      </c>
      <c r="V960" s="72" t="n">
        <f aca="false">IF(B960="озимая пшеница", IF(C960="классическая технология", 0.65, 0.82),
 IF(B960="подсолнечник", IF(C960="классическая технология", 0.68, 0.75),
 IF(B960="кукуруза", IF(C960="классическая технология", 0.65, 0.85),
 IF(B960="многолетние травы", IF(C960="классическая технология", 0.55, 0.7),
 IF(B960="Лён", IF(C960="классическая технология", 0.48, 0.7),
 IF(B960="Горох", IF(C960="классическая технология", 0.55, 0.8),
 "введите корректное значение"
 ))))))</f>
        <v>0.68</v>
      </c>
      <c r="W960" s="73" t="n">
        <f aca="false">H960*X960</f>
        <v>0.41</v>
      </c>
      <c r="X960" s="72" t="n">
        <v>0.82</v>
      </c>
    </row>
    <row r="961" customFormat="false" ht="15" hidden="false" customHeight="false" outlineLevel="0" collapsed="false">
      <c r="A961" s="59" t="n">
        <v>959</v>
      </c>
      <c r="B961" s="71" t="s">
        <v>106</v>
      </c>
      <c r="C961" s="71" t="s">
        <v>102</v>
      </c>
      <c r="D961" s="72" t="n">
        <v>0.496</v>
      </c>
      <c r="E961" s="72" t="n">
        <v>0.062</v>
      </c>
      <c r="F961" s="72" t="n">
        <v>0.496</v>
      </c>
      <c r="G961" s="73" t="n">
        <f aca="false">D961+E961+F961</f>
        <v>1.054</v>
      </c>
      <c r="H961" s="73" t="n">
        <f aca="false">I961-G961</f>
        <v>3.446</v>
      </c>
      <c r="I961" s="16" t="n">
        <v>4.5</v>
      </c>
      <c r="J961" s="74" t="n">
        <f aca="false">H961/I961*100</f>
        <v>76.5777777777778</v>
      </c>
      <c r="K961" s="62" t="n">
        <v>351</v>
      </c>
      <c r="L961" s="73" t="n">
        <f aca="false">M961+N961-P961</f>
        <v>69</v>
      </c>
      <c r="M961" s="74" t="n">
        <v>138</v>
      </c>
      <c r="N961" s="74" t="n">
        <v>6</v>
      </c>
      <c r="O961" s="75" t="n">
        <f aca="false">L961/(H961*Q961)</f>
        <v>20.225470022336</v>
      </c>
      <c r="P961" s="74" t="n">
        <v>75</v>
      </c>
      <c r="Q961" s="72" t="n">
        <v>0.99</v>
      </c>
      <c r="R961" s="73" t="n">
        <f aca="false">S961*T961*U961*V961</f>
        <v>2.7225</v>
      </c>
      <c r="S961" s="74" t="n">
        <v>3</v>
      </c>
      <c r="T961" s="72" t="n">
        <v>0.45</v>
      </c>
      <c r="U961" s="72" t="n">
        <f aca="false">44/12</f>
        <v>3.66666666666667</v>
      </c>
      <c r="V961" s="72" t="n">
        <f aca="false">IF(B961="озимая пшеница", IF(C961="классическая технология", 0.65, 0.82),
 IF(B961="подсолнечник", IF(C961="классическая технология", 0.68, 0.75),
 IF(B961="кукуруза", IF(C961="классическая технология", 0.65, 0.85),
 IF(B961="многолетние травы", IF(C961="классическая технология", 0.55, 0.7),
 IF(B961="Лён", IF(C961="классическая технология", 0.48, 0.7),
 IF(B961="Горох", IF(C961="классическая технология", 0.55, 0.8),
 "введите корректное значение"
 ))))))</f>
        <v>0.55</v>
      </c>
      <c r="W961" s="73" t="n">
        <f aca="false">H961*X961</f>
        <v>3.20478</v>
      </c>
      <c r="X961" s="72" t="n">
        <v>0.93</v>
      </c>
    </row>
    <row r="962" customFormat="false" ht="15" hidden="false" customHeight="false" outlineLevel="0" collapsed="false">
      <c r="A962" s="59" t="n">
        <v>960</v>
      </c>
      <c r="B962" s="71" t="s">
        <v>100</v>
      </c>
      <c r="C962" s="71" t="s">
        <v>102</v>
      </c>
      <c r="D962" s="72" t="n">
        <v>0.364</v>
      </c>
      <c r="E962" s="72" t="n">
        <v>0.052</v>
      </c>
      <c r="F962" s="72" t="n">
        <v>0.156</v>
      </c>
      <c r="G962" s="73" t="n">
        <f aca="false">D962+E962+F962</f>
        <v>0.572</v>
      </c>
      <c r="H962" s="73" t="n">
        <f aca="false">I962-G962</f>
        <v>0.628</v>
      </c>
      <c r="I962" s="16" t="n">
        <v>1.2</v>
      </c>
      <c r="J962" s="74" t="n">
        <f aca="false">H962/I962*100</f>
        <v>52.3333333333333</v>
      </c>
      <c r="K962" s="62" t="n">
        <v>129</v>
      </c>
      <c r="L962" s="73" t="n">
        <f aca="false">M962+N962-P962</f>
        <v>74</v>
      </c>
      <c r="M962" s="74" t="n">
        <v>116</v>
      </c>
      <c r="N962" s="74" t="n">
        <v>7</v>
      </c>
      <c r="O962" s="75" t="n">
        <f aca="false">L962/(H962*Q962)</f>
        <v>137.016738260998</v>
      </c>
      <c r="P962" s="74" t="n">
        <v>49</v>
      </c>
      <c r="Q962" s="72" t="n">
        <v>0.86</v>
      </c>
      <c r="R962" s="73" t="n">
        <f aca="false">S962*T962*U962*V962</f>
        <v>3.96</v>
      </c>
      <c r="S962" s="74" t="n">
        <v>5</v>
      </c>
      <c r="T962" s="72" t="n">
        <v>0.45</v>
      </c>
      <c r="U962" s="72" t="n">
        <f aca="false">44/12</f>
        <v>3.66666666666667</v>
      </c>
      <c r="V962" s="72" t="n">
        <f aca="false">IF(B962="озимая пшеница", IF(C962="классическая технология", 0.65, 0.82),
 IF(B962="подсолнечник", IF(C962="классическая технология", 0.68, 0.75),
 IF(B962="кукуруза", IF(C962="классическая технология", 0.65, 0.85),
 IF(B962="многолетние травы", IF(C962="классическая технология", 0.55, 0.7),
 IF(B962="Лён", IF(C962="классическая технология", 0.48, 0.7),
 IF(B962="Горох", IF(C962="классическая технология", 0.55, 0.8),
 "введите корректное значение"
 ))))))</f>
        <v>0.48</v>
      </c>
      <c r="W962" s="73" t="n">
        <f aca="false">H962*X962</f>
        <v>0.60288</v>
      </c>
      <c r="X962" s="72" t="n">
        <v>0.96</v>
      </c>
    </row>
    <row r="963" customFormat="false" ht="15" hidden="false" customHeight="false" outlineLevel="0" collapsed="false">
      <c r="A963" s="59" t="n">
        <v>961</v>
      </c>
      <c r="B963" s="71" t="s">
        <v>100</v>
      </c>
      <c r="C963" s="71" t="s">
        <v>102</v>
      </c>
      <c r="D963" s="72" t="n">
        <v>0.264</v>
      </c>
      <c r="E963" s="72" t="n">
        <v>0.088</v>
      </c>
      <c r="F963" s="72" t="n">
        <v>0.088</v>
      </c>
      <c r="G963" s="73" t="n">
        <f aca="false">D963+E963+F963</f>
        <v>0.44</v>
      </c>
      <c r="H963" s="73" t="n">
        <f aca="false">I963-G963</f>
        <v>0.86</v>
      </c>
      <c r="I963" s="16" t="n">
        <v>1.3</v>
      </c>
      <c r="J963" s="74" t="n">
        <f aca="false">H963/I963*100</f>
        <v>66.1538461538462</v>
      </c>
      <c r="K963" s="62" t="n">
        <v>257</v>
      </c>
      <c r="L963" s="73" t="n">
        <f aca="false">M963+N963-P963</f>
        <v>34</v>
      </c>
      <c r="M963" s="74" t="n">
        <v>84</v>
      </c>
      <c r="N963" s="74" t="n">
        <v>8</v>
      </c>
      <c r="O963" s="75" t="n">
        <f aca="false">L963/(H963*Q963)</f>
        <v>43.4449271658574</v>
      </c>
      <c r="P963" s="74" t="n">
        <v>58</v>
      </c>
      <c r="Q963" s="72" t="n">
        <v>0.91</v>
      </c>
      <c r="R963" s="73" t="n">
        <f aca="false">S963*T963*U963*V963</f>
        <v>3.168</v>
      </c>
      <c r="S963" s="74" t="n">
        <v>4</v>
      </c>
      <c r="T963" s="72" t="n">
        <v>0.45</v>
      </c>
      <c r="U963" s="72" t="n">
        <f aca="false">44/12</f>
        <v>3.66666666666667</v>
      </c>
      <c r="V963" s="72" t="n">
        <f aca="false">IF(B963="озимая пшеница", IF(C963="классическая технология", 0.65, 0.82),
 IF(B963="подсолнечник", IF(C963="классическая технология", 0.68, 0.75),
 IF(B963="кукуруза", IF(C963="классическая технология", 0.65, 0.85),
 IF(B963="многолетние травы", IF(C963="классическая технология", 0.55, 0.7),
 IF(B963="Лён", IF(C963="классическая технология", 0.48, 0.7),
 IF(B963="Горох", IF(C963="классическая технология", 0.55, 0.8),
 "введите корректное значение"
 ))))))</f>
        <v>0.48</v>
      </c>
      <c r="W963" s="73" t="n">
        <f aca="false">H963*X963</f>
        <v>0.688</v>
      </c>
      <c r="X963" s="72" t="n">
        <v>0.8</v>
      </c>
    </row>
    <row r="964" customFormat="false" ht="15" hidden="false" customHeight="false" outlineLevel="0" collapsed="false">
      <c r="A964" s="59" t="n">
        <v>962</v>
      </c>
      <c r="B964" s="71" t="s">
        <v>104</v>
      </c>
      <c r="C964" s="71" t="s">
        <v>102</v>
      </c>
      <c r="D964" s="72" t="n">
        <v>0.18</v>
      </c>
      <c r="E964" s="72" t="n">
        <v>0.12</v>
      </c>
      <c r="F964" s="72" t="n">
        <v>0.42</v>
      </c>
      <c r="G964" s="73" t="n">
        <f aca="false">D964+E964+F964</f>
        <v>0.72</v>
      </c>
      <c r="H964" s="73" t="n">
        <f aca="false">I964-G964</f>
        <v>1.48</v>
      </c>
      <c r="I964" s="16" t="n">
        <v>2.2</v>
      </c>
      <c r="J964" s="74" t="n">
        <f aca="false">H964/I964*100</f>
        <v>67.2727272727273</v>
      </c>
      <c r="K964" s="62" t="n">
        <v>461</v>
      </c>
      <c r="L964" s="73" t="n">
        <f aca="false">M964+N964-P964</f>
        <v>4</v>
      </c>
      <c r="M964" s="74" t="n">
        <v>81</v>
      </c>
      <c r="N964" s="74" t="n">
        <v>7</v>
      </c>
      <c r="O964" s="75" t="n">
        <f aca="false">L964/(H964*Q964)</f>
        <v>3.14267756128221</v>
      </c>
      <c r="P964" s="74" t="n">
        <v>84</v>
      </c>
      <c r="Q964" s="72" t="n">
        <v>0.86</v>
      </c>
      <c r="R964" s="73" t="n">
        <f aca="false">S964*T964*U964*V964</f>
        <v>3.63</v>
      </c>
      <c r="S964" s="74" t="n">
        <v>4</v>
      </c>
      <c r="T964" s="72" t="n">
        <v>0.45</v>
      </c>
      <c r="U964" s="72" t="n">
        <f aca="false">44/12</f>
        <v>3.66666666666667</v>
      </c>
      <c r="V964" s="72" t="n">
        <f aca="false">IF(B964="озимая пшеница", IF(C964="классическая технология", 0.65, 0.82),
 IF(B964="подсолнечник", IF(C964="классическая технология", 0.68, 0.75),
 IF(B964="кукуруза", IF(C964="классическая технология", 0.65, 0.85),
 IF(B964="многолетние травы", IF(C964="классическая технология", 0.55, 0.7),
 IF(B964="Лён", IF(C964="классическая технология", 0.48, 0.7),
 IF(B964="Горох", IF(C964="классическая технология", 0.55, 0.8),
 "введите корректное значение"
 ))))))</f>
        <v>0.55</v>
      </c>
      <c r="W964" s="73" t="n">
        <f aca="false">H964*X964</f>
        <v>1.1988</v>
      </c>
      <c r="X964" s="72" t="n">
        <v>0.81</v>
      </c>
    </row>
    <row r="965" customFormat="false" ht="15" hidden="false" customHeight="false" outlineLevel="0" collapsed="false">
      <c r="A965" s="59" t="n">
        <v>963</v>
      </c>
      <c r="B965" s="71" t="s">
        <v>107</v>
      </c>
      <c r="C965" s="71" t="s">
        <v>102</v>
      </c>
      <c r="D965" s="72" t="n">
        <v>0.305</v>
      </c>
      <c r="E965" s="72" t="n">
        <v>0.122</v>
      </c>
      <c r="F965" s="72" t="n">
        <v>0.305</v>
      </c>
      <c r="G965" s="73" t="n">
        <f aca="false">D965+E965+F965</f>
        <v>0.732</v>
      </c>
      <c r="H965" s="73" t="n">
        <f aca="false">I965-G965</f>
        <v>1.068</v>
      </c>
      <c r="I965" s="16" t="n">
        <v>1.8</v>
      </c>
      <c r="J965" s="74" t="n">
        <f aca="false">H965/I965*100</f>
        <v>59.3333333333333</v>
      </c>
      <c r="K965" s="62" t="n">
        <v>397</v>
      </c>
      <c r="L965" s="73" t="n">
        <f aca="false">M965+N965-P965</f>
        <v>87</v>
      </c>
      <c r="M965" s="74" t="n">
        <v>130</v>
      </c>
      <c r="N965" s="74" t="n">
        <v>7</v>
      </c>
      <c r="O965" s="75" t="n">
        <f aca="false">L965/(H965*Q965)</f>
        <v>95.8360872438863</v>
      </c>
      <c r="P965" s="74" t="n">
        <v>50</v>
      </c>
      <c r="Q965" s="72" t="n">
        <v>0.85</v>
      </c>
      <c r="R965" s="73" t="n">
        <f aca="false">S965*T965*U965*V965</f>
        <v>3.366</v>
      </c>
      <c r="S965" s="74" t="n">
        <v>3</v>
      </c>
      <c r="T965" s="72" t="n">
        <v>0.45</v>
      </c>
      <c r="U965" s="72" t="n">
        <f aca="false">44/12</f>
        <v>3.66666666666667</v>
      </c>
      <c r="V965" s="72" t="n">
        <f aca="false">IF(B965="озимая пшеница", IF(C965="классическая технология", 0.65, 0.82),
 IF(B965="подсолнечник", IF(C965="классическая технология", 0.68, 0.75),
 IF(B965="кукуруза", IF(C965="классическая технология", 0.65, 0.85),
 IF(B965="многолетние травы", IF(C965="классическая технология", 0.55, 0.7),
 IF(B965="Лён", IF(C965="классическая технология", 0.48, 0.7),
 IF(B965="Горох", IF(C965="классическая технология", 0.55, 0.8),
 "введите корректное значение"
 ))))))</f>
        <v>0.68</v>
      </c>
      <c r="W965" s="73" t="n">
        <f aca="false">H965*X965</f>
        <v>0.86508</v>
      </c>
      <c r="X965" s="72" t="n">
        <v>0.81</v>
      </c>
    </row>
    <row r="966" customFormat="false" ht="15" hidden="false" customHeight="false" outlineLevel="0" collapsed="false">
      <c r="A966" s="59" t="n">
        <v>964</v>
      </c>
      <c r="B966" s="71" t="s">
        <v>106</v>
      </c>
      <c r="C966" s="71" t="s">
        <v>102</v>
      </c>
      <c r="D966" s="72" t="n">
        <v>0.26</v>
      </c>
      <c r="E966" s="72" t="n">
        <v>0.13</v>
      </c>
      <c r="F966" s="72" t="n">
        <v>0.325</v>
      </c>
      <c r="G966" s="73" t="n">
        <f aca="false">D966+E966+F966</f>
        <v>0.715</v>
      </c>
      <c r="H966" s="73" t="n">
        <f aca="false">I966-G966</f>
        <v>3.585</v>
      </c>
      <c r="I966" s="16" t="n">
        <v>4.3</v>
      </c>
      <c r="J966" s="74" t="n">
        <f aca="false">H966/I966*100</f>
        <v>83.3720930232558</v>
      </c>
      <c r="K966" s="62" t="n">
        <v>382</v>
      </c>
      <c r="L966" s="73" t="n">
        <f aca="false">M966+N966-P966</f>
        <v>81</v>
      </c>
      <c r="M966" s="74" t="n">
        <v>120</v>
      </c>
      <c r="N966" s="74" t="n">
        <v>5</v>
      </c>
      <c r="O966" s="75" t="n">
        <f aca="false">L966/(H966*Q966)</f>
        <v>24.0363215525683</v>
      </c>
      <c r="P966" s="74" t="n">
        <v>44</v>
      </c>
      <c r="Q966" s="72" t="n">
        <v>0.94</v>
      </c>
      <c r="R966" s="73" t="n">
        <f aca="false">S966*T966*U966*V966</f>
        <v>3.63</v>
      </c>
      <c r="S966" s="74" t="n">
        <v>4</v>
      </c>
      <c r="T966" s="72" t="n">
        <v>0.45</v>
      </c>
      <c r="U966" s="72" t="n">
        <f aca="false">44/12</f>
        <v>3.66666666666667</v>
      </c>
      <c r="V966" s="72" t="n">
        <f aca="false">IF(B966="озимая пшеница", IF(C966="классическая технология", 0.65, 0.82),
 IF(B966="подсолнечник", IF(C966="классическая технология", 0.68, 0.75),
 IF(B966="кукуруза", IF(C966="классическая технология", 0.65, 0.85),
 IF(B966="многолетние травы", IF(C966="классическая технология", 0.55, 0.7),
 IF(B966="Лён", IF(C966="классическая технология", 0.48, 0.7),
 IF(B966="Горох", IF(C966="классическая технология", 0.55, 0.8),
 "введите корректное значение"
 ))))))</f>
        <v>0.55</v>
      </c>
      <c r="W966" s="73" t="n">
        <f aca="false">H966*X966</f>
        <v>3.2982</v>
      </c>
      <c r="X966" s="72" t="n">
        <v>0.92</v>
      </c>
    </row>
    <row r="967" customFormat="false" ht="15" hidden="false" customHeight="false" outlineLevel="0" collapsed="false">
      <c r="A967" s="59" t="n">
        <v>965</v>
      </c>
      <c r="B967" s="71" t="s">
        <v>103</v>
      </c>
      <c r="C967" s="71" t="s">
        <v>101</v>
      </c>
      <c r="D967" s="72" t="n">
        <v>0.177</v>
      </c>
      <c r="E967" s="72" t="n">
        <v>0.118</v>
      </c>
      <c r="F967" s="72" t="n">
        <v>0.472</v>
      </c>
      <c r="G967" s="73" t="n">
        <f aca="false">D967+E967+F967</f>
        <v>0.767</v>
      </c>
      <c r="H967" s="73" t="n">
        <f aca="false">I967-G967</f>
        <v>3.933</v>
      </c>
      <c r="I967" s="16" t="n">
        <v>4.7</v>
      </c>
      <c r="J967" s="74" t="n">
        <f aca="false">H967/I967*100</f>
        <v>83.6808510638298</v>
      </c>
      <c r="K967" s="62" t="n">
        <v>261</v>
      </c>
      <c r="L967" s="73" t="n">
        <f aca="false">M967+N967-P967</f>
        <v>77</v>
      </c>
      <c r="M967" s="74" t="n">
        <v>121</v>
      </c>
      <c r="N967" s="74" t="n">
        <v>15</v>
      </c>
      <c r="O967" s="75" t="n">
        <f aca="false">L967/(H967*Q967)</f>
        <v>24.4724129163488</v>
      </c>
      <c r="P967" s="74" t="n">
        <v>59</v>
      </c>
      <c r="Q967" s="72" t="n">
        <v>0.8</v>
      </c>
      <c r="R967" s="73" t="n">
        <f aca="false">S967*T967*U967*V967</f>
        <v>6.765</v>
      </c>
      <c r="S967" s="74" t="n">
        <v>5</v>
      </c>
      <c r="T967" s="72" t="n">
        <v>0.45</v>
      </c>
      <c r="U967" s="72" t="n">
        <f aca="false">44/12</f>
        <v>3.66666666666667</v>
      </c>
      <c r="V967" s="72" t="n">
        <f aca="false">IF(B967="озимая пшеница", IF(C967="классическая технология", 0.65, 0.82),
 IF(B967="подсолнечник", IF(C967="классическая технология", 0.68, 0.75),
 IF(B967="кукуруза", IF(C967="классическая технология", 0.65, 0.85),
 IF(B967="многолетние травы", IF(C967="классическая технология", 0.55, 0.7),
 IF(B967="Лён", IF(C967="классическая технология", 0.48, 0.7),
 IF(B967="Горох", IF(C967="классическая технология", 0.55, 0.8),
 "введите корректное значение"
 ))))))</f>
        <v>0.82</v>
      </c>
      <c r="W967" s="73" t="n">
        <f aca="false">H967*X967</f>
        <v>3.61836</v>
      </c>
      <c r="X967" s="72" t="n">
        <v>0.92</v>
      </c>
    </row>
    <row r="968" customFormat="false" ht="15" hidden="false" customHeight="false" outlineLevel="0" collapsed="false">
      <c r="A968" s="59" t="n">
        <v>966</v>
      </c>
      <c r="B968" s="71" t="s">
        <v>105</v>
      </c>
      <c r="C968" s="71" t="s">
        <v>101</v>
      </c>
      <c r="D968" s="72" t="n">
        <v>0.322</v>
      </c>
      <c r="E968" s="72" t="n">
        <v>0.046</v>
      </c>
      <c r="F968" s="72" t="n">
        <v>0.276</v>
      </c>
      <c r="G968" s="73" t="n">
        <f aca="false">D968+E968+F968</f>
        <v>0.644</v>
      </c>
      <c r="H968" s="73" t="n">
        <f aca="false">I968-G968</f>
        <v>3.756</v>
      </c>
      <c r="I968" s="16" t="n">
        <v>4.4</v>
      </c>
      <c r="J968" s="74" t="n">
        <f aca="false">H968/I968*100</f>
        <v>85.3636363636364</v>
      </c>
      <c r="K968" s="62" t="n">
        <v>190</v>
      </c>
      <c r="L968" s="73" t="n">
        <f aca="false">M968+N968-P968</f>
        <v>71</v>
      </c>
      <c r="M968" s="74" t="n">
        <v>116</v>
      </c>
      <c r="N968" s="74" t="n">
        <v>11</v>
      </c>
      <c r="O968" s="75" t="n">
        <f aca="false">L968/(H968*Q968)</f>
        <v>21.7276878067888</v>
      </c>
      <c r="P968" s="74" t="n">
        <v>56</v>
      </c>
      <c r="Q968" s="72" t="n">
        <v>0.87</v>
      </c>
      <c r="R968" s="73" t="n">
        <f aca="false">S968*T968*U968*V968</f>
        <v>8.415</v>
      </c>
      <c r="S968" s="74" t="n">
        <v>6</v>
      </c>
      <c r="T968" s="72" t="n">
        <v>0.45</v>
      </c>
      <c r="U968" s="72" t="n">
        <f aca="false">44/12</f>
        <v>3.66666666666667</v>
      </c>
      <c r="V968" s="72" t="n">
        <f aca="false">IF(B968="озимая пшеница", IF(C968="классическая технология", 0.65, 0.82),
 IF(B968="подсолнечник", IF(C968="классическая технология", 0.68, 0.75),
 IF(B968="кукуруза", IF(C968="классическая технология", 0.65, 0.85),
 IF(B968="многолетние травы", IF(C968="классическая технология", 0.55, 0.7),
 IF(B968="Лён", IF(C968="классическая технология", 0.48, 0.7),
 IF(B968="Горох", IF(C968="классическая технология", 0.55, 0.8),
 "введите корректное значение"
 ))))))</f>
        <v>0.85</v>
      </c>
      <c r="W968" s="73" t="n">
        <f aca="false">H968*X968</f>
        <v>3.04236</v>
      </c>
      <c r="X968" s="72" t="n">
        <v>0.81</v>
      </c>
    </row>
    <row r="969" customFormat="false" ht="15" hidden="false" customHeight="false" outlineLevel="0" collapsed="false">
      <c r="A969" s="59" t="n">
        <v>967</v>
      </c>
      <c r="B969" s="71" t="s">
        <v>104</v>
      </c>
      <c r="C969" s="71" t="s">
        <v>101</v>
      </c>
      <c r="D969" s="72" t="n">
        <v>0.245</v>
      </c>
      <c r="E969" s="72" t="n">
        <v>0.098</v>
      </c>
      <c r="F969" s="72" t="n">
        <v>0.245</v>
      </c>
      <c r="G969" s="73" t="n">
        <f aca="false">D969+E969+F969</f>
        <v>0.588</v>
      </c>
      <c r="H969" s="73" t="n">
        <f aca="false">I969-G969</f>
        <v>1.812</v>
      </c>
      <c r="I969" s="16" t="n">
        <v>2.4</v>
      </c>
      <c r="J969" s="74" t="n">
        <f aca="false">H969/I969*100</f>
        <v>75.5</v>
      </c>
      <c r="K969" s="62" t="n">
        <v>496</v>
      </c>
      <c r="L969" s="73" t="n">
        <f aca="false">M969+N969-P969</f>
        <v>25</v>
      </c>
      <c r="M969" s="74" t="n">
        <v>79</v>
      </c>
      <c r="N969" s="74" t="n">
        <v>13</v>
      </c>
      <c r="O969" s="75" t="n">
        <f aca="false">L969/(H969*Q969)</f>
        <v>14.523062623446</v>
      </c>
      <c r="P969" s="74" t="n">
        <v>67</v>
      </c>
      <c r="Q969" s="72" t="n">
        <v>0.95</v>
      </c>
      <c r="R969" s="73" t="n">
        <f aca="false">S969*T969*U969*V969</f>
        <v>3.96</v>
      </c>
      <c r="S969" s="74" t="n">
        <v>3</v>
      </c>
      <c r="T969" s="72" t="n">
        <v>0.45</v>
      </c>
      <c r="U969" s="72" t="n">
        <f aca="false">44/12</f>
        <v>3.66666666666667</v>
      </c>
      <c r="V969" s="72" t="n">
        <f aca="false">IF(B969="озимая пшеница", IF(C969="классическая технология", 0.65, 0.82),
 IF(B969="подсолнечник", IF(C969="классическая технология", 0.68, 0.75),
 IF(B969="кукуруза", IF(C969="классическая технология", 0.65, 0.85),
 IF(B969="многолетние травы", IF(C969="классическая технология", 0.55, 0.7),
 IF(B969="Лён", IF(C969="классическая технология", 0.48, 0.7),
 IF(B969="Горох", IF(C969="классическая технология", 0.55, 0.8),
 "введите корректное значение"
 ))))))</f>
        <v>0.8</v>
      </c>
      <c r="W969" s="73" t="n">
        <f aca="false">H969*X969</f>
        <v>1.79388</v>
      </c>
      <c r="X969" s="72" t="n">
        <v>0.99</v>
      </c>
    </row>
    <row r="970" customFormat="false" ht="15" hidden="false" customHeight="false" outlineLevel="0" collapsed="false">
      <c r="A970" s="59" t="n">
        <v>968</v>
      </c>
      <c r="B970" s="71" t="s">
        <v>107</v>
      </c>
      <c r="C970" s="71" t="s">
        <v>101</v>
      </c>
      <c r="D970" s="72" t="n">
        <v>0.301</v>
      </c>
      <c r="E970" s="72" t="n">
        <v>0.043</v>
      </c>
      <c r="F970" s="72" t="n">
        <v>0.344</v>
      </c>
      <c r="G970" s="73" t="n">
        <f aca="false">D970+E970+F970</f>
        <v>0.688</v>
      </c>
      <c r="H970" s="73" t="n">
        <f aca="false">I970-G970</f>
        <v>0.412</v>
      </c>
      <c r="I970" s="16" t="n">
        <v>1.1</v>
      </c>
      <c r="J970" s="74" t="n">
        <f aca="false">H970/I970*100</f>
        <v>37.4545454545455</v>
      </c>
      <c r="K970" s="62" t="n">
        <v>154</v>
      </c>
      <c r="L970" s="73" t="n">
        <f aca="false">M970+N970-P970</f>
        <v>47</v>
      </c>
      <c r="M970" s="74" t="n">
        <v>75</v>
      </c>
      <c r="N970" s="74" t="n">
        <v>14</v>
      </c>
      <c r="O970" s="75" t="n">
        <f aca="false">L970/(H970*Q970)</f>
        <v>116.405785615217</v>
      </c>
      <c r="P970" s="74" t="n">
        <v>42</v>
      </c>
      <c r="Q970" s="72" t="n">
        <v>0.98</v>
      </c>
      <c r="R970" s="73" t="n">
        <f aca="false">S970*T970*U970*V970</f>
        <v>4.95</v>
      </c>
      <c r="S970" s="74" t="n">
        <v>4</v>
      </c>
      <c r="T970" s="72" t="n">
        <v>0.45</v>
      </c>
      <c r="U970" s="72" t="n">
        <f aca="false">44/12</f>
        <v>3.66666666666667</v>
      </c>
      <c r="V970" s="72" t="n">
        <f aca="false">IF(B970="озимая пшеница", IF(C970="классическая технология", 0.65, 0.82),
 IF(B970="подсолнечник", IF(C970="классическая технология", 0.68, 0.75),
 IF(B970="кукуруза", IF(C970="классическая технология", 0.65, 0.85),
 IF(B970="многолетние травы", IF(C970="классическая технология", 0.55, 0.7),
 IF(B970="Лён", IF(C970="классическая технология", 0.48, 0.7),
 IF(B970="Горох", IF(C970="классическая технология", 0.55, 0.8),
 "введите корректное значение"
 ))))))</f>
        <v>0.75</v>
      </c>
      <c r="W970" s="73" t="n">
        <f aca="false">H970*X970</f>
        <v>0.3914</v>
      </c>
      <c r="X970" s="72" t="n">
        <v>0.95</v>
      </c>
    </row>
    <row r="971" customFormat="false" ht="15" hidden="false" customHeight="false" outlineLevel="0" collapsed="false">
      <c r="A971" s="59" t="n">
        <v>969</v>
      </c>
      <c r="B971" s="71" t="s">
        <v>100</v>
      </c>
      <c r="C971" s="71" t="s">
        <v>101</v>
      </c>
      <c r="D971" s="72" t="n">
        <v>0.129</v>
      </c>
      <c r="E971" s="72" t="n">
        <v>0.043</v>
      </c>
      <c r="F971" s="72" t="n">
        <v>0.344</v>
      </c>
      <c r="G971" s="73" t="n">
        <f aca="false">D971+E971+F971</f>
        <v>0.516</v>
      </c>
      <c r="H971" s="73" t="n">
        <f aca="false">I971-G971</f>
        <v>0.384</v>
      </c>
      <c r="I971" s="16" t="n">
        <v>0.9</v>
      </c>
      <c r="J971" s="74" t="n">
        <f aca="false">H971/I971*100</f>
        <v>42.6666666666667</v>
      </c>
      <c r="K971" s="62" t="n">
        <v>440</v>
      </c>
      <c r="L971" s="73" t="n">
        <f aca="false">M971+N971-P971</f>
        <v>53</v>
      </c>
      <c r="M971" s="74" t="n">
        <v>82</v>
      </c>
      <c r="N971" s="74" t="n">
        <v>13</v>
      </c>
      <c r="O971" s="75" t="n">
        <f aca="false">L971/(H971*Q971)</f>
        <v>140.837585034014</v>
      </c>
      <c r="P971" s="74" t="n">
        <v>42</v>
      </c>
      <c r="Q971" s="72" t="n">
        <v>0.98</v>
      </c>
      <c r="R971" s="73" t="n">
        <f aca="false">S971*T971*U971*V971</f>
        <v>6.93</v>
      </c>
      <c r="S971" s="74" t="n">
        <v>6</v>
      </c>
      <c r="T971" s="72" t="n">
        <v>0.45</v>
      </c>
      <c r="U971" s="72" t="n">
        <f aca="false">44/12</f>
        <v>3.66666666666667</v>
      </c>
      <c r="V971" s="72" t="n">
        <f aca="false">IF(B971="озимая пшеница", IF(C971="классическая технология", 0.65, 0.82),
 IF(B971="подсолнечник", IF(C971="классическая технология", 0.68, 0.75),
 IF(B971="кукуруза", IF(C971="классическая технология", 0.65, 0.85),
 IF(B971="многолетние травы", IF(C971="классическая технология", 0.55, 0.7),
 IF(B971="Лён", IF(C971="классическая технология", 0.48, 0.7),
 IF(B971="Горох", IF(C971="классическая технология", 0.55, 0.8),
 "введите корректное значение"
 ))))))</f>
        <v>0.7</v>
      </c>
      <c r="W971" s="73" t="n">
        <f aca="false">H971*X971</f>
        <v>0.32256</v>
      </c>
      <c r="X971" s="72" t="n">
        <v>0.84</v>
      </c>
    </row>
    <row r="972" customFormat="false" ht="15" hidden="false" customHeight="false" outlineLevel="0" collapsed="false">
      <c r="A972" s="59" t="n">
        <v>970</v>
      </c>
      <c r="B972" s="71" t="s">
        <v>106</v>
      </c>
      <c r="C972" s="71" t="s">
        <v>101</v>
      </c>
      <c r="D972" s="72" t="n">
        <v>0.192</v>
      </c>
      <c r="E972" s="72" t="n">
        <v>0.128</v>
      </c>
      <c r="F972" s="72" t="n">
        <v>0.448</v>
      </c>
      <c r="G972" s="73" t="n">
        <f aca="false">D972+E972+F972</f>
        <v>0.768</v>
      </c>
      <c r="H972" s="73" t="n">
        <f aca="false">I972-G972</f>
        <v>3.532</v>
      </c>
      <c r="I972" s="16" t="n">
        <v>4.3</v>
      </c>
      <c r="J972" s="74" t="n">
        <f aca="false">H972/I972*100</f>
        <v>82.1395348837209</v>
      </c>
      <c r="K972" s="62" t="n">
        <v>334</v>
      </c>
      <c r="L972" s="73" t="n">
        <f aca="false">M972+N972-P972</f>
        <v>2</v>
      </c>
      <c r="M972" s="74" t="n">
        <v>70</v>
      </c>
      <c r="N972" s="74" t="n">
        <v>7</v>
      </c>
      <c r="O972" s="75" t="n">
        <f aca="false">L972/(H972*Q972)</f>
        <v>0.643467517759704</v>
      </c>
      <c r="P972" s="74" t="n">
        <v>75</v>
      </c>
      <c r="Q972" s="72" t="n">
        <v>0.88</v>
      </c>
      <c r="R972" s="73" t="n">
        <f aca="false">S972*T972*U972*V972</f>
        <v>5.775</v>
      </c>
      <c r="S972" s="74" t="n">
        <v>5</v>
      </c>
      <c r="T972" s="72" t="n">
        <v>0.45</v>
      </c>
      <c r="U972" s="72" t="n">
        <f aca="false">44/12</f>
        <v>3.66666666666667</v>
      </c>
      <c r="V972" s="72" t="n">
        <f aca="false">IF(B972="озимая пшеница", IF(C972="классическая технология", 0.65, 0.82),
 IF(B972="подсолнечник", IF(C972="классическая технология", 0.68, 0.75),
 IF(B972="кукуруза", IF(C972="классическая технология", 0.65, 0.85),
 IF(B972="многолетние травы", IF(C972="классическая технология", 0.55, 0.7),
 IF(B972="Лён", IF(C972="классическая технология", 0.48, 0.7),
 IF(B972="Горох", IF(C972="классическая технология", 0.55, 0.8),
 "введите корректное значение"
 ))))))</f>
        <v>0.7</v>
      </c>
      <c r="W972" s="73" t="n">
        <f aca="false">H972*X972</f>
        <v>2.8256</v>
      </c>
      <c r="X972" s="72" t="n">
        <v>0.8</v>
      </c>
    </row>
    <row r="973" customFormat="false" ht="15" hidden="false" customHeight="false" outlineLevel="0" collapsed="false">
      <c r="A973" s="59" t="n">
        <v>971</v>
      </c>
      <c r="B973" s="71" t="s">
        <v>100</v>
      </c>
      <c r="C973" s="71" t="s">
        <v>101</v>
      </c>
      <c r="D973" s="72" t="n">
        <v>0.396</v>
      </c>
      <c r="E973" s="72" t="n">
        <v>0.132</v>
      </c>
      <c r="F973" s="72" t="n">
        <v>0.462</v>
      </c>
      <c r="G973" s="73" t="n">
        <f aca="false">D973+E973+F973</f>
        <v>0.99</v>
      </c>
      <c r="H973" s="73" t="n">
        <f aca="false">I973-G973</f>
        <v>0.11</v>
      </c>
      <c r="I973" s="16" t="n">
        <v>1.1</v>
      </c>
      <c r="J973" s="74" t="n">
        <f aca="false">H973/I973*100</f>
        <v>10</v>
      </c>
      <c r="K973" s="62" t="n">
        <v>481</v>
      </c>
      <c r="L973" s="73" t="n">
        <f aca="false">M973+N973-P973</f>
        <v>85</v>
      </c>
      <c r="M973" s="74" t="n">
        <v>149</v>
      </c>
      <c r="N973" s="74" t="n">
        <v>5</v>
      </c>
      <c r="O973" s="75" t="n">
        <f aca="false">L973/(H973*Q973)</f>
        <v>839.9209486166</v>
      </c>
      <c r="P973" s="74" t="n">
        <v>69</v>
      </c>
      <c r="Q973" s="72" t="n">
        <v>0.92</v>
      </c>
      <c r="R973" s="73" t="n">
        <f aca="false">S973*T973*U973*V973</f>
        <v>6.93</v>
      </c>
      <c r="S973" s="74" t="n">
        <v>6</v>
      </c>
      <c r="T973" s="72" t="n">
        <v>0.45</v>
      </c>
      <c r="U973" s="72" t="n">
        <f aca="false">44/12</f>
        <v>3.66666666666667</v>
      </c>
      <c r="V973" s="72" t="n">
        <f aca="false">IF(B973="озимая пшеница", IF(C973="классическая технология", 0.65, 0.82),
 IF(B973="подсолнечник", IF(C973="классическая технология", 0.68, 0.75),
 IF(B973="кукуруза", IF(C973="классическая технология", 0.65, 0.85),
 IF(B973="многолетние травы", IF(C973="классическая технология", 0.55, 0.7),
 IF(B973="Лён", IF(C973="классическая технология", 0.48, 0.7),
 IF(B973="Горох", IF(C973="классическая технология", 0.55, 0.8),
 "введите корректное значение"
 ))))))</f>
        <v>0.7</v>
      </c>
      <c r="W973" s="73" t="n">
        <f aca="false">H973*X973</f>
        <v>0.1023</v>
      </c>
      <c r="X973" s="72" t="n">
        <v>0.93</v>
      </c>
    </row>
    <row r="974" customFormat="false" ht="15" hidden="false" customHeight="false" outlineLevel="0" collapsed="false">
      <c r="A974" s="59" t="n">
        <v>972</v>
      </c>
      <c r="B974" s="71" t="s">
        <v>105</v>
      </c>
      <c r="C974" s="71" t="s">
        <v>101</v>
      </c>
      <c r="D974" s="72" t="n">
        <v>0.284</v>
      </c>
      <c r="E974" s="72" t="n">
        <v>0.071</v>
      </c>
      <c r="F974" s="72" t="n">
        <v>0.426</v>
      </c>
      <c r="G974" s="73" t="n">
        <f aca="false">D974+E974+F974</f>
        <v>0.781</v>
      </c>
      <c r="H974" s="73" t="n">
        <f aca="false">I974-G974</f>
        <v>2.819</v>
      </c>
      <c r="I974" s="16" t="n">
        <v>3.6</v>
      </c>
      <c r="J974" s="74" t="n">
        <f aca="false">H974/I974*100</f>
        <v>78.3055555555556</v>
      </c>
      <c r="K974" s="62" t="n">
        <v>167</v>
      </c>
      <c r="L974" s="73" t="n">
        <f aca="false">M974+N974-P974</f>
        <v>10</v>
      </c>
      <c r="M974" s="74" t="n">
        <v>78</v>
      </c>
      <c r="N974" s="74" t="n">
        <v>12</v>
      </c>
      <c r="O974" s="75" t="n">
        <f aca="false">L974/(H974*Q974)</f>
        <v>4.27392436008668</v>
      </c>
      <c r="P974" s="74" t="n">
        <v>80</v>
      </c>
      <c r="Q974" s="72" t="n">
        <v>0.83</v>
      </c>
      <c r="R974" s="73" t="n">
        <f aca="false">S974*T974*U974*V974</f>
        <v>5.61</v>
      </c>
      <c r="S974" s="74" t="n">
        <v>4</v>
      </c>
      <c r="T974" s="72" t="n">
        <v>0.45</v>
      </c>
      <c r="U974" s="72" t="n">
        <f aca="false">44/12</f>
        <v>3.66666666666667</v>
      </c>
      <c r="V974" s="72" t="n">
        <f aca="false">IF(B974="озимая пшеница", IF(C974="классическая технология", 0.65, 0.82),
 IF(B974="подсолнечник", IF(C974="классическая технология", 0.68, 0.75),
 IF(B974="кукуруза", IF(C974="классическая технология", 0.65, 0.85),
 IF(B974="многолетние травы", IF(C974="классическая технология", 0.55, 0.7),
 IF(B974="Лён", IF(C974="классическая технология", 0.48, 0.7),
 IF(B974="Горох", IF(C974="классическая технология", 0.55, 0.8),
 "введите корректное значение"
 ))))))</f>
        <v>0.85</v>
      </c>
      <c r="W974" s="73" t="n">
        <f aca="false">H974*X974</f>
        <v>2.31158</v>
      </c>
      <c r="X974" s="72" t="n">
        <v>0.82</v>
      </c>
    </row>
    <row r="975" customFormat="false" ht="15" hidden="false" customHeight="false" outlineLevel="0" collapsed="false">
      <c r="A975" s="59" t="n">
        <v>973</v>
      </c>
      <c r="B975" s="71" t="s">
        <v>105</v>
      </c>
      <c r="C975" s="71" t="s">
        <v>101</v>
      </c>
      <c r="D975" s="72" t="n">
        <v>0.518</v>
      </c>
      <c r="E975" s="72" t="n">
        <v>0.148</v>
      </c>
      <c r="F975" s="72" t="n">
        <v>0.592</v>
      </c>
      <c r="G975" s="73" t="n">
        <f aca="false">D975+E975+F975</f>
        <v>1.258</v>
      </c>
      <c r="H975" s="73" t="n">
        <f aca="false">I975-G975</f>
        <v>3.342</v>
      </c>
      <c r="I975" s="16" t="n">
        <v>4.6</v>
      </c>
      <c r="J975" s="74" t="n">
        <f aca="false">H975/I975*100</f>
        <v>72.6521739130435</v>
      </c>
      <c r="K975" s="62" t="n">
        <v>412</v>
      </c>
      <c r="L975" s="73" t="n">
        <f aca="false">M975+N975-P975</f>
        <v>55</v>
      </c>
      <c r="M975" s="74" t="n">
        <v>123</v>
      </c>
      <c r="N975" s="74" t="n">
        <v>10</v>
      </c>
      <c r="O975" s="75" t="n">
        <f aca="false">L975/(H975*Q975)</f>
        <v>18.7013764213046</v>
      </c>
      <c r="P975" s="74" t="n">
        <v>78</v>
      </c>
      <c r="Q975" s="72" t="n">
        <v>0.88</v>
      </c>
      <c r="R975" s="73" t="n">
        <f aca="false">S975*T975*U975*V975</f>
        <v>4.2075</v>
      </c>
      <c r="S975" s="74" t="n">
        <v>3</v>
      </c>
      <c r="T975" s="72" t="n">
        <v>0.45</v>
      </c>
      <c r="U975" s="72" t="n">
        <f aca="false">44/12</f>
        <v>3.66666666666667</v>
      </c>
      <c r="V975" s="72" t="n">
        <f aca="false">IF(B975="озимая пшеница", IF(C975="классическая технология", 0.65, 0.82),
 IF(B975="подсолнечник", IF(C975="классическая технология", 0.68, 0.75),
 IF(B975="кукуруза", IF(C975="классическая технология", 0.65, 0.85),
 IF(B975="многолетние травы", IF(C975="классическая технология", 0.55, 0.7),
 IF(B975="Лён", IF(C975="классическая технология", 0.48, 0.7),
 IF(B975="Горох", IF(C975="классическая технология", 0.55, 0.8),
 "введите корректное значение"
 ))))))</f>
        <v>0.85</v>
      </c>
      <c r="W975" s="73" t="n">
        <f aca="false">H975*X975</f>
        <v>3.20832</v>
      </c>
      <c r="X975" s="72" t="n">
        <v>0.96</v>
      </c>
    </row>
    <row r="976" customFormat="false" ht="15" hidden="false" customHeight="false" outlineLevel="0" collapsed="false">
      <c r="A976" s="59" t="n">
        <v>974</v>
      </c>
      <c r="B976" s="71" t="s">
        <v>105</v>
      </c>
      <c r="C976" s="71" t="s">
        <v>101</v>
      </c>
      <c r="D976" s="72" t="n">
        <v>0.225</v>
      </c>
      <c r="E976" s="72" t="n">
        <v>0.045</v>
      </c>
      <c r="F976" s="72" t="n">
        <v>0.315</v>
      </c>
      <c r="G976" s="73" t="n">
        <f aca="false">D976+E976+F976</f>
        <v>0.585</v>
      </c>
      <c r="H976" s="73" t="n">
        <f aca="false">I976-G976</f>
        <v>3.315</v>
      </c>
      <c r="I976" s="16" t="n">
        <v>3.9</v>
      </c>
      <c r="J976" s="74" t="n">
        <f aca="false">H976/I976*100</f>
        <v>85</v>
      </c>
      <c r="K976" s="62" t="n">
        <v>138</v>
      </c>
      <c r="L976" s="73" t="n">
        <f aca="false">M976+N976-P976</f>
        <v>14</v>
      </c>
      <c r="M976" s="74" t="n">
        <v>52</v>
      </c>
      <c r="N976" s="74" t="n">
        <v>12</v>
      </c>
      <c r="O976" s="75" t="n">
        <f aca="false">L976/(H976*Q976)</f>
        <v>4.54110511036507</v>
      </c>
      <c r="P976" s="74" t="n">
        <v>50</v>
      </c>
      <c r="Q976" s="72" t="n">
        <v>0.93</v>
      </c>
      <c r="R976" s="73" t="n">
        <f aca="false">S976*T976*U976*V976</f>
        <v>4.2075</v>
      </c>
      <c r="S976" s="74" t="n">
        <v>3</v>
      </c>
      <c r="T976" s="72" t="n">
        <v>0.45</v>
      </c>
      <c r="U976" s="72" t="n">
        <f aca="false">44/12</f>
        <v>3.66666666666667</v>
      </c>
      <c r="V976" s="72" t="n">
        <f aca="false">IF(B976="озимая пшеница", IF(C976="классическая технология", 0.65, 0.82),
 IF(B976="подсолнечник", IF(C976="классическая технология", 0.68, 0.75),
 IF(B976="кукуруза", IF(C976="классическая технология", 0.65, 0.85),
 IF(B976="многолетние травы", IF(C976="классическая технология", 0.55, 0.7),
 IF(B976="Лён", IF(C976="классическая технология", 0.48, 0.7),
 IF(B976="Горох", IF(C976="классическая технология", 0.55, 0.8),
 "введите корректное значение"
 ))))))</f>
        <v>0.85</v>
      </c>
      <c r="W976" s="73" t="n">
        <f aca="false">H976*X976</f>
        <v>2.68515</v>
      </c>
      <c r="X976" s="72" t="n">
        <v>0.81</v>
      </c>
    </row>
    <row r="977" customFormat="false" ht="15" hidden="false" customHeight="false" outlineLevel="0" collapsed="false">
      <c r="A977" s="59" t="n">
        <v>975</v>
      </c>
      <c r="B977" s="71" t="s">
        <v>103</v>
      </c>
      <c r="C977" s="71" t="s">
        <v>102</v>
      </c>
      <c r="D977" s="72" t="n">
        <v>0.4</v>
      </c>
      <c r="E977" s="72" t="n">
        <v>0.05</v>
      </c>
      <c r="F977" s="72" t="n">
        <v>0.4</v>
      </c>
      <c r="G977" s="73" t="n">
        <f aca="false">D977+E977+F977</f>
        <v>0.85</v>
      </c>
      <c r="H977" s="73" t="n">
        <f aca="false">I977-G977</f>
        <v>5.05</v>
      </c>
      <c r="I977" s="16" t="n">
        <v>5.9</v>
      </c>
      <c r="J977" s="74" t="n">
        <f aca="false">H977/I977*100</f>
        <v>85.5932203389831</v>
      </c>
      <c r="K977" s="62" t="n">
        <v>340</v>
      </c>
      <c r="L977" s="73" t="n">
        <f aca="false">M977+N977-P977</f>
        <v>45</v>
      </c>
      <c r="M977" s="74" t="n">
        <v>109</v>
      </c>
      <c r="N977" s="74" t="n">
        <v>7</v>
      </c>
      <c r="O977" s="75" t="n">
        <f aca="false">L977/(H977*Q977)</f>
        <v>9.58160332162248</v>
      </c>
      <c r="P977" s="74" t="n">
        <v>71</v>
      </c>
      <c r="Q977" s="72" t="n">
        <v>0.93</v>
      </c>
      <c r="R977" s="73" t="n">
        <f aca="false">S977*T977*U977*V977</f>
        <v>4.29</v>
      </c>
      <c r="S977" s="74" t="n">
        <v>4</v>
      </c>
      <c r="T977" s="72" t="n">
        <v>0.45</v>
      </c>
      <c r="U977" s="72" t="n">
        <f aca="false">44/12</f>
        <v>3.66666666666667</v>
      </c>
      <c r="V977" s="72" t="n">
        <f aca="false">IF(B977="озимая пшеница", IF(C977="классическая технология", 0.65, 0.82),
 IF(B977="подсолнечник", IF(C977="классическая технология", 0.68, 0.75),
 IF(B977="кукуруза", IF(C977="классическая технология", 0.65, 0.85),
 IF(B977="многолетние травы", IF(C977="классическая технология", 0.55, 0.7),
 IF(B977="Лён", IF(C977="классическая технология", 0.48, 0.7),
 IF(B977="Горох", IF(C977="классическая технология", 0.55, 0.8),
 "введите корректное значение"
 ))))))</f>
        <v>0.65</v>
      </c>
      <c r="W977" s="73" t="n">
        <f aca="false">H977*X977</f>
        <v>4.747</v>
      </c>
      <c r="X977" s="72" t="n">
        <v>0.94</v>
      </c>
    </row>
    <row r="978" customFormat="false" ht="15" hidden="false" customHeight="false" outlineLevel="0" collapsed="false">
      <c r="A978" s="59" t="n">
        <v>976</v>
      </c>
      <c r="B978" s="71" t="s">
        <v>100</v>
      </c>
      <c r="C978" s="71" t="s">
        <v>101</v>
      </c>
      <c r="D978" s="72" t="n">
        <v>0.392</v>
      </c>
      <c r="E978" s="72" t="n">
        <v>0.049</v>
      </c>
      <c r="F978" s="72" t="n">
        <v>0.392</v>
      </c>
      <c r="G978" s="73" t="n">
        <f aca="false">D978+E978+F978</f>
        <v>0.833</v>
      </c>
      <c r="H978" s="73" t="n">
        <f aca="false">I978-G978</f>
        <v>-0.0329999999999999</v>
      </c>
      <c r="I978" s="16" t="n">
        <v>0.8</v>
      </c>
      <c r="J978" s="74" t="n">
        <f aca="false">H978/I978*100</f>
        <v>-4.12499999999999</v>
      </c>
      <c r="K978" s="62" t="n">
        <v>333</v>
      </c>
      <c r="L978" s="73" t="n">
        <f aca="false">M978+N978-P978</f>
        <v>39</v>
      </c>
      <c r="M978" s="74" t="n">
        <v>67</v>
      </c>
      <c r="N978" s="74" t="n">
        <v>14</v>
      </c>
      <c r="O978" s="75" t="n">
        <f aca="false">L978/(H978*Q978)</f>
        <v>-1327.88559754852</v>
      </c>
      <c r="P978" s="74" t="n">
        <v>42</v>
      </c>
      <c r="Q978" s="72" t="n">
        <v>0.89</v>
      </c>
      <c r="R978" s="73" t="n">
        <f aca="false">S978*T978*U978*V978</f>
        <v>3.465</v>
      </c>
      <c r="S978" s="74" t="n">
        <v>3</v>
      </c>
      <c r="T978" s="72" t="n">
        <v>0.45</v>
      </c>
      <c r="U978" s="72" t="n">
        <f aca="false">44/12</f>
        <v>3.66666666666667</v>
      </c>
      <c r="V978" s="72" t="n">
        <f aca="false">IF(B978="озимая пшеница", IF(C978="классическая технология", 0.65, 0.82),
 IF(B978="подсолнечник", IF(C978="классическая технология", 0.68, 0.75),
 IF(B978="кукуруза", IF(C978="классическая технология", 0.65, 0.85),
 IF(B978="многолетние травы", IF(C978="классическая технология", 0.55, 0.7),
 IF(B978="Лён", IF(C978="классическая технология", 0.48, 0.7),
 IF(B978="Горох", IF(C978="классическая технология", 0.55, 0.8),
 "введите корректное значение"
 ))))))</f>
        <v>0.7</v>
      </c>
      <c r="W978" s="73" t="n">
        <f aca="false">H978*X978</f>
        <v>-0.0290399999999999</v>
      </c>
      <c r="X978" s="72" t="n">
        <v>0.88</v>
      </c>
    </row>
    <row r="979" customFormat="false" ht="15" hidden="false" customHeight="false" outlineLevel="0" collapsed="false">
      <c r="A979" s="59" t="n">
        <v>977</v>
      </c>
      <c r="B979" s="71" t="s">
        <v>104</v>
      </c>
      <c r="C979" s="71" t="s">
        <v>101</v>
      </c>
      <c r="D979" s="72" t="n">
        <v>0.384</v>
      </c>
      <c r="E979" s="72" t="n">
        <v>0.096</v>
      </c>
      <c r="F979" s="72" t="n">
        <v>0.24</v>
      </c>
      <c r="G979" s="73" t="n">
        <f aca="false">D979+E979+F979</f>
        <v>0.72</v>
      </c>
      <c r="H979" s="73" t="n">
        <f aca="false">I979-G979</f>
        <v>1.38</v>
      </c>
      <c r="I979" s="16" t="n">
        <v>2.1</v>
      </c>
      <c r="J979" s="74" t="n">
        <f aca="false">H979/I979*100</f>
        <v>65.7142857142857</v>
      </c>
      <c r="K979" s="62" t="n">
        <v>438</v>
      </c>
      <c r="L979" s="73" t="n">
        <f aca="false">M979+N979-P979</f>
        <v>-2</v>
      </c>
      <c r="M979" s="74" t="n">
        <v>67</v>
      </c>
      <c r="N979" s="74" t="n">
        <v>9</v>
      </c>
      <c r="O979" s="75" t="n">
        <f aca="false">L979/(H979*Q979)</f>
        <v>-1.50966183574879</v>
      </c>
      <c r="P979" s="74" t="n">
        <v>78</v>
      </c>
      <c r="Q979" s="72" t="n">
        <v>0.96</v>
      </c>
      <c r="R979" s="73" t="n">
        <f aca="false">S979*T979*U979*V979</f>
        <v>5.28</v>
      </c>
      <c r="S979" s="74" t="n">
        <v>4</v>
      </c>
      <c r="T979" s="72" t="n">
        <v>0.45</v>
      </c>
      <c r="U979" s="72" t="n">
        <f aca="false">44/12</f>
        <v>3.66666666666667</v>
      </c>
      <c r="V979" s="72" t="n">
        <f aca="false">IF(B979="озимая пшеница", IF(C979="классическая технология", 0.65, 0.82),
 IF(B979="подсолнечник", IF(C979="классическая технология", 0.68, 0.75),
 IF(B979="кукуруза", IF(C979="классическая технология", 0.65, 0.85),
 IF(B979="многолетние травы", IF(C979="классическая технология", 0.55, 0.7),
 IF(B979="Лён", IF(C979="классическая технология", 0.48, 0.7),
 IF(B979="Горох", IF(C979="классическая технология", 0.55, 0.8),
 "введите корректное значение"
 ))))))</f>
        <v>0.8</v>
      </c>
      <c r="W979" s="73" t="n">
        <f aca="false">H979*X979</f>
        <v>1.311</v>
      </c>
      <c r="X979" s="72" t="n">
        <v>0.95</v>
      </c>
    </row>
    <row r="980" customFormat="false" ht="15" hidden="false" customHeight="false" outlineLevel="0" collapsed="false">
      <c r="A980" s="59" t="n">
        <v>978</v>
      </c>
      <c r="B980" s="71" t="s">
        <v>100</v>
      </c>
      <c r="C980" s="71" t="s">
        <v>101</v>
      </c>
      <c r="D980" s="72" t="n">
        <v>0.272</v>
      </c>
      <c r="E980" s="72" t="n">
        <v>0.068</v>
      </c>
      <c r="F980" s="72" t="n">
        <v>0.476</v>
      </c>
      <c r="G980" s="73" t="n">
        <f aca="false">D980+E980+F980</f>
        <v>0.816</v>
      </c>
      <c r="H980" s="73" t="n">
        <f aca="false">I980-G980</f>
        <v>0.184</v>
      </c>
      <c r="I980" s="16" t="n">
        <v>1</v>
      </c>
      <c r="J980" s="74" t="n">
        <f aca="false">H980/I980*100</f>
        <v>18.4</v>
      </c>
      <c r="K980" s="62" t="n">
        <v>152</v>
      </c>
      <c r="L980" s="73" t="n">
        <f aca="false">M980+N980-P980</f>
        <v>80</v>
      </c>
      <c r="M980" s="74" t="n">
        <v>114</v>
      </c>
      <c r="N980" s="74" t="n">
        <v>14</v>
      </c>
      <c r="O980" s="75" t="n">
        <f aca="false">L980/(H980*Q980)</f>
        <v>448.229493500673</v>
      </c>
      <c r="P980" s="74" t="n">
        <v>48</v>
      </c>
      <c r="Q980" s="72" t="n">
        <v>0.97</v>
      </c>
      <c r="R980" s="73" t="n">
        <f aca="false">S980*T980*U980*V980</f>
        <v>6.93</v>
      </c>
      <c r="S980" s="74" t="n">
        <v>6</v>
      </c>
      <c r="T980" s="72" t="n">
        <v>0.45</v>
      </c>
      <c r="U980" s="72" t="n">
        <f aca="false">44/12</f>
        <v>3.66666666666667</v>
      </c>
      <c r="V980" s="72" t="n">
        <f aca="false">IF(B980="озимая пшеница", IF(C980="классическая технология", 0.65, 0.82),
 IF(B980="подсолнечник", IF(C980="классическая технология", 0.68, 0.75),
 IF(B980="кукуруза", IF(C980="классическая технология", 0.65, 0.85),
 IF(B980="многолетние травы", IF(C980="классическая технология", 0.55, 0.7),
 IF(B980="Лён", IF(C980="классическая технология", 0.48, 0.7),
 IF(B980="Горох", IF(C980="классическая технология", 0.55, 0.8),
 "введите корректное значение"
 ))))))</f>
        <v>0.7</v>
      </c>
      <c r="W980" s="73" t="n">
        <f aca="false">H980*X980</f>
        <v>0.1564</v>
      </c>
      <c r="X980" s="72" t="n">
        <v>0.85</v>
      </c>
    </row>
    <row r="981" customFormat="false" ht="15" hidden="false" customHeight="false" outlineLevel="0" collapsed="false">
      <c r="A981" s="59" t="n">
        <v>979</v>
      </c>
      <c r="B981" s="71" t="s">
        <v>103</v>
      </c>
      <c r="C981" s="71" t="s">
        <v>102</v>
      </c>
      <c r="D981" s="72" t="n">
        <v>0.183</v>
      </c>
      <c r="E981" s="72" t="n">
        <v>0.122</v>
      </c>
      <c r="F981" s="72" t="n">
        <v>0.427</v>
      </c>
      <c r="G981" s="73" t="n">
        <f aca="false">D981+E981+F981</f>
        <v>0.732</v>
      </c>
      <c r="H981" s="73" t="n">
        <f aca="false">I981-G981</f>
        <v>6.268</v>
      </c>
      <c r="I981" s="16" t="n">
        <v>7</v>
      </c>
      <c r="J981" s="74" t="n">
        <f aca="false">H981/I981*100</f>
        <v>89.5428571428571</v>
      </c>
      <c r="K981" s="62" t="n">
        <v>471</v>
      </c>
      <c r="L981" s="73" t="n">
        <f aca="false">M981+N981-P981</f>
        <v>39</v>
      </c>
      <c r="M981" s="74" t="n">
        <v>76</v>
      </c>
      <c r="N981" s="74" t="n">
        <v>7</v>
      </c>
      <c r="O981" s="75" t="n">
        <f aca="false">L981/(H981*Q981)</f>
        <v>7.23497721909737</v>
      </c>
      <c r="P981" s="74" t="n">
        <v>44</v>
      </c>
      <c r="Q981" s="72" t="n">
        <v>0.86</v>
      </c>
      <c r="R981" s="73" t="n">
        <f aca="false">S981*T981*U981*V981</f>
        <v>3.2175</v>
      </c>
      <c r="S981" s="74" t="n">
        <v>3</v>
      </c>
      <c r="T981" s="72" t="n">
        <v>0.45</v>
      </c>
      <c r="U981" s="72" t="n">
        <f aca="false">44/12</f>
        <v>3.66666666666667</v>
      </c>
      <c r="V981" s="72" t="n">
        <f aca="false">IF(B981="озимая пшеница", IF(C981="классическая технология", 0.65, 0.82),
 IF(B981="подсолнечник", IF(C981="классическая технология", 0.68, 0.75),
 IF(B981="кукуруза", IF(C981="классическая технология", 0.65, 0.85),
 IF(B981="многолетние травы", IF(C981="классическая технология", 0.55, 0.7),
 IF(B981="Лён", IF(C981="классическая технология", 0.48, 0.7),
 IF(B981="Горох", IF(C981="классическая технология", 0.55, 0.8),
 "введите корректное значение"
 ))))))</f>
        <v>0.65</v>
      </c>
      <c r="W981" s="73" t="n">
        <f aca="false">H981*X981</f>
        <v>5.07708</v>
      </c>
      <c r="X981" s="72" t="n">
        <v>0.81</v>
      </c>
    </row>
    <row r="982" customFormat="false" ht="15" hidden="false" customHeight="false" outlineLevel="0" collapsed="false">
      <c r="A982" s="59" t="n">
        <v>980</v>
      </c>
      <c r="B982" s="71" t="s">
        <v>100</v>
      </c>
      <c r="C982" s="71" t="s">
        <v>102</v>
      </c>
      <c r="D982" s="72" t="n">
        <v>0.196</v>
      </c>
      <c r="E982" s="72" t="n">
        <v>0.049</v>
      </c>
      <c r="F982" s="72" t="n">
        <v>0.245</v>
      </c>
      <c r="G982" s="73" t="n">
        <f aca="false">D982+E982+F982</f>
        <v>0.49</v>
      </c>
      <c r="H982" s="73" t="n">
        <f aca="false">I982-G982</f>
        <v>0.61</v>
      </c>
      <c r="I982" s="16" t="n">
        <v>1.1</v>
      </c>
      <c r="J982" s="74" t="n">
        <f aca="false">H982/I982*100</f>
        <v>55.4545454545455</v>
      </c>
      <c r="K982" s="62" t="n">
        <v>278</v>
      </c>
      <c r="L982" s="73" t="n">
        <f aca="false">M982+N982-P982</f>
        <v>5</v>
      </c>
      <c r="M982" s="74" t="n">
        <v>76</v>
      </c>
      <c r="N982" s="74" t="n">
        <v>14</v>
      </c>
      <c r="O982" s="75" t="n">
        <f aca="false">L982/(H982*Q982)</f>
        <v>9.87556784515109</v>
      </c>
      <c r="P982" s="74" t="n">
        <v>85</v>
      </c>
      <c r="Q982" s="72" t="n">
        <v>0.83</v>
      </c>
      <c r="R982" s="73" t="n">
        <f aca="false">S982*T982*U982*V982</f>
        <v>4.752</v>
      </c>
      <c r="S982" s="74" t="n">
        <v>6</v>
      </c>
      <c r="T982" s="72" t="n">
        <v>0.45</v>
      </c>
      <c r="U982" s="72" t="n">
        <f aca="false">44/12</f>
        <v>3.66666666666667</v>
      </c>
      <c r="V982" s="72" t="n">
        <f aca="false">IF(B982="озимая пшеница", IF(C982="классическая технология", 0.65, 0.82),
 IF(B982="подсолнечник", IF(C982="классическая технология", 0.68, 0.75),
 IF(B982="кукуруза", IF(C982="классическая технология", 0.65, 0.85),
 IF(B982="многолетние травы", IF(C982="классическая технология", 0.55, 0.7),
 IF(B982="Лён", IF(C982="классическая технология", 0.48, 0.7),
 IF(B982="Горох", IF(C982="классическая технология", 0.55, 0.8),
 "введите корректное значение"
 ))))))</f>
        <v>0.48</v>
      </c>
      <c r="W982" s="73" t="n">
        <f aca="false">H982*X982</f>
        <v>0.5734</v>
      </c>
      <c r="X982" s="72" t="n">
        <v>0.94</v>
      </c>
    </row>
    <row r="983" customFormat="false" ht="15" hidden="false" customHeight="false" outlineLevel="0" collapsed="false">
      <c r="A983" s="59" t="n">
        <v>981</v>
      </c>
      <c r="B983" s="71" t="s">
        <v>105</v>
      </c>
      <c r="C983" s="71" t="s">
        <v>101</v>
      </c>
      <c r="D983" s="72" t="n">
        <v>0.476</v>
      </c>
      <c r="E983" s="72" t="n">
        <v>0.068</v>
      </c>
      <c r="F983" s="72" t="n">
        <v>0.476</v>
      </c>
      <c r="G983" s="73" t="n">
        <f aca="false">D983+E983+F983</f>
        <v>1.02</v>
      </c>
      <c r="H983" s="73" t="n">
        <f aca="false">I983-G983</f>
        <v>3.58</v>
      </c>
      <c r="I983" s="16" t="n">
        <v>4.6</v>
      </c>
      <c r="J983" s="74" t="n">
        <f aca="false">H983/I983*100</f>
        <v>77.8260869565217</v>
      </c>
      <c r="K983" s="62" t="n">
        <v>341</v>
      </c>
      <c r="L983" s="73" t="n">
        <f aca="false">M983+N983-P983</f>
        <v>21</v>
      </c>
      <c r="M983" s="74" t="n">
        <v>61</v>
      </c>
      <c r="N983" s="74" t="n">
        <v>6</v>
      </c>
      <c r="O983" s="75" t="n">
        <f aca="false">L983/(H983*Q983)</f>
        <v>6.44606789858187</v>
      </c>
      <c r="P983" s="74" t="n">
        <v>46</v>
      </c>
      <c r="Q983" s="72" t="n">
        <v>0.91</v>
      </c>
      <c r="R983" s="73" t="n">
        <f aca="false">S983*T983*U983*V983</f>
        <v>4.2075</v>
      </c>
      <c r="S983" s="74" t="n">
        <v>3</v>
      </c>
      <c r="T983" s="72" t="n">
        <v>0.45</v>
      </c>
      <c r="U983" s="72" t="n">
        <f aca="false">44/12</f>
        <v>3.66666666666667</v>
      </c>
      <c r="V983" s="72" t="n">
        <f aca="false">IF(B983="озимая пшеница", IF(C983="классическая технология", 0.65, 0.82),
 IF(B983="подсолнечник", IF(C983="классическая технология", 0.68, 0.75),
 IF(B983="кукуруза", IF(C983="классическая технология", 0.65, 0.85),
 IF(B983="многолетние травы", IF(C983="классическая технология", 0.55, 0.7),
 IF(B983="Лён", IF(C983="классическая технология", 0.48, 0.7),
 IF(B983="Горох", IF(C983="классическая технология", 0.55, 0.8),
 "введите корректное значение"
 ))))))</f>
        <v>0.85</v>
      </c>
      <c r="W983" s="73" t="n">
        <f aca="false">H983*X983</f>
        <v>3.3294</v>
      </c>
      <c r="X983" s="72" t="n">
        <v>0.93</v>
      </c>
    </row>
    <row r="984" customFormat="false" ht="15" hidden="false" customHeight="false" outlineLevel="0" collapsed="false">
      <c r="A984" s="59" t="n">
        <v>982</v>
      </c>
      <c r="B984" s="71" t="s">
        <v>100</v>
      </c>
      <c r="C984" s="71" t="s">
        <v>101</v>
      </c>
      <c r="D984" s="72" t="n">
        <v>0.305</v>
      </c>
      <c r="E984" s="72" t="n">
        <v>0.122</v>
      </c>
      <c r="F984" s="72" t="n">
        <v>0.488</v>
      </c>
      <c r="G984" s="73" t="n">
        <f aca="false">D984+E984+F984</f>
        <v>0.915</v>
      </c>
      <c r="H984" s="73" t="n">
        <f aca="false">I984-G984</f>
        <v>0.385</v>
      </c>
      <c r="I984" s="16" t="n">
        <v>1.3</v>
      </c>
      <c r="J984" s="74" t="n">
        <f aca="false">H984/I984*100</f>
        <v>29.6153846153846</v>
      </c>
      <c r="K984" s="62" t="n">
        <v>201</v>
      </c>
      <c r="L984" s="73" t="n">
        <f aca="false">M984+N984-P984</f>
        <v>88</v>
      </c>
      <c r="M984" s="74" t="n">
        <v>123</v>
      </c>
      <c r="N984" s="74" t="n">
        <v>13</v>
      </c>
      <c r="O984" s="75" t="n">
        <f aca="false">L984/(H984*Q984)</f>
        <v>233.236151603499</v>
      </c>
      <c r="P984" s="74" t="n">
        <v>48</v>
      </c>
      <c r="Q984" s="72" t="n">
        <v>0.98</v>
      </c>
      <c r="R984" s="73" t="n">
        <f aca="false">S984*T984*U984*V984</f>
        <v>5.775</v>
      </c>
      <c r="S984" s="74" t="n">
        <v>5</v>
      </c>
      <c r="T984" s="72" t="n">
        <v>0.45</v>
      </c>
      <c r="U984" s="72" t="n">
        <f aca="false">44/12</f>
        <v>3.66666666666667</v>
      </c>
      <c r="V984" s="72" t="n">
        <f aca="false">IF(B984="озимая пшеница", IF(C984="классическая технология", 0.65, 0.82),
 IF(B984="подсолнечник", IF(C984="классическая технология", 0.68, 0.75),
 IF(B984="кукуруза", IF(C984="классическая технология", 0.65, 0.85),
 IF(B984="многолетние травы", IF(C984="классическая технология", 0.55, 0.7),
 IF(B984="Лён", IF(C984="классическая технология", 0.48, 0.7),
 IF(B984="Горох", IF(C984="классическая технология", 0.55, 0.8),
 "введите корректное значение"
 ))))))</f>
        <v>0.7</v>
      </c>
      <c r="W984" s="73" t="n">
        <f aca="false">H984*X984</f>
        <v>0.35805</v>
      </c>
      <c r="X984" s="72" t="n">
        <v>0.93</v>
      </c>
    </row>
    <row r="985" customFormat="false" ht="15" hidden="false" customHeight="false" outlineLevel="0" collapsed="false">
      <c r="A985" s="59" t="n">
        <v>983</v>
      </c>
      <c r="B985" s="71" t="s">
        <v>107</v>
      </c>
      <c r="C985" s="71" t="s">
        <v>101</v>
      </c>
      <c r="D985" s="72" t="n">
        <v>0.147</v>
      </c>
      <c r="E985" s="72" t="n">
        <v>0.098</v>
      </c>
      <c r="F985" s="72" t="n">
        <v>0.392</v>
      </c>
      <c r="G985" s="73" t="n">
        <f aca="false">D985+E985+F985</f>
        <v>0.637</v>
      </c>
      <c r="H985" s="73" t="n">
        <f aca="false">I985-G985</f>
        <v>1.063</v>
      </c>
      <c r="I985" s="16" t="n">
        <v>1.7</v>
      </c>
      <c r="J985" s="74" t="n">
        <f aca="false">H985/I985*100</f>
        <v>62.5294117647059</v>
      </c>
      <c r="K985" s="62" t="n">
        <v>321</v>
      </c>
      <c r="L985" s="73" t="n">
        <f aca="false">M985+N985-P985</f>
        <v>81</v>
      </c>
      <c r="M985" s="74" t="n">
        <v>121</v>
      </c>
      <c r="N985" s="74" t="n">
        <v>10</v>
      </c>
      <c r="O985" s="75" t="n">
        <f aca="false">L985/(H985*Q985)</f>
        <v>76.9691268280168</v>
      </c>
      <c r="P985" s="74" t="n">
        <v>50</v>
      </c>
      <c r="Q985" s="72" t="n">
        <v>0.99</v>
      </c>
      <c r="R985" s="73" t="n">
        <f aca="false">S985*T985*U985*V985</f>
        <v>7.425</v>
      </c>
      <c r="S985" s="74" t="n">
        <v>6</v>
      </c>
      <c r="T985" s="72" t="n">
        <v>0.45</v>
      </c>
      <c r="U985" s="72" t="n">
        <f aca="false">44/12</f>
        <v>3.66666666666667</v>
      </c>
      <c r="V985" s="72" t="n">
        <f aca="false">IF(B985="озимая пшеница", IF(C985="классическая технология", 0.65, 0.82),
 IF(B985="подсолнечник", IF(C985="классическая технология", 0.68, 0.75),
 IF(B985="кукуруза", IF(C985="классическая технология", 0.65, 0.85),
 IF(B985="многолетние травы", IF(C985="классическая технология", 0.55, 0.7),
 IF(B985="Лён", IF(C985="классическая технология", 0.48, 0.7),
 IF(B985="Горох", IF(C985="классическая технология", 0.55, 0.8),
 "введите корректное значение"
 ))))))</f>
        <v>0.75</v>
      </c>
      <c r="W985" s="73" t="n">
        <f aca="false">H985*X985</f>
        <v>0.93544</v>
      </c>
      <c r="X985" s="72" t="n">
        <v>0.88</v>
      </c>
    </row>
    <row r="986" customFormat="false" ht="15" hidden="false" customHeight="false" outlineLevel="0" collapsed="false">
      <c r="A986" s="59" t="n">
        <v>984</v>
      </c>
      <c r="B986" s="71" t="s">
        <v>103</v>
      </c>
      <c r="C986" s="71" t="s">
        <v>102</v>
      </c>
      <c r="D986" s="72" t="n">
        <v>0.165</v>
      </c>
      <c r="E986" s="72" t="n">
        <v>0.055</v>
      </c>
      <c r="F986" s="72" t="n">
        <v>0.44</v>
      </c>
      <c r="G986" s="73" t="n">
        <f aca="false">D986+E986+F986</f>
        <v>0.66</v>
      </c>
      <c r="H986" s="73" t="n">
        <f aca="false">I986-G986</f>
        <v>4.14</v>
      </c>
      <c r="I986" s="16" t="n">
        <v>4.8</v>
      </c>
      <c r="J986" s="74" t="n">
        <f aca="false">H986/I986*100</f>
        <v>86.25</v>
      </c>
      <c r="K986" s="62" t="n">
        <v>329</v>
      </c>
      <c r="L986" s="73" t="n">
        <f aca="false">M986+N986-P986</f>
        <v>58</v>
      </c>
      <c r="M986" s="74" t="n">
        <v>118</v>
      </c>
      <c r="N986" s="74" t="n">
        <v>10</v>
      </c>
      <c r="O986" s="75" t="n">
        <f aca="false">L986/(H986*Q986)</f>
        <v>16.8791106454805</v>
      </c>
      <c r="P986" s="74" t="n">
        <v>70</v>
      </c>
      <c r="Q986" s="72" t="n">
        <v>0.83</v>
      </c>
      <c r="R986" s="73" t="n">
        <f aca="false">S986*T986*U986*V986</f>
        <v>3.2175</v>
      </c>
      <c r="S986" s="74" t="n">
        <v>3</v>
      </c>
      <c r="T986" s="72" t="n">
        <v>0.45</v>
      </c>
      <c r="U986" s="72" t="n">
        <f aca="false">44/12</f>
        <v>3.66666666666667</v>
      </c>
      <c r="V986" s="72" t="n">
        <f aca="false">IF(B986="озимая пшеница", IF(C986="классическая технология", 0.65, 0.82),
 IF(B986="подсолнечник", IF(C986="классическая технология", 0.68, 0.75),
 IF(B986="кукуруза", IF(C986="классическая технология", 0.65, 0.85),
 IF(B986="многолетние травы", IF(C986="классическая технология", 0.55, 0.7),
 IF(B986="Лён", IF(C986="классическая технология", 0.48, 0.7),
 IF(B986="Горох", IF(C986="классическая технология", 0.55, 0.8),
 "введите корректное значение"
 ))))))</f>
        <v>0.65</v>
      </c>
      <c r="W986" s="73" t="n">
        <f aca="false">H986*X986</f>
        <v>3.6018</v>
      </c>
      <c r="X986" s="72" t="n">
        <v>0.87</v>
      </c>
    </row>
    <row r="987" customFormat="false" ht="15" hidden="false" customHeight="false" outlineLevel="0" collapsed="false">
      <c r="A987" s="59" t="n">
        <v>985</v>
      </c>
      <c r="B987" s="71" t="s">
        <v>104</v>
      </c>
      <c r="C987" s="71" t="s">
        <v>101</v>
      </c>
      <c r="D987" s="72" t="n">
        <v>0.45</v>
      </c>
      <c r="E987" s="72" t="n">
        <v>0.15</v>
      </c>
      <c r="F987" s="72" t="n">
        <v>0.6</v>
      </c>
      <c r="G987" s="73" t="n">
        <f aca="false">D987+E987+F987</f>
        <v>1.2</v>
      </c>
      <c r="H987" s="73" t="n">
        <f aca="false">I987-G987</f>
        <v>0.7</v>
      </c>
      <c r="I987" s="16" t="n">
        <v>1.9</v>
      </c>
      <c r="J987" s="74" t="n">
        <f aca="false">H987/I987*100</f>
        <v>36.8421052631579</v>
      </c>
      <c r="K987" s="62" t="n">
        <v>448</v>
      </c>
      <c r="L987" s="73" t="n">
        <f aca="false">M987+N987-P987</f>
        <v>27</v>
      </c>
      <c r="M987" s="74" t="n">
        <v>77</v>
      </c>
      <c r="N987" s="74" t="n">
        <v>10</v>
      </c>
      <c r="O987" s="75" t="n">
        <f aca="false">L987/(H987*Q987)</f>
        <v>46.4716006884682</v>
      </c>
      <c r="P987" s="74" t="n">
        <v>60</v>
      </c>
      <c r="Q987" s="72" t="n">
        <v>0.83</v>
      </c>
      <c r="R987" s="73" t="n">
        <f aca="false">S987*T987*U987*V987</f>
        <v>5.28</v>
      </c>
      <c r="S987" s="74" t="n">
        <v>4</v>
      </c>
      <c r="T987" s="72" t="n">
        <v>0.45</v>
      </c>
      <c r="U987" s="72" t="n">
        <f aca="false">44/12</f>
        <v>3.66666666666667</v>
      </c>
      <c r="V987" s="72" t="n">
        <f aca="false">IF(B987="озимая пшеница", IF(C987="классическая технология", 0.65, 0.82),
 IF(B987="подсолнечник", IF(C987="классическая технология", 0.68, 0.75),
 IF(B987="кукуруза", IF(C987="классическая технология", 0.65, 0.85),
 IF(B987="многолетние травы", IF(C987="классическая технология", 0.55, 0.7),
 IF(B987="Лён", IF(C987="классическая технология", 0.48, 0.7),
 IF(B987="Горох", IF(C987="классическая технология", 0.55, 0.8),
 "введите корректное значение"
 ))))))</f>
        <v>0.8</v>
      </c>
      <c r="W987" s="73" t="n">
        <f aca="false">H987*X987</f>
        <v>0.581</v>
      </c>
      <c r="X987" s="72" t="n">
        <v>0.83</v>
      </c>
    </row>
    <row r="988" customFormat="false" ht="15" hidden="false" customHeight="false" outlineLevel="0" collapsed="false">
      <c r="A988" s="59" t="n">
        <v>986</v>
      </c>
      <c r="B988" s="71" t="s">
        <v>100</v>
      </c>
      <c r="C988" s="71" t="s">
        <v>102</v>
      </c>
      <c r="D988" s="72" t="n">
        <v>0.168</v>
      </c>
      <c r="E988" s="72" t="n">
        <v>0.112</v>
      </c>
      <c r="F988" s="72" t="n">
        <v>0.448</v>
      </c>
      <c r="G988" s="73" t="n">
        <f aca="false">D988+E988+F988</f>
        <v>0.728</v>
      </c>
      <c r="H988" s="73" t="n">
        <f aca="false">I988-G988</f>
        <v>0.272</v>
      </c>
      <c r="I988" s="16" t="n">
        <v>1</v>
      </c>
      <c r="J988" s="74" t="n">
        <f aca="false">H988/I988*100</f>
        <v>27.2</v>
      </c>
      <c r="K988" s="62" t="n">
        <v>258</v>
      </c>
      <c r="L988" s="73" t="n">
        <f aca="false">M988+N988-P988</f>
        <v>14</v>
      </c>
      <c r="M988" s="74" t="n">
        <v>62</v>
      </c>
      <c r="N988" s="74" t="n">
        <v>9</v>
      </c>
      <c r="O988" s="75" t="n">
        <f aca="false">L988/(H988*Q988)</f>
        <v>52.5210084033613</v>
      </c>
      <c r="P988" s="74" t="n">
        <v>57</v>
      </c>
      <c r="Q988" s="72" t="n">
        <v>0.98</v>
      </c>
      <c r="R988" s="73" t="n">
        <f aca="false">S988*T988*U988*V988</f>
        <v>3.96</v>
      </c>
      <c r="S988" s="74" t="n">
        <v>5</v>
      </c>
      <c r="T988" s="72" t="n">
        <v>0.45</v>
      </c>
      <c r="U988" s="72" t="n">
        <f aca="false">44/12</f>
        <v>3.66666666666667</v>
      </c>
      <c r="V988" s="72" t="n">
        <f aca="false">IF(B988="озимая пшеница", IF(C988="классическая технология", 0.65, 0.82),
 IF(B988="подсолнечник", IF(C988="классическая технология", 0.68, 0.75),
 IF(B988="кукуруза", IF(C988="классическая технология", 0.65, 0.85),
 IF(B988="многолетние травы", IF(C988="классическая технология", 0.55, 0.7),
 IF(B988="Лён", IF(C988="классическая технология", 0.48, 0.7),
 IF(B988="Горох", IF(C988="классическая технология", 0.55, 0.8),
 "введите корректное значение"
 ))))))</f>
        <v>0.48</v>
      </c>
      <c r="W988" s="73" t="n">
        <f aca="false">H988*X988</f>
        <v>0.26928</v>
      </c>
      <c r="X988" s="72" t="n">
        <v>0.99</v>
      </c>
    </row>
    <row r="989" customFormat="false" ht="15" hidden="false" customHeight="false" outlineLevel="0" collapsed="false">
      <c r="A989" s="59" t="n">
        <v>987</v>
      </c>
      <c r="B989" s="71" t="s">
        <v>104</v>
      </c>
      <c r="C989" s="71" t="s">
        <v>102</v>
      </c>
      <c r="D989" s="72" t="n">
        <v>0.36</v>
      </c>
      <c r="E989" s="72" t="n">
        <v>0.144</v>
      </c>
      <c r="F989" s="72" t="n">
        <v>0.504</v>
      </c>
      <c r="G989" s="73" t="n">
        <f aca="false">D989+E989+F989</f>
        <v>1.008</v>
      </c>
      <c r="H989" s="73" t="n">
        <f aca="false">I989-G989</f>
        <v>1.192</v>
      </c>
      <c r="I989" s="16" t="n">
        <v>2.2</v>
      </c>
      <c r="J989" s="74" t="n">
        <f aca="false">H989/I989*100</f>
        <v>54.1818181818182</v>
      </c>
      <c r="K989" s="62" t="n">
        <v>394</v>
      </c>
      <c r="L989" s="73" t="n">
        <f aca="false">M989+N989-P989</f>
        <v>19</v>
      </c>
      <c r="M989" s="74" t="n">
        <v>89</v>
      </c>
      <c r="N989" s="74" t="n">
        <v>6</v>
      </c>
      <c r="O989" s="75" t="n">
        <f aca="false">L989/(H989*Q989)</f>
        <v>16.9570184206769</v>
      </c>
      <c r="P989" s="74" t="n">
        <v>76</v>
      </c>
      <c r="Q989" s="72" t="n">
        <v>0.94</v>
      </c>
      <c r="R989" s="73" t="n">
        <f aca="false">S989*T989*U989*V989</f>
        <v>4.5375</v>
      </c>
      <c r="S989" s="74" t="n">
        <v>5</v>
      </c>
      <c r="T989" s="72" t="n">
        <v>0.45</v>
      </c>
      <c r="U989" s="72" t="n">
        <f aca="false">44/12</f>
        <v>3.66666666666667</v>
      </c>
      <c r="V989" s="72" t="n">
        <f aca="false">IF(B989="озимая пшеница", IF(C989="классическая технология", 0.65, 0.82),
 IF(B989="подсолнечник", IF(C989="классическая технология", 0.68, 0.75),
 IF(B989="кукуруза", IF(C989="классическая технология", 0.65, 0.85),
 IF(B989="многолетние травы", IF(C989="классическая технология", 0.55, 0.7),
 IF(B989="Лён", IF(C989="классическая технология", 0.48, 0.7),
 IF(B989="Горох", IF(C989="классическая технология", 0.55, 0.8),
 "введите корректное значение"
 ))))))</f>
        <v>0.55</v>
      </c>
      <c r="W989" s="73" t="n">
        <f aca="false">H989*X989</f>
        <v>1.0132</v>
      </c>
      <c r="X989" s="72" t="n">
        <v>0.85</v>
      </c>
    </row>
    <row r="990" customFormat="false" ht="15" hidden="false" customHeight="false" outlineLevel="0" collapsed="false">
      <c r="A990" s="59" t="n">
        <v>988</v>
      </c>
      <c r="B990" s="71" t="s">
        <v>107</v>
      </c>
      <c r="C990" s="71" t="s">
        <v>102</v>
      </c>
      <c r="D990" s="72" t="n">
        <v>0.375</v>
      </c>
      <c r="E990" s="72" t="n">
        <v>0.075</v>
      </c>
      <c r="F990" s="72" t="n">
        <v>0.3</v>
      </c>
      <c r="G990" s="73" t="n">
        <f aca="false">D990+E990+F990</f>
        <v>0.75</v>
      </c>
      <c r="H990" s="73" t="n">
        <f aca="false">I990-G990</f>
        <v>0.25</v>
      </c>
      <c r="I990" s="16" t="n">
        <v>1</v>
      </c>
      <c r="J990" s="74" t="n">
        <f aca="false">H990/I990*100</f>
        <v>25</v>
      </c>
      <c r="K990" s="62" t="n">
        <v>248</v>
      </c>
      <c r="L990" s="73" t="n">
        <f aca="false">M990+N990-P990</f>
        <v>100</v>
      </c>
      <c r="M990" s="74" t="n">
        <v>148</v>
      </c>
      <c r="N990" s="74" t="n">
        <v>8</v>
      </c>
      <c r="O990" s="75" t="n">
        <f aca="false">L990/(H990*Q990)</f>
        <v>404.040404040404</v>
      </c>
      <c r="P990" s="74" t="n">
        <v>56</v>
      </c>
      <c r="Q990" s="72" t="n">
        <v>0.99</v>
      </c>
      <c r="R990" s="73" t="n">
        <f aca="false">S990*T990*U990*V990</f>
        <v>5.61</v>
      </c>
      <c r="S990" s="74" t="n">
        <v>5</v>
      </c>
      <c r="T990" s="72" t="n">
        <v>0.45</v>
      </c>
      <c r="U990" s="72" t="n">
        <f aca="false">44/12</f>
        <v>3.66666666666667</v>
      </c>
      <c r="V990" s="72" t="n">
        <f aca="false">IF(B990="озимая пшеница", IF(C990="классическая технология", 0.65, 0.82),
 IF(B990="подсолнечник", IF(C990="классическая технология", 0.68, 0.75),
 IF(B990="кукуруза", IF(C990="классическая технология", 0.65, 0.85),
 IF(B990="многолетние травы", IF(C990="классическая технология", 0.55, 0.7),
 IF(B990="Лён", IF(C990="классическая технология", 0.48, 0.7),
 IF(B990="Горох", IF(C990="классическая технология", 0.55, 0.8),
 "введите корректное значение"
 ))))))</f>
        <v>0.68</v>
      </c>
      <c r="W990" s="73" t="n">
        <f aca="false">H990*X990</f>
        <v>0.2</v>
      </c>
      <c r="X990" s="72" t="n">
        <v>0.8</v>
      </c>
    </row>
    <row r="991" customFormat="false" ht="15" hidden="false" customHeight="false" outlineLevel="0" collapsed="false">
      <c r="A991" s="59" t="n">
        <v>989</v>
      </c>
      <c r="B991" s="71" t="s">
        <v>106</v>
      </c>
      <c r="C991" s="71" t="s">
        <v>102</v>
      </c>
      <c r="D991" s="72" t="n">
        <v>0.16</v>
      </c>
      <c r="E991" s="72" t="n">
        <v>0.04</v>
      </c>
      <c r="F991" s="72" t="n">
        <v>0.2</v>
      </c>
      <c r="G991" s="73" t="n">
        <f aca="false">D991+E991+F991</f>
        <v>0.4</v>
      </c>
      <c r="H991" s="73" t="n">
        <f aca="false">I991-G991</f>
        <v>3.8</v>
      </c>
      <c r="I991" s="16" t="n">
        <v>4.2</v>
      </c>
      <c r="J991" s="74" t="n">
        <f aca="false">H991/I991*100</f>
        <v>90.4761904761905</v>
      </c>
      <c r="K991" s="62" t="n">
        <v>457</v>
      </c>
      <c r="L991" s="73" t="n">
        <f aca="false">M991+N991-P991</f>
        <v>-10</v>
      </c>
      <c r="M991" s="74" t="n">
        <v>56</v>
      </c>
      <c r="N991" s="74" t="n">
        <v>8</v>
      </c>
      <c r="O991" s="75" t="n">
        <f aca="false">L991/(H991*Q991)</f>
        <v>-3.1328320802005</v>
      </c>
      <c r="P991" s="74" t="n">
        <v>74</v>
      </c>
      <c r="Q991" s="72" t="n">
        <v>0.84</v>
      </c>
      <c r="R991" s="73" t="n">
        <f aca="false">S991*T991*U991*V991</f>
        <v>2.7225</v>
      </c>
      <c r="S991" s="74" t="n">
        <v>3</v>
      </c>
      <c r="T991" s="72" t="n">
        <v>0.45</v>
      </c>
      <c r="U991" s="72" t="n">
        <f aca="false">44/12</f>
        <v>3.66666666666667</v>
      </c>
      <c r="V991" s="72" t="n">
        <f aca="false">IF(B991="озимая пшеница", IF(C991="классическая технология", 0.65, 0.82),
 IF(B991="подсолнечник", IF(C991="классическая технология", 0.68, 0.75),
 IF(B991="кукуруза", IF(C991="классическая технология", 0.65, 0.85),
 IF(B991="многолетние травы", IF(C991="классическая технология", 0.55, 0.7),
 IF(B991="Лён", IF(C991="классическая технология", 0.48, 0.7),
 IF(B991="Горох", IF(C991="классическая технология", 0.55, 0.8),
 "введите корректное значение"
 ))))))</f>
        <v>0.55</v>
      </c>
      <c r="W991" s="73" t="n">
        <f aca="false">H991*X991</f>
        <v>3.04</v>
      </c>
      <c r="X991" s="72" t="n">
        <v>0.8</v>
      </c>
    </row>
    <row r="992" customFormat="false" ht="15" hidden="false" customHeight="false" outlineLevel="0" collapsed="false">
      <c r="A992" s="59" t="n">
        <v>990</v>
      </c>
      <c r="B992" s="71" t="s">
        <v>105</v>
      </c>
      <c r="C992" s="71" t="s">
        <v>102</v>
      </c>
      <c r="D992" s="72" t="n">
        <v>0.264</v>
      </c>
      <c r="E992" s="72" t="n">
        <v>0.132</v>
      </c>
      <c r="F992" s="72" t="n">
        <v>0.198</v>
      </c>
      <c r="G992" s="73" t="n">
        <f aca="false">D992+E992+F992</f>
        <v>0.594</v>
      </c>
      <c r="H992" s="73" t="n">
        <f aca="false">I992-G992</f>
        <v>3.606</v>
      </c>
      <c r="I992" s="16" t="n">
        <v>4.2</v>
      </c>
      <c r="J992" s="74" t="n">
        <f aca="false">H992/I992*100</f>
        <v>85.8571428571429</v>
      </c>
      <c r="K992" s="62" t="n">
        <v>123</v>
      </c>
      <c r="L992" s="73" t="n">
        <f aca="false">M992+N992-P992</f>
        <v>6</v>
      </c>
      <c r="M992" s="74" t="n">
        <v>53</v>
      </c>
      <c r="N992" s="74" t="n">
        <v>11</v>
      </c>
      <c r="O992" s="75" t="n">
        <f aca="false">L992/(H992*Q992)</f>
        <v>1.77009947959075</v>
      </c>
      <c r="P992" s="74" t="n">
        <v>58</v>
      </c>
      <c r="Q992" s="72" t="n">
        <v>0.94</v>
      </c>
      <c r="R992" s="73" t="n">
        <f aca="false">S992*T992*U992*V992</f>
        <v>6.435</v>
      </c>
      <c r="S992" s="74" t="n">
        <v>6</v>
      </c>
      <c r="T992" s="72" t="n">
        <v>0.45</v>
      </c>
      <c r="U992" s="72" t="n">
        <f aca="false">44/12</f>
        <v>3.66666666666667</v>
      </c>
      <c r="V992" s="72" t="n">
        <f aca="false">IF(B992="озимая пшеница", IF(C992="классическая технология", 0.65, 0.82),
 IF(B992="подсолнечник", IF(C992="классическая технология", 0.68, 0.75),
 IF(B992="кукуруза", IF(C992="классическая технология", 0.65, 0.85),
 IF(B992="многолетние травы", IF(C992="классическая технология", 0.55, 0.7),
 IF(B992="Лён", IF(C992="классическая технология", 0.48, 0.7),
 IF(B992="Горох", IF(C992="классическая технология", 0.55, 0.8),
 "введите корректное значение"
 ))))))</f>
        <v>0.65</v>
      </c>
      <c r="W992" s="73" t="n">
        <f aca="false">H992*X992</f>
        <v>3.10116</v>
      </c>
      <c r="X992" s="72" t="n">
        <v>0.86</v>
      </c>
    </row>
    <row r="993" customFormat="false" ht="15" hidden="false" customHeight="false" outlineLevel="0" collapsed="false">
      <c r="A993" s="59" t="n">
        <v>991</v>
      </c>
      <c r="B993" s="71" t="s">
        <v>105</v>
      </c>
      <c r="C993" s="71" t="s">
        <v>102</v>
      </c>
      <c r="D993" s="72" t="n">
        <v>0.438</v>
      </c>
      <c r="E993" s="72" t="n">
        <v>0.073</v>
      </c>
      <c r="F993" s="72" t="n">
        <v>0.365</v>
      </c>
      <c r="G993" s="73" t="n">
        <f aca="false">D993+E993+F993</f>
        <v>0.876</v>
      </c>
      <c r="H993" s="73" t="n">
        <f aca="false">I993-G993</f>
        <v>2.624</v>
      </c>
      <c r="I993" s="16" t="n">
        <v>3.5</v>
      </c>
      <c r="J993" s="74" t="n">
        <f aca="false">H993/I993*100</f>
        <v>74.9714285714286</v>
      </c>
      <c r="K993" s="62" t="n">
        <v>469</v>
      </c>
      <c r="L993" s="73" t="n">
        <f aca="false">M993+N993-P993</f>
        <v>10</v>
      </c>
      <c r="M993" s="74" t="n">
        <v>54</v>
      </c>
      <c r="N993" s="74" t="n">
        <v>5</v>
      </c>
      <c r="O993" s="75" t="n">
        <f aca="false">L993/(H993*Q993)</f>
        <v>4.43136698808849</v>
      </c>
      <c r="P993" s="74" t="n">
        <v>49</v>
      </c>
      <c r="Q993" s="72" t="n">
        <v>0.86</v>
      </c>
      <c r="R993" s="73" t="n">
        <f aca="false">S993*T993*U993*V993</f>
        <v>5.3625</v>
      </c>
      <c r="S993" s="74" t="n">
        <v>5</v>
      </c>
      <c r="T993" s="72" t="n">
        <v>0.45</v>
      </c>
      <c r="U993" s="72" t="n">
        <f aca="false">44/12</f>
        <v>3.66666666666667</v>
      </c>
      <c r="V993" s="72" t="n">
        <f aca="false">IF(B993="озимая пшеница", IF(C993="классическая технология", 0.65, 0.82),
 IF(B993="подсолнечник", IF(C993="классическая технология", 0.68, 0.75),
 IF(B993="кукуруза", IF(C993="классическая технология", 0.65, 0.85),
 IF(B993="многолетние травы", IF(C993="классическая технология", 0.55, 0.7),
 IF(B993="Лён", IF(C993="классическая технология", 0.48, 0.7),
 IF(B993="Горох", IF(C993="классическая технология", 0.55, 0.8),
 "введите корректное значение"
 ))))))</f>
        <v>0.65</v>
      </c>
      <c r="W993" s="73" t="n">
        <f aca="false">H993*X993</f>
        <v>2.30912</v>
      </c>
      <c r="X993" s="72" t="n">
        <v>0.88</v>
      </c>
    </row>
    <row r="994" customFormat="false" ht="15" hidden="false" customHeight="false" outlineLevel="0" collapsed="false">
      <c r="A994" s="59" t="n">
        <v>992</v>
      </c>
      <c r="B994" s="71" t="s">
        <v>105</v>
      </c>
      <c r="C994" s="71" t="s">
        <v>101</v>
      </c>
      <c r="D994" s="72" t="n">
        <v>0.29</v>
      </c>
      <c r="E994" s="72" t="n">
        <v>0.116</v>
      </c>
      <c r="F994" s="72" t="n">
        <v>0.406</v>
      </c>
      <c r="G994" s="73" t="n">
        <f aca="false">D994+E994+F994</f>
        <v>0.812</v>
      </c>
      <c r="H994" s="73" t="n">
        <f aca="false">I994-G994</f>
        <v>4.088</v>
      </c>
      <c r="I994" s="16" t="n">
        <v>4.9</v>
      </c>
      <c r="J994" s="74" t="n">
        <f aca="false">H994/I994*100</f>
        <v>83.4285714285714</v>
      </c>
      <c r="K994" s="62" t="n">
        <v>225</v>
      </c>
      <c r="L994" s="73" t="n">
        <f aca="false">M994+N994-P994</f>
        <v>104</v>
      </c>
      <c r="M994" s="74" t="n">
        <v>144</v>
      </c>
      <c r="N994" s="74" t="n">
        <v>7</v>
      </c>
      <c r="O994" s="75" t="n">
        <f aca="false">L994/(H994*Q994)</f>
        <v>31.4077939648716</v>
      </c>
      <c r="P994" s="74" t="n">
        <v>47</v>
      </c>
      <c r="Q994" s="72" t="n">
        <v>0.81</v>
      </c>
      <c r="R994" s="73" t="n">
        <f aca="false">S994*T994*U994*V994</f>
        <v>5.61</v>
      </c>
      <c r="S994" s="74" t="n">
        <v>4</v>
      </c>
      <c r="T994" s="72" t="n">
        <v>0.45</v>
      </c>
      <c r="U994" s="72" t="n">
        <f aca="false">44/12</f>
        <v>3.66666666666667</v>
      </c>
      <c r="V994" s="72" t="n">
        <f aca="false">IF(B994="озимая пшеница", IF(C994="классическая технология", 0.65, 0.82),
 IF(B994="подсолнечник", IF(C994="классическая технология", 0.68, 0.75),
 IF(B994="кукуруза", IF(C994="классическая технология", 0.65, 0.85),
 IF(B994="многолетние травы", IF(C994="классическая технология", 0.55, 0.7),
 IF(B994="Лён", IF(C994="классическая технология", 0.48, 0.7),
 IF(B994="Горох", IF(C994="классическая технология", 0.55, 0.8),
 "введите корректное значение"
 ))))))</f>
        <v>0.85</v>
      </c>
      <c r="W994" s="73" t="n">
        <f aca="false">H994*X994</f>
        <v>3.72008</v>
      </c>
      <c r="X994" s="72" t="n">
        <v>0.91</v>
      </c>
    </row>
    <row r="995" customFormat="false" ht="15" hidden="false" customHeight="false" outlineLevel="0" collapsed="false">
      <c r="A995" s="59" t="n">
        <v>993</v>
      </c>
      <c r="B995" s="71" t="s">
        <v>104</v>
      </c>
      <c r="C995" s="71" t="s">
        <v>101</v>
      </c>
      <c r="D995" s="72" t="n">
        <v>0.378</v>
      </c>
      <c r="E995" s="72" t="n">
        <v>0.054</v>
      </c>
      <c r="F995" s="72" t="n">
        <v>0.378</v>
      </c>
      <c r="G995" s="73" t="n">
        <f aca="false">D995+E995+F995</f>
        <v>0.81</v>
      </c>
      <c r="H995" s="73" t="n">
        <f aca="false">I995-G995</f>
        <v>1.39</v>
      </c>
      <c r="I995" s="16" t="n">
        <v>2.2</v>
      </c>
      <c r="J995" s="74" t="n">
        <f aca="false">H995/I995*100</f>
        <v>63.1818181818182</v>
      </c>
      <c r="K995" s="62" t="n">
        <v>439</v>
      </c>
      <c r="L995" s="73" t="n">
        <f aca="false">M995+N995-P995</f>
        <v>65</v>
      </c>
      <c r="M995" s="74" t="n">
        <v>122</v>
      </c>
      <c r="N995" s="74" t="n">
        <v>14</v>
      </c>
      <c r="O995" s="75" t="n">
        <f aca="false">L995/(H995*Q995)</f>
        <v>57.7315925037748</v>
      </c>
      <c r="P995" s="74" t="n">
        <v>71</v>
      </c>
      <c r="Q995" s="72" t="n">
        <v>0.81</v>
      </c>
      <c r="R995" s="73" t="n">
        <f aca="false">S995*T995*U995*V995</f>
        <v>7.92</v>
      </c>
      <c r="S995" s="74" t="n">
        <v>6</v>
      </c>
      <c r="T995" s="72" t="n">
        <v>0.45</v>
      </c>
      <c r="U995" s="72" t="n">
        <f aca="false">44/12</f>
        <v>3.66666666666667</v>
      </c>
      <c r="V995" s="72" t="n">
        <f aca="false">IF(B995="озимая пшеница", IF(C995="классическая технология", 0.65, 0.82),
 IF(B995="подсолнечник", IF(C995="классическая технология", 0.68, 0.75),
 IF(B995="кукуруза", IF(C995="классическая технология", 0.65, 0.85),
 IF(B995="многолетние травы", IF(C995="классическая технология", 0.55, 0.7),
 IF(B995="Лён", IF(C995="классическая технология", 0.48, 0.7),
 IF(B995="Горох", IF(C995="классическая технология", 0.55, 0.8),
 "введите корректное значение"
 ))))))</f>
        <v>0.8</v>
      </c>
      <c r="W995" s="73" t="n">
        <f aca="false">H995*X995</f>
        <v>1.1676</v>
      </c>
      <c r="X995" s="72" t="n">
        <v>0.84</v>
      </c>
    </row>
    <row r="996" customFormat="false" ht="15" hidden="false" customHeight="false" outlineLevel="0" collapsed="false">
      <c r="A996" s="59" t="n">
        <v>994</v>
      </c>
      <c r="B996" s="71" t="s">
        <v>107</v>
      </c>
      <c r="C996" s="71" t="s">
        <v>101</v>
      </c>
      <c r="D996" s="72" t="n">
        <v>0.162</v>
      </c>
      <c r="E996" s="72" t="n">
        <v>0.108</v>
      </c>
      <c r="F996" s="72" t="n">
        <v>0.378</v>
      </c>
      <c r="G996" s="73" t="n">
        <f aca="false">D996+E996+F996</f>
        <v>0.648</v>
      </c>
      <c r="H996" s="73" t="n">
        <f aca="false">I996-G996</f>
        <v>0.452</v>
      </c>
      <c r="I996" s="16" t="n">
        <v>1.1</v>
      </c>
      <c r="J996" s="74" t="n">
        <f aca="false">H996/I996*100</f>
        <v>41.0909090909091</v>
      </c>
      <c r="K996" s="62" t="n">
        <v>295</v>
      </c>
      <c r="L996" s="73" t="n">
        <f aca="false">M996+N996-P996</f>
        <v>-1</v>
      </c>
      <c r="M996" s="74" t="n">
        <v>79</v>
      </c>
      <c r="N996" s="74" t="n">
        <v>5</v>
      </c>
      <c r="O996" s="75" t="n">
        <f aca="false">L996/(H996*Q996)</f>
        <v>-2.40477106579454</v>
      </c>
      <c r="P996" s="74" t="n">
        <v>85</v>
      </c>
      <c r="Q996" s="72" t="n">
        <v>0.92</v>
      </c>
      <c r="R996" s="73" t="n">
        <f aca="false">S996*T996*U996*V996</f>
        <v>7.425</v>
      </c>
      <c r="S996" s="74" t="n">
        <v>6</v>
      </c>
      <c r="T996" s="72" t="n">
        <v>0.45</v>
      </c>
      <c r="U996" s="72" t="n">
        <f aca="false">44/12</f>
        <v>3.66666666666667</v>
      </c>
      <c r="V996" s="72" t="n">
        <f aca="false">IF(B996="озимая пшеница", IF(C996="классическая технология", 0.65, 0.82),
 IF(B996="подсолнечник", IF(C996="классическая технология", 0.68, 0.75),
 IF(B996="кукуруза", IF(C996="классическая технология", 0.65, 0.85),
 IF(B996="многолетние травы", IF(C996="классическая технология", 0.55, 0.7),
 IF(B996="Лён", IF(C996="классическая технология", 0.48, 0.7),
 IF(B996="Горох", IF(C996="классическая технология", 0.55, 0.8),
 "введите корректное значение"
 ))))))</f>
        <v>0.75</v>
      </c>
      <c r="W996" s="73" t="n">
        <f aca="false">H996*X996</f>
        <v>0.36612</v>
      </c>
      <c r="X996" s="72" t="n">
        <v>0.81</v>
      </c>
    </row>
    <row r="997" customFormat="false" ht="15" hidden="false" customHeight="false" outlineLevel="0" collapsed="false">
      <c r="A997" s="59" t="n">
        <v>995</v>
      </c>
      <c r="B997" s="71" t="s">
        <v>106</v>
      </c>
      <c r="C997" s="71" t="s">
        <v>102</v>
      </c>
      <c r="D997" s="72" t="n">
        <v>0.204</v>
      </c>
      <c r="E997" s="72" t="n">
        <v>0.136</v>
      </c>
      <c r="F997" s="72" t="n">
        <v>0.476</v>
      </c>
      <c r="G997" s="73" t="n">
        <f aca="false">D997+E997+F997</f>
        <v>0.816</v>
      </c>
      <c r="H997" s="73" t="n">
        <f aca="false">I997-G997</f>
        <v>3.384</v>
      </c>
      <c r="I997" s="16" t="n">
        <v>4.2</v>
      </c>
      <c r="J997" s="74" t="n">
        <f aca="false">H997/I997*100</f>
        <v>80.5714285714286</v>
      </c>
      <c r="K997" s="62" t="n">
        <v>272</v>
      </c>
      <c r="L997" s="73" t="n">
        <f aca="false">M997+N997-P997</f>
        <v>64</v>
      </c>
      <c r="M997" s="74" t="n">
        <v>101</v>
      </c>
      <c r="N997" s="74" t="n">
        <v>13</v>
      </c>
      <c r="O997" s="75" t="n">
        <f aca="false">L997/(H997*Q997)</f>
        <v>19.2984995416606</v>
      </c>
      <c r="P997" s="74" t="n">
        <v>50</v>
      </c>
      <c r="Q997" s="72" t="n">
        <v>0.98</v>
      </c>
      <c r="R997" s="73" t="n">
        <f aca="false">S997*T997*U997*V997</f>
        <v>3.63</v>
      </c>
      <c r="S997" s="74" t="n">
        <v>4</v>
      </c>
      <c r="T997" s="72" t="n">
        <v>0.45</v>
      </c>
      <c r="U997" s="72" t="n">
        <f aca="false">44/12</f>
        <v>3.66666666666667</v>
      </c>
      <c r="V997" s="72" t="n">
        <f aca="false">IF(B997="озимая пшеница", IF(C997="классическая технология", 0.65, 0.82),
 IF(B997="подсолнечник", IF(C997="классическая технология", 0.68, 0.75),
 IF(B997="кукуруза", IF(C997="классическая технология", 0.65, 0.85),
 IF(B997="многолетние травы", IF(C997="классическая технология", 0.55, 0.7),
 IF(B997="Лён", IF(C997="классическая технология", 0.48, 0.7),
 IF(B997="Горох", IF(C997="классическая технология", 0.55, 0.8),
 "введите корректное значение"
 ))))))</f>
        <v>0.55</v>
      </c>
      <c r="W997" s="73" t="n">
        <f aca="false">H997*X997</f>
        <v>2.97792</v>
      </c>
      <c r="X997" s="72" t="n">
        <v>0.88</v>
      </c>
    </row>
    <row r="998" customFormat="false" ht="15" hidden="false" customHeight="false" outlineLevel="0" collapsed="false">
      <c r="A998" s="59" t="n">
        <v>996</v>
      </c>
      <c r="B998" s="71" t="s">
        <v>104</v>
      </c>
      <c r="C998" s="71" t="s">
        <v>101</v>
      </c>
      <c r="D998" s="72" t="n">
        <v>0.192</v>
      </c>
      <c r="E998" s="72" t="n">
        <v>0.128</v>
      </c>
      <c r="F998" s="72" t="n">
        <v>0.32</v>
      </c>
      <c r="G998" s="73" t="n">
        <f aca="false">D998+E998+F998</f>
        <v>0.64</v>
      </c>
      <c r="H998" s="73" t="n">
        <f aca="false">I998-G998</f>
        <v>1.76</v>
      </c>
      <c r="I998" s="16" t="n">
        <v>2.4</v>
      </c>
      <c r="J998" s="74" t="n">
        <f aca="false">H998/I998*100</f>
        <v>73.3333333333333</v>
      </c>
      <c r="K998" s="62" t="n">
        <v>388</v>
      </c>
      <c r="L998" s="73" t="n">
        <f aca="false">M998+N998-P998</f>
        <v>32</v>
      </c>
      <c r="M998" s="74" t="n">
        <v>95</v>
      </c>
      <c r="N998" s="74" t="n">
        <v>11</v>
      </c>
      <c r="O998" s="75" t="n">
        <f aca="false">L998/(H998*Q998)</f>
        <v>18.9393939393939</v>
      </c>
      <c r="P998" s="74" t="n">
        <v>74</v>
      </c>
      <c r="Q998" s="72" t="n">
        <v>0.96</v>
      </c>
      <c r="R998" s="73" t="n">
        <f aca="false">S998*T998*U998*V998</f>
        <v>5.28</v>
      </c>
      <c r="S998" s="74" t="n">
        <v>4</v>
      </c>
      <c r="T998" s="72" t="n">
        <v>0.45</v>
      </c>
      <c r="U998" s="72" t="n">
        <f aca="false">44/12</f>
        <v>3.66666666666667</v>
      </c>
      <c r="V998" s="72" t="n">
        <f aca="false">IF(B998="озимая пшеница", IF(C998="классическая технология", 0.65, 0.82),
 IF(B998="подсолнечник", IF(C998="классическая технология", 0.68, 0.75),
 IF(B998="кукуруза", IF(C998="классическая технология", 0.65, 0.85),
 IF(B998="многолетние травы", IF(C998="классическая технология", 0.55, 0.7),
 IF(B998="Лён", IF(C998="классическая технология", 0.48, 0.7),
 IF(B998="Горох", IF(C998="классическая технология", 0.55, 0.8),
 "введите корректное значение"
 ))))))</f>
        <v>0.8</v>
      </c>
      <c r="W998" s="73" t="n">
        <f aca="false">H998*X998</f>
        <v>1.5664</v>
      </c>
      <c r="X998" s="72" t="n">
        <v>0.89</v>
      </c>
    </row>
    <row r="999" customFormat="false" ht="15" hidden="false" customHeight="false" outlineLevel="0" collapsed="false">
      <c r="A999" s="59" t="n">
        <v>997</v>
      </c>
      <c r="B999" s="71" t="s">
        <v>104</v>
      </c>
      <c r="C999" s="71" t="s">
        <v>102</v>
      </c>
      <c r="D999" s="72" t="n">
        <v>0.366</v>
      </c>
      <c r="E999" s="72" t="n">
        <v>0.061</v>
      </c>
      <c r="F999" s="72" t="n">
        <v>0.488</v>
      </c>
      <c r="G999" s="73" t="n">
        <f aca="false">D999+E999+F999</f>
        <v>0.915</v>
      </c>
      <c r="H999" s="73" t="n">
        <f aca="false">I999-G999</f>
        <v>1.085</v>
      </c>
      <c r="I999" s="16" t="n">
        <v>2</v>
      </c>
      <c r="J999" s="74" t="n">
        <f aca="false">H999/I999*100</f>
        <v>54.25</v>
      </c>
      <c r="K999" s="62" t="n">
        <v>386</v>
      </c>
      <c r="L999" s="73" t="n">
        <f aca="false">M999+N999-P999</f>
        <v>47</v>
      </c>
      <c r="M999" s="74" t="n">
        <v>82</v>
      </c>
      <c r="N999" s="74" t="n">
        <v>6</v>
      </c>
      <c r="O999" s="75" t="n">
        <f aca="false">L999/(H999*Q999)</f>
        <v>46.0829493087558</v>
      </c>
      <c r="P999" s="74" t="n">
        <v>41</v>
      </c>
      <c r="Q999" s="72" t="n">
        <v>0.94</v>
      </c>
      <c r="R999" s="73" t="n">
        <f aca="false">S999*T999*U999*V999</f>
        <v>5.445</v>
      </c>
      <c r="S999" s="74" t="n">
        <v>6</v>
      </c>
      <c r="T999" s="72" t="n">
        <v>0.45</v>
      </c>
      <c r="U999" s="72" t="n">
        <f aca="false">44/12</f>
        <v>3.66666666666667</v>
      </c>
      <c r="V999" s="72" t="n">
        <f aca="false">IF(B999="озимая пшеница", IF(C999="классическая технология", 0.65, 0.82),
 IF(B999="подсолнечник", IF(C999="классическая технология", 0.68, 0.75),
 IF(B999="кукуруза", IF(C999="классическая технология", 0.65, 0.85),
 IF(B999="многолетние травы", IF(C999="классическая технология", 0.55, 0.7),
 IF(B999="Лён", IF(C999="классическая технология", 0.48, 0.7),
 IF(B999="Горох", IF(C999="классическая технология", 0.55, 0.8),
 "введите корректное значение"
 ))))))</f>
        <v>0.55</v>
      </c>
      <c r="W999" s="73" t="n">
        <f aca="false">H999*X999</f>
        <v>0.98735</v>
      </c>
      <c r="X999" s="72" t="n">
        <v>0.91</v>
      </c>
    </row>
    <row r="1000" customFormat="false" ht="15" hidden="false" customHeight="false" outlineLevel="0" collapsed="false">
      <c r="A1000" s="59" t="n">
        <v>998</v>
      </c>
      <c r="B1000" s="71" t="s">
        <v>103</v>
      </c>
      <c r="C1000" s="71" t="s">
        <v>101</v>
      </c>
      <c r="D1000" s="72" t="n">
        <v>0.336</v>
      </c>
      <c r="E1000" s="72" t="n">
        <v>0.048</v>
      </c>
      <c r="F1000" s="72" t="n">
        <v>0.192</v>
      </c>
      <c r="G1000" s="73" t="n">
        <f aca="false">D1000+E1000+F1000</f>
        <v>0.576</v>
      </c>
      <c r="H1000" s="73" t="n">
        <f aca="false">I1000-G1000</f>
        <v>4.324</v>
      </c>
      <c r="I1000" s="16" t="n">
        <v>4.9</v>
      </c>
      <c r="J1000" s="74" t="n">
        <f aca="false">H1000/I1000*100</f>
        <v>88.2448979591837</v>
      </c>
      <c r="K1000" s="62" t="n">
        <v>147</v>
      </c>
      <c r="L1000" s="73" t="n">
        <f aca="false">M1000+N1000-P1000</f>
        <v>90</v>
      </c>
      <c r="M1000" s="74" t="n">
        <v>138</v>
      </c>
      <c r="N1000" s="74" t="n">
        <v>6</v>
      </c>
      <c r="O1000" s="75" t="n">
        <f aca="false">L1000/(H1000*Q1000)</f>
        <v>25.0771819934688</v>
      </c>
      <c r="P1000" s="74" t="n">
        <v>54</v>
      </c>
      <c r="Q1000" s="72" t="n">
        <v>0.83</v>
      </c>
      <c r="R1000" s="73" t="n">
        <f aca="false">S1000*T1000*U1000*V1000</f>
        <v>6.765</v>
      </c>
      <c r="S1000" s="74" t="n">
        <v>5</v>
      </c>
      <c r="T1000" s="72" t="n">
        <v>0.45</v>
      </c>
      <c r="U1000" s="72" t="n">
        <f aca="false">44/12</f>
        <v>3.66666666666667</v>
      </c>
      <c r="V1000" s="72" t="n">
        <f aca="false">IF(B1000="озимая пшеница", IF(C1000="классическая технология", 0.65, 0.82),
 IF(B1000="подсолнечник", IF(C1000="классическая технология", 0.68, 0.75),
 IF(B1000="кукуруза", IF(C1000="классическая технология", 0.65, 0.85),
 IF(B1000="многолетние травы", IF(C1000="классическая технология", 0.55, 0.7),
 IF(B1000="Лён", IF(C1000="классическая технология", 0.48, 0.7),
 IF(B1000="Горох", IF(C1000="классическая технология", 0.55, 0.8),
 "введите корректное значение"
 ))))))</f>
        <v>0.82</v>
      </c>
      <c r="W1000" s="73" t="n">
        <f aca="false">H1000*X1000</f>
        <v>3.6754</v>
      </c>
      <c r="X1000" s="72" t="n">
        <v>0.85</v>
      </c>
    </row>
    <row r="1001" customFormat="false" ht="15" hidden="false" customHeight="false" outlineLevel="0" collapsed="false">
      <c r="A1001" s="59" t="n">
        <v>999</v>
      </c>
      <c r="B1001" s="71" t="s">
        <v>107</v>
      </c>
      <c r="C1001" s="71" t="s">
        <v>101</v>
      </c>
      <c r="D1001" s="72" t="n">
        <v>0.34</v>
      </c>
      <c r="E1001" s="72" t="n">
        <v>0.136</v>
      </c>
      <c r="F1001" s="72" t="n">
        <v>0.272</v>
      </c>
      <c r="G1001" s="73" t="n">
        <f aca="false">D1001+E1001+F1001</f>
        <v>0.748</v>
      </c>
      <c r="H1001" s="73" t="n">
        <f aca="false">I1001-G1001</f>
        <v>0.952</v>
      </c>
      <c r="I1001" s="16" t="n">
        <v>1.7</v>
      </c>
      <c r="J1001" s="74" t="n">
        <f aca="false">H1001/I1001*100</f>
        <v>56</v>
      </c>
      <c r="K1001" s="62" t="n">
        <v>400</v>
      </c>
      <c r="L1001" s="73" t="n">
        <f aca="false">M1001+N1001-P1001</f>
        <v>28</v>
      </c>
      <c r="M1001" s="74" t="n">
        <v>71</v>
      </c>
      <c r="N1001" s="74" t="n">
        <v>5</v>
      </c>
      <c r="O1001" s="75" t="n">
        <f aca="false">L1001/(H1001*Q1001)</f>
        <v>33.4224598930481</v>
      </c>
      <c r="P1001" s="74" t="n">
        <v>48</v>
      </c>
      <c r="Q1001" s="72" t="n">
        <v>0.88</v>
      </c>
      <c r="R1001" s="73" t="n">
        <f aca="false">S1001*T1001*U1001*V1001</f>
        <v>7.425</v>
      </c>
      <c r="S1001" s="74" t="n">
        <v>6</v>
      </c>
      <c r="T1001" s="72" t="n">
        <v>0.45</v>
      </c>
      <c r="U1001" s="72" t="n">
        <f aca="false">44/12</f>
        <v>3.66666666666667</v>
      </c>
      <c r="V1001" s="72" t="n">
        <f aca="false">IF(B1001="озимая пшеница", IF(C1001="классическая технология", 0.65, 0.82),
 IF(B1001="подсолнечник", IF(C1001="классическая технология", 0.68, 0.75),
 IF(B1001="кукуруза", IF(C1001="классическая технология", 0.65, 0.85),
 IF(B1001="многолетние травы", IF(C1001="классическая технология", 0.55, 0.7),
 IF(B1001="Лён", IF(C1001="классическая технология", 0.48, 0.7),
 IF(B1001="Горох", IF(C1001="классическая технология", 0.55, 0.8),
 "введите корректное значение"
 ))))))</f>
        <v>0.75</v>
      </c>
      <c r="W1001" s="73" t="n">
        <f aca="false">H1001*X1001</f>
        <v>0.8092</v>
      </c>
      <c r="X1001" s="72" t="n">
        <v>0.85</v>
      </c>
    </row>
    <row r="1002" customFormat="false" ht="15" hidden="false" customHeight="false" outlineLevel="0" collapsed="false">
      <c r="A1002" s="59" t="n">
        <v>1000</v>
      </c>
      <c r="B1002" s="71" t="s">
        <v>106</v>
      </c>
      <c r="C1002" s="71" t="s">
        <v>101</v>
      </c>
      <c r="D1002" s="72" t="n">
        <v>0.34</v>
      </c>
      <c r="E1002" s="72" t="n">
        <v>0.136</v>
      </c>
      <c r="F1002" s="72" t="n">
        <v>0.34</v>
      </c>
      <c r="G1002" s="73" t="n">
        <f aca="false">D1002+E1002+F1002</f>
        <v>0.816</v>
      </c>
      <c r="H1002" s="73" t="n">
        <f aca="false">I1002-G1002</f>
        <v>3.484</v>
      </c>
      <c r="I1002" s="16" t="n">
        <v>4.3</v>
      </c>
      <c r="J1002" s="74" t="n">
        <f aca="false">H1002/I1002*100</f>
        <v>81.0232558139535</v>
      </c>
      <c r="K1002" s="62" t="n">
        <v>401</v>
      </c>
      <c r="L1002" s="73" t="n">
        <f aca="false">M1002+N1002-P1002</f>
        <v>103</v>
      </c>
      <c r="M1002" s="74" t="n">
        <v>136</v>
      </c>
      <c r="N1002" s="74" t="n">
        <v>9</v>
      </c>
      <c r="O1002" s="75" t="n">
        <f aca="false">L1002/(H1002*Q1002)</f>
        <v>33.2176627665476</v>
      </c>
      <c r="P1002" s="74" t="n">
        <v>42</v>
      </c>
      <c r="Q1002" s="72" t="n">
        <v>0.89</v>
      </c>
      <c r="R1002" s="73" t="n">
        <f aca="false">S1002*T1002*U1002*V1002</f>
        <v>6.93</v>
      </c>
      <c r="S1002" s="74" t="n">
        <v>6</v>
      </c>
      <c r="T1002" s="72" t="n">
        <v>0.45</v>
      </c>
      <c r="U1002" s="72" t="n">
        <f aca="false">44/12</f>
        <v>3.66666666666667</v>
      </c>
      <c r="V1002" s="72" t="n">
        <f aca="false">IF(B1002="озимая пшеница", IF(C1002="классическая технология", 0.65, 0.82),
 IF(B1002="подсолнечник", IF(C1002="классическая технология", 0.68, 0.75),
 IF(B1002="кукуруза", IF(C1002="классическая технология", 0.65, 0.85),
 IF(B1002="многолетние травы", IF(C1002="классическая технология", 0.55, 0.7),
 IF(B1002="Лён", IF(C1002="классическая технология", 0.48, 0.7),
 IF(B1002="Горох", IF(C1002="классическая технология", 0.55, 0.8),
 "введите корректное значение"
 ))))))</f>
        <v>0.7</v>
      </c>
      <c r="W1002" s="73" t="n">
        <f aca="false">H1002*X1002</f>
        <v>3.34464</v>
      </c>
      <c r="X1002" s="72" t="n">
        <v>0.96</v>
      </c>
    </row>
    <row r="1003" customFormat="false" ht="28.35" hidden="false" customHeight="false" outlineLevel="0" collapsed="false">
      <c r="A1003" s="47" t="s">
        <v>12</v>
      </c>
      <c r="B1003" s="47"/>
      <c r="C1003" s="47"/>
      <c r="D1003" s="63" t="n">
        <f aca="false">AVERAGE(D3:D1002)</f>
        <v>0.318665</v>
      </c>
      <c r="E1003" s="63" t="n">
        <f aca="false">AVERAGE(E3:E1002)</f>
        <v>0.087245</v>
      </c>
      <c r="F1003" s="63" t="n">
        <f aca="false">AVERAGE(F3:F1002)</f>
        <v>0.295575</v>
      </c>
      <c r="G1003" s="63" t="n">
        <f aca="false">AVERAGE(G3:G1002)</f>
        <v>0.701485</v>
      </c>
      <c r="H1003" s="63" t="n">
        <f aca="false">AVERAGE(H3:H1002)</f>
        <v>2.305415</v>
      </c>
      <c r="I1003" s="63" t="n">
        <f aca="false">AVERAGE(I3:I1002)</f>
        <v>3.0069</v>
      </c>
      <c r="J1003" s="63" t="n">
        <f aca="false">AVERAGE(J3:J1002)</f>
        <v>66.0822561256786</v>
      </c>
      <c r="K1003" s="63" t="n">
        <f aca="false">AVERAGE(K3:K1002)</f>
        <v>298.132</v>
      </c>
      <c r="L1003" s="63" t="n">
        <f aca="false">AVERAGE(L3:L1002)</f>
        <v>45.452</v>
      </c>
      <c r="M1003" s="63" t="n">
        <f aca="false">AVERAGE(M3:M1002)</f>
        <v>99.759</v>
      </c>
      <c r="N1003" s="63" t="n">
        <f aca="false">AVERAGE(N3:N1002)</f>
        <v>9.757</v>
      </c>
      <c r="O1003" s="63" t="n">
        <f aca="false">AVERAGE(O3:O1002)</f>
        <v>69.8898037836887</v>
      </c>
      <c r="P1003" s="63" t="n">
        <f aca="false">AVERAGE(P3:P1002)</f>
        <v>64.064</v>
      </c>
      <c r="Q1003" s="63" t="n">
        <f aca="false">AVERAGE(Q3:Q1002)</f>
        <v>0.90104</v>
      </c>
      <c r="R1003" s="63" t="n">
        <f aca="false">AVERAGE(R3:R1002)</f>
        <v>5.1062385</v>
      </c>
      <c r="S1003" s="63" t="n">
        <f aca="false">AVERAGE(S3:S1002)</f>
        <v>4.552</v>
      </c>
      <c r="T1003" s="16" t="s">
        <v>53</v>
      </c>
      <c r="U1003" s="16" t="s">
        <v>53</v>
      </c>
      <c r="V1003" s="63" t="n">
        <f aca="false">AVERAGE(V3:V1002)</f>
        <v>0.68057</v>
      </c>
      <c r="W1003" s="63" t="n">
        <f aca="false">AVERAGE(W3:W1002)</f>
        <v>2.06774343</v>
      </c>
      <c r="X1003" s="63" t="n">
        <f aca="false">AVERAGE(X3:X1002)</f>
        <v>0.8966</v>
      </c>
    </row>
    <row r="1004" customFormat="false" ht="55.2" hidden="false" customHeight="false" outlineLevel="0" collapsed="false">
      <c r="A1004" s="51" t="s">
        <v>13</v>
      </c>
      <c r="B1004" s="51"/>
      <c r="C1004" s="51"/>
      <c r="D1004" s="77" t="n">
        <f aca="false">_xlfn.STDEV.S(D3:D1002)</f>
        <v>0.117567967584721</v>
      </c>
      <c r="E1004" s="77" t="n">
        <f aca="false">_xlfn.STDEV.S(E3:E1002)</f>
        <v>0.0333669346408585</v>
      </c>
      <c r="F1004" s="77" t="n">
        <f aca="false">_xlfn.STDEV.S(F3:F1002)</f>
        <v>0.127155522498639</v>
      </c>
      <c r="G1004" s="77" t="n">
        <f aca="false">_xlfn.STDEV.S(G3:G1002)</f>
        <v>0.202170132654499</v>
      </c>
      <c r="H1004" s="77" t="n">
        <f aca="false">_xlfn.STDEV.S(H3:H1002)</f>
        <v>1.73369151207302</v>
      </c>
      <c r="I1004" s="77" t="n">
        <f aca="false">_xlfn.STDEV.S(I3:I1002)</f>
        <v>1.71197349373267</v>
      </c>
      <c r="J1004" s="77" t="n">
        <f aca="false">_xlfn.STDEV.S(J3:J1002)</f>
        <v>23.6903563046252</v>
      </c>
      <c r="K1004" s="77" t="n">
        <f aca="false">_xlfn.STDEV.S(K3:K1002)</f>
        <v>115.964513297579</v>
      </c>
      <c r="L1004" s="77" t="n">
        <f aca="false">_xlfn.STDEV.S(L3:L1002)</f>
        <v>32.252378391553</v>
      </c>
      <c r="M1004" s="77" t="n">
        <f aca="false">_xlfn.STDEV.S(M3:M1002)</f>
        <v>28.3076357409312</v>
      </c>
      <c r="N1004" s="77" t="n">
        <f aca="false">_xlfn.STDEV.S(N3:N1002)</f>
        <v>3.14672096838167</v>
      </c>
      <c r="O1004" s="77" t="n">
        <f aca="false">_xlfn.STDEV.S(O3:O1002)</f>
        <v>392.406617763518</v>
      </c>
      <c r="P1004" s="77" t="n">
        <f aca="false">_xlfn.STDEV.S(P3:P1002)</f>
        <v>14.5583601360129</v>
      </c>
      <c r="Q1004" s="77" t="n">
        <f aca="false">_xlfn.STDEV.S(Q3:Q1002)</f>
        <v>0.0605622505046351</v>
      </c>
      <c r="R1004" s="77" t="n">
        <f aca="false">_xlfn.STDEV.S(R3:R1002)</f>
        <v>1.50204367965227</v>
      </c>
      <c r="S1004" s="77" t="n">
        <f aca="false">_xlfn.STDEV.S(S3:S1002)</f>
        <v>1.13780076928722</v>
      </c>
      <c r="T1004" s="16" t="s">
        <v>53</v>
      </c>
      <c r="U1004" s="16" t="s">
        <v>53</v>
      </c>
      <c r="V1004" s="77" t="n">
        <f aca="false">_xlfn.STDEV.S(V3:V1002)</f>
        <v>0.107900962543055</v>
      </c>
      <c r="W1004" s="77" t="n">
        <f aca="false">_xlfn.STDEV.S(W3:W1002)</f>
        <v>1.56548520725731</v>
      </c>
      <c r="X1004" s="77" t="n">
        <f aca="false">_xlfn.STDEV.S(X3:X1002)</f>
        <v>0.0609668512960686</v>
      </c>
    </row>
    <row r="1005" customFormat="false" ht="28.35" hidden="false" customHeight="false" outlineLevel="0" collapsed="false">
      <c r="A1005" s="52" t="s">
        <v>15</v>
      </c>
      <c r="B1005" s="52"/>
      <c r="C1005" s="52"/>
      <c r="D1005" s="16" t="n">
        <f aca="false">_xlfn.VAR.S(D3:D1002)</f>
        <v>0.013822227002002</v>
      </c>
      <c r="E1005" s="16" t="n">
        <f aca="false">_xlfn.VAR.S(E3:E1002)</f>
        <v>0.00111335232732733</v>
      </c>
      <c r="F1005" s="16" t="n">
        <f aca="false">_xlfn.VAR.S(F3:F1002)</f>
        <v>0.0161685269019019</v>
      </c>
      <c r="G1005" s="16" t="n">
        <f aca="false">_xlfn.VAR.S(G3:G1002)</f>
        <v>0.0408727625375376</v>
      </c>
      <c r="H1005" s="16" t="n">
        <f aca="false">_xlfn.VAR.S(H3:H1002)</f>
        <v>3.00568625903403</v>
      </c>
      <c r="I1005" s="16" t="n">
        <f aca="false">_xlfn.VAR.S(I3:I1002)</f>
        <v>2.93085324324324</v>
      </c>
      <c r="J1005" s="16" t="n">
        <f aca="false">_xlfn.VAR.S(J3:J1002)</f>
        <v>561.232981840095</v>
      </c>
      <c r="K1005" s="16" t="n">
        <f aca="false">_xlfn.VAR.S(K3:K1002)</f>
        <v>13447.7683443444</v>
      </c>
      <c r="L1005" s="16" t="n">
        <f aca="false">_xlfn.VAR.S(L3:L1002)</f>
        <v>1040.21591191191</v>
      </c>
      <c r="M1005" s="16" t="n">
        <f aca="false">_xlfn.VAR.S(M3:M1002)</f>
        <v>801.322241241243</v>
      </c>
      <c r="N1005" s="16" t="n">
        <f aca="false">_xlfn.VAR.S(N3:N1002)</f>
        <v>9.90185285285284</v>
      </c>
      <c r="O1005" s="16" t="n">
        <f aca="false">_xlfn.VAR.S(O3:O1002)</f>
        <v>153982.953664604</v>
      </c>
      <c r="P1005" s="16" t="n">
        <f aca="false">_xlfn.VAR.S(P3:P1002)</f>
        <v>211.94584984985</v>
      </c>
      <c r="Q1005" s="16" t="n">
        <f aca="false">_xlfn.VAR.S(Q3:Q1002)</f>
        <v>0.00366778618618617</v>
      </c>
      <c r="R1005" s="16" t="n">
        <f aca="false">_xlfn.VAR.S(R3:R1002)</f>
        <v>2.25613521558334</v>
      </c>
      <c r="S1005" s="16" t="n">
        <f aca="false">_xlfn.VAR.S(S3:S1002)</f>
        <v>1.29459059059059</v>
      </c>
      <c r="T1005" s="16" t="s">
        <v>53</v>
      </c>
      <c r="U1005" s="16" t="s">
        <v>53</v>
      </c>
      <c r="V1005" s="16" t="n">
        <f aca="false">_xlfn.VAR.S(V3:V1002)</f>
        <v>0.0116426177177177</v>
      </c>
      <c r="W1005" s="16" t="n">
        <f aca="false">_xlfn.VAR.S(W3:W1002)</f>
        <v>2.45074393414148</v>
      </c>
      <c r="X1005" s="16" t="n">
        <f aca="false">_xlfn.VAR.S(X3:X1002)</f>
        <v>0.00371695695695695</v>
      </c>
    </row>
    <row r="1006" customFormat="false" ht="55.2" hidden="false" customHeight="false" outlineLevel="0" collapsed="false">
      <c r="A1006" s="53" t="s">
        <v>17</v>
      </c>
      <c r="B1006" s="53"/>
      <c r="C1006" s="53"/>
      <c r="D1006" s="63" t="n">
        <f aca="false">D1004/SQRT(COUNT(D3:D1002))</f>
        <v>0.00371782557444563</v>
      </c>
      <c r="E1006" s="63" t="n">
        <f aca="false">E1004/SQRT(COUNT(E3:E1002))</f>
        <v>0.00105515512003085</v>
      </c>
      <c r="F1006" s="63" t="n">
        <f aca="false">F1004/SQRT(COUNT(F3:F1002))</f>
        <v>0.00402101068164484</v>
      </c>
      <c r="G1006" s="63" t="n">
        <f aca="false">G1004/SQRT(COUNT(G3:G1002))</f>
        <v>0.00639318094046599</v>
      </c>
      <c r="H1006" s="63" t="n">
        <f aca="false">H1004/SQRT(COUNT(H3:H1002))</f>
        <v>0.0548241393825205</v>
      </c>
      <c r="I1006" s="63" t="n">
        <f aca="false">I1004/SQRT(COUNT(I3:I1002))</f>
        <v>0.0541373553403123</v>
      </c>
      <c r="J1006" s="63" t="n">
        <f aca="false">J1004/SQRT(COUNT(J3:J1002))</f>
        <v>0.749154845035454</v>
      </c>
      <c r="K1006" s="63" t="n">
        <f aca="false">K1004/SQRT(COUNT(K3:K1002))</f>
        <v>3.66711989773233</v>
      </c>
      <c r="L1006" s="63" t="n">
        <f aca="false">L1004/SQRT(COUNT(L3:L1002))</f>
        <v>1.01990975674905</v>
      </c>
      <c r="M1006" s="63" t="n">
        <f aca="false">M1004/SQRT(COUNT(M3:M1002))</f>
        <v>0.895166041157306</v>
      </c>
      <c r="N1006" s="63" t="n">
        <f aca="false">N1004/SQRT(COUNT(N3:N1002))</f>
        <v>0.0995080542109675</v>
      </c>
      <c r="O1006" s="63" t="n">
        <f aca="false">O1004/SQRT(COUNT(O3:O1002))</f>
        <v>12.4089868105581</v>
      </c>
      <c r="P1006" s="63" t="n">
        <f aca="false">P1004/SQRT(COUNT(P3:P1002))</f>
        <v>0.460375770267995</v>
      </c>
      <c r="Q1006" s="63" t="n">
        <f aca="false">Q1004/SQRT(COUNT(Q3:Q1002))</f>
        <v>0.00191514651820329</v>
      </c>
      <c r="R1006" s="63" t="n">
        <f aca="false">R1004/SQRT(COUNT(R3:R1002))</f>
        <v>0.0474987917276149</v>
      </c>
      <c r="S1006" s="63" t="n">
        <f aca="false">S1004/SQRT(COUNT(S3:S1002))</f>
        <v>0.0359804195443937</v>
      </c>
      <c r="T1006" s="16" t="s">
        <v>53</v>
      </c>
      <c r="U1006" s="16" t="s">
        <v>53</v>
      </c>
      <c r="V1006" s="63" t="n">
        <f aca="false">V1004/SQRT(COUNT(V3:V1002))</f>
        <v>0.00341212803360567</v>
      </c>
      <c r="W1006" s="63" t="n">
        <f aca="false">W1004/SQRT(COUNT(W3:W1002))</f>
        <v>0.0495049889823387</v>
      </c>
      <c r="X1006" s="63" t="n">
        <f aca="false">X1004/SQRT(COUNT(X3:X1002))</f>
        <v>0.00192794111864365</v>
      </c>
    </row>
    <row r="1007" customFormat="false" ht="55.2" hidden="false" customHeight="false" outlineLevel="0" collapsed="false">
      <c r="A1007" s="54" t="s">
        <v>18</v>
      </c>
      <c r="B1007" s="54"/>
      <c r="C1007" s="54"/>
      <c r="D1007" s="16" t="n">
        <f aca="false">ABS(D1006/D1003)*100</f>
        <v>1.16668776754448</v>
      </c>
      <c r="E1007" s="16" t="n">
        <f aca="false">ABS(E1006/E1003)*100</f>
        <v>1.209416149958</v>
      </c>
      <c r="F1007" s="16" t="n">
        <f aca="false">ABS(F1006/F1003)*100</f>
        <v>1.36040283570831</v>
      </c>
      <c r="G1007" s="16" t="n">
        <f aca="false">ABS(G1006/G1003)*100</f>
        <v>0.911378139299627</v>
      </c>
      <c r="H1007" s="16" t="n">
        <f aca="false">ABS(H1006/H1003)*100</f>
        <v>2.37805945491465</v>
      </c>
      <c r="I1007" s="16" t="n">
        <f aca="false">ABS(I1006/I1003)*100</f>
        <v>1.80043750508206</v>
      </c>
      <c r="J1007" s="16" t="n">
        <f aca="false">ABS(J1006/J1003)*100</f>
        <v>1.13367019977447</v>
      </c>
      <c r="K1007" s="16" t="n">
        <f aca="false">ABS(K1006/K1003)*100</f>
        <v>1.23003230036773</v>
      </c>
      <c r="L1007" s="16" t="n">
        <f aca="false">ABS(L1006/L1003)*100</f>
        <v>2.2439271247669</v>
      </c>
      <c r="M1007" s="16" t="n">
        <f aca="false">ABS(M1006/M1003)*100</f>
        <v>0.897328603090754</v>
      </c>
      <c r="N1007" s="16" t="n">
        <f aca="false">ABS(N1006/N1003)*100</f>
        <v>1.01986321831472</v>
      </c>
      <c r="O1007" s="16" t="n">
        <f aca="false">ABS(O1006/O1003)*100</f>
        <v>17.7550746156968</v>
      </c>
      <c r="P1007" s="16" t="n">
        <f aca="false">ABS(P1006/P1003)*100</f>
        <v>0.718618522521222</v>
      </c>
      <c r="Q1007" s="16" t="n">
        <f aca="false">ABS(Q1006/Q1003)*100</f>
        <v>0.212548446040496</v>
      </c>
      <c r="R1007" s="16" t="n">
        <f aca="false">ABS(R1006/R1003)*100</f>
        <v>0.93021099048967</v>
      </c>
      <c r="S1007" s="16" t="n">
        <f aca="false">ABS(S1006/S1003)*100</f>
        <v>0.790431009323236</v>
      </c>
      <c r="T1007" s="16" t="s">
        <v>53</v>
      </c>
      <c r="U1007" s="16" t="s">
        <v>53</v>
      </c>
      <c r="V1007" s="16" t="n">
        <f aca="false">ABS(V1006/V1003)*100</f>
        <v>0.501363273962365</v>
      </c>
      <c r="W1007" s="16" t="n">
        <f aca="false">ABS(W1006/W1003)*100</f>
        <v>2.39415530302706</v>
      </c>
      <c r="X1007" s="16" t="n">
        <f aca="false">ABS(X1006/X1003)*100</f>
        <v>0.21502800787906</v>
      </c>
    </row>
    <row r="1008" customFormat="false" ht="95.5" hidden="false" customHeight="false" outlineLevel="0" collapsed="false">
      <c r="A1008" s="55" t="s">
        <v>19</v>
      </c>
      <c r="B1008" s="55"/>
      <c r="C1008" s="55"/>
      <c r="D1008" s="78" t="n">
        <f aca="false">1.96*D1006</f>
        <v>0.00728693812591343</v>
      </c>
      <c r="E1008" s="78" t="n">
        <f aca="false">1.96*E1006</f>
        <v>0.00206810403526047</v>
      </c>
      <c r="F1008" s="78" t="n">
        <f aca="false">1.96*F1006</f>
        <v>0.00788118093602388</v>
      </c>
      <c r="G1008" s="78" t="n">
        <f aca="false">1.96*G1006</f>
        <v>0.0125306346433133</v>
      </c>
      <c r="H1008" s="78" t="n">
        <f aca="false">1.96*H1006</f>
        <v>0.10745531318974</v>
      </c>
      <c r="I1008" s="78" t="n">
        <f aca="false">1.96*I1006</f>
        <v>0.106109216467012</v>
      </c>
      <c r="J1008" s="78" t="n">
        <f aca="false">1.96*J1006</f>
        <v>1.46834349626949</v>
      </c>
      <c r="K1008" s="78" t="n">
        <f aca="false">1.96*K1006</f>
        <v>7.18755499955536</v>
      </c>
      <c r="L1008" s="78" t="n">
        <f aca="false">1.96*L1006</f>
        <v>1.99902312322814</v>
      </c>
      <c r="M1008" s="78" t="n">
        <f aca="false">1.96*M1006</f>
        <v>1.75452544066832</v>
      </c>
      <c r="N1008" s="78" t="n">
        <f aca="false">1.96*N1006</f>
        <v>0.195035786253496</v>
      </c>
      <c r="O1008" s="78" t="n">
        <f aca="false">1.96*O1006</f>
        <v>24.3216141486938</v>
      </c>
      <c r="P1008" s="78" t="n">
        <f aca="false">1.96*P1006</f>
        <v>0.902336509725271</v>
      </c>
      <c r="Q1008" s="78" t="n">
        <f aca="false">1.96*Q1006</f>
        <v>0.00375368717567844</v>
      </c>
      <c r="R1008" s="78" t="n">
        <f aca="false">1.96*R1006</f>
        <v>0.0930976317861252</v>
      </c>
      <c r="S1008" s="78" t="n">
        <f aca="false">1.96*S1006</f>
        <v>0.0705216223070117</v>
      </c>
      <c r="T1008" s="16" t="s">
        <v>53</v>
      </c>
      <c r="U1008" s="16" t="s">
        <v>53</v>
      </c>
      <c r="V1008" s="78" t="n">
        <f aca="false">1.96*V1006</f>
        <v>0.00668777094586711</v>
      </c>
      <c r="W1008" s="78" t="n">
        <f aca="false">1.96*W1006</f>
        <v>0.0970297784053839</v>
      </c>
      <c r="X1008" s="78" t="n">
        <f aca="false">1.96*X1006</f>
        <v>0.00377876459254156</v>
      </c>
    </row>
    <row r="1009" customFormat="false" ht="82.05" hidden="false" customHeight="false" outlineLevel="0" collapsed="false">
      <c r="A1009" s="56" t="s">
        <v>20</v>
      </c>
      <c r="B1009" s="56"/>
      <c r="C1009" s="56"/>
      <c r="D1009" s="63" t="n">
        <f aca="false">D1003+D1008</f>
        <v>0.325951938125913</v>
      </c>
      <c r="E1009" s="63" t="n">
        <f aca="false">E1003+E1008</f>
        <v>0.0893131040352605</v>
      </c>
      <c r="F1009" s="63" t="n">
        <f aca="false">F1003+F1008</f>
        <v>0.303456180936024</v>
      </c>
      <c r="G1009" s="63" t="n">
        <f aca="false">G1003+G1008</f>
        <v>0.714015634643313</v>
      </c>
      <c r="H1009" s="63" t="n">
        <f aca="false">H1003+H1008</f>
        <v>2.41287031318974</v>
      </c>
      <c r="I1009" s="63" t="n">
        <f aca="false">I1003+I1008</f>
        <v>3.11300921646701</v>
      </c>
      <c r="J1009" s="63" t="n">
        <f aca="false">J1003+J1008</f>
        <v>67.550599621948</v>
      </c>
      <c r="K1009" s="63" t="n">
        <f aca="false">K1003+K1008</f>
        <v>305.319554999555</v>
      </c>
      <c r="L1009" s="63" t="n">
        <f aca="false">L1003+L1008</f>
        <v>47.4510231232281</v>
      </c>
      <c r="M1009" s="63" t="n">
        <f aca="false">M1003+M1008</f>
        <v>101.513525440668</v>
      </c>
      <c r="N1009" s="63" t="n">
        <f aca="false">N1003+N1008</f>
        <v>9.9520357862535</v>
      </c>
      <c r="O1009" s="63" t="n">
        <f aca="false">O1003+O1008</f>
        <v>94.2114179323825</v>
      </c>
      <c r="P1009" s="63" t="n">
        <f aca="false">P1003+P1008</f>
        <v>64.9663365097253</v>
      </c>
      <c r="Q1009" s="63" t="n">
        <f aca="false">Q1003+Q1008</f>
        <v>0.904793687175678</v>
      </c>
      <c r="R1009" s="63" t="n">
        <f aca="false">R1003+R1008</f>
        <v>5.19933613178613</v>
      </c>
      <c r="S1009" s="63" t="n">
        <f aca="false">S1003+S1008</f>
        <v>4.62252162230701</v>
      </c>
      <c r="T1009" s="16" t="s">
        <v>53</v>
      </c>
      <c r="U1009" s="16" t="s">
        <v>53</v>
      </c>
      <c r="V1009" s="63" t="n">
        <f aca="false">V1003+V1008</f>
        <v>0.687257770945867</v>
      </c>
      <c r="W1009" s="63" t="n">
        <f aca="false">W1003+W1008</f>
        <v>2.16477320840538</v>
      </c>
      <c r="X1009" s="63" t="n">
        <f aca="false">X1003+X1008</f>
        <v>0.900378764592542</v>
      </c>
    </row>
    <row r="1010" customFormat="false" ht="68.65" hidden="false" customHeight="false" outlineLevel="0" collapsed="false">
      <c r="A1010" s="47" t="s">
        <v>21</v>
      </c>
      <c r="B1010" s="47"/>
      <c r="C1010" s="47"/>
      <c r="D1010" s="63" t="n">
        <f aca="false">D1003-D1008</f>
        <v>0.311378061874087</v>
      </c>
      <c r="E1010" s="63" t="n">
        <f aca="false">E1003-E1008</f>
        <v>0.0851768959647395</v>
      </c>
      <c r="F1010" s="63" t="n">
        <f aca="false">F1003-F1008</f>
        <v>0.287693819063976</v>
      </c>
      <c r="G1010" s="63" t="n">
        <f aca="false">G1003-G1008</f>
        <v>0.688954365356687</v>
      </c>
      <c r="H1010" s="63" t="n">
        <f aca="false">H1003-H1008</f>
        <v>2.19795968681026</v>
      </c>
      <c r="I1010" s="63" t="n">
        <f aca="false">I1003-I1008</f>
        <v>2.90079078353299</v>
      </c>
      <c r="J1010" s="63" t="n">
        <f aca="false">J1003-J1008</f>
        <v>64.6139126294091</v>
      </c>
      <c r="K1010" s="63" t="n">
        <f aca="false">K1003-K1008</f>
        <v>290.944445000445</v>
      </c>
      <c r="L1010" s="63" t="n">
        <f aca="false">L1003-L1008</f>
        <v>43.4529768767719</v>
      </c>
      <c r="M1010" s="63" t="n">
        <f aca="false">M1003-M1008</f>
        <v>98.0044745593317</v>
      </c>
      <c r="N1010" s="63" t="n">
        <f aca="false">N1003-N1008</f>
        <v>9.5619642137465</v>
      </c>
      <c r="O1010" s="63" t="n">
        <f aca="false">O1003-O1008</f>
        <v>45.5681896349949</v>
      </c>
      <c r="P1010" s="63" t="n">
        <f aca="false">P1003-P1008</f>
        <v>63.1616634902747</v>
      </c>
      <c r="Q1010" s="63" t="n">
        <f aca="false">Q1003-Q1008</f>
        <v>0.897286312824322</v>
      </c>
      <c r="R1010" s="63" t="n">
        <f aca="false">R1003-R1008</f>
        <v>5.01314086821388</v>
      </c>
      <c r="S1010" s="63" t="n">
        <f aca="false">S1003-S1008</f>
        <v>4.48147837769299</v>
      </c>
      <c r="T1010" s="16" t="s">
        <v>53</v>
      </c>
      <c r="U1010" s="16" t="s">
        <v>53</v>
      </c>
      <c r="V1010" s="63" t="n">
        <f aca="false">V1003-V1008</f>
        <v>0.673882229054133</v>
      </c>
      <c r="W1010" s="63" t="n">
        <f aca="false">W1003-W1008</f>
        <v>1.97071365159462</v>
      </c>
      <c r="X1010" s="63" t="n">
        <f aca="false">X1003-X1008</f>
        <v>0.892821235407459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9.57"/>
    <col collapsed="false" customWidth="true" hidden="false" outlineLevel="0" max="5" min="5" style="0" width="9.57"/>
  </cols>
  <sheetData>
    <row r="1" customFormat="false" ht="15" hidden="false" customHeight="false" outlineLevel="0" collapsed="false">
      <c r="A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</row>
    <row r="2" customFormat="false" ht="147" hidden="false" customHeight="false" outlineLevel="0" collapsed="false">
      <c r="A2" s="35" t="s">
        <v>8</v>
      </c>
      <c r="B2" s="79" t="s">
        <v>108</v>
      </c>
      <c r="C2" s="1" t="s">
        <v>109</v>
      </c>
      <c r="D2" s="80" t="s">
        <v>110</v>
      </c>
      <c r="E2" s="81" t="s">
        <v>111</v>
      </c>
      <c r="F2" s="81" t="s">
        <v>112</v>
      </c>
      <c r="G2" s="81" t="s">
        <v>113</v>
      </c>
      <c r="H2" s="82" t="s">
        <v>114</v>
      </c>
      <c r="I2" s="80" t="s">
        <v>115</v>
      </c>
      <c r="J2" s="80" t="s">
        <v>116</v>
      </c>
      <c r="K2" s="80" t="s">
        <v>117</v>
      </c>
      <c r="L2" s="80" t="s">
        <v>118</v>
      </c>
      <c r="M2" s="81" t="s">
        <v>119</v>
      </c>
      <c r="N2" s="80" t="s">
        <v>120</v>
      </c>
      <c r="O2" s="80" t="s">
        <v>121</v>
      </c>
      <c r="P2" s="80" t="s">
        <v>122</v>
      </c>
      <c r="Q2" s="80" t="s">
        <v>123</v>
      </c>
      <c r="R2" s="80" t="s">
        <v>124</v>
      </c>
      <c r="S2" s="81" t="s">
        <v>125</v>
      </c>
      <c r="T2" s="81" t="s">
        <v>126</v>
      </c>
      <c r="U2" s="83" t="s">
        <v>127</v>
      </c>
      <c r="V2" s="80" t="s">
        <v>128</v>
      </c>
      <c r="W2" s="80" t="s">
        <v>129</v>
      </c>
      <c r="X2" s="84" t="s">
        <v>130</v>
      </c>
      <c r="Y2" s="79" t="s">
        <v>108</v>
      </c>
      <c r="Z2" s="79" t="s">
        <v>131</v>
      </c>
    </row>
    <row r="3" customFormat="false" ht="15" hidden="false" customHeight="false" outlineLevel="0" collapsed="false">
      <c r="A3" s="59" t="n">
        <v>1</v>
      </c>
      <c r="B3" s="0" t="s">
        <v>132</v>
      </c>
      <c r="C3" s="85" t="n">
        <v>1.3</v>
      </c>
      <c r="D3" s="86" t="n">
        <v>0.645</v>
      </c>
      <c r="E3" s="87" t="n">
        <f aca="false">D3/C3</f>
        <v>0.496153846153846</v>
      </c>
      <c r="F3" s="88" t="n">
        <f aca="false">IF(B3="Предпосевная обработка",300,IF(B3="Внесение удобрений",90,IF(B3="Уборка",1893,"Введите коректное значение")))</f>
        <v>1893</v>
      </c>
      <c r="G3" s="88" t="n">
        <v>2422</v>
      </c>
      <c r="H3" s="87" t="n">
        <f aca="false">(F3/G3)*100</f>
        <v>78.1585466556565</v>
      </c>
      <c r="I3" s="88" t="n">
        <v>28</v>
      </c>
      <c r="J3" s="87" t="n">
        <f aca="false">C3*L3</f>
        <v>0.572</v>
      </c>
      <c r="K3" s="86" t="n">
        <f aca="false">J3*3.67</f>
        <v>2.09924</v>
      </c>
      <c r="L3" s="86" t="n">
        <v>0.44</v>
      </c>
      <c r="M3" s="87" t="n">
        <f aca="false">(N3*O3)+(P3+Q3+R3)</f>
        <v>239.27</v>
      </c>
      <c r="N3" s="60" t="n">
        <v>243</v>
      </c>
      <c r="O3" s="0" t="n">
        <f aca="false">IF(Z3="Дизельное топливо",2.6,
 IF(Z3="Бензин",2.3,
 IF(Z3="Минеральные удобрения",0.89, IF(Z3="Пестициды",4.93,
 IF(Z3="Электроэнергия",0.5,"Введите коректное значение" )))))</f>
        <v>0.89</v>
      </c>
      <c r="P3" s="88" t="n">
        <v>13</v>
      </c>
      <c r="Q3" s="88" t="n">
        <v>1</v>
      </c>
      <c r="R3" s="88" t="n">
        <v>9</v>
      </c>
      <c r="S3" s="86" t="n">
        <f aca="false">M3+J3+E3+H3</f>
        <v>318.49670050181</v>
      </c>
      <c r="T3" s="87" t="n">
        <f aca="false">MIN(S3:S1002)</f>
        <v>77.2464395804834</v>
      </c>
      <c r="U3" s="87" t="n">
        <f aca="false">J3-S3</f>
        <v>-317.92470050181</v>
      </c>
      <c r="V3" s="88" t="n">
        <v>60000</v>
      </c>
      <c r="W3" s="73" t="n">
        <v>1.3</v>
      </c>
      <c r="X3" s="87" t="n">
        <f aca="false">(W3+S3)/V3*100</f>
        <v>0.532994500836351</v>
      </c>
      <c r="Y3" s="0" t="str">
        <f aca="false">IF(AB3=1,"Предпосевная обработка",IF(AB3=2,"Внесение удобрений",IF(AB3=3,"Уборка","Введите коректное значение")))</f>
        <v>Введите коректное значение</v>
      </c>
      <c r="Z3" s="0" t="s">
        <v>133</v>
      </c>
      <c r="AA3" s="86"/>
      <c r="AI3" s="88"/>
    </row>
    <row r="4" customFormat="false" ht="15" hidden="false" customHeight="false" outlineLevel="0" collapsed="false">
      <c r="A4" s="59" t="n">
        <v>2</v>
      </c>
      <c r="B4" s="0" t="s">
        <v>134</v>
      </c>
      <c r="C4" s="85" t="n">
        <v>1.1</v>
      </c>
      <c r="D4" s="86" t="n">
        <v>0.645</v>
      </c>
      <c r="E4" s="87" t="n">
        <f aca="false">D4/C4</f>
        <v>0.586363636363636</v>
      </c>
      <c r="F4" s="88" t="n">
        <f aca="false">IF(B4="Предпосевная обработка",300,IF(B4="Внесение удобрений",90,IF(B4="Уборка",1893,"Введите коректное значение")))</f>
        <v>90</v>
      </c>
      <c r="G4" s="88" t="n">
        <v>2380</v>
      </c>
      <c r="H4" s="87" t="n">
        <f aca="false">(F4/G4)*100</f>
        <v>3.78151260504202</v>
      </c>
      <c r="I4" s="88" t="n">
        <v>18</v>
      </c>
      <c r="J4" s="87" t="n">
        <f aca="false">C4*L4</f>
        <v>0.484</v>
      </c>
      <c r="K4" s="86" t="n">
        <f aca="false">J4*3.67</f>
        <v>1.77628</v>
      </c>
      <c r="L4" s="86" t="n">
        <v>0.44</v>
      </c>
      <c r="M4" s="87" t="n">
        <f aca="false">(N4*O4)+(P4+Q4+R4)</f>
        <v>1095.8</v>
      </c>
      <c r="N4" s="62" t="n">
        <v>466</v>
      </c>
      <c r="O4" s="0" t="n">
        <f aca="false">IF(Z4="Дизельное топливо",2.6,
 IF(Z4="Бензин",2.3,
 IF(Z4="Минеральные удобрения",0.89, IF(Z4="Пестициды",4.93,
 IF(Z4="Электроэнергия",0.5,"Введите коректное значение" )))))</f>
        <v>2.3</v>
      </c>
      <c r="P4" s="88" t="n">
        <v>14</v>
      </c>
      <c r="Q4" s="88" t="n">
        <v>1</v>
      </c>
      <c r="R4" s="88" t="n">
        <v>9</v>
      </c>
      <c r="S4" s="86" t="n">
        <f aca="false">M4+J4+E4+H4</f>
        <v>1100.65187624141</v>
      </c>
      <c r="T4" s="86"/>
      <c r="U4" s="87" t="n">
        <f aca="false">J4-S4</f>
        <v>-1100.16787624141</v>
      </c>
      <c r="V4" s="88" t="n">
        <v>46000</v>
      </c>
      <c r="W4" s="73" t="n">
        <v>1.1</v>
      </c>
      <c r="X4" s="87" t="n">
        <f aca="false">(W4+S4)/V4*100</f>
        <v>2.39511277443784</v>
      </c>
      <c r="Y4" s="0" t="str">
        <f aca="false">IF(AB4=1,"Предпосевная обработка",IF(AB4=2,"Внесение удобрений",IF(AB4=3,"Уборка","Введите коректное значение")))</f>
        <v>Введите коректное значение</v>
      </c>
      <c r="Z4" s="0" t="s">
        <v>135</v>
      </c>
      <c r="AA4" s="86"/>
      <c r="AI4" s="88"/>
    </row>
    <row r="5" customFormat="false" ht="15" hidden="false" customHeight="false" outlineLevel="0" collapsed="false">
      <c r="A5" s="59" t="n">
        <v>3</v>
      </c>
      <c r="B5" s="0" t="s">
        <v>136</v>
      </c>
      <c r="C5" s="85" t="n">
        <v>5.7</v>
      </c>
      <c r="D5" s="86" t="n">
        <v>0.645</v>
      </c>
      <c r="E5" s="87" t="n">
        <f aca="false">D5/C5</f>
        <v>0.113157894736842</v>
      </c>
      <c r="F5" s="88" t="n">
        <f aca="false">IF(B5="Предпосевная обработка",300,IF(B5="Внесение удобрений",90,IF(B5="Уборка",1893,"Введите коректное значение")))</f>
        <v>300</v>
      </c>
      <c r="G5" s="88" t="n">
        <v>2236</v>
      </c>
      <c r="H5" s="87" t="n">
        <f aca="false">(F5/G5)*100</f>
        <v>13.4168157423971</v>
      </c>
      <c r="I5" s="88" t="n">
        <v>15</v>
      </c>
      <c r="J5" s="87" t="n">
        <f aca="false">C5*L5</f>
        <v>2.508</v>
      </c>
      <c r="K5" s="86" t="n">
        <f aca="false">J5*3.67</f>
        <v>9.20436</v>
      </c>
      <c r="L5" s="86" t="n">
        <v>0.44</v>
      </c>
      <c r="M5" s="87" t="n">
        <f aca="false">(N5*O5)+(P5+Q5+R5)</f>
        <v>612.2</v>
      </c>
      <c r="N5" s="62" t="n">
        <v>227</v>
      </c>
      <c r="O5" s="0" t="n">
        <f aca="false">IF(Z5="Дизельное топливо",2.6,
 IF(Z5="Бензин",2.3,
 IF(Z5="Минеральные удобрения",0.89, IF(Z5="Пестициды",4.93,
 IF(Z5="Электроэнергия",0.5,"Введите коректное значение" )))))</f>
        <v>2.6</v>
      </c>
      <c r="P5" s="88" t="n">
        <v>13</v>
      </c>
      <c r="Q5" s="88" t="n">
        <v>2</v>
      </c>
      <c r="R5" s="88" t="n">
        <v>7</v>
      </c>
      <c r="S5" s="86" t="n">
        <f aca="false">M5+J5+E5+H5</f>
        <v>628.237973637134</v>
      </c>
      <c r="T5" s="86"/>
      <c r="U5" s="87" t="n">
        <f aca="false">J5-S5</f>
        <v>-625.729973637134</v>
      </c>
      <c r="V5" s="88" t="n">
        <v>64000</v>
      </c>
      <c r="W5" s="73" t="n">
        <v>3.6</v>
      </c>
      <c r="X5" s="87" t="n">
        <f aca="false">(W5+S5)/V5*100</f>
        <v>0.987246833808022</v>
      </c>
      <c r="Y5" s="0" t="str">
        <f aca="false">IF(AB5=1,"Предпосевная обработка",IF(AB5=2,"Внесение удобрений",IF(AB5=3,"Уборка","Введите коректное значение")))</f>
        <v>Введите коректное значение</v>
      </c>
      <c r="Z5" s="0" t="s">
        <v>137</v>
      </c>
      <c r="AA5" s="86"/>
      <c r="AI5" s="88"/>
    </row>
    <row r="6" customFormat="false" ht="15" hidden="false" customHeight="false" outlineLevel="0" collapsed="false">
      <c r="A6" s="59" t="n">
        <v>4</v>
      </c>
      <c r="B6" s="0" t="s">
        <v>134</v>
      </c>
      <c r="C6" s="85" t="n">
        <v>1.9</v>
      </c>
      <c r="D6" s="86" t="n">
        <v>0.645</v>
      </c>
      <c r="E6" s="87" t="n">
        <f aca="false">D6/C6</f>
        <v>0.339473684210526</v>
      </c>
      <c r="F6" s="88" t="n">
        <f aca="false">IF(B6="Предпосевная обработка",300,IF(B6="Внесение удобрений",90,IF(B6="Уборка",1893,"Введите коректное значение")))</f>
        <v>90</v>
      </c>
      <c r="G6" s="88" t="n">
        <v>2024</v>
      </c>
      <c r="H6" s="87" t="n">
        <f aca="false">(F6/G6)*100</f>
        <v>4.44664031620553</v>
      </c>
      <c r="I6" s="88" t="n">
        <v>23</v>
      </c>
      <c r="J6" s="87" t="n">
        <f aca="false">C6*L6</f>
        <v>0.836</v>
      </c>
      <c r="K6" s="86" t="n">
        <f aca="false">J6*3.67</f>
        <v>3.06812</v>
      </c>
      <c r="L6" s="86" t="n">
        <v>0.44</v>
      </c>
      <c r="M6" s="87" t="n">
        <f aca="false">(N6*O6)+(P6+Q6+R6)</f>
        <v>1717.92</v>
      </c>
      <c r="N6" s="62" t="n">
        <v>344</v>
      </c>
      <c r="O6" s="0" t="n">
        <f aca="false">IF(Z6="Дизельное топливо",2.6,
 IF(Z6="Бензин",2.3,
 IF(Z6="Минеральные удобрения",0.89, IF(Z6="Пестициды",4.93,
 IF(Z6="Электроэнергия",0.5,"Введите коректное значение" )))))</f>
        <v>4.93</v>
      </c>
      <c r="P6" s="88" t="n">
        <v>11</v>
      </c>
      <c r="Q6" s="88" t="n">
        <v>2</v>
      </c>
      <c r="R6" s="88" t="n">
        <v>9</v>
      </c>
      <c r="S6" s="86" t="n">
        <f aca="false">M6+J6+E6+H6</f>
        <v>1723.54211400042</v>
      </c>
      <c r="T6" s="86"/>
      <c r="U6" s="87" t="n">
        <f aca="false">J6-S6</f>
        <v>-1722.70611400042</v>
      </c>
      <c r="V6" s="88" t="n">
        <v>64000</v>
      </c>
      <c r="W6" s="73" t="n">
        <v>5.487</v>
      </c>
      <c r="X6" s="87" t="n">
        <f aca="false">(W6+S6)/V6*100</f>
        <v>2.70160799062565</v>
      </c>
      <c r="Y6" s="0" t="str">
        <f aca="false">IF(AB6=1,"Предпосевная обработка",IF(AB6=2,"Внесение удобрений",IF(AB6=3,"Уборка","Введите коректное значение")))</f>
        <v>Введите коректное значение</v>
      </c>
      <c r="Z6" s="0" t="s">
        <v>138</v>
      </c>
      <c r="AA6" s="86"/>
      <c r="AI6" s="88"/>
    </row>
    <row r="7" customFormat="false" ht="15" hidden="false" customHeight="false" outlineLevel="0" collapsed="false">
      <c r="A7" s="59" t="n">
        <v>5</v>
      </c>
      <c r="B7" s="0" t="s">
        <v>136</v>
      </c>
      <c r="C7" s="85" t="n">
        <v>3.9</v>
      </c>
      <c r="D7" s="86" t="n">
        <v>0.645</v>
      </c>
      <c r="E7" s="87" t="n">
        <f aca="false">D7/C7</f>
        <v>0.165384615384615</v>
      </c>
      <c r="F7" s="88" t="n">
        <f aca="false">IF(B7="Предпосевная обработка",300,IF(B7="Внесение удобрений",90,IF(B7="Уборка",1893,"Введите коректное значение")))</f>
        <v>300</v>
      </c>
      <c r="G7" s="88" t="n">
        <v>2210</v>
      </c>
      <c r="H7" s="87" t="n">
        <f aca="false">(F7/G7)*100</f>
        <v>13.5746606334842</v>
      </c>
      <c r="I7" s="88" t="n">
        <v>20</v>
      </c>
      <c r="J7" s="87" t="n">
        <f aca="false">C7*L7</f>
        <v>1.716</v>
      </c>
      <c r="K7" s="86" t="n">
        <f aca="false">J7*3.67</f>
        <v>6.29772</v>
      </c>
      <c r="L7" s="86" t="n">
        <v>0.44</v>
      </c>
      <c r="M7" s="87" t="n">
        <f aca="false">(N7*O7)+(P7+Q7+R7)</f>
        <v>479.6</v>
      </c>
      <c r="N7" s="62" t="n">
        <v>176</v>
      </c>
      <c r="O7" s="0" t="n">
        <f aca="false">IF(Z7="Дизельное топливо",2.6,
 IF(Z7="Бензин",2.3,
 IF(Z7="Минеральные удобрения",0.89, IF(Z7="Пестициды",4.93,
 IF(Z7="Электроэнергия",0.5,"Введите коректное значение" )))))</f>
        <v>2.6</v>
      </c>
      <c r="P7" s="88" t="n">
        <v>13</v>
      </c>
      <c r="Q7" s="88" t="n">
        <v>1</v>
      </c>
      <c r="R7" s="88" t="n">
        <v>8</v>
      </c>
      <c r="S7" s="86" t="n">
        <f aca="false">M7+J7+E7+H7</f>
        <v>495.056045248869</v>
      </c>
      <c r="T7" s="86"/>
      <c r="U7" s="87" t="n">
        <f aca="false">J7-S7</f>
        <v>-493.340045248869</v>
      </c>
      <c r="V7" s="88" t="n">
        <v>45000</v>
      </c>
      <c r="W7" s="73" t="n">
        <v>5.551</v>
      </c>
      <c r="X7" s="87" t="n">
        <f aca="false">(W7+S7)/V7*100</f>
        <v>1.11246010055304</v>
      </c>
      <c r="Y7" s="0" t="str">
        <f aca="false">IF(AB7=1,"Предпосевная обработка",IF(AB7=2,"Внесение удобрений",IF(AB7=3,"Уборка","Введите коректное значение")))</f>
        <v>Введите коректное значение</v>
      </c>
      <c r="Z7" s="0" t="s">
        <v>137</v>
      </c>
      <c r="AA7" s="86"/>
      <c r="AI7" s="88"/>
    </row>
    <row r="8" customFormat="false" ht="15" hidden="false" customHeight="false" outlineLevel="0" collapsed="false">
      <c r="A8" s="59" t="n">
        <v>6</v>
      </c>
      <c r="B8" s="0" t="s">
        <v>136</v>
      </c>
      <c r="C8" s="85" t="n">
        <v>3.9</v>
      </c>
      <c r="D8" s="86" t="n">
        <v>0.645</v>
      </c>
      <c r="E8" s="87" t="n">
        <f aca="false">D8/C8</f>
        <v>0.165384615384615</v>
      </c>
      <c r="F8" s="88" t="n">
        <f aca="false">IF(B8="Предпосевная обработка",300,IF(B8="Внесение удобрений",90,IF(B8="Уборка",1893,"Введите коректное значение")))</f>
        <v>300</v>
      </c>
      <c r="G8" s="88" t="n">
        <v>2338</v>
      </c>
      <c r="H8" s="87" t="n">
        <f aca="false">(F8/G8)*100</f>
        <v>12.8314798973482</v>
      </c>
      <c r="I8" s="88" t="n">
        <v>30</v>
      </c>
      <c r="J8" s="87" t="n">
        <f aca="false">C8*L8</f>
        <v>1.716</v>
      </c>
      <c r="K8" s="86" t="n">
        <f aca="false">J8*3.67</f>
        <v>6.29772</v>
      </c>
      <c r="L8" s="86" t="n">
        <v>0.44</v>
      </c>
      <c r="M8" s="87" t="n">
        <f aca="false">(N8*O8)+(P8+Q8+R8)</f>
        <v>1025.72</v>
      </c>
      <c r="N8" s="62" t="n">
        <v>204</v>
      </c>
      <c r="O8" s="0" t="n">
        <f aca="false">IF(Z8="Дизельное топливо",2.6,
 IF(Z8="Бензин",2.3,
 IF(Z8="Минеральные удобрения",0.89, IF(Z8="Пестициды",4.93,
 IF(Z8="Электроэнергия",0.5,"Введите коректное значение" )))))</f>
        <v>4.93</v>
      </c>
      <c r="P8" s="88" t="n">
        <v>11</v>
      </c>
      <c r="Q8" s="88" t="n">
        <v>1</v>
      </c>
      <c r="R8" s="88" t="n">
        <v>8</v>
      </c>
      <c r="S8" s="86" t="n">
        <f aca="false">M8+J8+E8+H8</f>
        <v>1040.43286451273</v>
      </c>
      <c r="T8" s="86"/>
      <c r="U8" s="87" t="n">
        <f aca="false">J8-S8</f>
        <v>-1038.71686451273</v>
      </c>
      <c r="V8" s="88" t="n">
        <v>47000</v>
      </c>
      <c r="W8" s="73" t="n">
        <v>4.959</v>
      </c>
      <c r="X8" s="87" t="n">
        <f aca="false">(W8+S8)/V8*100</f>
        <v>2.22423800960156</v>
      </c>
      <c r="Y8" s="0" t="str">
        <f aca="false">IF(AB8=1,"Предпосевная обработка",IF(AB8=2,"Внесение удобрений",IF(AB8=3,"Уборка","Введите коректное значение")))</f>
        <v>Введите коректное значение</v>
      </c>
      <c r="Z8" s="0" t="s">
        <v>138</v>
      </c>
      <c r="AA8" s="86"/>
      <c r="AI8" s="88"/>
    </row>
    <row r="9" customFormat="false" ht="15" hidden="false" customHeight="false" outlineLevel="0" collapsed="false">
      <c r="A9" s="59" t="n">
        <v>7</v>
      </c>
      <c r="B9" s="0" t="s">
        <v>132</v>
      </c>
      <c r="C9" s="85" t="n">
        <v>4.4</v>
      </c>
      <c r="D9" s="86" t="n">
        <v>0.645</v>
      </c>
      <c r="E9" s="87" t="n">
        <f aca="false">D9/C9</f>
        <v>0.146590909090909</v>
      </c>
      <c r="F9" s="88" t="n">
        <f aca="false">IF(B9="Предпосевная обработка",300,IF(B9="Внесение удобрений",90,IF(B9="Уборка",1893,"Введите коректное значение")))</f>
        <v>1893</v>
      </c>
      <c r="G9" s="88" t="n">
        <v>2116</v>
      </c>
      <c r="H9" s="87" t="n">
        <f aca="false">(F9/G9)*100</f>
        <v>89.461247637051</v>
      </c>
      <c r="I9" s="88" t="n">
        <v>11</v>
      </c>
      <c r="J9" s="87" t="n">
        <f aca="false">C9*L9</f>
        <v>1.936</v>
      </c>
      <c r="K9" s="86" t="n">
        <f aca="false">J9*3.67</f>
        <v>7.10512</v>
      </c>
      <c r="L9" s="86" t="n">
        <v>0.44</v>
      </c>
      <c r="M9" s="87" t="n">
        <f aca="false">(N9*O9)+(P9+Q9+R9)</f>
        <v>408.4</v>
      </c>
      <c r="N9" s="62" t="n">
        <v>168</v>
      </c>
      <c r="O9" s="0" t="n">
        <f aca="false">IF(Z9="Дизельное топливо",2.6,
 IF(Z9="Бензин",2.3,
 IF(Z9="Минеральные удобрения",0.89, IF(Z9="Пестициды",4.93,
 IF(Z9="Электроэнергия",0.5,"Введите коректное значение" )))))</f>
        <v>2.3</v>
      </c>
      <c r="P9" s="88" t="n">
        <v>12</v>
      </c>
      <c r="Q9" s="88" t="n">
        <v>1</v>
      </c>
      <c r="R9" s="88" t="n">
        <v>9</v>
      </c>
      <c r="S9" s="86" t="n">
        <f aca="false">M9+J9+E9+H9</f>
        <v>499.943838546142</v>
      </c>
      <c r="T9" s="86"/>
      <c r="U9" s="87" t="n">
        <f aca="false">J9-S9</f>
        <v>-498.007838546142</v>
      </c>
      <c r="V9" s="88" t="n">
        <v>65000</v>
      </c>
      <c r="W9" s="73" t="n">
        <v>4.182</v>
      </c>
      <c r="X9" s="87" t="n">
        <f aca="false">(W9+S9)/V9*100</f>
        <v>0.775578213147911</v>
      </c>
      <c r="Y9" s="0" t="str">
        <f aca="false">IF(AB9=1,"Предпосевная обработка",IF(AB9=2,"Внесение удобрений",IF(AB9=3,"Уборка","Введите коректное значение")))</f>
        <v>Введите коректное значение</v>
      </c>
      <c r="Z9" s="0" t="s">
        <v>135</v>
      </c>
      <c r="AA9" s="86"/>
      <c r="AI9" s="88"/>
    </row>
    <row r="10" customFormat="false" ht="15" hidden="false" customHeight="false" outlineLevel="0" collapsed="false">
      <c r="A10" s="59" t="n">
        <v>8</v>
      </c>
      <c r="B10" s="0" t="s">
        <v>136</v>
      </c>
      <c r="C10" s="85" t="n">
        <v>1.6</v>
      </c>
      <c r="D10" s="86" t="n">
        <v>0.645</v>
      </c>
      <c r="E10" s="87" t="n">
        <f aca="false">D10/C10</f>
        <v>0.403125</v>
      </c>
      <c r="F10" s="88" t="n">
        <f aca="false">IF(B10="Предпосевная обработка",300,IF(B10="Внесение удобрений",90,IF(B10="Уборка",1893,"Введите коректное значение")))</f>
        <v>300</v>
      </c>
      <c r="G10" s="88" t="n">
        <v>2221</v>
      </c>
      <c r="H10" s="87" t="n">
        <f aca="false">(F10/G10)*100</f>
        <v>13.5074290859973</v>
      </c>
      <c r="I10" s="88" t="n">
        <v>20</v>
      </c>
      <c r="J10" s="87" t="n">
        <f aca="false">C10*L10</f>
        <v>0.704</v>
      </c>
      <c r="K10" s="86" t="n">
        <f aca="false">J10*3.67</f>
        <v>2.58368</v>
      </c>
      <c r="L10" s="86" t="n">
        <v>0.44</v>
      </c>
      <c r="M10" s="87" t="n">
        <f aca="false">(N10*O10)+(P10+Q10+R10)</f>
        <v>132.5</v>
      </c>
      <c r="N10" s="62" t="n">
        <v>215</v>
      </c>
      <c r="O10" s="0" t="n">
        <f aca="false">IF(Z10="Дизельное топливо",2.6,
 IF(Z10="Бензин",2.3,
 IF(Z10="Минеральные удобрения",0.89, IF(Z10="Пестициды",4.93,
 IF(Z10="Электроэнергия",0.5,"Введите коректное значение" )))))</f>
        <v>0.5</v>
      </c>
      <c r="P10" s="88" t="n">
        <v>14</v>
      </c>
      <c r="Q10" s="88" t="n">
        <v>2</v>
      </c>
      <c r="R10" s="88" t="n">
        <v>9</v>
      </c>
      <c r="S10" s="86" t="n">
        <f aca="false">M10+J10+E10+H10</f>
        <v>147.114554085997</v>
      </c>
      <c r="T10" s="86"/>
      <c r="U10" s="87" t="n">
        <f aca="false">J10-S10</f>
        <v>-146.410554085997</v>
      </c>
      <c r="V10" s="88" t="n">
        <v>60000</v>
      </c>
      <c r="W10" s="73" t="n">
        <v>3.738</v>
      </c>
      <c r="X10" s="87" t="n">
        <f aca="false">(W10+S10)/V10*100</f>
        <v>0.251420923476662</v>
      </c>
      <c r="Y10" s="0" t="str">
        <f aca="false">IF(AB10=1,"Предпосевная обработка",IF(AB10=2,"Внесение удобрений",IF(AB10=3,"Уборка","Введите коректное значение")))</f>
        <v>Введите коректное значение</v>
      </c>
      <c r="Z10" s="0" t="s">
        <v>139</v>
      </c>
      <c r="AA10" s="86"/>
      <c r="AI10" s="88"/>
    </row>
    <row r="11" customFormat="false" ht="15" hidden="false" customHeight="false" outlineLevel="0" collapsed="false">
      <c r="A11" s="59" t="n">
        <v>9</v>
      </c>
      <c r="B11" s="0" t="s">
        <v>132</v>
      </c>
      <c r="C11" s="85" t="n">
        <v>2.4</v>
      </c>
      <c r="D11" s="86" t="n">
        <v>0.645</v>
      </c>
      <c r="E11" s="87" t="n">
        <f aca="false">D11/C11</f>
        <v>0.26875</v>
      </c>
      <c r="F11" s="88" t="n">
        <f aca="false">IF(B11="Предпосевная обработка",300,IF(B11="Внесение удобрений",90,IF(B11="Уборка",1893,"Введите коректное значение")))</f>
        <v>1893</v>
      </c>
      <c r="G11" s="88" t="n">
        <v>2282</v>
      </c>
      <c r="H11" s="87" t="n">
        <f aca="false">(F11/G11)*100</f>
        <v>82.9535495179667</v>
      </c>
      <c r="I11" s="88" t="n">
        <v>27</v>
      </c>
      <c r="J11" s="87" t="n">
        <f aca="false">C11*L11</f>
        <v>1.056</v>
      </c>
      <c r="K11" s="86" t="n">
        <f aca="false">J11*3.67</f>
        <v>3.87552</v>
      </c>
      <c r="L11" s="86" t="n">
        <v>0.44</v>
      </c>
      <c r="M11" s="87" t="n">
        <f aca="false">(N11*O11)+(P11+Q11+R11)</f>
        <v>1245</v>
      </c>
      <c r="N11" s="62" t="n">
        <v>470</v>
      </c>
      <c r="O11" s="0" t="n">
        <f aca="false">IF(Z11="Дизельное топливо",2.6,
 IF(Z11="Бензин",2.3,
 IF(Z11="Минеральные удобрения",0.89, IF(Z11="Пестициды",4.93,
 IF(Z11="Электроэнергия",0.5,"Введите коректное значение" )))))</f>
        <v>2.6</v>
      </c>
      <c r="P11" s="88" t="n">
        <v>13</v>
      </c>
      <c r="Q11" s="88" t="n">
        <v>1</v>
      </c>
      <c r="R11" s="88" t="n">
        <v>9</v>
      </c>
      <c r="S11" s="86" t="n">
        <f aca="false">M11+J11+E11+H11</f>
        <v>1329.27829951797</v>
      </c>
      <c r="T11" s="86"/>
      <c r="U11" s="87" t="n">
        <f aca="false">J11-S11</f>
        <v>-1328.22229951797</v>
      </c>
      <c r="V11" s="88" t="n">
        <v>47000</v>
      </c>
      <c r="W11" s="73" t="n">
        <v>4.536</v>
      </c>
      <c r="X11" s="87" t="n">
        <f aca="false">(W11+S11)/V11*100</f>
        <v>2.83790276493184</v>
      </c>
      <c r="Y11" s="0" t="str">
        <f aca="false">IF(AB11=1,"Предпосевная обработка",IF(AB11=2,"Внесение удобрений",IF(AB11=3,"Уборка","Введите коректное значение")))</f>
        <v>Введите коректное значение</v>
      </c>
      <c r="Z11" s="0" t="s">
        <v>137</v>
      </c>
      <c r="AA11" s="86"/>
      <c r="AI11" s="88"/>
    </row>
    <row r="12" customFormat="false" ht="15" hidden="false" customHeight="false" outlineLevel="0" collapsed="false">
      <c r="A12" s="59" t="n">
        <v>10</v>
      </c>
      <c r="B12" s="0" t="s">
        <v>134</v>
      </c>
      <c r="C12" s="85" t="n">
        <v>2.2</v>
      </c>
      <c r="D12" s="86" t="n">
        <v>0.645</v>
      </c>
      <c r="E12" s="87" t="n">
        <f aca="false">D12/C12</f>
        <v>0.293181818181818</v>
      </c>
      <c r="F12" s="88" t="n">
        <f aca="false">IF(B12="Предпосевная обработка",300,IF(B12="Внесение удобрений",90,IF(B12="Уборка",1893,"Введите коректное значение")))</f>
        <v>90</v>
      </c>
      <c r="G12" s="88" t="n">
        <v>2001</v>
      </c>
      <c r="H12" s="87" t="n">
        <f aca="false">(F12/G12)*100</f>
        <v>4.49775112443778</v>
      </c>
      <c r="I12" s="88" t="n">
        <v>28</v>
      </c>
      <c r="J12" s="87" t="n">
        <f aca="false">C12*L12</f>
        <v>0.968</v>
      </c>
      <c r="K12" s="86" t="n">
        <f aca="false">J12*3.67</f>
        <v>3.55256</v>
      </c>
      <c r="L12" s="86" t="n">
        <v>0.44</v>
      </c>
      <c r="M12" s="87" t="n">
        <f aca="false">(N12*O12)+(P12+Q12+R12)</f>
        <v>225</v>
      </c>
      <c r="N12" s="62" t="n">
        <v>406</v>
      </c>
      <c r="O12" s="0" t="n">
        <f aca="false">IF(Z12="Дизельное топливо",2.6,
 IF(Z12="Бензин",2.3,
 IF(Z12="Минеральные удобрения",0.89, IF(Z12="Пестициды",4.93,
 IF(Z12="Электроэнергия",0.5,"Введите коректное значение" )))))</f>
        <v>0.5</v>
      </c>
      <c r="P12" s="88" t="n">
        <v>14</v>
      </c>
      <c r="Q12" s="88" t="n">
        <v>1</v>
      </c>
      <c r="R12" s="88" t="n">
        <v>7</v>
      </c>
      <c r="S12" s="86" t="n">
        <f aca="false">M12+J12+E12+H12</f>
        <v>230.75893294262</v>
      </c>
      <c r="T12" s="86"/>
      <c r="U12" s="87" t="n">
        <f aca="false">J12-S12</f>
        <v>-229.79093294262</v>
      </c>
      <c r="V12" s="88" t="n">
        <v>63000</v>
      </c>
      <c r="W12" s="73" t="n">
        <v>6.461</v>
      </c>
      <c r="X12" s="87" t="n">
        <f aca="false">(W12+S12)/V12*100</f>
        <v>0.376539576099396</v>
      </c>
      <c r="Y12" s="0" t="str">
        <f aca="false">IF(AB12=1,"Предпосевная обработка",IF(AB12=2,"Внесение удобрений",IF(AB12=3,"Уборка","Введите коректное значение")))</f>
        <v>Введите коректное значение</v>
      </c>
      <c r="Z12" s="0" t="s">
        <v>139</v>
      </c>
      <c r="AA12" s="86"/>
      <c r="AI12" s="88"/>
    </row>
    <row r="13" customFormat="false" ht="15" hidden="false" customHeight="false" outlineLevel="0" collapsed="false">
      <c r="A13" s="59" t="n">
        <v>11</v>
      </c>
      <c r="B13" s="0" t="s">
        <v>136</v>
      </c>
      <c r="C13" s="85" t="n">
        <v>1</v>
      </c>
      <c r="D13" s="86" t="n">
        <v>0.645</v>
      </c>
      <c r="E13" s="87" t="n">
        <f aca="false">D13/C13</f>
        <v>0.645</v>
      </c>
      <c r="F13" s="88" t="n">
        <f aca="false">IF(B13="Предпосевная обработка",300,IF(B13="Внесение удобрений",90,IF(B13="Уборка",1893,"Введите коректное значение")))</f>
        <v>300</v>
      </c>
      <c r="G13" s="88" t="n">
        <v>2253</v>
      </c>
      <c r="H13" s="87" t="n">
        <f aca="false">(F13/G13)*100</f>
        <v>13.3155792276964</v>
      </c>
      <c r="I13" s="88" t="n">
        <v>23</v>
      </c>
      <c r="J13" s="87" t="n">
        <f aca="false">C13*L13</f>
        <v>0.44</v>
      </c>
      <c r="K13" s="86" t="n">
        <f aca="false">J13*3.67</f>
        <v>1.6148</v>
      </c>
      <c r="L13" s="86" t="n">
        <v>0.44</v>
      </c>
      <c r="M13" s="87" t="n">
        <f aca="false">(N13*O13)+(P13+Q13+R13)</f>
        <v>208.23</v>
      </c>
      <c r="N13" s="62" t="n">
        <v>207</v>
      </c>
      <c r="O13" s="0" t="n">
        <f aca="false">IF(Z13="Дизельное топливо",2.6,
 IF(Z13="Бензин",2.3,
 IF(Z13="Минеральные удобрения",0.89, IF(Z13="Пестициды",4.93,
 IF(Z13="Электроэнергия",0.5,"Введите коректное значение" )))))</f>
        <v>0.89</v>
      </c>
      <c r="P13" s="88" t="n">
        <v>14</v>
      </c>
      <c r="Q13" s="88" t="n">
        <v>2</v>
      </c>
      <c r="R13" s="88" t="n">
        <v>8</v>
      </c>
      <c r="S13" s="86" t="n">
        <f aca="false">M13+J13+E13+H13</f>
        <v>222.630579227696</v>
      </c>
      <c r="T13" s="86"/>
      <c r="U13" s="87" t="n">
        <f aca="false">J13-S13</f>
        <v>-222.190579227696</v>
      </c>
      <c r="V13" s="88" t="n">
        <v>55000</v>
      </c>
      <c r="W13" s="73" t="n">
        <v>5.076</v>
      </c>
      <c r="X13" s="87" t="n">
        <f aca="false">(W13+S13)/V13*100</f>
        <v>0.414011962232175</v>
      </c>
      <c r="Y13" s="0" t="str">
        <f aca="false">IF(AB13=1,"Предпосевная обработка",IF(AB13=2,"Внесение удобрений",IF(AB13=3,"Уборка","Введите коректное значение")))</f>
        <v>Введите коректное значение</v>
      </c>
      <c r="Z13" s="0" t="s">
        <v>133</v>
      </c>
      <c r="AA13" s="86"/>
      <c r="AI13" s="88"/>
    </row>
    <row r="14" customFormat="false" ht="15" hidden="false" customHeight="false" outlineLevel="0" collapsed="false">
      <c r="A14" s="59" t="n">
        <v>12</v>
      </c>
      <c r="B14" s="0" t="s">
        <v>136</v>
      </c>
      <c r="C14" s="85" t="n">
        <v>4.5</v>
      </c>
      <c r="D14" s="86" t="n">
        <v>0.645</v>
      </c>
      <c r="E14" s="87" t="n">
        <f aca="false">D14/C14</f>
        <v>0.143333333333333</v>
      </c>
      <c r="F14" s="88" t="n">
        <f aca="false">IF(B14="Предпосевная обработка",300,IF(B14="Внесение удобрений",90,IF(B14="Уборка",1893,"Введите коректное значение")))</f>
        <v>300</v>
      </c>
      <c r="G14" s="88" t="n">
        <v>2146</v>
      </c>
      <c r="H14" s="87" t="n">
        <f aca="false">(F14/G14)*100</f>
        <v>13.9794967381174</v>
      </c>
      <c r="I14" s="88" t="n">
        <v>30</v>
      </c>
      <c r="J14" s="87" t="n">
        <f aca="false">C14*L14</f>
        <v>1.98</v>
      </c>
      <c r="K14" s="86" t="n">
        <f aca="false">J14*3.67</f>
        <v>7.2666</v>
      </c>
      <c r="L14" s="86" t="n">
        <v>0.44</v>
      </c>
      <c r="M14" s="87" t="n">
        <f aca="false">(N14*O14)+(P14+Q14+R14)</f>
        <v>1018.86</v>
      </c>
      <c r="N14" s="62" t="n">
        <v>202</v>
      </c>
      <c r="O14" s="0" t="n">
        <f aca="false">IF(Z14="Дизельное топливо",2.6,
 IF(Z14="Бензин",2.3,
 IF(Z14="Минеральные удобрения",0.89, IF(Z14="Пестициды",4.93,
 IF(Z14="Электроэнергия",0.5,"Введите коректное значение" )))))</f>
        <v>4.93</v>
      </c>
      <c r="P14" s="88" t="n">
        <v>12</v>
      </c>
      <c r="Q14" s="88" t="n">
        <v>2</v>
      </c>
      <c r="R14" s="88" t="n">
        <v>9</v>
      </c>
      <c r="S14" s="86" t="n">
        <f aca="false">M14+J14+E14+H14</f>
        <v>1034.96283007145</v>
      </c>
      <c r="T14" s="86"/>
      <c r="U14" s="87" t="n">
        <f aca="false">J14-S14</f>
        <v>-1032.98283007145</v>
      </c>
      <c r="V14" s="88" t="n">
        <v>50000</v>
      </c>
      <c r="W14" s="73" t="n">
        <v>4.482</v>
      </c>
      <c r="X14" s="87" t="n">
        <f aca="false">(W14+S14)/V14*100</f>
        <v>2.0788896601429</v>
      </c>
      <c r="Y14" s="0" t="str">
        <f aca="false">IF(AB14=1,"Предпосевная обработка",IF(AB14=2,"Внесение удобрений",IF(AB14=3,"Уборка","Введите коректное значение")))</f>
        <v>Введите коректное значение</v>
      </c>
      <c r="Z14" s="0" t="s">
        <v>138</v>
      </c>
      <c r="AA14" s="86"/>
      <c r="AI14" s="88"/>
    </row>
    <row r="15" customFormat="false" ht="15" hidden="false" customHeight="false" outlineLevel="0" collapsed="false">
      <c r="A15" s="59" t="n">
        <v>13</v>
      </c>
      <c r="B15" s="0" t="s">
        <v>134</v>
      </c>
      <c r="C15" s="85" t="n">
        <v>4.7</v>
      </c>
      <c r="D15" s="86" t="n">
        <v>0.645</v>
      </c>
      <c r="E15" s="87" t="n">
        <f aca="false">D15/C15</f>
        <v>0.137234042553192</v>
      </c>
      <c r="F15" s="88" t="n">
        <f aca="false">IF(B15="Предпосевная обработка",300,IF(B15="Внесение удобрений",90,IF(B15="Уборка",1893,"Введите коректное значение")))</f>
        <v>90</v>
      </c>
      <c r="G15" s="88" t="n">
        <v>2056</v>
      </c>
      <c r="H15" s="87" t="n">
        <f aca="false">(F15/G15)*100</f>
        <v>4.37743190661479</v>
      </c>
      <c r="I15" s="88" t="n">
        <v>14</v>
      </c>
      <c r="J15" s="87" t="n">
        <f aca="false">C15*L15</f>
        <v>2.068</v>
      </c>
      <c r="K15" s="86" t="n">
        <f aca="false">J15*3.67</f>
        <v>7.58956</v>
      </c>
      <c r="L15" s="86" t="n">
        <v>0.44</v>
      </c>
      <c r="M15" s="87" t="n">
        <f aca="false">(N15*O15)+(P15+Q15+R15)</f>
        <v>302.68</v>
      </c>
      <c r="N15" s="62" t="n">
        <v>312</v>
      </c>
      <c r="O15" s="0" t="n">
        <f aca="false">IF(Z15="Дизельное топливо",2.6,
 IF(Z15="Бензин",2.3,
 IF(Z15="Минеральные удобрения",0.89, IF(Z15="Пестициды",4.93,
 IF(Z15="Электроэнергия",0.5,"Введите коректное значение" )))))</f>
        <v>0.89</v>
      </c>
      <c r="P15" s="88" t="n">
        <v>15</v>
      </c>
      <c r="Q15" s="88" t="n">
        <v>1</v>
      </c>
      <c r="R15" s="88" t="n">
        <v>9</v>
      </c>
      <c r="S15" s="86" t="n">
        <f aca="false">M15+J15+E15+H15</f>
        <v>309.262665949168</v>
      </c>
      <c r="T15" s="86"/>
      <c r="U15" s="87" t="n">
        <f aca="false">J15-S15</f>
        <v>-307.194665949168</v>
      </c>
      <c r="V15" s="88" t="n">
        <v>59000</v>
      </c>
      <c r="W15" s="73" t="n">
        <v>6.097</v>
      </c>
      <c r="X15" s="87" t="n">
        <f aca="false">(W15+S15)/V15*100</f>
        <v>0.53450790838842</v>
      </c>
      <c r="Y15" s="0" t="str">
        <f aca="false">IF(AB15=1,"Предпосевная обработка",IF(AB15=2,"Внесение удобрений",IF(AB15=3,"Уборка","Введите коректное значение")))</f>
        <v>Введите коректное значение</v>
      </c>
      <c r="Z15" s="0" t="s">
        <v>133</v>
      </c>
      <c r="AA15" s="86"/>
      <c r="AI15" s="88"/>
    </row>
    <row r="16" customFormat="false" ht="15" hidden="false" customHeight="false" outlineLevel="0" collapsed="false">
      <c r="A16" s="59" t="n">
        <v>14</v>
      </c>
      <c r="B16" s="0" t="s">
        <v>136</v>
      </c>
      <c r="C16" s="85" t="n">
        <v>2.1</v>
      </c>
      <c r="D16" s="86" t="n">
        <v>0.645</v>
      </c>
      <c r="E16" s="87" t="n">
        <f aca="false">D16/C16</f>
        <v>0.307142857142857</v>
      </c>
      <c r="F16" s="88" t="n">
        <f aca="false">IF(B16="Предпосевная обработка",300,IF(B16="Внесение удобрений",90,IF(B16="Уборка",1893,"Введите коректное значение")))</f>
        <v>300</v>
      </c>
      <c r="G16" s="88" t="n">
        <v>2300</v>
      </c>
      <c r="H16" s="87" t="n">
        <f aca="false">(F16/G16)*100</f>
        <v>13.0434782608696</v>
      </c>
      <c r="I16" s="88" t="n">
        <v>17</v>
      </c>
      <c r="J16" s="87" t="n">
        <f aca="false">C16*L16</f>
        <v>0.924</v>
      </c>
      <c r="K16" s="86" t="n">
        <f aca="false">J16*3.67</f>
        <v>3.39108</v>
      </c>
      <c r="L16" s="86" t="n">
        <v>0.44</v>
      </c>
      <c r="M16" s="87" t="n">
        <f aca="false">(N16*O16)+(P16+Q16+R16)</f>
        <v>1810.59</v>
      </c>
      <c r="N16" s="62" t="n">
        <v>363</v>
      </c>
      <c r="O16" s="0" t="n">
        <f aca="false">IF(Z16="Дизельное топливо",2.6,
 IF(Z16="Бензин",2.3,
 IF(Z16="Минеральные удобрения",0.89, IF(Z16="Пестициды",4.93,
 IF(Z16="Электроэнергия",0.5,"Введите коректное значение" )))))</f>
        <v>4.93</v>
      </c>
      <c r="P16" s="88" t="n">
        <v>11</v>
      </c>
      <c r="Q16" s="88" t="n">
        <v>2</v>
      </c>
      <c r="R16" s="88" t="n">
        <v>8</v>
      </c>
      <c r="S16" s="86" t="n">
        <f aca="false">M16+J16+E16+H16</f>
        <v>1824.86462111801</v>
      </c>
      <c r="T16" s="86"/>
      <c r="U16" s="87" t="n">
        <f aca="false">J16-S16</f>
        <v>-1823.94062111801</v>
      </c>
      <c r="V16" s="88" t="n">
        <v>61000</v>
      </c>
      <c r="W16" s="73" t="n">
        <v>4.84</v>
      </c>
      <c r="X16" s="87" t="n">
        <f aca="false">(W16+S16)/V16*100</f>
        <v>2.99951577232461</v>
      </c>
      <c r="Y16" s="0" t="str">
        <f aca="false">IF(AB16=1,"Предпосевная обработка",IF(AB16=2,"Внесение удобрений",IF(AB16=3,"Уборка","Введите коректное значение")))</f>
        <v>Введите коректное значение</v>
      </c>
      <c r="Z16" s="0" t="s">
        <v>138</v>
      </c>
      <c r="AA16" s="86"/>
      <c r="AI16" s="88"/>
    </row>
    <row r="17" customFormat="false" ht="15" hidden="false" customHeight="false" outlineLevel="0" collapsed="false">
      <c r="A17" s="59" t="n">
        <v>15</v>
      </c>
      <c r="B17" s="0" t="s">
        <v>134</v>
      </c>
      <c r="C17" s="85" t="n">
        <v>3.7</v>
      </c>
      <c r="D17" s="86" t="n">
        <v>0.645</v>
      </c>
      <c r="E17" s="87" t="n">
        <f aca="false">D17/C17</f>
        <v>0.174324324324324</v>
      </c>
      <c r="F17" s="88" t="n">
        <f aca="false">IF(B17="Предпосевная обработка",300,IF(B17="Внесение удобрений",90,IF(B17="Уборка",1893,"Введите коректное значение")))</f>
        <v>90</v>
      </c>
      <c r="G17" s="88" t="n">
        <v>2049</v>
      </c>
      <c r="H17" s="87" t="n">
        <f aca="false">(F17/G17)*100</f>
        <v>4.39238653001464</v>
      </c>
      <c r="I17" s="88" t="n">
        <v>15</v>
      </c>
      <c r="J17" s="87" t="n">
        <f aca="false">C17*L17</f>
        <v>1.628</v>
      </c>
      <c r="K17" s="86" t="n">
        <f aca="false">J17*3.67</f>
        <v>5.97476</v>
      </c>
      <c r="L17" s="86" t="n">
        <v>0.44</v>
      </c>
      <c r="M17" s="87" t="n">
        <f aca="false">(N17*O17)+(P17+Q17+R17)</f>
        <v>2160.62</v>
      </c>
      <c r="N17" s="62" t="n">
        <v>434</v>
      </c>
      <c r="O17" s="0" t="n">
        <f aca="false">IF(Z17="Дизельное топливо",2.6,
 IF(Z17="Бензин",2.3,
 IF(Z17="Минеральные удобрения",0.89, IF(Z17="Пестициды",4.93,
 IF(Z17="Электроэнергия",0.5,"Введите коректное значение" )))))</f>
        <v>4.93</v>
      </c>
      <c r="P17" s="88" t="n">
        <v>10</v>
      </c>
      <c r="Q17" s="88" t="n">
        <v>2</v>
      </c>
      <c r="R17" s="88" t="n">
        <v>9</v>
      </c>
      <c r="S17" s="86" t="n">
        <f aca="false">M17+J17+E17+H17</f>
        <v>2166.81471085434</v>
      </c>
      <c r="T17" s="86"/>
      <c r="U17" s="87" t="n">
        <f aca="false">J17-S17</f>
        <v>-2165.18671085434</v>
      </c>
      <c r="V17" s="88" t="n">
        <v>49000</v>
      </c>
      <c r="W17" s="73" t="n">
        <v>5.394</v>
      </c>
      <c r="X17" s="87" t="n">
        <f aca="false">(W17+S17)/V17*100</f>
        <v>4.43307900174355</v>
      </c>
      <c r="Y17" s="0" t="str">
        <f aca="false">IF(AB17=1,"Предпосевная обработка",IF(AB17=2,"Внесение удобрений",IF(AB17=3,"Уборка","Введите коректное значение")))</f>
        <v>Введите коректное значение</v>
      </c>
      <c r="Z17" s="0" t="s">
        <v>138</v>
      </c>
      <c r="AA17" s="86"/>
      <c r="AI17" s="88"/>
    </row>
    <row r="18" customFormat="false" ht="15" hidden="false" customHeight="false" outlineLevel="0" collapsed="false">
      <c r="A18" s="59" t="n">
        <v>16</v>
      </c>
      <c r="B18" s="0" t="s">
        <v>132</v>
      </c>
      <c r="C18" s="85" t="n">
        <v>4</v>
      </c>
      <c r="D18" s="86" t="n">
        <v>0.645</v>
      </c>
      <c r="E18" s="87" t="n">
        <f aca="false">D18/C18</f>
        <v>0.16125</v>
      </c>
      <c r="F18" s="88" t="n">
        <f aca="false">IF(B18="Предпосевная обработка",300,IF(B18="Внесение удобрений",90,IF(B18="Уборка",1893,"Введите коректное значение")))</f>
        <v>1893</v>
      </c>
      <c r="G18" s="88" t="n">
        <v>2455</v>
      </c>
      <c r="H18" s="87" t="n">
        <f aca="false">(F18/G18)*100</f>
        <v>77.1079429735234</v>
      </c>
      <c r="I18" s="88" t="n">
        <v>15</v>
      </c>
      <c r="J18" s="87" t="n">
        <f aca="false">C18*L18</f>
        <v>1.76</v>
      </c>
      <c r="K18" s="86" t="n">
        <f aca="false">J18*3.67</f>
        <v>6.4592</v>
      </c>
      <c r="L18" s="86" t="n">
        <v>0.44</v>
      </c>
      <c r="M18" s="87" t="n">
        <f aca="false">(N18*O18)+(P18+Q18+R18)</f>
        <v>352.19</v>
      </c>
      <c r="N18" s="62" t="n">
        <v>371</v>
      </c>
      <c r="O18" s="0" t="n">
        <f aca="false">IF(Z18="Дизельное топливо",2.6,
 IF(Z18="Бензин",2.3,
 IF(Z18="Минеральные удобрения",0.89, IF(Z18="Пестициды",4.93,
 IF(Z18="Электроэнергия",0.5,"Введите коректное значение" )))))</f>
        <v>0.89</v>
      </c>
      <c r="P18" s="88" t="n">
        <v>13</v>
      </c>
      <c r="Q18" s="88" t="n">
        <v>1</v>
      </c>
      <c r="R18" s="88" t="n">
        <v>8</v>
      </c>
      <c r="S18" s="86" t="n">
        <f aca="false">M18+J18+E18+H18</f>
        <v>431.219192973523</v>
      </c>
      <c r="T18" s="86"/>
      <c r="U18" s="87" t="n">
        <f aca="false">J18-S18</f>
        <v>-429.459192973523</v>
      </c>
      <c r="V18" s="88" t="n">
        <v>46000</v>
      </c>
      <c r="W18" s="73" t="n">
        <v>4.224</v>
      </c>
      <c r="X18" s="87" t="n">
        <f aca="false">(W18+S18)/V18*100</f>
        <v>0.946615636898964</v>
      </c>
      <c r="Y18" s="0" t="str">
        <f aca="false">IF(AB18=1,"Предпосевная обработка",IF(AB18=2,"Внесение удобрений",IF(AB18=3,"Уборка","Введите коректное значение")))</f>
        <v>Введите коректное значение</v>
      </c>
      <c r="Z18" s="0" t="s">
        <v>133</v>
      </c>
      <c r="AA18" s="86"/>
      <c r="AI18" s="88"/>
    </row>
    <row r="19" customFormat="false" ht="15" hidden="false" customHeight="false" outlineLevel="0" collapsed="false">
      <c r="A19" s="59" t="n">
        <v>17</v>
      </c>
      <c r="B19" s="0" t="s">
        <v>132</v>
      </c>
      <c r="C19" s="85" t="n">
        <v>2.4</v>
      </c>
      <c r="D19" s="86" t="n">
        <v>0.645</v>
      </c>
      <c r="E19" s="87" t="n">
        <f aca="false">D19/C19</f>
        <v>0.26875</v>
      </c>
      <c r="F19" s="88" t="n">
        <f aca="false">IF(B19="Предпосевная обработка",300,IF(B19="Внесение удобрений",90,IF(B19="Уборка",1893,"Введите коректное значение")))</f>
        <v>1893</v>
      </c>
      <c r="G19" s="88" t="n">
        <v>2344</v>
      </c>
      <c r="H19" s="87" t="n">
        <f aca="false">(F19/G19)*100</f>
        <v>80.759385665529</v>
      </c>
      <c r="I19" s="88" t="n">
        <v>16</v>
      </c>
      <c r="J19" s="87" t="n">
        <f aca="false">C19*L19</f>
        <v>1.056</v>
      </c>
      <c r="K19" s="86" t="n">
        <f aca="false">J19*3.67</f>
        <v>3.87552</v>
      </c>
      <c r="L19" s="86" t="n">
        <v>0.44</v>
      </c>
      <c r="M19" s="87" t="n">
        <f aca="false">(N19*O19)+(P19+Q19+R19)</f>
        <v>1055.4</v>
      </c>
      <c r="N19" s="62" t="n">
        <v>399</v>
      </c>
      <c r="O19" s="0" t="n">
        <f aca="false">IF(Z19="Дизельное топливо",2.6,
 IF(Z19="Бензин",2.3,
 IF(Z19="Минеральные удобрения",0.89, IF(Z19="Пестициды",4.93,
 IF(Z19="Электроэнергия",0.5,"Введите коректное значение" )))))</f>
        <v>2.6</v>
      </c>
      <c r="P19" s="88" t="n">
        <v>10</v>
      </c>
      <c r="Q19" s="88" t="n">
        <v>1</v>
      </c>
      <c r="R19" s="88" t="n">
        <v>7</v>
      </c>
      <c r="S19" s="86" t="n">
        <f aca="false">M19+J19+E19+H19</f>
        <v>1137.48413566553</v>
      </c>
      <c r="T19" s="86"/>
      <c r="U19" s="87" t="n">
        <f aca="false">J19-S19</f>
        <v>-1136.42813566553</v>
      </c>
      <c r="V19" s="88" t="n">
        <v>48000</v>
      </c>
      <c r="W19" s="73" t="n">
        <v>5.185</v>
      </c>
      <c r="X19" s="87" t="n">
        <f aca="false">(W19+S19)/V19*100</f>
        <v>2.38056069930319</v>
      </c>
      <c r="Y19" s="0" t="str">
        <f aca="false">IF(AB19=1,"Предпосевная обработка",IF(AB19=2,"Внесение удобрений",IF(AB19=3,"Уборка","Введите коректное значение")))</f>
        <v>Введите коректное значение</v>
      </c>
      <c r="Z19" s="0" t="s">
        <v>137</v>
      </c>
      <c r="AA19" s="86"/>
      <c r="AI19" s="88"/>
    </row>
    <row r="20" customFormat="false" ht="15" hidden="false" customHeight="false" outlineLevel="0" collapsed="false">
      <c r="A20" s="59" t="n">
        <v>18</v>
      </c>
      <c r="B20" s="0" t="s">
        <v>134</v>
      </c>
      <c r="C20" s="85" t="n">
        <v>1.4</v>
      </c>
      <c r="D20" s="86" t="n">
        <v>0.645</v>
      </c>
      <c r="E20" s="87" t="n">
        <f aca="false">D20/C20</f>
        <v>0.460714285714286</v>
      </c>
      <c r="F20" s="88" t="n">
        <f aca="false">IF(B20="Предпосевная обработка",300,IF(B20="Внесение удобрений",90,IF(B20="Уборка",1893,"Введите коректное значение")))</f>
        <v>90</v>
      </c>
      <c r="G20" s="88" t="n">
        <v>2192</v>
      </c>
      <c r="H20" s="87" t="n">
        <f aca="false">(F20/G20)*100</f>
        <v>4.10583941605839</v>
      </c>
      <c r="I20" s="88" t="n">
        <v>20</v>
      </c>
      <c r="J20" s="87" t="n">
        <f aca="false">C20*L20</f>
        <v>0.616</v>
      </c>
      <c r="K20" s="86" t="n">
        <f aca="false">J20*3.67</f>
        <v>2.26072</v>
      </c>
      <c r="L20" s="86" t="n">
        <v>0.44</v>
      </c>
      <c r="M20" s="87" t="n">
        <f aca="false">(N20*O20)+(P20+Q20+R20)</f>
        <v>253.3</v>
      </c>
      <c r="N20" s="62" t="n">
        <v>101</v>
      </c>
      <c r="O20" s="0" t="n">
        <f aca="false">IF(Z20="Дизельное топливо",2.6,
 IF(Z20="Бензин",2.3,
 IF(Z20="Минеральные удобрения",0.89, IF(Z20="Пестициды",4.93,
 IF(Z20="Электроэнергия",0.5,"Введите коректное значение" )))))</f>
        <v>2.3</v>
      </c>
      <c r="P20" s="88" t="n">
        <v>13</v>
      </c>
      <c r="Q20" s="88" t="n">
        <v>1</v>
      </c>
      <c r="R20" s="88" t="n">
        <v>7</v>
      </c>
      <c r="S20" s="86" t="n">
        <f aca="false">M20+J20+E20+H20</f>
        <v>258.482553701773</v>
      </c>
      <c r="T20" s="86"/>
      <c r="U20" s="87" t="n">
        <f aca="false">J20-S20</f>
        <v>-257.866553701773</v>
      </c>
      <c r="V20" s="88" t="n">
        <v>49000</v>
      </c>
      <c r="W20" s="73" t="n">
        <v>6.072</v>
      </c>
      <c r="X20" s="87" t="n">
        <f aca="false">(W20+S20)/V20*100</f>
        <v>0.539907252452597</v>
      </c>
      <c r="Y20" s="0" t="str">
        <f aca="false">IF(AB20=1,"Предпосевная обработка",IF(AB20=2,"Внесение удобрений",IF(AB20=3,"Уборка","Введите коректное значение")))</f>
        <v>Введите коректное значение</v>
      </c>
      <c r="Z20" s="0" t="s">
        <v>135</v>
      </c>
      <c r="AA20" s="86"/>
      <c r="AI20" s="88"/>
    </row>
    <row r="21" customFormat="false" ht="15" hidden="false" customHeight="false" outlineLevel="0" collapsed="false">
      <c r="A21" s="59" t="n">
        <v>19</v>
      </c>
      <c r="B21" s="0" t="s">
        <v>136</v>
      </c>
      <c r="C21" s="85" t="n">
        <v>6.3</v>
      </c>
      <c r="D21" s="86" t="n">
        <v>0.645</v>
      </c>
      <c r="E21" s="87" t="n">
        <f aca="false">D21/C21</f>
        <v>0.102380952380952</v>
      </c>
      <c r="F21" s="88" t="n">
        <f aca="false">IF(B21="Предпосевная обработка",300,IF(B21="Внесение удобрений",90,IF(B21="Уборка",1893,"Введите коректное значение")))</f>
        <v>300</v>
      </c>
      <c r="G21" s="88" t="n">
        <v>2249</v>
      </c>
      <c r="H21" s="87" t="n">
        <f aca="false">(F21/G21)*100</f>
        <v>13.3392618941752</v>
      </c>
      <c r="I21" s="88" t="n">
        <v>27</v>
      </c>
      <c r="J21" s="87" t="n">
        <f aca="false">C21*L21</f>
        <v>2.772</v>
      </c>
      <c r="K21" s="86" t="n">
        <f aca="false">J21*3.67</f>
        <v>10.17324</v>
      </c>
      <c r="L21" s="86" t="n">
        <v>0.44</v>
      </c>
      <c r="M21" s="87" t="n">
        <f aca="false">(N21*O21)+(P21+Q21+R21)</f>
        <v>494.8</v>
      </c>
      <c r="N21" s="62" t="n">
        <v>183</v>
      </c>
      <c r="O21" s="0" t="n">
        <f aca="false">IF(Z21="Дизельное топливо",2.6,
 IF(Z21="Бензин",2.3,
 IF(Z21="Минеральные удобрения",0.89, IF(Z21="Пестициды",4.93,
 IF(Z21="Электроэнергия",0.5,"Введите коректное значение" )))))</f>
        <v>2.6</v>
      </c>
      <c r="P21" s="88" t="n">
        <v>11</v>
      </c>
      <c r="Q21" s="88" t="n">
        <v>1</v>
      </c>
      <c r="R21" s="88" t="n">
        <v>7</v>
      </c>
      <c r="S21" s="86" t="n">
        <f aca="false">M21+J21+E21+H21</f>
        <v>511.013642846556</v>
      </c>
      <c r="T21" s="86"/>
      <c r="U21" s="87" t="n">
        <f aca="false">J21-S21</f>
        <v>-508.241642846556</v>
      </c>
      <c r="V21" s="88" t="n">
        <v>57000</v>
      </c>
      <c r="W21" s="73" t="n">
        <v>4.048</v>
      </c>
      <c r="X21" s="87" t="n">
        <f aca="false">(W21+S21)/V21*100</f>
        <v>0.90361691727466</v>
      </c>
      <c r="Y21" s="0" t="str">
        <f aca="false">IF(AB21=1,"Предпосевная обработка",IF(AB21=2,"Внесение удобрений",IF(AB21=3,"Уборка","Введите коректное значение")))</f>
        <v>Введите коректное значение</v>
      </c>
      <c r="Z21" s="0" t="s">
        <v>137</v>
      </c>
      <c r="AA21" s="86"/>
      <c r="AI21" s="88"/>
    </row>
    <row r="22" customFormat="false" ht="15" hidden="false" customHeight="false" outlineLevel="0" collapsed="false">
      <c r="A22" s="59" t="n">
        <v>20</v>
      </c>
      <c r="B22" s="0" t="s">
        <v>134</v>
      </c>
      <c r="C22" s="85" t="n">
        <v>1.9</v>
      </c>
      <c r="D22" s="86" t="n">
        <v>0.645</v>
      </c>
      <c r="E22" s="87" t="n">
        <f aca="false">D22/C22</f>
        <v>0.339473684210526</v>
      </c>
      <c r="F22" s="88" t="n">
        <f aca="false">IF(B22="Предпосевная обработка",300,IF(B22="Внесение удобрений",90,IF(B22="Уборка",1893,"Введите коректное значение")))</f>
        <v>90</v>
      </c>
      <c r="G22" s="88" t="n">
        <v>2450</v>
      </c>
      <c r="H22" s="87" t="n">
        <f aca="false">(F22/G22)*100</f>
        <v>3.6734693877551</v>
      </c>
      <c r="I22" s="88" t="n">
        <v>10</v>
      </c>
      <c r="J22" s="87" t="n">
        <f aca="false">C22*L22</f>
        <v>0.836</v>
      </c>
      <c r="K22" s="86" t="n">
        <f aca="false">J22*3.67</f>
        <v>3.06812</v>
      </c>
      <c r="L22" s="86" t="n">
        <v>0.44</v>
      </c>
      <c r="M22" s="87" t="n">
        <f aca="false">(N22*O22)+(P22+Q22+R22)</f>
        <v>426.6</v>
      </c>
      <c r="N22" s="62" t="n">
        <v>156</v>
      </c>
      <c r="O22" s="0" t="n">
        <f aca="false">IF(Z22="Дизельное топливо",2.6,
 IF(Z22="Бензин",2.3,
 IF(Z22="Минеральные удобрения",0.89, IF(Z22="Пестициды",4.93,
 IF(Z22="Электроэнергия",0.5,"Введите коректное значение" )))))</f>
        <v>2.6</v>
      </c>
      <c r="P22" s="88" t="n">
        <v>12</v>
      </c>
      <c r="Q22" s="88" t="n">
        <v>2</v>
      </c>
      <c r="R22" s="88" t="n">
        <v>7</v>
      </c>
      <c r="S22" s="86" t="n">
        <f aca="false">M22+J22+E22+H22</f>
        <v>431.448943071966</v>
      </c>
      <c r="T22" s="86"/>
      <c r="U22" s="87" t="n">
        <f aca="false">J22-S22</f>
        <v>-430.612943071966</v>
      </c>
      <c r="V22" s="88" t="n">
        <v>60000</v>
      </c>
      <c r="W22" s="73" t="n">
        <v>4.73</v>
      </c>
      <c r="X22" s="87" t="n">
        <f aca="false">(W22+S22)/V22*100</f>
        <v>0.726964905119943</v>
      </c>
      <c r="Y22" s="0" t="str">
        <f aca="false">IF(AB22=1,"Предпосевная обработка",IF(AB22=2,"Внесение удобрений",IF(AB22=3,"Уборка","Введите коректное значение")))</f>
        <v>Введите коректное значение</v>
      </c>
      <c r="Z22" s="0" t="s">
        <v>137</v>
      </c>
      <c r="AA22" s="86"/>
      <c r="AI22" s="88"/>
    </row>
    <row r="23" customFormat="false" ht="15" hidden="false" customHeight="false" outlineLevel="0" collapsed="false">
      <c r="A23" s="59" t="n">
        <v>21</v>
      </c>
      <c r="B23" s="0" t="s">
        <v>134</v>
      </c>
      <c r="C23" s="85" t="n">
        <v>3.3</v>
      </c>
      <c r="D23" s="86" t="n">
        <v>0.645</v>
      </c>
      <c r="E23" s="87" t="n">
        <f aca="false">D23/C23</f>
        <v>0.195454545454545</v>
      </c>
      <c r="F23" s="88" t="n">
        <f aca="false">IF(B23="Предпосевная обработка",300,IF(B23="Внесение удобрений",90,IF(B23="Уборка",1893,"Введите коректное значение")))</f>
        <v>90</v>
      </c>
      <c r="G23" s="88" t="n">
        <v>2177</v>
      </c>
      <c r="H23" s="87" t="n">
        <f aca="false">(F23/G23)*100</f>
        <v>4.1341295360588</v>
      </c>
      <c r="I23" s="88" t="n">
        <v>25</v>
      </c>
      <c r="J23" s="87" t="n">
        <f aca="false">C23*L23</f>
        <v>1.452</v>
      </c>
      <c r="K23" s="86" t="n">
        <f aca="false">J23*3.67</f>
        <v>5.32884</v>
      </c>
      <c r="L23" s="86" t="n">
        <v>0.44</v>
      </c>
      <c r="M23" s="87" t="n">
        <f aca="false">(N23*O23)+(P23+Q23+R23)</f>
        <v>553.3</v>
      </c>
      <c r="N23" s="62" t="n">
        <v>231</v>
      </c>
      <c r="O23" s="0" t="n">
        <f aca="false">IF(Z23="Дизельное топливо",2.6,
 IF(Z23="Бензин",2.3,
 IF(Z23="Минеральные удобрения",0.89, IF(Z23="Пестициды",4.93,
 IF(Z23="Электроэнергия",0.5,"Введите коректное значение" )))))</f>
        <v>2.3</v>
      </c>
      <c r="P23" s="88" t="n">
        <v>11</v>
      </c>
      <c r="Q23" s="88" t="n">
        <v>2</v>
      </c>
      <c r="R23" s="88" t="n">
        <v>9</v>
      </c>
      <c r="S23" s="86" t="n">
        <f aca="false">M23+J23+E23+H23</f>
        <v>559.081584081513</v>
      </c>
      <c r="T23" s="86"/>
      <c r="U23" s="87" t="n">
        <f aca="false">J23-S23</f>
        <v>-557.629584081513</v>
      </c>
      <c r="V23" s="88" t="n">
        <v>45000</v>
      </c>
      <c r="W23" s="73" t="n">
        <v>4.224</v>
      </c>
      <c r="X23" s="87" t="n">
        <f aca="false">(W23+S23)/V23*100</f>
        <v>1.25179018684781</v>
      </c>
      <c r="Y23" s="0" t="str">
        <f aca="false">IF(AB23=1,"Предпосевная обработка",IF(AB23=2,"Внесение удобрений",IF(AB23=3,"Уборка","Введите коректное значение")))</f>
        <v>Введите коректное значение</v>
      </c>
      <c r="Z23" s="0" t="s">
        <v>135</v>
      </c>
      <c r="AA23" s="86"/>
      <c r="AI23" s="88"/>
    </row>
    <row r="24" customFormat="false" ht="15" hidden="false" customHeight="false" outlineLevel="0" collapsed="false">
      <c r="A24" s="59" t="n">
        <v>22</v>
      </c>
      <c r="B24" s="0" t="s">
        <v>136</v>
      </c>
      <c r="C24" s="85" t="n">
        <v>2.4</v>
      </c>
      <c r="D24" s="86" t="n">
        <v>0.645</v>
      </c>
      <c r="E24" s="87" t="n">
        <f aca="false">D24/C24</f>
        <v>0.26875</v>
      </c>
      <c r="F24" s="88" t="n">
        <f aca="false">IF(B24="Предпосевная обработка",300,IF(B24="Внесение удобрений",90,IF(B24="Уборка",1893,"Введите коректное значение")))</f>
        <v>300</v>
      </c>
      <c r="G24" s="88" t="n">
        <v>2088</v>
      </c>
      <c r="H24" s="87" t="n">
        <f aca="false">(F24/G24)*100</f>
        <v>14.367816091954</v>
      </c>
      <c r="I24" s="88" t="n">
        <v>16</v>
      </c>
      <c r="J24" s="87" t="n">
        <f aca="false">C24*L24</f>
        <v>1.056</v>
      </c>
      <c r="K24" s="86" t="n">
        <f aca="false">J24*3.67</f>
        <v>3.87552</v>
      </c>
      <c r="L24" s="86" t="n">
        <v>0.44</v>
      </c>
      <c r="M24" s="87" t="n">
        <f aca="false">(N24*O24)+(P24+Q24+R24)</f>
        <v>380.45</v>
      </c>
      <c r="N24" s="62" t="n">
        <v>405</v>
      </c>
      <c r="O24" s="0" t="n">
        <f aca="false">IF(Z24="Дизельное топливо",2.6,
 IF(Z24="Бензин",2.3,
 IF(Z24="Минеральные удобрения",0.89, IF(Z24="Пестициды",4.93,
 IF(Z24="Электроэнергия",0.5,"Введите коректное значение" )))))</f>
        <v>0.89</v>
      </c>
      <c r="P24" s="88" t="n">
        <v>12</v>
      </c>
      <c r="Q24" s="88" t="n">
        <v>1</v>
      </c>
      <c r="R24" s="88" t="n">
        <v>7</v>
      </c>
      <c r="S24" s="86" t="n">
        <f aca="false">M24+J24+E24+H24</f>
        <v>396.142566091954</v>
      </c>
      <c r="T24" s="86"/>
      <c r="U24" s="87" t="n">
        <f aca="false">J24-S24</f>
        <v>-395.086566091954</v>
      </c>
      <c r="V24" s="88" t="n">
        <v>64000</v>
      </c>
      <c r="W24" s="73" t="n">
        <v>3.567</v>
      </c>
      <c r="X24" s="87" t="n">
        <f aca="false">(W24+S24)/V24*100</f>
        <v>0.624546197018678</v>
      </c>
      <c r="Y24" s="0" t="str">
        <f aca="false">IF(AB24=1,"Предпосевная обработка",IF(AB24=2,"Внесение удобрений",IF(AB24=3,"Уборка","Введите коректное значение")))</f>
        <v>Введите коректное значение</v>
      </c>
      <c r="Z24" s="0" t="s">
        <v>133</v>
      </c>
      <c r="AA24" s="86"/>
      <c r="AI24" s="88"/>
    </row>
    <row r="25" customFormat="false" ht="15" hidden="false" customHeight="false" outlineLevel="0" collapsed="false">
      <c r="A25" s="59" t="n">
        <v>23</v>
      </c>
      <c r="B25" s="0" t="s">
        <v>136</v>
      </c>
      <c r="C25" s="85" t="n">
        <v>4.4</v>
      </c>
      <c r="D25" s="86" t="n">
        <v>0.645</v>
      </c>
      <c r="E25" s="87" t="n">
        <f aca="false">D25/C25</f>
        <v>0.146590909090909</v>
      </c>
      <c r="F25" s="88" t="n">
        <f aca="false">IF(B25="Предпосевная обработка",300,IF(B25="Внесение удобрений",90,IF(B25="Уборка",1893,"Введите коректное значение")))</f>
        <v>300</v>
      </c>
      <c r="G25" s="88" t="n">
        <v>2046</v>
      </c>
      <c r="H25" s="87" t="n">
        <f aca="false">(F25/G25)*100</f>
        <v>14.6627565982405</v>
      </c>
      <c r="I25" s="88" t="n">
        <v>18</v>
      </c>
      <c r="J25" s="87" t="n">
        <f aca="false">C25*L25</f>
        <v>1.936</v>
      </c>
      <c r="K25" s="86" t="n">
        <f aca="false">J25*3.67</f>
        <v>7.10512</v>
      </c>
      <c r="L25" s="86" t="n">
        <v>0.44</v>
      </c>
      <c r="M25" s="87" t="n">
        <f aca="false">(N25*O25)+(P25+Q25+R25)</f>
        <v>1011</v>
      </c>
      <c r="N25" s="62" t="n">
        <v>200</v>
      </c>
      <c r="O25" s="0" t="n">
        <f aca="false">IF(Z25="Дизельное топливо",2.6,
 IF(Z25="Бензин",2.3,
 IF(Z25="Минеральные удобрения",0.89, IF(Z25="Пестициды",4.93,
 IF(Z25="Электроэнергия",0.5,"Введите коректное значение" )))))</f>
        <v>4.93</v>
      </c>
      <c r="P25" s="88" t="n">
        <v>14</v>
      </c>
      <c r="Q25" s="88" t="n">
        <v>2</v>
      </c>
      <c r="R25" s="88" t="n">
        <v>9</v>
      </c>
      <c r="S25" s="86" t="n">
        <f aca="false">M25+J25+E25+H25</f>
        <v>1027.74534750733</v>
      </c>
      <c r="T25" s="86"/>
      <c r="U25" s="87" t="n">
        <f aca="false">J25-S25</f>
        <v>-1025.80934750733</v>
      </c>
      <c r="V25" s="88" t="n">
        <v>52000</v>
      </c>
      <c r="W25" s="73" t="n">
        <v>3.825</v>
      </c>
      <c r="X25" s="87" t="n">
        <f aca="false">(W25+S25)/V25*100</f>
        <v>1.98378912982179</v>
      </c>
      <c r="Y25" s="0" t="str">
        <f aca="false">IF(AB25=1,"Предпосевная обработка",IF(AB25=2,"Внесение удобрений",IF(AB25=3,"Уборка","Введите коректное значение")))</f>
        <v>Введите коректное значение</v>
      </c>
      <c r="Z25" s="0" t="s">
        <v>138</v>
      </c>
      <c r="AA25" s="86"/>
      <c r="AI25" s="88"/>
    </row>
    <row r="26" customFormat="false" ht="15" hidden="false" customHeight="false" outlineLevel="0" collapsed="false">
      <c r="A26" s="59" t="n">
        <v>24</v>
      </c>
      <c r="B26" s="0" t="s">
        <v>132</v>
      </c>
      <c r="C26" s="85" t="n">
        <v>1.4</v>
      </c>
      <c r="D26" s="86" t="n">
        <v>0.645</v>
      </c>
      <c r="E26" s="87" t="n">
        <f aca="false">D26/C26</f>
        <v>0.460714285714286</v>
      </c>
      <c r="F26" s="88" t="n">
        <f aca="false">IF(B26="Предпосевная обработка",300,IF(B26="Внесение удобрений",90,IF(B26="Уборка",1893,"Введите коректное значение")))</f>
        <v>1893</v>
      </c>
      <c r="G26" s="88" t="n">
        <v>2235</v>
      </c>
      <c r="H26" s="87" t="n">
        <f aca="false">(F26/G26)*100</f>
        <v>84.6979865771812</v>
      </c>
      <c r="I26" s="88" t="n">
        <v>19</v>
      </c>
      <c r="J26" s="87" t="n">
        <f aca="false">C26*L26</f>
        <v>0.616</v>
      </c>
      <c r="K26" s="86" t="n">
        <f aca="false">J26*3.67</f>
        <v>2.26072</v>
      </c>
      <c r="L26" s="86" t="n">
        <v>0.44</v>
      </c>
      <c r="M26" s="87" t="n">
        <f aca="false">(N26*O26)+(P26+Q26+R26)</f>
        <v>264.5</v>
      </c>
      <c r="N26" s="62" t="n">
        <v>481</v>
      </c>
      <c r="O26" s="0" t="n">
        <f aca="false">IF(Z26="Дизельное топливо",2.6,
 IF(Z26="Бензин",2.3,
 IF(Z26="Минеральные удобрения",0.89, IF(Z26="Пестициды",4.93,
 IF(Z26="Электроэнергия",0.5,"Введите коректное значение" )))))</f>
        <v>0.5</v>
      </c>
      <c r="P26" s="88" t="n">
        <v>13</v>
      </c>
      <c r="Q26" s="88" t="n">
        <v>2</v>
      </c>
      <c r="R26" s="88" t="n">
        <v>9</v>
      </c>
      <c r="S26" s="86" t="n">
        <f aca="false">M26+J26+E26+H26</f>
        <v>350.274700862896</v>
      </c>
      <c r="T26" s="86"/>
      <c r="U26" s="87" t="n">
        <f aca="false">J26-S26</f>
        <v>-349.658700862896</v>
      </c>
      <c r="V26" s="88" t="n">
        <v>59000</v>
      </c>
      <c r="W26" s="73" t="n">
        <v>4.067</v>
      </c>
      <c r="X26" s="87" t="n">
        <f aca="false">(W26+S26)/V26*100</f>
        <v>0.600579154004908</v>
      </c>
      <c r="Y26" s="0" t="str">
        <f aca="false">IF(AB26=1,"Предпосевная обработка",IF(AB26=2,"Внесение удобрений",IF(AB26=3,"Уборка","Введите коректное значение")))</f>
        <v>Введите коректное значение</v>
      </c>
      <c r="Z26" s="0" t="s">
        <v>139</v>
      </c>
      <c r="AA26" s="86"/>
      <c r="AI26" s="88"/>
    </row>
    <row r="27" customFormat="false" ht="15" hidden="false" customHeight="false" outlineLevel="0" collapsed="false">
      <c r="A27" s="59" t="n">
        <v>25</v>
      </c>
      <c r="B27" s="0" t="s">
        <v>134</v>
      </c>
      <c r="C27" s="85" t="n">
        <v>4</v>
      </c>
      <c r="D27" s="86" t="n">
        <v>0.645</v>
      </c>
      <c r="E27" s="87" t="n">
        <f aca="false">D27/C27</f>
        <v>0.16125</v>
      </c>
      <c r="F27" s="88" t="n">
        <f aca="false">IF(B27="Предпосевная обработка",300,IF(B27="Внесение удобрений",90,IF(B27="Уборка",1893,"Введите коректное значение")))</f>
        <v>90</v>
      </c>
      <c r="G27" s="88" t="n">
        <v>2458</v>
      </c>
      <c r="H27" s="87" t="n">
        <f aca="false">(F27/G27)*100</f>
        <v>3.66151342554923</v>
      </c>
      <c r="I27" s="88" t="n">
        <v>24</v>
      </c>
      <c r="J27" s="87" t="n">
        <f aca="false">C27*L27</f>
        <v>1.76</v>
      </c>
      <c r="K27" s="86" t="n">
        <f aca="false">J27*3.67</f>
        <v>6.4592</v>
      </c>
      <c r="L27" s="86" t="n">
        <v>0.44</v>
      </c>
      <c r="M27" s="87" t="n">
        <f aca="false">(N27*O27)+(P27+Q27+R27)</f>
        <v>375.2</v>
      </c>
      <c r="N27" s="62" t="n">
        <v>137</v>
      </c>
      <c r="O27" s="0" t="n">
        <f aca="false">IF(Z27="Дизельное топливо",2.6,
 IF(Z27="Бензин",2.3,
 IF(Z27="Минеральные удобрения",0.89, IF(Z27="Пестициды",4.93,
 IF(Z27="Электроэнергия",0.5,"Введите коректное значение" )))))</f>
        <v>2.6</v>
      </c>
      <c r="P27" s="88" t="n">
        <v>10</v>
      </c>
      <c r="Q27" s="88" t="n">
        <v>2</v>
      </c>
      <c r="R27" s="88" t="n">
        <v>7</v>
      </c>
      <c r="S27" s="86" t="n">
        <f aca="false">M27+J27+E27+H27</f>
        <v>380.782763425549</v>
      </c>
      <c r="T27" s="86"/>
      <c r="U27" s="87" t="n">
        <f aca="false">J27-S27</f>
        <v>-379.022763425549</v>
      </c>
      <c r="V27" s="88" t="n">
        <v>58000</v>
      </c>
      <c r="W27" s="73" t="n">
        <v>3.915</v>
      </c>
      <c r="X27" s="87" t="n">
        <f aca="false">(W27+S27)/V27*100</f>
        <v>0.663272005906119</v>
      </c>
      <c r="Y27" s="0" t="str">
        <f aca="false">IF(AB27=1,"Предпосевная обработка",IF(AB27=2,"Внесение удобрений",IF(AB27=3,"Уборка","Введите коректное значение")))</f>
        <v>Введите коректное значение</v>
      </c>
      <c r="Z27" s="0" t="s">
        <v>137</v>
      </c>
      <c r="AA27" s="86"/>
      <c r="AI27" s="88"/>
    </row>
    <row r="28" customFormat="false" ht="15" hidden="false" customHeight="false" outlineLevel="0" collapsed="false">
      <c r="A28" s="59" t="n">
        <v>26</v>
      </c>
      <c r="B28" s="0" t="s">
        <v>136</v>
      </c>
      <c r="C28" s="85" t="n">
        <v>5.4</v>
      </c>
      <c r="D28" s="86" t="n">
        <v>0.645</v>
      </c>
      <c r="E28" s="87" t="n">
        <f aca="false">D28/C28</f>
        <v>0.119444444444444</v>
      </c>
      <c r="F28" s="88" t="n">
        <f aca="false">IF(B28="Предпосевная обработка",300,IF(B28="Внесение удобрений",90,IF(B28="Уборка",1893,"Введите коректное значение")))</f>
        <v>300</v>
      </c>
      <c r="G28" s="88" t="n">
        <v>2292</v>
      </c>
      <c r="H28" s="87" t="n">
        <f aca="false">(F28/G28)*100</f>
        <v>13.0890052356021</v>
      </c>
      <c r="I28" s="88" t="n">
        <v>11</v>
      </c>
      <c r="J28" s="87" t="n">
        <f aca="false">C28*L28</f>
        <v>2.376</v>
      </c>
      <c r="K28" s="86" t="n">
        <f aca="false">J28*3.67</f>
        <v>8.71992</v>
      </c>
      <c r="L28" s="86" t="n">
        <v>0.44</v>
      </c>
      <c r="M28" s="87" t="n">
        <f aca="false">(N28*O28)+(P28+Q28+R28)</f>
        <v>1527.65</v>
      </c>
      <c r="N28" s="62" t="n">
        <v>305</v>
      </c>
      <c r="O28" s="0" t="n">
        <f aca="false">IF(Z28="Дизельное топливо",2.6,
 IF(Z28="Бензин",2.3,
 IF(Z28="Минеральные удобрения",0.89, IF(Z28="Пестициды",4.93,
 IF(Z28="Электроэнергия",0.5,"Введите коректное значение" )))))</f>
        <v>4.93</v>
      </c>
      <c r="P28" s="88" t="n">
        <v>15</v>
      </c>
      <c r="Q28" s="88" t="n">
        <v>1</v>
      </c>
      <c r="R28" s="88" t="n">
        <v>8</v>
      </c>
      <c r="S28" s="86" t="n">
        <f aca="false">M28+J28+E28+H28</f>
        <v>1543.23444968005</v>
      </c>
      <c r="T28" s="86"/>
      <c r="U28" s="87" t="n">
        <f aca="false">J28-S28</f>
        <v>-1540.85844968005</v>
      </c>
      <c r="V28" s="88" t="n">
        <v>58000</v>
      </c>
      <c r="W28" s="73" t="n">
        <v>4.45</v>
      </c>
      <c r="X28" s="87" t="n">
        <f aca="false">(W28+S28)/V28*100</f>
        <v>2.6684214649656</v>
      </c>
      <c r="Y28" s="0" t="str">
        <f aca="false">IF(AB28=1,"Предпосевная обработка",IF(AB28=2,"Внесение удобрений",IF(AB28=3,"Уборка","Введите коректное значение")))</f>
        <v>Введите коректное значение</v>
      </c>
      <c r="Z28" s="0" t="s">
        <v>138</v>
      </c>
      <c r="AA28" s="86"/>
      <c r="AI28" s="88"/>
    </row>
    <row r="29" customFormat="false" ht="15" hidden="false" customHeight="false" outlineLevel="0" collapsed="false">
      <c r="A29" s="59" t="n">
        <v>27</v>
      </c>
      <c r="B29" s="0" t="s">
        <v>136</v>
      </c>
      <c r="C29" s="85" t="n">
        <v>1.9</v>
      </c>
      <c r="D29" s="86" t="n">
        <v>0.645</v>
      </c>
      <c r="E29" s="87" t="n">
        <f aca="false">D29/C29</f>
        <v>0.339473684210526</v>
      </c>
      <c r="F29" s="88" t="n">
        <f aca="false">IF(B29="Предпосевная обработка",300,IF(B29="Внесение удобрений",90,IF(B29="Уборка",1893,"Введите коректное значение")))</f>
        <v>300</v>
      </c>
      <c r="G29" s="88" t="n">
        <v>2055</v>
      </c>
      <c r="H29" s="87" t="n">
        <f aca="false">(F29/G29)*100</f>
        <v>14.5985401459854</v>
      </c>
      <c r="I29" s="88" t="n">
        <v>26</v>
      </c>
      <c r="J29" s="87" t="n">
        <f aca="false">C29*L29</f>
        <v>0.836</v>
      </c>
      <c r="K29" s="86" t="n">
        <f aca="false">J29*3.67</f>
        <v>3.06812</v>
      </c>
      <c r="L29" s="86" t="n">
        <v>0.44</v>
      </c>
      <c r="M29" s="87" t="n">
        <f aca="false">(N29*O29)+(P29+Q29+R29)</f>
        <v>891.4</v>
      </c>
      <c r="N29" s="62" t="n">
        <v>334</v>
      </c>
      <c r="O29" s="0" t="n">
        <f aca="false">IF(Z29="Дизельное топливо",2.6,
 IF(Z29="Бензин",2.3,
 IF(Z29="Минеральные удобрения",0.89, IF(Z29="Пестициды",4.93,
 IF(Z29="Электроэнергия",0.5,"Введите коректное значение" )))))</f>
        <v>2.6</v>
      </c>
      <c r="P29" s="88" t="n">
        <v>13</v>
      </c>
      <c r="Q29" s="88" t="n">
        <v>1</v>
      </c>
      <c r="R29" s="88" t="n">
        <v>9</v>
      </c>
      <c r="S29" s="86" t="n">
        <f aca="false">M29+J29+E29+H29</f>
        <v>907.174013830196</v>
      </c>
      <c r="T29" s="86"/>
      <c r="U29" s="87" t="n">
        <f aca="false">J29-S29</f>
        <v>-906.338013830196</v>
      </c>
      <c r="V29" s="88" t="n">
        <v>65000</v>
      </c>
      <c r="W29" s="73" t="n">
        <v>4.165</v>
      </c>
      <c r="X29" s="87" t="n">
        <f aca="false">(W29+S29)/V29*100</f>
        <v>1.40206002127722</v>
      </c>
      <c r="Y29" s="0" t="str">
        <f aca="false">IF(AB29=1,"Предпосевная обработка",IF(AB29=2,"Внесение удобрений",IF(AB29=3,"Уборка","Введите коректное значение")))</f>
        <v>Введите коректное значение</v>
      </c>
      <c r="Z29" s="0" t="s">
        <v>137</v>
      </c>
      <c r="AA29" s="86"/>
      <c r="AI29" s="88"/>
    </row>
    <row r="30" customFormat="false" ht="15" hidden="false" customHeight="false" outlineLevel="0" collapsed="false">
      <c r="A30" s="59" t="n">
        <v>28</v>
      </c>
      <c r="B30" s="0" t="s">
        <v>134</v>
      </c>
      <c r="C30" s="85" t="n">
        <v>4.6</v>
      </c>
      <c r="D30" s="86" t="n">
        <v>0.645</v>
      </c>
      <c r="E30" s="87" t="n">
        <f aca="false">D30/C30</f>
        <v>0.140217391304348</v>
      </c>
      <c r="F30" s="88" t="n">
        <f aca="false">IF(B30="Предпосевная обработка",300,IF(B30="Внесение удобрений",90,IF(B30="Уборка",1893,"Введите коректное значение")))</f>
        <v>90</v>
      </c>
      <c r="G30" s="88" t="n">
        <v>2447</v>
      </c>
      <c r="H30" s="87" t="n">
        <f aca="false">(F30/G30)*100</f>
        <v>3.67797302819779</v>
      </c>
      <c r="I30" s="88" t="n">
        <v>15</v>
      </c>
      <c r="J30" s="87" t="n">
        <f aca="false">C30*L30</f>
        <v>2.024</v>
      </c>
      <c r="K30" s="86" t="n">
        <f aca="false">J30*3.67</f>
        <v>7.42808</v>
      </c>
      <c r="L30" s="86" t="n">
        <v>0.44</v>
      </c>
      <c r="M30" s="87" t="n">
        <f aca="false">(N30*O30)+(P30+Q30+R30)</f>
        <v>697.5</v>
      </c>
      <c r="N30" s="62" t="n">
        <v>295</v>
      </c>
      <c r="O30" s="0" t="n">
        <f aca="false">IF(Z30="Дизельное топливо",2.6,
 IF(Z30="Бензин",2.3,
 IF(Z30="Минеральные удобрения",0.89, IF(Z30="Пестициды",4.93,
 IF(Z30="Электроэнергия",0.5,"Введите коректное значение" )))))</f>
        <v>2.3</v>
      </c>
      <c r="P30" s="88" t="n">
        <v>11</v>
      </c>
      <c r="Q30" s="88" t="n">
        <v>1</v>
      </c>
      <c r="R30" s="88" t="n">
        <v>7</v>
      </c>
      <c r="S30" s="86" t="n">
        <f aca="false">M30+J30+E30+H30</f>
        <v>703.342190419502</v>
      </c>
      <c r="T30" s="86"/>
      <c r="U30" s="87" t="n">
        <f aca="false">J30-S30</f>
        <v>-701.318190419502</v>
      </c>
      <c r="V30" s="88" t="n">
        <v>58000</v>
      </c>
      <c r="W30" s="73" t="n">
        <v>5.696</v>
      </c>
      <c r="X30" s="87" t="n">
        <f aca="false">(W30+S30)/V30*100</f>
        <v>1.22247963865431</v>
      </c>
      <c r="Y30" s="0" t="str">
        <f aca="false">IF(AB30=1,"Предпосевная обработка",IF(AB30=2,"Внесение удобрений",IF(AB30=3,"Уборка","Введите коректное значение")))</f>
        <v>Введите коректное значение</v>
      </c>
      <c r="Z30" s="0" t="s">
        <v>135</v>
      </c>
      <c r="AA30" s="86"/>
      <c r="AI30" s="88"/>
    </row>
    <row r="31" customFormat="false" ht="15" hidden="false" customHeight="false" outlineLevel="0" collapsed="false">
      <c r="A31" s="59" t="n">
        <v>29</v>
      </c>
      <c r="B31" s="0" t="s">
        <v>134</v>
      </c>
      <c r="C31" s="85" t="n">
        <v>1.9</v>
      </c>
      <c r="D31" s="86" t="n">
        <v>0.645</v>
      </c>
      <c r="E31" s="87" t="n">
        <f aca="false">D31/C31</f>
        <v>0.339473684210526</v>
      </c>
      <c r="F31" s="88" t="n">
        <f aca="false">IF(B31="Предпосевная обработка",300,IF(B31="Внесение удобрений",90,IF(B31="Уборка",1893,"Введите коректное значение")))</f>
        <v>90</v>
      </c>
      <c r="G31" s="88" t="n">
        <v>2448</v>
      </c>
      <c r="H31" s="87" t="n">
        <f aca="false">(F31/G31)*100</f>
        <v>3.67647058823529</v>
      </c>
      <c r="I31" s="88" t="n">
        <v>12</v>
      </c>
      <c r="J31" s="87" t="n">
        <f aca="false">C31*L31</f>
        <v>0.836</v>
      </c>
      <c r="K31" s="86" t="n">
        <f aca="false">J31*3.67</f>
        <v>3.06812</v>
      </c>
      <c r="L31" s="86" t="n">
        <v>0.44</v>
      </c>
      <c r="M31" s="87" t="n">
        <f aca="false">(N31*O31)+(P31+Q31+R31)</f>
        <v>1081</v>
      </c>
      <c r="N31" s="62" t="n">
        <v>460</v>
      </c>
      <c r="O31" s="0" t="n">
        <f aca="false">IF(Z31="Дизельное топливо",2.6,
 IF(Z31="Бензин",2.3,
 IF(Z31="Минеральные удобрения",0.89, IF(Z31="Пестициды",4.93,
 IF(Z31="Электроэнергия",0.5,"Введите коректное значение" )))))</f>
        <v>2.3</v>
      </c>
      <c r="P31" s="88" t="n">
        <v>14</v>
      </c>
      <c r="Q31" s="88" t="n">
        <v>2</v>
      </c>
      <c r="R31" s="88" t="n">
        <v>7</v>
      </c>
      <c r="S31" s="86" t="n">
        <f aca="false">M31+J31+E31+H31</f>
        <v>1085.85194427245</v>
      </c>
      <c r="T31" s="86"/>
      <c r="U31" s="87" t="n">
        <f aca="false">J31-S31</f>
        <v>-1085.01594427245</v>
      </c>
      <c r="V31" s="88" t="n">
        <v>55000</v>
      </c>
      <c r="W31" s="73" t="n">
        <v>4.042</v>
      </c>
      <c r="X31" s="87" t="n">
        <f aca="false">(W31+S31)/V31*100</f>
        <v>1.98162535322263</v>
      </c>
      <c r="Y31" s="0" t="str">
        <f aca="false">IF(AB31=1,"Предпосевная обработка",IF(AB31=2,"Внесение удобрений",IF(AB31=3,"Уборка","Введите коректное значение")))</f>
        <v>Введите коректное значение</v>
      </c>
      <c r="Z31" s="0" t="s">
        <v>135</v>
      </c>
      <c r="AA31" s="86"/>
      <c r="AI31" s="88"/>
    </row>
    <row r="32" customFormat="false" ht="15" hidden="false" customHeight="false" outlineLevel="0" collapsed="false">
      <c r="A32" s="59" t="n">
        <v>30</v>
      </c>
      <c r="B32" s="0" t="s">
        <v>136</v>
      </c>
      <c r="C32" s="85" t="n">
        <v>1.7</v>
      </c>
      <c r="D32" s="86" t="n">
        <v>0.645</v>
      </c>
      <c r="E32" s="87" t="n">
        <f aca="false">D32/C32</f>
        <v>0.379411764705882</v>
      </c>
      <c r="F32" s="88" t="n">
        <f aca="false">IF(B32="Предпосевная обработка",300,IF(B32="Внесение удобрений",90,IF(B32="Уборка",1893,"Введите коректное значение")))</f>
        <v>300</v>
      </c>
      <c r="G32" s="88" t="n">
        <v>2158</v>
      </c>
      <c r="H32" s="87" t="n">
        <f aca="false">(F32/G32)*100</f>
        <v>13.9017608897127</v>
      </c>
      <c r="I32" s="88" t="n">
        <v>25</v>
      </c>
      <c r="J32" s="87" t="n">
        <f aca="false">C32*L32</f>
        <v>0.748</v>
      </c>
      <c r="K32" s="86" t="n">
        <f aca="false">J32*3.67</f>
        <v>2.74516</v>
      </c>
      <c r="L32" s="86" t="n">
        <v>0.44</v>
      </c>
      <c r="M32" s="87" t="n">
        <f aca="false">(N32*O32)+(P32+Q32+R32)</f>
        <v>378.8</v>
      </c>
      <c r="N32" s="62" t="n">
        <v>138</v>
      </c>
      <c r="O32" s="0" t="n">
        <f aca="false">IF(Z32="Дизельное топливо",2.6,
 IF(Z32="Бензин",2.3,
 IF(Z32="Минеральные удобрения",0.89, IF(Z32="Пестициды",4.93,
 IF(Z32="Электроэнергия",0.5,"Введите коректное значение" )))))</f>
        <v>2.6</v>
      </c>
      <c r="P32" s="88" t="n">
        <v>12</v>
      </c>
      <c r="Q32" s="88" t="n">
        <v>1</v>
      </c>
      <c r="R32" s="88" t="n">
        <v>7</v>
      </c>
      <c r="S32" s="86" t="n">
        <f aca="false">M32+J32+E32+H32</f>
        <v>393.829172654419</v>
      </c>
      <c r="T32" s="86"/>
      <c r="U32" s="87" t="n">
        <f aca="false">J32-S32</f>
        <v>-393.081172654419</v>
      </c>
      <c r="V32" s="88" t="n">
        <v>63000</v>
      </c>
      <c r="W32" s="73" t="n">
        <v>5.278</v>
      </c>
      <c r="X32" s="87" t="n">
        <f aca="false">(W32+S32)/V32*100</f>
        <v>0.633503448657807</v>
      </c>
      <c r="Y32" s="0" t="str">
        <f aca="false">IF(AB32=1,"Предпосевная обработка",IF(AB32=2,"Внесение удобрений",IF(AB32=3,"Уборка","Введите коректное значение")))</f>
        <v>Введите коректное значение</v>
      </c>
      <c r="Z32" s="0" t="s">
        <v>137</v>
      </c>
      <c r="AA32" s="86"/>
      <c r="AI32" s="88"/>
    </row>
    <row r="33" customFormat="false" ht="15" hidden="false" customHeight="false" outlineLevel="0" collapsed="false">
      <c r="A33" s="59" t="n">
        <v>31</v>
      </c>
      <c r="B33" s="0" t="s">
        <v>134</v>
      </c>
      <c r="C33" s="85" t="n">
        <v>0.9</v>
      </c>
      <c r="D33" s="86" t="n">
        <v>0.645</v>
      </c>
      <c r="E33" s="87" t="n">
        <f aca="false">D33/C33</f>
        <v>0.716666666666667</v>
      </c>
      <c r="F33" s="88" t="n">
        <f aca="false">IF(B33="Предпосевная обработка",300,IF(B33="Внесение удобрений",90,IF(B33="Уборка",1893,"Введите коректное значение")))</f>
        <v>90</v>
      </c>
      <c r="G33" s="88" t="n">
        <v>2288</v>
      </c>
      <c r="H33" s="87" t="n">
        <f aca="false">(F33/G33)*100</f>
        <v>3.93356643356643</v>
      </c>
      <c r="I33" s="88" t="n">
        <v>23</v>
      </c>
      <c r="J33" s="87" t="n">
        <f aca="false">C33*L33</f>
        <v>0.396</v>
      </c>
      <c r="K33" s="86" t="n">
        <f aca="false">J33*3.67</f>
        <v>1.45332</v>
      </c>
      <c r="L33" s="86" t="n">
        <v>0.44</v>
      </c>
      <c r="M33" s="87" t="n">
        <f aca="false">(N33*O33)+(P33+Q33+R33)</f>
        <v>233</v>
      </c>
      <c r="N33" s="62" t="n">
        <v>422</v>
      </c>
      <c r="O33" s="0" t="n">
        <f aca="false">IF(Z33="Дизельное топливо",2.6,
 IF(Z33="Бензин",2.3,
 IF(Z33="Минеральные удобрения",0.89, IF(Z33="Пестициды",4.93,
 IF(Z33="Электроэнергия",0.5,"Введите коректное значение" )))))</f>
        <v>0.5</v>
      </c>
      <c r="P33" s="88" t="n">
        <v>13</v>
      </c>
      <c r="Q33" s="88" t="n">
        <v>1</v>
      </c>
      <c r="R33" s="88" t="n">
        <v>8</v>
      </c>
      <c r="S33" s="86" t="n">
        <f aca="false">M33+J33+E33+H33</f>
        <v>238.046233100233</v>
      </c>
      <c r="T33" s="86"/>
      <c r="U33" s="87" t="n">
        <f aca="false">J33-S33</f>
        <v>-237.650233100233</v>
      </c>
      <c r="V33" s="88" t="n">
        <v>57000</v>
      </c>
      <c r="W33" s="73" t="n">
        <v>4.557</v>
      </c>
      <c r="X33" s="87" t="n">
        <f aca="false">(W33+S33)/V33*100</f>
        <v>0.425619707193391</v>
      </c>
      <c r="Y33" s="0" t="str">
        <f aca="false">IF(AB33=1,"Предпосевная обработка",IF(AB33=2,"Внесение удобрений",IF(AB33=3,"Уборка","Введите коректное значение")))</f>
        <v>Введите коректное значение</v>
      </c>
      <c r="Z33" s="0" t="s">
        <v>139</v>
      </c>
      <c r="AA33" s="86"/>
      <c r="AI33" s="88"/>
    </row>
    <row r="34" customFormat="false" ht="15" hidden="false" customHeight="false" outlineLevel="0" collapsed="false">
      <c r="A34" s="59" t="n">
        <v>32</v>
      </c>
      <c r="B34" s="0" t="s">
        <v>134</v>
      </c>
      <c r="C34" s="85" t="n">
        <v>0.9</v>
      </c>
      <c r="D34" s="86" t="n">
        <v>0.645</v>
      </c>
      <c r="E34" s="87" t="n">
        <f aca="false">D34/C34</f>
        <v>0.716666666666667</v>
      </c>
      <c r="F34" s="88" t="n">
        <f aca="false">IF(B34="Предпосевная обработка",300,IF(B34="Внесение удобрений",90,IF(B34="Уборка",1893,"Введите коректное значение")))</f>
        <v>90</v>
      </c>
      <c r="G34" s="88" t="n">
        <v>2090</v>
      </c>
      <c r="H34" s="87" t="n">
        <f aca="false">(F34/G34)*100</f>
        <v>4.30622009569378</v>
      </c>
      <c r="I34" s="88" t="n">
        <v>13</v>
      </c>
      <c r="J34" s="87" t="n">
        <f aca="false">C34*L34</f>
        <v>0.396</v>
      </c>
      <c r="K34" s="86" t="n">
        <f aca="false">J34*3.67</f>
        <v>1.45332</v>
      </c>
      <c r="L34" s="86" t="n">
        <v>0.44</v>
      </c>
      <c r="M34" s="87" t="n">
        <f aca="false">(N34*O34)+(P34+Q34+R34)</f>
        <v>982.42</v>
      </c>
      <c r="N34" s="62" t="n">
        <v>194</v>
      </c>
      <c r="O34" s="0" t="n">
        <f aca="false">IF(Z34="Дизельное топливо",2.6,
 IF(Z34="Бензин",2.3,
 IF(Z34="Минеральные удобрения",0.89, IF(Z34="Пестициды",4.93,
 IF(Z34="Электроэнергия",0.5,"Введите коректное значение" )))))</f>
        <v>4.93</v>
      </c>
      <c r="P34" s="88" t="n">
        <v>15</v>
      </c>
      <c r="Q34" s="88" t="n">
        <v>2</v>
      </c>
      <c r="R34" s="88" t="n">
        <v>9</v>
      </c>
      <c r="S34" s="86" t="n">
        <f aca="false">M34+J34+E34+H34</f>
        <v>987.83888676236</v>
      </c>
      <c r="T34" s="86"/>
      <c r="U34" s="87" t="n">
        <f aca="false">J34-S34</f>
        <v>-987.44288676236</v>
      </c>
      <c r="V34" s="88" t="n">
        <v>53000</v>
      </c>
      <c r="W34" s="73" t="n">
        <v>5.332</v>
      </c>
      <c r="X34" s="87" t="n">
        <f aca="false">(W34+S34)/V34*100</f>
        <v>1.87390733351389</v>
      </c>
      <c r="Y34" s="0" t="str">
        <f aca="false">IF(AB34=1,"Предпосевная обработка",IF(AB34=2,"Внесение удобрений",IF(AB34=3,"Уборка","Введите коректное значение")))</f>
        <v>Введите коректное значение</v>
      </c>
      <c r="Z34" s="0" t="s">
        <v>138</v>
      </c>
      <c r="AA34" s="86"/>
      <c r="AI34" s="88"/>
    </row>
    <row r="35" customFormat="false" ht="15" hidden="false" customHeight="false" outlineLevel="0" collapsed="false">
      <c r="A35" s="59" t="n">
        <v>33</v>
      </c>
      <c r="B35" s="0" t="s">
        <v>132</v>
      </c>
      <c r="C35" s="85" t="n">
        <v>1</v>
      </c>
      <c r="D35" s="86" t="n">
        <v>0.645</v>
      </c>
      <c r="E35" s="87" t="n">
        <f aca="false">D35/C35</f>
        <v>0.645</v>
      </c>
      <c r="F35" s="88" t="n">
        <f aca="false">IF(B35="Предпосевная обработка",300,IF(B35="Внесение удобрений",90,IF(B35="Уборка",1893,"Введите коректное значение")))</f>
        <v>1893</v>
      </c>
      <c r="G35" s="88" t="n">
        <v>2491</v>
      </c>
      <c r="H35" s="87" t="n">
        <f aca="false">(F35/G35)*100</f>
        <v>75.9935768767563</v>
      </c>
      <c r="I35" s="88" t="n">
        <v>28</v>
      </c>
      <c r="J35" s="87" t="n">
        <f aca="false">C35*L35</f>
        <v>0.44</v>
      </c>
      <c r="K35" s="86" t="n">
        <f aca="false">J35*3.67</f>
        <v>1.6148</v>
      </c>
      <c r="L35" s="86" t="n">
        <v>0.44</v>
      </c>
      <c r="M35" s="87" t="n">
        <f aca="false">(N35*O35)+(P35+Q35+R35)</f>
        <v>989.8</v>
      </c>
      <c r="N35" s="62" t="n">
        <v>373</v>
      </c>
      <c r="O35" s="0" t="n">
        <f aca="false">IF(Z35="Дизельное топливо",2.6,
 IF(Z35="Бензин",2.3,
 IF(Z35="Минеральные удобрения",0.89, IF(Z35="Пестициды",4.93,
 IF(Z35="Электроэнергия",0.5,"Введите коректное значение" )))))</f>
        <v>2.6</v>
      </c>
      <c r="P35" s="88" t="n">
        <v>10</v>
      </c>
      <c r="Q35" s="88" t="n">
        <v>2</v>
      </c>
      <c r="R35" s="88" t="n">
        <v>8</v>
      </c>
      <c r="S35" s="86" t="n">
        <f aca="false">M35+J35+E35+H35</f>
        <v>1066.87857687676</v>
      </c>
      <c r="T35" s="86"/>
      <c r="U35" s="87" t="n">
        <f aca="false">J35-S35</f>
        <v>-1066.43857687676</v>
      </c>
      <c r="V35" s="88" t="n">
        <v>64000</v>
      </c>
      <c r="W35" s="73" t="n">
        <v>4.717</v>
      </c>
      <c r="X35" s="87" t="n">
        <f aca="false">(W35+S35)/V35*100</f>
        <v>1.67436808886993</v>
      </c>
      <c r="Y35" s="0" t="str">
        <f aca="false">IF(AB35=1,"Предпосевная обработка",IF(AB35=2,"Внесение удобрений",IF(AB35=3,"Уборка","Введите коректное значение")))</f>
        <v>Введите коректное значение</v>
      </c>
      <c r="Z35" s="0" t="s">
        <v>137</v>
      </c>
      <c r="AA35" s="86"/>
      <c r="AI35" s="88"/>
    </row>
    <row r="36" customFormat="false" ht="15" hidden="false" customHeight="false" outlineLevel="0" collapsed="false">
      <c r="A36" s="59" t="n">
        <v>34</v>
      </c>
      <c r="B36" s="0" t="s">
        <v>132</v>
      </c>
      <c r="C36" s="85" t="n">
        <v>2</v>
      </c>
      <c r="D36" s="86" t="n">
        <v>0.645</v>
      </c>
      <c r="E36" s="87" t="n">
        <f aca="false">D36/C36</f>
        <v>0.3225</v>
      </c>
      <c r="F36" s="88" t="n">
        <f aca="false">IF(B36="Предпосевная обработка",300,IF(B36="Внесение удобрений",90,IF(B36="Уборка",1893,"Введите коректное значение")))</f>
        <v>1893</v>
      </c>
      <c r="G36" s="88" t="n">
        <v>2458</v>
      </c>
      <c r="H36" s="87" t="n">
        <f aca="false">(F36/G36)*100</f>
        <v>77.0138323840521</v>
      </c>
      <c r="I36" s="88" t="n">
        <v>22</v>
      </c>
      <c r="J36" s="87" t="n">
        <f aca="false">C36*L36</f>
        <v>0.88</v>
      </c>
      <c r="K36" s="86" t="n">
        <f aca="false">J36*3.67</f>
        <v>3.2296</v>
      </c>
      <c r="L36" s="86" t="n">
        <v>0.44</v>
      </c>
      <c r="M36" s="87" t="n">
        <f aca="false">(N36*O36)+(P36+Q36+R36)</f>
        <v>364.2</v>
      </c>
      <c r="N36" s="62" t="n">
        <v>132</v>
      </c>
      <c r="O36" s="0" t="n">
        <f aca="false">IF(Z36="Дизельное топливо",2.6,
 IF(Z36="Бензин",2.3,
 IF(Z36="Минеральные удобрения",0.89, IF(Z36="Пестициды",4.93,
 IF(Z36="Электроэнергия",0.5,"Введите коректное значение" )))))</f>
        <v>2.6</v>
      </c>
      <c r="P36" s="88" t="n">
        <v>11</v>
      </c>
      <c r="Q36" s="88" t="n">
        <v>1</v>
      </c>
      <c r="R36" s="88" t="n">
        <v>9</v>
      </c>
      <c r="S36" s="86" t="n">
        <f aca="false">M36+J36+E36+H36</f>
        <v>442.416332384052</v>
      </c>
      <c r="T36" s="86"/>
      <c r="U36" s="87" t="n">
        <f aca="false">J36-S36</f>
        <v>-441.536332384052</v>
      </c>
      <c r="V36" s="88" t="n">
        <v>45000</v>
      </c>
      <c r="W36" s="73" t="n">
        <v>5.829</v>
      </c>
      <c r="X36" s="87" t="n">
        <f aca="false">(W36+S36)/V36*100</f>
        <v>0.996100738631227</v>
      </c>
      <c r="Y36" s="0" t="str">
        <f aca="false">IF(AB36=1,"Предпосевная обработка",IF(AB36=2,"Внесение удобрений",IF(AB36=3,"Уборка","Введите коректное значение")))</f>
        <v>Введите коректное значение</v>
      </c>
      <c r="Z36" s="0" t="s">
        <v>137</v>
      </c>
      <c r="AA36" s="86"/>
      <c r="AI36" s="88"/>
    </row>
    <row r="37" customFormat="false" ht="15" hidden="false" customHeight="false" outlineLevel="0" collapsed="false">
      <c r="A37" s="59" t="n">
        <v>35</v>
      </c>
      <c r="B37" s="0" t="s">
        <v>132</v>
      </c>
      <c r="C37" s="85" t="n">
        <v>4.8</v>
      </c>
      <c r="D37" s="86" t="n">
        <v>0.645</v>
      </c>
      <c r="E37" s="87" t="n">
        <f aca="false">D37/C37</f>
        <v>0.134375</v>
      </c>
      <c r="F37" s="88" t="n">
        <f aca="false">IF(B37="Предпосевная обработка",300,IF(B37="Внесение удобрений",90,IF(B37="Уборка",1893,"Введите коректное значение")))</f>
        <v>1893</v>
      </c>
      <c r="G37" s="88" t="n">
        <v>2203</v>
      </c>
      <c r="H37" s="87" t="n">
        <f aca="false">(F37/G37)*100</f>
        <v>85.9282796187018</v>
      </c>
      <c r="I37" s="88" t="n">
        <v>23</v>
      </c>
      <c r="J37" s="87" t="n">
        <f aca="false">C37*L37</f>
        <v>2.112</v>
      </c>
      <c r="K37" s="86" t="n">
        <f aca="false">J37*3.67</f>
        <v>7.75104</v>
      </c>
      <c r="L37" s="86" t="n">
        <v>0.44</v>
      </c>
      <c r="M37" s="87" t="n">
        <f aca="false">(N37*O37)+(P37+Q37+R37)</f>
        <v>336.17</v>
      </c>
      <c r="N37" s="62" t="n">
        <v>353</v>
      </c>
      <c r="O37" s="0" t="n">
        <f aca="false">IF(Z37="Дизельное топливо",2.6,
 IF(Z37="Бензин",2.3,
 IF(Z37="Минеральные удобрения",0.89, IF(Z37="Пестициды",4.93,
 IF(Z37="Электроэнергия",0.5,"Введите коректное значение" )))))</f>
        <v>0.89</v>
      </c>
      <c r="P37" s="88" t="n">
        <v>13</v>
      </c>
      <c r="Q37" s="88" t="n">
        <v>1</v>
      </c>
      <c r="R37" s="88" t="n">
        <v>8</v>
      </c>
      <c r="S37" s="86" t="n">
        <f aca="false">M37+J37+E37+H37</f>
        <v>424.344654618702</v>
      </c>
      <c r="T37" s="86"/>
      <c r="U37" s="87" t="n">
        <f aca="false">J37-S37</f>
        <v>-422.232654618702</v>
      </c>
      <c r="V37" s="88" t="n">
        <v>46000</v>
      </c>
      <c r="W37" s="73" t="n">
        <v>3.872</v>
      </c>
      <c r="X37" s="87" t="n">
        <f aca="false">(W37+S37)/V37*100</f>
        <v>0.930905770910221</v>
      </c>
      <c r="Y37" s="0" t="str">
        <f aca="false">IF(AB37=1,"Предпосевная обработка",IF(AB37=2,"Внесение удобрений",IF(AB37=3,"Уборка","Введите коректное значение")))</f>
        <v>Введите коректное значение</v>
      </c>
      <c r="Z37" s="0" t="s">
        <v>133</v>
      </c>
      <c r="AA37" s="86"/>
      <c r="AI37" s="88"/>
    </row>
    <row r="38" customFormat="false" ht="15" hidden="false" customHeight="false" outlineLevel="0" collapsed="false">
      <c r="A38" s="59" t="n">
        <v>36</v>
      </c>
      <c r="B38" s="0" t="s">
        <v>132</v>
      </c>
      <c r="C38" s="85" t="n">
        <v>5.1</v>
      </c>
      <c r="D38" s="86" t="n">
        <v>0.645</v>
      </c>
      <c r="E38" s="87" t="n">
        <f aca="false">D38/C38</f>
        <v>0.126470588235294</v>
      </c>
      <c r="F38" s="88" t="n">
        <f aca="false">IF(B38="Предпосевная обработка",300,IF(B38="Внесение удобрений",90,IF(B38="Уборка",1893,"Введите коректное значение")))</f>
        <v>1893</v>
      </c>
      <c r="G38" s="88" t="n">
        <v>2445</v>
      </c>
      <c r="H38" s="87" t="n">
        <f aca="false">(F38/G38)*100</f>
        <v>77.4233128834356</v>
      </c>
      <c r="I38" s="88" t="n">
        <v>19</v>
      </c>
      <c r="J38" s="87" t="n">
        <f aca="false">C38*L38</f>
        <v>2.244</v>
      </c>
      <c r="K38" s="86" t="n">
        <f aca="false">J38*3.67</f>
        <v>8.23548</v>
      </c>
      <c r="L38" s="86" t="n">
        <v>0.44</v>
      </c>
      <c r="M38" s="87" t="n">
        <f aca="false">(N38*O38)+(P38+Q38+R38)</f>
        <v>817.66</v>
      </c>
      <c r="N38" s="62" t="n">
        <v>162</v>
      </c>
      <c r="O38" s="0" t="n">
        <f aca="false">IF(Z38="Дизельное топливо",2.6,
 IF(Z38="Бензин",2.3,
 IF(Z38="Минеральные удобрения",0.89, IF(Z38="Пестициды",4.93,
 IF(Z38="Электроэнергия",0.5,"Введите коректное значение" )))))</f>
        <v>4.93</v>
      </c>
      <c r="P38" s="88" t="n">
        <v>10</v>
      </c>
      <c r="Q38" s="88" t="n">
        <v>2</v>
      </c>
      <c r="R38" s="88" t="n">
        <v>7</v>
      </c>
      <c r="S38" s="86" t="n">
        <f aca="false">M38+J38+E38+H38</f>
        <v>897.453783471671</v>
      </c>
      <c r="T38" s="86"/>
      <c r="U38" s="87" t="n">
        <f aca="false">J38-S38</f>
        <v>-895.209783471671</v>
      </c>
      <c r="V38" s="88" t="n">
        <v>50000</v>
      </c>
      <c r="W38" s="73" t="n">
        <v>5.44</v>
      </c>
      <c r="X38" s="87" t="n">
        <f aca="false">(W38+S38)/V38*100</f>
        <v>1.80578756694334</v>
      </c>
      <c r="Y38" s="0" t="str">
        <f aca="false">IF(AB38=1,"Предпосевная обработка",IF(AB38=2,"Внесение удобрений",IF(AB38=3,"Уборка","Введите коректное значение")))</f>
        <v>Введите коректное значение</v>
      </c>
      <c r="Z38" s="0" t="s">
        <v>138</v>
      </c>
      <c r="AA38" s="86"/>
      <c r="AI38" s="88"/>
    </row>
    <row r="39" customFormat="false" ht="15" hidden="false" customHeight="false" outlineLevel="0" collapsed="false">
      <c r="A39" s="59" t="n">
        <v>37</v>
      </c>
      <c r="B39" s="0" t="s">
        <v>136</v>
      </c>
      <c r="C39" s="85" t="n">
        <v>2.2</v>
      </c>
      <c r="D39" s="86" t="n">
        <v>0.645</v>
      </c>
      <c r="E39" s="87" t="n">
        <f aca="false">D39/C39</f>
        <v>0.293181818181818</v>
      </c>
      <c r="F39" s="88" t="n">
        <f aca="false">IF(B39="Предпосевная обработка",300,IF(B39="Внесение удобрений",90,IF(B39="Уборка",1893,"Введите коректное значение")))</f>
        <v>300</v>
      </c>
      <c r="G39" s="88" t="n">
        <v>2024</v>
      </c>
      <c r="H39" s="87" t="n">
        <f aca="false">(F39/G39)*100</f>
        <v>14.8221343873518</v>
      </c>
      <c r="I39" s="88" t="n">
        <v>22</v>
      </c>
      <c r="J39" s="87" t="n">
        <f aca="false">C39*L39</f>
        <v>0.968</v>
      </c>
      <c r="K39" s="86" t="n">
        <f aca="false">J39*3.67</f>
        <v>3.55256</v>
      </c>
      <c r="L39" s="86" t="n">
        <v>0.44</v>
      </c>
      <c r="M39" s="87" t="n">
        <f aca="false">(N39*O39)+(P39+Q39+R39)</f>
        <v>672.9</v>
      </c>
      <c r="N39" s="62" t="n">
        <v>283</v>
      </c>
      <c r="O39" s="0" t="n">
        <f aca="false">IF(Z39="Дизельное топливо",2.6,
 IF(Z39="Бензин",2.3,
 IF(Z39="Минеральные удобрения",0.89, IF(Z39="Пестициды",4.93,
 IF(Z39="Электроэнергия",0.5,"Введите коректное значение" )))))</f>
        <v>2.3</v>
      </c>
      <c r="P39" s="88" t="n">
        <v>13</v>
      </c>
      <c r="Q39" s="88" t="n">
        <v>2</v>
      </c>
      <c r="R39" s="88" t="n">
        <v>7</v>
      </c>
      <c r="S39" s="86" t="n">
        <f aca="false">M39+J39+E39+H39</f>
        <v>688.983316205534</v>
      </c>
      <c r="T39" s="86"/>
      <c r="U39" s="87" t="n">
        <f aca="false">J39-S39</f>
        <v>-688.015316205534</v>
      </c>
      <c r="V39" s="88" t="n">
        <v>59000</v>
      </c>
      <c r="W39" s="73" t="n">
        <v>5.355</v>
      </c>
      <c r="X39" s="87" t="n">
        <f aca="false">(W39+S39)/V39*100</f>
        <v>1.17684460373819</v>
      </c>
      <c r="Y39" s="0" t="str">
        <f aca="false">IF(AB39=1,"Предпосевная обработка",IF(AB39=2,"Внесение удобрений",IF(AB39=3,"Уборка","Введите коректное значение")))</f>
        <v>Введите коректное значение</v>
      </c>
      <c r="Z39" s="0" t="s">
        <v>135</v>
      </c>
      <c r="AA39" s="86"/>
      <c r="AI39" s="88"/>
    </row>
    <row r="40" customFormat="false" ht="15" hidden="false" customHeight="false" outlineLevel="0" collapsed="false">
      <c r="A40" s="59" t="n">
        <v>38</v>
      </c>
      <c r="B40" s="0" t="s">
        <v>132</v>
      </c>
      <c r="C40" s="85" t="n">
        <v>2.3</v>
      </c>
      <c r="D40" s="86" t="n">
        <v>0.645</v>
      </c>
      <c r="E40" s="87" t="n">
        <f aca="false">D40/C40</f>
        <v>0.280434782608696</v>
      </c>
      <c r="F40" s="88" t="n">
        <f aca="false">IF(B40="Предпосевная обработка",300,IF(B40="Внесение удобрений",90,IF(B40="Уборка",1893,"Введите коректное значение")))</f>
        <v>1893</v>
      </c>
      <c r="G40" s="88" t="n">
        <v>2390</v>
      </c>
      <c r="H40" s="87" t="n">
        <f aca="false">(F40/G40)*100</f>
        <v>79.2050209205021</v>
      </c>
      <c r="I40" s="88" t="n">
        <v>30</v>
      </c>
      <c r="J40" s="87" t="n">
        <f aca="false">C40*L40</f>
        <v>1.012</v>
      </c>
      <c r="K40" s="86" t="n">
        <f aca="false">J40*3.67</f>
        <v>3.71404</v>
      </c>
      <c r="L40" s="86" t="n">
        <v>0.44</v>
      </c>
      <c r="M40" s="87" t="n">
        <f aca="false">(N40*O40)+(P40+Q40+R40)</f>
        <v>1166</v>
      </c>
      <c r="N40" s="62" t="n">
        <v>440</v>
      </c>
      <c r="O40" s="0" t="n">
        <f aca="false">IF(Z40="Дизельное топливо",2.6,
 IF(Z40="Бензин",2.3,
 IF(Z40="Минеральные удобрения",0.89, IF(Z40="Пестициды",4.93,
 IF(Z40="Электроэнергия",0.5,"Введите коректное значение" )))))</f>
        <v>2.6</v>
      </c>
      <c r="P40" s="88" t="n">
        <v>12</v>
      </c>
      <c r="Q40" s="88" t="n">
        <v>1</v>
      </c>
      <c r="R40" s="88" t="n">
        <v>9</v>
      </c>
      <c r="S40" s="86" t="n">
        <f aca="false">M40+J40+E40+H40</f>
        <v>1246.49745570311</v>
      </c>
      <c r="T40" s="86"/>
      <c r="U40" s="87" t="n">
        <f aca="false">J40-S40</f>
        <v>-1245.48545570311</v>
      </c>
      <c r="V40" s="88" t="n">
        <v>56000</v>
      </c>
      <c r="W40" s="73" t="n">
        <v>5.876</v>
      </c>
      <c r="X40" s="87" t="n">
        <f aca="false">(W40+S40)/V40*100</f>
        <v>2.23638117089841</v>
      </c>
      <c r="Y40" s="0" t="str">
        <f aca="false">IF(AB40=1,"Предпосевная обработка",IF(AB40=2,"Внесение удобрений",IF(AB40=3,"Уборка","Введите коректное значение")))</f>
        <v>Введите коректное значение</v>
      </c>
      <c r="Z40" s="0" t="s">
        <v>137</v>
      </c>
      <c r="AA40" s="86"/>
      <c r="AI40" s="88"/>
    </row>
    <row r="41" customFormat="false" ht="15" hidden="false" customHeight="false" outlineLevel="0" collapsed="false">
      <c r="A41" s="59" t="n">
        <v>39</v>
      </c>
      <c r="B41" s="0" t="s">
        <v>132</v>
      </c>
      <c r="C41" s="85" t="n">
        <v>6.2</v>
      </c>
      <c r="D41" s="86" t="n">
        <v>0.645</v>
      </c>
      <c r="E41" s="87" t="n">
        <f aca="false">D41/C41</f>
        <v>0.104032258064516</v>
      </c>
      <c r="F41" s="88" t="n">
        <f aca="false">IF(B41="Предпосевная обработка",300,IF(B41="Внесение удобрений",90,IF(B41="Уборка",1893,"Введите коректное значение")))</f>
        <v>1893</v>
      </c>
      <c r="G41" s="88" t="n">
        <v>2308</v>
      </c>
      <c r="H41" s="87" t="n">
        <f aca="false">(F41/G41)*100</f>
        <v>82.0190641247834</v>
      </c>
      <c r="I41" s="88" t="n">
        <v>28</v>
      </c>
      <c r="J41" s="87" t="n">
        <f aca="false">C41*L41</f>
        <v>2.728</v>
      </c>
      <c r="K41" s="86" t="n">
        <f aca="false">J41*3.67</f>
        <v>10.01176</v>
      </c>
      <c r="L41" s="86" t="n">
        <v>0.44</v>
      </c>
      <c r="M41" s="87" t="n">
        <f aca="false">(N41*O41)+(P41+Q41+R41)</f>
        <v>297.68</v>
      </c>
      <c r="N41" s="62" t="n">
        <v>312</v>
      </c>
      <c r="O41" s="0" t="n">
        <f aca="false">IF(Z41="Дизельное топливо",2.6,
 IF(Z41="Бензин",2.3,
 IF(Z41="Минеральные удобрения",0.89, IF(Z41="Пестициды",4.93,
 IF(Z41="Электроэнергия",0.5,"Введите коректное значение" )))))</f>
        <v>0.89</v>
      </c>
      <c r="P41" s="88" t="n">
        <v>12</v>
      </c>
      <c r="Q41" s="88" t="n">
        <v>1</v>
      </c>
      <c r="R41" s="88" t="n">
        <v>7</v>
      </c>
      <c r="S41" s="86" t="n">
        <f aca="false">M41+J41+E41+H41</f>
        <v>382.531096382848</v>
      </c>
      <c r="T41" s="86"/>
      <c r="U41" s="87" t="n">
        <f aca="false">J41-S41</f>
        <v>-379.803096382848</v>
      </c>
      <c r="V41" s="88" t="n">
        <v>51000</v>
      </c>
      <c r="W41" s="73" t="n">
        <v>5.152</v>
      </c>
      <c r="X41" s="87" t="n">
        <f aca="false">(W41+S41)/V41*100</f>
        <v>0.760162934084016</v>
      </c>
      <c r="Y41" s="0" t="str">
        <f aca="false">IF(AB41=1,"Предпосевная обработка",IF(AB41=2,"Внесение удобрений",IF(AB41=3,"Уборка","Введите коректное значение")))</f>
        <v>Введите коректное значение</v>
      </c>
      <c r="Z41" s="0" t="s">
        <v>133</v>
      </c>
      <c r="AA41" s="86"/>
      <c r="AI41" s="88"/>
    </row>
    <row r="42" customFormat="false" ht="15" hidden="false" customHeight="false" outlineLevel="0" collapsed="false">
      <c r="A42" s="59" t="n">
        <v>40</v>
      </c>
      <c r="B42" s="0" t="s">
        <v>132</v>
      </c>
      <c r="C42" s="85" t="n">
        <v>1.3</v>
      </c>
      <c r="D42" s="86" t="n">
        <v>0.645</v>
      </c>
      <c r="E42" s="87" t="n">
        <f aca="false">D42/C42</f>
        <v>0.496153846153846</v>
      </c>
      <c r="F42" s="88" t="n">
        <f aca="false">IF(B42="Предпосевная обработка",300,IF(B42="Внесение удобрений",90,IF(B42="Уборка",1893,"Введите коректное значение")))</f>
        <v>1893</v>
      </c>
      <c r="G42" s="88" t="n">
        <v>2189</v>
      </c>
      <c r="H42" s="87" t="n">
        <f aca="false">(F42/G42)*100</f>
        <v>86.4778437642759</v>
      </c>
      <c r="I42" s="88" t="n">
        <v>16</v>
      </c>
      <c r="J42" s="87" t="n">
        <f aca="false">C42*L42</f>
        <v>0.572</v>
      </c>
      <c r="K42" s="86" t="n">
        <f aca="false">J42*3.67</f>
        <v>2.09924</v>
      </c>
      <c r="L42" s="86" t="n">
        <v>0.44</v>
      </c>
      <c r="M42" s="87" t="n">
        <f aca="false">(N42*O42)+(P42+Q42+R42)</f>
        <v>107</v>
      </c>
      <c r="N42" s="62" t="n">
        <v>100</v>
      </c>
      <c r="O42" s="0" t="n">
        <f aca="false">IF(Z42="Дизельное топливо",2.6,
 IF(Z42="Бензин",2.3,
 IF(Z42="Минеральные удобрения",0.89, IF(Z42="Пестициды",4.93,
 IF(Z42="Электроэнергия",0.5,"Введите коректное значение" )))))</f>
        <v>0.89</v>
      </c>
      <c r="P42" s="88" t="n">
        <v>10</v>
      </c>
      <c r="Q42" s="88" t="n">
        <v>1</v>
      </c>
      <c r="R42" s="88" t="n">
        <v>7</v>
      </c>
      <c r="S42" s="86" t="n">
        <f aca="false">M42+J42+E42+H42</f>
        <v>194.54599761043</v>
      </c>
      <c r="T42" s="86"/>
      <c r="U42" s="87" t="n">
        <f aca="false">J42-S42</f>
        <v>-193.97399761043</v>
      </c>
      <c r="V42" s="88" t="n">
        <v>49000</v>
      </c>
      <c r="W42" s="73" t="n">
        <v>5.208</v>
      </c>
      <c r="X42" s="87" t="n">
        <f aca="false">(W42+S42)/V42*100</f>
        <v>0.407661219613122</v>
      </c>
      <c r="Y42" s="0" t="str">
        <f aca="false">IF(AB42=1,"Предпосевная обработка",IF(AB42=2,"Внесение удобрений",IF(AB42=3,"Уборка","Введите коректное значение")))</f>
        <v>Введите коректное значение</v>
      </c>
      <c r="Z42" s="0" t="s">
        <v>133</v>
      </c>
      <c r="AA42" s="86"/>
      <c r="AI42" s="88"/>
    </row>
    <row r="43" customFormat="false" ht="15" hidden="false" customHeight="false" outlineLevel="0" collapsed="false">
      <c r="A43" s="59" t="n">
        <v>41</v>
      </c>
      <c r="B43" s="0" t="s">
        <v>134</v>
      </c>
      <c r="C43" s="85" t="n">
        <v>1.3</v>
      </c>
      <c r="D43" s="86" t="n">
        <v>0.645</v>
      </c>
      <c r="E43" s="87" t="n">
        <f aca="false">D43/C43</f>
        <v>0.496153846153846</v>
      </c>
      <c r="F43" s="88" t="n">
        <f aca="false">IF(B43="Предпосевная обработка",300,IF(B43="Внесение удобрений",90,IF(B43="Уборка",1893,"Введите коректное значение")))</f>
        <v>90</v>
      </c>
      <c r="G43" s="88" t="n">
        <v>2159</v>
      </c>
      <c r="H43" s="87" t="n">
        <f aca="false">(F43/G43)*100</f>
        <v>4.16859657248726</v>
      </c>
      <c r="I43" s="88" t="n">
        <v>14</v>
      </c>
      <c r="J43" s="87" t="n">
        <f aca="false">C43*L43</f>
        <v>0.572</v>
      </c>
      <c r="K43" s="86" t="n">
        <f aca="false">J43*3.67</f>
        <v>2.09924</v>
      </c>
      <c r="L43" s="86" t="n">
        <v>0.44</v>
      </c>
      <c r="M43" s="87" t="n">
        <f aca="false">(N43*O43)+(P43+Q43+R43)</f>
        <v>282.55</v>
      </c>
      <c r="N43" s="62" t="n">
        <v>295</v>
      </c>
      <c r="O43" s="0" t="n">
        <f aca="false">IF(Z43="Дизельное топливо",2.6,
 IF(Z43="Бензин",2.3,
 IF(Z43="Минеральные удобрения",0.89, IF(Z43="Пестициды",4.93,
 IF(Z43="Электроэнергия",0.5,"Введите коректное значение" )))))</f>
        <v>0.89</v>
      </c>
      <c r="P43" s="88" t="n">
        <v>11</v>
      </c>
      <c r="Q43" s="88" t="n">
        <v>2</v>
      </c>
      <c r="R43" s="88" t="n">
        <v>7</v>
      </c>
      <c r="S43" s="86" t="n">
        <f aca="false">M43+J43+E43+H43</f>
        <v>287.786750418641</v>
      </c>
      <c r="T43" s="86"/>
      <c r="U43" s="87" t="n">
        <f aca="false">J43-S43</f>
        <v>-287.214750418641</v>
      </c>
      <c r="V43" s="88" t="n">
        <v>52000</v>
      </c>
      <c r="W43" s="73" t="n">
        <v>6.93</v>
      </c>
      <c r="X43" s="87" t="n">
        <f aca="false">(W43+S43)/V43*100</f>
        <v>0.56676298157431</v>
      </c>
      <c r="Y43" s="0" t="str">
        <f aca="false">IF(AB43=1,"Предпосевная обработка",IF(AB43=2,"Внесение удобрений",IF(AB43=3,"Уборка","Введите коректное значение")))</f>
        <v>Введите коректное значение</v>
      </c>
      <c r="Z43" s="0" t="s">
        <v>133</v>
      </c>
      <c r="AA43" s="86"/>
      <c r="AI43" s="88"/>
    </row>
    <row r="44" customFormat="false" ht="15" hidden="false" customHeight="false" outlineLevel="0" collapsed="false">
      <c r="A44" s="59" t="n">
        <v>42</v>
      </c>
      <c r="B44" s="0" t="s">
        <v>134</v>
      </c>
      <c r="C44" s="85" t="n">
        <v>1.8</v>
      </c>
      <c r="D44" s="86" t="n">
        <v>0.645</v>
      </c>
      <c r="E44" s="87" t="n">
        <f aca="false">D44/C44</f>
        <v>0.358333333333333</v>
      </c>
      <c r="F44" s="88" t="n">
        <f aca="false">IF(B44="Предпосевная обработка",300,IF(B44="Внесение удобрений",90,IF(B44="Уборка",1893,"Введите коректное значение")))</f>
        <v>90</v>
      </c>
      <c r="G44" s="88" t="n">
        <v>2248</v>
      </c>
      <c r="H44" s="87" t="n">
        <f aca="false">(F44/G44)*100</f>
        <v>4.00355871886121</v>
      </c>
      <c r="I44" s="88" t="n">
        <v>17</v>
      </c>
      <c r="J44" s="87" t="n">
        <f aca="false">C44*L44</f>
        <v>0.792</v>
      </c>
      <c r="K44" s="86" t="n">
        <f aca="false">J44*3.67</f>
        <v>2.90664</v>
      </c>
      <c r="L44" s="86" t="n">
        <v>0.44</v>
      </c>
      <c r="M44" s="87" t="n">
        <f aca="false">(N44*O44)+(P44+Q44+R44)</f>
        <v>282.21</v>
      </c>
      <c r="N44" s="62" t="n">
        <v>289</v>
      </c>
      <c r="O44" s="0" t="n">
        <f aca="false">IF(Z44="Дизельное топливо",2.6,
 IF(Z44="Бензин",2.3,
 IF(Z44="Минеральные удобрения",0.89, IF(Z44="Пестициды",4.93,
 IF(Z44="Электроэнергия",0.5,"Введите коректное значение" )))))</f>
        <v>0.89</v>
      </c>
      <c r="P44" s="88" t="n">
        <v>15</v>
      </c>
      <c r="Q44" s="88" t="n">
        <v>1</v>
      </c>
      <c r="R44" s="88" t="n">
        <v>9</v>
      </c>
      <c r="S44" s="86" t="n">
        <f aca="false">M44+J44+E44+H44</f>
        <v>287.363892052195</v>
      </c>
      <c r="T44" s="86"/>
      <c r="U44" s="87" t="n">
        <f aca="false">J44-S44</f>
        <v>-286.571892052195</v>
      </c>
      <c r="V44" s="88" t="n">
        <v>54000</v>
      </c>
      <c r="W44" s="73" t="n">
        <v>6.23</v>
      </c>
      <c r="X44" s="87" t="n">
        <f aca="false">(W44+S44)/V44*100</f>
        <v>0.543692392689249</v>
      </c>
      <c r="Y44" s="0" t="str">
        <f aca="false">IF(AB44=1,"Предпосевная обработка",IF(AB44=2,"Внесение удобрений",IF(AB44=3,"Уборка","Введите коректное значение")))</f>
        <v>Введите коректное значение</v>
      </c>
      <c r="Z44" s="0" t="s">
        <v>133</v>
      </c>
      <c r="AA44" s="86"/>
      <c r="AI44" s="88"/>
    </row>
    <row r="45" customFormat="false" ht="15" hidden="false" customHeight="false" outlineLevel="0" collapsed="false">
      <c r="A45" s="59" t="n">
        <v>43</v>
      </c>
      <c r="B45" s="0" t="s">
        <v>132</v>
      </c>
      <c r="C45" s="85" t="n">
        <v>4.7</v>
      </c>
      <c r="D45" s="86" t="n">
        <v>0.645</v>
      </c>
      <c r="E45" s="87" t="n">
        <f aca="false">D45/C45</f>
        <v>0.137234042553192</v>
      </c>
      <c r="F45" s="88" t="n">
        <f aca="false">IF(B45="Предпосевная обработка",300,IF(B45="Внесение удобрений",90,IF(B45="Уборка",1893,"Введите коректное значение")))</f>
        <v>1893</v>
      </c>
      <c r="G45" s="88" t="n">
        <v>2428</v>
      </c>
      <c r="H45" s="87" t="n">
        <f aca="false">(F45/G45)*100</f>
        <v>77.9654036243822</v>
      </c>
      <c r="I45" s="88" t="n">
        <v>13</v>
      </c>
      <c r="J45" s="87" t="n">
        <f aca="false">C45*L45</f>
        <v>2.068</v>
      </c>
      <c r="K45" s="86" t="n">
        <f aca="false">J45*3.67</f>
        <v>7.58956</v>
      </c>
      <c r="L45" s="86" t="n">
        <v>0.44</v>
      </c>
      <c r="M45" s="87" t="n">
        <f aca="false">(N45*O45)+(P45+Q45+R45)</f>
        <v>123.57</v>
      </c>
      <c r="N45" s="62" t="n">
        <v>113</v>
      </c>
      <c r="O45" s="0" t="n">
        <f aca="false">IF(Z45="Дизельное топливо",2.6,
 IF(Z45="Бензин",2.3,
 IF(Z45="Минеральные удобрения",0.89, IF(Z45="Пестициды",4.93,
 IF(Z45="Электроэнергия",0.5,"Введите коректное значение" )))))</f>
        <v>0.89</v>
      </c>
      <c r="P45" s="88" t="n">
        <v>15</v>
      </c>
      <c r="Q45" s="88" t="n">
        <v>1</v>
      </c>
      <c r="R45" s="88" t="n">
        <v>7</v>
      </c>
      <c r="S45" s="86" t="n">
        <f aca="false">M45+J45+E45+H45</f>
        <v>203.740637666935</v>
      </c>
      <c r="T45" s="86"/>
      <c r="U45" s="87" t="n">
        <f aca="false">J45-S45</f>
        <v>-201.672637666935</v>
      </c>
      <c r="V45" s="88" t="n">
        <v>65000</v>
      </c>
      <c r="W45" s="73" t="n">
        <v>6.37</v>
      </c>
      <c r="X45" s="87" t="n">
        <f aca="false">(W45+S45)/V45*100</f>
        <v>0.323247134872208</v>
      </c>
      <c r="Y45" s="0" t="str">
        <f aca="false">IF(AB45=1,"Предпосевная обработка",IF(AB45=2,"Внесение удобрений",IF(AB45=3,"Уборка","Введите коректное значение")))</f>
        <v>Введите коректное значение</v>
      </c>
      <c r="Z45" s="0" t="s">
        <v>133</v>
      </c>
      <c r="AA45" s="86"/>
      <c r="AI45" s="88"/>
    </row>
    <row r="46" customFormat="false" ht="15" hidden="false" customHeight="false" outlineLevel="0" collapsed="false">
      <c r="A46" s="59" t="n">
        <v>44</v>
      </c>
      <c r="B46" s="0" t="s">
        <v>132</v>
      </c>
      <c r="C46" s="85" t="n">
        <v>5.5</v>
      </c>
      <c r="D46" s="86" t="n">
        <v>0.645</v>
      </c>
      <c r="E46" s="87" t="n">
        <f aca="false">D46/C46</f>
        <v>0.117272727272727</v>
      </c>
      <c r="F46" s="88" t="n">
        <f aca="false">IF(B46="Предпосевная обработка",300,IF(B46="Внесение удобрений",90,IF(B46="Уборка",1893,"Введите коректное значение")))</f>
        <v>1893</v>
      </c>
      <c r="G46" s="88" t="n">
        <v>2227</v>
      </c>
      <c r="H46" s="87" t="n">
        <f aca="false">(F46/G46)*100</f>
        <v>85.0022451728783</v>
      </c>
      <c r="I46" s="88" t="n">
        <v>19</v>
      </c>
      <c r="J46" s="87" t="n">
        <f aca="false">C46*L46</f>
        <v>2.42</v>
      </c>
      <c r="K46" s="86" t="n">
        <f aca="false">J46*3.67</f>
        <v>8.8814</v>
      </c>
      <c r="L46" s="86" t="n">
        <v>0.44</v>
      </c>
      <c r="M46" s="87" t="n">
        <f aca="false">(N46*O46)+(P46+Q46+R46)</f>
        <v>316.7</v>
      </c>
      <c r="N46" s="62" t="n">
        <v>330</v>
      </c>
      <c r="O46" s="0" t="n">
        <f aca="false">IF(Z46="Дизельное топливо",2.6,
 IF(Z46="Бензин",2.3,
 IF(Z46="Минеральные удобрения",0.89, IF(Z46="Пестициды",4.93,
 IF(Z46="Электроэнергия",0.5,"Введите коректное значение" )))))</f>
        <v>0.89</v>
      </c>
      <c r="P46" s="88" t="n">
        <v>14</v>
      </c>
      <c r="Q46" s="88" t="n">
        <v>2</v>
      </c>
      <c r="R46" s="88" t="n">
        <v>7</v>
      </c>
      <c r="S46" s="86" t="n">
        <f aca="false">M46+J46+E46+H46</f>
        <v>404.239517900151</v>
      </c>
      <c r="T46" s="86"/>
      <c r="U46" s="87" t="n">
        <f aca="false">J46-S46</f>
        <v>-401.819517900151</v>
      </c>
      <c r="V46" s="88" t="n">
        <v>51000</v>
      </c>
      <c r="W46" s="73" t="n">
        <v>5.829</v>
      </c>
      <c r="X46" s="87" t="n">
        <f aca="false">(W46+S46)/V46*100</f>
        <v>0.804055917451277</v>
      </c>
      <c r="Y46" s="0" t="str">
        <f aca="false">IF(AB46=1,"Предпосевная обработка",IF(AB46=2,"Внесение удобрений",IF(AB46=3,"Уборка","Введите коректное значение")))</f>
        <v>Введите коректное значение</v>
      </c>
      <c r="Z46" s="0" t="s">
        <v>133</v>
      </c>
      <c r="AA46" s="86"/>
      <c r="AI46" s="88"/>
    </row>
    <row r="47" customFormat="false" ht="15" hidden="false" customHeight="false" outlineLevel="0" collapsed="false">
      <c r="A47" s="59" t="n">
        <v>45</v>
      </c>
      <c r="B47" s="0" t="s">
        <v>132</v>
      </c>
      <c r="C47" s="85" t="n">
        <v>5</v>
      </c>
      <c r="D47" s="86" t="n">
        <v>0.645</v>
      </c>
      <c r="E47" s="87" t="n">
        <f aca="false">D47/C47</f>
        <v>0.129</v>
      </c>
      <c r="F47" s="88" t="n">
        <f aca="false">IF(B47="Предпосевная обработка",300,IF(B47="Внесение удобрений",90,IF(B47="Уборка",1893,"Введите коректное значение")))</f>
        <v>1893</v>
      </c>
      <c r="G47" s="88" t="n">
        <v>2307</v>
      </c>
      <c r="H47" s="87" t="n">
        <f aca="false">(F47/G47)*100</f>
        <v>82.0546163849155</v>
      </c>
      <c r="I47" s="88" t="n">
        <v>14</v>
      </c>
      <c r="J47" s="87" t="n">
        <f aca="false">C47*L47</f>
        <v>2.2</v>
      </c>
      <c r="K47" s="86" t="n">
        <f aca="false">J47*3.67</f>
        <v>8.074</v>
      </c>
      <c r="L47" s="86" t="n">
        <v>0.44</v>
      </c>
      <c r="M47" s="87" t="n">
        <f aca="false">(N47*O47)+(P47+Q47+R47)</f>
        <v>610.67</v>
      </c>
      <c r="N47" s="62" t="n">
        <v>119</v>
      </c>
      <c r="O47" s="0" t="n">
        <f aca="false">IF(Z47="Дизельное топливо",2.6,
 IF(Z47="Бензин",2.3,
 IF(Z47="Минеральные удобрения",0.89, IF(Z47="Пестициды",4.93,
 IF(Z47="Электроэнергия",0.5,"Введите коректное значение" )))))</f>
        <v>4.93</v>
      </c>
      <c r="P47" s="88" t="n">
        <v>15</v>
      </c>
      <c r="Q47" s="88" t="n">
        <v>2</v>
      </c>
      <c r="R47" s="88" t="n">
        <v>7</v>
      </c>
      <c r="S47" s="86" t="n">
        <f aca="false">M47+J47+E47+H47</f>
        <v>695.053616384916</v>
      </c>
      <c r="T47" s="86"/>
      <c r="U47" s="87" t="n">
        <f aca="false">J47-S47</f>
        <v>-692.853616384915</v>
      </c>
      <c r="V47" s="88" t="n">
        <v>60000</v>
      </c>
      <c r="W47" s="73" t="n">
        <v>4.45</v>
      </c>
      <c r="X47" s="87" t="n">
        <f aca="false">(W47+S47)/V47*100</f>
        <v>1.16583936064153</v>
      </c>
      <c r="Y47" s="0" t="str">
        <f aca="false">IF(AB47=1,"Предпосевная обработка",IF(AB47=2,"Внесение удобрений",IF(AB47=3,"Уборка","Введите коректное значение")))</f>
        <v>Введите коректное значение</v>
      </c>
      <c r="Z47" s="0" t="s">
        <v>138</v>
      </c>
      <c r="AA47" s="86"/>
      <c r="AI47" s="88"/>
    </row>
    <row r="48" customFormat="false" ht="15" hidden="false" customHeight="false" outlineLevel="0" collapsed="false">
      <c r="A48" s="59" t="n">
        <v>46</v>
      </c>
      <c r="B48" s="0" t="s">
        <v>132</v>
      </c>
      <c r="C48" s="85" t="n">
        <v>4.8</v>
      </c>
      <c r="D48" s="86" t="n">
        <v>0.645</v>
      </c>
      <c r="E48" s="87" t="n">
        <f aca="false">D48/C48</f>
        <v>0.134375</v>
      </c>
      <c r="F48" s="88" t="n">
        <f aca="false">IF(B48="Предпосевная обработка",300,IF(B48="Внесение удобрений",90,IF(B48="Уборка",1893,"Введите коректное значение")))</f>
        <v>1893</v>
      </c>
      <c r="G48" s="88" t="n">
        <v>2201</v>
      </c>
      <c r="H48" s="87" t="n">
        <f aca="false">(F48/G48)*100</f>
        <v>86.0063607451159</v>
      </c>
      <c r="I48" s="88" t="n">
        <v>11</v>
      </c>
      <c r="J48" s="87" t="n">
        <f aca="false">C48*L48</f>
        <v>2.112</v>
      </c>
      <c r="K48" s="86" t="n">
        <f aca="false">J48*3.67</f>
        <v>7.75104</v>
      </c>
      <c r="L48" s="86" t="n">
        <v>0.44</v>
      </c>
      <c r="M48" s="87" t="n">
        <f aca="false">(N48*O48)+(P48+Q48+R48)</f>
        <v>1118.6</v>
      </c>
      <c r="N48" s="62" t="n">
        <v>421</v>
      </c>
      <c r="O48" s="0" t="n">
        <f aca="false">IF(Z48="Дизельное топливо",2.6,
 IF(Z48="Бензин",2.3,
 IF(Z48="Минеральные удобрения",0.89, IF(Z48="Пестициды",4.93,
 IF(Z48="Электроэнергия",0.5,"Введите коректное значение" )))))</f>
        <v>2.6</v>
      </c>
      <c r="P48" s="88" t="n">
        <v>14</v>
      </c>
      <c r="Q48" s="88" t="n">
        <v>2</v>
      </c>
      <c r="R48" s="88" t="n">
        <v>8</v>
      </c>
      <c r="S48" s="86" t="n">
        <f aca="false">M48+J48+E48+H48</f>
        <v>1206.85273574512</v>
      </c>
      <c r="T48" s="86"/>
      <c r="U48" s="87" t="n">
        <f aca="false">J48-S48</f>
        <v>-1204.74073574512</v>
      </c>
      <c r="V48" s="88" t="n">
        <v>51000</v>
      </c>
      <c r="W48" s="73" t="n">
        <v>3.915</v>
      </c>
      <c r="X48" s="87" t="n">
        <f aca="false">(W48+S48)/V48*100</f>
        <v>2.37405438381395</v>
      </c>
      <c r="Y48" s="0" t="str">
        <f aca="false">IF(AB48=1,"Предпосевная обработка",IF(AB48=2,"Внесение удобрений",IF(AB48=3,"Уборка","Введите коректное значение")))</f>
        <v>Введите коректное значение</v>
      </c>
      <c r="Z48" s="0" t="s">
        <v>137</v>
      </c>
      <c r="AA48" s="86"/>
      <c r="AI48" s="88"/>
    </row>
    <row r="49" customFormat="false" ht="15" hidden="false" customHeight="false" outlineLevel="0" collapsed="false">
      <c r="A49" s="59" t="n">
        <v>47</v>
      </c>
      <c r="B49" s="0" t="s">
        <v>136</v>
      </c>
      <c r="C49" s="85" t="n">
        <v>5.1</v>
      </c>
      <c r="D49" s="86" t="n">
        <v>0.645</v>
      </c>
      <c r="E49" s="87" t="n">
        <f aca="false">D49/C49</f>
        <v>0.126470588235294</v>
      </c>
      <c r="F49" s="88" t="n">
        <f aca="false">IF(B49="Предпосевная обработка",300,IF(B49="Внесение удобрений",90,IF(B49="Уборка",1893,"Введите коректное значение")))</f>
        <v>300</v>
      </c>
      <c r="G49" s="88" t="n">
        <v>2281</v>
      </c>
      <c r="H49" s="87" t="n">
        <f aca="false">(F49/G49)*100</f>
        <v>13.1521262604121</v>
      </c>
      <c r="I49" s="88" t="n">
        <v>30</v>
      </c>
      <c r="J49" s="87" t="n">
        <f aca="false">C49*L49</f>
        <v>2.244</v>
      </c>
      <c r="K49" s="86" t="n">
        <f aca="false">J49*3.67</f>
        <v>8.23548</v>
      </c>
      <c r="L49" s="86" t="n">
        <v>0.44</v>
      </c>
      <c r="M49" s="87" t="n">
        <f aca="false">(N49*O49)+(P49+Q49+R49)</f>
        <v>433.29</v>
      </c>
      <c r="N49" s="62" t="n">
        <v>461</v>
      </c>
      <c r="O49" s="0" t="n">
        <f aca="false">IF(Z49="Дизельное топливо",2.6,
 IF(Z49="Бензин",2.3,
 IF(Z49="Минеральные удобрения",0.89, IF(Z49="Пестициды",4.93,
 IF(Z49="Электроэнергия",0.5,"Введите коректное значение" )))))</f>
        <v>0.89</v>
      </c>
      <c r="P49" s="88" t="n">
        <v>14</v>
      </c>
      <c r="Q49" s="88" t="n">
        <v>2</v>
      </c>
      <c r="R49" s="88" t="n">
        <v>7</v>
      </c>
      <c r="S49" s="86" t="n">
        <f aca="false">M49+J49+E49+H49</f>
        <v>448.812596848647</v>
      </c>
      <c r="T49" s="86"/>
      <c r="U49" s="87" t="n">
        <f aca="false">J49-S49</f>
        <v>-446.568596848647</v>
      </c>
      <c r="V49" s="88" t="n">
        <v>65000</v>
      </c>
      <c r="W49" s="73" t="n">
        <v>3.696</v>
      </c>
      <c r="X49" s="87" t="n">
        <f aca="false">(W49+S49)/V49*100</f>
        <v>0.696167072074842</v>
      </c>
      <c r="Y49" s="0" t="str">
        <f aca="false">IF(AB49=1,"Предпосевная обработка",IF(AB49=2,"Внесение удобрений",IF(AB49=3,"Уборка","Введите коректное значение")))</f>
        <v>Введите коректное значение</v>
      </c>
      <c r="Z49" s="0" t="s">
        <v>133</v>
      </c>
      <c r="AA49" s="86"/>
      <c r="AI49" s="88"/>
    </row>
    <row r="50" customFormat="false" ht="15" hidden="false" customHeight="false" outlineLevel="0" collapsed="false">
      <c r="A50" s="59" t="n">
        <v>48</v>
      </c>
      <c r="B50" s="0" t="s">
        <v>136</v>
      </c>
      <c r="C50" s="85" t="n">
        <v>2.1</v>
      </c>
      <c r="D50" s="86" t="n">
        <v>0.645</v>
      </c>
      <c r="E50" s="87" t="n">
        <f aca="false">D50/C50</f>
        <v>0.307142857142857</v>
      </c>
      <c r="F50" s="88" t="n">
        <f aca="false">IF(B50="Предпосевная обработка",300,IF(B50="Внесение удобрений",90,IF(B50="Уборка",1893,"Введите коректное значение")))</f>
        <v>300</v>
      </c>
      <c r="G50" s="88" t="n">
        <v>2194</v>
      </c>
      <c r="H50" s="87" t="n">
        <f aca="false">(F50/G50)*100</f>
        <v>13.6736554238833</v>
      </c>
      <c r="I50" s="88" t="n">
        <v>13</v>
      </c>
      <c r="J50" s="87" t="n">
        <f aca="false">C50*L50</f>
        <v>0.924</v>
      </c>
      <c r="K50" s="86" t="n">
        <f aca="false">J50*3.67</f>
        <v>3.39108</v>
      </c>
      <c r="L50" s="86" t="n">
        <v>0.44</v>
      </c>
      <c r="M50" s="87" t="n">
        <f aca="false">(N50*O50)+(P50+Q50+R50)</f>
        <v>181</v>
      </c>
      <c r="N50" s="62" t="n">
        <v>322</v>
      </c>
      <c r="O50" s="0" t="n">
        <f aca="false">IF(Z50="Дизельное топливо",2.6,
 IF(Z50="Бензин",2.3,
 IF(Z50="Минеральные удобрения",0.89, IF(Z50="Пестициды",4.93,
 IF(Z50="Электроэнергия",0.5,"Введите коректное значение" )))))</f>
        <v>0.5</v>
      </c>
      <c r="P50" s="88" t="n">
        <v>11</v>
      </c>
      <c r="Q50" s="88" t="n">
        <v>1</v>
      </c>
      <c r="R50" s="88" t="n">
        <v>8</v>
      </c>
      <c r="S50" s="86" t="n">
        <f aca="false">M50+J50+E50+H50</f>
        <v>195.904798281026</v>
      </c>
      <c r="T50" s="86"/>
      <c r="U50" s="87" t="n">
        <f aca="false">J50-S50</f>
        <v>-194.980798281026</v>
      </c>
      <c r="V50" s="88" t="n">
        <v>57000</v>
      </c>
      <c r="W50" s="73" t="n">
        <v>4.312</v>
      </c>
      <c r="X50" s="87" t="n">
        <f aca="false">(W50+S50)/V50*100</f>
        <v>0.351257540843906</v>
      </c>
      <c r="Y50" s="0" t="str">
        <f aca="false">IF(AB50=1,"Предпосевная обработка",IF(AB50=2,"Внесение удобрений",IF(AB50=3,"Уборка","Введите коректное значение")))</f>
        <v>Введите коректное значение</v>
      </c>
      <c r="Z50" s="0" t="s">
        <v>139</v>
      </c>
      <c r="AA50" s="86"/>
      <c r="AI50" s="88"/>
    </row>
    <row r="51" customFormat="false" ht="15" hidden="false" customHeight="false" outlineLevel="0" collapsed="false">
      <c r="A51" s="59" t="n">
        <v>49</v>
      </c>
      <c r="B51" s="0" t="s">
        <v>134</v>
      </c>
      <c r="C51" s="85" t="n">
        <v>1.9</v>
      </c>
      <c r="D51" s="86" t="n">
        <v>0.645</v>
      </c>
      <c r="E51" s="87" t="n">
        <f aca="false">D51/C51</f>
        <v>0.339473684210526</v>
      </c>
      <c r="F51" s="88" t="n">
        <f aca="false">IF(B51="Предпосевная обработка",300,IF(B51="Внесение удобрений",90,IF(B51="Уборка",1893,"Введите коректное значение")))</f>
        <v>90</v>
      </c>
      <c r="G51" s="88" t="n">
        <v>2254</v>
      </c>
      <c r="H51" s="87" t="n">
        <f aca="false">(F51/G51)*100</f>
        <v>3.99290150842946</v>
      </c>
      <c r="I51" s="88" t="n">
        <v>23</v>
      </c>
      <c r="J51" s="87" t="n">
        <f aca="false">C51*L51</f>
        <v>0.836</v>
      </c>
      <c r="K51" s="86" t="n">
        <f aca="false">J51*3.67</f>
        <v>3.06812</v>
      </c>
      <c r="L51" s="86" t="n">
        <v>0.44</v>
      </c>
      <c r="M51" s="87" t="n">
        <f aca="false">(N51*O51)+(P51+Q51+R51)</f>
        <v>626.2</v>
      </c>
      <c r="N51" s="62" t="n">
        <v>232</v>
      </c>
      <c r="O51" s="0" t="n">
        <f aca="false">IF(Z51="Дизельное топливо",2.6,
 IF(Z51="Бензин",2.3,
 IF(Z51="Минеральные удобрения",0.89, IF(Z51="Пестициды",4.93,
 IF(Z51="Электроэнергия",0.5,"Введите коректное значение" )))))</f>
        <v>2.6</v>
      </c>
      <c r="P51" s="88" t="n">
        <v>13</v>
      </c>
      <c r="Q51" s="88" t="n">
        <v>2</v>
      </c>
      <c r="R51" s="88" t="n">
        <v>8</v>
      </c>
      <c r="S51" s="86" t="n">
        <f aca="false">M51+J51+E51+H51</f>
        <v>631.36837519264</v>
      </c>
      <c r="T51" s="86"/>
      <c r="U51" s="87" t="n">
        <f aca="false">J51-S51</f>
        <v>-630.53237519264</v>
      </c>
      <c r="V51" s="88" t="n">
        <v>59000</v>
      </c>
      <c r="W51" s="73" t="n">
        <v>4.6</v>
      </c>
      <c r="X51" s="87" t="n">
        <f aca="false">(W51+S51)/V51*100</f>
        <v>1.07791250032651</v>
      </c>
      <c r="Y51" s="0" t="str">
        <f aca="false">IF(AB51=1,"Предпосевная обработка",IF(AB51=2,"Внесение удобрений",IF(AB51=3,"Уборка","Введите коректное значение")))</f>
        <v>Введите коректное значение</v>
      </c>
      <c r="Z51" s="0" t="s">
        <v>137</v>
      </c>
      <c r="AA51" s="86"/>
      <c r="AI51" s="88"/>
    </row>
    <row r="52" customFormat="false" ht="15" hidden="false" customHeight="false" outlineLevel="0" collapsed="false">
      <c r="A52" s="59" t="n">
        <v>50</v>
      </c>
      <c r="B52" s="0" t="s">
        <v>134</v>
      </c>
      <c r="C52" s="85" t="n">
        <v>2.1</v>
      </c>
      <c r="D52" s="86" t="n">
        <v>0.645</v>
      </c>
      <c r="E52" s="87" t="n">
        <f aca="false">D52/C52</f>
        <v>0.307142857142857</v>
      </c>
      <c r="F52" s="88" t="n">
        <f aca="false">IF(B52="Предпосевная обработка",300,IF(B52="Внесение удобрений",90,IF(B52="Уборка",1893,"Введите коректное значение")))</f>
        <v>90</v>
      </c>
      <c r="G52" s="88" t="n">
        <v>2485</v>
      </c>
      <c r="H52" s="87" t="n">
        <f aca="false">(F52/G52)*100</f>
        <v>3.62173038229376</v>
      </c>
      <c r="I52" s="88" t="n">
        <v>16</v>
      </c>
      <c r="J52" s="87" t="n">
        <f aca="false">C52*L52</f>
        <v>0.924</v>
      </c>
      <c r="K52" s="86" t="n">
        <f aca="false">J52*3.67</f>
        <v>3.39108</v>
      </c>
      <c r="L52" s="86" t="n">
        <v>0.44</v>
      </c>
      <c r="M52" s="87" t="n">
        <f aca="false">(N52*O52)+(P52+Q52+R52)</f>
        <v>990.21</v>
      </c>
      <c r="N52" s="62" t="n">
        <v>197</v>
      </c>
      <c r="O52" s="0" t="n">
        <f aca="false">IF(Z52="Дизельное топливо",2.6,
 IF(Z52="Бензин",2.3,
 IF(Z52="Минеральные удобрения",0.89, IF(Z52="Пестициды",4.93,
 IF(Z52="Электроэнергия",0.5,"Введите коректное значение" )))))</f>
        <v>4.93</v>
      </c>
      <c r="P52" s="88" t="n">
        <v>10</v>
      </c>
      <c r="Q52" s="88" t="n">
        <v>1</v>
      </c>
      <c r="R52" s="88" t="n">
        <v>8</v>
      </c>
      <c r="S52" s="86" t="n">
        <f aca="false">M52+J52+E52+H52</f>
        <v>995.062873239437</v>
      </c>
      <c r="T52" s="86"/>
      <c r="U52" s="87" t="n">
        <f aca="false">J52-S52</f>
        <v>-994.138873239437</v>
      </c>
      <c r="V52" s="88" t="n">
        <v>52000</v>
      </c>
      <c r="W52" s="73" t="n">
        <v>6.48</v>
      </c>
      <c r="X52" s="87" t="n">
        <f aca="false">(W52+S52)/V52*100</f>
        <v>1.92604398699892</v>
      </c>
      <c r="Y52" s="0" t="str">
        <f aca="false">IF(AB52=1,"Предпосевная обработка",IF(AB52=2,"Внесение удобрений",IF(AB52=3,"Уборка","Введите коректное значение")))</f>
        <v>Введите коректное значение</v>
      </c>
      <c r="Z52" s="0" t="s">
        <v>138</v>
      </c>
      <c r="AA52" s="86"/>
      <c r="AI52" s="88"/>
    </row>
    <row r="53" customFormat="false" ht="15" hidden="false" customHeight="false" outlineLevel="0" collapsed="false">
      <c r="A53" s="59" t="n">
        <v>51</v>
      </c>
      <c r="B53" s="0" t="s">
        <v>134</v>
      </c>
      <c r="C53" s="85" t="n">
        <v>1.9</v>
      </c>
      <c r="D53" s="86" t="n">
        <v>0.645</v>
      </c>
      <c r="E53" s="87" t="n">
        <f aca="false">D53/C53</f>
        <v>0.339473684210526</v>
      </c>
      <c r="F53" s="88" t="n">
        <f aca="false">IF(B53="Предпосевная обработка",300,IF(B53="Внесение удобрений",90,IF(B53="Уборка",1893,"Введите коректное значение")))</f>
        <v>90</v>
      </c>
      <c r="G53" s="88" t="n">
        <v>2055</v>
      </c>
      <c r="H53" s="87" t="n">
        <f aca="false">(F53/G53)*100</f>
        <v>4.37956204379562</v>
      </c>
      <c r="I53" s="88" t="n">
        <v>21</v>
      </c>
      <c r="J53" s="87" t="n">
        <f aca="false">C53*L53</f>
        <v>0.836</v>
      </c>
      <c r="K53" s="86" t="n">
        <f aca="false">J53*3.67</f>
        <v>3.06812</v>
      </c>
      <c r="L53" s="86" t="n">
        <v>0.44</v>
      </c>
      <c r="M53" s="87" t="n">
        <f aca="false">(N53*O53)+(P53+Q53+R53)</f>
        <v>544</v>
      </c>
      <c r="N53" s="62" t="n">
        <v>200</v>
      </c>
      <c r="O53" s="0" t="n">
        <f aca="false">IF(Z53="Дизельное топливо",2.6,
 IF(Z53="Бензин",2.3,
 IF(Z53="Минеральные удобрения",0.89, IF(Z53="Пестициды",4.93,
 IF(Z53="Электроэнергия",0.5,"Введите коректное значение" )))))</f>
        <v>2.6</v>
      </c>
      <c r="P53" s="88" t="n">
        <v>15</v>
      </c>
      <c r="Q53" s="88" t="n">
        <v>2</v>
      </c>
      <c r="R53" s="88" t="n">
        <v>7</v>
      </c>
      <c r="S53" s="86" t="n">
        <f aca="false">M53+J53+E53+H53</f>
        <v>549.555035728006</v>
      </c>
      <c r="T53" s="86"/>
      <c r="U53" s="87" t="n">
        <f aca="false">J53-S53</f>
        <v>-548.719035728006</v>
      </c>
      <c r="V53" s="88" t="n">
        <v>46000</v>
      </c>
      <c r="W53" s="73" t="n">
        <v>6.688</v>
      </c>
      <c r="X53" s="87" t="n">
        <f aca="false">(W53+S53)/V53*100</f>
        <v>1.20922399071306</v>
      </c>
      <c r="Y53" s="0" t="str">
        <f aca="false">IF(AB53=1,"Предпосевная обработка",IF(AB53=2,"Внесение удобрений",IF(AB53=3,"Уборка","Введите коректное значение")))</f>
        <v>Введите коректное значение</v>
      </c>
      <c r="Z53" s="0" t="s">
        <v>137</v>
      </c>
      <c r="AA53" s="86"/>
      <c r="AI53" s="88"/>
    </row>
    <row r="54" customFormat="false" ht="15" hidden="false" customHeight="false" outlineLevel="0" collapsed="false">
      <c r="A54" s="59" t="n">
        <v>52</v>
      </c>
      <c r="B54" s="0" t="s">
        <v>132</v>
      </c>
      <c r="C54" s="85" t="n">
        <v>2.1</v>
      </c>
      <c r="D54" s="86" t="n">
        <v>0.645</v>
      </c>
      <c r="E54" s="87" t="n">
        <f aca="false">D54/C54</f>
        <v>0.307142857142857</v>
      </c>
      <c r="F54" s="88" t="n">
        <f aca="false">IF(B54="Предпосевная обработка",300,IF(B54="Внесение удобрений",90,IF(B54="Уборка",1893,"Введите коректное значение")))</f>
        <v>1893</v>
      </c>
      <c r="G54" s="88" t="n">
        <v>2220</v>
      </c>
      <c r="H54" s="87" t="n">
        <f aca="false">(F54/G54)*100</f>
        <v>85.2702702702703</v>
      </c>
      <c r="I54" s="88" t="n">
        <v>24</v>
      </c>
      <c r="J54" s="87" t="n">
        <f aca="false">C54*L54</f>
        <v>0.924</v>
      </c>
      <c r="K54" s="86" t="n">
        <f aca="false">J54*3.67</f>
        <v>3.39108</v>
      </c>
      <c r="L54" s="86" t="n">
        <v>0.44</v>
      </c>
      <c r="M54" s="87" t="n">
        <f aca="false">(N54*O54)+(P54+Q54+R54)</f>
        <v>166.5</v>
      </c>
      <c r="N54" s="62" t="n">
        <v>283</v>
      </c>
      <c r="O54" s="0" t="n">
        <f aca="false">IF(Z54="Дизельное топливо",2.6,
 IF(Z54="Бензин",2.3,
 IF(Z54="Минеральные удобрения",0.89, IF(Z54="Пестициды",4.93,
 IF(Z54="Электроэнергия",0.5,"Введите коректное значение" )))))</f>
        <v>0.5</v>
      </c>
      <c r="P54" s="88" t="n">
        <v>15</v>
      </c>
      <c r="Q54" s="88" t="n">
        <v>1</v>
      </c>
      <c r="R54" s="88" t="n">
        <v>9</v>
      </c>
      <c r="S54" s="86" t="n">
        <f aca="false">M54+J54+E54+H54</f>
        <v>253.001413127413</v>
      </c>
      <c r="T54" s="86"/>
      <c r="U54" s="87" t="n">
        <f aca="false">J54-S54</f>
        <v>-252.077413127413</v>
      </c>
      <c r="V54" s="88" t="n">
        <v>50000</v>
      </c>
      <c r="W54" s="73" t="n">
        <v>4.3</v>
      </c>
      <c r="X54" s="87" t="n">
        <f aca="false">(W54+S54)/V54*100</f>
        <v>0.514602826254826</v>
      </c>
      <c r="Y54" s="0" t="str">
        <f aca="false">IF(AB54=1,"Предпосевная обработка",IF(AB54=2,"Внесение удобрений",IF(AB54=3,"Уборка","Введите коректное значение")))</f>
        <v>Введите коректное значение</v>
      </c>
      <c r="Z54" s="0" t="s">
        <v>139</v>
      </c>
      <c r="AA54" s="86"/>
      <c r="AI54" s="88"/>
    </row>
    <row r="55" customFormat="false" ht="15" hidden="false" customHeight="false" outlineLevel="0" collapsed="false">
      <c r="A55" s="59" t="n">
        <v>53</v>
      </c>
      <c r="B55" s="0" t="s">
        <v>134</v>
      </c>
      <c r="C55" s="85" t="n">
        <v>2.4</v>
      </c>
      <c r="D55" s="86" t="n">
        <v>0.645</v>
      </c>
      <c r="E55" s="87" t="n">
        <f aca="false">D55/C55</f>
        <v>0.26875</v>
      </c>
      <c r="F55" s="88" t="n">
        <f aca="false">IF(B55="Предпосевная обработка",300,IF(B55="Внесение удобрений",90,IF(B55="Уборка",1893,"Введите коректное значение")))</f>
        <v>90</v>
      </c>
      <c r="G55" s="88" t="n">
        <v>2396</v>
      </c>
      <c r="H55" s="87" t="n">
        <f aca="false">(F55/G55)*100</f>
        <v>3.75626043405676</v>
      </c>
      <c r="I55" s="88" t="n">
        <v>20</v>
      </c>
      <c r="J55" s="87" t="n">
        <f aca="false">C55*L55</f>
        <v>1.056</v>
      </c>
      <c r="K55" s="86" t="n">
        <f aca="false">J55*3.67</f>
        <v>3.87552</v>
      </c>
      <c r="L55" s="86" t="n">
        <v>0.44</v>
      </c>
      <c r="M55" s="87" t="n">
        <f aca="false">(N55*O55)+(P55+Q55+R55)</f>
        <v>2145.9</v>
      </c>
      <c r="N55" s="62" t="n">
        <v>430</v>
      </c>
      <c r="O55" s="0" t="n">
        <f aca="false">IF(Z55="Дизельное топливо",2.6,
 IF(Z55="Бензин",2.3,
 IF(Z55="Минеральные удобрения",0.89, IF(Z55="Пестициды",4.93,
 IF(Z55="Электроэнергия",0.5,"Введите коректное значение" )))))</f>
        <v>4.93</v>
      </c>
      <c r="P55" s="88" t="n">
        <v>15</v>
      </c>
      <c r="Q55" s="88" t="n">
        <v>2</v>
      </c>
      <c r="R55" s="88" t="n">
        <v>9</v>
      </c>
      <c r="S55" s="86" t="n">
        <f aca="false">M55+J55+E55+H55</f>
        <v>2150.98101043406</v>
      </c>
      <c r="T55" s="86"/>
      <c r="U55" s="87" t="n">
        <f aca="false">J55-S55</f>
        <v>-2149.92501043406</v>
      </c>
      <c r="V55" s="88" t="n">
        <v>52000</v>
      </c>
      <c r="W55" s="73" t="n">
        <v>5.355</v>
      </c>
      <c r="X55" s="87" t="n">
        <f aca="false">(W55+S55)/V55*100</f>
        <v>4.1468000200655</v>
      </c>
      <c r="Y55" s="0" t="str">
        <f aca="false">IF(AB55=1,"Предпосевная обработка",IF(AB55=2,"Внесение удобрений",IF(AB55=3,"Уборка","Введите коректное значение")))</f>
        <v>Введите коректное значение</v>
      </c>
      <c r="Z55" s="0" t="s">
        <v>138</v>
      </c>
      <c r="AA55" s="86"/>
      <c r="AI55" s="88"/>
    </row>
    <row r="56" customFormat="false" ht="15" hidden="false" customHeight="false" outlineLevel="0" collapsed="false">
      <c r="A56" s="59" t="n">
        <v>54</v>
      </c>
      <c r="B56" s="0" t="s">
        <v>136</v>
      </c>
      <c r="C56" s="85" t="n">
        <v>1.3</v>
      </c>
      <c r="D56" s="86" t="n">
        <v>0.645</v>
      </c>
      <c r="E56" s="87" t="n">
        <f aca="false">D56/C56</f>
        <v>0.496153846153846</v>
      </c>
      <c r="F56" s="88" t="n">
        <f aca="false">IF(B56="Предпосевная обработка",300,IF(B56="Внесение удобрений",90,IF(B56="Уборка",1893,"Введите коректное значение")))</f>
        <v>300</v>
      </c>
      <c r="G56" s="88" t="n">
        <v>2394</v>
      </c>
      <c r="H56" s="87" t="n">
        <f aca="false">(F56/G56)*100</f>
        <v>12.531328320802</v>
      </c>
      <c r="I56" s="88" t="n">
        <v>29</v>
      </c>
      <c r="J56" s="87" t="n">
        <f aca="false">C56*L56</f>
        <v>0.572</v>
      </c>
      <c r="K56" s="86" t="n">
        <f aca="false">J56*3.67</f>
        <v>2.09924</v>
      </c>
      <c r="L56" s="86" t="n">
        <v>0.44</v>
      </c>
      <c r="M56" s="87" t="n">
        <f aca="false">(N56*O56)+(P56+Q56+R56)</f>
        <v>1814.52</v>
      </c>
      <c r="N56" s="62" t="n">
        <v>364</v>
      </c>
      <c r="O56" s="0" t="n">
        <f aca="false">IF(Z56="Дизельное топливо",2.6,
 IF(Z56="Бензин",2.3,
 IF(Z56="Минеральные удобрения",0.89, IF(Z56="Пестициды",4.93,
 IF(Z56="Электроэнергия",0.5,"Введите коректное значение" )))))</f>
        <v>4.93</v>
      </c>
      <c r="P56" s="88" t="n">
        <v>10</v>
      </c>
      <c r="Q56" s="88" t="n">
        <v>2</v>
      </c>
      <c r="R56" s="88" t="n">
        <v>8</v>
      </c>
      <c r="S56" s="86" t="n">
        <f aca="false">M56+J56+E56+H56</f>
        <v>1828.11948216696</v>
      </c>
      <c r="T56" s="86"/>
      <c r="U56" s="87" t="n">
        <f aca="false">J56-S56</f>
        <v>-1827.54748216696</v>
      </c>
      <c r="V56" s="88" t="n">
        <v>62000</v>
      </c>
      <c r="W56" s="73" t="n">
        <v>3.916</v>
      </c>
      <c r="X56" s="87" t="n">
        <f aca="false">(W56+S56)/V56*100</f>
        <v>2.95489593897896</v>
      </c>
      <c r="Y56" s="0" t="str">
        <f aca="false">IF(AB56=1,"Предпосевная обработка",IF(AB56=2,"Внесение удобрений",IF(AB56=3,"Уборка","Введите коректное значение")))</f>
        <v>Введите коректное значение</v>
      </c>
      <c r="Z56" s="0" t="s">
        <v>138</v>
      </c>
      <c r="AA56" s="86"/>
      <c r="AI56" s="88"/>
    </row>
    <row r="57" customFormat="false" ht="15" hidden="false" customHeight="false" outlineLevel="0" collapsed="false">
      <c r="A57" s="59" t="n">
        <v>55</v>
      </c>
      <c r="B57" s="0" t="s">
        <v>132</v>
      </c>
      <c r="C57" s="85" t="n">
        <v>4.2</v>
      </c>
      <c r="D57" s="86" t="n">
        <v>0.645</v>
      </c>
      <c r="E57" s="87" t="n">
        <f aca="false">D57/C57</f>
        <v>0.153571428571429</v>
      </c>
      <c r="F57" s="88" t="n">
        <f aca="false">IF(B57="Предпосевная обработка",300,IF(B57="Внесение удобрений",90,IF(B57="Уборка",1893,"Введите коректное значение")))</f>
        <v>1893</v>
      </c>
      <c r="G57" s="88" t="n">
        <v>2088</v>
      </c>
      <c r="H57" s="87" t="n">
        <f aca="false">(F57/G57)*100</f>
        <v>90.6609195402299</v>
      </c>
      <c r="I57" s="88" t="n">
        <v>12</v>
      </c>
      <c r="J57" s="87" t="n">
        <f aca="false">C57*L57</f>
        <v>1.848</v>
      </c>
      <c r="K57" s="86" t="n">
        <f aca="false">J57*3.67</f>
        <v>6.78216</v>
      </c>
      <c r="L57" s="86" t="n">
        <v>0.44</v>
      </c>
      <c r="M57" s="87" t="n">
        <f aca="false">(N57*O57)+(P57+Q57+R57)</f>
        <v>1806.66</v>
      </c>
      <c r="N57" s="62" t="n">
        <v>362</v>
      </c>
      <c r="O57" s="0" t="n">
        <f aca="false">IF(Z57="Дизельное топливо",2.6,
 IF(Z57="Бензин",2.3,
 IF(Z57="Минеральные удобрения",0.89, IF(Z57="Пестициды",4.93,
 IF(Z57="Электроэнергия",0.5,"Введите коректное значение" )))))</f>
        <v>4.93</v>
      </c>
      <c r="P57" s="88" t="n">
        <v>11</v>
      </c>
      <c r="Q57" s="88" t="n">
        <v>2</v>
      </c>
      <c r="R57" s="88" t="n">
        <v>9</v>
      </c>
      <c r="S57" s="86" t="n">
        <f aca="false">M57+J57+E57+H57</f>
        <v>1899.3224909688</v>
      </c>
      <c r="T57" s="86"/>
      <c r="U57" s="87" t="n">
        <f aca="false">J57-S57</f>
        <v>-1897.4744909688</v>
      </c>
      <c r="V57" s="88" t="n">
        <v>51000</v>
      </c>
      <c r="W57" s="73" t="n">
        <v>5.44</v>
      </c>
      <c r="X57" s="87" t="n">
        <f aca="false">(W57+S57)/V57*100</f>
        <v>3.73482841366432</v>
      </c>
      <c r="Y57" s="0" t="str">
        <f aca="false">IF(AB57=1,"Предпосевная обработка",IF(AB57=2,"Внесение удобрений",IF(AB57=3,"Уборка","Введите коректное значение")))</f>
        <v>Введите коректное значение</v>
      </c>
      <c r="Z57" s="0" t="s">
        <v>138</v>
      </c>
      <c r="AA57" s="86"/>
      <c r="AI57" s="88"/>
    </row>
    <row r="58" customFormat="false" ht="15" hidden="false" customHeight="false" outlineLevel="0" collapsed="false">
      <c r="A58" s="59" t="n">
        <v>56</v>
      </c>
      <c r="B58" s="0" t="s">
        <v>136</v>
      </c>
      <c r="C58" s="85" t="n">
        <v>1.6</v>
      </c>
      <c r="D58" s="86" t="n">
        <v>0.645</v>
      </c>
      <c r="E58" s="87" t="n">
        <f aca="false">D58/C58</f>
        <v>0.403125</v>
      </c>
      <c r="F58" s="88" t="n">
        <f aca="false">IF(B58="Предпосевная обработка",300,IF(B58="Внесение удобрений",90,IF(B58="Уборка",1893,"Введите коректное значение")))</f>
        <v>300</v>
      </c>
      <c r="G58" s="88" t="n">
        <v>2127</v>
      </c>
      <c r="H58" s="87" t="n">
        <f aca="false">(F58/G58)*100</f>
        <v>14.1043723554302</v>
      </c>
      <c r="I58" s="88" t="n">
        <v>13</v>
      </c>
      <c r="J58" s="87" t="n">
        <f aca="false">C58*L58</f>
        <v>0.704</v>
      </c>
      <c r="K58" s="86" t="n">
        <f aca="false">J58*3.67</f>
        <v>2.58368</v>
      </c>
      <c r="L58" s="86" t="n">
        <v>0.44</v>
      </c>
      <c r="M58" s="87" t="n">
        <f aca="false">(N58*O58)+(P58+Q58+R58)</f>
        <v>1143.8</v>
      </c>
      <c r="N58" s="62" t="n">
        <v>433</v>
      </c>
      <c r="O58" s="0" t="n">
        <f aca="false">IF(Z58="Дизельное топливо",2.6,
 IF(Z58="Бензин",2.3,
 IF(Z58="Минеральные удобрения",0.89, IF(Z58="Пестициды",4.93,
 IF(Z58="Электроэнергия",0.5,"Введите коректное значение" )))))</f>
        <v>2.6</v>
      </c>
      <c r="P58" s="88" t="n">
        <v>10</v>
      </c>
      <c r="Q58" s="88" t="n">
        <v>1</v>
      </c>
      <c r="R58" s="88" t="n">
        <v>7</v>
      </c>
      <c r="S58" s="86" t="n">
        <f aca="false">M58+J58+E58+H58</f>
        <v>1159.01149735543</v>
      </c>
      <c r="T58" s="86"/>
      <c r="U58" s="87" t="n">
        <f aca="false">J58-S58</f>
        <v>-1158.30749735543</v>
      </c>
      <c r="V58" s="88" t="n">
        <v>48000</v>
      </c>
      <c r="W58" s="73" t="n">
        <v>3.872</v>
      </c>
      <c r="X58" s="87" t="n">
        <f aca="false">(W58+S58)/V58*100</f>
        <v>2.42267395282381</v>
      </c>
      <c r="Y58" s="0" t="str">
        <f aca="false">IF(AB58=1,"Предпосевная обработка",IF(AB58=2,"Внесение удобрений",IF(AB58=3,"Уборка","Введите коректное значение")))</f>
        <v>Введите коректное значение</v>
      </c>
      <c r="Z58" s="0" t="s">
        <v>137</v>
      </c>
      <c r="AA58" s="86"/>
      <c r="AI58" s="88"/>
    </row>
    <row r="59" customFormat="false" ht="15" hidden="false" customHeight="false" outlineLevel="0" collapsed="false">
      <c r="A59" s="59" t="n">
        <v>57</v>
      </c>
      <c r="B59" s="0" t="s">
        <v>134</v>
      </c>
      <c r="C59" s="85" t="n">
        <v>2.4</v>
      </c>
      <c r="D59" s="86" t="n">
        <v>0.645</v>
      </c>
      <c r="E59" s="87" t="n">
        <f aca="false">D59/C59</f>
        <v>0.26875</v>
      </c>
      <c r="F59" s="88" t="n">
        <f aca="false">IF(B59="Предпосевная обработка",300,IF(B59="Внесение удобрений",90,IF(B59="Уборка",1893,"Введите коректное значение")))</f>
        <v>90</v>
      </c>
      <c r="G59" s="88" t="n">
        <v>2437</v>
      </c>
      <c r="H59" s="87" t="n">
        <f aca="false">(F59/G59)*100</f>
        <v>3.69306524415265</v>
      </c>
      <c r="I59" s="88" t="n">
        <v>15</v>
      </c>
      <c r="J59" s="87" t="n">
        <f aca="false">C59*L59</f>
        <v>1.056</v>
      </c>
      <c r="K59" s="86" t="n">
        <f aca="false">J59*3.67</f>
        <v>3.87552</v>
      </c>
      <c r="L59" s="86" t="n">
        <v>0.44</v>
      </c>
      <c r="M59" s="87" t="n">
        <f aca="false">(N59*O59)+(P59+Q59+R59)</f>
        <v>692.48</v>
      </c>
      <c r="N59" s="62" t="n">
        <v>136</v>
      </c>
      <c r="O59" s="0" t="n">
        <f aca="false">IF(Z59="Дизельное топливо",2.6,
 IF(Z59="Бензин",2.3,
 IF(Z59="Минеральные удобрения",0.89, IF(Z59="Пестициды",4.93,
 IF(Z59="Электроэнергия",0.5,"Введите коректное значение" )))))</f>
        <v>4.93</v>
      </c>
      <c r="P59" s="88" t="n">
        <v>14</v>
      </c>
      <c r="Q59" s="88" t="n">
        <v>1</v>
      </c>
      <c r="R59" s="88" t="n">
        <v>7</v>
      </c>
      <c r="S59" s="86" t="n">
        <f aca="false">M59+J59+E59+H59</f>
        <v>697.497815244153</v>
      </c>
      <c r="T59" s="86"/>
      <c r="U59" s="87" t="n">
        <f aca="false">J59-S59</f>
        <v>-696.441815244153</v>
      </c>
      <c r="V59" s="88" t="n">
        <v>62000</v>
      </c>
      <c r="W59" s="73" t="n">
        <v>4.73</v>
      </c>
      <c r="X59" s="87" t="n">
        <f aca="false">(W59+S59)/V59*100</f>
        <v>1.13262550845831</v>
      </c>
      <c r="Y59" s="0" t="str">
        <f aca="false">IF(AB59=1,"Предпосевная обработка",IF(AB59=2,"Внесение удобрений",IF(AB59=3,"Уборка","Введите коректное значение")))</f>
        <v>Введите коректное значение</v>
      </c>
      <c r="Z59" s="0" t="s">
        <v>138</v>
      </c>
      <c r="AA59" s="86"/>
      <c r="AI59" s="88"/>
    </row>
    <row r="60" customFormat="false" ht="15" hidden="false" customHeight="false" outlineLevel="0" collapsed="false">
      <c r="A60" s="59" t="n">
        <v>58</v>
      </c>
      <c r="B60" s="0" t="s">
        <v>136</v>
      </c>
      <c r="C60" s="85" t="n">
        <v>2.4</v>
      </c>
      <c r="D60" s="86" t="n">
        <v>0.645</v>
      </c>
      <c r="E60" s="87" t="n">
        <f aca="false">D60/C60</f>
        <v>0.26875</v>
      </c>
      <c r="F60" s="88" t="n">
        <f aca="false">IF(B60="Предпосевная обработка",300,IF(B60="Внесение удобрений",90,IF(B60="Уборка",1893,"Введите коректное значение")))</f>
        <v>300</v>
      </c>
      <c r="G60" s="88" t="n">
        <v>2076</v>
      </c>
      <c r="H60" s="87" t="n">
        <f aca="false">(F60/G60)*100</f>
        <v>14.4508670520231</v>
      </c>
      <c r="I60" s="88" t="n">
        <v>22</v>
      </c>
      <c r="J60" s="87" t="n">
        <f aca="false">C60*L60</f>
        <v>1.056</v>
      </c>
      <c r="K60" s="86" t="n">
        <f aca="false">J60*3.67</f>
        <v>3.87552</v>
      </c>
      <c r="L60" s="86" t="n">
        <v>0.44</v>
      </c>
      <c r="M60" s="87" t="n">
        <f aca="false">(N60*O60)+(P60+Q60+R60)</f>
        <v>190.1</v>
      </c>
      <c r="N60" s="62" t="n">
        <v>190</v>
      </c>
      <c r="O60" s="0" t="n">
        <f aca="false">IF(Z60="Дизельное топливо",2.6,
 IF(Z60="Бензин",2.3,
 IF(Z60="Минеральные удобрения",0.89, IF(Z60="Пестициды",4.93,
 IF(Z60="Электроэнергия",0.5,"Введите коректное значение" )))))</f>
        <v>0.89</v>
      </c>
      <c r="P60" s="88" t="n">
        <v>11</v>
      </c>
      <c r="Q60" s="88" t="n">
        <v>2</v>
      </c>
      <c r="R60" s="88" t="n">
        <v>8</v>
      </c>
      <c r="S60" s="86" t="n">
        <f aca="false">M60+J60+E60+H60</f>
        <v>205.875617052023</v>
      </c>
      <c r="T60" s="86"/>
      <c r="U60" s="87" t="n">
        <f aca="false">J60-S60</f>
        <v>-204.819617052023</v>
      </c>
      <c r="V60" s="88" t="n">
        <v>54000</v>
      </c>
      <c r="W60" s="73" t="n">
        <v>5.429</v>
      </c>
      <c r="X60" s="87" t="n">
        <f aca="false">(W60+S60)/V60*100</f>
        <v>0.391304846392635</v>
      </c>
      <c r="Y60" s="0" t="str">
        <f aca="false">IF(AB60=1,"Предпосевная обработка",IF(AB60=2,"Внесение удобрений",IF(AB60=3,"Уборка","Введите коректное значение")))</f>
        <v>Введите коректное значение</v>
      </c>
      <c r="Z60" s="0" t="s">
        <v>133</v>
      </c>
      <c r="AA60" s="86"/>
      <c r="AI60" s="88"/>
    </row>
    <row r="61" customFormat="false" ht="15" hidden="false" customHeight="false" outlineLevel="0" collapsed="false">
      <c r="A61" s="59" t="n">
        <v>59</v>
      </c>
      <c r="B61" s="0" t="s">
        <v>134</v>
      </c>
      <c r="C61" s="85" t="n">
        <v>4</v>
      </c>
      <c r="D61" s="86" t="n">
        <v>0.645</v>
      </c>
      <c r="E61" s="87" t="n">
        <f aca="false">D61/C61</f>
        <v>0.16125</v>
      </c>
      <c r="F61" s="88" t="n">
        <f aca="false">IF(B61="Предпосевная обработка",300,IF(B61="Внесение удобрений",90,IF(B61="Уборка",1893,"Введите коректное значение")))</f>
        <v>90</v>
      </c>
      <c r="G61" s="88" t="n">
        <v>2492</v>
      </c>
      <c r="H61" s="87" t="n">
        <f aca="false">(F61/G61)*100</f>
        <v>3.6115569823435</v>
      </c>
      <c r="I61" s="88" t="n">
        <v>19</v>
      </c>
      <c r="J61" s="87" t="n">
        <f aca="false">C61*L61</f>
        <v>1.76</v>
      </c>
      <c r="K61" s="86" t="n">
        <f aca="false">J61*3.67</f>
        <v>6.4592</v>
      </c>
      <c r="L61" s="86" t="n">
        <v>0.44</v>
      </c>
      <c r="M61" s="87" t="n">
        <f aca="false">(N61*O61)+(P61+Q61+R61)</f>
        <v>154</v>
      </c>
      <c r="N61" s="62" t="n">
        <v>264</v>
      </c>
      <c r="O61" s="0" t="n">
        <f aca="false">IF(Z61="Дизельное топливо",2.6,
 IF(Z61="Бензин",2.3,
 IF(Z61="Минеральные удобрения",0.89, IF(Z61="Пестициды",4.93,
 IF(Z61="Электроэнергия",0.5,"Введите коректное значение" )))))</f>
        <v>0.5</v>
      </c>
      <c r="P61" s="88" t="n">
        <v>12</v>
      </c>
      <c r="Q61" s="88" t="n">
        <v>1</v>
      </c>
      <c r="R61" s="88" t="n">
        <v>9</v>
      </c>
      <c r="S61" s="86" t="n">
        <f aca="false">M61+J61+E61+H61</f>
        <v>159.532806982344</v>
      </c>
      <c r="T61" s="86"/>
      <c r="U61" s="87" t="n">
        <f aca="false">J61-S61</f>
        <v>-157.772806982344</v>
      </c>
      <c r="V61" s="88" t="n">
        <v>55000</v>
      </c>
      <c r="W61" s="73" t="n">
        <v>6.035</v>
      </c>
      <c r="X61" s="87" t="n">
        <f aca="false">(W61+S61)/V61*100</f>
        <v>0.301032376331534</v>
      </c>
      <c r="Y61" s="0" t="str">
        <f aca="false">IF(AB61=1,"Предпосевная обработка",IF(AB61=2,"Внесение удобрений",IF(AB61=3,"Уборка","Введите коректное значение")))</f>
        <v>Введите коректное значение</v>
      </c>
      <c r="Z61" s="0" t="s">
        <v>139</v>
      </c>
      <c r="AA61" s="86"/>
      <c r="AI61" s="88"/>
    </row>
    <row r="62" customFormat="false" ht="15" hidden="false" customHeight="false" outlineLevel="0" collapsed="false">
      <c r="A62" s="59" t="n">
        <v>60</v>
      </c>
      <c r="B62" s="0" t="s">
        <v>136</v>
      </c>
      <c r="C62" s="85" t="n">
        <v>3.9</v>
      </c>
      <c r="D62" s="86" t="n">
        <v>0.645</v>
      </c>
      <c r="E62" s="87" t="n">
        <f aca="false">D62/C62</f>
        <v>0.165384615384615</v>
      </c>
      <c r="F62" s="88" t="n">
        <f aca="false">IF(B62="Предпосевная обработка",300,IF(B62="Внесение удобрений",90,IF(B62="Уборка",1893,"Введите коректное значение")))</f>
        <v>300</v>
      </c>
      <c r="G62" s="88" t="n">
        <v>2184</v>
      </c>
      <c r="H62" s="87" t="n">
        <f aca="false">(F62/G62)*100</f>
        <v>13.7362637362637</v>
      </c>
      <c r="I62" s="88" t="n">
        <v>18</v>
      </c>
      <c r="J62" s="87" t="n">
        <f aca="false">C62*L62</f>
        <v>1.716</v>
      </c>
      <c r="K62" s="86" t="n">
        <f aca="false">J62*3.67</f>
        <v>6.29772</v>
      </c>
      <c r="L62" s="86" t="n">
        <v>0.44</v>
      </c>
      <c r="M62" s="87" t="n">
        <f aca="false">(N62*O62)+(P62+Q62+R62)</f>
        <v>424.5</v>
      </c>
      <c r="N62" s="62" t="n">
        <v>175</v>
      </c>
      <c r="O62" s="0" t="n">
        <f aca="false">IF(Z62="Дизельное топливо",2.6,
 IF(Z62="Бензин",2.3,
 IF(Z62="Минеральные удобрения",0.89, IF(Z62="Пестициды",4.93,
 IF(Z62="Электроэнергия",0.5,"Введите коректное значение" )))))</f>
        <v>2.3</v>
      </c>
      <c r="P62" s="88" t="n">
        <v>13</v>
      </c>
      <c r="Q62" s="88" t="n">
        <v>1</v>
      </c>
      <c r="R62" s="88" t="n">
        <v>8</v>
      </c>
      <c r="S62" s="86" t="n">
        <f aca="false">M62+J62+E62+H62</f>
        <v>440.117648351648</v>
      </c>
      <c r="T62" s="86"/>
      <c r="U62" s="87" t="n">
        <f aca="false">J62-S62</f>
        <v>-438.401648351648</v>
      </c>
      <c r="V62" s="88" t="n">
        <v>60000</v>
      </c>
      <c r="W62" s="73" t="n">
        <v>4.86</v>
      </c>
      <c r="X62" s="87" t="n">
        <f aca="false">(W62+S62)/V62*100</f>
        <v>0.741629413919414</v>
      </c>
      <c r="Y62" s="0" t="str">
        <f aca="false">IF(AB62=1,"Предпосевная обработка",IF(AB62=2,"Внесение удобрений",IF(AB62=3,"Уборка","Введите коректное значение")))</f>
        <v>Введите коректное значение</v>
      </c>
      <c r="Z62" s="0" t="s">
        <v>135</v>
      </c>
      <c r="AA62" s="86"/>
      <c r="AI62" s="88"/>
    </row>
    <row r="63" customFormat="false" ht="15" hidden="false" customHeight="false" outlineLevel="0" collapsed="false">
      <c r="A63" s="59" t="n">
        <v>61</v>
      </c>
      <c r="B63" s="0" t="s">
        <v>134</v>
      </c>
      <c r="C63" s="85" t="n">
        <v>1.2</v>
      </c>
      <c r="D63" s="86" t="n">
        <v>0.645</v>
      </c>
      <c r="E63" s="87" t="n">
        <f aca="false">D63/C63</f>
        <v>0.5375</v>
      </c>
      <c r="F63" s="88" t="n">
        <f aca="false">IF(B63="Предпосевная обработка",300,IF(B63="Внесение удобрений",90,IF(B63="Уборка",1893,"Введите коректное значение")))</f>
        <v>90</v>
      </c>
      <c r="G63" s="88" t="n">
        <v>2374</v>
      </c>
      <c r="H63" s="87" t="n">
        <f aca="false">(F63/G63)*100</f>
        <v>3.7910699241786</v>
      </c>
      <c r="I63" s="88" t="n">
        <v>12</v>
      </c>
      <c r="J63" s="87" t="n">
        <f aca="false">C63*L63</f>
        <v>0.528</v>
      </c>
      <c r="K63" s="86" t="n">
        <f aca="false">J63*3.67</f>
        <v>1.93776</v>
      </c>
      <c r="L63" s="86" t="n">
        <v>0.44</v>
      </c>
      <c r="M63" s="87" t="n">
        <f aca="false">(N63*O63)+(P63+Q63+R63)</f>
        <v>784.15</v>
      </c>
      <c r="N63" s="62" t="n">
        <v>155</v>
      </c>
      <c r="O63" s="0" t="n">
        <f aca="false">IF(Z63="Дизельное топливо",2.6,
 IF(Z63="Бензин",2.3,
 IF(Z63="Минеральные удобрения",0.89, IF(Z63="Пестициды",4.93,
 IF(Z63="Электроэнергия",0.5,"Введите коректное значение" )))))</f>
        <v>4.93</v>
      </c>
      <c r="P63" s="88" t="n">
        <v>11</v>
      </c>
      <c r="Q63" s="88" t="n">
        <v>1</v>
      </c>
      <c r="R63" s="88" t="n">
        <v>8</v>
      </c>
      <c r="S63" s="86" t="n">
        <f aca="false">M63+J63+E63+H63</f>
        <v>789.006569924179</v>
      </c>
      <c r="T63" s="86"/>
      <c r="U63" s="87" t="n">
        <f aca="false">J63-S63</f>
        <v>-788.478569924179</v>
      </c>
      <c r="V63" s="88" t="n">
        <v>61000</v>
      </c>
      <c r="W63" s="73" t="n">
        <v>4.743</v>
      </c>
      <c r="X63" s="87" t="n">
        <f aca="false">(W63+S63)/V63*100</f>
        <v>1.30122880315439</v>
      </c>
      <c r="Y63" s="0" t="str">
        <f aca="false">IF(AB63=1,"Предпосевная обработка",IF(AB63=2,"Внесение удобрений",IF(AB63=3,"Уборка","Введите коректное значение")))</f>
        <v>Введите коректное значение</v>
      </c>
      <c r="Z63" s="0" t="s">
        <v>138</v>
      </c>
      <c r="AA63" s="86"/>
      <c r="AI63" s="88"/>
    </row>
    <row r="64" customFormat="false" ht="15" hidden="false" customHeight="false" outlineLevel="0" collapsed="false">
      <c r="A64" s="59" t="n">
        <v>62</v>
      </c>
      <c r="B64" s="0" t="s">
        <v>134</v>
      </c>
      <c r="C64" s="85" t="n">
        <v>1.2</v>
      </c>
      <c r="D64" s="86" t="n">
        <v>0.645</v>
      </c>
      <c r="E64" s="87" t="n">
        <f aca="false">D64/C64</f>
        <v>0.5375</v>
      </c>
      <c r="F64" s="88" t="n">
        <f aca="false">IF(B64="Предпосевная обработка",300,IF(B64="Внесение удобрений",90,IF(B64="Уборка",1893,"Введите коректное значение")))</f>
        <v>90</v>
      </c>
      <c r="G64" s="88" t="n">
        <v>2279</v>
      </c>
      <c r="H64" s="87" t="n">
        <f aca="false">(F64/G64)*100</f>
        <v>3.94910048266784</v>
      </c>
      <c r="I64" s="88" t="n">
        <v>28</v>
      </c>
      <c r="J64" s="87" t="n">
        <f aca="false">C64*L64</f>
        <v>0.528</v>
      </c>
      <c r="K64" s="86" t="n">
        <f aca="false">J64*3.67</f>
        <v>1.93776</v>
      </c>
      <c r="L64" s="86" t="n">
        <v>0.44</v>
      </c>
      <c r="M64" s="87" t="n">
        <f aca="false">(N64*O64)+(P64+Q64+R64)</f>
        <v>1498.07</v>
      </c>
      <c r="N64" s="62" t="n">
        <v>299</v>
      </c>
      <c r="O64" s="0" t="n">
        <f aca="false">IF(Z64="Дизельное топливо",2.6,
 IF(Z64="Бензин",2.3,
 IF(Z64="Минеральные удобрения",0.89, IF(Z64="Пестициды",4.93,
 IF(Z64="Электроэнергия",0.5,"Введите коректное значение" )))))</f>
        <v>4.93</v>
      </c>
      <c r="P64" s="88" t="n">
        <v>13</v>
      </c>
      <c r="Q64" s="88" t="n">
        <v>2</v>
      </c>
      <c r="R64" s="88" t="n">
        <v>9</v>
      </c>
      <c r="S64" s="86" t="n">
        <f aca="false">M64+J64+E64+H64</f>
        <v>1503.08460048267</v>
      </c>
      <c r="T64" s="86"/>
      <c r="U64" s="87" t="n">
        <f aca="false">J64-S64</f>
        <v>-1502.55660048267</v>
      </c>
      <c r="V64" s="88" t="n">
        <v>60000</v>
      </c>
      <c r="W64" s="73" t="n">
        <v>5.162</v>
      </c>
      <c r="X64" s="87" t="n">
        <f aca="false">(W64+S64)/V64*100</f>
        <v>2.51374433413778</v>
      </c>
      <c r="Y64" s="0" t="str">
        <f aca="false">IF(AB64=1,"Предпосевная обработка",IF(AB64=2,"Внесение удобрений",IF(AB64=3,"Уборка","Введите коректное значение")))</f>
        <v>Введите коректное значение</v>
      </c>
      <c r="Z64" s="0" t="s">
        <v>138</v>
      </c>
      <c r="AA64" s="86"/>
      <c r="AI64" s="88"/>
    </row>
    <row r="65" customFormat="false" ht="15" hidden="false" customHeight="false" outlineLevel="0" collapsed="false">
      <c r="A65" s="59" t="n">
        <v>63</v>
      </c>
      <c r="B65" s="0" t="s">
        <v>132</v>
      </c>
      <c r="C65" s="85" t="n">
        <v>5</v>
      </c>
      <c r="D65" s="86" t="n">
        <v>0.645</v>
      </c>
      <c r="E65" s="87" t="n">
        <f aca="false">D65/C65</f>
        <v>0.129</v>
      </c>
      <c r="F65" s="88" t="n">
        <f aca="false">IF(B65="Предпосевная обработка",300,IF(B65="Внесение удобрений",90,IF(B65="Уборка",1893,"Введите коректное значение")))</f>
        <v>1893</v>
      </c>
      <c r="G65" s="88" t="n">
        <v>2221</v>
      </c>
      <c r="H65" s="87" t="n">
        <f aca="false">(F65/G65)*100</f>
        <v>85.231877532643</v>
      </c>
      <c r="I65" s="88" t="n">
        <v>26</v>
      </c>
      <c r="J65" s="87" t="n">
        <f aca="false">C65*L65</f>
        <v>2.2</v>
      </c>
      <c r="K65" s="86" t="n">
        <f aca="false">J65*3.67</f>
        <v>8.074</v>
      </c>
      <c r="L65" s="86" t="n">
        <v>0.44</v>
      </c>
      <c r="M65" s="87" t="n">
        <f aca="false">(N65*O65)+(P65+Q65+R65)</f>
        <v>179.5</v>
      </c>
      <c r="N65" s="62" t="n">
        <v>313</v>
      </c>
      <c r="O65" s="0" t="n">
        <f aca="false">IF(Z65="Дизельное топливо",2.6,
 IF(Z65="Бензин",2.3,
 IF(Z65="Минеральные удобрения",0.89, IF(Z65="Пестициды",4.93,
 IF(Z65="Электроэнергия",0.5,"Введите коректное значение" )))))</f>
        <v>0.5</v>
      </c>
      <c r="P65" s="88" t="n">
        <v>13</v>
      </c>
      <c r="Q65" s="88" t="n">
        <v>1</v>
      </c>
      <c r="R65" s="88" t="n">
        <v>9</v>
      </c>
      <c r="S65" s="86" t="n">
        <f aca="false">M65+J65+E65+H65</f>
        <v>267.060877532643</v>
      </c>
      <c r="T65" s="86"/>
      <c r="U65" s="87" t="n">
        <f aca="false">J65-S65</f>
        <v>-264.860877532643</v>
      </c>
      <c r="V65" s="88" t="n">
        <v>47000</v>
      </c>
      <c r="W65" s="73" t="n">
        <v>6.006</v>
      </c>
      <c r="X65" s="87" t="n">
        <f aca="false">(W65+S65)/V65*100</f>
        <v>0.580993356452432</v>
      </c>
      <c r="Y65" s="0" t="str">
        <f aca="false">IF(AB65=1,"Предпосевная обработка",IF(AB65=2,"Внесение удобрений",IF(AB65=3,"Уборка","Введите коректное значение")))</f>
        <v>Введите коректное значение</v>
      </c>
      <c r="Z65" s="0" t="s">
        <v>139</v>
      </c>
      <c r="AA65" s="86"/>
      <c r="AI65" s="88"/>
    </row>
    <row r="66" customFormat="false" ht="15" hidden="false" customHeight="false" outlineLevel="0" collapsed="false">
      <c r="A66" s="59" t="n">
        <v>64</v>
      </c>
      <c r="B66" s="0" t="s">
        <v>134</v>
      </c>
      <c r="C66" s="85" t="n">
        <v>4.5</v>
      </c>
      <c r="D66" s="86" t="n">
        <v>0.645</v>
      </c>
      <c r="E66" s="87" t="n">
        <f aca="false">D66/C66</f>
        <v>0.143333333333333</v>
      </c>
      <c r="F66" s="88" t="n">
        <f aca="false">IF(B66="Предпосевная обработка",300,IF(B66="Внесение удобрений",90,IF(B66="Уборка",1893,"Введите коректное значение")))</f>
        <v>90</v>
      </c>
      <c r="G66" s="88" t="n">
        <v>2000</v>
      </c>
      <c r="H66" s="87" t="n">
        <f aca="false">(F66/G66)*100</f>
        <v>4.5</v>
      </c>
      <c r="I66" s="88" t="n">
        <v>14</v>
      </c>
      <c r="J66" s="87" t="n">
        <f aca="false">C66*L66</f>
        <v>1.98</v>
      </c>
      <c r="K66" s="86" t="n">
        <f aca="false">J66*3.67</f>
        <v>7.2666</v>
      </c>
      <c r="L66" s="86" t="n">
        <v>0.44</v>
      </c>
      <c r="M66" s="87" t="n">
        <f aca="false">(N66*O66)+(P66+Q66+R66)</f>
        <v>1125.7</v>
      </c>
      <c r="N66" s="62" t="n">
        <v>479</v>
      </c>
      <c r="O66" s="0" t="n">
        <f aca="false">IF(Z66="Дизельное топливо",2.6,
 IF(Z66="Бензин",2.3,
 IF(Z66="Минеральные удобрения",0.89, IF(Z66="Пестициды",4.93,
 IF(Z66="Электроэнергия",0.5,"Введите коректное значение" )))))</f>
        <v>2.3</v>
      </c>
      <c r="P66" s="88" t="n">
        <v>14</v>
      </c>
      <c r="Q66" s="88" t="n">
        <v>1</v>
      </c>
      <c r="R66" s="88" t="n">
        <v>9</v>
      </c>
      <c r="S66" s="86" t="n">
        <f aca="false">M66+J66+E66+H66</f>
        <v>1132.32333333333</v>
      </c>
      <c r="T66" s="86"/>
      <c r="U66" s="87" t="n">
        <f aca="false">J66-S66</f>
        <v>-1130.34333333333</v>
      </c>
      <c r="V66" s="88" t="n">
        <v>65000</v>
      </c>
      <c r="W66" s="73" t="n">
        <v>5.133</v>
      </c>
      <c r="X66" s="87" t="n">
        <f aca="false">(W66+S66)/V66*100</f>
        <v>1.74993282051282</v>
      </c>
      <c r="Y66" s="0" t="str">
        <f aca="false">IF(AB66=1,"Предпосевная обработка",IF(AB66=2,"Внесение удобрений",IF(AB66=3,"Уборка","Введите коректное значение")))</f>
        <v>Введите коректное значение</v>
      </c>
      <c r="Z66" s="0" t="s">
        <v>135</v>
      </c>
      <c r="AA66" s="86"/>
      <c r="AI66" s="88"/>
    </row>
    <row r="67" customFormat="false" ht="15" hidden="false" customHeight="false" outlineLevel="0" collapsed="false">
      <c r="A67" s="59" t="n">
        <v>65</v>
      </c>
      <c r="B67" s="0" t="s">
        <v>134</v>
      </c>
      <c r="C67" s="85" t="n">
        <v>1.2</v>
      </c>
      <c r="D67" s="86" t="n">
        <v>0.645</v>
      </c>
      <c r="E67" s="87" t="n">
        <f aca="false">D67/C67</f>
        <v>0.5375</v>
      </c>
      <c r="F67" s="88" t="n">
        <f aca="false">IF(B67="Предпосевная обработка",300,IF(B67="Внесение удобрений",90,IF(B67="Уборка",1893,"Введите коректное значение")))</f>
        <v>90</v>
      </c>
      <c r="G67" s="88" t="n">
        <v>2326</v>
      </c>
      <c r="H67" s="87" t="n">
        <f aca="false">(F67/G67)*100</f>
        <v>3.86930352536543</v>
      </c>
      <c r="I67" s="88" t="n">
        <v>10</v>
      </c>
      <c r="J67" s="87" t="n">
        <f aca="false">C67*L67</f>
        <v>0.528</v>
      </c>
      <c r="K67" s="86" t="n">
        <f aca="false">J67*3.67</f>
        <v>1.93776</v>
      </c>
      <c r="L67" s="86" t="n">
        <v>0.44</v>
      </c>
      <c r="M67" s="87" t="n">
        <f aca="false">(N67*O67)+(P67+Q67+R67)</f>
        <v>1105.2</v>
      </c>
      <c r="N67" s="62" t="n">
        <v>417</v>
      </c>
      <c r="O67" s="0" t="n">
        <f aca="false">IF(Z67="Дизельное топливо",2.6,
 IF(Z67="Бензин",2.3,
 IF(Z67="Минеральные удобрения",0.89, IF(Z67="Пестициды",4.93,
 IF(Z67="Электроэнергия",0.5,"Введите коректное значение" )))))</f>
        <v>2.6</v>
      </c>
      <c r="P67" s="88" t="n">
        <v>10</v>
      </c>
      <c r="Q67" s="88" t="n">
        <v>2</v>
      </c>
      <c r="R67" s="88" t="n">
        <v>9</v>
      </c>
      <c r="S67" s="86" t="n">
        <f aca="false">M67+J67+E67+H67</f>
        <v>1110.13480352537</v>
      </c>
      <c r="T67" s="86"/>
      <c r="U67" s="87" t="n">
        <f aca="false">J67-S67</f>
        <v>-1109.60680352537</v>
      </c>
      <c r="V67" s="88" t="n">
        <v>50000</v>
      </c>
      <c r="W67" s="73" t="n">
        <v>3.995</v>
      </c>
      <c r="X67" s="87" t="n">
        <f aca="false">(W67+S67)/V67*100</f>
        <v>2.22825960705073</v>
      </c>
      <c r="Y67" s="0" t="str">
        <f aca="false">IF(AB67=1,"Предпосевная обработка",IF(AB67=2,"Внесение удобрений",IF(AB67=3,"Уборка","Введите коректное значение")))</f>
        <v>Введите коректное значение</v>
      </c>
      <c r="Z67" s="0" t="s">
        <v>137</v>
      </c>
      <c r="AA67" s="86"/>
      <c r="AI67" s="88"/>
    </row>
    <row r="68" customFormat="false" ht="15" hidden="false" customHeight="false" outlineLevel="0" collapsed="false">
      <c r="A68" s="59" t="n">
        <v>66</v>
      </c>
      <c r="B68" s="0" t="s">
        <v>136</v>
      </c>
      <c r="C68" s="85" t="n">
        <v>4.9</v>
      </c>
      <c r="D68" s="86" t="n">
        <v>0.645</v>
      </c>
      <c r="E68" s="87" t="n">
        <f aca="false">D68/C68</f>
        <v>0.131632653061224</v>
      </c>
      <c r="F68" s="88" t="n">
        <f aca="false">IF(B68="Предпосевная обработка",300,IF(B68="Внесение удобрений",90,IF(B68="Уборка",1893,"Введите коректное значение")))</f>
        <v>300</v>
      </c>
      <c r="G68" s="88" t="n">
        <v>2493</v>
      </c>
      <c r="H68" s="87" t="n">
        <f aca="false">(F68/G68)*100</f>
        <v>12.0336943441637</v>
      </c>
      <c r="I68" s="88" t="n">
        <v>22</v>
      </c>
      <c r="J68" s="87" t="n">
        <f aca="false">C68*L68</f>
        <v>2.156</v>
      </c>
      <c r="K68" s="86" t="n">
        <f aca="false">J68*3.67</f>
        <v>7.91252</v>
      </c>
      <c r="L68" s="86" t="n">
        <v>0.44</v>
      </c>
      <c r="M68" s="87" t="n">
        <f aca="false">(N68*O68)+(P68+Q68+R68)</f>
        <v>667</v>
      </c>
      <c r="N68" s="62" t="n">
        <v>280</v>
      </c>
      <c r="O68" s="0" t="n">
        <f aca="false">IF(Z68="Дизельное топливо",2.6,
 IF(Z68="Бензин",2.3,
 IF(Z68="Минеральные удобрения",0.89, IF(Z68="Пестициды",4.93,
 IF(Z68="Электроэнергия",0.5,"Введите коректное значение" )))))</f>
        <v>2.3</v>
      </c>
      <c r="P68" s="88" t="n">
        <v>14</v>
      </c>
      <c r="Q68" s="88" t="n">
        <v>2</v>
      </c>
      <c r="R68" s="88" t="n">
        <v>7</v>
      </c>
      <c r="S68" s="86" t="n">
        <f aca="false">M68+J68+E68+H68</f>
        <v>681.321326997225</v>
      </c>
      <c r="T68" s="86"/>
      <c r="U68" s="87" t="n">
        <f aca="false">J68-S68</f>
        <v>-679.165326997225</v>
      </c>
      <c r="V68" s="88" t="n">
        <v>47000</v>
      </c>
      <c r="W68" s="73" t="n">
        <v>3.91</v>
      </c>
      <c r="X68" s="87" t="n">
        <f aca="false">(W68+S68)/V68*100</f>
        <v>1.45793899361112</v>
      </c>
      <c r="Y68" s="0" t="str">
        <f aca="false">IF(AB68=1,"Предпосевная обработка",IF(AB68=2,"Внесение удобрений",IF(AB68=3,"Уборка","Введите коректное значение")))</f>
        <v>Введите коректное значение</v>
      </c>
      <c r="Z68" s="0" t="s">
        <v>135</v>
      </c>
      <c r="AA68" s="86"/>
      <c r="AI68" s="88"/>
    </row>
    <row r="69" customFormat="false" ht="15" hidden="false" customHeight="false" outlineLevel="0" collapsed="false">
      <c r="A69" s="59" t="n">
        <v>67</v>
      </c>
      <c r="B69" s="0" t="s">
        <v>134</v>
      </c>
      <c r="C69" s="85" t="n">
        <v>1.3</v>
      </c>
      <c r="D69" s="86" t="n">
        <v>0.645</v>
      </c>
      <c r="E69" s="87" t="n">
        <f aca="false">D69/C69</f>
        <v>0.496153846153846</v>
      </c>
      <c r="F69" s="88" t="n">
        <f aca="false">IF(B69="Предпосевная обработка",300,IF(B69="Внесение удобрений",90,IF(B69="Уборка",1893,"Введите коректное значение")))</f>
        <v>90</v>
      </c>
      <c r="G69" s="88" t="n">
        <v>2171</v>
      </c>
      <c r="H69" s="87" t="n">
        <f aca="false">(F69/G69)*100</f>
        <v>4.14555504375864</v>
      </c>
      <c r="I69" s="88" t="n">
        <v>28</v>
      </c>
      <c r="J69" s="87" t="n">
        <f aca="false">C69*L69</f>
        <v>0.572</v>
      </c>
      <c r="K69" s="86" t="n">
        <f aca="false">J69*3.67</f>
        <v>2.09924</v>
      </c>
      <c r="L69" s="86" t="n">
        <v>0.44</v>
      </c>
      <c r="M69" s="87" t="n">
        <f aca="false">(N69*O69)+(P69+Q69+R69)</f>
        <v>1083.6</v>
      </c>
      <c r="N69" s="62" t="n">
        <v>462</v>
      </c>
      <c r="O69" s="0" t="n">
        <f aca="false">IF(Z69="Дизельное топливо",2.6,
 IF(Z69="Бензин",2.3,
 IF(Z69="Минеральные удобрения",0.89, IF(Z69="Пестициды",4.93,
 IF(Z69="Электроэнергия",0.5,"Введите коректное значение" )))))</f>
        <v>2.3</v>
      </c>
      <c r="P69" s="88" t="n">
        <v>13</v>
      </c>
      <c r="Q69" s="88" t="n">
        <v>1</v>
      </c>
      <c r="R69" s="88" t="n">
        <v>7</v>
      </c>
      <c r="S69" s="86" t="n">
        <f aca="false">M69+J69+E69+H69</f>
        <v>1088.81370888991</v>
      </c>
      <c r="T69" s="86"/>
      <c r="U69" s="87" t="n">
        <f aca="false">J69-S69</f>
        <v>-1088.24170888991</v>
      </c>
      <c r="V69" s="88" t="n">
        <v>58000</v>
      </c>
      <c r="W69" s="73" t="n">
        <v>5.984</v>
      </c>
      <c r="X69" s="87" t="n">
        <f aca="false">(W69+S69)/V69*100</f>
        <v>1.88758225670675</v>
      </c>
      <c r="Y69" s="0" t="str">
        <f aca="false">IF(AB69=1,"Предпосевная обработка",IF(AB69=2,"Внесение удобрений",IF(AB69=3,"Уборка","Введите коректное значение")))</f>
        <v>Введите коректное значение</v>
      </c>
      <c r="Z69" s="0" t="s">
        <v>135</v>
      </c>
      <c r="AA69" s="86"/>
      <c r="AI69" s="88"/>
    </row>
    <row r="70" customFormat="false" ht="15" hidden="false" customHeight="false" outlineLevel="0" collapsed="false">
      <c r="A70" s="59" t="n">
        <v>68</v>
      </c>
      <c r="B70" s="0" t="s">
        <v>136</v>
      </c>
      <c r="C70" s="85" t="n">
        <v>4.3</v>
      </c>
      <c r="D70" s="86" t="n">
        <v>0.645</v>
      </c>
      <c r="E70" s="87" t="n">
        <f aca="false">D70/C70</f>
        <v>0.15</v>
      </c>
      <c r="F70" s="88" t="n">
        <f aca="false">IF(B70="Предпосевная обработка",300,IF(B70="Внесение удобрений",90,IF(B70="Уборка",1893,"Введите коректное значение")))</f>
        <v>300</v>
      </c>
      <c r="G70" s="88" t="n">
        <v>2198</v>
      </c>
      <c r="H70" s="87" t="n">
        <f aca="false">(F70/G70)*100</f>
        <v>13.6487716105551</v>
      </c>
      <c r="I70" s="88" t="n">
        <v>11</v>
      </c>
      <c r="J70" s="87" t="n">
        <f aca="false">C70*L70</f>
        <v>1.892</v>
      </c>
      <c r="K70" s="86" t="n">
        <f aca="false">J70*3.67</f>
        <v>6.94364</v>
      </c>
      <c r="L70" s="86" t="n">
        <v>0.44</v>
      </c>
      <c r="M70" s="87" t="n">
        <f aca="false">(N70*O70)+(P70+Q70+R70)</f>
        <v>1401.4</v>
      </c>
      <c r="N70" s="62" t="n">
        <v>280</v>
      </c>
      <c r="O70" s="0" t="n">
        <f aca="false">IF(Z70="Дизельное топливо",2.6,
 IF(Z70="Бензин",2.3,
 IF(Z70="Минеральные удобрения",0.89, IF(Z70="Пестициды",4.93,
 IF(Z70="Электроэнергия",0.5,"Введите коректное значение" )))))</f>
        <v>4.93</v>
      </c>
      <c r="P70" s="88" t="n">
        <v>10</v>
      </c>
      <c r="Q70" s="88" t="n">
        <v>2</v>
      </c>
      <c r="R70" s="88" t="n">
        <v>9</v>
      </c>
      <c r="S70" s="86" t="n">
        <f aca="false">M70+J70+E70+H70</f>
        <v>1417.09077161056</v>
      </c>
      <c r="T70" s="86"/>
      <c r="U70" s="87" t="n">
        <f aca="false">J70-S70</f>
        <v>-1415.19877161056</v>
      </c>
      <c r="V70" s="88" t="n">
        <v>49000</v>
      </c>
      <c r="W70" s="73" t="n">
        <v>4.508</v>
      </c>
      <c r="X70" s="87" t="n">
        <f aca="false">(W70+S70)/V70*100</f>
        <v>2.90122198287868</v>
      </c>
      <c r="Y70" s="0" t="str">
        <f aca="false">IF(AB70=1,"Предпосевная обработка",IF(AB70=2,"Внесение удобрений",IF(AB70=3,"Уборка","Введите коректное значение")))</f>
        <v>Введите коректное значение</v>
      </c>
      <c r="Z70" s="0" t="s">
        <v>138</v>
      </c>
      <c r="AA70" s="86"/>
      <c r="AI70" s="88"/>
    </row>
    <row r="71" customFormat="false" ht="15" hidden="false" customHeight="false" outlineLevel="0" collapsed="false">
      <c r="A71" s="59" t="n">
        <v>69</v>
      </c>
      <c r="B71" s="0" t="s">
        <v>132</v>
      </c>
      <c r="C71" s="85" t="n">
        <v>5.3</v>
      </c>
      <c r="D71" s="86" t="n">
        <v>0.645</v>
      </c>
      <c r="E71" s="87" t="n">
        <f aca="false">D71/C71</f>
        <v>0.121698113207547</v>
      </c>
      <c r="F71" s="88" t="n">
        <f aca="false">IF(B71="Предпосевная обработка",300,IF(B71="Внесение удобрений",90,IF(B71="Уборка",1893,"Введите коректное значение")))</f>
        <v>1893</v>
      </c>
      <c r="G71" s="88" t="n">
        <v>2199</v>
      </c>
      <c r="H71" s="87" t="n">
        <f aca="false">(F71/G71)*100</f>
        <v>86.0845839017735</v>
      </c>
      <c r="I71" s="88" t="n">
        <v>20</v>
      </c>
      <c r="J71" s="87" t="n">
        <f aca="false">C71*L71</f>
        <v>2.332</v>
      </c>
      <c r="K71" s="86" t="n">
        <f aca="false">J71*3.67</f>
        <v>8.55844</v>
      </c>
      <c r="L71" s="86" t="n">
        <v>0.44</v>
      </c>
      <c r="M71" s="87" t="n">
        <f aca="false">(N71*O71)+(P71+Q71+R71)</f>
        <v>674.5</v>
      </c>
      <c r="N71" s="62" t="n">
        <v>285</v>
      </c>
      <c r="O71" s="0" t="n">
        <f aca="false">IF(Z71="Дизельное топливо",2.6,
 IF(Z71="Бензин",2.3,
 IF(Z71="Минеральные удобрения",0.89, IF(Z71="Пестициды",4.93,
 IF(Z71="Электроэнергия",0.5,"Введите коректное значение" )))))</f>
        <v>2.3</v>
      </c>
      <c r="P71" s="88" t="n">
        <v>10</v>
      </c>
      <c r="Q71" s="88" t="n">
        <v>1</v>
      </c>
      <c r="R71" s="88" t="n">
        <v>8</v>
      </c>
      <c r="S71" s="86" t="n">
        <f aca="false">M71+J71+E71+H71</f>
        <v>763.038282014981</v>
      </c>
      <c r="T71" s="86"/>
      <c r="U71" s="87" t="n">
        <f aca="false">J71-S71</f>
        <v>-760.706282014981</v>
      </c>
      <c r="V71" s="88" t="n">
        <v>56000</v>
      </c>
      <c r="W71" s="73" t="n">
        <v>6.106</v>
      </c>
      <c r="X71" s="87" t="n">
        <f aca="false">(W71+S71)/V71*100</f>
        <v>1.37347193216961</v>
      </c>
      <c r="Y71" s="0" t="str">
        <f aca="false">IF(AB71=1,"Предпосевная обработка",IF(AB71=2,"Внесение удобрений",IF(AB71=3,"Уборка","Введите коректное значение")))</f>
        <v>Введите коректное значение</v>
      </c>
      <c r="Z71" s="0" t="s">
        <v>135</v>
      </c>
      <c r="AA71" s="86"/>
      <c r="AI71" s="88"/>
    </row>
    <row r="72" customFormat="false" ht="15" hidden="false" customHeight="false" outlineLevel="0" collapsed="false">
      <c r="A72" s="59" t="n">
        <v>70</v>
      </c>
      <c r="B72" s="0" t="s">
        <v>136</v>
      </c>
      <c r="C72" s="85" t="n">
        <v>3.3</v>
      </c>
      <c r="D72" s="86" t="n">
        <v>0.645</v>
      </c>
      <c r="E72" s="87" t="n">
        <f aca="false">D72/C72</f>
        <v>0.195454545454545</v>
      </c>
      <c r="F72" s="88" t="n">
        <f aca="false">IF(B72="Предпосевная обработка",300,IF(B72="Внесение удобрений",90,IF(B72="Уборка",1893,"Введите коректное значение")))</f>
        <v>300</v>
      </c>
      <c r="G72" s="88" t="n">
        <v>2191</v>
      </c>
      <c r="H72" s="87" t="n">
        <f aca="false">(F72/G72)*100</f>
        <v>13.6923779096303</v>
      </c>
      <c r="I72" s="88" t="n">
        <v>11</v>
      </c>
      <c r="J72" s="87" t="n">
        <f aca="false">C72*L72</f>
        <v>1.452</v>
      </c>
      <c r="K72" s="86" t="n">
        <f aca="false">J72*3.67</f>
        <v>5.32884</v>
      </c>
      <c r="L72" s="86" t="n">
        <v>0.44</v>
      </c>
      <c r="M72" s="87" t="n">
        <f aca="false">(N72*O72)+(P72+Q72+R72)</f>
        <v>114.56</v>
      </c>
      <c r="N72" s="62" t="n">
        <v>104</v>
      </c>
      <c r="O72" s="0" t="n">
        <f aca="false">IF(Z72="Дизельное топливо",2.6,
 IF(Z72="Бензин",2.3,
 IF(Z72="Минеральные удобрения",0.89, IF(Z72="Пестициды",4.93,
 IF(Z72="Электроэнергия",0.5,"Введите коректное значение" )))))</f>
        <v>0.89</v>
      </c>
      <c r="P72" s="88" t="n">
        <v>12</v>
      </c>
      <c r="Q72" s="88" t="n">
        <v>2</v>
      </c>
      <c r="R72" s="88" t="n">
        <v>8</v>
      </c>
      <c r="S72" s="86" t="n">
        <f aca="false">M72+J72+E72+H72</f>
        <v>129.899832455085</v>
      </c>
      <c r="T72" s="86"/>
      <c r="U72" s="87" t="n">
        <f aca="false">J72-S72</f>
        <v>-128.447832455085</v>
      </c>
      <c r="V72" s="88" t="n">
        <v>54000</v>
      </c>
      <c r="W72" s="73" t="n">
        <v>6.132</v>
      </c>
      <c r="X72" s="87" t="n">
        <f aca="false">(W72+S72)/V72*100</f>
        <v>0.25191080084275</v>
      </c>
      <c r="Y72" s="0" t="str">
        <f aca="false">IF(AB72=1,"Предпосевная обработка",IF(AB72=2,"Внесение удобрений",IF(AB72=3,"Уборка","Введите коректное значение")))</f>
        <v>Введите коректное значение</v>
      </c>
      <c r="Z72" s="0" t="s">
        <v>133</v>
      </c>
      <c r="AA72" s="86"/>
      <c r="AI72" s="88"/>
    </row>
    <row r="73" customFormat="false" ht="15" hidden="false" customHeight="false" outlineLevel="0" collapsed="false">
      <c r="A73" s="59" t="n">
        <v>71</v>
      </c>
      <c r="B73" s="0" t="s">
        <v>132</v>
      </c>
      <c r="C73" s="85" t="n">
        <v>5.6</v>
      </c>
      <c r="D73" s="86" t="n">
        <v>0.645</v>
      </c>
      <c r="E73" s="87" t="n">
        <f aca="false">D73/C73</f>
        <v>0.115178571428571</v>
      </c>
      <c r="F73" s="88" t="n">
        <f aca="false">IF(B73="Предпосевная обработка",300,IF(B73="Внесение удобрений",90,IF(B73="Уборка",1893,"Введите коректное значение")))</f>
        <v>1893</v>
      </c>
      <c r="G73" s="88" t="n">
        <v>2258</v>
      </c>
      <c r="H73" s="87" t="n">
        <f aca="false">(F73/G73)*100</f>
        <v>83.8352524357839</v>
      </c>
      <c r="I73" s="88" t="n">
        <v>25</v>
      </c>
      <c r="J73" s="87" t="n">
        <f aca="false">C73*L73</f>
        <v>2.464</v>
      </c>
      <c r="K73" s="86" t="n">
        <f aca="false">J73*3.67</f>
        <v>9.04288</v>
      </c>
      <c r="L73" s="86" t="n">
        <v>0.44</v>
      </c>
      <c r="M73" s="87" t="n">
        <f aca="false">(N73*O73)+(P73+Q73+R73)</f>
        <v>215.91</v>
      </c>
      <c r="N73" s="62" t="n">
        <v>219</v>
      </c>
      <c r="O73" s="0" t="n">
        <f aca="false">IF(Z73="Дизельное топливо",2.6,
 IF(Z73="Бензин",2.3,
 IF(Z73="Минеральные удобрения",0.89, IF(Z73="Пестициды",4.93,
 IF(Z73="Электроэнергия",0.5,"Введите коректное значение" )))))</f>
        <v>0.89</v>
      </c>
      <c r="P73" s="88" t="n">
        <v>12</v>
      </c>
      <c r="Q73" s="88" t="n">
        <v>2</v>
      </c>
      <c r="R73" s="88" t="n">
        <v>7</v>
      </c>
      <c r="S73" s="86" t="n">
        <f aca="false">M73+J73+E73+H73</f>
        <v>302.324431007212</v>
      </c>
      <c r="T73" s="86"/>
      <c r="U73" s="87" t="n">
        <f aca="false">J73-S73</f>
        <v>-299.860431007212</v>
      </c>
      <c r="V73" s="88" t="n">
        <v>55000</v>
      </c>
      <c r="W73" s="73" t="n">
        <v>4.089</v>
      </c>
      <c r="X73" s="87" t="n">
        <f aca="false">(W73+S73)/V73*100</f>
        <v>0.557115329104023</v>
      </c>
      <c r="Y73" s="0" t="str">
        <f aca="false">IF(AB73=1,"Предпосевная обработка",IF(AB73=2,"Внесение удобрений",IF(AB73=3,"Уборка","Введите коректное значение")))</f>
        <v>Введите коректное значение</v>
      </c>
      <c r="Z73" s="0" t="s">
        <v>133</v>
      </c>
      <c r="AA73" s="86"/>
      <c r="AI73" s="88"/>
    </row>
    <row r="74" customFormat="false" ht="15" hidden="false" customHeight="false" outlineLevel="0" collapsed="false">
      <c r="A74" s="59" t="n">
        <v>72</v>
      </c>
      <c r="B74" s="0" t="s">
        <v>136</v>
      </c>
      <c r="C74" s="85" t="n">
        <v>6.1</v>
      </c>
      <c r="D74" s="86" t="n">
        <v>0.645</v>
      </c>
      <c r="E74" s="87" t="n">
        <f aca="false">D74/C74</f>
        <v>0.105737704918033</v>
      </c>
      <c r="F74" s="88" t="n">
        <f aca="false">IF(B74="Предпосевная обработка",300,IF(B74="Внесение удобрений",90,IF(B74="Уборка",1893,"Введите коректное значение")))</f>
        <v>300</v>
      </c>
      <c r="G74" s="88" t="n">
        <v>2332</v>
      </c>
      <c r="H74" s="87" t="n">
        <f aca="false">(F74/G74)*100</f>
        <v>12.8644939965695</v>
      </c>
      <c r="I74" s="88" t="n">
        <v>10</v>
      </c>
      <c r="J74" s="87" t="n">
        <f aca="false">C74*L74</f>
        <v>2.684</v>
      </c>
      <c r="K74" s="86" t="n">
        <f aca="false">J74*3.67</f>
        <v>9.85028</v>
      </c>
      <c r="L74" s="86" t="n">
        <v>0.44</v>
      </c>
      <c r="M74" s="87" t="n">
        <f aca="false">(N74*O74)+(P74+Q74+R74)</f>
        <v>576.8</v>
      </c>
      <c r="N74" s="62" t="n">
        <v>213</v>
      </c>
      <c r="O74" s="0" t="n">
        <f aca="false">IF(Z74="Дизельное топливо",2.6,
 IF(Z74="Бензин",2.3,
 IF(Z74="Минеральные удобрения",0.89, IF(Z74="Пестициды",4.93,
 IF(Z74="Электроэнергия",0.5,"Введите коректное значение" )))))</f>
        <v>2.6</v>
      </c>
      <c r="P74" s="88" t="n">
        <v>13</v>
      </c>
      <c r="Q74" s="88" t="n">
        <v>2</v>
      </c>
      <c r="R74" s="88" t="n">
        <v>8</v>
      </c>
      <c r="S74" s="86" t="n">
        <f aca="false">M74+J74+E74+H74</f>
        <v>592.454231701488</v>
      </c>
      <c r="T74" s="86"/>
      <c r="U74" s="87" t="n">
        <f aca="false">J74-S74</f>
        <v>-589.770231701488</v>
      </c>
      <c r="V74" s="88" t="n">
        <v>45000</v>
      </c>
      <c r="W74" s="73" t="n">
        <v>3.486</v>
      </c>
      <c r="X74" s="87" t="n">
        <f aca="false">(W74+S74)/V74*100</f>
        <v>1.32431162600331</v>
      </c>
      <c r="Y74" s="0" t="str">
        <f aca="false">IF(AB74=1,"Предпосевная обработка",IF(AB74=2,"Внесение удобрений",IF(AB74=3,"Уборка","Введите коректное значение")))</f>
        <v>Введите коректное значение</v>
      </c>
      <c r="Z74" s="0" t="s">
        <v>137</v>
      </c>
      <c r="AA74" s="86"/>
      <c r="AI74" s="88"/>
    </row>
    <row r="75" customFormat="false" ht="15" hidden="false" customHeight="false" outlineLevel="0" collapsed="false">
      <c r="A75" s="59" t="n">
        <v>73</v>
      </c>
      <c r="B75" s="0" t="s">
        <v>136</v>
      </c>
      <c r="C75" s="85" t="n">
        <v>1</v>
      </c>
      <c r="D75" s="86" t="n">
        <v>0.645</v>
      </c>
      <c r="E75" s="87" t="n">
        <f aca="false">D75/C75</f>
        <v>0.645</v>
      </c>
      <c r="F75" s="88" t="n">
        <f aca="false">IF(B75="Предпосевная обработка",300,IF(B75="Внесение удобрений",90,IF(B75="Уборка",1893,"Введите коректное значение")))</f>
        <v>300</v>
      </c>
      <c r="G75" s="88" t="n">
        <v>2118</v>
      </c>
      <c r="H75" s="87" t="n">
        <f aca="false">(F75/G75)*100</f>
        <v>14.1643059490085</v>
      </c>
      <c r="I75" s="88" t="n">
        <v>20</v>
      </c>
      <c r="J75" s="87" t="n">
        <f aca="false">C75*L75</f>
        <v>0.44</v>
      </c>
      <c r="K75" s="86" t="n">
        <f aca="false">J75*3.67</f>
        <v>1.6148</v>
      </c>
      <c r="L75" s="86" t="n">
        <v>0.44</v>
      </c>
      <c r="M75" s="87" t="n">
        <f aca="false">(N75*O75)+(P75+Q75+R75)</f>
        <v>712.2</v>
      </c>
      <c r="N75" s="62" t="n">
        <v>140</v>
      </c>
      <c r="O75" s="0" t="n">
        <f aca="false">IF(Z75="Дизельное топливо",2.6,
 IF(Z75="Бензин",2.3,
 IF(Z75="Минеральные удобрения",0.89, IF(Z75="Пестициды",4.93,
 IF(Z75="Электроэнергия",0.5,"Введите коректное значение" )))))</f>
        <v>4.93</v>
      </c>
      <c r="P75" s="88" t="n">
        <v>11</v>
      </c>
      <c r="Q75" s="88" t="n">
        <v>2</v>
      </c>
      <c r="R75" s="88" t="n">
        <v>9</v>
      </c>
      <c r="S75" s="86" t="n">
        <f aca="false">M75+J75+E75+H75</f>
        <v>727.449305949009</v>
      </c>
      <c r="T75" s="86"/>
      <c r="U75" s="87" t="n">
        <f aca="false">J75-S75</f>
        <v>-727.009305949008</v>
      </c>
      <c r="V75" s="88" t="n">
        <v>47000</v>
      </c>
      <c r="W75" s="73" t="n">
        <v>6.21</v>
      </c>
      <c r="X75" s="87" t="n">
        <f aca="false">(W75+S75)/V75*100</f>
        <v>1.56097724670002</v>
      </c>
      <c r="Y75" s="0" t="str">
        <f aca="false">IF(AB75=1,"Предпосевная обработка",IF(AB75=2,"Внесение удобрений",IF(AB75=3,"Уборка","Введите коректное значение")))</f>
        <v>Введите коректное значение</v>
      </c>
      <c r="Z75" s="0" t="s">
        <v>138</v>
      </c>
      <c r="AA75" s="86"/>
      <c r="AI75" s="88"/>
    </row>
    <row r="76" customFormat="false" ht="15" hidden="false" customHeight="false" outlineLevel="0" collapsed="false">
      <c r="A76" s="59" t="n">
        <v>74</v>
      </c>
      <c r="B76" s="0" t="s">
        <v>136</v>
      </c>
      <c r="C76" s="85" t="n">
        <v>1.9</v>
      </c>
      <c r="D76" s="86" t="n">
        <v>0.645</v>
      </c>
      <c r="E76" s="87" t="n">
        <f aca="false">D76/C76</f>
        <v>0.339473684210526</v>
      </c>
      <c r="F76" s="88" t="n">
        <f aca="false">IF(B76="Предпосевная обработка",300,IF(B76="Внесение удобрений",90,IF(B76="Уборка",1893,"Введите коректное значение")))</f>
        <v>300</v>
      </c>
      <c r="G76" s="88" t="n">
        <v>2333</v>
      </c>
      <c r="H76" s="87" t="n">
        <f aca="false">(F76/G76)*100</f>
        <v>12.8589798542649</v>
      </c>
      <c r="I76" s="88" t="n">
        <v>26</v>
      </c>
      <c r="J76" s="87" t="n">
        <f aca="false">C76*L76</f>
        <v>0.836</v>
      </c>
      <c r="K76" s="86" t="n">
        <f aca="false">J76*3.67</f>
        <v>3.06812</v>
      </c>
      <c r="L76" s="86" t="n">
        <v>0.44</v>
      </c>
      <c r="M76" s="87" t="n">
        <f aca="false">(N76*O76)+(P76+Q76+R76)</f>
        <v>304.24</v>
      </c>
      <c r="N76" s="62" t="n">
        <v>316</v>
      </c>
      <c r="O76" s="0" t="n">
        <f aca="false">IF(Z76="Дизельное топливо",2.6,
 IF(Z76="Бензин",2.3,
 IF(Z76="Минеральные удобрения",0.89, IF(Z76="Пестициды",4.93,
 IF(Z76="Электроэнергия",0.5,"Введите коректное значение" )))))</f>
        <v>0.89</v>
      </c>
      <c r="P76" s="88" t="n">
        <v>12</v>
      </c>
      <c r="Q76" s="88" t="n">
        <v>2</v>
      </c>
      <c r="R76" s="88" t="n">
        <v>9</v>
      </c>
      <c r="S76" s="86" t="n">
        <f aca="false">M76+J76+E76+H76</f>
        <v>318.274453538475</v>
      </c>
      <c r="T76" s="86"/>
      <c r="U76" s="87" t="n">
        <f aca="false">J76-S76</f>
        <v>-317.438453538475</v>
      </c>
      <c r="V76" s="88" t="n">
        <v>61000</v>
      </c>
      <c r="W76" s="73" t="n">
        <v>4.183</v>
      </c>
      <c r="X76" s="87" t="n">
        <f aca="false">(W76+S76)/V76*100</f>
        <v>0.528618776292583</v>
      </c>
      <c r="Y76" s="0" t="str">
        <f aca="false">IF(AB76=1,"Предпосевная обработка",IF(AB76=2,"Внесение удобрений",IF(AB76=3,"Уборка","Введите коректное значение")))</f>
        <v>Введите коректное значение</v>
      </c>
      <c r="Z76" s="0" t="s">
        <v>133</v>
      </c>
      <c r="AA76" s="86"/>
      <c r="AI76" s="88"/>
    </row>
    <row r="77" customFormat="false" ht="15" hidden="false" customHeight="false" outlineLevel="0" collapsed="false">
      <c r="A77" s="59" t="n">
        <v>75</v>
      </c>
      <c r="B77" s="0" t="s">
        <v>134</v>
      </c>
      <c r="C77" s="85" t="n">
        <v>6.9</v>
      </c>
      <c r="D77" s="86" t="n">
        <v>0.645</v>
      </c>
      <c r="E77" s="87" t="n">
        <f aca="false">D77/C77</f>
        <v>0.0934782608695652</v>
      </c>
      <c r="F77" s="88" t="n">
        <f aca="false">IF(B77="Предпосевная обработка",300,IF(B77="Внесение удобрений",90,IF(B77="Уборка",1893,"Введите коректное значение")))</f>
        <v>90</v>
      </c>
      <c r="G77" s="88" t="n">
        <v>2416</v>
      </c>
      <c r="H77" s="87" t="n">
        <f aca="false">(F77/G77)*100</f>
        <v>3.72516556291391</v>
      </c>
      <c r="I77" s="88" t="n">
        <v>22</v>
      </c>
      <c r="J77" s="87" t="n">
        <f aca="false">C77*L77</f>
        <v>3.036</v>
      </c>
      <c r="K77" s="86" t="n">
        <f aca="false">J77*3.67</f>
        <v>11.14212</v>
      </c>
      <c r="L77" s="86" t="n">
        <v>0.44</v>
      </c>
      <c r="M77" s="87" t="n">
        <f aca="false">(N77*O77)+(P77+Q77+R77)</f>
        <v>393.58</v>
      </c>
      <c r="N77" s="62" t="n">
        <v>422</v>
      </c>
      <c r="O77" s="0" t="n">
        <f aca="false">IF(Z77="Дизельное топливо",2.6,
 IF(Z77="Бензин",2.3,
 IF(Z77="Минеральные удобрения",0.89, IF(Z77="Пестициды",4.93,
 IF(Z77="Электроэнергия",0.5,"Введите коректное значение" )))))</f>
        <v>0.89</v>
      </c>
      <c r="P77" s="88" t="n">
        <v>10</v>
      </c>
      <c r="Q77" s="88" t="n">
        <v>1</v>
      </c>
      <c r="R77" s="88" t="n">
        <v>7</v>
      </c>
      <c r="S77" s="86" t="n">
        <f aca="false">M77+J77+E77+H77</f>
        <v>400.434643823783</v>
      </c>
      <c r="T77" s="86"/>
      <c r="U77" s="87" t="n">
        <f aca="false">J77-S77</f>
        <v>-397.398643823783</v>
      </c>
      <c r="V77" s="88" t="n">
        <v>55000</v>
      </c>
      <c r="W77" s="73" t="n">
        <v>4.272</v>
      </c>
      <c r="X77" s="87" t="n">
        <f aca="false">(W77+S77)/V77*100</f>
        <v>0.735830261497788</v>
      </c>
      <c r="Y77" s="0" t="str">
        <f aca="false">IF(AB77=1,"Предпосевная обработка",IF(AB77=2,"Внесение удобрений",IF(AB77=3,"Уборка","Введите коректное значение")))</f>
        <v>Введите коректное значение</v>
      </c>
      <c r="Z77" s="0" t="s">
        <v>133</v>
      </c>
      <c r="AA77" s="86"/>
      <c r="AI77" s="88"/>
    </row>
    <row r="78" customFormat="false" ht="15" hidden="false" customHeight="false" outlineLevel="0" collapsed="false">
      <c r="A78" s="59" t="n">
        <v>76</v>
      </c>
      <c r="B78" s="0" t="s">
        <v>134</v>
      </c>
      <c r="C78" s="85" t="n">
        <v>4.5</v>
      </c>
      <c r="D78" s="86" t="n">
        <v>0.645</v>
      </c>
      <c r="E78" s="87" t="n">
        <f aca="false">D78/C78</f>
        <v>0.143333333333333</v>
      </c>
      <c r="F78" s="88" t="n">
        <f aca="false">IF(B78="Предпосевная обработка",300,IF(B78="Внесение удобрений",90,IF(B78="Уборка",1893,"Введите коректное значение")))</f>
        <v>90</v>
      </c>
      <c r="G78" s="88" t="n">
        <v>2001</v>
      </c>
      <c r="H78" s="87" t="n">
        <f aca="false">(F78/G78)*100</f>
        <v>4.49775112443778</v>
      </c>
      <c r="I78" s="88" t="n">
        <v>22</v>
      </c>
      <c r="J78" s="87" t="n">
        <f aca="false">C78*L78</f>
        <v>1.98</v>
      </c>
      <c r="K78" s="86" t="n">
        <f aca="false">J78*3.67</f>
        <v>7.2666</v>
      </c>
      <c r="L78" s="86" t="n">
        <v>0.44</v>
      </c>
      <c r="M78" s="87" t="n">
        <f aca="false">(N78*O78)+(P78+Q78+R78)</f>
        <v>896.7</v>
      </c>
      <c r="N78" s="62" t="n">
        <v>379</v>
      </c>
      <c r="O78" s="0" t="n">
        <f aca="false">IF(Z78="Дизельное топливо",2.6,
 IF(Z78="Бензин",2.3,
 IF(Z78="Минеральные удобрения",0.89, IF(Z78="Пестициды",4.93,
 IF(Z78="Электроэнергия",0.5,"Введите коректное значение" )))))</f>
        <v>2.3</v>
      </c>
      <c r="P78" s="88" t="n">
        <v>14</v>
      </c>
      <c r="Q78" s="88" t="n">
        <v>2</v>
      </c>
      <c r="R78" s="88" t="n">
        <v>9</v>
      </c>
      <c r="S78" s="86" t="n">
        <f aca="false">M78+J78+E78+H78</f>
        <v>903.321084457771</v>
      </c>
      <c r="T78" s="86"/>
      <c r="U78" s="87" t="n">
        <f aca="false">J78-S78</f>
        <v>-901.341084457771</v>
      </c>
      <c r="V78" s="88" t="n">
        <v>46000</v>
      </c>
      <c r="W78" s="73" t="n">
        <v>3.738</v>
      </c>
      <c r="X78" s="87" t="n">
        <f aca="false">(W78+S78)/V78*100</f>
        <v>1.9718675749082</v>
      </c>
      <c r="Y78" s="0" t="str">
        <f aca="false">IF(AB78=1,"Предпосевная обработка",IF(AB78=2,"Внесение удобрений",IF(AB78=3,"Уборка","Введите коректное значение")))</f>
        <v>Введите коректное значение</v>
      </c>
      <c r="Z78" s="0" t="s">
        <v>135</v>
      </c>
      <c r="AA78" s="86"/>
      <c r="AI78" s="88"/>
    </row>
    <row r="79" customFormat="false" ht="15" hidden="false" customHeight="false" outlineLevel="0" collapsed="false">
      <c r="A79" s="59" t="n">
        <v>77</v>
      </c>
      <c r="B79" s="0" t="s">
        <v>132</v>
      </c>
      <c r="C79" s="85" t="n">
        <v>2</v>
      </c>
      <c r="D79" s="86" t="n">
        <v>0.645</v>
      </c>
      <c r="E79" s="87" t="n">
        <f aca="false">D79/C79</f>
        <v>0.3225</v>
      </c>
      <c r="F79" s="88" t="n">
        <f aca="false">IF(B79="Предпосевная обработка",300,IF(B79="Внесение удобрений",90,IF(B79="Уборка",1893,"Введите коректное значение")))</f>
        <v>1893</v>
      </c>
      <c r="G79" s="88" t="n">
        <v>2397</v>
      </c>
      <c r="H79" s="87" t="n">
        <f aca="false">(F79/G79)*100</f>
        <v>78.9737171464331</v>
      </c>
      <c r="I79" s="88" t="n">
        <v>21</v>
      </c>
      <c r="J79" s="87" t="n">
        <f aca="false">C79*L79</f>
        <v>0.88</v>
      </c>
      <c r="K79" s="86" t="n">
        <f aca="false">J79*3.67</f>
        <v>3.2296</v>
      </c>
      <c r="L79" s="86" t="n">
        <v>0.44</v>
      </c>
      <c r="M79" s="87" t="n">
        <f aca="false">(N79*O79)+(P79+Q79+R79)</f>
        <v>900.2</v>
      </c>
      <c r="N79" s="62" t="n">
        <v>337</v>
      </c>
      <c r="O79" s="0" t="n">
        <f aca="false">IF(Z79="Дизельное топливо",2.6,
 IF(Z79="Бензин",2.3,
 IF(Z79="Минеральные удобрения",0.89, IF(Z79="Пестициды",4.93,
 IF(Z79="Электроэнергия",0.5,"Введите коректное значение" )))))</f>
        <v>2.6</v>
      </c>
      <c r="P79" s="88" t="n">
        <v>13</v>
      </c>
      <c r="Q79" s="88" t="n">
        <v>2</v>
      </c>
      <c r="R79" s="88" t="n">
        <v>9</v>
      </c>
      <c r="S79" s="86" t="n">
        <f aca="false">M79+J79+E79+H79</f>
        <v>980.376217146433</v>
      </c>
      <c r="T79" s="86"/>
      <c r="U79" s="87" t="n">
        <f aca="false">J79-S79</f>
        <v>-979.496217146433</v>
      </c>
      <c r="V79" s="88" t="n">
        <v>55000</v>
      </c>
      <c r="W79" s="73" t="n">
        <v>6.688</v>
      </c>
      <c r="X79" s="87" t="n">
        <f aca="false">(W79+S79)/V79*100</f>
        <v>1.79466221299351</v>
      </c>
      <c r="Y79" s="0" t="str">
        <f aca="false">IF(AB79=1,"Предпосевная обработка",IF(AB79=2,"Внесение удобрений",IF(AB79=3,"Уборка","Введите коректное значение")))</f>
        <v>Введите коректное значение</v>
      </c>
      <c r="Z79" s="0" t="s">
        <v>137</v>
      </c>
      <c r="AA79" s="86"/>
      <c r="AI79" s="88"/>
    </row>
    <row r="80" customFormat="false" ht="15" hidden="false" customHeight="false" outlineLevel="0" collapsed="false">
      <c r="A80" s="59" t="n">
        <v>78</v>
      </c>
      <c r="B80" s="0" t="s">
        <v>132</v>
      </c>
      <c r="C80" s="85" t="n">
        <v>1.9</v>
      </c>
      <c r="D80" s="86" t="n">
        <v>0.645</v>
      </c>
      <c r="E80" s="87" t="n">
        <f aca="false">D80/C80</f>
        <v>0.339473684210526</v>
      </c>
      <c r="F80" s="88" t="n">
        <f aca="false">IF(B80="Предпосевная обработка",300,IF(B80="Внесение удобрений",90,IF(B80="Уборка",1893,"Введите коректное значение")))</f>
        <v>1893</v>
      </c>
      <c r="G80" s="88" t="n">
        <v>2306</v>
      </c>
      <c r="H80" s="87" t="n">
        <f aca="false">(F80/G80)*100</f>
        <v>82.0901994796184</v>
      </c>
      <c r="I80" s="88" t="n">
        <v>12</v>
      </c>
      <c r="J80" s="87" t="n">
        <f aca="false">C80*L80</f>
        <v>0.836</v>
      </c>
      <c r="K80" s="86" t="n">
        <f aca="false">J80*3.67</f>
        <v>3.06812</v>
      </c>
      <c r="L80" s="86" t="n">
        <v>0.44</v>
      </c>
      <c r="M80" s="87" t="n">
        <f aca="false">(N80*O80)+(P80+Q80+R80)</f>
        <v>1290.2</v>
      </c>
      <c r="N80" s="62" t="n">
        <v>487</v>
      </c>
      <c r="O80" s="0" t="n">
        <f aca="false">IF(Z80="Дизельное топливо",2.6,
 IF(Z80="Бензин",2.3,
 IF(Z80="Минеральные удобрения",0.89, IF(Z80="Пестициды",4.93,
 IF(Z80="Электроэнергия",0.5,"Введите коректное значение" )))))</f>
        <v>2.6</v>
      </c>
      <c r="P80" s="88" t="n">
        <v>15</v>
      </c>
      <c r="Q80" s="88" t="n">
        <v>1</v>
      </c>
      <c r="R80" s="88" t="n">
        <v>8</v>
      </c>
      <c r="S80" s="86" t="n">
        <f aca="false">M80+J80+E80+H80</f>
        <v>1373.46567316383</v>
      </c>
      <c r="T80" s="86"/>
      <c r="U80" s="87" t="n">
        <f aca="false">J80-S80</f>
        <v>-1372.62967316383</v>
      </c>
      <c r="V80" s="88" t="n">
        <v>54000</v>
      </c>
      <c r="W80" s="73" t="n">
        <v>4.539</v>
      </c>
      <c r="X80" s="87" t="n">
        <f aca="false">(W80+S80)/V80*100</f>
        <v>2.55186050585894</v>
      </c>
      <c r="Y80" s="0" t="str">
        <f aca="false">IF(AB80=1,"Предпосевная обработка",IF(AB80=2,"Внесение удобрений",IF(AB80=3,"Уборка","Введите коректное значение")))</f>
        <v>Введите коректное значение</v>
      </c>
      <c r="Z80" s="0" t="s">
        <v>137</v>
      </c>
      <c r="AA80" s="86"/>
      <c r="AI80" s="88"/>
    </row>
    <row r="81" customFormat="false" ht="15" hidden="false" customHeight="false" outlineLevel="0" collapsed="false">
      <c r="A81" s="59" t="n">
        <v>79</v>
      </c>
      <c r="B81" s="0" t="s">
        <v>132</v>
      </c>
      <c r="C81" s="85" t="n">
        <v>2.4</v>
      </c>
      <c r="D81" s="86" t="n">
        <v>0.645</v>
      </c>
      <c r="E81" s="87" t="n">
        <f aca="false">D81/C81</f>
        <v>0.26875</v>
      </c>
      <c r="F81" s="88" t="n">
        <f aca="false">IF(B81="Предпосевная обработка",300,IF(B81="Внесение удобрений",90,IF(B81="Уборка",1893,"Введите коректное значение")))</f>
        <v>1893</v>
      </c>
      <c r="G81" s="88" t="n">
        <v>2289</v>
      </c>
      <c r="H81" s="87" t="n">
        <f aca="false">(F81/G81)*100</f>
        <v>82.699868938401</v>
      </c>
      <c r="I81" s="88" t="n">
        <v>11</v>
      </c>
      <c r="J81" s="87" t="n">
        <f aca="false">C81*L81</f>
        <v>1.056</v>
      </c>
      <c r="K81" s="86" t="n">
        <f aca="false">J81*3.67</f>
        <v>3.87552</v>
      </c>
      <c r="L81" s="86" t="n">
        <v>0.44</v>
      </c>
      <c r="M81" s="87" t="n">
        <f aca="false">(N81*O81)+(P81+Q81+R81)</f>
        <v>201.5</v>
      </c>
      <c r="N81" s="62" t="n">
        <v>357</v>
      </c>
      <c r="O81" s="0" t="n">
        <f aca="false">IF(Z81="Дизельное топливо",2.6,
 IF(Z81="Бензин",2.3,
 IF(Z81="Минеральные удобрения",0.89, IF(Z81="Пестициды",4.93,
 IF(Z81="Электроэнергия",0.5,"Введите коректное значение" )))))</f>
        <v>0.5</v>
      </c>
      <c r="P81" s="88" t="n">
        <v>12</v>
      </c>
      <c r="Q81" s="88" t="n">
        <v>2</v>
      </c>
      <c r="R81" s="88" t="n">
        <v>9</v>
      </c>
      <c r="S81" s="86" t="n">
        <f aca="false">M81+J81+E81+H81</f>
        <v>285.524618938401</v>
      </c>
      <c r="T81" s="86"/>
      <c r="U81" s="87" t="n">
        <f aca="false">J81-S81</f>
        <v>-284.468618938401</v>
      </c>
      <c r="V81" s="88" t="n">
        <v>48000</v>
      </c>
      <c r="W81" s="73" t="n">
        <v>5.551</v>
      </c>
      <c r="X81" s="87" t="n">
        <f aca="false">(W81+S81)/V81*100</f>
        <v>0.606407539455002</v>
      </c>
      <c r="Y81" s="0" t="str">
        <f aca="false">IF(AB81=1,"Предпосевная обработка",IF(AB81=2,"Внесение удобрений",IF(AB81=3,"Уборка","Введите коректное значение")))</f>
        <v>Введите коректное значение</v>
      </c>
      <c r="Z81" s="0" t="s">
        <v>139</v>
      </c>
      <c r="AA81" s="86"/>
      <c r="AI81" s="88"/>
    </row>
    <row r="82" customFormat="false" ht="15" hidden="false" customHeight="false" outlineLevel="0" collapsed="false">
      <c r="A82" s="59" t="n">
        <v>80</v>
      </c>
      <c r="B82" s="0" t="s">
        <v>132</v>
      </c>
      <c r="C82" s="85" t="n">
        <v>4.1</v>
      </c>
      <c r="D82" s="86" t="n">
        <v>0.645</v>
      </c>
      <c r="E82" s="87" t="n">
        <f aca="false">D82/C82</f>
        <v>0.157317073170732</v>
      </c>
      <c r="F82" s="88" t="n">
        <f aca="false">IF(B82="Предпосевная обработка",300,IF(B82="Внесение удобрений",90,IF(B82="Уборка",1893,"Введите коректное значение")))</f>
        <v>1893</v>
      </c>
      <c r="G82" s="88" t="n">
        <v>2449</v>
      </c>
      <c r="H82" s="87" t="n">
        <f aca="false">(F82/G82)*100</f>
        <v>77.2968558595345</v>
      </c>
      <c r="I82" s="88" t="n">
        <v>15</v>
      </c>
      <c r="J82" s="87" t="n">
        <f aca="false">C82*L82</f>
        <v>1.804</v>
      </c>
      <c r="K82" s="86" t="n">
        <f aca="false">J82*3.67</f>
        <v>6.62068</v>
      </c>
      <c r="L82" s="86" t="n">
        <v>0.44</v>
      </c>
      <c r="M82" s="87" t="n">
        <f aca="false">(N82*O82)+(P82+Q82+R82)</f>
        <v>690.6</v>
      </c>
      <c r="N82" s="62" t="n">
        <v>256</v>
      </c>
      <c r="O82" s="0" t="n">
        <f aca="false">IF(Z82="Дизельное топливо",2.6,
 IF(Z82="Бензин",2.3,
 IF(Z82="Минеральные удобрения",0.89, IF(Z82="Пестициды",4.93,
 IF(Z82="Электроэнергия",0.5,"Введите коректное значение" )))))</f>
        <v>2.6</v>
      </c>
      <c r="P82" s="88" t="n">
        <v>15</v>
      </c>
      <c r="Q82" s="88" t="n">
        <v>1</v>
      </c>
      <c r="R82" s="88" t="n">
        <v>9</v>
      </c>
      <c r="S82" s="86" t="n">
        <f aca="false">M82+J82+E82+H82</f>
        <v>769.858172932705</v>
      </c>
      <c r="T82" s="86"/>
      <c r="U82" s="87" t="n">
        <f aca="false">J82-S82</f>
        <v>-768.054172932705</v>
      </c>
      <c r="V82" s="88" t="n">
        <v>59000</v>
      </c>
      <c r="W82" s="73" t="n">
        <v>4.872</v>
      </c>
      <c r="X82" s="87" t="n">
        <f aca="false">(W82+S82)/V82*100</f>
        <v>1.31310198802153</v>
      </c>
      <c r="Y82" s="0" t="str">
        <f aca="false">IF(AB82=1,"Предпосевная обработка",IF(AB82=2,"Внесение удобрений",IF(AB82=3,"Уборка","Введите коректное значение")))</f>
        <v>Введите коректное значение</v>
      </c>
      <c r="Z82" s="0" t="s">
        <v>137</v>
      </c>
      <c r="AA82" s="86"/>
      <c r="AI82" s="88"/>
    </row>
    <row r="83" customFormat="false" ht="15" hidden="false" customHeight="false" outlineLevel="0" collapsed="false">
      <c r="A83" s="59" t="n">
        <v>81</v>
      </c>
      <c r="B83" s="0" t="s">
        <v>132</v>
      </c>
      <c r="C83" s="85" t="n">
        <v>3.8</v>
      </c>
      <c r="D83" s="86" t="n">
        <v>0.645</v>
      </c>
      <c r="E83" s="87" t="n">
        <f aca="false">D83/C83</f>
        <v>0.169736842105263</v>
      </c>
      <c r="F83" s="88" t="n">
        <f aca="false">IF(B83="Предпосевная обработка",300,IF(B83="Внесение удобрений",90,IF(B83="Уборка",1893,"Введите коректное значение")))</f>
        <v>1893</v>
      </c>
      <c r="G83" s="88" t="n">
        <v>2039</v>
      </c>
      <c r="H83" s="87" t="n">
        <f aca="false">(F83/G83)*100</f>
        <v>92.8396272682688</v>
      </c>
      <c r="I83" s="88" t="n">
        <v>10</v>
      </c>
      <c r="J83" s="87" t="n">
        <f aca="false">C83*L83</f>
        <v>1.672</v>
      </c>
      <c r="K83" s="86" t="n">
        <f aca="false">J83*3.67</f>
        <v>6.13624</v>
      </c>
      <c r="L83" s="86" t="n">
        <v>0.44</v>
      </c>
      <c r="M83" s="87" t="n">
        <f aca="false">(N83*O83)+(P83+Q83+R83)</f>
        <v>1773.15</v>
      </c>
      <c r="N83" s="62" t="n">
        <v>355</v>
      </c>
      <c r="O83" s="0" t="n">
        <f aca="false">IF(Z83="Дизельное топливо",2.6,
 IF(Z83="Бензин",2.3,
 IF(Z83="Минеральные удобрения",0.89, IF(Z83="Пестициды",4.93,
 IF(Z83="Электроэнергия",0.5,"Введите коректное значение" )))))</f>
        <v>4.93</v>
      </c>
      <c r="P83" s="88" t="n">
        <v>13</v>
      </c>
      <c r="Q83" s="88" t="n">
        <v>1</v>
      </c>
      <c r="R83" s="88" t="n">
        <v>9</v>
      </c>
      <c r="S83" s="86" t="n">
        <f aca="false">M83+J83+E83+H83</f>
        <v>1867.83136411037</v>
      </c>
      <c r="T83" s="86"/>
      <c r="U83" s="87" t="n">
        <f aca="false">J83-S83</f>
        <v>-1866.15936411037</v>
      </c>
      <c r="V83" s="88" t="n">
        <v>49000</v>
      </c>
      <c r="W83" s="73" t="n">
        <v>5.015</v>
      </c>
      <c r="X83" s="87" t="n">
        <f aca="false">(W83+S83)/V83*100</f>
        <v>3.82213543695995</v>
      </c>
      <c r="Y83" s="0" t="str">
        <f aca="false">IF(AB83=1,"Предпосевная обработка",IF(AB83=2,"Внесение удобрений",IF(AB83=3,"Уборка","Введите коректное значение")))</f>
        <v>Введите коректное значение</v>
      </c>
      <c r="Z83" s="0" t="s">
        <v>138</v>
      </c>
      <c r="AA83" s="86"/>
      <c r="AI83" s="88"/>
    </row>
    <row r="84" customFormat="false" ht="15" hidden="false" customHeight="false" outlineLevel="0" collapsed="false">
      <c r="A84" s="59" t="n">
        <v>82</v>
      </c>
      <c r="B84" s="0" t="s">
        <v>136</v>
      </c>
      <c r="C84" s="85" t="n">
        <v>1.2</v>
      </c>
      <c r="D84" s="86" t="n">
        <v>0.645</v>
      </c>
      <c r="E84" s="87" t="n">
        <f aca="false">D84/C84</f>
        <v>0.5375</v>
      </c>
      <c r="F84" s="88" t="n">
        <f aca="false">IF(B84="Предпосевная обработка",300,IF(B84="Внесение удобрений",90,IF(B84="Уборка",1893,"Введите коректное значение")))</f>
        <v>300</v>
      </c>
      <c r="G84" s="88" t="n">
        <v>2301</v>
      </c>
      <c r="H84" s="87" t="n">
        <f aca="false">(F84/G84)*100</f>
        <v>13.0378096479791</v>
      </c>
      <c r="I84" s="88" t="n">
        <v>30</v>
      </c>
      <c r="J84" s="87" t="n">
        <f aca="false">C84*L84</f>
        <v>0.528</v>
      </c>
      <c r="K84" s="86" t="n">
        <f aca="false">J84*3.67</f>
        <v>1.93776</v>
      </c>
      <c r="L84" s="86" t="n">
        <v>0.44</v>
      </c>
      <c r="M84" s="87" t="n">
        <f aca="false">(N84*O84)+(P84+Q84+R84)</f>
        <v>123.13</v>
      </c>
      <c r="N84" s="62" t="n">
        <v>117</v>
      </c>
      <c r="O84" s="0" t="n">
        <f aca="false">IF(Z84="Дизельное топливо",2.6,
 IF(Z84="Бензин",2.3,
 IF(Z84="Минеральные удобрения",0.89, IF(Z84="Пестициды",4.93,
 IF(Z84="Электроэнергия",0.5,"Введите коректное значение" )))))</f>
        <v>0.89</v>
      </c>
      <c r="P84" s="88" t="n">
        <v>10</v>
      </c>
      <c r="Q84" s="88" t="n">
        <v>1</v>
      </c>
      <c r="R84" s="88" t="n">
        <v>8</v>
      </c>
      <c r="S84" s="86" t="n">
        <f aca="false">M84+J84+E84+H84</f>
        <v>137.233309647979</v>
      </c>
      <c r="T84" s="86"/>
      <c r="U84" s="87" t="n">
        <f aca="false">J84-S84</f>
        <v>-136.705309647979</v>
      </c>
      <c r="V84" s="88" t="n">
        <v>56000</v>
      </c>
      <c r="W84" s="73" t="n">
        <v>5.607</v>
      </c>
      <c r="X84" s="87" t="n">
        <f aca="false">(W84+S84)/V84*100</f>
        <v>0.255071981514248</v>
      </c>
      <c r="Y84" s="0" t="str">
        <f aca="false">IF(AB84=1,"Предпосевная обработка",IF(AB84=2,"Внесение удобрений",IF(AB84=3,"Уборка","Введите коректное значение")))</f>
        <v>Введите коректное значение</v>
      </c>
      <c r="Z84" s="0" t="s">
        <v>133</v>
      </c>
      <c r="AA84" s="86"/>
      <c r="AI84" s="88"/>
    </row>
    <row r="85" customFormat="false" ht="15" hidden="false" customHeight="false" outlineLevel="0" collapsed="false">
      <c r="A85" s="59" t="n">
        <v>83</v>
      </c>
      <c r="B85" s="0" t="s">
        <v>136</v>
      </c>
      <c r="C85" s="85" t="n">
        <v>1.6</v>
      </c>
      <c r="D85" s="86" t="n">
        <v>0.645</v>
      </c>
      <c r="E85" s="87" t="n">
        <f aca="false">D85/C85</f>
        <v>0.403125</v>
      </c>
      <c r="F85" s="88" t="n">
        <f aca="false">IF(B85="Предпосевная обработка",300,IF(B85="Внесение удобрений",90,IF(B85="Уборка",1893,"Введите коректное значение")))</f>
        <v>300</v>
      </c>
      <c r="G85" s="88" t="n">
        <v>2124</v>
      </c>
      <c r="H85" s="87" t="n">
        <f aca="false">(F85/G85)*100</f>
        <v>14.1242937853107</v>
      </c>
      <c r="I85" s="88" t="n">
        <v>12</v>
      </c>
      <c r="J85" s="87" t="n">
        <f aca="false">C85*L85</f>
        <v>0.704</v>
      </c>
      <c r="K85" s="86" t="n">
        <f aca="false">J85*3.67</f>
        <v>2.58368</v>
      </c>
      <c r="L85" s="86" t="n">
        <v>0.44</v>
      </c>
      <c r="M85" s="87" t="n">
        <f aca="false">(N85*O85)+(P85+Q85+R85)</f>
        <v>1316.8</v>
      </c>
      <c r="N85" s="62" t="n">
        <v>498</v>
      </c>
      <c r="O85" s="0" t="n">
        <f aca="false">IF(Z85="Дизельное топливо",2.6,
 IF(Z85="Бензин",2.3,
 IF(Z85="Минеральные удобрения",0.89, IF(Z85="Пестициды",4.93,
 IF(Z85="Электроэнергия",0.5,"Введите коректное значение" )))))</f>
        <v>2.6</v>
      </c>
      <c r="P85" s="88" t="n">
        <v>13</v>
      </c>
      <c r="Q85" s="88" t="n">
        <v>1</v>
      </c>
      <c r="R85" s="88" t="n">
        <v>8</v>
      </c>
      <c r="S85" s="86" t="n">
        <f aca="false">M85+J85+E85+H85</f>
        <v>1332.03141878531</v>
      </c>
      <c r="T85" s="86"/>
      <c r="U85" s="87" t="n">
        <f aca="false">J85-S85</f>
        <v>-1331.32741878531</v>
      </c>
      <c r="V85" s="88" t="n">
        <v>61000</v>
      </c>
      <c r="W85" s="73" t="n">
        <v>5.952</v>
      </c>
      <c r="X85" s="87" t="n">
        <f aca="false">(W85+S85)/V85*100</f>
        <v>2.19341544063166</v>
      </c>
      <c r="Y85" s="0" t="str">
        <f aca="false">IF(AB85=1,"Предпосевная обработка",IF(AB85=2,"Внесение удобрений",IF(AB85=3,"Уборка","Введите коректное значение")))</f>
        <v>Введите коректное значение</v>
      </c>
      <c r="Z85" s="0" t="s">
        <v>137</v>
      </c>
      <c r="AA85" s="86"/>
      <c r="AI85" s="88"/>
    </row>
    <row r="86" customFormat="false" ht="15" hidden="false" customHeight="false" outlineLevel="0" collapsed="false">
      <c r="A86" s="59" t="n">
        <v>84</v>
      </c>
      <c r="B86" s="0" t="s">
        <v>136</v>
      </c>
      <c r="C86" s="85" t="n">
        <v>1.1</v>
      </c>
      <c r="D86" s="86" t="n">
        <v>0.645</v>
      </c>
      <c r="E86" s="87" t="n">
        <f aca="false">D86/C86</f>
        <v>0.586363636363636</v>
      </c>
      <c r="F86" s="88" t="n">
        <f aca="false">IF(B86="Предпосевная обработка",300,IF(B86="Внесение удобрений",90,IF(B86="Уборка",1893,"Введите коректное значение")))</f>
        <v>300</v>
      </c>
      <c r="G86" s="88" t="n">
        <v>2400</v>
      </c>
      <c r="H86" s="87" t="n">
        <f aca="false">(F86/G86)*100</f>
        <v>12.5</v>
      </c>
      <c r="I86" s="88" t="n">
        <v>28</v>
      </c>
      <c r="J86" s="87" t="n">
        <f aca="false">C86*L86</f>
        <v>0.484</v>
      </c>
      <c r="K86" s="86" t="n">
        <f aca="false">J86*3.67</f>
        <v>1.77628</v>
      </c>
      <c r="L86" s="86" t="n">
        <v>0.44</v>
      </c>
      <c r="M86" s="87" t="n">
        <f aca="false">(N86*O86)+(P86+Q86+R86)</f>
        <v>76.5</v>
      </c>
      <c r="N86" s="62" t="n">
        <v>115</v>
      </c>
      <c r="O86" s="0" t="n">
        <f aca="false">IF(Z86="Дизельное топливо",2.6,
 IF(Z86="Бензин",2.3,
 IF(Z86="Минеральные удобрения",0.89, IF(Z86="Пестициды",4.93,
 IF(Z86="Электроэнергия",0.5,"Введите коректное значение" )))))</f>
        <v>0.5</v>
      </c>
      <c r="P86" s="88" t="n">
        <v>10</v>
      </c>
      <c r="Q86" s="88" t="n">
        <v>1</v>
      </c>
      <c r="R86" s="88" t="n">
        <v>8</v>
      </c>
      <c r="S86" s="86" t="n">
        <f aca="false">M86+J86+E86+H86</f>
        <v>90.0703636363636</v>
      </c>
      <c r="T86" s="86"/>
      <c r="U86" s="87" t="n">
        <f aca="false">J86-S86</f>
        <v>-89.5863636363636</v>
      </c>
      <c r="V86" s="88" t="n">
        <v>55000</v>
      </c>
      <c r="W86" s="73" t="n">
        <v>5.829</v>
      </c>
      <c r="X86" s="87" t="n">
        <f aca="false">(W86+S86)/V86*100</f>
        <v>0.174362479338843</v>
      </c>
      <c r="Y86" s="0" t="str">
        <f aca="false">IF(AB86=1,"Предпосевная обработка",IF(AB86=2,"Внесение удобрений",IF(AB86=3,"Уборка","Введите коректное значение")))</f>
        <v>Введите коректное значение</v>
      </c>
      <c r="Z86" s="0" t="s">
        <v>139</v>
      </c>
      <c r="AA86" s="86"/>
      <c r="AI86" s="88"/>
    </row>
    <row r="87" customFormat="false" ht="15" hidden="false" customHeight="false" outlineLevel="0" collapsed="false">
      <c r="A87" s="59" t="n">
        <v>85</v>
      </c>
      <c r="B87" s="0" t="s">
        <v>134</v>
      </c>
      <c r="C87" s="85" t="n">
        <v>1.9</v>
      </c>
      <c r="D87" s="86" t="n">
        <v>0.645</v>
      </c>
      <c r="E87" s="87" t="n">
        <f aca="false">D87/C87</f>
        <v>0.339473684210526</v>
      </c>
      <c r="F87" s="88" t="n">
        <f aca="false">IF(B87="Предпосевная обработка",300,IF(B87="Внесение удобрений",90,IF(B87="Уборка",1893,"Введите коректное значение")))</f>
        <v>90</v>
      </c>
      <c r="G87" s="88" t="n">
        <v>2243</v>
      </c>
      <c r="H87" s="87" t="n">
        <f aca="false">(F87/G87)*100</f>
        <v>4.01248328131966</v>
      </c>
      <c r="I87" s="88" t="n">
        <v>29</v>
      </c>
      <c r="J87" s="87" t="n">
        <f aca="false">C87*L87</f>
        <v>0.836</v>
      </c>
      <c r="K87" s="86" t="n">
        <f aca="false">J87*3.67</f>
        <v>3.06812</v>
      </c>
      <c r="L87" s="86" t="n">
        <v>0.44</v>
      </c>
      <c r="M87" s="87" t="n">
        <f aca="false">(N87*O87)+(P87+Q87+R87)</f>
        <v>985.6</v>
      </c>
      <c r="N87" s="62" t="n">
        <v>371</v>
      </c>
      <c r="O87" s="0" t="n">
        <f aca="false">IF(Z87="Дизельное топливо",2.6,
 IF(Z87="Бензин",2.3,
 IF(Z87="Минеральные удобрения",0.89, IF(Z87="Пестициды",4.93,
 IF(Z87="Электроэнергия",0.5,"Введите коректное значение" )))))</f>
        <v>2.6</v>
      </c>
      <c r="P87" s="88" t="n">
        <v>11</v>
      </c>
      <c r="Q87" s="88" t="n">
        <v>2</v>
      </c>
      <c r="R87" s="88" t="n">
        <v>8</v>
      </c>
      <c r="S87" s="86" t="n">
        <f aca="false">M87+J87+E87+H87</f>
        <v>990.78795696553</v>
      </c>
      <c r="T87" s="86"/>
      <c r="U87" s="87" t="n">
        <f aca="false">J87-S87</f>
        <v>-989.95195696553</v>
      </c>
      <c r="V87" s="88" t="n">
        <v>61000</v>
      </c>
      <c r="W87" s="73" t="n">
        <v>3.649</v>
      </c>
      <c r="X87" s="87" t="n">
        <f aca="false">(W87+S87)/V87*100</f>
        <v>1.63022451961562</v>
      </c>
      <c r="Y87" s="0" t="str">
        <f aca="false">IF(AB87=1,"Предпосевная обработка",IF(AB87=2,"Внесение удобрений",IF(AB87=3,"Уборка","Введите коректное значение")))</f>
        <v>Введите коректное значение</v>
      </c>
      <c r="Z87" s="0" t="s">
        <v>137</v>
      </c>
      <c r="AA87" s="86"/>
      <c r="AI87" s="88"/>
    </row>
    <row r="88" customFormat="false" ht="15" hidden="false" customHeight="false" outlineLevel="0" collapsed="false">
      <c r="A88" s="59" t="n">
        <v>86</v>
      </c>
      <c r="B88" s="0" t="s">
        <v>134</v>
      </c>
      <c r="C88" s="85" t="n">
        <v>2</v>
      </c>
      <c r="D88" s="86" t="n">
        <v>0.645</v>
      </c>
      <c r="E88" s="87" t="n">
        <f aca="false">D88/C88</f>
        <v>0.3225</v>
      </c>
      <c r="F88" s="88" t="n">
        <f aca="false">IF(B88="Предпосевная обработка",300,IF(B88="Внесение удобрений",90,IF(B88="Уборка",1893,"Введите коректное значение")))</f>
        <v>90</v>
      </c>
      <c r="G88" s="88" t="n">
        <v>2315</v>
      </c>
      <c r="H88" s="87" t="n">
        <f aca="false">(F88/G88)*100</f>
        <v>3.88768898488121</v>
      </c>
      <c r="I88" s="88" t="n">
        <v>24</v>
      </c>
      <c r="J88" s="87" t="n">
        <f aca="false">C88*L88</f>
        <v>0.88</v>
      </c>
      <c r="K88" s="86" t="n">
        <f aca="false">J88*3.67</f>
        <v>3.2296</v>
      </c>
      <c r="L88" s="86" t="n">
        <v>0.44</v>
      </c>
      <c r="M88" s="87" t="n">
        <f aca="false">(N88*O88)+(P88+Q88+R88)</f>
        <v>146.5</v>
      </c>
      <c r="N88" s="62" t="n">
        <v>247</v>
      </c>
      <c r="O88" s="0" t="n">
        <f aca="false">IF(Z88="Дизельное топливо",2.6,
 IF(Z88="Бензин",2.3,
 IF(Z88="Минеральные удобрения",0.89, IF(Z88="Пестициды",4.93,
 IF(Z88="Электроэнергия",0.5,"Введите коректное значение" )))))</f>
        <v>0.5</v>
      </c>
      <c r="P88" s="88" t="n">
        <v>13</v>
      </c>
      <c r="Q88" s="88" t="n">
        <v>2</v>
      </c>
      <c r="R88" s="88" t="n">
        <v>8</v>
      </c>
      <c r="S88" s="86" t="n">
        <f aca="false">M88+J88+E88+H88</f>
        <v>151.590188984881</v>
      </c>
      <c r="T88" s="86"/>
      <c r="U88" s="87" t="n">
        <f aca="false">J88-S88</f>
        <v>-150.710188984881</v>
      </c>
      <c r="V88" s="88" t="n">
        <v>56000</v>
      </c>
      <c r="W88" s="73" t="n">
        <v>5.369</v>
      </c>
      <c r="X88" s="87" t="n">
        <f aca="false">(W88+S88)/V88*100</f>
        <v>0.280284266044431</v>
      </c>
      <c r="Y88" s="0" t="str">
        <f aca="false">IF(AB88=1,"Предпосевная обработка",IF(AB88=2,"Внесение удобрений",IF(AB88=3,"Уборка","Введите коректное значение")))</f>
        <v>Введите коректное значение</v>
      </c>
      <c r="Z88" s="0" t="s">
        <v>139</v>
      </c>
      <c r="AA88" s="86"/>
      <c r="AI88" s="88"/>
    </row>
    <row r="89" customFormat="false" ht="15" hidden="false" customHeight="false" outlineLevel="0" collapsed="false">
      <c r="A89" s="59" t="n">
        <v>87</v>
      </c>
      <c r="B89" s="0" t="s">
        <v>134</v>
      </c>
      <c r="C89" s="85" t="n">
        <v>4.7</v>
      </c>
      <c r="D89" s="86" t="n">
        <v>0.645</v>
      </c>
      <c r="E89" s="87" t="n">
        <f aca="false">D89/C89</f>
        <v>0.137234042553192</v>
      </c>
      <c r="F89" s="88" t="n">
        <f aca="false">IF(B89="Предпосевная обработка",300,IF(B89="Внесение удобрений",90,IF(B89="Уборка",1893,"Введите коректное значение")))</f>
        <v>90</v>
      </c>
      <c r="G89" s="88" t="n">
        <v>2353</v>
      </c>
      <c r="H89" s="87" t="n">
        <f aca="false">(F89/G89)*100</f>
        <v>3.82490437739057</v>
      </c>
      <c r="I89" s="88" t="n">
        <v>18</v>
      </c>
      <c r="J89" s="87" t="n">
        <f aca="false">C89*L89</f>
        <v>2.068</v>
      </c>
      <c r="K89" s="86" t="n">
        <f aca="false">J89*3.67</f>
        <v>7.58956</v>
      </c>
      <c r="L89" s="86" t="n">
        <v>0.44</v>
      </c>
      <c r="M89" s="87" t="n">
        <f aca="false">(N89*O89)+(P89+Q89+R89)</f>
        <v>2240.5</v>
      </c>
      <c r="N89" s="62" t="n">
        <v>450</v>
      </c>
      <c r="O89" s="0" t="n">
        <f aca="false">IF(Z89="Дизельное топливо",2.6,
 IF(Z89="Бензин",2.3,
 IF(Z89="Минеральные удобрения",0.89, IF(Z89="Пестициды",4.93,
 IF(Z89="Электроэнергия",0.5,"Введите коректное значение" )))))</f>
        <v>4.93</v>
      </c>
      <c r="P89" s="88" t="n">
        <v>13</v>
      </c>
      <c r="Q89" s="88" t="n">
        <v>2</v>
      </c>
      <c r="R89" s="88" t="n">
        <v>7</v>
      </c>
      <c r="S89" s="86" t="n">
        <f aca="false">M89+J89+E89+H89</f>
        <v>2246.53013841994</v>
      </c>
      <c r="T89" s="86"/>
      <c r="U89" s="87" t="n">
        <f aca="false">J89-S89</f>
        <v>-2244.46213841994</v>
      </c>
      <c r="V89" s="88" t="n">
        <v>58000</v>
      </c>
      <c r="W89" s="73" t="n">
        <v>5.368</v>
      </c>
      <c r="X89" s="87" t="n">
        <f aca="false">(W89+S89)/V89*100</f>
        <v>3.88258299727577</v>
      </c>
      <c r="Y89" s="0" t="str">
        <f aca="false">IF(AB89=1,"Предпосевная обработка",IF(AB89=2,"Внесение удобрений",IF(AB89=3,"Уборка","Введите коректное значение")))</f>
        <v>Введите коректное значение</v>
      </c>
      <c r="Z89" s="0" t="s">
        <v>138</v>
      </c>
      <c r="AA89" s="86"/>
      <c r="AI89" s="88"/>
    </row>
    <row r="90" customFormat="false" ht="15" hidden="false" customHeight="false" outlineLevel="0" collapsed="false">
      <c r="A90" s="59" t="n">
        <v>88</v>
      </c>
      <c r="B90" s="0" t="s">
        <v>136</v>
      </c>
      <c r="C90" s="85" t="n">
        <v>2.1</v>
      </c>
      <c r="D90" s="86" t="n">
        <v>0.645</v>
      </c>
      <c r="E90" s="87" t="n">
        <f aca="false">D90/C90</f>
        <v>0.307142857142857</v>
      </c>
      <c r="F90" s="88" t="n">
        <f aca="false">IF(B90="Предпосевная обработка",300,IF(B90="Внесение удобрений",90,IF(B90="Уборка",1893,"Введите коректное значение")))</f>
        <v>300</v>
      </c>
      <c r="G90" s="88" t="n">
        <v>2436</v>
      </c>
      <c r="H90" s="87" t="n">
        <f aca="false">(F90/G90)*100</f>
        <v>12.3152709359606</v>
      </c>
      <c r="I90" s="88" t="n">
        <v>30</v>
      </c>
      <c r="J90" s="87" t="n">
        <f aca="false">C90*L90</f>
        <v>0.924</v>
      </c>
      <c r="K90" s="86" t="n">
        <f aca="false">J90*3.67</f>
        <v>3.39108</v>
      </c>
      <c r="L90" s="86" t="n">
        <v>0.44</v>
      </c>
      <c r="M90" s="87" t="n">
        <f aca="false">(N90*O90)+(P90+Q90+R90)</f>
        <v>390</v>
      </c>
      <c r="N90" s="62" t="n">
        <v>160</v>
      </c>
      <c r="O90" s="0" t="n">
        <f aca="false">IF(Z90="Дизельное топливо",2.6,
 IF(Z90="Бензин",2.3,
 IF(Z90="Минеральные удобрения",0.89, IF(Z90="Пестициды",4.93,
 IF(Z90="Электроэнергия",0.5,"Введите коректное значение" )))))</f>
        <v>2.3</v>
      </c>
      <c r="P90" s="88" t="n">
        <v>12</v>
      </c>
      <c r="Q90" s="88" t="n">
        <v>2</v>
      </c>
      <c r="R90" s="88" t="n">
        <v>8</v>
      </c>
      <c r="S90" s="86" t="n">
        <f aca="false">M90+J90+E90+H90</f>
        <v>403.546413793103</v>
      </c>
      <c r="T90" s="86"/>
      <c r="U90" s="87" t="n">
        <f aca="false">J90-S90</f>
        <v>-402.622413793104</v>
      </c>
      <c r="V90" s="88" t="n">
        <v>48000</v>
      </c>
      <c r="W90" s="73" t="n">
        <v>3.827</v>
      </c>
      <c r="X90" s="87" t="n">
        <f aca="false">(W90+S90)/V90*100</f>
        <v>0.848694612068966</v>
      </c>
      <c r="Y90" s="0" t="str">
        <f aca="false">IF(AB90=1,"Предпосевная обработка",IF(AB90=2,"Внесение удобрений",IF(AB90=3,"Уборка","Введите коректное значение")))</f>
        <v>Введите коректное значение</v>
      </c>
      <c r="Z90" s="0" t="s">
        <v>135</v>
      </c>
      <c r="AA90" s="86"/>
      <c r="AI90" s="88"/>
    </row>
    <row r="91" customFormat="false" ht="15" hidden="false" customHeight="false" outlineLevel="0" collapsed="false">
      <c r="A91" s="59" t="n">
        <v>89</v>
      </c>
      <c r="B91" s="0" t="s">
        <v>136</v>
      </c>
      <c r="C91" s="85" t="n">
        <v>4.7</v>
      </c>
      <c r="D91" s="86" t="n">
        <v>0.645</v>
      </c>
      <c r="E91" s="87" t="n">
        <f aca="false">D91/C91</f>
        <v>0.137234042553192</v>
      </c>
      <c r="F91" s="88" t="n">
        <f aca="false">IF(B91="Предпосевная обработка",300,IF(B91="Внесение удобрений",90,IF(B91="Уборка",1893,"Введите коректное значение")))</f>
        <v>300</v>
      </c>
      <c r="G91" s="88" t="n">
        <v>2057</v>
      </c>
      <c r="H91" s="87" t="n">
        <f aca="false">(F91/G91)*100</f>
        <v>14.5843461351483</v>
      </c>
      <c r="I91" s="88" t="n">
        <v>17</v>
      </c>
      <c r="J91" s="87" t="n">
        <f aca="false">C91*L91</f>
        <v>2.068</v>
      </c>
      <c r="K91" s="86" t="n">
        <f aca="false">J91*3.67</f>
        <v>7.58956</v>
      </c>
      <c r="L91" s="86" t="n">
        <v>0.44</v>
      </c>
      <c r="M91" s="87" t="n">
        <f aca="false">(N91*O91)+(P91+Q91+R91)</f>
        <v>1870.75</v>
      </c>
      <c r="N91" s="62" t="n">
        <v>375</v>
      </c>
      <c r="O91" s="0" t="n">
        <f aca="false">IF(Z91="Дизельное топливо",2.6,
 IF(Z91="Бензин",2.3,
 IF(Z91="Минеральные удобрения",0.89, IF(Z91="Пестициды",4.93,
 IF(Z91="Электроэнергия",0.5,"Введите коректное значение" )))))</f>
        <v>4.93</v>
      </c>
      <c r="P91" s="88" t="n">
        <v>13</v>
      </c>
      <c r="Q91" s="88" t="n">
        <v>1</v>
      </c>
      <c r="R91" s="88" t="n">
        <v>8</v>
      </c>
      <c r="S91" s="86" t="n">
        <f aca="false">M91+J91+E91+H91</f>
        <v>1887.5395801777</v>
      </c>
      <c r="T91" s="86"/>
      <c r="U91" s="87" t="n">
        <f aca="false">J91-S91</f>
        <v>-1885.4715801777</v>
      </c>
      <c r="V91" s="88" t="n">
        <v>57000</v>
      </c>
      <c r="W91" s="73" t="n">
        <v>6.12</v>
      </c>
      <c r="X91" s="87" t="n">
        <f aca="false">(W91+S91)/V91*100</f>
        <v>3.32220978978544</v>
      </c>
      <c r="Y91" s="0" t="str">
        <f aca="false">IF(AB91=1,"Предпосевная обработка",IF(AB91=2,"Внесение удобрений",IF(AB91=3,"Уборка","Введите коректное значение")))</f>
        <v>Введите коректное значение</v>
      </c>
      <c r="Z91" s="0" t="s">
        <v>138</v>
      </c>
      <c r="AA91" s="86"/>
      <c r="AI91" s="88"/>
    </row>
    <row r="92" customFormat="false" ht="15" hidden="false" customHeight="false" outlineLevel="0" collapsed="false">
      <c r="A92" s="59" t="n">
        <v>90</v>
      </c>
      <c r="B92" s="0" t="s">
        <v>132</v>
      </c>
      <c r="C92" s="85" t="n">
        <v>5.5</v>
      </c>
      <c r="D92" s="86" t="n">
        <v>0.645</v>
      </c>
      <c r="E92" s="87" t="n">
        <f aca="false">D92/C92</f>
        <v>0.117272727272727</v>
      </c>
      <c r="F92" s="88" t="n">
        <f aca="false">IF(B92="Предпосевная обработка",300,IF(B92="Внесение удобрений",90,IF(B92="Уборка",1893,"Введите коректное значение")))</f>
        <v>1893</v>
      </c>
      <c r="G92" s="88" t="n">
        <v>2353</v>
      </c>
      <c r="H92" s="87" t="n">
        <f aca="false">(F92/G92)*100</f>
        <v>80.4504887377816</v>
      </c>
      <c r="I92" s="88" t="n">
        <v>11</v>
      </c>
      <c r="J92" s="87" t="n">
        <f aca="false">C92*L92</f>
        <v>2.42</v>
      </c>
      <c r="K92" s="86" t="n">
        <f aca="false">J92*3.67</f>
        <v>8.8814</v>
      </c>
      <c r="L92" s="86" t="n">
        <v>0.44</v>
      </c>
      <c r="M92" s="87" t="n">
        <f aca="false">(N92*O92)+(P92+Q92+R92)</f>
        <v>175</v>
      </c>
      <c r="N92" s="62" t="n">
        <v>304</v>
      </c>
      <c r="O92" s="0" t="n">
        <f aca="false">IF(Z92="Дизельное топливо",2.6,
 IF(Z92="Бензин",2.3,
 IF(Z92="Минеральные удобрения",0.89, IF(Z92="Пестициды",4.93,
 IF(Z92="Электроэнергия",0.5,"Введите коректное значение" )))))</f>
        <v>0.5</v>
      </c>
      <c r="P92" s="88" t="n">
        <v>14</v>
      </c>
      <c r="Q92" s="88" t="n">
        <v>1</v>
      </c>
      <c r="R92" s="88" t="n">
        <v>8</v>
      </c>
      <c r="S92" s="86" t="n">
        <f aca="false">M92+J92+E92+H92</f>
        <v>257.987761465054</v>
      </c>
      <c r="T92" s="86"/>
      <c r="U92" s="87" t="n">
        <f aca="false">J92-S92</f>
        <v>-255.567761465054</v>
      </c>
      <c r="V92" s="88" t="n">
        <v>55000</v>
      </c>
      <c r="W92" s="73" t="n">
        <v>6.3</v>
      </c>
      <c r="X92" s="87" t="n">
        <f aca="false">(W92+S92)/V92*100</f>
        <v>0.480523202663735</v>
      </c>
      <c r="Y92" s="0" t="str">
        <f aca="false">IF(AB92=1,"Предпосевная обработка",IF(AB92=2,"Внесение удобрений",IF(AB92=3,"Уборка","Введите коректное значение")))</f>
        <v>Введите коректное значение</v>
      </c>
      <c r="Z92" s="0" t="s">
        <v>139</v>
      </c>
      <c r="AA92" s="86"/>
      <c r="AI92" s="88"/>
    </row>
    <row r="93" customFormat="false" ht="15" hidden="false" customHeight="false" outlineLevel="0" collapsed="false">
      <c r="A93" s="59" t="n">
        <v>91</v>
      </c>
      <c r="B93" s="0" t="s">
        <v>132</v>
      </c>
      <c r="C93" s="85" t="n">
        <v>5.6</v>
      </c>
      <c r="D93" s="86" t="n">
        <v>0.645</v>
      </c>
      <c r="E93" s="87" t="n">
        <f aca="false">D93/C93</f>
        <v>0.115178571428571</v>
      </c>
      <c r="F93" s="88" t="n">
        <f aca="false">IF(B93="Предпосевная обработка",300,IF(B93="Внесение удобрений",90,IF(B93="Уборка",1893,"Введите коректное значение")))</f>
        <v>1893</v>
      </c>
      <c r="G93" s="88" t="n">
        <v>2424</v>
      </c>
      <c r="H93" s="87" t="n">
        <f aca="false">(F93/G93)*100</f>
        <v>78.0940594059406</v>
      </c>
      <c r="I93" s="88" t="n">
        <v>13</v>
      </c>
      <c r="J93" s="87" t="n">
        <f aca="false">C93*L93</f>
        <v>2.464</v>
      </c>
      <c r="K93" s="86" t="n">
        <f aca="false">J93*3.67</f>
        <v>9.04288</v>
      </c>
      <c r="L93" s="86" t="n">
        <v>0.44</v>
      </c>
      <c r="M93" s="87" t="n">
        <f aca="false">(N93*O93)+(P93+Q93+R93)</f>
        <v>330.4</v>
      </c>
      <c r="N93" s="62" t="n">
        <v>119</v>
      </c>
      <c r="O93" s="0" t="n">
        <f aca="false">IF(Z93="Дизельное топливо",2.6,
 IF(Z93="Бензин",2.3,
 IF(Z93="Минеральные удобрения",0.89, IF(Z93="Пестициды",4.93,
 IF(Z93="Электроэнергия",0.5,"Введите коректное значение" )))))</f>
        <v>2.6</v>
      </c>
      <c r="P93" s="88" t="n">
        <v>13</v>
      </c>
      <c r="Q93" s="88" t="n">
        <v>1</v>
      </c>
      <c r="R93" s="88" t="n">
        <v>7</v>
      </c>
      <c r="S93" s="86" t="n">
        <f aca="false">M93+J93+E93+H93</f>
        <v>411.073237977369</v>
      </c>
      <c r="T93" s="86"/>
      <c r="U93" s="87" t="n">
        <f aca="false">J93-S93</f>
        <v>-408.609237977369</v>
      </c>
      <c r="V93" s="88" t="n">
        <v>56000</v>
      </c>
      <c r="W93" s="73" t="n">
        <v>5.94</v>
      </c>
      <c r="X93" s="87" t="n">
        <f aca="false">(W93+S93)/V93*100</f>
        <v>0.744666496388159</v>
      </c>
      <c r="Y93" s="0" t="str">
        <f aca="false">IF(AB93=1,"Предпосевная обработка",IF(AB93=2,"Внесение удобрений",IF(AB93=3,"Уборка","Введите коректное значение")))</f>
        <v>Введите коректное значение</v>
      </c>
      <c r="Z93" s="0" t="s">
        <v>137</v>
      </c>
      <c r="AA93" s="86"/>
      <c r="AI93" s="88"/>
    </row>
    <row r="94" customFormat="false" ht="15" hidden="false" customHeight="false" outlineLevel="0" collapsed="false">
      <c r="A94" s="59" t="n">
        <v>92</v>
      </c>
      <c r="B94" s="0" t="s">
        <v>132</v>
      </c>
      <c r="C94" s="85" t="n">
        <v>0.9</v>
      </c>
      <c r="D94" s="86" t="n">
        <v>0.645</v>
      </c>
      <c r="E94" s="87" t="n">
        <f aca="false">D94/C94</f>
        <v>0.716666666666667</v>
      </c>
      <c r="F94" s="88" t="n">
        <f aca="false">IF(B94="Предпосевная обработка",300,IF(B94="Внесение удобрений",90,IF(B94="Уборка",1893,"Введите коректное значение")))</f>
        <v>1893</v>
      </c>
      <c r="G94" s="88" t="n">
        <v>2075</v>
      </c>
      <c r="H94" s="87" t="n">
        <f aca="false">(F94/G94)*100</f>
        <v>91.2289156626506</v>
      </c>
      <c r="I94" s="88" t="n">
        <v>23</v>
      </c>
      <c r="J94" s="87" t="n">
        <f aca="false">C94*L94</f>
        <v>0.396</v>
      </c>
      <c r="K94" s="86" t="n">
        <f aca="false">J94*3.67</f>
        <v>1.45332</v>
      </c>
      <c r="L94" s="86" t="n">
        <v>0.44</v>
      </c>
      <c r="M94" s="87" t="n">
        <f aca="false">(N94*O94)+(P94+Q94+R94)</f>
        <v>251</v>
      </c>
      <c r="N94" s="62" t="n">
        <v>464</v>
      </c>
      <c r="O94" s="0" t="n">
        <f aca="false">IF(Z94="Дизельное топливо",2.6,
 IF(Z94="Бензин",2.3,
 IF(Z94="Минеральные удобрения",0.89, IF(Z94="Пестициды",4.93,
 IF(Z94="Электроэнергия",0.5,"Введите коректное значение" )))))</f>
        <v>0.5</v>
      </c>
      <c r="P94" s="88" t="n">
        <v>10</v>
      </c>
      <c r="Q94" s="88" t="n">
        <v>1</v>
      </c>
      <c r="R94" s="88" t="n">
        <v>8</v>
      </c>
      <c r="S94" s="86" t="n">
        <f aca="false">M94+J94+E94+H94</f>
        <v>343.341582329317</v>
      </c>
      <c r="T94" s="86"/>
      <c r="U94" s="87" t="n">
        <f aca="false">J94-S94</f>
        <v>-342.945582329317</v>
      </c>
      <c r="V94" s="88" t="n">
        <v>62000</v>
      </c>
      <c r="W94" s="73" t="n">
        <v>4.45</v>
      </c>
      <c r="X94" s="87" t="n">
        <f aca="false">(W94+S94)/V94*100</f>
        <v>0.560954165047286</v>
      </c>
      <c r="Y94" s="0" t="str">
        <f aca="false">IF(AB94=1,"Предпосевная обработка",IF(AB94=2,"Внесение удобрений",IF(AB94=3,"Уборка","Введите коректное значение")))</f>
        <v>Введите коректное значение</v>
      </c>
      <c r="Z94" s="0" t="s">
        <v>139</v>
      </c>
      <c r="AA94" s="86"/>
      <c r="AI94" s="88"/>
    </row>
    <row r="95" customFormat="false" ht="15" hidden="false" customHeight="false" outlineLevel="0" collapsed="false">
      <c r="A95" s="59" t="n">
        <v>93</v>
      </c>
      <c r="B95" s="0" t="s">
        <v>134</v>
      </c>
      <c r="C95" s="85" t="n">
        <v>4.6</v>
      </c>
      <c r="D95" s="86" t="n">
        <v>0.645</v>
      </c>
      <c r="E95" s="87" t="n">
        <f aca="false">D95/C95</f>
        <v>0.140217391304348</v>
      </c>
      <c r="F95" s="88" t="n">
        <f aca="false">IF(B95="Предпосевная обработка",300,IF(B95="Внесение удобрений",90,IF(B95="Уборка",1893,"Введите коректное значение")))</f>
        <v>90</v>
      </c>
      <c r="G95" s="88" t="n">
        <v>2295</v>
      </c>
      <c r="H95" s="87" t="n">
        <f aca="false">(F95/G95)*100</f>
        <v>3.92156862745098</v>
      </c>
      <c r="I95" s="88" t="n">
        <v>19</v>
      </c>
      <c r="J95" s="87" t="n">
        <f aca="false">C95*L95</f>
        <v>2.024</v>
      </c>
      <c r="K95" s="86" t="n">
        <f aca="false">J95*3.67</f>
        <v>7.42808</v>
      </c>
      <c r="L95" s="86" t="n">
        <v>0.44</v>
      </c>
      <c r="M95" s="87" t="n">
        <f aca="false">(N95*O95)+(P95+Q95+R95)</f>
        <v>532.3</v>
      </c>
      <c r="N95" s="62" t="n">
        <v>221</v>
      </c>
      <c r="O95" s="0" t="n">
        <f aca="false">IF(Z95="Дизельное топливо",2.6,
 IF(Z95="Бензин",2.3,
 IF(Z95="Минеральные удобрения",0.89, IF(Z95="Пестициды",4.93,
 IF(Z95="Электроэнергия",0.5,"Введите коректное значение" )))))</f>
        <v>2.3</v>
      </c>
      <c r="P95" s="88" t="n">
        <v>15</v>
      </c>
      <c r="Q95" s="88" t="n">
        <v>2</v>
      </c>
      <c r="R95" s="88" t="n">
        <v>7</v>
      </c>
      <c r="S95" s="86" t="n">
        <f aca="false">M95+J95+E95+H95</f>
        <v>538.385786018755</v>
      </c>
      <c r="T95" s="86"/>
      <c r="U95" s="87" t="n">
        <f aca="false">J95-S95</f>
        <v>-536.361786018755</v>
      </c>
      <c r="V95" s="88" t="n">
        <v>49000</v>
      </c>
      <c r="W95" s="73" t="n">
        <v>6.643</v>
      </c>
      <c r="X95" s="87" t="n">
        <f aca="false">(W95+S95)/V95*100</f>
        <v>1.11230364493624</v>
      </c>
      <c r="Y95" s="0" t="str">
        <f aca="false">IF(AB95=1,"Предпосевная обработка",IF(AB95=2,"Внесение удобрений",IF(AB95=3,"Уборка","Введите коректное значение")))</f>
        <v>Введите коректное значение</v>
      </c>
      <c r="Z95" s="0" t="s">
        <v>135</v>
      </c>
      <c r="AA95" s="86"/>
      <c r="AI95" s="88"/>
    </row>
    <row r="96" customFormat="false" ht="15" hidden="false" customHeight="false" outlineLevel="0" collapsed="false">
      <c r="A96" s="59" t="n">
        <v>94</v>
      </c>
      <c r="B96" s="0" t="s">
        <v>132</v>
      </c>
      <c r="C96" s="85" t="n">
        <v>2.1</v>
      </c>
      <c r="D96" s="86" t="n">
        <v>0.645</v>
      </c>
      <c r="E96" s="87" t="n">
        <f aca="false">D96/C96</f>
        <v>0.307142857142857</v>
      </c>
      <c r="F96" s="88" t="n">
        <f aca="false">IF(B96="Предпосевная обработка",300,IF(B96="Внесение удобрений",90,IF(B96="Уборка",1893,"Введите коректное значение")))</f>
        <v>1893</v>
      </c>
      <c r="G96" s="88" t="n">
        <v>2091</v>
      </c>
      <c r="H96" s="87" t="n">
        <f aca="false">(F96/G96)*100</f>
        <v>90.5308464849354</v>
      </c>
      <c r="I96" s="88" t="n">
        <v>18</v>
      </c>
      <c r="J96" s="87" t="n">
        <f aca="false">C96*L96</f>
        <v>0.924</v>
      </c>
      <c r="K96" s="86" t="n">
        <f aca="false">J96*3.67</f>
        <v>3.39108</v>
      </c>
      <c r="L96" s="86" t="n">
        <v>0.44</v>
      </c>
      <c r="M96" s="87" t="n">
        <f aca="false">(N96*O96)+(P96+Q96+R96)</f>
        <v>423.5</v>
      </c>
      <c r="N96" s="62" t="n">
        <v>175</v>
      </c>
      <c r="O96" s="0" t="n">
        <f aca="false">IF(Z96="Дизельное топливо",2.6,
 IF(Z96="Бензин",2.3,
 IF(Z96="Минеральные удобрения",0.89, IF(Z96="Пестициды",4.93,
 IF(Z96="Электроэнергия",0.5,"Введите коректное значение" )))))</f>
        <v>2.3</v>
      </c>
      <c r="P96" s="88" t="n">
        <v>13</v>
      </c>
      <c r="Q96" s="88" t="n">
        <v>1</v>
      </c>
      <c r="R96" s="88" t="n">
        <v>7</v>
      </c>
      <c r="S96" s="86" t="n">
        <f aca="false">M96+J96+E96+H96</f>
        <v>515.261989342078</v>
      </c>
      <c r="T96" s="86"/>
      <c r="U96" s="87" t="n">
        <f aca="false">J96-S96</f>
        <v>-514.337989342078</v>
      </c>
      <c r="V96" s="88" t="n">
        <v>60000</v>
      </c>
      <c r="W96" s="73" t="n">
        <v>6.048</v>
      </c>
      <c r="X96" s="87" t="n">
        <f aca="false">(W96+S96)/V96*100</f>
        <v>0.868849982236797</v>
      </c>
      <c r="Y96" s="0" t="str">
        <f aca="false">IF(AB96=1,"Предпосевная обработка",IF(AB96=2,"Внесение удобрений",IF(AB96=3,"Уборка","Введите коректное значение")))</f>
        <v>Введите коректное значение</v>
      </c>
      <c r="Z96" s="0" t="s">
        <v>135</v>
      </c>
      <c r="AA96" s="86"/>
      <c r="AI96" s="88"/>
    </row>
    <row r="97" customFormat="false" ht="15" hidden="false" customHeight="false" outlineLevel="0" collapsed="false">
      <c r="A97" s="59" t="n">
        <v>95</v>
      </c>
      <c r="B97" s="0" t="s">
        <v>134</v>
      </c>
      <c r="C97" s="85" t="n">
        <v>1.1</v>
      </c>
      <c r="D97" s="86" t="n">
        <v>0.645</v>
      </c>
      <c r="E97" s="87" t="n">
        <f aca="false">D97/C97</f>
        <v>0.586363636363636</v>
      </c>
      <c r="F97" s="88" t="n">
        <f aca="false">IF(B97="Предпосевная обработка",300,IF(B97="Внесение удобрений",90,IF(B97="Уборка",1893,"Введите коректное значение")))</f>
        <v>90</v>
      </c>
      <c r="G97" s="88" t="n">
        <v>2202</v>
      </c>
      <c r="H97" s="87" t="n">
        <f aca="false">(F97/G97)*100</f>
        <v>4.08719346049046</v>
      </c>
      <c r="I97" s="88" t="n">
        <v>14</v>
      </c>
      <c r="J97" s="87" t="n">
        <f aca="false">C97*L97</f>
        <v>0.484</v>
      </c>
      <c r="K97" s="86" t="n">
        <f aca="false">J97*3.67</f>
        <v>1.77628</v>
      </c>
      <c r="L97" s="86" t="n">
        <v>0.44</v>
      </c>
      <c r="M97" s="87" t="n">
        <f aca="false">(N97*O97)+(P97+Q97+R97)</f>
        <v>341</v>
      </c>
      <c r="N97" s="62" t="n">
        <v>140</v>
      </c>
      <c r="O97" s="0" t="n">
        <f aca="false">IF(Z97="Дизельное топливо",2.6,
 IF(Z97="Бензин",2.3,
 IF(Z97="Минеральные удобрения",0.89, IF(Z97="Пестициды",4.93,
 IF(Z97="Электроэнергия",0.5,"Введите коректное значение" )))))</f>
        <v>2.3</v>
      </c>
      <c r="P97" s="88" t="n">
        <v>10</v>
      </c>
      <c r="Q97" s="88" t="n">
        <v>1</v>
      </c>
      <c r="R97" s="88" t="n">
        <v>8</v>
      </c>
      <c r="S97" s="86" t="n">
        <f aca="false">M97+J97+E97+H97</f>
        <v>346.157557096854</v>
      </c>
      <c r="T97" s="86"/>
      <c r="U97" s="87" t="n">
        <f aca="false">J97-S97</f>
        <v>-345.673557096854</v>
      </c>
      <c r="V97" s="88" t="n">
        <v>57000</v>
      </c>
      <c r="W97" s="73" t="n">
        <v>6.512</v>
      </c>
      <c r="X97" s="87" t="n">
        <f aca="false">(W97+S97)/V97*100</f>
        <v>0.618718521222551</v>
      </c>
      <c r="Y97" s="0" t="str">
        <f aca="false">IF(AB97=1,"Предпосевная обработка",IF(AB97=2,"Внесение удобрений",IF(AB97=3,"Уборка","Введите коректное значение")))</f>
        <v>Введите коректное значение</v>
      </c>
      <c r="Z97" s="0" t="s">
        <v>135</v>
      </c>
      <c r="AA97" s="86"/>
      <c r="AI97" s="88"/>
    </row>
    <row r="98" customFormat="false" ht="15" hidden="false" customHeight="false" outlineLevel="0" collapsed="false">
      <c r="A98" s="59" t="n">
        <v>96</v>
      </c>
      <c r="B98" s="0" t="s">
        <v>132</v>
      </c>
      <c r="C98" s="85" t="n">
        <v>1.9</v>
      </c>
      <c r="D98" s="86" t="n">
        <v>0.645</v>
      </c>
      <c r="E98" s="87" t="n">
        <f aca="false">D98/C98</f>
        <v>0.339473684210526</v>
      </c>
      <c r="F98" s="88" t="n">
        <f aca="false">IF(B98="Предпосевная обработка",300,IF(B98="Внесение удобрений",90,IF(B98="Уборка",1893,"Введите коректное значение")))</f>
        <v>1893</v>
      </c>
      <c r="G98" s="88" t="n">
        <v>2402</v>
      </c>
      <c r="H98" s="87" t="n">
        <f aca="false">(F98/G98)*100</f>
        <v>78.8093255620317</v>
      </c>
      <c r="I98" s="88" t="n">
        <v>28</v>
      </c>
      <c r="J98" s="87" t="n">
        <f aca="false">C98*L98</f>
        <v>0.836</v>
      </c>
      <c r="K98" s="86" t="n">
        <f aca="false">J98*3.67</f>
        <v>3.06812</v>
      </c>
      <c r="L98" s="86" t="n">
        <v>0.44</v>
      </c>
      <c r="M98" s="87" t="n">
        <f aca="false">(N98*O98)+(P98+Q98+R98)</f>
        <v>912.4</v>
      </c>
      <c r="N98" s="62" t="n">
        <v>344</v>
      </c>
      <c r="O98" s="0" t="n">
        <f aca="false">IF(Z98="Дизельное топливо",2.6,
 IF(Z98="Бензин",2.3,
 IF(Z98="Минеральные удобрения",0.89, IF(Z98="Пестициды",4.93,
 IF(Z98="Электроэнергия",0.5,"Введите коректное значение" )))))</f>
        <v>2.6</v>
      </c>
      <c r="P98" s="88" t="n">
        <v>10</v>
      </c>
      <c r="Q98" s="88" t="n">
        <v>1</v>
      </c>
      <c r="R98" s="88" t="n">
        <v>7</v>
      </c>
      <c r="S98" s="86" t="n">
        <f aca="false">M98+J98+E98+H98</f>
        <v>992.384799246242</v>
      </c>
      <c r="T98" s="86"/>
      <c r="U98" s="87" t="n">
        <f aca="false">J98-S98</f>
        <v>-991.548799246242</v>
      </c>
      <c r="V98" s="88" t="n">
        <v>52000</v>
      </c>
      <c r="W98" s="73" t="n">
        <v>3.696</v>
      </c>
      <c r="X98" s="87" t="n">
        <f aca="false">(W98+S98)/V98*100</f>
        <v>1.91553999855047</v>
      </c>
      <c r="Y98" s="0" t="str">
        <f aca="false">IF(AB98=1,"Предпосевная обработка",IF(AB98=2,"Внесение удобрений",IF(AB98=3,"Уборка","Введите коректное значение")))</f>
        <v>Введите коректное значение</v>
      </c>
      <c r="Z98" s="0" t="s">
        <v>137</v>
      </c>
      <c r="AA98" s="86"/>
      <c r="AI98" s="88"/>
    </row>
    <row r="99" customFormat="false" ht="15" hidden="false" customHeight="false" outlineLevel="0" collapsed="false">
      <c r="A99" s="59" t="n">
        <v>97</v>
      </c>
      <c r="B99" s="0" t="s">
        <v>134</v>
      </c>
      <c r="C99" s="85" t="n">
        <v>4.7</v>
      </c>
      <c r="D99" s="86" t="n">
        <v>0.645</v>
      </c>
      <c r="E99" s="87" t="n">
        <f aca="false">D99/C99</f>
        <v>0.137234042553192</v>
      </c>
      <c r="F99" s="88" t="n">
        <f aca="false">IF(B99="Предпосевная обработка",300,IF(B99="Внесение удобрений",90,IF(B99="Уборка",1893,"Введите коректное значение")))</f>
        <v>90</v>
      </c>
      <c r="G99" s="88" t="n">
        <v>2046</v>
      </c>
      <c r="H99" s="87" t="n">
        <f aca="false">(F99/G99)*100</f>
        <v>4.39882697947214</v>
      </c>
      <c r="I99" s="88" t="n">
        <v>25</v>
      </c>
      <c r="J99" s="87" t="n">
        <f aca="false">C99*L99</f>
        <v>2.068</v>
      </c>
      <c r="K99" s="86" t="n">
        <f aca="false">J99*3.67</f>
        <v>7.58956</v>
      </c>
      <c r="L99" s="86" t="n">
        <v>0.44</v>
      </c>
      <c r="M99" s="87" t="n">
        <f aca="false">(N99*O99)+(P99+Q99+R99)</f>
        <v>2304.59</v>
      </c>
      <c r="N99" s="62" t="n">
        <v>463</v>
      </c>
      <c r="O99" s="0" t="n">
        <f aca="false">IF(Z99="Дизельное топливо",2.6,
 IF(Z99="Бензин",2.3,
 IF(Z99="Минеральные удобрения",0.89, IF(Z99="Пестициды",4.93,
 IF(Z99="Электроэнергия",0.5,"Введите коректное значение" )))))</f>
        <v>4.93</v>
      </c>
      <c r="P99" s="88" t="n">
        <v>14</v>
      </c>
      <c r="Q99" s="88" t="n">
        <v>1</v>
      </c>
      <c r="R99" s="88" t="n">
        <v>7</v>
      </c>
      <c r="S99" s="86" t="n">
        <f aca="false">M99+J99+E99+H99</f>
        <v>2311.19406102203</v>
      </c>
      <c r="T99" s="86"/>
      <c r="U99" s="87" t="n">
        <f aca="false">J99-S99</f>
        <v>-2309.12606102203</v>
      </c>
      <c r="V99" s="88" t="n">
        <v>52000</v>
      </c>
      <c r="W99" s="73" t="n">
        <v>6.02</v>
      </c>
      <c r="X99" s="87" t="n">
        <f aca="false">(W99+S99)/V99*100</f>
        <v>4.45618088658082</v>
      </c>
      <c r="Y99" s="0" t="str">
        <f aca="false">IF(AB99=1,"Предпосевная обработка",IF(AB99=2,"Внесение удобрений",IF(AB99=3,"Уборка","Введите коректное значение")))</f>
        <v>Введите коректное значение</v>
      </c>
      <c r="Z99" s="0" t="s">
        <v>138</v>
      </c>
      <c r="AA99" s="86"/>
      <c r="AI99" s="88"/>
    </row>
    <row r="100" customFormat="false" ht="15" hidden="false" customHeight="false" outlineLevel="0" collapsed="false">
      <c r="A100" s="59" t="n">
        <v>98</v>
      </c>
      <c r="B100" s="0" t="s">
        <v>136</v>
      </c>
      <c r="C100" s="85" t="n">
        <v>6.8</v>
      </c>
      <c r="D100" s="86" t="n">
        <v>0.645</v>
      </c>
      <c r="E100" s="87" t="n">
        <f aca="false">D100/C100</f>
        <v>0.0948529411764706</v>
      </c>
      <c r="F100" s="88" t="n">
        <f aca="false">IF(B100="Предпосевная обработка",300,IF(B100="Внесение удобрений",90,IF(B100="Уборка",1893,"Введите коректное значение")))</f>
        <v>300</v>
      </c>
      <c r="G100" s="88" t="n">
        <v>2436</v>
      </c>
      <c r="H100" s="87" t="n">
        <f aca="false">(F100/G100)*100</f>
        <v>12.3152709359606</v>
      </c>
      <c r="I100" s="88" t="n">
        <v>24</v>
      </c>
      <c r="J100" s="87" t="n">
        <f aca="false">C100*L100</f>
        <v>2.992</v>
      </c>
      <c r="K100" s="86" t="n">
        <f aca="false">J100*3.67</f>
        <v>10.98064</v>
      </c>
      <c r="L100" s="86" t="n">
        <v>0.44</v>
      </c>
      <c r="M100" s="87" t="n">
        <f aca="false">(N100*O100)+(P100+Q100+R100)</f>
        <v>963.63</v>
      </c>
      <c r="N100" s="62" t="n">
        <v>191</v>
      </c>
      <c r="O100" s="0" t="n">
        <f aca="false">IF(Z100="Дизельное топливо",2.6,
 IF(Z100="Бензин",2.3,
 IF(Z100="Минеральные удобрения",0.89, IF(Z100="Пестициды",4.93,
 IF(Z100="Электроэнергия",0.5,"Введите коректное значение" )))))</f>
        <v>4.93</v>
      </c>
      <c r="P100" s="88" t="n">
        <v>13</v>
      </c>
      <c r="Q100" s="88" t="n">
        <v>2</v>
      </c>
      <c r="R100" s="88" t="n">
        <v>7</v>
      </c>
      <c r="S100" s="86" t="n">
        <f aca="false">M100+J100+E100+H100</f>
        <v>979.032123877137</v>
      </c>
      <c r="T100" s="86"/>
      <c r="U100" s="87" t="n">
        <f aca="false">J100-S100</f>
        <v>-976.040123877137</v>
      </c>
      <c r="V100" s="88" t="n">
        <v>46000</v>
      </c>
      <c r="W100" s="73" t="n">
        <v>4.539</v>
      </c>
      <c r="X100" s="87" t="n">
        <f aca="false">(W100+S100)/V100*100</f>
        <v>2.13819809538508</v>
      </c>
      <c r="Y100" s="0" t="str">
        <f aca="false">IF(AB100=1,"Предпосевная обработка",IF(AB100=2,"Внесение удобрений",IF(AB100=3,"Уборка","Введите коректное значение")))</f>
        <v>Введите коректное значение</v>
      </c>
      <c r="Z100" s="0" t="s">
        <v>138</v>
      </c>
      <c r="AA100" s="86"/>
      <c r="AI100" s="88"/>
    </row>
    <row r="101" customFormat="false" ht="15" hidden="false" customHeight="false" outlineLevel="0" collapsed="false">
      <c r="A101" s="59" t="n">
        <v>99</v>
      </c>
      <c r="B101" s="0" t="s">
        <v>134</v>
      </c>
      <c r="C101" s="85" t="n">
        <v>4.5</v>
      </c>
      <c r="D101" s="86" t="n">
        <v>0.645</v>
      </c>
      <c r="E101" s="87" t="n">
        <f aca="false">D101/C101</f>
        <v>0.143333333333333</v>
      </c>
      <c r="F101" s="88" t="n">
        <f aca="false">IF(B101="Предпосевная обработка",300,IF(B101="Внесение удобрений",90,IF(B101="Уборка",1893,"Введите коректное значение")))</f>
        <v>90</v>
      </c>
      <c r="G101" s="88" t="n">
        <v>2312</v>
      </c>
      <c r="H101" s="87" t="n">
        <f aca="false">(F101/G101)*100</f>
        <v>3.89273356401384</v>
      </c>
      <c r="I101" s="88" t="n">
        <v>30</v>
      </c>
      <c r="J101" s="87" t="n">
        <f aca="false">C101*L101</f>
        <v>1.98</v>
      </c>
      <c r="K101" s="86" t="n">
        <f aca="false">J101*3.67</f>
        <v>7.2666</v>
      </c>
      <c r="L101" s="86" t="n">
        <v>0.44</v>
      </c>
      <c r="M101" s="87" t="n">
        <f aca="false">(N101*O101)+(P101+Q101+R101)</f>
        <v>978.4</v>
      </c>
      <c r="N101" s="62" t="n">
        <v>369</v>
      </c>
      <c r="O101" s="0" t="n">
        <f aca="false">IF(Z101="Дизельное топливо",2.6,
 IF(Z101="Бензин",2.3,
 IF(Z101="Минеральные удобрения",0.89, IF(Z101="Пестициды",4.93,
 IF(Z101="Электроэнергия",0.5,"Введите коректное значение" )))))</f>
        <v>2.6</v>
      </c>
      <c r="P101" s="88" t="n">
        <v>11</v>
      </c>
      <c r="Q101" s="88" t="n">
        <v>1</v>
      </c>
      <c r="R101" s="88" t="n">
        <v>7</v>
      </c>
      <c r="S101" s="86" t="n">
        <f aca="false">M101+J101+E101+H101</f>
        <v>984.416066897347</v>
      </c>
      <c r="T101" s="86"/>
      <c r="U101" s="87" t="n">
        <f aca="false">J101-S101</f>
        <v>-982.436066897347</v>
      </c>
      <c r="V101" s="88" t="n">
        <v>45000</v>
      </c>
      <c r="W101" s="73" t="n">
        <v>3.995</v>
      </c>
      <c r="X101" s="87" t="n">
        <f aca="false">(W101+S101)/V101*100</f>
        <v>2.19646903754966</v>
      </c>
      <c r="Y101" s="0" t="str">
        <f aca="false">IF(AB101=1,"Предпосевная обработка",IF(AB101=2,"Внесение удобрений",IF(AB101=3,"Уборка","Введите коректное значение")))</f>
        <v>Введите коректное значение</v>
      </c>
      <c r="Z101" s="0" t="s">
        <v>137</v>
      </c>
      <c r="AA101" s="86"/>
      <c r="AI101" s="88"/>
    </row>
    <row r="102" customFormat="false" ht="15" hidden="false" customHeight="false" outlineLevel="0" collapsed="false">
      <c r="A102" s="59" t="n">
        <v>100</v>
      </c>
      <c r="B102" s="0" t="s">
        <v>132</v>
      </c>
      <c r="C102" s="85" t="n">
        <v>6.9</v>
      </c>
      <c r="D102" s="86" t="n">
        <v>0.645</v>
      </c>
      <c r="E102" s="87" t="n">
        <f aca="false">D102/C102</f>
        <v>0.0934782608695652</v>
      </c>
      <c r="F102" s="88" t="n">
        <f aca="false">IF(B102="Предпосевная обработка",300,IF(B102="Внесение удобрений",90,IF(B102="Уборка",1893,"Введите коректное значение")))</f>
        <v>1893</v>
      </c>
      <c r="G102" s="88" t="n">
        <v>2238</v>
      </c>
      <c r="H102" s="87" t="n">
        <f aca="false">(F102/G102)*100</f>
        <v>84.5844504021448</v>
      </c>
      <c r="I102" s="88" t="n">
        <v>20</v>
      </c>
      <c r="J102" s="87" t="n">
        <f aca="false">C102*L102</f>
        <v>3.036</v>
      </c>
      <c r="K102" s="86" t="n">
        <f aca="false">J102*3.67</f>
        <v>11.14212</v>
      </c>
      <c r="L102" s="86" t="n">
        <v>0.44</v>
      </c>
      <c r="M102" s="87" t="n">
        <f aca="false">(N102*O102)+(P102+Q102+R102)</f>
        <v>350.41</v>
      </c>
      <c r="N102" s="62" t="n">
        <v>369</v>
      </c>
      <c r="O102" s="0" t="n">
        <f aca="false">IF(Z102="Дизельное топливо",2.6,
 IF(Z102="Бензин",2.3,
 IF(Z102="Минеральные удобрения",0.89, IF(Z102="Пестициды",4.93,
 IF(Z102="Электроэнергия",0.5,"Введите коректное значение" )))))</f>
        <v>0.89</v>
      </c>
      <c r="P102" s="88" t="n">
        <v>12</v>
      </c>
      <c r="Q102" s="88" t="n">
        <v>1</v>
      </c>
      <c r="R102" s="88" t="n">
        <v>9</v>
      </c>
      <c r="S102" s="86" t="n">
        <f aca="false">M102+J102+E102+H102</f>
        <v>438.123928663014</v>
      </c>
      <c r="T102" s="86"/>
      <c r="U102" s="87" t="n">
        <f aca="false">J102-S102</f>
        <v>-435.087928663014</v>
      </c>
      <c r="V102" s="88" t="n">
        <v>60000</v>
      </c>
      <c r="W102" s="73" t="n">
        <v>5.46</v>
      </c>
      <c r="X102" s="87" t="n">
        <f aca="false">(W102+S102)/V102*100</f>
        <v>0.739306547771691</v>
      </c>
      <c r="Y102" s="0" t="str">
        <f aca="false">IF(AB102=1,"Предпосевная обработка",IF(AB102=2,"Внесение удобрений",IF(AB102=3,"Уборка","Введите коректное значение")))</f>
        <v>Введите коректное значение</v>
      </c>
      <c r="Z102" s="0" t="s">
        <v>133</v>
      </c>
      <c r="AA102" s="86"/>
      <c r="AI102" s="88"/>
    </row>
    <row r="103" customFormat="false" ht="15" hidden="false" customHeight="false" outlineLevel="0" collapsed="false">
      <c r="A103" s="59" t="n">
        <v>101</v>
      </c>
      <c r="B103" s="0" t="s">
        <v>132</v>
      </c>
      <c r="C103" s="85" t="n">
        <v>4.2</v>
      </c>
      <c r="D103" s="86" t="n">
        <v>0.645</v>
      </c>
      <c r="E103" s="87" t="n">
        <f aca="false">D103/C103</f>
        <v>0.153571428571429</v>
      </c>
      <c r="F103" s="88" t="n">
        <f aca="false">IF(B103="Предпосевная обработка",300,IF(B103="Внесение удобрений",90,IF(B103="Уборка",1893,"Введите коректное значение")))</f>
        <v>1893</v>
      </c>
      <c r="G103" s="88" t="n">
        <v>2377</v>
      </c>
      <c r="H103" s="87" t="n">
        <f aca="false">(F103/G103)*100</f>
        <v>79.6381994110223</v>
      </c>
      <c r="I103" s="88" t="n">
        <v>18</v>
      </c>
      <c r="J103" s="87" t="n">
        <f aca="false">C103*L103</f>
        <v>1.848</v>
      </c>
      <c r="K103" s="86" t="n">
        <f aca="false">J103*3.67</f>
        <v>6.78216</v>
      </c>
      <c r="L103" s="86" t="n">
        <v>0.44</v>
      </c>
      <c r="M103" s="87" t="n">
        <f aca="false">(N103*O103)+(P103+Q103+R103)</f>
        <v>122.46</v>
      </c>
      <c r="N103" s="62" t="n">
        <v>114</v>
      </c>
      <c r="O103" s="0" t="n">
        <f aca="false">IF(Z103="Дизельное топливо",2.6,
 IF(Z103="Бензин",2.3,
 IF(Z103="Минеральные удобрения",0.89, IF(Z103="Пестициды",4.93,
 IF(Z103="Электроэнергия",0.5,"Введите коректное значение" )))))</f>
        <v>0.89</v>
      </c>
      <c r="P103" s="88" t="n">
        <v>11</v>
      </c>
      <c r="Q103" s="88" t="n">
        <v>1</v>
      </c>
      <c r="R103" s="88" t="n">
        <v>9</v>
      </c>
      <c r="S103" s="86" t="n">
        <f aca="false">M103+J103+E103+H103</f>
        <v>204.099770839594</v>
      </c>
      <c r="T103" s="86"/>
      <c r="U103" s="87" t="n">
        <f aca="false">J103-S103</f>
        <v>-202.251770839594</v>
      </c>
      <c r="V103" s="88" t="n">
        <v>52000</v>
      </c>
      <c r="W103" s="73" t="n">
        <v>6.164</v>
      </c>
      <c r="X103" s="87" t="n">
        <f aca="false">(W103+S103)/V103*100</f>
        <v>0.404353405460757</v>
      </c>
      <c r="Y103" s="0" t="str">
        <f aca="false">IF(AB103=1,"Предпосевная обработка",IF(AB103=2,"Внесение удобрений",IF(AB103=3,"Уборка","Введите коректное значение")))</f>
        <v>Введите коректное значение</v>
      </c>
      <c r="Z103" s="0" t="s">
        <v>133</v>
      </c>
      <c r="AA103" s="86"/>
      <c r="AI103" s="88"/>
    </row>
    <row r="104" customFormat="false" ht="15" hidden="false" customHeight="false" outlineLevel="0" collapsed="false">
      <c r="A104" s="59" t="n">
        <v>102</v>
      </c>
      <c r="B104" s="0" t="s">
        <v>134</v>
      </c>
      <c r="C104" s="85" t="n">
        <v>1.2</v>
      </c>
      <c r="D104" s="86" t="n">
        <v>0.645</v>
      </c>
      <c r="E104" s="87" t="n">
        <f aca="false">D104/C104</f>
        <v>0.5375</v>
      </c>
      <c r="F104" s="88" t="n">
        <f aca="false">IF(B104="Предпосевная обработка",300,IF(B104="Внесение удобрений",90,IF(B104="Уборка",1893,"Введите коректное значение")))</f>
        <v>90</v>
      </c>
      <c r="G104" s="88" t="n">
        <v>2063</v>
      </c>
      <c r="H104" s="87" t="n">
        <f aca="false">(F104/G104)*100</f>
        <v>4.36257876878333</v>
      </c>
      <c r="I104" s="88" t="n">
        <v>11</v>
      </c>
      <c r="J104" s="87" t="n">
        <f aca="false">C104*L104</f>
        <v>0.528</v>
      </c>
      <c r="K104" s="86" t="n">
        <f aca="false">J104*3.67</f>
        <v>1.93776</v>
      </c>
      <c r="L104" s="86" t="n">
        <v>0.44</v>
      </c>
      <c r="M104" s="87" t="n">
        <f aca="false">(N104*O104)+(P104+Q104+R104)</f>
        <v>599.2</v>
      </c>
      <c r="N104" s="62" t="n">
        <v>222</v>
      </c>
      <c r="O104" s="0" t="n">
        <f aca="false">IF(Z104="Дизельное топливо",2.6,
 IF(Z104="Бензин",2.3,
 IF(Z104="Минеральные удобрения",0.89, IF(Z104="Пестициды",4.93,
 IF(Z104="Электроэнергия",0.5,"Введите коректное значение" )))))</f>
        <v>2.6</v>
      </c>
      <c r="P104" s="88" t="n">
        <v>13</v>
      </c>
      <c r="Q104" s="88" t="n">
        <v>2</v>
      </c>
      <c r="R104" s="88" t="n">
        <v>7</v>
      </c>
      <c r="S104" s="86" t="n">
        <f aca="false">M104+J104+E104+H104</f>
        <v>604.628078768783</v>
      </c>
      <c r="T104" s="86"/>
      <c r="U104" s="87" t="n">
        <f aca="false">J104-S104</f>
        <v>-604.100078768783</v>
      </c>
      <c r="V104" s="88" t="n">
        <v>50000</v>
      </c>
      <c r="W104" s="73" t="n">
        <v>3.91</v>
      </c>
      <c r="X104" s="87" t="n">
        <f aca="false">(W104+S104)/V104*100</f>
        <v>1.21707615753757</v>
      </c>
      <c r="Y104" s="0" t="str">
        <f aca="false">IF(AB104=1,"Предпосевная обработка",IF(AB104=2,"Внесение удобрений",IF(AB104=3,"Уборка","Введите коректное значение")))</f>
        <v>Введите коректное значение</v>
      </c>
      <c r="Z104" s="0" t="s">
        <v>137</v>
      </c>
      <c r="AA104" s="86"/>
      <c r="AI104" s="88"/>
    </row>
    <row r="105" customFormat="false" ht="15" hidden="false" customHeight="false" outlineLevel="0" collapsed="false">
      <c r="A105" s="59" t="n">
        <v>103</v>
      </c>
      <c r="B105" s="0" t="s">
        <v>136</v>
      </c>
      <c r="C105" s="85" t="n">
        <v>1.7</v>
      </c>
      <c r="D105" s="86" t="n">
        <v>0.645</v>
      </c>
      <c r="E105" s="87" t="n">
        <f aca="false">D105/C105</f>
        <v>0.379411764705882</v>
      </c>
      <c r="F105" s="88" t="n">
        <f aca="false">IF(B105="Предпосевная обработка",300,IF(B105="Внесение удобрений",90,IF(B105="Уборка",1893,"Введите коректное значение")))</f>
        <v>300</v>
      </c>
      <c r="G105" s="88" t="n">
        <v>2266</v>
      </c>
      <c r="H105" s="87" t="n">
        <f aca="false">(F105/G105)*100</f>
        <v>13.2391879964696</v>
      </c>
      <c r="I105" s="88" t="n">
        <v>20</v>
      </c>
      <c r="J105" s="87" t="n">
        <f aca="false">C105*L105</f>
        <v>0.748</v>
      </c>
      <c r="K105" s="86" t="n">
        <f aca="false">J105*3.67</f>
        <v>2.74516</v>
      </c>
      <c r="L105" s="86" t="n">
        <v>0.44</v>
      </c>
      <c r="M105" s="87" t="n">
        <f aca="false">(N105*O105)+(P105+Q105+R105)</f>
        <v>2154.69</v>
      </c>
      <c r="N105" s="62" t="n">
        <v>433</v>
      </c>
      <c r="O105" s="0" t="n">
        <f aca="false">IF(Z105="Дизельное топливо",2.6,
 IF(Z105="Бензин",2.3,
 IF(Z105="Минеральные удобрения",0.89, IF(Z105="Пестициды",4.93,
 IF(Z105="Электроэнергия",0.5,"Введите коректное значение" )))))</f>
        <v>4.93</v>
      </c>
      <c r="P105" s="88" t="n">
        <v>10</v>
      </c>
      <c r="Q105" s="88" t="n">
        <v>1</v>
      </c>
      <c r="R105" s="88" t="n">
        <v>9</v>
      </c>
      <c r="S105" s="86" t="n">
        <f aca="false">M105+J105+E105+H105</f>
        <v>2169.05659976118</v>
      </c>
      <c r="T105" s="86"/>
      <c r="U105" s="87" t="n">
        <f aca="false">J105-S105</f>
        <v>-2168.30859976118</v>
      </c>
      <c r="V105" s="88" t="n">
        <v>55000</v>
      </c>
      <c r="W105" s="73" t="n">
        <v>4.186</v>
      </c>
      <c r="X105" s="87" t="n">
        <f aca="false">(W105+S105)/V105*100</f>
        <v>3.95135018138396</v>
      </c>
      <c r="Y105" s="0" t="str">
        <f aca="false">IF(AB105=1,"Предпосевная обработка",IF(AB105=2,"Внесение удобрений",IF(AB105=3,"Уборка","Введите коректное значение")))</f>
        <v>Введите коректное значение</v>
      </c>
      <c r="Z105" s="0" t="s">
        <v>138</v>
      </c>
      <c r="AA105" s="86"/>
      <c r="AI105" s="88"/>
    </row>
    <row r="106" customFormat="false" ht="15" hidden="false" customHeight="false" outlineLevel="0" collapsed="false">
      <c r="A106" s="59" t="n">
        <v>104</v>
      </c>
      <c r="B106" s="0" t="s">
        <v>134</v>
      </c>
      <c r="C106" s="85" t="n">
        <v>4</v>
      </c>
      <c r="D106" s="86" t="n">
        <v>0.645</v>
      </c>
      <c r="E106" s="87" t="n">
        <f aca="false">D106/C106</f>
        <v>0.16125</v>
      </c>
      <c r="F106" s="88" t="n">
        <f aca="false">IF(B106="Предпосевная обработка",300,IF(B106="Внесение удобрений",90,IF(B106="Уборка",1893,"Введите коректное значение")))</f>
        <v>90</v>
      </c>
      <c r="G106" s="88" t="n">
        <v>2003</v>
      </c>
      <c r="H106" s="87" t="n">
        <f aca="false">(F106/G106)*100</f>
        <v>4.49326010983525</v>
      </c>
      <c r="I106" s="88" t="n">
        <v>27</v>
      </c>
      <c r="J106" s="87" t="n">
        <f aca="false">C106*L106</f>
        <v>1.76</v>
      </c>
      <c r="K106" s="86" t="n">
        <f aca="false">J106*3.67</f>
        <v>6.4592</v>
      </c>
      <c r="L106" s="86" t="n">
        <v>0.44</v>
      </c>
      <c r="M106" s="87" t="n">
        <f aca="false">(N106*O106)+(P106+Q106+R106)</f>
        <v>168.29</v>
      </c>
      <c r="N106" s="62" t="n">
        <v>161</v>
      </c>
      <c r="O106" s="0" t="n">
        <f aca="false">IF(Z106="Дизельное топливо",2.6,
 IF(Z106="Бензин",2.3,
 IF(Z106="Минеральные удобрения",0.89, IF(Z106="Пестициды",4.93,
 IF(Z106="Электроэнергия",0.5,"Введите коректное значение" )))))</f>
        <v>0.89</v>
      </c>
      <c r="P106" s="88" t="n">
        <v>14</v>
      </c>
      <c r="Q106" s="88" t="n">
        <v>2</v>
      </c>
      <c r="R106" s="88" t="n">
        <v>9</v>
      </c>
      <c r="S106" s="86" t="n">
        <f aca="false">M106+J106+E106+H106</f>
        <v>174.704510109835</v>
      </c>
      <c r="T106" s="86"/>
      <c r="U106" s="87" t="n">
        <f aca="false">J106-S106</f>
        <v>-172.944510109835</v>
      </c>
      <c r="V106" s="88" t="n">
        <v>63000</v>
      </c>
      <c r="W106" s="73" t="n">
        <v>6.44</v>
      </c>
      <c r="X106" s="87" t="n">
        <f aca="false">(W106+S106)/V106*100</f>
        <v>0.28753096842831</v>
      </c>
      <c r="Y106" s="0" t="str">
        <f aca="false">IF(AB106=1,"Предпосевная обработка",IF(AB106=2,"Внесение удобрений",IF(AB106=3,"Уборка","Введите коректное значение")))</f>
        <v>Введите коректное значение</v>
      </c>
      <c r="Z106" s="0" t="s">
        <v>133</v>
      </c>
      <c r="AA106" s="86"/>
      <c r="AI106" s="88"/>
    </row>
    <row r="107" customFormat="false" ht="15" hidden="false" customHeight="false" outlineLevel="0" collapsed="false">
      <c r="A107" s="59" t="n">
        <v>105</v>
      </c>
      <c r="B107" s="0" t="s">
        <v>134</v>
      </c>
      <c r="C107" s="85" t="n">
        <v>2.2</v>
      </c>
      <c r="D107" s="86" t="n">
        <v>0.645</v>
      </c>
      <c r="E107" s="87" t="n">
        <f aca="false">D107/C107</f>
        <v>0.293181818181818</v>
      </c>
      <c r="F107" s="88" t="n">
        <f aca="false">IF(B107="Предпосевная обработка",300,IF(B107="Внесение удобрений",90,IF(B107="Уборка",1893,"Введите коректное значение")))</f>
        <v>90</v>
      </c>
      <c r="G107" s="88" t="n">
        <v>2467</v>
      </c>
      <c r="H107" s="87" t="n">
        <f aca="false">(F107/G107)*100</f>
        <v>3.64815565464127</v>
      </c>
      <c r="I107" s="88" t="n">
        <v>19</v>
      </c>
      <c r="J107" s="87" t="n">
        <f aca="false">C107*L107</f>
        <v>0.968</v>
      </c>
      <c r="K107" s="86" t="n">
        <f aca="false">J107*3.67</f>
        <v>3.55256</v>
      </c>
      <c r="L107" s="86" t="n">
        <v>0.44</v>
      </c>
      <c r="M107" s="87" t="n">
        <f aca="false">(N107*O107)+(P107+Q107+R107)</f>
        <v>619</v>
      </c>
      <c r="N107" s="62" t="n">
        <v>230</v>
      </c>
      <c r="O107" s="0" t="n">
        <f aca="false">IF(Z107="Дизельное топливо",2.6,
 IF(Z107="Бензин",2.3,
 IF(Z107="Минеральные удобрения",0.89, IF(Z107="Пестициды",4.93,
 IF(Z107="Электроэнергия",0.5,"Введите коректное значение" )))))</f>
        <v>2.6</v>
      </c>
      <c r="P107" s="88" t="n">
        <v>11</v>
      </c>
      <c r="Q107" s="88" t="n">
        <v>2</v>
      </c>
      <c r="R107" s="88" t="n">
        <v>8</v>
      </c>
      <c r="S107" s="86" t="n">
        <f aca="false">M107+J107+E107+H107</f>
        <v>623.909337472823</v>
      </c>
      <c r="T107" s="86"/>
      <c r="U107" s="87" t="n">
        <f aca="false">J107-S107</f>
        <v>-622.941337472823</v>
      </c>
      <c r="V107" s="88" t="n">
        <v>61000</v>
      </c>
      <c r="W107" s="73" t="n">
        <v>3.741</v>
      </c>
      <c r="X107" s="87" t="n">
        <f aca="false">(W107+S107)/V107*100</f>
        <v>1.02893497946364</v>
      </c>
      <c r="Y107" s="0" t="str">
        <f aca="false">IF(AB107=1,"Предпосевная обработка",IF(AB107=2,"Внесение удобрений",IF(AB107=3,"Уборка","Введите коректное значение")))</f>
        <v>Введите коректное значение</v>
      </c>
      <c r="Z107" s="0" t="s">
        <v>137</v>
      </c>
      <c r="AA107" s="86"/>
      <c r="AI107" s="88"/>
    </row>
    <row r="108" customFormat="false" ht="15" hidden="false" customHeight="false" outlineLevel="0" collapsed="false">
      <c r="A108" s="59" t="n">
        <v>106</v>
      </c>
      <c r="B108" s="0" t="s">
        <v>132</v>
      </c>
      <c r="C108" s="85" t="n">
        <v>1.3</v>
      </c>
      <c r="D108" s="86" t="n">
        <v>0.645</v>
      </c>
      <c r="E108" s="87" t="n">
        <f aca="false">D108/C108</f>
        <v>0.496153846153846</v>
      </c>
      <c r="F108" s="88" t="n">
        <f aca="false">IF(B108="Предпосевная обработка",300,IF(B108="Внесение удобрений",90,IF(B108="Уборка",1893,"Введите коректное значение")))</f>
        <v>1893</v>
      </c>
      <c r="G108" s="88" t="n">
        <v>2298</v>
      </c>
      <c r="H108" s="87" t="n">
        <f aca="false">(F108/G108)*100</f>
        <v>82.3759791122715</v>
      </c>
      <c r="I108" s="88" t="n">
        <v>12</v>
      </c>
      <c r="J108" s="87" t="n">
        <f aca="false">C108*L108</f>
        <v>0.572</v>
      </c>
      <c r="K108" s="86" t="n">
        <f aca="false">J108*3.67</f>
        <v>2.09924</v>
      </c>
      <c r="L108" s="86" t="n">
        <v>0.44</v>
      </c>
      <c r="M108" s="87" t="n">
        <f aca="false">(N108*O108)+(P108+Q108+R108)</f>
        <v>251.84</v>
      </c>
      <c r="N108" s="62" t="n">
        <v>256</v>
      </c>
      <c r="O108" s="0" t="n">
        <f aca="false">IF(Z108="Дизельное топливо",2.6,
 IF(Z108="Бензин",2.3,
 IF(Z108="Минеральные удобрения",0.89, IF(Z108="Пестициды",4.93,
 IF(Z108="Электроэнергия",0.5,"Введите коректное значение" )))))</f>
        <v>0.89</v>
      </c>
      <c r="P108" s="88" t="n">
        <v>14</v>
      </c>
      <c r="Q108" s="88" t="n">
        <v>2</v>
      </c>
      <c r="R108" s="88" t="n">
        <v>8</v>
      </c>
      <c r="S108" s="86" t="n">
        <f aca="false">M108+J108+E108+H108</f>
        <v>335.284132958425</v>
      </c>
      <c r="T108" s="86"/>
      <c r="U108" s="87" t="n">
        <f aca="false">J108-S108</f>
        <v>-334.712132958425</v>
      </c>
      <c r="V108" s="88" t="n">
        <v>54000</v>
      </c>
      <c r="W108" s="73" t="n">
        <v>5.208</v>
      </c>
      <c r="X108" s="87" t="n">
        <f aca="false">(W108+S108)/V108*100</f>
        <v>0.630540986960047</v>
      </c>
      <c r="Y108" s="0" t="str">
        <f aca="false">IF(AB108=1,"Предпосевная обработка",IF(AB108=2,"Внесение удобрений",IF(AB108=3,"Уборка","Введите коректное значение")))</f>
        <v>Введите коректное значение</v>
      </c>
      <c r="Z108" s="0" t="s">
        <v>133</v>
      </c>
      <c r="AA108" s="86"/>
      <c r="AI108" s="88"/>
    </row>
    <row r="109" customFormat="false" ht="15" hidden="false" customHeight="false" outlineLevel="0" collapsed="false">
      <c r="A109" s="59" t="n">
        <v>107</v>
      </c>
      <c r="B109" s="0" t="s">
        <v>134</v>
      </c>
      <c r="C109" s="85" t="n">
        <v>1.6</v>
      </c>
      <c r="D109" s="86" t="n">
        <v>0.645</v>
      </c>
      <c r="E109" s="87" t="n">
        <f aca="false">D109/C109</f>
        <v>0.403125</v>
      </c>
      <c r="F109" s="88" t="n">
        <f aca="false">IF(B109="Предпосевная обработка",300,IF(B109="Внесение удобрений",90,IF(B109="Уборка",1893,"Введите коректное значение")))</f>
        <v>90</v>
      </c>
      <c r="G109" s="88" t="n">
        <v>2144</v>
      </c>
      <c r="H109" s="87" t="n">
        <f aca="false">(F109/G109)*100</f>
        <v>4.19776119402985</v>
      </c>
      <c r="I109" s="88" t="n">
        <v>29</v>
      </c>
      <c r="J109" s="87" t="n">
        <f aca="false">C109*L109</f>
        <v>0.704</v>
      </c>
      <c r="K109" s="86" t="n">
        <f aca="false">J109*3.67</f>
        <v>2.58368</v>
      </c>
      <c r="L109" s="86" t="n">
        <v>0.44</v>
      </c>
      <c r="M109" s="87" t="n">
        <f aca="false">(N109*O109)+(P109+Q109+R109)</f>
        <v>339.95</v>
      </c>
      <c r="N109" s="62" t="n">
        <v>355</v>
      </c>
      <c r="O109" s="0" t="n">
        <f aca="false">IF(Z109="Дизельное топливо",2.6,
 IF(Z109="Бензин",2.3,
 IF(Z109="Минеральные удобрения",0.89, IF(Z109="Пестициды",4.93,
 IF(Z109="Электроэнергия",0.5,"Введите коректное значение" )))))</f>
        <v>0.89</v>
      </c>
      <c r="P109" s="88" t="n">
        <v>15</v>
      </c>
      <c r="Q109" s="88" t="n">
        <v>1</v>
      </c>
      <c r="R109" s="88" t="n">
        <v>8</v>
      </c>
      <c r="S109" s="86" t="n">
        <f aca="false">M109+J109+E109+H109</f>
        <v>345.25488619403</v>
      </c>
      <c r="T109" s="86"/>
      <c r="U109" s="87" t="n">
        <f aca="false">J109-S109</f>
        <v>-344.55088619403</v>
      </c>
      <c r="V109" s="88" t="n">
        <v>50000</v>
      </c>
      <c r="W109" s="73" t="n">
        <v>5.59</v>
      </c>
      <c r="X109" s="87" t="n">
        <f aca="false">(W109+S109)/V109*100</f>
        <v>0.70168977238806</v>
      </c>
      <c r="Y109" s="0" t="str">
        <f aca="false">IF(AB109=1,"Предпосевная обработка",IF(AB109=2,"Внесение удобрений",IF(AB109=3,"Уборка","Введите коректное значение")))</f>
        <v>Введите коректное значение</v>
      </c>
      <c r="Z109" s="0" t="s">
        <v>133</v>
      </c>
      <c r="AA109" s="86"/>
      <c r="AI109" s="88"/>
    </row>
    <row r="110" customFormat="false" ht="15" hidden="false" customHeight="false" outlineLevel="0" collapsed="false">
      <c r="A110" s="59" t="n">
        <v>108</v>
      </c>
      <c r="B110" s="0" t="s">
        <v>136</v>
      </c>
      <c r="C110" s="85" t="n">
        <v>2.1</v>
      </c>
      <c r="D110" s="86" t="n">
        <v>0.645</v>
      </c>
      <c r="E110" s="87" t="n">
        <f aca="false">D110/C110</f>
        <v>0.307142857142857</v>
      </c>
      <c r="F110" s="88" t="n">
        <f aca="false">IF(B110="Предпосевная обработка",300,IF(B110="Внесение удобрений",90,IF(B110="Уборка",1893,"Введите коректное значение")))</f>
        <v>300</v>
      </c>
      <c r="G110" s="88" t="n">
        <v>2337</v>
      </c>
      <c r="H110" s="87" t="n">
        <f aca="false">(F110/G110)*100</f>
        <v>12.8369704749679</v>
      </c>
      <c r="I110" s="88" t="n">
        <v>28</v>
      </c>
      <c r="J110" s="87" t="n">
        <f aca="false">C110*L110</f>
        <v>0.924</v>
      </c>
      <c r="K110" s="86" t="n">
        <f aca="false">J110*3.67</f>
        <v>3.39108</v>
      </c>
      <c r="L110" s="86" t="n">
        <v>0.44</v>
      </c>
      <c r="M110" s="87" t="n">
        <f aca="false">(N110*O110)+(P110+Q110+R110)</f>
        <v>175.5</v>
      </c>
      <c r="N110" s="62" t="n">
        <v>301</v>
      </c>
      <c r="O110" s="0" t="n">
        <f aca="false">IF(Z110="Дизельное топливо",2.6,
 IF(Z110="Бензин",2.3,
 IF(Z110="Минеральные удобрения",0.89, IF(Z110="Пестициды",4.93,
 IF(Z110="Электроэнергия",0.5,"Введите коректное значение" )))))</f>
        <v>0.5</v>
      </c>
      <c r="P110" s="88" t="n">
        <v>15</v>
      </c>
      <c r="Q110" s="88" t="n">
        <v>2</v>
      </c>
      <c r="R110" s="88" t="n">
        <v>8</v>
      </c>
      <c r="S110" s="86" t="n">
        <f aca="false">M110+J110+E110+H110</f>
        <v>189.568113332111</v>
      </c>
      <c r="T110" s="86"/>
      <c r="U110" s="87" t="n">
        <f aca="false">J110-S110</f>
        <v>-188.644113332111</v>
      </c>
      <c r="V110" s="88" t="n">
        <v>58000</v>
      </c>
      <c r="W110" s="73" t="n">
        <v>4.176</v>
      </c>
      <c r="X110" s="87" t="n">
        <f aca="false">(W110+S110)/V110*100</f>
        <v>0.334041574710536</v>
      </c>
      <c r="Y110" s="0" t="str">
        <f aca="false">IF(AB110=1,"Предпосевная обработка",IF(AB110=2,"Внесение удобрений",IF(AB110=3,"Уборка","Введите коректное значение")))</f>
        <v>Введите коректное значение</v>
      </c>
      <c r="Z110" s="0" t="s">
        <v>139</v>
      </c>
      <c r="AA110" s="86"/>
      <c r="AI110" s="88"/>
    </row>
    <row r="111" customFormat="false" ht="15" hidden="false" customHeight="false" outlineLevel="0" collapsed="false">
      <c r="A111" s="59" t="n">
        <v>109</v>
      </c>
      <c r="B111" s="0" t="s">
        <v>136</v>
      </c>
      <c r="C111" s="85" t="n">
        <v>4.1</v>
      </c>
      <c r="D111" s="86" t="n">
        <v>0.645</v>
      </c>
      <c r="E111" s="87" t="n">
        <f aca="false">D111/C111</f>
        <v>0.157317073170732</v>
      </c>
      <c r="F111" s="88" t="n">
        <f aca="false">IF(B111="Предпосевная обработка",300,IF(B111="Внесение удобрений",90,IF(B111="Уборка",1893,"Введите коректное значение")))</f>
        <v>300</v>
      </c>
      <c r="G111" s="88" t="n">
        <v>2144</v>
      </c>
      <c r="H111" s="87" t="n">
        <f aca="false">(F111/G111)*100</f>
        <v>13.9925373134328</v>
      </c>
      <c r="I111" s="88" t="n">
        <v>13</v>
      </c>
      <c r="J111" s="87" t="n">
        <f aca="false">C111*L111</f>
        <v>1.804</v>
      </c>
      <c r="K111" s="86" t="n">
        <f aca="false">J111*3.67</f>
        <v>6.62068</v>
      </c>
      <c r="L111" s="86" t="n">
        <v>0.44</v>
      </c>
      <c r="M111" s="87" t="n">
        <f aca="false">(N111*O111)+(P111+Q111+R111)</f>
        <v>1310</v>
      </c>
      <c r="N111" s="62" t="n">
        <v>495</v>
      </c>
      <c r="O111" s="0" t="n">
        <f aca="false">IF(Z111="Дизельное топливо",2.6,
 IF(Z111="Бензин",2.3,
 IF(Z111="Минеральные удобрения",0.89, IF(Z111="Пестициды",4.93,
 IF(Z111="Электроэнергия",0.5,"Введите коректное значение" )))))</f>
        <v>2.6</v>
      </c>
      <c r="P111" s="88" t="n">
        <v>12</v>
      </c>
      <c r="Q111" s="88" t="n">
        <v>2</v>
      </c>
      <c r="R111" s="88" t="n">
        <v>9</v>
      </c>
      <c r="S111" s="86" t="n">
        <f aca="false">M111+J111+E111+H111</f>
        <v>1325.9538543866</v>
      </c>
      <c r="T111" s="86"/>
      <c r="U111" s="87" t="n">
        <f aca="false">J111-S111</f>
        <v>-1324.1498543866</v>
      </c>
      <c r="V111" s="88" t="n">
        <v>63000</v>
      </c>
      <c r="W111" s="73" t="n">
        <v>5.28</v>
      </c>
      <c r="X111" s="87" t="n">
        <f aca="false">(W111+S111)/V111*100</f>
        <v>2.11306961013747</v>
      </c>
      <c r="Y111" s="0" t="str">
        <f aca="false">IF(AB111=1,"Предпосевная обработка",IF(AB111=2,"Внесение удобрений",IF(AB111=3,"Уборка","Введите коректное значение")))</f>
        <v>Введите коректное значение</v>
      </c>
      <c r="Z111" s="0" t="s">
        <v>137</v>
      </c>
      <c r="AA111" s="86"/>
      <c r="AI111" s="88"/>
    </row>
    <row r="112" customFormat="false" ht="15" hidden="false" customHeight="false" outlineLevel="0" collapsed="false">
      <c r="A112" s="59" t="n">
        <v>110</v>
      </c>
      <c r="B112" s="0" t="s">
        <v>132</v>
      </c>
      <c r="C112" s="85" t="n">
        <v>0.8</v>
      </c>
      <c r="D112" s="86" t="n">
        <v>0.645</v>
      </c>
      <c r="E112" s="87" t="n">
        <f aca="false">D112/C112</f>
        <v>0.80625</v>
      </c>
      <c r="F112" s="88" t="n">
        <f aca="false">IF(B112="Предпосевная обработка",300,IF(B112="Внесение удобрений",90,IF(B112="Уборка",1893,"Введите коректное значение")))</f>
        <v>1893</v>
      </c>
      <c r="G112" s="88" t="n">
        <v>2203</v>
      </c>
      <c r="H112" s="87" t="n">
        <f aca="false">(F112/G112)*100</f>
        <v>85.9282796187018</v>
      </c>
      <c r="I112" s="88" t="n">
        <v>23</v>
      </c>
      <c r="J112" s="87" t="n">
        <f aca="false">C112*L112</f>
        <v>0.352</v>
      </c>
      <c r="K112" s="86" t="n">
        <f aca="false">J112*3.67</f>
        <v>1.29184</v>
      </c>
      <c r="L112" s="86" t="n">
        <v>0.44</v>
      </c>
      <c r="M112" s="87" t="n">
        <f aca="false">(N112*O112)+(P112+Q112+R112)</f>
        <v>768.6</v>
      </c>
      <c r="N112" s="62" t="n">
        <v>286</v>
      </c>
      <c r="O112" s="0" t="n">
        <f aca="false">IF(Z112="Дизельное топливо",2.6,
 IF(Z112="Бензин",2.3,
 IF(Z112="Минеральные удобрения",0.89, IF(Z112="Пестициды",4.93,
 IF(Z112="Электроэнергия",0.5,"Введите коректное значение" )))))</f>
        <v>2.6</v>
      </c>
      <c r="P112" s="88" t="n">
        <v>15</v>
      </c>
      <c r="Q112" s="88" t="n">
        <v>2</v>
      </c>
      <c r="R112" s="88" t="n">
        <v>8</v>
      </c>
      <c r="S112" s="86" t="n">
        <f aca="false">M112+J112+E112+H112</f>
        <v>855.686529618702</v>
      </c>
      <c r="T112" s="86"/>
      <c r="U112" s="87" t="n">
        <f aca="false">J112-S112</f>
        <v>-855.334529618702</v>
      </c>
      <c r="V112" s="88" t="n">
        <v>65000</v>
      </c>
      <c r="W112" s="73" t="n">
        <v>3.87</v>
      </c>
      <c r="X112" s="87" t="n">
        <f aca="false">(W112+S112)/V112*100</f>
        <v>1.32239466095185</v>
      </c>
      <c r="Y112" s="0" t="str">
        <f aca="false">IF(AB112=1,"Предпосевная обработка",IF(AB112=2,"Внесение удобрений",IF(AB112=3,"Уборка","Введите коректное значение")))</f>
        <v>Введите коректное значение</v>
      </c>
      <c r="Z112" s="0" t="s">
        <v>137</v>
      </c>
      <c r="AA112" s="86"/>
      <c r="AI112" s="88"/>
    </row>
    <row r="113" customFormat="false" ht="15" hidden="false" customHeight="false" outlineLevel="0" collapsed="false">
      <c r="A113" s="59" t="n">
        <v>111</v>
      </c>
      <c r="B113" s="0" t="s">
        <v>134</v>
      </c>
      <c r="C113" s="85" t="n">
        <v>2.4</v>
      </c>
      <c r="D113" s="86" t="n">
        <v>0.645</v>
      </c>
      <c r="E113" s="87" t="n">
        <f aca="false">D113/C113</f>
        <v>0.26875</v>
      </c>
      <c r="F113" s="88" t="n">
        <f aca="false">IF(B113="Предпосевная обработка",300,IF(B113="Внесение удобрений",90,IF(B113="Уборка",1893,"Введите коректное значение")))</f>
        <v>90</v>
      </c>
      <c r="G113" s="88" t="n">
        <v>2487</v>
      </c>
      <c r="H113" s="87" t="n">
        <f aca="false">(F113/G113)*100</f>
        <v>3.61881785283474</v>
      </c>
      <c r="I113" s="88" t="n">
        <v>21</v>
      </c>
      <c r="J113" s="87" t="n">
        <f aca="false">C113*L113</f>
        <v>1.056</v>
      </c>
      <c r="K113" s="86" t="n">
        <f aca="false">J113*3.67</f>
        <v>3.87552</v>
      </c>
      <c r="L113" s="86" t="n">
        <v>0.44</v>
      </c>
      <c r="M113" s="87" t="n">
        <f aca="false">(N113*O113)+(P113+Q113+R113)</f>
        <v>839.2</v>
      </c>
      <c r="N113" s="62" t="n">
        <v>354</v>
      </c>
      <c r="O113" s="0" t="n">
        <f aca="false">IF(Z113="Дизельное топливо",2.6,
 IF(Z113="Бензин",2.3,
 IF(Z113="Минеральные удобрения",0.89, IF(Z113="Пестициды",4.93,
 IF(Z113="Электроэнергия",0.5,"Введите коректное значение" )))))</f>
        <v>2.3</v>
      </c>
      <c r="P113" s="88" t="n">
        <v>15</v>
      </c>
      <c r="Q113" s="88" t="n">
        <v>1</v>
      </c>
      <c r="R113" s="88" t="n">
        <v>9</v>
      </c>
      <c r="S113" s="86" t="n">
        <f aca="false">M113+J113+E113+H113</f>
        <v>844.143567852835</v>
      </c>
      <c r="T113" s="86"/>
      <c r="U113" s="87" t="n">
        <f aca="false">J113-S113</f>
        <v>-843.087567852835</v>
      </c>
      <c r="V113" s="88" t="n">
        <v>46000</v>
      </c>
      <c r="W113" s="73" t="n">
        <v>6.545</v>
      </c>
      <c r="X113" s="87" t="n">
        <f aca="false">(W113+S113)/V113*100</f>
        <v>1.84932297359312</v>
      </c>
      <c r="Y113" s="0" t="str">
        <f aca="false">IF(AB113=1,"Предпосевная обработка",IF(AB113=2,"Внесение удобрений",IF(AB113=3,"Уборка","Введите коректное значение")))</f>
        <v>Введите коректное значение</v>
      </c>
      <c r="Z113" s="0" t="s">
        <v>135</v>
      </c>
      <c r="AA113" s="86"/>
      <c r="AI113" s="88"/>
    </row>
    <row r="114" customFormat="false" ht="15" hidden="false" customHeight="false" outlineLevel="0" collapsed="false">
      <c r="A114" s="59" t="n">
        <v>112</v>
      </c>
      <c r="B114" s="0" t="s">
        <v>132</v>
      </c>
      <c r="C114" s="85" t="n">
        <v>6.2</v>
      </c>
      <c r="D114" s="86" t="n">
        <v>0.645</v>
      </c>
      <c r="E114" s="87" t="n">
        <f aca="false">D114/C114</f>
        <v>0.104032258064516</v>
      </c>
      <c r="F114" s="88" t="n">
        <f aca="false">IF(B114="Предпосевная обработка",300,IF(B114="Внесение удобрений",90,IF(B114="Уборка",1893,"Введите коректное значение")))</f>
        <v>1893</v>
      </c>
      <c r="G114" s="88" t="n">
        <v>2374</v>
      </c>
      <c r="H114" s="87" t="n">
        <f aca="false">(F114/G114)*100</f>
        <v>79.7388374052233</v>
      </c>
      <c r="I114" s="88" t="n">
        <v>29</v>
      </c>
      <c r="J114" s="87" t="n">
        <f aca="false">C114*L114</f>
        <v>2.728</v>
      </c>
      <c r="K114" s="86" t="n">
        <f aca="false">J114*3.67</f>
        <v>10.01176</v>
      </c>
      <c r="L114" s="86" t="n">
        <v>0.44</v>
      </c>
      <c r="M114" s="87" t="n">
        <f aca="false">(N114*O114)+(P114+Q114+R114)</f>
        <v>314.1</v>
      </c>
      <c r="N114" s="62" t="n">
        <v>127</v>
      </c>
      <c r="O114" s="0" t="n">
        <f aca="false">IF(Z114="Дизельное топливо",2.6,
 IF(Z114="Бензин",2.3,
 IF(Z114="Минеральные удобрения",0.89, IF(Z114="Пестициды",4.93,
 IF(Z114="Электроэнергия",0.5,"Введите коректное значение" )))))</f>
        <v>2.3</v>
      </c>
      <c r="P114" s="88" t="n">
        <v>13</v>
      </c>
      <c r="Q114" s="88" t="n">
        <v>2</v>
      </c>
      <c r="R114" s="88" t="n">
        <v>7</v>
      </c>
      <c r="S114" s="86" t="n">
        <f aca="false">M114+J114+E114+H114</f>
        <v>396.670869663288</v>
      </c>
      <c r="T114" s="86"/>
      <c r="U114" s="87" t="n">
        <f aca="false">J114-S114</f>
        <v>-393.942869663288</v>
      </c>
      <c r="V114" s="88" t="n">
        <v>61000</v>
      </c>
      <c r="W114" s="73" t="n">
        <v>4.872</v>
      </c>
      <c r="X114" s="87" t="n">
        <f aca="false">(W114+S114)/V114*100</f>
        <v>0.658266999448013</v>
      </c>
      <c r="Y114" s="0" t="str">
        <f aca="false">IF(AB114=1,"Предпосевная обработка",IF(AB114=2,"Внесение удобрений",IF(AB114=3,"Уборка","Введите коректное значение")))</f>
        <v>Введите коректное значение</v>
      </c>
      <c r="Z114" s="0" t="s">
        <v>135</v>
      </c>
      <c r="AA114" s="86"/>
      <c r="AI114" s="88"/>
    </row>
    <row r="115" customFormat="false" ht="15" hidden="false" customHeight="false" outlineLevel="0" collapsed="false">
      <c r="A115" s="59" t="n">
        <v>113</v>
      </c>
      <c r="B115" s="0" t="s">
        <v>132</v>
      </c>
      <c r="C115" s="85" t="n">
        <v>2</v>
      </c>
      <c r="D115" s="86" t="n">
        <v>0.645</v>
      </c>
      <c r="E115" s="87" t="n">
        <f aca="false">D115/C115</f>
        <v>0.3225</v>
      </c>
      <c r="F115" s="88" t="n">
        <f aca="false">IF(B115="Предпосевная обработка",300,IF(B115="Внесение удобрений",90,IF(B115="Уборка",1893,"Введите коректное значение")))</f>
        <v>1893</v>
      </c>
      <c r="G115" s="88" t="n">
        <v>2172</v>
      </c>
      <c r="H115" s="87" t="n">
        <f aca="false">(F115/G115)*100</f>
        <v>87.1546961325967</v>
      </c>
      <c r="I115" s="88" t="n">
        <v>30</v>
      </c>
      <c r="J115" s="87" t="n">
        <f aca="false">C115*L115</f>
        <v>0.88</v>
      </c>
      <c r="K115" s="86" t="n">
        <f aca="false">J115*3.67</f>
        <v>3.2296</v>
      </c>
      <c r="L115" s="86" t="n">
        <v>0.44</v>
      </c>
      <c r="M115" s="87" t="n">
        <f aca="false">(N115*O115)+(P115+Q115+R115)</f>
        <v>767.43</v>
      </c>
      <c r="N115" s="62" t="n">
        <v>151</v>
      </c>
      <c r="O115" s="0" t="n">
        <f aca="false">IF(Z115="Дизельное топливо",2.6,
 IF(Z115="Бензин",2.3,
 IF(Z115="Минеральные удобрения",0.89, IF(Z115="Пестициды",4.93,
 IF(Z115="Электроэнергия",0.5,"Введите коректное значение" )))))</f>
        <v>4.93</v>
      </c>
      <c r="P115" s="88" t="n">
        <v>13</v>
      </c>
      <c r="Q115" s="88" t="n">
        <v>1</v>
      </c>
      <c r="R115" s="88" t="n">
        <v>9</v>
      </c>
      <c r="S115" s="86" t="n">
        <f aca="false">M115+J115+E115+H115</f>
        <v>855.787196132597</v>
      </c>
      <c r="T115" s="86"/>
      <c r="U115" s="87" t="n">
        <f aca="false">J115-S115</f>
        <v>-854.907196132597</v>
      </c>
      <c r="V115" s="88" t="n">
        <v>51000</v>
      </c>
      <c r="W115" s="73" t="n">
        <v>4.018</v>
      </c>
      <c r="X115" s="87" t="n">
        <f aca="false">(W115+S115)/V115*100</f>
        <v>1.68589254143646</v>
      </c>
      <c r="Y115" s="0" t="str">
        <f aca="false">IF(AB115=1,"Предпосевная обработка",IF(AB115=2,"Внесение удобрений",IF(AB115=3,"Уборка","Введите коректное значение")))</f>
        <v>Введите коректное значение</v>
      </c>
      <c r="Z115" s="0" t="s">
        <v>138</v>
      </c>
      <c r="AA115" s="86"/>
      <c r="AI115" s="88"/>
    </row>
    <row r="116" customFormat="false" ht="15" hidden="false" customHeight="false" outlineLevel="0" collapsed="false">
      <c r="A116" s="59" t="n">
        <v>114</v>
      </c>
      <c r="B116" s="0" t="s">
        <v>134</v>
      </c>
      <c r="C116" s="85" t="n">
        <v>0.9</v>
      </c>
      <c r="D116" s="86" t="n">
        <v>0.645</v>
      </c>
      <c r="E116" s="87" t="n">
        <f aca="false">D116/C116</f>
        <v>0.716666666666667</v>
      </c>
      <c r="F116" s="88" t="n">
        <f aca="false">IF(B116="Предпосевная обработка",300,IF(B116="Внесение удобрений",90,IF(B116="Уборка",1893,"Введите коректное значение")))</f>
        <v>90</v>
      </c>
      <c r="G116" s="88" t="n">
        <v>2226</v>
      </c>
      <c r="H116" s="87" t="n">
        <f aca="false">(F116/G116)*100</f>
        <v>4.04312668463612</v>
      </c>
      <c r="I116" s="88" t="n">
        <v>11</v>
      </c>
      <c r="J116" s="87" t="n">
        <f aca="false">C116*L116</f>
        <v>0.396</v>
      </c>
      <c r="K116" s="86" t="n">
        <f aca="false">J116*3.67</f>
        <v>1.45332</v>
      </c>
      <c r="L116" s="86" t="n">
        <v>0.44</v>
      </c>
      <c r="M116" s="87" t="n">
        <f aca="false">(N116*O116)+(P116+Q116+R116)</f>
        <v>271.5</v>
      </c>
      <c r="N116" s="62" t="n">
        <v>497</v>
      </c>
      <c r="O116" s="0" t="n">
        <f aca="false">IF(Z116="Дизельное топливо",2.6,
 IF(Z116="Бензин",2.3,
 IF(Z116="Минеральные удобрения",0.89, IF(Z116="Пестициды",4.93,
 IF(Z116="Электроэнергия",0.5,"Введите коректное значение" )))))</f>
        <v>0.5</v>
      </c>
      <c r="P116" s="88" t="n">
        <v>13</v>
      </c>
      <c r="Q116" s="88" t="n">
        <v>1</v>
      </c>
      <c r="R116" s="88" t="n">
        <v>9</v>
      </c>
      <c r="S116" s="86" t="n">
        <f aca="false">M116+J116+E116+H116</f>
        <v>276.655793351303</v>
      </c>
      <c r="T116" s="86"/>
      <c r="U116" s="87" t="n">
        <f aca="false">J116-S116</f>
        <v>-276.259793351303</v>
      </c>
      <c r="V116" s="88" t="n">
        <v>52000</v>
      </c>
      <c r="W116" s="73" t="n">
        <v>5.984</v>
      </c>
      <c r="X116" s="87" t="n">
        <f aca="false">(W116+S116)/V116*100</f>
        <v>0.543538064137121</v>
      </c>
      <c r="Y116" s="0" t="str">
        <f aca="false">IF(AB116=1,"Предпосевная обработка",IF(AB116=2,"Внесение удобрений",IF(AB116=3,"Уборка","Введите коректное значение")))</f>
        <v>Введите коректное значение</v>
      </c>
      <c r="Z116" s="0" t="s">
        <v>139</v>
      </c>
      <c r="AA116" s="86"/>
      <c r="AI116" s="88"/>
    </row>
    <row r="117" customFormat="false" ht="15" hidden="false" customHeight="false" outlineLevel="0" collapsed="false">
      <c r="A117" s="59" t="n">
        <v>115</v>
      </c>
      <c r="B117" s="0" t="s">
        <v>134</v>
      </c>
      <c r="C117" s="85" t="n">
        <v>2</v>
      </c>
      <c r="D117" s="86" t="n">
        <v>0.645</v>
      </c>
      <c r="E117" s="87" t="n">
        <f aca="false">D117/C117</f>
        <v>0.3225</v>
      </c>
      <c r="F117" s="88" t="n">
        <f aca="false">IF(B117="Предпосевная обработка",300,IF(B117="Внесение удобрений",90,IF(B117="Уборка",1893,"Введите коректное значение")))</f>
        <v>90</v>
      </c>
      <c r="G117" s="88" t="n">
        <v>2150</v>
      </c>
      <c r="H117" s="87" t="n">
        <f aca="false">(F117/G117)*100</f>
        <v>4.18604651162791</v>
      </c>
      <c r="I117" s="88" t="n">
        <v>24</v>
      </c>
      <c r="J117" s="87" t="n">
        <f aca="false">C117*L117</f>
        <v>0.88</v>
      </c>
      <c r="K117" s="86" t="n">
        <f aca="false">J117*3.67</f>
        <v>3.2296</v>
      </c>
      <c r="L117" s="86" t="n">
        <v>0.44</v>
      </c>
      <c r="M117" s="87" t="n">
        <f aca="false">(N117*O117)+(P117+Q117+R117)</f>
        <v>696.6</v>
      </c>
      <c r="N117" s="62" t="n">
        <v>292</v>
      </c>
      <c r="O117" s="0" t="n">
        <f aca="false">IF(Z117="Дизельное топливо",2.6,
 IF(Z117="Бензин",2.3,
 IF(Z117="Минеральные удобрения",0.89, IF(Z117="Пестициды",4.93,
 IF(Z117="Электроэнергия",0.5,"Введите коректное значение" )))))</f>
        <v>2.3</v>
      </c>
      <c r="P117" s="88" t="n">
        <v>15</v>
      </c>
      <c r="Q117" s="88" t="n">
        <v>1</v>
      </c>
      <c r="R117" s="88" t="n">
        <v>9</v>
      </c>
      <c r="S117" s="86" t="n">
        <f aca="false">M117+J117+E117+H117</f>
        <v>701.988546511628</v>
      </c>
      <c r="T117" s="86"/>
      <c r="U117" s="87" t="n">
        <f aca="false">J117-S117</f>
        <v>-701.108546511628</v>
      </c>
      <c r="V117" s="88" t="n">
        <v>62000</v>
      </c>
      <c r="W117" s="73" t="n">
        <v>5.104</v>
      </c>
      <c r="X117" s="87" t="n">
        <f aca="false">(W117+S117)/V117*100</f>
        <v>1.1404718492123</v>
      </c>
      <c r="Y117" s="0" t="str">
        <f aca="false">IF(AB117=1,"Предпосевная обработка",IF(AB117=2,"Внесение удобрений",IF(AB117=3,"Уборка","Введите коректное значение")))</f>
        <v>Введите коректное значение</v>
      </c>
      <c r="Z117" s="0" t="s">
        <v>135</v>
      </c>
      <c r="AA117" s="86"/>
      <c r="AI117" s="88"/>
    </row>
    <row r="118" customFormat="false" ht="15" hidden="false" customHeight="false" outlineLevel="0" collapsed="false">
      <c r="A118" s="59" t="n">
        <v>116</v>
      </c>
      <c r="B118" s="0" t="s">
        <v>134</v>
      </c>
      <c r="C118" s="85" t="n">
        <v>1.7</v>
      </c>
      <c r="D118" s="86" t="n">
        <v>0.645</v>
      </c>
      <c r="E118" s="87" t="n">
        <f aca="false">D118/C118</f>
        <v>0.379411764705882</v>
      </c>
      <c r="F118" s="88" t="n">
        <f aca="false">IF(B118="Предпосевная обработка",300,IF(B118="Внесение удобрений",90,IF(B118="Уборка",1893,"Введите коректное значение")))</f>
        <v>90</v>
      </c>
      <c r="G118" s="88" t="n">
        <v>2359</v>
      </c>
      <c r="H118" s="87" t="n">
        <f aca="false">(F118/G118)*100</f>
        <v>3.81517592200085</v>
      </c>
      <c r="I118" s="88" t="n">
        <v>11</v>
      </c>
      <c r="J118" s="87" t="n">
        <f aca="false">C118*L118</f>
        <v>0.748</v>
      </c>
      <c r="K118" s="86" t="n">
        <f aca="false">J118*3.67</f>
        <v>2.74516</v>
      </c>
      <c r="L118" s="86" t="n">
        <v>0.44</v>
      </c>
      <c r="M118" s="87" t="n">
        <f aca="false">(N118*O118)+(P118+Q118+R118)</f>
        <v>119.5</v>
      </c>
      <c r="N118" s="62" t="n">
        <v>197</v>
      </c>
      <c r="O118" s="0" t="n">
        <f aca="false">IF(Z118="Дизельное топливо",2.6,
 IF(Z118="Бензин",2.3,
 IF(Z118="Минеральные удобрения",0.89, IF(Z118="Пестициды",4.93,
 IF(Z118="Электроэнергия",0.5,"Введите коректное значение" )))))</f>
        <v>0.5</v>
      </c>
      <c r="P118" s="88" t="n">
        <v>11</v>
      </c>
      <c r="Q118" s="88" t="n">
        <v>1</v>
      </c>
      <c r="R118" s="88" t="n">
        <v>9</v>
      </c>
      <c r="S118" s="86" t="n">
        <f aca="false">M118+J118+E118+H118</f>
        <v>124.442587686707</v>
      </c>
      <c r="T118" s="86"/>
      <c r="U118" s="87" t="n">
        <f aca="false">J118-S118</f>
        <v>-123.694587686707</v>
      </c>
      <c r="V118" s="88" t="n">
        <v>50000</v>
      </c>
      <c r="W118" s="73" t="n">
        <v>6.776</v>
      </c>
      <c r="X118" s="87" t="n">
        <f aca="false">(W118+S118)/V118*100</f>
        <v>0.262437175373414</v>
      </c>
      <c r="Y118" s="0" t="str">
        <f aca="false">IF(AB118=1,"Предпосевная обработка",IF(AB118=2,"Внесение удобрений",IF(AB118=3,"Уборка","Введите коректное значение")))</f>
        <v>Введите коректное значение</v>
      </c>
      <c r="Z118" s="0" t="s">
        <v>139</v>
      </c>
      <c r="AA118" s="86"/>
      <c r="AI118" s="88"/>
    </row>
    <row r="119" customFormat="false" ht="15" hidden="false" customHeight="false" outlineLevel="0" collapsed="false">
      <c r="A119" s="59" t="n">
        <v>117</v>
      </c>
      <c r="B119" s="0" t="s">
        <v>136</v>
      </c>
      <c r="C119" s="85" t="n">
        <v>0.9</v>
      </c>
      <c r="D119" s="86" t="n">
        <v>0.645</v>
      </c>
      <c r="E119" s="87" t="n">
        <f aca="false">D119/C119</f>
        <v>0.716666666666667</v>
      </c>
      <c r="F119" s="88" t="n">
        <f aca="false">IF(B119="Предпосевная обработка",300,IF(B119="Внесение удобрений",90,IF(B119="Уборка",1893,"Введите коректное значение")))</f>
        <v>300</v>
      </c>
      <c r="G119" s="88" t="n">
        <v>2412</v>
      </c>
      <c r="H119" s="87" t="n">
        <f aca="false">(F119/G119)*100</f>
        <v>12.4378109452736</v>
      </c>
      <c r="I119" s="88" t="n">
        <v>27</v>
      </c>
      <c r="J119" s="87" t="n">
        <f aca="false">C119*L119</f>
        <v>0.396</v>
      </c>
      <c r="K119" s="86" t="n">
        <f aca="false">J119*3.67</f>
        <v>1.45332</v>
      </c>
      <c r="L119" s="86" t="n">
        <v>0.44</v>
      </c>
      <c r="M119" s="87" t="n">
        <f aca="false">(N119*O119)+(P119+Q119+R119)</f>
        <v>1747.5</v>
      </c>
      <c r="N119" s="62" t="n">
        <v>350</v>
      </c>
      <c r="O119" s="0" t="n">
        <f aca="false">IF(Z119="Дизельное топливо",2.6,
 IF(Z119="Бензин",2.3,
 IF(Z119="Минеральные удобрения",0.89, IF(Z119="Пестициды",4.93,
 IF(Z119="Электроэнергия",0.5,"Введите коректное значение" )))))</f>
        <v>4.93</v>
      </c>
      <c r="P119" s="88" t="n">
        <v>12</v>
      </c>
      <c r="Q119" s="88" t="n">
        <v>2</v>
      </c>
      <c r="R119" s="88" t="n">
        <v>8</v>
      </c>
      <c r="S119" s="86" t="n">
        <f aca="false">M119+J119+E119+H119</f>
        <v>1761.05047761194</v>
      </c>
      <c r="T119" s="86"/>
      <c r="U119" s="87" t="n">
        <f aca="false">J119-S119</f>
        <v>-1760.65447761194</v>
      </c>
      <c r="V119" s="88" t="n">
        <v>61000</v>
      </c>
      <c r="W119" s="73" t="n">
        <v>3.999</v>
      </c>
      <c r="X119" s="87" t="n">
        <f aca="false">(W119+S119)/V119*100</f>
        <v>2.89352373379007</v>
      </c>
      <c r="Y119" s="0" t="str">
        <f aca="false">IF(AB119=1,"Предпосевная обработка",IF(AB119=2,"Внесение удобрений",IF(AB119=3,"Уборка","Введите коректное значение")))</f>
        <v>Введите коректное значение</v>
      </c>
      <c r="Z119" s="0" t="s">
        <v>138</v>
      </c>
      <c r="AA119" s="86"/>
      <c r="AI119" s="88"/>
    </row>
    <row r="120" customFormat="false" ht="15" hidden="false" customHeight="false" outlineLevel="0" collapsed="false">
      <c r="A120" s="59" t="n">
        <v>118</v>
      </c>
      <c r="B120" s="0" t="s">
        <v>136</v>
      </c>
      <c r="C120" s="85" t="n">
        <v>1.1</v>
      </c>
      <c r="D120" s="86" t="n">
        <v>0.645</v>
      </c>
      <c r="E120" s="87" t="n">
        <f aca="false">D120/C120</f>
        <v>0.586363636363636</v>
      </c>
      <c r="F120" s="88" t="n">
        <f aca="false">IF(B120="Предпосевная обработка",300,IF(B120="Внесение удобрений",90,IF(B120="Уборка",1893,"Введите коректное значение")))</f>
        <v>300</v>
      </c>
      <c r="G120" s="88" t="n">
        <v>2231</v>
      </c>
      <c r="H120" s="87" t="n">
        <f aca="false">(F120/G120)*100</f>
        <v>13.4468848050202</v>
      </c>
      <c r="I120" s="88" t="n">
        <v>19</v>
      </c>
      <c r="J120" s="87" t="n">
        <f aca="false">C120*L120</f>
        <v>0.484</v>
      </c>
      <c r="K120" s="86" t="n">
        <f aca="false">J120*3.67</f>
        <v>1.77628</v>
      </c>
      <c r="L120" s="86" t="n">
        <v>0.44</v>
      </c>
      <c r="M120" s="87" t="n">
        <f aca="false">(N120*O120)+(P120+Q120+R120)</f>
        <v>146.5</v>
      </c>
      <c r="N120" s="62" t="n">
        <v>247</v>
      </c>
      <c r="O120" s="0" t="n">
        <f aca="false">IF(Z120="Дизельное топливо",2.6,
 IF(Z120="Бензин",2.3,
 IF(Z120="Минеральные удобрения",0.89, IF(Z120="Пестициды",4.93,
 IF(Z120="Электроэнергия",0.5,"Введите коректное значение" )))))</f>
        <v>0.5</v>
      </c>
      <c r="P120" s="88" t="n">
        <v>14</v>
      </c>
      <c r="Q120" s="88" t="n">
        <v>1</v>
      </c>
      <c r="R120" s="88" t="n">
        <v>8</v>
      </c>
      <c r="S120" s="86" t="n">
        <f aca="false">M120+J120+E120+H120</f>
        <v>161.017248441384</v>
      </c>
      <c r="T120" s="86"/>
      <c r="U120" s="87" t="n">
        <f aca="false">J120-S120</f>
        <v>-160.533248441384</v>
      </c>
      <c r="V120" s="88" t="n">
        <v>55000</v>
      </c>
      <c r="W120" s="73" t="n">
        <v>6.93</v>
      </c>
      <c r="X120" s="87" t="n">
        <f aca="false">(W120+S120)/V120*100</f>
        <v>0.305358633529789</v>
      </c>
      <c r="Y120" s="0" t="str">
        <f aca="false">IF(AB120=1,"Предпосевная обработка",IF(AB120=2,"Внесение удобрений",IF(AB120=3,"Уборка","Введите коректное значение")))</f>
        <v>Введите коректное значение</v>
      </c>
      <c r="Z120" s="0" t="s">
        <v>139</v>
      </c>
      <c r="AA120" s="86"/>
      <c r="AI120" s="88"/>
    </row>
    <row r="121" customFormat="false" ht="15" hidden="false" customHeight="false" outlineLevel="0" collapsed="false">
      <c r="A121" s="59" t="n">
        <v>119</v>
      </c>
      <c r="B121" s="0" t="s">
        <v>136</v>
      </c>
      <c r="C121" s="85" t="n">
        <v>1.1</v>
      </c>
      <c r="D121" s="86" t="n">
        <v>0.645</v>
      </c>
      <c r="E121" s="87" t="n">
        <f aca="false">D121/C121</f>
        <v>0.586363636363636</v>
      </c>
      <c r="F121" s="88" t="n">
        <f aca="false">IF(B121="Предпосевная обработка",300,IF(B121="Внесение удобрений",90,IF(B121="Уборка",1893,"Введите коректное значение")))</f>
        <v>300</v>
      </c>
      <c r="G121" s="88" t="n">
        <v>2383</v>
      </c>
      <c r="H121" s="87" t="n">
        <f aca="false">(F121/G121)*100</f>
        <v>12.5891733109526</v>
      </c>
      <c r="I121" s="88" t="n">
        <v>13</v>
      </c>
      <c r="J121" s="87" t="n">
        <f aca="false">C121*L121</f>
        <v>0.484</v>
      </c>
      <c r="K121" s="86" t="n">
        <f aca="false">J121*3.67</f>
        <v>1.77628</v>
      </c>
      <c r="L121" s="86" t="n">
        <v>0.44</v>
      </c>
      <c r="M121" s="87" t="n">
        <f aca="false">(N121*O121)+(P121+Q121+R121)</f>
        <v>842</v>
      </c>
      <c r="N121" s="62" t="n">
        <v>315</v>
      </c>
      <c r="O121" s="0" t="n">
        <f aca="false">IF(Z121="Дизельное топливо",2.6,
 IF(Z121="Бензин",2.3,
 IF(Z121="Минеральные удобрения",0.89, IF(Z121="Пестициды",4.93,
 IF(Z121="Электроэнергия",0.5,"Введите коректное значение" )))))</f>
        <v>2.6</v>
      </c>
      <c r="P121" s="88" t="n">
        <v>15</v>
      </c>
      <c r="Q121" s="88" t="n">
        <v>1</v>
      </c>
      <c r="R121" s="88" t="n">
        <v>7</v>
      </c>
      <c r="S121" s="86" t="n">
        <f aca="false">M121+J121+E121+H121</f>
        <v>855.659536947316</v>
      </c>
      <c r="T121" s="86"/>
      <c r="U121" s="87" t="n">
        <f aca="false">J121-S121</f>
        <v>-855.175536947316</v>
      </c>
      <c r="V121" s="88" t="n">
        <v>65000</v>
      </c>
      <c r="W121" s="73" t="n">
        <v>6.21</v>
      </c>
      <c r="X121" s="87" t="n">
        <f aca="false">(W121+S121)/V121*100</f>
        <v>1.3259531337651</v>
      </c>
      <c r="Y121" s="0" t="str">
        <f aca="false">IF(AB121=1,"Предпосевная обработка",IF(AB121=2,"Внесение удобрений",IF(AB121=3,"Уборка","Введите коректное значение")))</f>
        <v>Введите коректное значение</v>
      </c>
      <c r="Z121" s="0" t="s">
        <v>137</v>
      </c>
      <c r="AA121" s="86"/>
      <c r="AI121" s="88"/>
    </row>
    <row r="122" customFormat="false" ht="15" hidden="false" customHeight="false" outlineLevel="0" collapsed="false">
      <c r="A122" s="59" t="n">
        <v>120</v>
      </c>
      <c r="B122" s="0" t="s">
        <v>136</v>
      </c>
      <c r="C122" s="85" t="n">
        <v>1.3</v>
      </c>
      <c r="D122" s="86" t="n">
        <v>0.645</v>
      </c>
      <c r="E122" s="87" t="n">
        <f aca="false">D122/C122</f>
        <v>0.496153846153846</v>
      </c>
      <c r="F122" s="88" t="n">
        <f aca="false">IF(B122="Предпосевная обработка",300,IF(B122="Внесение удобрений",90,IF(B122="Уборка",1893,"Введите коректное значение")))</f>
        <v>300</v>
      </c>
      <c r="G122" s="88" t="n">
        <v>2037</v>
      </c>
      <c r="H122" s="87" t="n">
        <f aca="false">(F122/G122)*100</f>
        <v>14.7275405007364</v>
      </c>
      <c r="I122" s="88" t="n">
        <v>26</v>
      </c>
      <c r="J122" s="87" t="n">
        <f aca="false">C122*L122</f>
        <v>0.572</v>
      </c>
      <c r="K122" s="86" t="n">
        <f aca="false">J122*3.67</f>
        <v>2.09924</v>
      </c>
      <c r="L122" s="86" t="n">
        <v>0.44</v>
      </c>
      <c r="M122" s="87" t="n">
        <f aca="false">(N122*O122)+(P122+Q122+R122)</f>
        <v>612.8</v>
      </c>
      <c r="N122" s="62" t="n">
        <v>228</v>
      </c>
      <c r="O122" s="0" t="n">
        <f aca="false">IF(Z122="Дизельное топливо",2.6,
 IF(Z122="Бензин",2.3,
 IF(Z122="Минеральные удобрения",0.89, IF(Z122="Пестициды",4.93,
 IF(Z122="Электроэнергия",0.5,"Введите коректное значение" )))))</f>
        <v>2.6</v>
      </c>
      <c r="P122" s="88" t="n">
        <v>12</v>
      </c>
      <c r="Q122" s="88" t="n">
        <v>1</v>
      </c>
      <c r="R122" s="88" t="n">
        <v>7</v>
      </c>
      <c r="S122" s="86" t="n">
        <f aca="false">M122+J122+E122+H122</f>
        <v>628.59569434689</v>
      </c>
      <c r="T122" s="86"/>
      <c r="U122" s="87" t="n">
        <f aca="false">J122-S122</f>
        <v>-628.02369434689</v>
      </c>
      <c r="V122" s="88" t="n">
        <v>61000</v>
      </c>
      <c r="W122" s="73" t="n">
        <v>4.55</v>
      </c>
      <c r="X122" s="87" t="n">
        <f aca="false">(W122+S122)/V122*100</f>
        <v>1.03794376122441</v>
      </c>
      <c r="Y122" s="0" t="str">
        <f aca="false">IF(AB122=1,"Предпосевная обработка",IF(AB122=2,"Внесение удобрений",IF(AB122=3,"Уборка","Введите коректное значение")))</f>
        <v>Введите коректное значение</v>
      </c>
      <c r="Z122" s="0" t="s">
        <v>137</v>
      </c>
      <c r="AA122" s="86"/>
      <c r="AI122" s="88"/>
    </row>
    <row r="123" customFormat="false" ht="15" hidden="false" customHeight="false" outlineLevel="0" collapsed="false">
      <c r="A123" s="59" t="n">
        <v>121</v>
      </c>
      <c r="B123" s="0" t="s">
        <v>134</v>
      </c>
      <c r="C123" s="85" t="n">
        <v>1.9</v>
      </c>
      <c r="D123" s="86" t="n">
        <v>0.645</v>
      </c>
      <c r="E123" s="87" t="n">
        <f aca="false">D123/C123</f>
        <v>0.339473684210526</v>
      </c>
      <c r="F123" s="88" t="n">
        <f aca="false">IF(B123="Предпосевная обработка",300,IF(B123="Внесение удобрений",90,IF(B123="Уборка",1893,"Введите коректное значение")))</f>
        <v>90</v>
      </c>
      <c r="G123" s="88" t="n">
        <v>2457</v>
      </c>
      <c r="H123" s="87" t="n">
        <f aca="false">(F123/G123)*100</f>
        <v>3.66300366300366</v>
      </c>
      <c r="I123" s="88" t="n">
        <v>28</v>
      </c>
      <c r="J123" s="87" t="n">
        <f aca="false">C123*L123</f>
        <v>0.836</v>
      </c>
      <c r="K123" s="86" t="n">
        <f aca="false">J123*3.67</f>
        <v>3.06812</v>
      </c>
      <c r="L123" s="86" t="n">
        <v>0.44</v>
      </c>
      <c r="M123" s="87" t="n">
        <f aca="false">(N123*O123)+(P123+Q123+R123)</f>
        <v>873.89</v>
      </c>
      <c r="N123" s="62" t="n">
        <v>173</v>
      </c>
      <c r="O123" s="0" t="n">
        <f aca="false">IF(Z123="Дизельное топливо",2.6,
 IF(Z123="Бензин",2.3,
 IF(Z123="Минеральные удобрения",0.89, IF(Z123="Пестициды",4.93,
 IF(Z123="Электроэнергия",0.5,"Введите коректное значение" )))))</f>
        <v>4.93</v>
      </c>
      <c r="P123" s="88" t="n">
        <v>12</v>
      </c>
      <c r="Q123" s="88" t="n">
        <v>2</v>
      </c>
      <c r="R123" s="88" t="n">
        <v>7</v>
      </c>
      <c r="S123" s="86" t="n">
        <f aca="false">M123+J123+E123+H123</f>
        <v>878.728477347214</v>
      </c>
      <c r="T123" s="86"/>
      <c r="U123" s="87" t="n">
        <f aca="false">J123-S123</f>
        <v>-877.892477347214</v>
      </c>
      <c r="V123" s="88" t="n">
        <v>65000</v>
      </c>
      <c r="W123" s="73" t="n">
        <v>4.524</v>
      </c>
      <c r="X123" s="87" t="n">
        <f aca="false">(W123+S123)/V123*100</f>
        <v>1.35884996514956</v>
      </c>
      <c r="Y123" s="0" t="str">
        <f aca="false">IF(AB123=1,"Предпосевная обработка",IF(AB123=2,"Внесение удобрений",IF(AB123=3,"Уборка","Введите коректное значение")))</f>
        <v>Введите коректное значение</v>
      </c>
      <c r="Z123" s="0" t="s">
        <v>138</v>
      </c>
      <c r="AA123" s="86"/>
      <c r="AI123" s="88"/>
    </row>
    <row r="124" customFormat="false" ht="15" hidden="false" customHeight="false" outlineLevel="0" collapsed="false">
      <c r="A124" s="59" t="n">
        <v>122</v>
      </c>
      <c r="B124" s="0" t="s">
        <v>136</v>
      </c>
      <c r="C124" s="85" t="n">
        <v>2.4</v>
      </c>
      <c r="D124" s="86" t="n">
        <v>0.645</v>
      </c>
      <c r="E124" s="87" t="n">
        <f aca="false">D124/C124</f>
        <v>0.26875</v>
      </c>
      <c r="F124" s="88" t="n">
        <f aca="false">IF(B124="Предпосевная обработка",300,IF(B124="Внесение удобрений",90,IF(B124="Уборка",1893,"Введите коректное значение")))</f>
        <v>300</v>
      </c>
      <c r="G124" s="88" t="n">
        <v>2049</v>
      </c>
      <c r="H124" s="87" t="n">
        <f aca="false">(F124/G124)*100</f>
        <v>14.6412884333821</v>
      </c>
      <c r="I124" s="88" t="n">
        <v>18</v>
      </c>
      <c r="J124" s="87" t="n">
        <f aca="false">C124*L124</f>
        <v>1.056</v>
      </c>
      <c r="K124" s="86" t="n">
        <f aca="false">J124*3.67</f>
        <v>3.87552</v>
      </c>
      <c r="L124" s="86" t="n">
        <v>0.44</v>
      </c>
      <c r="M124" s="87" t="n">
        <f aca="false">(N124*O124)+(P124+Q124+R124)</f>
        <v>432.8</v>
      </c>
      <c r="N124" s="62" t="n">
        <v>158</v>
      </c>
      <c r="O124" s="0" t="n">
        <f aca="false">IF(Z124="Дизельное топливо",2.6,
 IF(Z124="Бензин",2.3,
 IF(Z124="Минеральные удобрения",0.89, IF(Z124="Пестициды",4.93,
 IF(Z124="Электроэнергия",0.5,"Введите коректное значение" )))))</f>
        <v>2.6</v>
      </c>
      <c r="P124" s="88" t="n">
        <v>13</v>
      </c>
      <c r="Q124" s="88" t="n">
        <v>1</v>
      </c>
      <c r="R124" s="88" t="n">
        <v>8</v>
      </c>
      <c r="S124" s="86" t="n">
        <f aca="false">M124+J124+E124+H124</f>
        <v>448.766038433382</v>
      </c>
      <c r="T124" s="86"/>
      <c r="U124" s="87" t="n">
        <f aca="false">J124-S124</f>
        <v>-447.710038433382</v>
      </c>
      <c r="V124" s="88" t="n">
        <v>64000</v>
      </c>
      <c r="W124" s="73" t="n">
        <v>4.752</v>
      </c>
      <c r="X124" s="87" t="n">
        <f aca="false">(W124+S124)/V124*100</f>
        <v>0.70862193505216</v>
      </c>
      <c r="Y124" s="0" t="str">
        <f aca="false">IF(AB124=1,"Предпосевная обработка",IF(AB124=2,"Внесение удобрений",IF(AB124=3,"Уборка","Введите коректное значение")))</f>
        <v>Введите коректное значение</v>
      </c>
      <c r="Z124" s="0" t="s">
        <v>137</v>
      </c>
      <c r="AA124" s="86"/>
      <c r="AI124" s="88"/>
    </row>
    <row r="125" customFormat="false" ht="15" hidden="false" customHeight="false" outlineLevel="0" collapsed="false">
      <c r="A125" s="59" t="n">
        <v>123</v>
      </c>
      <c r="B125" s="0" t="s">
        <v>134</v>
      </c>
      <c r="C125" s="85" t="n">
        <v>1.1</v>
      </c>
      <c r="D125" s="86" t="n">
        <v>0.645</v>
      </c>
      <c r="E125" s="87" t="n">
        <f aca="false">D125/C125</f>
        <v>0.586363636363636</v>
      </c>
      <c r="F125" s="88" t="n">
        <f aca="false">IF(B125="Предпосевная обработка",300,IF(B125="Внесение удобрений",90,IF(B125="Уборка",1893,"Введите коректное значение")))</f>
        <v>90</v>
      </c>
      <c r="G125" s="88" t="n">
        <v>2213</v>
      </c>
      <c r="H125" s="87" t="n">
        <f aca="false">(F125/G125)*100</f>
        <v>4.06687754179846</v>
      </c>
      <c r="I125" s="88" t="n">
        <v>24</v>
      </c>
      <c r="J125" s="87" t="n">
        <f aca="false">C125*L125</f>
        <v>0.484</v>
      </c>
      <c r="K125" s="86" t="n">
        <f aca="false">J125*3.67</f>
        <v>1.77628</v>
      </c>
      <c r="L125" s="86" t="n">
        <v>0.44</v>
      </c>
      <c r="M125" s="87" t="n">
        <f aca="false">(N125*O125)+(P125+Q125+R125)</f>
        <v>1475.35</v>
      </c>
      <c r="N125" s="62" t="n">
        <v>295</v>
      </c>
      <c r="O125" s="0" t="n">
        <f aca="false">IF(Z125="Дизельное топливо",2.6,
 IF(Z125="Бензин",2.3,
 IF(Z125="Минеральные удобрения",0.89, IF(Z125="Пестициды",4.93,
 IF(Z125="Электроэнергия",0.5,"Введите коректное значение" )))))</f>
        <v>4.93</v>
      </c>
      <c r="P125" s="88" t="n">
        <v>13</v>
      </c>
      <c r="Q125" s="88" t="n">
        <v>1</v>
      </c>
      <c r="R125" s="88" t="n">
        <v>7</v>
      </c>
      <c r="S125" s="86" t="n">
        <f aca="false">M125+J125+E125+H125</f>
        <v>1480.48724117816</v>
      </c>
      <c r="T125" s="86"/>
      <c r="U125" s="87" t="n">
        <f aca="false">J125-S125</f>
        <v>-1480.00324117816</v>
      </c>
      <c r="V125" s="88" t="n">
        <v>50000</v>
      </c>
      <c r="W125" s="73" t="n">
        <v>5.394</v>
      </c>
      <c r="X125" s="87" t="n">
        <f aca="false">(W125+S125)/V125*100</f>
        <v>2.97176248235632</v>
      </c>
      <c r="Y125" s="0" t="str">
        <f aca="false">IF(AB125=1,"Предпосевная обработка",IF(AB125=2,"Внесение удобрений",IF(AB125=3,"Уборка","Введите коректное значение")))</f>
        <v>Введите коректное значение</v>
      </c>
      <c r="Z125" s="0" t="s">
        <v>138</v>
      </c>
      <c r="AA125" s="86"/>
      <c r="AI125" s="88"/>
    </row>
    <row r="126" customFormat="false" ht="15" hidden="false" customHeight="false" outlineLevel="0" collapsed="false">
      <c r="A126" s="59" t="n">
        <v>124</v>
      </c>
      <c r="B126" s="0" t="s">
        <v>132</v>
      </c>
      <c r="C126" s="85" t="n">
        <v>4.5</v>
      </c>
      <c r="D126" s="86" t="n">
        <v>0.645</v>
      </c>
      <c r="E126" s="87" t="n">
        <f aca="false">D126/C126</f>
        <v>0.143333333333333</v>
      </c>
      <c r="F126" s="88" t="n">
        <f aca="false">IF(B126="Предпосевная обработка",300,IF(B126="Внесение удобрений",90,IF(B126="Уборка",1893,"Введите коректное значение")))</f>
        <v>1893</v>
      </c>
      <c r="G126" s="88" t="n">
        <v>2091</v>
      </c>
      <c r="H126" s="87" t="n">
        <f aca="false">(F126/G126)*100</f>
        <v>90.5308464849354</v>
      </c>
      <c r="I126" s="88" t="n">
        <v>26</v>
      </c>
      <c r="J126" s="87" t="n">
        <f aca="false">C126*L126</f>
        <v>1.98</v>
      </c>
      <c r="K126" s="86" t="n">
        <f aca="false">J126*3.67</f>
        <v>7.2666</v>
      </c>
      <c r="L126" s="86" t="n">
        <v>0.44</v>
      </c>
      <c r="M126" s="87" t="n">
        <f aca="false">(N126*O126)+(P126+Q126+R126)</f>
        <v>295.7</v>
      </c>
      <c r="N126" s="62" t="n">
        <v>119</v>
      </c>
      <c r="O126" s="0" t="n">
        <f aca="false">IF(Z126="Дизельное топливо",2.6,
 IF(Z126="Бензин",2.3,
 IF(Z126="Минеральные удобрения",0.89, IF(Z126="Пестициды",4.93,
 IF(Z126="Электроэнергия",0.5,"Введите коректное значение" )))))</f>
        <v>2.3</v>
      </c>
      <c r="P126" s="88" t="n">
        <v>11</v>
      </c>
      <c r="Q126" s="88" t="n">
        <v>2</v>
      </c>
      <c r="R126" s="88" t="n">
        <v>9</v>
      </c>
      <c r="S126" s="86" t="n">
        <f aca="false">M126+J126+E126+H126</f>
        <v>388.354179818269</v>
      </c>
      <c r="T126" s="86"/>
      <c r="U126" s="87" t="n">
        <f aca="false">J126-S126</f>
        <v>-386.374179818269</v>
      </c>
      <c r="V126" s="88" t="n">
        <v>51000</v>
      </c>
      <c r="W126" s="73" t="n">
        <v>5.162</v>
      </c>
      <c r="X126" s="87" t="n">
        <f aca="false">(W126+S126)/V126*100</f>
        <v>0.771600352584841</v>
      </c>
      <c r="Y126" s="0" t="str">
        <f aca="false">IF(AB126=1,"Предпосевная обработка",IF(AB126=2,"Внесение удобрений",IF(AB126=3,"Уборка","Введите коректное значение")))</f>
        <v>Введите коректное значение</v>
      </c>
      <c r="Z126" s="0" t="s">
        <v>135</v>
      </c>
      <c r="AA126" s="86"/>
      <c r="AI126" s="88"/>
    </row>
    <row r="127" customFormat="false" ht="15" hidden="false" customHeight="false" outlineLevel="0" collapsed="false">
      <c r="A127" s="59" t="n">
        <v>125</v>
      </c>
      <c r="B127" s="0" t="s">
        <v>132</v>
      </c>
      <c r="C127" s="85" t="n">
        <v>1.9</v>
      </c>
      <c r="D127" s="86" t="n">
        <v>0.645</v>
      </c>
      <c r="E127" s="87" t="n">
        <f aca="false">D127/C127</f>
        <v>0.339473684210526</v>
      </c>
      <c r="F127" s="88" t="n">
        <f aca="false">IF(B127="Предпосевная обработка",300,IF(B127="Внесение удобрений",90,IF(B127="Уборка",1893,"Введите коректное значение")))</f>
        <v>1893</v>
      </c>
      <c r="G127" s="88" t="n">
        <v>2142</v>
      </c>
      <c r="H127" s="87" t="n">
        <f aca="false">(F127/G127)*100</f>
        <v>88.375350140056</v>
      </c>
      <c r="I127" s="88" t="n">
        <v>24</v>
      </c>
      <c r="J127" s="87" t="n">
        <f aca="false">C127*L127</f>
        <v>0.836</v>
      </c>
      <c r="K127" s="86" t="n">
        <f aca="false">J127*3.67</f>
        <v>3.06812</v>
      </c>
      <c r="L127" s="86" t="n">
        <v>0.44</v>
      </c>
      <c r="M127" s="87" t="n">
        <f aca="false">(N127*O127)+(P127+Q127+R127)</f>
        <v>149.5</v>
      </c>
      <c r="N127" s="62" t="n">
        <v>255</v>
      </c>
      <c r="O127" s="0" t="n">
        <f aca="false">IF(Z127="Дизельное топливо",2.6,
 IF(Z127="Бензин",2.3,
 IF(Z127="Минеральные удобрения",0.89, IF(Z127="Пестициды",4.93,
 IF(Z127="Электроэнергия",0.5,"Введите коректное значение" )))))</f>
        <v>0.5</v>
      </c>
      <c r="P127" s="88" t="n">
        <v>11</v>
      </c>
      <c r="Q127" s="88" t="n">
        <v>2</v>
      </c>
      <c r="R127" s="88" t="n">
        <v>9</v>
      </c>
      <c r="S127" s="86" t="n">
        <f aca="false">M127+J127+E127+H127</f>
        <v>239.050823824267</v>
      </c>
      <c r="T127" s="86"/>
      <c r="U127" s="87" t="n">
        <f aca="false">J127-S127</f>
        <v>-238.214823824267</v>
      </c>
      <c r="V127" s="88" t="n">
        <v>57000</v>
      </c>
      <c r="W127" s="73" t="n">
        <v>4.095</v>
      </c>
      <c r="X127" s="87" t="n">
        <f aca="false">(W127+S127)/V127*100</f>
        <v>0.426571620744327</v>
      </c>
      <c r="Y127" s="0" t="str">
        <f aca="false">IF(AB127=1,"Предпосевная обработка",IF(AB127=2,"Внесение удобрений",IF(AB127=3,"Уборка","Введите коректное значение")))</f>
        <v>Введите коректное значение</v>
      </c>
      <c r="Z127" s="0" t="s">
        <v>139</v>
      </c>
      <c r="AA127" s="86"/>
      <c r="AI127" s="88"/>
    </row>
    <row r="128" customFormat="false" ht="15" hidden="false" customHeight="false" outlineLevel="0" collapsed="false">
      <c r="A128" s="59" t="n">
        <v>126</v>
      </c>
      <c r="B128" s="0" t="s">
        <v>136</v>
      </c>
      <c r="C128" s="85" t="n">
        <v>1.9</v>
      </c>
      <c r="D128" s="86" t="n">
        <v>0.645</v>
      </c>
      <c r="E128" s="87" t="n">
        <f aca="false">D128/C128</f>
        <v>0.339473684210526</v>
      </c>
      <c r="F128" s="88" t="n">
        <f aca="false">IF(B128="Предпосевная обработка",300,IF(B128="Внесение удобрений",90,IF(B128="Уборка",1893,"Введите коректное значение")))</f>
        <v>300</v>
      </c>
      <c r="G128" s="88" t="n">
        <v>2341</v>
      </c>
      <c r="H128" s="87" t="n">
        <f aca="false">(F128/G128)*100</f>
        <v>12.8150363092695</v>
      </c>
      <c r="I128" s="88" t="n">
        <v>13</v>
      </c>
      <c r="J128" s="87" t="n">
        <f aca="false">C128*L128</f>
        <v>0.836</v>
      </c>
      <c r="K128" s="86" t="n">
        <f aca="false">J128*3.67</f>
        <v>3.06812</v>
      </c>
      <c r="L128" s="86" t="n">
        <v>0.44</v>
      </c>
      <c r="M128" s="87" t="n">
        <f aca="false">(N128*O128)+(P128+Q128+R128)</f>
        <v>1024.8</v>
      </c>
      <c r="N128" s="62" t="n">
        <v>436</v>
      </c>
      <c r="O128" s="0" t="n">
        <f aca="false">IF(Z128="Дизельное топливо",2.6,
 IF(Z128="Бензин",2.3,
 IF(Z128="Минеральные удобрения",0.89, IF(Z128="Пестициды",4.93,
 IF(Z128="Электроэнергия",0.5,"Введите коректное значение" )))))</f>
        <v>2.3</v>
      </c>
      <c r="P128" s="88" t="n">
        <v>12</v>
      </c>
      <c r="Q128" s="88" t="n">
        <v>2</v>
      </c>
      <c r="R128" s="88" t="n">
        <v>8</v>
      </c>
      <c r="S128" s="86" t="n">
        <f aca="false">M128+J128+E128+H128</f>
        <v>1038.79050999348</v>
      </c>
      <c r="T128" s="86"/>
      <c r="U128" s="87" t="n">
        <f aca="false">J128-S128</f>
        <v>-1037.95450999348</v>
      </c>
      <c r="V128" s="88" t="n">
        <v>65000</v>
      </c>
      <c r="W128" s="73" t="n">
        <v>5.49</v>
      </c>
      <c r="X128" s="87" t="n">
        <f aca="false">(W128+S128)/V128*100</f>
        <v>1.60658539998997</v>
      </c>
      <c r="Y128" s="0" t="str">
        <f aca="false">IF(AB128=1,"Предпосевная обработка",IF(AB128=2,"Внесение удобрений",IF(AB128=3,"Уборка","Введите коректное значение")))</f>
        <v>Введите коректное значение</v>
      </c>
      <c r="Z128" s="0" t="s">
        <v>135</v>
      </c>
      <c r="AA128" s="86"/>
      <c r="AI128" s="88"/>
    </row>
    <row r="129" customFormat="false" ht="15" hidden="false" customHeight="false" outlineLevel="0" collapsed="false">
      <c r="A129" s="59" t="n">
        <v>127</v>
      </c>
      <c r="B129" s="0" t="s">
        <v>132</v>
      </c>
      <c r="C129" s="85" t="n">
        <v>1.3</v>
      </c>
      <c r="D129" s="86" t="n">
        <v>0.645</v>
      </c>
      <c r="E129" s="87" t="n">
        <f aca="false">D129/C129</f>
        <v>0.496153846153846</v>
      </c>
      <c r="F129" s="88" t="n">
        <f aca="false">IF(B129="Предпосевная обработка",300,IF(B129="Внесение удобрений",90,IF(B129="Уборка",1893,"Введите коректное значение")))</f>
        <v>1893</v>
      </c>
      <c r="G129" s="88" t="n">
        <v>2134</v>
      </c>
      <c r="H129" s="87" t="n">
        <f aca="false">(F129/G129)*100</f>
        <v>88.7066541705717</v>
      </c>
      <c r="I129" s="88" t="n">
        <v>27</v>
      </c>
      <c r="J129" s="87" t="n">
        <f aca="false">C129*L129</f>
        <v>0.572</v>
      </c>
      <c r="K129" s="86" t="n">
        <f aca="false">J129*3.67</f>
        <v>2.09924</v>
      </c>
      <c r="L129" s="86" t="n">
        <v>0.44</v>
      </c>
      <c r="M129" s="87" t="n">
        <f aca="false">(N129*O129)+(P129+Q129+R129)</f>
        <v>281.88</v>
      </c>
      <c r="N129" s="62" t="n">
        <v>292</v>
      </c>
      <c r="O129" s="0" t="n">
        <f aca="false">IF(Z129="Дизельное топливо",2.6,
 IF(Z129="Бензин",2.3,
 IF(Z129="Минеральные удобрения",0.89, IF(Z129="Пестициды",4.93,
 IF(Z129="Электроэнергия",0.5,"Введите коректное значение" )))))</f>
        <v>0.89</v>
      </c>
      <c r="P129" s="88" t="n">
        <v>14</v>
      </c>
      <c r="Q129" s="88" t="n">
        <v>1</v>
      </c>
      <c r="R129" s="88" t="n">
        <v>7</v>
      </c>
      <c r="S129" s="86" t="n">
        <f aca="false">M129+J129+E129+H129</f>
        <v>371.654808016726</v>
      </c>
      <c r="T129" s="86"/>
      <c r="U129" s="87" t="n">
        <f aca="false">J129-S129</f>
        <v>-371.082808016726</v>
      </c>
      <c r="V129" s="88" t="n">
        <v>52000</v>
      </c>
      <c r="W129" s="73" t="n">
        <v>6.03</v>
      </c>
      <c r="X129" s="87" t="n">
        <f aca="false">(W129+S129)/V129*100</f>
        <v>0.726316938493703</v>
      </c>
      <c r="Y129" s="0" t="str">
        <f aca="false">IF(AB129=1,"Предпосевная обработка",IF(AB129=2,"Внесение удобрений",IF(AB129=3,"Уборка","Введите коректное значение")))</f>
        <v>Введите коректное значение</v>
      </c>
      <c r="Z129" s="0" t="s">
        <v>133</v>
      </c>
      <c r="AA129" s="86"/>
      <c r="AI129" s="88"/>
    </row>
    <row r="130" customFormat="false" ht="15" hidden="false" customHeight="false" outlineLevel="0" collapsed="false">
      <c r="A130" s="59" t="n">
        <v>128</v>
      </c>
      <c r="B130" s="0" t="s">
        <v>132</v>
      </c>
      <c r="C130" s="85" t="n">
        <v>1.9</v>
      </c>
      <c r="D130" s="86" t="n">
        <v>0.645</v>
      </c>
      <c r="E130" s="87" t="n">
        <f aca="false">D130/C130</f>
        <v>0.339473684210526</v>
      </c>
      <c r="F130" s="88" t="n">
        <f aca="false">IF(B130="Предпосевная обработка",300,IF(B130="Внесение удобрений",90,IF(B130="Уборка",1893,"Введите коректное значение")))</f>
        <v>1893</v>
      </c>
      <c r="G130" s="88" t="n">
        <v>2179</v>
      </c>
      <c r="H130" s="87" t="n">
        <f aca="false">(F130/G130)*100</f>
        <v>86.8747131711794</v>
      </c>
      <c r="I130" s="88" t="n">
        <v>27</v>
      </c>
      <c r="J130" s="87" t="n">
        <f aca="false">C130*L130</f>
        <v>0.836</v>
      </c>
      <c r="K130" s="86" t="n">
        <f aca="false">J130*3.67</f>
        <v>3.06812</v>
      </c>
      <c r="L130" s="86" t="n">
        <v>0.44</v>
      </c>
      <c r="M130" s="87" t="n">
        <f aca="false">(N130*O130)+(P130+Q130+R130)</f>
        <v>337.8</v>
      </c>
      <c r="N130" s="62" t="n">
        <v>136</v>
      </c>
      <c r="O130" s="0" t="n">
        <f aca="false">IF(Z130="Дизельное топливо",2.6,
 IF(Z130="Бензин",2.3,
 IF(Z130="Минеральные удобрения",0.89, IF(Z130="Пестициды",4.93,
 IF(Z130="Электроэнергия",0.5,"Введите коректное значение" )))))</f>
        <v>2.3</v>
      </c>
      <c r="P130" s="88" t="n">
        <v>14</v>
      </c>
      <c r="Q130" s="88" t="n">
        <v>2</v>
      </c>
      <c r="R130" s="88" t="n">
        <v>9</v>
      </c>
      <c r="S130" s="86" t="n">
        <f aca="false">M130+J130+E130+H130</f>
        <v>425.85018685539</v>
      </c>
      <c r="T130" s="86"/>
      <c r="U130" s="87" t="n">
        <f aca="false">J130-S130</f>
        <v>-425.01418685539</v>
      </c>
      <c r="V130" s="88" t="n">
        <v>62000</v>
      </c>
      <c r="W130" s="73" t="n">
        <v>5.22</v>
      </c>
      <c r="X130" s="87" t="n">
        <f aca="false">(W130+S130)/V130*100</f>
        <v>0.695274494928048</v>
      </c>
      <c r="Y130" s="0" t="str">
        <f aca="false">IF(AB130=1,"Предпосевная обработка",IF(AB130=2,"Внесение удобрений",IF(AB130=3,"Уборка","Введите коректное значение")))</f>
        <v>Введите коректное значение</v>
      </c>
      <c r="Z130" s="0" t="s">
        <v>135</v>
      </c>
      <c r="AA130" s="86"/>
      <c r="AI130" s="88"/>
    </row>
    <row r="131" customFormat="false" ht="15" hidden="false" customHeight="false" outlineLevel="0" collapsed="false">
      <c r="A131" s="59" t="n">
        <v>129</v>
      </c>
      <c r="B131" s="0" t="s">
        <v>136</v>
      </c>
      <c r="C131" s="85" t="n">
        <v>2.4</v>
      </c>
      <c r="D131" s="86" t="n">
        <v>0.645</v>
      </c>
      <c r="E131" s="87" t="n">
        <f aca="false">D131/C131</f>
        <v>0.26875</v>
      </c>
      <c r="F131" s="88" t="n">
        <f aca="false">IF(B131="Предпосевная обработка",300,IF(B131="Внесение удобрений",90,IF(B131="Уборка",1893,"Введите коректное значение")))</f>
        <v>300</v>
      </c>
      <c r="G131" s="88" t="n">
        <v>2329</v>
      </c>
      <c r="H131" s="87" t="n">
        <f aca="false">(F131/G131)*100</f>
        <v>12.881064834693</v>
      </c>
      <c r="I131" s="88" t="n">
        <v>20</v>
      </c>
      <c r="J131" s="87" t="n">
        <f aca="false">C131*L131</f>
        <v>1.056</v>
      </c>
      <c r="K131" s="86" t="n">
        <f aca="false">J131*3.67</f>
        <v>3.87552</v>
      </c>
      <c r="L131" s="86" t="n">
        <v>0.44</v>
      </c>
      <c r="M131" s="87" t="n">
        <f aca="false">(N131*O131)+(P131+Q131+R131)</f>
        <v>247.28</v>
      </c>
      <c r="N131" s="62" t="n">
        <v>252</v>
      </c>
      <c r="O131" s="0" t="n">
        <f aca="false">IF(Z131="Дизельное топливо",2.6,
 IF(Z131="Бензин",2.3,
 IF(Z131="Минеральные удобрения",0.89, IF(Z131="Пестициды",4.93,
 IF(Z131="Электроэнергия",0.5,"Введите коректное значение" )))))</f>
        <v>0.89</v>
      </c>
      <c r="P131" s="88" t="n">
        <v>13</v>
      </c>
      <c r="Q131" s="88" t="n">
        <v>1</v>
      </c>
      <c r="R131" s="88" t="n">
        <v>9</v>
      </c>
      <c r="S131" s="86" t="n">
        <f aca="false">M131+J131+E131+H131</f>
        <v>261.485814834693</v>
      </c>
      <c r="T131" s="86"/>
      <c r="U131" s="87" t="n">
        <f aca="false">J131-S131</f>
        <v>-260.429814834693</v>
      </c>
      <c r="V131" s="88" t="n">
        <v>61000</v>
      </c>
      <c r="W131" s="73" t="n">
        <v>3.956</v>
      </c>
      <c r="X131" s="87" t="n">
        <f aca="false">(W131+S131)/V131*100</f>
        <v>0.435150516122448</v>
      </c>
      <c r="Y131" s="0" t="str">
        <f aca="false">IF(AB131=1,"Предпосевная обработка",IF(AB131=2,"Внесение удобрений",IF(AB131=3,"Уборка","Введите коректное значение")))</f>
        <v>Введите коректное значение</v>
      </c>
      <c r="Z131" s="0" t="s">
        <v>133</v>
      </c>
      <c r="AA131" s="86"/>
      <c r="AI131" s="88"/>
    </row>
    <row r="132" customFormat="false" ht="15" hidden="false" customHeight="false" outlineLevel="0" collapsed="false">
      <c r="A132" s="59" t="n">
        <v>130</v>
      </c>
      <c r="B132" s="0" t="s">
        <v>136</v>
      </c>
      <c r="C132" s="85" t="n">
        <v>1.5</v>
      </c>
      <c r="D132" s="86" t="n">
        <v>0.645</v>
      </c>
      <c r="E132" s="87" t="n">
        <f aca="false">D132/C132</f>
        <v>0.43</v>
      </c>
      <c r="F132" s="88" t="n">
        <f aca="false">IF(B132="Предпосевная обработка",300,IF(B132="Внесение удобрений",90,IF(B132="Уборка",1893,"Введите коректное значение")))</f>
        <v>300</v>
      </c>
      <c r="G132" s="88" t="n">
        <v>2225</v>
      </c>
      <c r="H132" s="87" t="n">
        <f aca="false">(F132/G132)*100</f>
        <v>13.4831460674157</v>
      </c>
      <c r="I132" s="88" t="n">
        <v>15</v>
      </c>
      <c r="J132" s="87" t="n">
        <f aca="false">C132*L132</f>
        <v>0.66</v>
      </c>
      <c r="K132" s="86" t="n">
        <f aca="false">J132*3.67</f>
        <v>2.4222</v>
      </c>
      <c r="L132" s="86" t="n">
        <v>0.44</v>
      </c>
      <c r="M132" s="87" t="n">
        <f aca="false">(N132*O132)+(P132+Q132+R132)</f>
        <v>141.59</v>
      </c>
      <c r="N132" s="62" t="n">
        <v>131</v>
      </c>
      <c r="O132" s="0" t="n">
        <f aca="false">IF(Z132="Дизельное топливо",2.6,
 IF(Z132="Бензин",2.3,
 IF(Z132="Минеральные удобрения",0.89, IF(Z132="Пестициды",4.93,
 IF(Z132="Электроэнергия",0.5,"Введите коректное значение" )))))</f>
        <v>0.89</v>
      </c>
      <c r="P132" s="88" t="n">
        <v>15</v>
      </c>
      <c r="Q132" s="88" t="n">
        <v>1</v>
      </c>
      <c r="R132" s="88" t="n">
        <v>9</v>
      </c>
      <c r="S132" s="86" t="n">
        <f aca="false">M132+J132+E132+H132</f>
        <v>156.163146067416</v>
      </c>
      <c r="T132" s="86"/>
      <c r="U132" s="87" t="n">
        <f aca="false">J132-S132</f>
        <v>-155.503146067416</v>
      </c>
      <c r="V132" s="88" t="n">
        <v>61000</v>
      </c>
      <c r="W132" s="73" t="n">
        <v>3.906</v>
      </c>
      <c r="X132" s="87" t="n">
        <f aca="false">(W132+S132)/V132*100</f>
        <v>0.262408436176091</v>
      </c>
      <c r="Y132" s="0" t="str">
        <f aca="false">IF(AB132=1,"Предпосевная обработка",IF(AB132=2,"Внесение удобрений",IF(AB132=3,"Уборка","Введите коректное значение")))</f>
        <v>Введите коректное значение</v>
      </c>
      <c r="Z132" s="0" t="s">
        <v>133</v>
      </c>
      <c r="AA132" s="86"/>
      <c r="AI132" s="88"/>
    </row>
    <row r="133" customFormat="false" ht="15" hidden="false" customHeight="false" outlineLevel="0" collapsed="false">
      <c r="A133" s="59" t="n">
        <v>131</v>
      </c>
      <c r="B133" s="0" t="s">
        <v>136</v>
      </c>
      <c r="C133" s="85" t="n">
        <v>5.9</v>
      </c>
      <c r="D133" s="86" t="n">
        <v>0.645</v>
      </c>
      <c r="E133" s="87" t="n">
        <f aca="false">D133/C133</f>
        <v>0.109322033898305</v>
      </c>
      <c r="F133" s="88" t="n">
        <f aca="false">IF(B133="Предпосевная обработка",300,IF(B133="Внесение удобрений",90,IF(B133="Уборка",1893,"Введите коректное значение")))</f>
        <v>300</v>
      </c>
      <c r="G133" s="88" t="n">
        <v>2342</v>
      </c>
      <c r="H133" s="87" t="n">
        <f aca="false">(F133/G133)*100</f>
        <v>12.8095644748079</v>
      </c>
      <c r="I133" s="88" t="n">
        <v>28</v>
      </c>
      <c r="J133" s="87" t="n">
        <f aca="false">C133*L133</f>
        <v>2.596</v>
      </c>
      <c r="K133" s="86" t="n">
        <f aca="false">J133*3.67</f>
        <v>9.52732</v>
      </c>
      <c r="L133" s="86" t="n">
        <v>0.44</v>
      </c>
      <c r="M133" s="87" t="n">
        <f aca="false">(N133*O133)+(P133+Q133+R133)</f>
        <v>602.4</v>
      </c>
      <c r="N133" s="62" t="n">
        <v>224</v>
      </c>
      <c r="O133" s="0" t="n">
        <f aca="false">IF(Z133="Дизельное топливо",2.6,
 IF(Z133="Бензин",2.3,
 IF(Z133="Минеральные удобрения",0.89, IF(Z133="Пестициды",4.93,
 IF(Z133="Электроэнергия",0.5,"Введите коректное значение" )))))</f>
        <v>2.6</v>
      </c>
      <c r="P133" s="88" t="n">
        <v>11</v>
      </c>
      <c r="Q133" s="88" t="n">
        <v>1</v>
      </c>
      <c r="R133" s="88" t="n">
        <v>8</v>
      </c>
      <c r="S133" s="86" t="n">
        <f aca="false">M133+J133+E133+H133</f>
        <v>617.914886508706</v>
      </c>
      <c r="T133" s="86"/>
      <c r="U133" s="87" t="n">
        <f aca="false">J133-S133</f>
        <v>-615.318886508706</v>
      </c>
      <c r="V133" s="88" t="n">
        <v>53000</v>
      </c>
      <c r="W133" s="73" t="n">
        <v>4.25</v>
      </c>
      <c r="X133" s="87" t="n">
        <f aca="false">(W133+S133)/V133*100</f>
        <v>1.17389601228058</v>
      </c>
      <c r="Y133" s="0" t="str">
        <f aca="false">IF(AB133=1,"Предпосевная обработка",IF(AB133=2,"Внесение удобрений",IF(AB133=3,"Уборка","Введите коректное значение")))</f>
        <v>Введите коректное значение</v>
      </c>
      <c r="Z133" s="0" t="s">
        <v>137</v>
      </c>
      <c r="AA133" s="86"/>
      <c r="AI133" s="88"/>
    </row>
    <row r="134" customFormat="false" ht="15" hidden="false" customHeight="false" outlineLevel="0" collapsed="false">
      <c r="A134" s="59" t="n">
        <v>132</v>
      </c>
      <c r="B134" s="0" t="s">
        <v>132</v>
      </c>
      <c r="C134" s="85" t="n">
        <v>1.2</v>
      </c>
      <c r="D134" s="86" t="n">
        <v>0.645</v>
      </c>
      <c r="E134" s="87" t="n">
        <f aca="false">D134/C134</f>
        <v>0.5375</v>
      </c>
      <c r="F134" s="88" t="n">
        <f aca="false">IF(B134="Предпосевная обработка",300,IF(B134="Внесение удобрений",90,IF(B134="Уборка",1893,"Введите коректное значение")))</f>
        <v>1893</v>
      </c>
      <c r="G134" s="88" t="n">
        <v>2380</v>
      </c>
      <c r="H134" s="87" t="n">
        <f aca="false">(F134/G134)*100</f>
        <v>79.5378151260504</v>
      </c>
      <c r="I134" s="88" t="n">
        <v>16</v>
      </c>
      <c r="J134" s="87" t="n">
        <f aca="false">C134*L134</f>
        <v>0.528</v>
      </c>
      <c r="K134" s="86" t="n">
        <f aca="false">J134*3.67</f>
        <v>1.93776</v>
      </c>
      <c r="L134" s="86" t="n">
        <v>0.44</v>
      </c>
      <c r="M134" s="87" t="n">
        <f aca="false">(N134*O134)+(P134+Q134+R134)</f>
        <v>567.7</v>
      </c>
      <c r="N134" s="62" t="n">
        <v>239</v>
      </c>
      <c r="O134" s="0" t="n">
        <f aca="false">IF(Z134="Дизельное топливо",2.6,
 IF(Z134="Бензин",2.3,
 IF(Z134="Минеральные удобрения",0.89, IF(Z134="Пестициды",4.93,
 IF(Z134="Электроэнергия",0.5,"Введите коректное значение" )))))</f>
        <v>2.3</v>
      </c>
      <c r="P134" s="88" t="n">
        <v>10</v>
      </c>
      <c r="Q134" s="88" t="n">
        <v>1</v>
      </c>
      <c r="R134" s="88" t="n">
        <v>7</v>
      </c>
      <c r="S134" s="86" t="n">
        <f aca="false">M134+J134+E134+H134</f>
        <v>648.30331512605</v>
      </c>
      <c r="T134" s="86"/>
      <c r="U134" s="87" t="n">
        <f aca="false">J134-S134</f>
        <v>-647.77531512605</v>
      </c>
      <c r="V134" s="88" t="n">
        <v>45000</v>
      </c>
      <c r="W134" s="73" t="n">
        <v>4.186</v>
      </c>
      <c r="X134" s="87" t="n">
        <f aca="false">(W134+S134)/V134*100</f>
        <v>1.44997625583567</v>
      </c>
      <c r="Y134" s="0" t="str">
        <f aca="false">IF(AB134=1,"Предпосевная обработка",IF(AB134=2,"Внесение удобрений",IF(AB134=3,"Уборка","Введите коректное значение")))</f>
        <v>Введите коректное значение</v>
      </c>
      <c r="Z134" s="0" t="s">
        <v>135</v>
      </c>
      <c r="AA134" s="86"/>
      <c r="AI134" s="88"/>
    </row>
    <row r="135" customFormat="false" ht="15" hidden="false" customHeight="false" outlineLevel="0" collapsed="false">
      <c r="A135" s="59" t="n">
        <v>133</v>
      </c>
      <c r="B135" s="0" t="s">
        <v>136</v>
      </c>
      <c r="C135" s="85" t="n">
        <v>4.7</v>
      </c>
      <c r="D135" s="86" t="n">
        <v>0.645</v>
      </c>
      <c r="E135" s="87" t="n">
        <f aca="false">D135/C135</f>
        <v>0.137234042553192</v>
      </c>
      <c r="F135" s="88" t="n">
        <f aca="false">IF(B135="Предпосевная обработка",300,IF(B135="Внесение удобрений",90,IF(B135="Уборка",1893,"Введите коректное значение")))</f>
        <v>300</v>
      </c>
      <c r="G135" s="88" t="n">
        <v>2188</v>
      </c>
      <c r="H135" s="87" t="n">
        <f aca="false">(F135/G135)*100</f>
        <v>13.7111517367459</v>
      </c>
      <c r="I135" s="88" t="n">
        <v>26</v>
      </c>
      <c r="J135" s="87" t="n">
        <f aca="false">C135*L135</f>
        <v>2.068</v>
      </c>
      <c r="K135" s="86" t="n">
        <f aca="false">J135*3.67</f>
        <v>7.58956</v>
      </c>
      <c r="L135" s="86" t="n">
        <v>0.44</v>
      </c>
      <c r="M135" s="87" t="n">
        <f aca="false">(N135*O135)+(P135+Q135+R135)</f>
        <v>1996</v>
      </c>
      <c r="N135" s="62" t="n">
        <v>400</v>
      </c>
      <c r="O135" s="0" t="n">
        <f aca="false">IF(Z135="Дизельное топливо",2.6,
 IF(Z135="Бензин",2.3,
 IF(Z135="Минеральные удобрения",0.89, IF(Z135="Пестициды",4.93,
 IF(Z135="Электроэнергия",0.5,"Введите коректное значение" )))))</f>
        <v>4.93</v>
      </c>
      <c r="P135" s="88" t="n">
        <v>15</v>
      </c>
      <c r="Q135" s="88" t="n">
        <v>1</v>
      </c>
      <c r="R135" s="88" t="n">
        <v>8</v>
      </c>
      <c r="S135" s="86" t="n">
        <f aca="false">M135+J135+E135+H135</f>
        <v>2011.9163857793</v>
      </c>
      <c r="T135" s="86"/>
      <c r="U135" s="87" t="n">
        <f aca="false">J135-S135</f>
        <v>-2009.8483857793</v>
      </c>
      <c r="V135" s="88" t="n">
        <v>47000</v>
      </c>
      <c r="W135" s="73" t="n">
        <v>6.264</v>
      </c>
      <c r="X135" s="87" t="n">
        <f aca="false">(W135+S135)/V135*100</f>
        <v>4.29400082080702</v>
      </c>
      <c r="Y135" s="0" t="str">
        <f aca="false">IF(AB135=1,"Предпосевная обработка",IF(AB135=2,"Внесение удобрений",IF(AB135=3,"Уборка","Введите коректное значение")))</f>
        <v>Введите коректное значение</v>
      </c>
      <c r="Z135" s="0" t="s">
        <v>138</v>
      </c>
      <c r="AA135" s="86"/>
      <c r="AI135" s="88"/>
    </row>
    <row r="136" customFormat="false" ht="15" hidden="false" customHeight="false" outlineLevel="0" collapsed="false">
      <c r="A136" s="59" t="n">
        <v>134</v>
      </c>
      <c r="B136" s="0" t="s">
        <v>134</v>
      </c>
      <c r="C136" s="85" t="n">
        <v>2.4</v>
      </c>
      <c r="D136" s="86" t="n">
        <v>0.645</v>
      </c>
      <c r="E136" s="87" t="n">
        <f aca="false">D136/C136</f>
        <v>0.26875</v>
      </c>
      <c r="F136" s="88" t="n">
        <f aca="false">IF(B136="Предпосевная обработка",300,IF(B136="Внесение удобрений",90,IF(B136="Уборка",1893,"Введите коректное значение")))</f>
        <v>90</v>
      </c>
      <c r="G136" s="88" t="n">
        <v>2209</v>
      </c>
      <c r="H136" s="87" t="n">
        <f aca="false">(F136/G136)*100</f>
        <v>4.07424173834314</v>
      </c>
      <c r="I136" s="88" t="n">
        <v>20</v>
      </c>
      <c r="J136" s="87" t="n">
        <f aca="false">C136*L136</f>
        <v>1.056</v>
      </c>
      <c r="K136" s="86" t="n">
        <f aca="false">J136*3.67</f>
        <v>3.87552</v>
      </c>
      <c r="L136" s="86" t="n">
        <v>0.44</v>
      </c>
      <c r="M136" s="87" t="n">
        <f aca="false">(N136*O136)+(P136+Q136+R136)</f>
        <v>1324.52</v>
      </c>
      <c r="N136" s="62" t="n">
        <v>264</v>
      </c>
      <c r="O136" s="0" t="n">
        <f aca="false">IF(Z136="Дизельное топливо",2.6,
 IF(Z136="Бензин",2.3,
 IF(Z136="Минеральные удобрения",0.89, IF(Z136="Пестициды",4.93,
 IF(Z136="Электроэнергия",0.5,"Введите коректное значение" )))))</f>
        <v>4.93</v>
      </c>
      <c r="P136" s="88" t="n">
        <v>13</v>
      </c>
      <c r="Q136" s="88" t="n">
        <v>1</v>
      </c>
      <c r="R136" s="88" t="n">
        <v>9</v>
      </c>
      <c r="S136" s="86" t="n">
        <f aca="false">M136+J136+E136+H136</f>
        <v>1329.91899173834</v>
      </c>
      <c r="T136" s="86"/>
      <c r="U136" s="87" t="n">
        <f aca="false">J136-S136</f>
        <v>-1328.86299173834</v>
      </c>
      <c r="V136" s="88" t="n">
        <v>52000</v>
      </c>
      <c r="W136" s="73" t="n">
        <v>4.416</v>
      </c>
      <c r="X136" s="87" t="n">
        <f aca="false">(W136+S136)/V136*100</f>
        <v>2.56602883026604</v>
      </c>
      <c r="Y136" s="0" t="str">
        <f aca="false">IF(AB136=1,"Предпосевная обработка",IF(AB136=2,"Внесение удобрений",IF(AB136=3,"Уборка","Введите коректное значение")))</f>
        <v>Введите коректное значение</v>
      </c>
      <c r="Z136" s="0" t="s">
        <v>138</v>
      </c>
      <c r="AA136" s="86"/>
      <c r="AI136" s="88"/>
    </row>
    <row r="137" customFormat="false" ht="15" hidden="false" customHeight="false" outlineLevel="0" collapsed="false">
      <c r="A137" s="59" t="n">
        <v>135</v>
      </c>
      <c r="B137" s="0" t="s">
        <v>136</v>
      </c>
      <c r="C137" s="85" t="n">
        <v>6.2</v>
      </c>
      <c r="D137" s="86" t="n">
        <v>0.645</v>
      </c>
      <c r="E137" s="87" t="n">
        <f aca="false">D137/C137</f>
        <v>0.104032258064516</v>
      </c>
      <c r="F137" s="88" t="n">
        <f aca="false">IF(B137="Предпосевная обработка",300,IF(B137="Внесение удобрений",90,IF(B137="Уборка",1893,"Введите коректное значение")))</f>
        <v>300</v>
      </c>
      <c r="G137" s="88" t="n">
        <v>2421</v>
      </c>
      <c r="H137" s="87" t="n">
        <f aca="false">(F137/G137)*100</f>
        <v>12.3915737298637</v>
      </c>
      <c r="I137" s="88" t="n">
        <v>24</v>
      </c>
      <c r="J137" s="87" t="n">
        <f aca="false">C137*L137</f>
        <v>2.728</v>
      </c>
      <c r="K137" s="86" t="n">
        <f aca="false">J137*3.67</f>
        <v>10.01176</v>
      </c>
      <c r="L137" s="86" t="n">
        <v>0.44</v>
      </c>
      <c r="M137" s="87" t="n">
        <f aca="false">(N137*O137)+(P137+Q137+R137)</f>
        <v>1106.6</v>
      </c>
      <c r="N137" s="62" t="n">
        <v>472</v>
      </c>
      <c r="O137" s="0" t="n">
        <f aca="false">IF(Z137="Дизельное топливо",2.6,
 IF(Z137="Бензин",2.3,
 IF(Z137="Минеральные удобрения",0.89, IF(Z137="Пестициды",4.93,
 IF(Z137="Электроэнергия",0.5,"Введите коректное значение" )))))</f>
        <v>2.3</v>
      </c>
      <c r="P137" s="88" t="n">
        <v>11</v>
      </c>
      <c r="Q137" s="88" t="n">
        <v>1</v>
      </c>
      <c r="R137" s="88" t="n">
        <v>9</v>
      </c>
      <c r="S137" s="86" t="n">
        <f aca="false">M137+J137+E137+H137</f>
        <v>1121.82360598793</v>
      </c>
      <c r="T137" s="86"/>
      <c r="U137" s="87" t="n">
        <f aca="false">J137-S137</f>
        <v>-1119.09560598793</v>
      </c>
      <c r="V137" s="88" t="n">
        <v>53000</v>
      </c>
      <c r="W137" s="73" t="n">
        <v>4.59</v>
      </c>
      <c r="X137" s="87" t="n">
        <f aca="false">(W137+S137)/V137*100</f>
        <v>2.12530869054326</v>
      </c>
      <c r="Y137" s="0" t="str">
        <f aca="false">IF(AB137=1,"Предпосевная обработка",IF(AB137=2,"Внесение удобрений",IF(AB137=3,"Уборка","Введите коректное значение")))</f>
        <v>Введите коректное значение</v>
      </c>
      <c r="Z137" s="0" t="s">
        <v>135</v>
      </c>
      <c r="AA137" s="86"/>
      <c r="AI137" s="88"/>
    </row>
    <row r="138" customFormat="false" ht="15" hidden="false" customHeight="false" outlineLevel="0" collapsed="false">
      <c r="A138" s="59" t="n">
        <v>136</v>
      </c>
      <c r="B138" s="0" t="s">
        <v>134</v>
      </c>
      <c r="C138" s="85" t="n">
        <v>4.9</v>
      </c>
      <c r="D138" s="86" t="n">
        <v>0.645</v>
      </c>
      <c r="E138" s="87" t="n">
        <f aca="false">D138/C138</f>
        <v>0.131632653061224</v>
      </c>
      <c r="F138" s="88" t="n">
        <f aca="false">IF(B138="Предпосевная обработка",300,IF(B138="Внесение удобрений",90,IF(B138="Уборка",1893,"Введите коректное значение")))</f>
        <v>90</v>
      </c>
      <c r="G138" s="88" t="n">
        <v>2041</v>
      </c>
      <c r="H138" s="87" t="n">
        <f aca="false">(F138/G138)*100</f>
        <v>4.40960313571779</v>
      </c>
      <c r="I138" s="88" t="n">
        <v>21</v>
      </c>
      <c r="J138" s="87" t="n">
        <f aca="false">C138*L138</f>
        <v>2.156</v>
      </c>
      <c r="K138" s="86" t="n">
        <f aca="false">J138*3.67</f>
        <v>7.91252</v>
      </c>
      <c r="L138" s="86" t="n">
        <v>0.44</v>
      </c>
      <c r="M138" s="87" t="n">
        <f aca="false">(N138*O138)+(P138+Q138+R138)</f>
        <v>1026.72</v>
      </c>
      <c r="N138" s="62" t="n">
        <v>204</v>
      </c>
      <c r="O138" s="0" t="n">
        <f aca="false">IF(Z138="Дизельное топливо",2.6,
 IF(Z138="Бензин",2.3,
 IF(Z138="Минеральные удобрения",0.89, IF(Z138="Пестициды",4.93,
 IF(Z138="Электроэнергия",0.5,"Введите коректное значение" )))))</f>
        <v>4.93</v>
      </c>
      <c r="P138" s="88" t="n">
        <v>11</v>
      </c>
      <c r="Q138" s="88" t="n">
        <v>1</v>
      </c>
      <c r="R138" s="88" t="n">
        <v>9</v>
      </c>
      <c r="S138" s="86" t="n">
        <f aca="false">M138+J138+E138+H138</f>
        <v>1033.41723578878</v>
      </c>
      <c r="T138" s="86"/>
      <c r="U138" s="87" t="n">
        <f aca="false">J138-S138</f>
        <v>-1031.26123578878</v>
      </c>
      <c r="V138" s="88" t="n">
        <v>52000</v>
      </c>
      <c r="W138" s="73" t="n">
        <v>6.177</v>
      </c>
      <c r="X138" s="87" t="n">
        <f aca="false">(W138+S138)/V138*100</f>
        <v>1.99921968420919</v>
      </c>
      <c r="Y138" s="0" t="str">
        <f aca="false">IF(AB138=1,"Предпосевная обработка",IF(AB138=2,"Внесение удобрений",IF(AB138=3,"Уборка","Введите коректное значение")))</f>
        <v>Введите коректное значение</v>
      </c>
      <c r="Z138" s="0" t="s">
        <v>138</v>
      </c>
      <c r="AA138" s="86"/>
      <c r="AI138" s="88"/>
    </row>
    <row r="139" customFormat="false" ht="15" hidden="false" customHeight="false" outlineLevel="0" collapsed="false">
      <c r="A139" s="59" t="n">
        <v>137</v>
      </c>
      <c r="B139" s="0" t="s">
        <v>134</v>
      </c>
      <c r="C139" s="85" t="n">
        <v>2</v>
      </c>
      <c r="D139" s="86" t="n">
        <v>0.645</v>
      </c>
      <c r="E139" s="87" t="n">
        <f aca="false">D139/C139</f>
        <v>0.3225</v>
      </c>
      <c r="F139" s="88" t="n">
        <f aca="false">IF(B139="Предпосевная обработка",300,IF(B139="Внесение удобрений",90,IF(B139="Уборка",1893,"Введите коректное значение")))</f>
        <v>90</v>
      </c>
      <c r="G139" s="88" t="n">
        <v>2342</v>
      </c>
      <c r="H139" s="87" t="n">
        <f aca="false">(F139/G139)*100</f>
        <v>3.84286934244236</v>
      </c>
      <c r="I139" s="88" t="n">
        <v>29</v>
      </c>
      <c r="J139" s="87" t="n">
        <f aca="false">C139*L139</f>
        <v>0.88</v>
      </c>
      <c r="K139" s="86" t="n">
        <f aca="false">J139*3.67</f>
        <v>3.2296</v>
      </c>
      <c r="L139" s="86" t="n">
        <v>0.44</v>
      </c>
      <c r="M139" s="87" t="n">
        <f aca="false">(N139*O139)+(P139+Q139+R139)</f>
        <v>1999.93</v>
      </c>
      <c r="N139" s="62" t="n">
        <v>401</v>
      </c>
      <c r="O139" s="0" t="n">
        <f aca="false">IF(Z139="Дизельное топливо",2.6,
 IF(Z139="Бензин",2.3,
 IF(Z139="Минеральные удобрения",0.89, IF(Z139="Пестициды",4.93,
 IF(Z139="Электроэнергия",0.5,"Введите коректное значение" )))))</f>
        <v>4.93</v>
      </c>
      <c r="P139" s="88" t="n">
        <v>14</v>
      </c>
      <c r="Q139" s="88" t="n">
        <v>2</v>
      </c>
      <c r="R139" s="88" t="n">
        <v>7</v>
      </c>
      <c r="S139" s="86" t="n">
        <f aca="false">M139+J139+E139+H139</f>
        <v>2004.97536934244</v>
      </c>
      <c r="T139" s="86"/>
      <c r="U139" s="87" t="n">
        <f aca="false">J139-S139</f>
        <v>-2004.09536934244</v>
      </c>
      <c r="V139" s="88" t="n">
        <v>48000</v>
      </c>
      <c r="W139" s="73" t="n">
        <v>4.361</v>
      </c>
      <c r="X139" s="87" t="n">
        <f aca="false">(W139+S139)/V139*100</f>
        <v>4.18611743613009</v>
      </c>
      <c r="Y139" s="0" t="str">
        <f aca="false">IF(AB139=1,"Предпосевная обработка",IF(AB139=2,"Внесение удобрений",IF(AB139=3,"Уборка","Введите коректное значение")))</f>
        <v>Введите коректное значение</v>
      </c>
      <c r="Z139" s="0" t="s">
        <v>138</v>
      </c>
      <c r="AA139" s="86"/>
      <c r="AI139" s="88"/>
    </row>
    <row r="140" customFormat="false" ht="15" hidden="false" customHeight="false" outlineLevel="0" collapsed="false">
      <c r="A140" s="59" t="n">
        <v>138</v>
      </c>
      <c r="B140" s="0" t="s">
        <v>134</v>
      </c>
      <c r="C140" s="85" t="n">
        <v>4.8</v>
      </c>
      <c r="D140" s="86" t="n">
        <v>0.645</v>
      </c>
      <c r="E140" s="87" t="n">
        <f aca="false">D140/C140</f>
        <v>0.134375</v>
      </c>
      <c r="F140" s="88" t="n">
        <f aca="false">IF(B140="Предпосевная обработка",300,IF(B140="Внесение удобрений",90,IF(B140="Уборка",1893,"Введите коректное значение")))</f>
        <v>90</v>
      </c>
      <c r="G140" s="88" t="n">
        <v>2421</v>
      </c>
      <c r="H140" s="87" t="n">
        <f aca="false">(F140/G140)*100</f>
        <v>3.71747211895911</v>
      </c>
      <c r="I140" s="88" t="n">
        <v>27</v>
      </c>
      <c r="J140" s="87" t="n">
        <f aca="false">C140*L140</f>
        <v>2.112</v>
      </c>
      <c r="K140" s="86" t="n">
        <f aca="false">J140*3.67</f>
        <v>7.75104</v>
      </c>
      <c r="L140" s="86" t="n">
        <v>0.44</v>
      </c>
      <c r="M140" s="87" t="n">
        <f aca="false">(N140*O140)+(P140+Q140+R140)</f>
        <v>384</v>
      </c>
      <c r="N140" s="62" t="n">
        <v>140</v>
      </c>
      <c r="O140" s="0" t="n">
        <f aca="false">IF(Z140="Дизельное топливо",2.6,
 IF(Z140="Бензин",2.3,
 IF(Z140="Минеральные удобрения",0.89, IF(Z140="Пестициды",4.93,
 IF(Z140="Электроэнергия",0.5,"Введите коректное значение" )))))</f>
        <v>2.6</v>
      </c>
      <c r="P140" s="88" t="n">
        <v>10</v>
      </c>
      <c r="Q140" s="88" t="n">
        <v>1</v>
      </c>
      <c r="R140" s="88" t="n">
        <v>9</v>
      </c>
      <c r="S140" s="86" t="n">
        <f aca="false">M140+J140+E140+H140</f>
        <v>389.963847118959</v>
      </c>
      <c r="T140" s="86"/>
      <c r="U140" s="87" t="n">
        <f aca="false">J140-S140</f>
        <v>-387.851847118959</v>
      </c>
      <c r="V140" s="88" t="n">
        <v>64000</v>
      </c>
      <c r="W140" s="73" t="n">
        <v>4.77</v>
      </c>
      <c r="X140" s="87" t="n">
        <f aca="false">(W140+S140)/V140*100</f>
        <v>0.616771636123374</v>
      </c>
      <c r="Y140" s="0" t="str">
        <f aca="false">IF(AB140=1,"Предпосевная обработка",IF(AB140=2,"Внесение удобрений",IF(AB140=3,"Уборка","Введите коректное значение")))</f>
        <v>Введите коректное значение</v>
      </c>
      <c r="Z140" s="0" t="s">
        <v>137</v>
      </c>
      <c r="AA140" s="86"/>
      <c r="AI140" s="88"/>
    </row>
    <row r="141" customFormat="false" ht="15" hidden="false" customHeight="false" outlineLevel="0" collapsed="false">
      <c r="A141" s="59" t="n">
        <v>139</v>
      </c>
      <c r="B141" s="0" t="s">
        <v>132</v>
      </c>
      <c r="C141" s="85" t="n">
        <v>4.7</v>
      </c>
      <c r="D141" s="86" t="n">
        <v>0.645</v>
      </c>
      <c r="E141" s="87" t="n">
        <f aca="false">D141/C141</f>
        <v>0.137234042553192</v>
      </c>
      <c r="F141" s="88" t="n">
        <f aca="false">IF(B141="Предпосевная обработка",300,IF(B141="Внесение удобрений",90,IF(B141="Уборка",1893,"Введите коректное значение")))</f>
        <v>1893</v>
      </c>
      <c r="G141" s="88" t="n">
        <v>2494</v>
      </c>
      <c r="H141" s="87" t="n">
        <f aca="false">(F141/G141)*100</f>
        <v>75.9021651964715</v>
      </c>
      <c r="I141" s="88" t="n">
        <v>13</v>
      </c>
      <c r="J141" s="87" t="n">
        <f aca="false">C141*L141</f>
        <v>2.068</v>
      </c>
      <c r="K141" s="86" t="n">
        <f aca="false">J141*3.67</f>
        <v>7.58956</v>
      </c>
      <c r="L141" s="86" t="n">
        <v>0.44</v>
      </c>
      <c r="M141" s="87" t="n">
        <f aca="false">(N141*O141)+(P141+Q141+R141)</f>
        <v>354.2</v>
      </c>
      <c r="N141" s="62" t="n">
        <v>144</v>
      </c>
      <c r="O141" s="0" t="n">
        <f aca="false">IF(Z141="Дизельное топливо",2.6,
 IF(Z141="Бензин",2.3,
 IF(Z141="Минеральные удобрения",0.89, IF(Z141="Пестициды",4.93,
 IF(Z141="Электроэнергия",0.5,"Введите коректное значение" )))))</f>
        <v>2.3</v>
      </c>
      <c r="P141" s="88" t="n">
        <v>13</v>
      </c>
      <c r="Q141" s="88" t="n">
        <v>2</v>
      </c>
      <c r="R141" s="88" t="n">
        <v>8</v>
      </c>
      <c r="S141" s="86" t="n">
        <f aca="false">M141+J141+E141+H141</f>
        <v>432.307399239025</v>
      </c>
      <c r="T141" s="86"/>
      <c r="U141" s="87" t="n">
        <f aca="false">J141-S141</f>
        <v>-430.239399239025</v>
      </c>
      <c r="V141" s="88" t="n">
        <v>65000</v>
      </c>
      <c r="W141" s="73" t="n">
        <v>4.459</v>
      </c>
      <c r="X141" s="87" t="n">
        <f aca="false">(W141+S141)/V141*100</f>
        <v>0.671948306521576</v>
      </c>
      <c r="Y141" s="0" t="str">
        <f aca="false">IF(AB141=1,"Предпосевная обработка",IF(AB141=2,"Внесение удобрений",IF(AB141=3,"Уборка","Введите коректное значение")))</f>
        <v>Введите коректное значение</v>
      </c>
      <c r="Z141" s="0" t="s">
        <v>135</v>
      </c>
      <c r="AA141" s="86"/>
      <c r="AI141" s="88"/>
    </row>
    <row r="142" customFormat="false" ht="15" hidden="false" customHeight="false" outlineLevel="0" collapsed="false">
      <c r="A142" s="59" t="n">
        <v>140</v>
      </c>
      <c r="B142" s="0" t="s">
        <v>136</v>
      </c>
      <c r="C142" s="85" t="n">
        <v>3.2</v>
      </c>
      <c r="D142" s="86" t="n">
        <v>0.645</v>
      </c>
      <c r="E142" s="87" t="n">
        <f aca="false">D142/C142</f>
        <v>0.2015625</v>
      </c>
      <c r="F142" s="88" t="n">
        <f aca="false">IF(B142="Предпосевная обработка",300,IF(B142="Внесение удобрений",90,IF(B142="Уборка",1893,"Введите коректное значение")))</f>
        <v>300</v>
      </c>
      <c r="G142" s="88" t="n">
        <v>2206</v>
      </c>
      <c r="H142" s="87" t="n">
        <f aca="false">(F142/G142)*100</f>
        <v>13.599274705349</v>
      </c>
      <c r="I142" s="88" t="n">
        <v>15</v>
      </c>
      <c r="J142" s="87" t="n">
        <f aca="false">C142*L142</f>
        <v>1.408</v>
      </c>
      <c r="K142" s="86" t="n">
        <f aca="false">J142*3.67</f>
        <v>5.16736</v>
      </c>
      <c r="L142" s="86" t="n">
        <v>0.44</v>
      </c>
      <c r="M142" s="87" t="n">
        <f aca="false">(N142*O142)+(P142+Q142+R142)</f>
        <v>251</v>
      </c>
      <c r="N142" s="62" t="n">
        <v>456</v>
      </c>
      <c r="O142" s="0" t="n">
        <f aca="false">IF(Z142="Дизельное топливо",2.6,
 IF(Z142="Бензин",2.3,
 IF(Z142="Минеральные удобрения",0.89, IF(Z142="Пестициды",4.93,
 IF(Z142="Электроэнергия",0.5,"Введите коректное значение" )))))</f>
        <v>0.5</v>
      </c>
      <c r="P142" s="88" t="n">
        <v>13</v>
      </c>
      <c r="Q142" s="88" t="n">
        <v>2</v>
      </c>
      <c r="R142" s="88" t="n">
        <v>8</v>
      </c>
      <c r="S142" s="86" t="n">
        <f aca="false">M142+J142+E142+H142</f>
        <v>266.208837205349</v>
      </c>
      <c r="T142" s="86"/>
      <c r="U142" s="87" t="n">
        <f aca="false">J142-S142</f>
        <v>-264.800837205349</v>
      </c>
      <c r="V142" s="88" t="n">
        <v>58000</v>
      </c>
      <c r="W142" s="73" t="n">
        <v>5.124</v>
      </c>
      <c r="X142" s="87" t="n">
        <f aca="false">(W142+S142)/V142*100</f>
        <v>0.467815236560947</v>
      </c>
      <c r="Y142" s="0" t="str">
        <f aca="false">IF(AB142=1,"Предпосевная обработка",IF(AB142=2,"Внесение удобрений",IF(AB142=3,"Уборка","Введите коректное значение")))</f>
        <v>Введите коректное значение</v>
      </c>
      <c r="Z142" s="0" t="s">
        <v>139</v>
      </c>
      <c r="AA142" s="86"/>
      <c r="AI142" s="88"/>
    </row>
    <row r="143" customFormat="false" ht="15" hidden="false" customHeight="false" outlineLevel="0" collapsed="false">
      <c r="A143" s="59" t="n">
        <v>141</v>
      </c>
      <c r="B143" s="0" t="s">
        <v>134</v>
      </c>
      <c r="C143" s="85" t="n">
        <v>3</v>
      </c>
      <c r="D143" s="86" t="n">
        <v>0.645</v>
      </c>
      <c r="E143" s="87" t="n">
        <f aca="false">D143/C143</f>
        <v>0.215</v>
      </c>
      <c r="F143" s="88" t="n">
        <f aca="false">IF(B143="Предпосевная обработка",300,IF(B143="Внесение удобрений",90,IF(B143="Уборка",1893,"Введите коректное значение")))</f>
        <v>90</v>
      </c>
      <c r="G143" s="88" t="n">
        <v>2406</v>
      </c>
      <c r="H143" s="87" t="n">
        <f aca="false">(F143/G143)*100</f>
        <v>3.74064837905237</v>
      </c>
      <c r="I143" s="88" t="n">
        <v>25</v>
      </c>
      <c r="J143" s="87" t="n">
        <f aca="false">C143*L143</f>
        <v>1.32</v>
      </c>
      <c r="K143" s="86" t="n">
        <f aca="false">J143*3.67</f>
        <v>4.8444</v>
      </c>
      <c r="L143" s="86" t="n">
        <v>0.44</v>
      </c>
      <c r="M143" s="87" t="n">
        <f aca="false">(N143*O143)+(P143+Q143+R143)</f>
        <v>733.8</v>
      </c>
      <c r="N143" s="62" t="n">
        <v>273</v>
      </c>
      <c r="O143" s="0" t="n">
        <f aca="false">IF(Z143="Дизельное топливо",2.6,
 IF(Z143="Бензин",2.3,
 IF(Z143="Минеральные удобрения",0.89, IF(Z143="Пестициды",4.93,
 IF(Z143="Электроэнергия",0.5,"Введите коректное значение" )))))</f>
        <v>2.6</v>
      </c>
      <c r="P143" s="88" t="n">
        <v>15</v>
      </c>
      <c r="Q143" s="88" t="n">
        <v>2</v>
      </c>
      <c r="R143" s="88" t="n">
        <v>7</v>
      </c>
      <c r="S143" s="86" t="n">
        <f aca="false">M143+J143+E143+H143</f>
        <v>739.075648379053</v>
      </c>
      <c r="T143" s="86"/>
      <c r="U143" s="87" t="n">
        <f aca="false">J143-S143</f>
        <v>-737.755648379052</v>
      </c>
      <c r="V143" s="88" t="n">
        <v>55000</v>
      </c>
      <c r="W143" s="73" t="n">
        <v>4.335</v>
      </c>
      <c r="X143" s="87" t="n">
        <f aca="false">(W143+S143)/V143*100</f>
        <v>1.35165572432555</v>
      </c>
      <c r="Y143" s="0" t="str">
        <f aca="false">IF(AB143=1,"Предпосевная обработка",IF(AB143=2,"Внесение удобрений",IF(AB143=3,"Уборка","Введите коректное значение")))</f>
        <v>Введите коректное значение</v>
      </c>
      <c r="Z143" s="0" t="s">
        <v>137</v>
      </c>
      <c r="AA143" s="86"/>
      <c r="AI143" s="88"/>
    </row>
    <row r="144" customFormat="false" ht="15" hidden="false" customHeight="false" outlineLevel="0" collapsed="false">
      <c r="A144" s="59" t="n">
        <v>142</v>
      </c>
      <c r="B144" s="0" t="s">
        <v>134</v>
      </c>
      <c r="C144" s="85" t="n">
        <v>5.9</v>
      </c>
      <c r="D144" s="86" t="n">
        <v>0.645</v>
      </c>
      <c r="E144" s="87" t="n">
        <f aca="false">D144/C144</f>
        <v>0.109322033898305</v>
      </c>
      <c r="F144" s="88" t="n">
        <f aca="false">IF(B144="Предпосевная обработка",300,IF(B144="Внесение удобрений",90,IF(B144="Уборка",1893,"Введите коректное значение")))</f>
        <v>90</v>
      </c>
      <c r="G144" s="88" t="n">
        <v>2147</v>
      </c>
      <c r="H144" s="87" t="n">
        <f aca="false">(F144/G144)*100</f>
        <v>4.19189566837448</v>
      </c>
      <c r="I144" s="88" t="n">
        <v>28</v>
      </c>
      <c r="J144" s="87" t="n">
        <f aca="false">C144*L144</f>
        <v>2.596</v>
      </c>
      <c r="K144" s="86" t="n">
        <f aca="false">J144*3.67</f>
        <v>9.52732</v>
      </c>
      <c r="L144" s="86" t="n">
        <v>0.44</v>
      </c>
      <c r="M144" s="87" t="n">
        <f aca="false">(N144*O144)+(P144+Q144+R144)</f>
        <v>129.8</v>
      </c>
      <c r="N144" s="62" t="n">
        <v>120</v>
      </c>
      <c r="O144" s="0" t="n">
        <f aca="false">IF(Z144="Дизельное топливо",2.6,
 IF(Z144="Бензин",2.3,
 IF(Z144="Минеральные удобрения",0.89, IF(Z144="Пестициды",4.93,
 IF(Z144="Электроэнергия",0.5,"Введите коректное значение" )))))</f>
        <v>0.89</v>
      </c>
      <c r="P144" s="88" t="n">
        <v>14</v>
      </c>
      <c r="Q144" s="88" t="n">
        <v>2</v>
      </c>
      <c r="R144" s="88" t="n">
        <v>7</v>
      </c>
      <c r="S144" s="86" t="n">
        <f aca="false">M144+J144+E144+H144</f>
        <v>136.697217702273</v>
      </c>
      <c r="T144" s="86"/>
      <c r="U144" s="87" t="n">
        <f aca="false">J144-S144</f>
        <v>-134.101217702273</v>
      </c>
      <c r="V144" s="88" t="n">
        <v>45000</v>
      </c>
      <c r="W144" s="73" t="n">
        <v>5.162</v>
      </c>
      <c r="X144" s="87" t="n">
        <f aca="false">(W144+S144)/V144*100</f>
        <v>0.315242706005051</v>
      </c>
      <c r="Y144" s="0" t="str">
        <f aca="false">IF(AB144=1,"Предпосевная обработка",IF(AB144=2,"Внесение удобрений",IF(AB144=3,"Уборка","Введите коректное значение")))</f>
        <v>Введите коректное значение</v>
      </c>
      <c r="Z144" s="0" t="s">
        <v>133</v>
      </c>
      <c r="AA144" s="86"/>
      <c r="AI144" s="88"/>
    </row>
    <row r="145" customFormat="false" ht="15" hidden="false" customHeight="false" outlineLevel="0" collapsed="false">
      <c r="A145" s="59" t="n">
        <v>143</v>
      </c>
      <c r="B145" s="0" t="s">
        <v>136</v>
      </c>
      <c r="C145" s="85" t="n">
        <v>4.8</v>
      </c>
      <c r="D145" s="86" t="n">
        <v>0.645</v>
      </c>
      <c r="E145" s="87" t="n">
        <f aca="false">D145/C145</f>
        <v>0.134375</v>
      </c>
      <c r="F145" s="88" t="n">
        <f aca="false">IF(B145="Предпосевная обработка",300,IF(B145="Внесение удобрений",90,IF(B145="Уборка",1893,"Введите коректное значение")))</f>
        <v>300</v>
      </c>
      <c r="G145" s="88" t="n">
        <v>2258</v>
      </c>
      <c r="H145" s="87" t="n">
        <f aca="false">(F145/G145)*100</f>
        <v>13.2860938883968</v>
      </c>
      <c r="I145" s="88" t="n">
        <v>27</v>
      </c>
      <c r="J145" s="87" t="n">
        <f aca="false">C145*L145</f>
        <v>2.112</v>
      </c>
      <c r="K145" s="86" t="n">
        <f aca="false">J145*3.67</f>
        <v>7.75104</v>
      </c>
      <c r="L145" s="86" t="n">
        <v>0.44</v>
      </c>
      <c r="M145" s="87" t="n">
        <f aca="false">(N145*O145)+(P145+Q145+R145)</f>
        <v>886.5</v>
      </c>
      <c r="N145" s="62" t="n">
        <v>375</v>
      </c>
      <c r="O145" s="0" t="n">
        <f aca="false">IF(Z145="Дизельное топливо",2.6,
 IF(Z145="Бензин",2.3,
 IF(Z145="Минеральные удобрения",0.89, IF(Z145="Пестициды",4.93,
 IF(Z145="Электроэнергия",0.5,"Введите коректное значение" )))))</f>
        <v>2.3</v>
      </c>
      <c r="P145" s="88" t="n">
        <v>13</v>
      </c>
      <c r="Q145" s="88" t="n">
        <v>2</v>
      </c>
      <c r="R145" s="88" t="n">
        <v>9</v>
      </c>
      <c r="S145" s="86" t="n">
        <f aca="false">M145+J145+E145+H145</f>
        <v>902.032468888397</v>
      </c>
      <c r="T145" s="86"/>
      <c r="U145" s="87" t="n">
        <f aca="false">J145-S145</f>
        <v>-899.920468888397</v>
      </c>
      <c r="V145" s="88" t="n">
        <v>55000</v>
      </c>
      <c r="W145" s="73" t="n">
        <v>5.49</v>
      </c>
      <c r="X145" s="87" t="n">
        <f aca="false">(W145+S145)/V145*100</f>
        <v>1.65004085252436</v>
      </c>
      <c r="Y145" s="0" t="str">
        <f aca="false">IF(AB145=1,"Предпосевная обработка",IF(AB145=2,"Внесение удобрений",IF(AB145=3,"Уборка","Введите коректное значение")))</f>
        <v>Введите коректное значение</v>
      </c>
      <c r="Z145" s="0" t="s">
        <v>135</v>
      </c>
      <c r="AA145" s="86"/>
      <c r="AI145" s="88"/>
    </row>
    <row r="146" customFormat="false" ht="15" hidden="false" customHeight="false" outlineLevel="0" collapsed="false">
      <c r="A146" s="59" t="n">
        <v>144</v>
      </c>
      <c r="B146" s="0" t="s">
        <v>136</v>
      </c>
      <c r="C146" s="85" t="n">
        <v>4.5</v>
      </c>
      <c r="D146" s="86" t="n">
        <v>0.645</v>
      </c>
      <c r="E146" s="87" t="n">
        <f aca="false">D146/C146</f>
        <v>0.143333333333333</v>
      </c>
      <c r="F146" s="88" t="n">
        <f aca="false">IF(B146="Предпосевная обработка",300,IF(B146="Внесение удобрений",90,IF(B146="Уборка",1893,"Введите коректное значение")))</f>
        <v>300</v>
      </c>
      <c r="G146" s="88" t="n">
        <v>2228</v>
      </c>
      <c r="H146" s="87" t="n">
        <f aca="false">(F146/G146)*100</f>
        <v>13.4649910233393</v>
      </c>
      <c r="I146" s="88" t="n">
        <v>29</v>
      </c>
      <c r="J146" s="87" t="n">
        <f aca="false">C146*L146</f>
        <v>1.98</v>
      </c>
      <c r="K146" s="86" t="n">
        <f aca="false">J146*3.67</f>
        <v>7.2666</v>
      </c>
      <c r="L146" s="86" t="n">
        <v>0.44</v>
      </c>
      <c r="M146" s="87" t="n">
        <f aca="false">(N146*O146)+(P146+Q146+R146)</f>
        <v>177</v>
      </c>
      <c r="N146" s="62" t="n">
        <v>306</v>
      </c>
      <c r="O146" s="0" t="n">
        <f aca="false">IF(Z146="Дизельное топливо",2.6,
 IF(Z146="Бензин",2.3,
 IF(Z146="Минеральные удобрения",0.89, IF(Z146="Пестициды",4.93,
 IF(Z146="Электроэнергия",0.5,"Введите коректное значение" )))))</f>
        <v>0.5</v>
      </c>
      <c r="P146" s="88" t="n">
        <v>13</v>
      </c>
      <c r="Q146" s="88" t="n">
        <v>2</v>
      </c>
      <c r="R146" s="88" t="n">
        <v>9</v>
      </c>
      <c r="S146" s="86" t="n">
        <f aca="false">M146+J146+E146+H146</f>
        <v>192.588324356673</v>
      </c>
      <c r="T146" s="86"/>
      <c r="U146" s="87" t="n">
        <f aca="false">J146-S146</f>
        <v>-190.608324356673</v>
      </c>
      <c r="V146" s="88" t="n">
        <v>62000</v>
      </c>
      <c r="W146" s="73" t="n">
        <v>5.733</v>
      </c>
      <c r="X146" s="87" t="n">
        <f aca="false">(W146+S146)/V146*100</f>
        <v>0.319873103801085</v>
      </c>
      <c r="Y146" s="0" t="str">
        <f aca="false">IF(AB146=1,"Предпосевная обработка",IF(AB146=2,"Внесение удобрений",IF(AB146=3,"Уборка","Введите коректное значение")))</f>
        <v>Введите коректное значение</v>
      </c>
      <c r="Z146" s="0" t="s">
        <v>139</v>
      </c>
      <c r="AA146" s="86"/>
      <c r="AI146" s="88"/>
    </row>
    <row r="147" customFormat="false" ht="15" hidden="false" customHeight="false" outlineLevel="0" collapsed="false">
      <c r="A147" s="59" t="n">
        <v>145</v>
      </c>
      <c r="B147" s="0" t="s">
        <v>136</v>
      </c>
      <c r="C147" s="85" t="n">
        <v>2.1</v>
      </c>
      <c r="D147" s="86" t="n">
        <v>0.645</v>
      </c>
      <c r="E147" s="87" t="n">
        <f aca="false">D147/C147</f>
        <v>0.307142857142857</v>
      </c>
      <c r="F147" s="88" t="n">
        <f aca="false">IF(B147="Предпосевная обработка",300,IF(B147="Внесение удобрений",90,IF(B147="Уборка",1893,"Введите коректное значение")))</f>
        <v>300</v>
      </c>
      <c r="G147" s="88" t="n">
        <v>2138</v>
      </c>
      <c r="H147" s="87" t="n">
        <f aca="false">(F147/G147)*100</f>
        <v>14.0318054256314</v>
      </c>
      <c r="I147" s="88" t="n">
        <v>14</v>
      </c>
      <c r="J147" s="87" t="n">
        <f aca="false">C147*L147</f>
        <v>0.924</v>
      </c>
      <c r="K147" s="86" t="n">
        <f aca="false">J147*3.67</f>
        <v>3.39108</v>
      </c>
      <c r="L147" s="86" t="n">
        <v>0.44</v>
      </c>
      <c r="M147" s="87" t="n">
        <f aca="false">(N147*O147)+(P147+Q147+R147)</f>
        <v>1188.8</v>
      </c>
      <c r="N147" s="62" t="n">
        <v>448</v>
      </c>
      <c r="O147" s="0" t="n">
        <f aca="false">IF(Z147="Дизельное топливо",2.6,
 IF(Z147="Бензин",2.3,
 IF(Z147="Минеральные удобрения",0.89, IF(Z147="Пестициды",4.93,
 IF(Z147="Электроэнергия",0.5,"Введите коректное значение" )))))</f>
        <v>2.6</v>
      </c>
      <c r="P147" s="88" t="n">
        <v>15</v>
      </c>
      <c r="Q147" s="88" t="n">
        <v>2</v>
      </c>
      <c r="R147" s="88" t="n">
        <v>7</v>
      </c>
      <c r="S147" s="86" t="n">
        <f aca="false">M147+J147+E147+H147</f>
        <v>1204.06294828277</v>
      </c>
      <c r="T147" s="86"/>
      <c r="U147" s="87" t="n">
        <f aca="false">J147-S147</f>
        <v>-1203.13894828277</v>
      </c>
      <c r="V147" s="88" t="n">
        <v>46000</v>
      </c>
      <c r="W147" s="73" t="n">
        <v>3.654</v>
      </c>
      <c r="X147" s="87" t="n">
        <f aca="false">(W147+S147)/V147*100</f>
        <v>2.62547162670168</v>
      </c>
      <c r="Y147" s="0" t="str">
        <f aca="false">IF(AB147=1,"Предпосевная обработка",IF(AB147=2,"Внесение удобрений",IF(AB147=3,"Уборка","Введите коректное значение")))</f>
        <v>Введите коректное значение</v>
      </c>
      <c r="Z147" s="0" t="s">
        <v>137</v>
      </c>
      <c r="AA147" s="86"/>
      <c r="AI147" s="88"/>
    </row>
    <row r="148" customFormat="false" ht="15" hidden="false" customHeight="false" outlineLevel="0" collapsed="false">
      <c r="A148" s="59" t="n">
        <v>146</v>
      </c>
      <c r="B148" s="0" t="s">
        <v>134</v>
      </c>
      <c r="C148" s="85" t="n">
        <v>3.3</v>
      </c>
      <c r="D148" s="86" t="n">
        <v>0.645</v>
      </c>
      <c r="E148" s="87" t="n">
        <f aca="false">D148/C148</f>
        <v>0.195454545454545</v>
      </c>
      <c r="F148" s="88" t="n">
        <f aca="false">IF(B148="Предпосевная обработка",300,IF(B148="Внесение удобрений",90,IF(B148="Уборка",1893,"Введите коректное значение")))</f>
        <v>90</v>
      </c>
      <c r="G148" s="88" t="n">
        <v>2063</v>
      </c>
      <c r="H148" s="87" t="n">
        <f aca="false">(F148/G148)*100</f>
        <v>4.36257876878333</v>
      </c>
      <c r="I148" s="88" t="n">
        <v>22</v>
      </c>
      <c r="J148" s="87" t="n">
        <f aca="false">C148*L148</f>
        <v>1.452</v>
      </c>
      <c r="K148" s="86" t="n">
        <f aca="false">J148*3.67</f>
        <v>5.32884</v>
      </c>
      <c r="L148" s="86" t="n">
        <v>0.44</v>
      </c>
      <c r="M148" s="87" t="n">
        <f aca="false">(N148*O148)+(P148+Q148+R148)</f>
        <v>389.8</v>
      </c>
      <c r="N148" s="62" t="n">
        <v>143</v>
      </c>
      <c r="O148" s="0" t="n">
        <f aca="false">IF(Z148="Дизельное топливо",2.6,
 IF(Z148="Бензин",2.3,
 IF(Z148="Минеральные удобрения",0.89, IF(Z148="Пестициды",4.93,
 IF(Z148="Электроэнергия",0.5,"Введите коректное значение" )))))</f>
        <v>2.6</v>
      </c>
      <c r="P148" s="88" t="n">
        <v>10</v>
      </c>
      <c r="Q148" s="88" t="n">
        <v>1</v>
      </c>
      <c r="R148" s="88" t="n">
        <v>7</v>
      </c>
      <c r="S148" s="86" t="n">
        <f aca="false">M148+J148+E148+H148</f>
        <v>395.810033314238</v>
      </c>
      <c r="T148" s="86"/>
      <c r="U148" s="87" t="n">
        <f aca="false">J148-S148</f>
        <v>-394.358033314238</v>
      </c>
      <c r="V148" s="88" t="n">
        <v>64000</v>
      </c>
      <c r="W148" s="73" t="n">
        <v>4.005</v>
      </c>
      <c r="X148" s="87" t="n">
        <f aca="false">(W148+S148)/V148*100</f>
        <v>0.624710989553497</v>
      </c>
      <c r="Y148" s="0" t="str">
        <f aca="false">IF(AB148=1,"Предпосевная обработка",IF(AB148=2,"Внесение удобрений",IF(AB148=3,"Уборка","Введите коректное значение")))</f>
        <v>Введите коректное значение</v>
      </c>
      <c r="Z148" s="0" t="s">
        <v>137</v>
      </c>
      <c r="AA148" s="86"/>
      <c r="AI148" s="88"/>
    </row>
    <row r="149" customFormat="false" ht="15" hidden="false" customHeight="false" outlineLevel="0" collapsed="false">
      <c r="A149" s="59" t="n">
        <v>147</v>
      </c>
      <c r="B149" s="0" t="s">
        <v>132</v>
      </c>
      <c r="C149" s="85" t="n">
        <v>4.3</v>
      </c>
      <c r="D149" s="86" t="n">
        <v>0.645</v>
      </c>
      <c r="E149" s="87" t="n">
        <f aca="false">D149/C149</f>
        <v>0.15</v>
      </c>
      <c r="F149" s="88" t="n">
        <f aca="false">IF(B149="Предпосевная обработка",300,IF(B149="Внесение удобрений",90,IF(B149="Уборка",1893,"Введите коректное значение")))</f>
        <v>1893</v>
      </c>
      <c r="G149" s="88" t="n">
        <v>2334</v>
      </c>
      <c r="H149" s="87" t="n">
        <f aca="false">(F149/G149)*100</f>
        <v>81.1053984575836</v>
      </c>
      <c r="I149" s="88" t="n">
        <v>27</v>
      </c>
      <c r="J149" s="87" t="n">
        <f aca="false">C149*L149</f>
        <v>1.892</v>
      </c>
      <c r="K149" s="86" t="n">
        <f aca="false">J149*3.67</f>
        <v>6.94364</v>
      </c>
      <c r="L149" s="86" t="n">
        <v>0.44</v>
      </c>
      <c r="M149" s="87" t="n">
        <f aca="false">(N149*O149)+(P149+Q149+R149)</f>
        <v>634.1</v>
      </c>
      <c r="N149" s="62" t="n">
        <v>267</v>
      </c>
      <c r="O149" s="0" t="n">
        <f aca="false">IF(Z149="Дизельное топливо",2.6,
 IF(Z149="Бензин",2.3,
 IF(Z149="Минеральные удобрения",0.89, IF(Z149="Пестициды",4.93,
 IF(Z149="Электроэнергия",0.5,"Введите коректное значение" )))))</f>
        <v>2.3</v>
      </c>
      <c r="P149" s="88" t="n">
        <v>10</v>
      </c>
      <c r="Q149" s="88" t="n">
        <v>1</v>
      </c>
      <c r="R149" s="88" t="n">
        <v>9</v>
      </c>
      <c r="S149" s="86" t="n">
        <f aca="false">M149+J149+E149+H149</f>
        <v>717.247398457584</v>
      </c>
      <c r="T149" s="86"/>
      <c r="U149" s="87" t="n">
        <f aca="false">J149-S149</f>
        <v>-715.355398457583</v>
      </c>
      <c r="V149" s="88" t="n">
        <v>53000</v>
      </c>
      <c r="W149" s="73" t="n">
        <v>5.696</v>
      </c>
      <c r="X149" s="87" t="n">
        <f aca="false">(W149+S149)/V149*100</f>
        <v>1.36404414803318</v>
      </c>
      <c r="Y149" s="0" t="str">
        <f aca="false">IF(AB149=1,"Предпосевная обработка",IF(AB149=2,"Внесение удобрений",IF(AB149=3,"Уборка","Введите коректное значение")))</f>
        <v>Введите коректное значение</v>
      </c>
      <c r="Z149" s="0" t="s">
        <v>135</v>
      </c>
      <c r="AA149" s="86"/>
      <c r="AI149" s="88"/>
    </row>
    <row r="150" customFormat="false" ht="15" hidden="false" customHeight="false" outlineLevel="0" collapsed="false">
      <c r="A150" s="59" t="n">
        <v>148</v>
      </c>
      <c r="B150" s="0" t="s">
        <v>132</v>
      </c>
      <c r="C150" s="85" t="n">
        <v>1.9</v>
      </c>
      <c r="D150" s="86" t="n">
        <v>0.645</v>
      </c>
      <c r="E150" s="87" t="n">
        <f aca="false">D150/C150</f>
        <v>0.339473684210526</v>
      </c>
      <c r="F150" s="88" t="n">
        <f aca="false">IF(B150="Предпосевная обработка",300,IF(B150="Внесение удобрений",90,IF(B150="Уборка",1893,"Введите коректное значение")))</f>
        <v>1893</v>
      </c>
      <c r="G150" s="88" t="n">
        <v>2383</v>
      </c>
      <c r="H150" s="87" t="n">
        <f aca="false">(F150/G150)*100</f>
        <v>79.4376835921108</v>
      </c>
      <c r="I150" s="88" t="n">
        <v>21</v>
      </c>
      <c r="J150" s="87" t="n">
        <f aca="false">C150*L150</f>
        <v>0.836</v>
      </c>
      <c r="K150" s="86" t="n">
        <f aca="false">J150*3.67</f>
        <v>3.06812</v>
      </c>
      <c r="L150" s="86" t="n">
        <v>0.44</v>
      </c>
      <c r="M150" s="87" t="n">
        <f aca="false">(N150*O150)+(P150+Q150+R150)</f>
        <v>88.5</v>
      </c>
      <c r="N150" s="62" t="n">
        <v>139</v>
      </c>
      <c r="O150" s="0" t="n">
        <f aca="false">IF(Z150="Дизельное топливо",2.6,
 IF(Z150="Бензин",2.3,
 IF(Z150="Минеральные удобрения",0.89, IF(Z150="Пестициды",4.93,
 IF(Z150="Электроэнергия",0.5,"Введите коректное значение" )))))</f>
        <v>0.5</v>
      </c>
      <c r="P150" s="88" t="n">
        <v>10</v>
      </c>
      <c r="Q150" s="88" t="n">
        <v>2</v>
      </c>
      <c r="R150" s="88" t="n">
        <v>7</v>
      </c>
      <c r="S150" s="86" t="n">
        <f aca="false">M150+J150+E150+H150</f>
        <v>169.113157276321</v>
      </c>
      <c r="T150" s="86"/>
      <c r="U150" s="87" t="n">
        <f aca="false">J150-S150</f>
        <v>-168.277157276321</v>
      </c>
      <c r="V150" s="88" t="n">
        <v>45000</v>
      </c>
      <c r="W150" s="73" t="n">
        <v>4.488</v>
      </c>
      <c r="X150" s="87" t="n">
        <f aca="false">(W150+S150)/V150*100</f>
        <v>0.385780349502936</v>
      </c>
      <c r="Y150" s="0" t="str">
        <f aca="false">IF(AB150=1,"Предпосевная обработка",IF(AB150=2,"Внесение удобрений",IF(AB150=3,"Уборка","Введите коректное значение")))</f>
        <v>Введите коректное значение</v>
      </c>
      <c r="Z150" s="0" t="s">
        <v>139</v>
      </c>
      <c r="AA150" s="86"/>
      <c r="AI150" s="88"/>
    </row>
    <row r="151" customFormat="false" ht="15" hidden="false" customHeight="false" outlineLevel="0" collapsed="false">
      <c r="A151" s="59" t="n">
        <v>149</v>
      </c>
      <c r="B151" s="0" t="s">
        <v>132</v>
      </c>
      <c r="C151" s="85" t="n">
        <v>3.4</v>
      </c>
      <c r="D151" s="86" t="n">
        <v>0.645</v>
      </c>
      <c r="E151" s="87" t="n">
        <f aca="false">D151/C151</f>
        <v>0.189705882352941</v>
      </c>
      <c r="F151" s="88" t="n">
        <f aca="false">IF(B151="Предпосевная обработка",300,IF(B151="Внесение удобрений",90,IF(B151="Уборка",1893,"Введите коректное значение")))</f>
        <v>1893</v>
      </c>
      <c r="G151" s="88" t="n">
        <v>2456</v>
      </c>
      <c r="H151" s="87" t="n">
        <f aca="false">(F151/G151)*100</f>
        <v>77.0765472312704</v>
      </c>
      <c r="I151" s="88" t="n">
        <v>30</v>
      </c>
      <c r="J151" s="87" t="n">
        <f aca="false">C151*L151</f>
        <v>1.496</v>
      </c>
      <c r="K151" s="86" t="n">
        <f aca="false">J151*3.67</f>
        <v>5.49032</v>
      </c>
      <c r="L151" s="86" t="n">
        <v>0.44</v>
      </c>
      <c r="M151" s="87" t="n">
        <f aca="false">(N151*O151)+(P151+Q151+R151)</f>
        <v>231.5</v>
      </c>
      <c r="N151" s="62" t="n">
        <v>415</v>
      </c>
      <c r="O151" s="0" t="n">
        <f aca="false">IF(Z151="Дизельное топливо",2.6,
 IF(Z151="Бензин",2.3,
 IF(Z151="Минеральные удобрения",0.89, IF(Z151="Пестициды",4.93,
 IF(Z151="Электроэнергия",0.5,"Введите коректное значение" )))))</f>
        <v>0.5</v>
      </c>
      <c r="P151" s="88" t="n">
        <v>14</v>
      </c>
      <c r="Q151" s="88" t="n">
        <v>2</v>
      </c>
      <c r="R151" s="88" t="n">
        <v>8</v>
      </c>
      <c r="S151" s="86" t="n">
        <f aca="false">M151+J151+E151+H151</f>
        <v>310.262253113623</v>
      </c>
      <c r="T151" s="86"/>
      <c r="U151" s="87" t="n">
        <f aca="false">J151-S151</f>
        <v>-308.766253113623</v>
      </c>
      <c r="V151" s="88" t="n">
        <v>50000</v>
      </c>
      <c r="W151" s="73" t="n">
        <v>5.655</v>
      </c>
      <c r="X151" s="87" t="n">
        <f aca="false">(W151+S151)/V151*100</f>
        <v>0.631834506227247</v>
      </c>
      <c r="Y151" s="0" t="str">
        <f aca="false">IF(AB151=1,"Предпосевная обработка",IF(AB151=2,"Внесение удобрений",IF(AB151=3,"Уборка","Введите коректное значение")))</f>
        <v>Введите коректное значение</v>
      </c>
      <c r="Z151" s="0" t="s">
        <v>139</v>
      </c>
      <c r="AA151" s="86"/>
      <c r="AI151" s="88"/>
    </row>
    <row r="152" customFormat="false" ht="15" hidden="false" customHeight="false" outlineLevel="0" collapsed="false">
      <c r="A152" s="59" t="n">
        <v>150</v>
      </c>
      <c r="B152" s="0" t="s">
        <v>132</v>
      </c>
      <c r="C152" s="85" t="n">
        <v>3.5</v>
      </c>
      <c r="D152" s="86" t="n">
        <v>0.645</v>
      </c>
      <c r="E152" s="87" t="n">
        <f aca="false">D152/C152</f>
        <v>0.184285714285714</v>
      </c>
      <c r="F152" s="88" t="n">
        <f aca="false">IF(B152="Предпосевная обработка",300,IF(B152="Внесение удобрений",90,IF(B152="Уборка",1893,"Введите коректное значение")))</f>
        <v>1893</v>
      </c>
      <c r="G152" s="88" t="n">
        <v>2194</v>
      </c>
      <c r="H152" s="87" t="n">
        <f aca="false">(F152/G152)*100</f>
        <v>86.2807657247037</v>
      </c>
      <c r="I152" s="88" t="n">
        <v>10</v>
      </c>
      <c r="J152" s="87" t="n">
        <f aca="false">C152*L152</f>
        <v>1.54</v>
      </c>
      <c r="K152" s="86" t="n">
        <f aca="false">J152*3.67</f>
        <v>5.6518</v>
      </c>
      <c r="L152" s="86" t="n">
        <v>0.44</v>
      </c>
      <c r="M152" s="87" t="n">
        <f aca="false">(N152*O152)+(P152+Q152+R152)</f>
        <v>1124.8</v>
      </c>
      <c r="N152" s="62" t="n">
        <v>423</v>
      </c>
      <c r="O152" s="0" t="n">
        <f aca="false">IF(Z152="Дизельное топливо",2.6,
 IF(Z152="Бензин",2.3,
 IF(Z152="Минеральные удобрения",0.89, IF(Z152="Пестициды",4.93,
 IF(Z152="Электроэнергия",0.5,"Введите коректное значение" )))))</f>
        <v>2.6</v>
      </c>
      <c r="P152" s="88" t="n">
        <v>15</v>
      </c>
      <c r="Q152" s="88" t="n">
        <v>2</v>
      </c>
      <c r="R152" s="88" t="n">
        <v>8</v>
      </c>
      <c r="S152" s="86" t="n">
        <f aca="false">M152+J152+E152+H152</f>
        <v>1212.80505143899</v>
      </c>
      <c r="T152" s="86"/>
      <c r="U152" s="87" t="n">
        <f aca="false">J152-S152</f>
        <v>-1211.26505143899</v>
      </c>
      <c r="V152" s="88" t="n">
        <v>45000</v>
      </c>
      <c r="W152" s="73" t="n">
        <v>4.488</v>
      </c>
      <c r="X152" s="87" t="n">
        <f aca="false">(W152+S152)/V152*100</f>
        <v>2.70509566986442</v>
      </c>
      <c r="Y152" s="0" t="str">
        <f aca="false">IF(AB152=1,"Предпосевная обработка",IF(AB152=2,"Внесение удобрений",IF(AB152=3,"Уборка","Введите коректное значение")))</f>
        <v>Введите коректное значение</v>
      </c>
      <c r="Z152" s="0" t="s">
        <v>137</v>
      </c>
      <c r="AA152" s="86"/>
      <c r="AI152" s="88"/>
    </row>
    <row r="153" customFormat="false" ht="15" hidden="false" customHeight="false" outlineLevel="0" collapsed="false">
      <c r="A153" s="59" t="n">
        <v>151</v>
      </c>
      <c r="B153" s="0" t="s">
        <v>132</v>
      </c>
      <c r="C153" s="85" t="n">
        <v>2.2</v>
      </c>
      <c r="D153" s="86" t="n">
        <v>0.645</v>
      </c>
      <c r="E153" s="87" t="n">
        <f aca="false">D153/C153</f>
        <v>0.293181818181818</v>
      </c>
      <c r="F153" s="88" t="n">
        <f aca="false">IF(B153="Предпосевная обработка",300,IF(B153="Внесение удобрений",90,IF(B153="Уборка",1893,"Введите коректное значение")))</f>
        <v>1893</v>
      </c>
      <c r="G153" s="88" t="n">
        <v>2402</v>
      </c>
      <c r="H153" s="87" t="n">
        <f aca="false">(F153/G153)*100</f>
        <v>78.8093255620317</v>
      </c>
      <c r="I153" s="88" t="n">
        <v>25</v>
      </c>
      <c r="J153" s="87" t="n">
        <f aca="false">C153*L153</f>
        <v>0.968</v>
      </c>
      <c r="K153" s="86" t="n">
        <f aca="false">J153*3.67</f>
        <v>3.55256</v>
      </c>
      <c r="L153" s="86" t="n">
        <v>0.44</v>
      </c>
      <c r="M153" s="87" t="n">
        <f aca="false">(N153*O153)+(P153+Q153+R153)</f>
        <v>968.6</v>
      </c>
      <c r="N153" s="62" t="n">
        <v>412</v>
      </c>
      <c r="O153" s="0" t="n">
        <f aca="false">IF(Z153="Дизельное топливо",2.6,
 IF(Z153="Бензин",2.3,
 IF(Z153="Минеральные удобрения",0.89, IF(Z153="Пестициды",4.93,
 IF(Z153="Электроэнергия",0.5,"Введите коректное значение" )))))</f>
        <v>2.3</v>
      </c>
      <c r="P153" s="88" t="n">
        <v>12</v>
      </c>
      <c r="Q153" s="88" t="n">
        <v>2</v>
      </c>
      <c r="R153" s="88" t="n">
        <v>7</v>
      </c>
      <c r="S153" s="86" t="n">
        <f aca="false">M153+J153+E153+H153</f>
        <v>1048.67050738021</v>
      </c>
      <c r="T153" s="86"/>
      <c r="U153" s="87" t="n">
        <f aca="false">J153-S153</f>
        <v>-1047.70250738021</v>
      </c>
      <c r="V153" s="88" t="n">
        <v>47000</v>
      </c>
      <c r="W153" s="73" t="n">
        <v>6.248</v>
      </c>
      <c r="X153" s="87" t="n">
        <f aca="false">(W153+S153)/V153*100</f>
        <v>2.24450746251109</v>
      </c>
      <c r="Y153" s="0" t="str">
        <f aca="false">IF(AB153=1,"Предпосевная обработка",IF(AB153=2,"Внесение удобрений",IF(AB153=3,"Уборка","Введите коректное значение")))</f>
        <v>Введите коректное значение</v>
      </c>
      <c r="Z153" s="0" t="s">
        <v>135</v>
      </c>
      <c r="AA153" s="86"/>
      <c r="AI153" s="88"/>
    </row>
    <row r="154" customFormat="false" ht="15" hidden="false" customHeight="false" outlineLevel="0" collapsed="false">
      <c r="A154" s="59" t="n">
        <v>152</v>
      </c>
      <c r="B154" s="0" t="s">
        <v>132</v>
      </c>
      <c r="C154" s="85" t="n">
        <v>2</v>
      </c>
      <c r="D154" s="86" t="n">
        <v>0.645</v>
      </c>
      <c r="E154" s="87" t="n">
        <f aca="false">D154/C154</f>
        <v>0.3225</v>
      </c>
      <c r="F154" s="88" t="n">
        <f aca="false">IF(B154="Предпосевная обработка",300,IF(B154="Внесение удобрений",90,IF(B154="Уборка",1893,"Введите коректное значение")))</f>
        <v>1893</v>
      </c>
      <c r="G154" s="88" t="n">
        <v>2278</v>
      </c>
      <c r="H154" s="87" t="n">
        <f aca="false">(F154/G154)*100</f>
        <v>83.099209833187</v>
      </c>
      <c r="I154" s="88" t="n">
        <v>11</v>
      </c>
      <c r="J154" s="87" t="n">
        <f aca="false">C154*L154</f>
        <v>0.88</v>
      </c>
      <c r="K154" s="86" t="n">
        <f aca="false">J154*3.67</f>
        <v>3.2296</v>
      </c>
      <c r="L154" s="86" t="n">
        <v>0.44</v>
      </c>
      <c r="M154" s="87" t="n">
        <f aca="false">(N154*O154)+(P154+Q154+R154)</f>
        <v>587.5</v>
      </c>
      <c r="N154" s="62" t="n">
        <v>245</v>
      </c>
      <c r="O154" s="0" t="n">
        <f aca="false">IF(Z154="Дизельное топливо",2.6,
 IF(Z154="Бензин",2.3,
 IF(Z154="Минеральные удобрения",0.89, IF(Z154="Пестициды",4.93,
 IF(Z154="Электроэнергия",0.5,"Введите коректное значение" )))))</f>
        <v>2.3</v>
      </c>
      <c r="P154" s="88" t="n">
        <v>15</v>
      </c>
      <c r="Q154" s="88" t="n">
        <v>2</v>
      </c>
      <c r="R154" s="88" t="n">
        <v>7</v>
      </c>
      <c r="S154" s="86" t="n">
        <f aca="false">M154+J154+E154+H154</f>
        <v>671.801709833187</v>
      </c>
      <c r="T154" s="86"/>
      <c r="U154" s="87" t="n">
        <f aca="false">J154-S154</f>
        <v>-670.921709833187</v>
      </c>
      <c r="V154" s="88" t="n">
        <v>55000</v>
      </c>
      <c r="W154" s="73" t="n">
        <v>5.976</v>
      </c>
      <c r="X154" s="87" t="n">
        <f aca="false">(W154+S154)/V154*100</f>
        <v>1.23232310878761</v>
      </c>
      <c r="Y154" s="0" t="str">
        <f aca="false">IF(AB154=1,"Предпосевная обработка",IF(AB154=2,"Внесение удобрений",IF(AB154=3,"Уборка","Введите коректное значение")))</f>
        <v>Введите коректное значение</v>
      </c>
      <c r="Z154" s="0" t="s">
        <v>135</v>
      </c>
      <c r="AA154" s="86"/>
      <c r="AI154" s="88"/>
    </row>
    <row r="155" customFormat="false" ht="15" hidden="false" customHeight="false" outlineLevel="0" collapsed="false">
      <c r="A155" s="59" t="n">
        <v>153</v>
      </c>
      <c r="B155" s="0" t="s">
        <v>134</v>
      </c>
      <c r="C155" s="85" t="n">
        <v>0.8</v>
      </c>
      <c r="D155" s="86" t="n">
        <v>0.645</v>
      </c>
      <c r="E155" s="87" t="n">
        <f aca="false">D155/C155</f>
        <v>0.80625</v>
      </c>
      <c r="F155" s="88" t="n">
        <f aca="false">IF(B155="Предпосевная обработка",300,IF(B155="Внесение удобрений",90,IF(B155="Уборка",1893,"Введите коректное значение")))</f>
        <v>90</v>
      </c>
      <c r="G155" s="88" t="n">
        <v>2007</v>
      </c>
      <c r="H155" s="87" t="n">
        <f aca="false">(F155/G155)*100</f>
        <v>4.48430493273543</v>
      </c>
      <c r="I155" s="88" t="n">
        <v>14</v>
      </c>
      <c r="J155" s="87" t="n">
        <f aca="false">C155*L155</f>
        <v>0.352</v>
      </c>
      <c r="K155" s="86" t="n">
        <f aca="false">J155*3.67</f>
        <v>1.29184</v>
      </c>
      <c r="L155" s="86" t="n">
        <v>0.44</v>
      </c>
      <c r="M155" s="87" t="n">
        <f aca="false">(N155*O155)+(P155+Q155+R155)</f>
        <v>325.49</v>
      </c>
      <c r="N155" s="62" t="n">
        <v>341</v>
      </c>
      <c r="O155" s="0" t="n">
        <f aca="false">IF(Z155="Дизельное топливо",2.6,
 IF(Z155="Бензин",2.3,
 IF(Z155="Минеральные удобрения",0.89, IF(Z155="Пестициды",4.93,
 IF(Z155="Электроэнергия",0.5,"Введите коректное значение" )))))</f>
        <v>0.89</v>
      </c>
      <c r="P155" s="88" t="n">
        <v>14</v>
      </c>
      <c r="Q155" s="88" t="n">
        <v>1</v>
      </c>
      <c r="R155" s="88" t="n">
        <v>7</v>
      </c>
      <c r="S155" s="86" t="n">
        <f aca="false">M155+J155+E155+H155</f>
        <v>331.132554932735</v>
      </c>
      <c r="T155" s="86"/>
      <c r="U155" s="87" t="n">
        <f aca="false">J155-S155</f>
        <v>-330.780554932735</v>
      </c>
      <c r="V155" s="88" t="n">
        <v>49000</v>
      </c>
      <c r="W155" s="73" t="n">
        <v>3.915</v>
      </c>
      <c r="X155" s="87" t="n">
        <f aca="false">(W155+S155)/V155*100</f>
        <v>0.683770520270889</v>
      </c>
      <c r="Y155" s="0" t="str">
        <f aca="false">IF(AB155=1,"Предпосевная обработка",IF(AB155=2,"Внесение удобрений",IF(AB155=3,"Уборка","Введите коректное значение")))</f>
        <v>Введите коректное значение</v>
      </c>
      <c r="Z155" s="0" t="s">
        <v>133</v>
      </c>
      <c r="AA155" s="86"/>
      <c r="AI155" s="88"/>
    </row>
    <row r="156" customFormat="false" ht="15" hidden="false" customHeight="false" outlineLevel="0" collapsed="false">
      <c r="A156" s="59" t="n">
        <v>154</v>
      </c>
      <c r="B156" s="0" t="s">
        <v>136</v>
      </c>
      <c r="C156" s="85" t="n">
        <v>4.6</v>
      </c>
      <c r="D156" s="86" t="n">
        <v>0.645</v>
      </c>
      <c r="E156" s="87" t="n">
        <f aca="false">D156/C156</f>
        <v>0.140217391304348</v>
      </c>
      <c r="F156" s="88" t="n">
        <f aca="false">IF(B156="Предпосевная обработка",300,IF(B156="Внесение удобрений",90,IF(B156="Уборка",1893,"Введите коректное значение")))</f>
        <v>300</v>
      </c>
      <c r="G156" s="88" t="n">
        <v>2067</v>
      </c>
      <c r="H156" s="87" t="n">
        <f aca="false">(F156/G156)*100</f>
        <v>14.5137880986938</v>
      </c>
      <c r="I156" s="88" t="n">
        <v>29</v>
      </c>
      <c r="J156" s="87" t="n">
        <f aca="false">C156*L156</f>
        <v>2.024</v>
      </c>
      <c r="K156" s="86" t="n">
        <f aca="false">J156*3.67</f>
        <v>7.42808</v>
      </c>
      <c r="L156" s="86" t="n">
        <v>0.44</v>
      </c>
      <c r="M156" s="87" t="n">
        <f aca="false">(N156*O156)+(P156+Q156+R156)</f>
        <v>1278.22</v>
      </c>
      <c r="N156" s="62" t="n">
        <v>254</v>
      </c>
      <c r="O156" s="0" t="n">
        <f aca="false">IF(Z156="Дизельное топливо",2.6,
 IF(Z156="Бензин",2.3,
 IF(Z156="Минеральные удобрения",0.89, IF(Z156="Пестициды",4.93,
 IF(Z156="Электроэнергия",0.5,"Введите коректное значение" )))))</f>
        <v>4.93</v>
      </c>
      <c r="P156" s="88" t="n">
        <v>15</v>
      </c>
      <c r="Q156" s="88" t="n">
        <v>2</v>
      </c>
      <c r="R156" s="88" t="n">
        <v>9</v>
      </c>
      <c r="S156" s="86" t="n">
        <f aca="false">M156+J156+E156+H156</f>
        <v>1294.89800549</v>
      </c>
      <c r="T156" s="86"/>
      <c r="U156" s="87" t="n">
        <f aca="false">J156-S156</f>
        <v>-1292.87400549</v>
      </c>
      <c r="V156" s="88" t="n">
        <v>59000</v>
      </c>
      <c r="W156" s="73" t="n">
        <v>4.048</v>
      </c>
      <c r="X156" s="87" t="n">
        <f aca="false">(W156+S156)/V156*100</f>
        <v>2.20160339913559</v>
      </c>
      <c r="Y156" s="0" t="str">
        <f aca="false">IF(AB156=1,"Предпосевная обработка",IF(AB156=2,"Внесение удобрений",IF(AB156=3,"Уборка","Введите коректное значение")))</f>
        <v>Введите коректное значение</v>
      </c>
      <c r="Z156" s="0" t="s">
        <v>138</v>
      </c>
      <c r="AA156" s="86"/>
      <c r="AI156" s="88"/>
    </row>
    <row r="157" customFormat="false" ht="15" hidden="false" customHeight="false" outlineLevel="0" collapsed="false">
      <c r="A157" s="59" t="n">
        <v>155</v>
      </c>
      <c r="B157" s="0" t="s">
        <v>136</v>
      </c>
      <c r="C157" s="85" t="n">
        <v>3</v>
      </c>
      <c r="D157" s="86" t="n">
        <v>0.645</v>
      </c>
      <c r="E157" s="87" t="n">
        <f aca="false">D157/C157</f>
        <v>0.215</v>
      </c>
      <c r="F157" s="88" t="n">
        <f aca="false">IF(B157="Предпосевная обработка",300,IF(B157="Внесение удобрений",90,IF(B157="Уборка",1893,"Введите коректное значение")))</f>
        <v>300</v>
      </c>
      <c r="G157" s="88" t="n">
        <v>2210</v>
      </c>
      <c r="H157" s="87" t="n">
        <f aca="false">(F157/G157)*100</f>
        <v>13.5746606334842</v>
      </c>
      <c r="I157" s="88" t="n">
        <v>10</v>
      </c>
      <c r="J157" s="87" t="n">
        <f aca="false">C157*L157</f>
        <v>1.32</v>
      </c>
      <c r="K157" s="86" t="n">
        <f aca="false">J157*3.67</f>
        <v>4.8444</v>
      </c>
      <c r="L157" s="86" t="n">
        <v>0.44</v>
      </c>
      <c r="M157" s="87" t="n">
        <f aca="false">(N157*O157)+(P157+Q157+R157)</f>
        <v>183.54</v>
      </c>
      <c r="N157" s="62" t="n">
        <v>186</v>
      </c>
      <c r="O157" s="0" t="n">
        <f aca="false">IF(Z157="Дизельное топливо",2.6,
 IF(Z157="Бензин",2.3,
 IF(Z157="Минеральные удобрения",0.89, IF(Z157="Пестициды",4.93,
 IF(Z157="Электроэнергия",0.5,"Введите коректное значение" )))))</f>
        <v>0.89</v>
      </c>
      <c r="P157" s="88" t="n">
        <v>10</v>
      </c>
      <c r="Q157" s="88" t="n">
        <v>1</v>
      </c>
      <c r="R157" s="88" t="n">
        <v>7</v>
      </c>
      <c r="S157" s="86" t="n">
        <f aca="false">M157+J157+E157+H157</f>
        <v>198.649660633484</v>
      </c>
      <c r="T157" s="86"/>
      <c r="U157" s="87" t="n">
        <f aca="false">J157-S157</f>
        <v>-197.329660633484</v>
      </c>
      <c r="V157" s="88" t="n">
        <v>61000</v>
      </c>
      <c r="W157" s="73" t="n">
        <v>6.916</v>
      </c>
      <c r="X157" s="87" t="n">
        <f aca="false">(W157+S157)/V157*100</f>
        <v>0.3369928862844</v>
      </c>
      <c r="Y157" s="0" t="str">
        <f aca="false">IF(AB157=1,"Предпосевная обработка",IF(AB157=2,"Внесение удобрений",IF(AB157=3,"Уборка","Введите коректное значение")))</f>
        <v>Введите коректное значение</v>
      </c>
      <c r="Z157" s="0" t="s">
        <v>133</v>
      </c>
      <c r="AA157" s="86"/>
      <c r="AI157" s="88"/>
    </row>
    <row r="158" customFormat="false" ht="15" hidden="false" customHeight="false" outlineLevel="0" collapsed="false">
      <c r="A158" s="59" t="n">
        <v>156</v>
      </c>
      <c r="B158" s="0" t="s">
        <v>134</v>
      </c>
      <c r="C158" s="85" t="n">
        <v>1.1</v>
      </c>
      <c r="D158" s="86" t="n">
        <v>0.645</v>
      </c>
      <c r="E158" s="87" t="n">
        <f aca="false">D158/C158</f>
        <v>0.586363636363636</v>
      </c>
      <c r="F158" s="88" t="n">
        <f aca="false">IF(B158="Предпосевная обработка",300,IF(B158="Внесение удобрений",90,IF(B158="Уборка",1893,"Введите коректное значение")))</f>
        <v>90</v>
      </c>
      <c r="G158" s="88" t="n">
        <v>2460</v>
      </c>
      <c r="H158" s="87" t="n">
        <f aca="false">(F158/G158)*100</f>
        <v>3.65853658536585</v>
      </c>
      <c r="I158" s="88" t="n">
        <v>13</v>
      </c>
      <c r="J158" s="87" t="n">
        <f aca="false">C158*L158</f>
        <v>0.484</v>
      </c>
      <c r="K158" s="86" t="n">
        <f aca="false">J158*3.67</f>
        <v>1.77628</v>
      </c>
      <c r="L158" s="86" t="n">
        <v>0.44</v>
      </c>
      <c r="M158" s="87" t="n">
        <f aca="false">(N158*O158)+(P158+Q158+R158)</f>
        <v>455.65</v>
      </c>
      <c r="N158" s="62" t="n">
        <v>485</v>
      </c>
      <c r="O158" s="0" t="n">
        <f aca="false">IF(Z158="Дизельное топливо",2.6,
 IF(Z158="Бензин",2.3,
 IF(Z158="Минеральные удобрения",0.89, IF(Z158="Пестициды",4.93,
 IF(Z158="Электроэнергия",0.5,"Введите коректное значение" )))))</f>
        <v>0.89</v>
      </c>
      <c r="P158" s="88" t="n">
        <v>14</v>
      </c>
      <c r="Q158" s="88" t="n">
        <v>2</v>
      </c>
      <c r="R158" s="88" t="n">
        <v>8</v>
      </c>
      <c r="S158" s="86" t="n">
        <f aca="false">M158+J158+E158+H158</f>
        <v>460.37890022173</v>
      </c>
      <c r="T158" s="86"/>
      <c r="U158" s="87" t="n">
        <f aca="false">J158-S158</f>
        <v>-459.89490022173</v>
      </c>
      <c r="V158" s="88" t="n">
        <v>62000</v>
      </c>
      <c r="W158" s="73" t="n">
        <v>4.51</v>
      </c>
      <c r="X158" s="87" t="n">
        <f aca="false">(W158+S158)/V158*100</f>
        <v>0.749820806809241</v>
      </c>
      <c r="Y158" s="0" t="str">
        <f aca="false">IF(AB158=1,"Предпосевная обработка",IF(AB158=2,"Внесение удобрений",IF(AB158=3,"Уборка","Введите коректное значение")))</f>
        <v>Введите коректное значение</v>
      </c>
      <c r="Z158" s="0" t="s">
        <v>133</v>
      </c>
      <c r="AA158" s="86"/>
      <c r="AI158" s="88"/>
    </row>
    <row r="159" customFormat="false" ht="15" hidden="false" customHeight="false" outlineLevel="0" collapsed="false">
      <c r="A159" s="59" t="n">
        <v>157</v>
      </c>
      <c r="B159" s="0" t="s">
        <v>132</v>
      </c>
      <c r="C159" s="85" t="n">
        <v>2.1</v>
      </c>
      <c r="D159" s="86" t="n">
        <v>0.645</v>
      </c>
      <c r="E159" s="87" t="n">
        <f aca="false">D159/C159</f>
        <v>0.307142857142857</v>
      </c>
      <c r="F159" s="88" t="n">
        <f aca="false">IF(B159="Предпосевная обработка",300,IF(B159="Внесение удобрений",90,IF(B159="Уборка",1893,"Введите коректное значение")))</f>
        <v>1893</v>
      </c>
      <c r="G159" s="88" t="n">
        <v>2090</v>
      </c>
      <c r="H159" s="87" t="n">
        <f aca="false">(F159/G159)*100</f>
        <v>90.5741626794258</v>
      </c>
      <c r="I159" s="88" t="n">
        <v>18</v>
      </c>
      <c r="J159" s="87" t="n">
        <f aca="false">C159*L159</f>
        <v>0.924</v>
      </c>
      <c r="K159" s="86" t="n">
        <f aca="false">J159*3.67</f>
        <v>3.39108</v>
      </c>
      <c r="L159" s="86" t="n">
        <v>0.44</v>
      </c>
      <c r="M159" s="87" t="n">
        <f aca="false">(N159*O159)+(P159+Q159+R159)</f>
        <v>190.1</v>
      </c>
      <c r="N159" s="62" t="n">
        <v>190</v>
      </c>
      <c r="O159" s="0" t="n">
        <f aca="false">IF(Z159="Дизельное топливо",2.6,
 IF(Z159="Бензин",2.3,
 IF(Z159="Минеральные удобрения",0.89, IF(Z159="Пестициды",4.93,
 IF(Z159="Электроэнергия",0.5,"Введите коректное значение" )))))</f>
        <v>0.89</v>
      </c>
      <c r="P159" s="88" t="n">
        <v>12</v>
      </c>
      <c r="Q159" s="88" t="n">
        <v>2</v>
      </c>
      <c r="R159" s="88" t="n">
        <v>7</v>
      </c>
      <c r="S159" s="86" t="n">
        <f aca="false">M159+J159+E159+H159</f>
        <v>281.905305536569</v>
      </c>
      <c r="T159" s="86"/>
      <c r="U159" s="87" t="n">
        <f aca="false">J159-S159</f>
        <v>-280.981305536569</v>
      </c>
      <c r="V159" s="88" t="n">
        <v>64000</v>
      </c>
      <c r="W159" s="73" t="n">
        <v>4.524</v>
      </c>
      <c r="X159" s="87" t="n">
        <f aca="false">(W159+S159)/V159*100</f>
        <v>0.447545789900889</v>
      </c>
      <c r="Y159" s="0" t="str">
        <f aca="false">IF(AB159=1,"Предпосевная обработка",IF(AB159=2,"Внесение удобрений",IF(AB159=3,"Уборка","Введите коректное значение")))</f>
        <v>Введите коректное значение</v>
      </c>
      <c r="Z159" s="0" t="s">
        <v>133</v>
      </c>
      <c r="AA159" s="86"/>
      <c r="AI159" s="88"/>
    </row>
    <row r="160" customFormat="false" ht="15" hidden="false" customHeight="false" outlineLevel="0" collapsed="false">
      <c r="A160" s="59" t="n">
        <v>158</v>
      </c>
      <c r="B160" s="0" t="s">
        <v>132</v>
      </c>
      <c r="C160" s="85" t="n">
        <v>2.3</v>
      </c>
      <c r="D160" s="86" t="n">
        <v>0.645</v>
      </c>
      <c r="E160" s="87" t="n">
        <f aca="false">D160/C160</f>
        <v>0.280434782608696</v>
      </c>
      <c r="F160" s="88" t="n">
        <f aca="false">IF(B160="Предпосевная обработка",300,IF(B160="Внесение удобрений",90,IF(B160="Уборка",1893,"Введите коректное значение")))</f>
        <v>1893</v>
      </c>
      <c r="G160" s="88" t="n">
        <v>2460</v>
      </c>
      <c r="H160" s="87" t="n">
        <f aca="false">(F160/G160)*100</f>
        <v>76.9512195121951</v>
      </c>
      <c r="I160" s="88" t="n">
        <v>29</v>
      </c>
      <c r="J160" s="87" t="n">
        <f aca="false">C160*L160</f>
        <v>1.012</v>
      </c>
      <c r="K160" s="86" t="n">
        <f aca="false">J160*3.67</f>
        <v>3.71404</v>
      </c>
      <c r="L160" s="86" t="n">
        <v>0.44</v>
      </c>
      <c r="M160" s="87" t="n">
        <f aca="false">(N160*O160)+(P160+Q160+R160)</f>
        <v>725.8</v>
      </c>
      <c r="N160" s="62" t="n">
        <v>306</v>
      </c>
      <c r="O160" s="0" t="n">
        <f aca="false">IF(Z160="Дизельное топливо",2.6,
 IF(Z160="Бензин",2.3,
 IF(Z160="Минеральные удобрения",0.89, IF(Z160="Пестициды",4.93,
 IF(Z160="Электроэнергия",0.5,"Введите коректное значение" )))))</f>
        <v>2.3</v>
      </c>
      <c r="P160" s="88" t="n">
        <v>12</v>
      </c>
      <c r="Q160" s="88" t="n">
        <v>2</v>
      </c>
      <c r="R160" s="88" t="n">
        <v>8</v>
      </c>
      <c r="S160" s="86" t="n">
        <f aca="false">M160+J160+E160+H160</f>
        <v>804.043654294804</v>
      </c>
      <c r="T160" s="86"/>
      <c r="U160" s="87" t="n">
        <f aca="false">J160-S160</f>
        <v>-803.031654294804</v>
      </c>
      <c r="V160" s="88" t="n">
        <v>65000</v>
      </c>
      <c r="W160" s="73" t="n">
        <v>3.784</v>
      </c>
      <c r="X160" s="87" t="n">
        <f aca="false">(W160+S160)/V160*100</f>
        <v>1.24281177583816</v>
      </c>
      <c r="Y160" s="0" t="str">
        <f aca="false">IF(AB160=1,"Предпосевная обработка",IF(AB160=2,"Внесение удобрений",IF(AB160=3,"Уборка","Введите коректное значение")))</f>
        <v>Введите коректное значение</v>
      </c>
      <c r="Z160" s="0" t="s">
        <v>135</v>
      </c>
      <c r="AA160" s="86"/>
      <c r="AI160" s="88"/>
    </row>
    <row r="161" customFormat="false" ht="15" hidden="false" customHeight="false" outlineLevel="0" collapsed="false">
      <c r="A161" s="59" t="n">
        <v>159</v>
      </c>
      <c r="B161" s="0" t="s">
        <v>136</v>
      </c>
      <c r="C161" s="85" t="n">
        <v>4.9</v>
      </c>
      <c r="D161" s="86" t="n">
        <v>0.645</v>
      </c>
      <c r="E161" s="87" t="n">
        <f aca="false">D161/C161</f>
        <v>0.131632653061224</v>
      </c>
      <c r="F161" s="88" t="n">
        <f aca="false">IF(B161="Предпосевная обработка",300,IF(B161="Внесение удобрений",90,IF(B161="Уборка",1893,"Введите коректное значение")))</f>
        <v>300</v>
      </c>
      <c r="G161" s="88" t="n">
        <v>2229</v>
      </c>
      <c r="H161" s="87" t="n">
        <f aca="false">(F161/G161)*100</f>
        <v>13.4589502018843</v>
      </c>
      <c r="I161" s="88" t="n">
        <v>20</v>
      </c>
      <c r="J161" s="87" t="n">
        <f aca="false">C161*L161</f>
        <v>2.156</v>
      </c>
      <c r="K161" s="86" t="n">
        <f aca="false">J161*3.67</f>
        <v>7.91252</v>
      </c>
      <c r="L161" s="86" t="n">
        <v>0.44</v>
      </c>
      <c r="M161" s="87" t="n">
        <f aca="false">(N161*O161)+(P161+Q161+R161)</f>
        <v>217</v>
      </c>
      <c r="N161" s="62" t="n">
        <v>394</v>
      </c>
      <c r="O161" s="0" t="n">
        <f aca="false">IF(Z161="Дизельное топливо",2.6,
 IF(Z161="Бензин",2.3,
 IF(Z161="Минеральные удобрения",0.89, IF(Z161="Пестициды",4.93,
 IF(Z161="Электроэнергия",0.5,"Введите коректное значение" )))))</f>
        <v>0.5</v>
      </c>
      <c r="P161" s="88" t="n">
        <v>10</v>
      </c>
      <c r="Q161" s="88" t="n">
        <v>2</v>
      </c>
      <c r="R161" s="88" t="n">
        <v>8</v>
      </c>
      <c r="S161" s="86" t="n">
        <f aca="false">M161+J161+E161+H161</f>
        <v>232.746582854945</v>
      </c>
      <c r="T161" s="86"/>
      <c r="U161" s="87" t="n">
        <f aca="false">J161-S161</f>
        <v>-230.590582854945</v>
      </c>
      <c r="V161" s="88" t="n">
        <v>56000</v>
      </c>
      <c r="W161" s="73" t="n">
        <v>4.316</v>
      </c>
      <c r="X161" s="87" t="n">
        <f aca="false">(W161+S161)/V161*100</f>
        <v>0.423326040812403</v>
      </c>
      <c r="Y161" s="0" t="str">
        <f aca="false">IF(AB161=1,"Предпосевная обработка",IF(AB161=2,"Внесение удобрений",IF(AB161=3,"Уборка","Введите коректное значение")))</f>
        <v>Введите коректное значение</v>
      </c>
      <c r="Z161" s="0" t="s">
        <v>139</v>
      </c>
      <c r="AA161" s="86"/>
      <c r="AI161" s="88"/>
    </row>
    <row r="162" customFormat="false" ht="15" hidden="false" customHeight="false" outlineLevel="0" collapsed="false">
      <c r="A162" s="59" t="n">
        <v>160</v>
      </c>
      <c r="B162" s="0" t="s">
        <v>132</v>
      </c>
      <c r="C162" s="85" t="n">
        <v>2.2</v>
      </c>
      <c r="D162" s="86" t="n">
        <v>0.645</v>
      </c>
      <c r="E162" s="87" t="n">
        <f aca="false">D162/C162</f>
        <v>0.293181818181818</v>
      </c>
      <c r="F162" s="88" t="n">
        <f aca="false">IF(B162="Предпосевная обработка",300,IF(B162="Внесение удобрений",90,IF(B162="Уборка",1893,"Введите коректное значение")))</f>
        <v>1893</v>
      </c>
      <c r="G162" s="88" t="n">
        <v>2112</v>
      </c>
      <c r="H162" s="87" t="n">
        <f aca="false">(F162/G162)*100</f>
        <v>89.6306818181818</v>
      </c>
      <c r="I162" s="88" t="n">
        <v>11</v>
      </c>
      <c r="J162" s="87" t="n">
        <f aca="false">C162*L162</f>
        <v>0.968</v>
      </c>
      <c r="K162" s="86" t="n">
        <f aca="false">J162*3.67</f>
        <v>3.55256</v>
      </c>
      <c r="L162" s="86" t="n">
        <v>0.44</v>
      </c>
      <c r="M162" s="87" t="n">
        <f aca="false">(N162*O162)+(P162+Q162+R162)</f>
        <v>348.6</v>
      </c>
      <c r="N162" s="62" t="n">
        <v>142</v>
      </c>
      <c r="O162" s="0" t="n">
        <f aca="false">IF(Z162="Дизельное топливо",2.6,
 IF(Z162="Бензин",2.3,
 IF(Z162="Минеральные удобрения",0.89, IF(Z162="Пестициды",4.93,
 IF(Z162="Электроэнергия",0.5,"Введите коректное значение" )))))</f>
        <v>2.3</v>
      </c>
      <c r="P162" s="88" t="n">
        <v>14</v>
      </c>
      <c r="Q162" s="88" t="n">
        <v>1</v>
      </c>
      <c r="R162" s="88" t="n">
        <v>7</v>
      </c>
      <c r="S162" s="86" t="n">
        <f aca="false">M162+J162+E162+H162</f>
        <v>439.491863636364</v>
      </c>
      <c r="T162" s="86"/>
      <c r="U162" s="87" t="n">
        <f aca="false">J162-S162</f>
        <v>-438.523863636364</v>
      </c>
      <c r="V162" s="88" t="n">
        <v>59000</v>
      </c>
      <c r="W162" s="73" t="n">
        <v>3.526</v>
      </c>
      <c r="X162" s="87" t="n">
        <f aca="false">(W162+S162)/V162*100</f>
        <v>0.750877734976888</v>
      </c>
      <c r="Y162" s="0" t="str">
        <f aca="false">IF(AB162=1,"Предпосевная обработка",IF(AB162=2,"Внесение удобрений",IF(AB162=3,"Уборка","Введите коректное значение")))</f>
        <v>Введите коректное значение</v>
      </c>
      <c r="Z162" s="0" t="s">
        <v>135</v>
      </c>
      <c r="AA162" s="86"/>
      <c r="AI162" s="88"/>
    </row>
    <row r="163" customFormat="false" ht="15" hidden="false" customHeight="false" outlineLevel="0" collapsed="false">
      <c r="A163" s="59" t="n">
        <v>161</v>
      </c>
      <c r="B163" s="0" t="s">
        <v>134</v>
      </c>
      <c r="C163" s="85" t="n">
        <v>1.6</v>
      </c>
      <c r="D163" s="86" t="n">
        <v>0.645</v>
      </c>
      <c r="E163" s="87" t="n">
        <f aca="false">D163/C163</f>
        <v>0.403125</v>
      </c>
      <c r="F163" s="88" t="n">
        <f aca="false">IF(B163="Предпосевная обработка",300,IF(B163="Внесение удобрений",90,IF(B163="Уборка",1893,"Введите коректное значение")))</f>
        <v>90</v>
      </c>
      <c r="G163" s="88" t="n">
        <v>2048</v>
      </c>
      <c r="H163" s="87" t="n">
        <f aca="false">(F163/G163)*100</f>
        <v>4.39453125</v>
      </c>
      <c r="I163" s="88" t="n">
        <v>20</v>
      </c>
      <c r="J163" s="87" t="n">
        <f aca="false">C163*L163</f>
        <v>0.704</v>
      </c>
      <c r="K163" s="86" t="n">
        <f aca="false">J163*3.67</f>
        <v>2.58368</v>
      </c>
      <c r="L163" s="86" t="n">
        <v>0.44</v>
      </c>
      <c r="M163" s="87" t="n">
        <f aca="false">(N163*O163)+(P163+Q163+R163)</f>
        <v>861.5</v>
      </c>
      <c r="N163" s="62" t="n">
        <v>365</v>
      </c>
      <c r="O163" s="0" t="n">
        <f aca="false">IF(Z163="Дизельное топливо",2.6,
 IF(Z163="Бензин",2.3,
 IF(Z163="Минеральные удобрения",0.89, IF(Z163="Пестициды",4.93,
 IF(Z163="Электроэнергия",0.5,"Введите коректное значение" )))))</f>
        <v>2.3</v>
      </c>
      <c r="P163" s="88" t="n">
        <v>13</v>
      </c>
      <c r="Q163" s="88" t="n">
        <v>2</v>
      </c>
      <c r="R163" s="88" t="n">
        <v>7</v>
      </c>
      <c r="S163" s="86" t="n">
        <f aca="false">M163+J163+E163+H163</f>
        <v>867.00165625</v>
      </c>
      <c r="T163" s="86"/>
      <c r="U163" s="87" t="n">
        <f aca="false">J163-S163</f>
        <v>-866.29765625</v>
      </c>
      <c r="V163" s="88" t="n">
        <v>63000</v>
      </c>
      <c r="W163" s="73" t="n">
        <v>5.824</v>
      </c>
      <c r="X163" s="87" t="n">
        <f aca="false">(W163+S163)/V163*100</f>
        <v>1.38543754960317</v>
      </c>
      <c r="Y163" s="0" t="str">
        <f aca="false">IF(AB163=1,"Предпосевная обработка",IF(AB163=2,"Внесение удобрений",IF(AB163=3,"Уборка","Введите коректное значение")))</f>
        <v>Введите коректное значение</v>
      </c>
      <c r="Z163" s="0" t="s">
        <v>135</v>
      </c>
      <c r="AA163" s="86"/>
      <c r="AI163" s="88"/>
    </row>
    <row r="164" customFormat="false" ht="15" hidden="false" customHeight="false" outlineLevel="0" collapsed="false">
      <c r="A164" s="59" t="n">
        <v>162</v>
      </c>
      <c r="B164" s="0" t="s">
        <v>132</v>
      </c>
      <c r="C164" s="85" t="n">
        <v>5.2</v>
      </c>
      <c r="D164" s="86" t="n">
        <v>0.645</v>
      </c>
      <c r="E164" s="87" t="n">
        <f aca="false">D164/C164</f>
        <v>0.124038461538462</v>
      </c>
      <c r="F164" s="88" t="n">
        <f aca="false">IF(B164="Предпосевная обработка",300,IF(B164="Внесение удобрений",90,IF(B164="Уборка",1893,"Введите коректное значение")))</f>
        <v>1893</v>
      </c>
      <c r="G164" s="88" t="n">
        <v>2246</v>
      </c>
      <c r="H164" s="87" t="n">
        <f aca="false">(F164/G164)*100</f>
        <v>84.2831700801425</v>
      </c>
      <c r="I164" s="88" t="n">
        <v>20</v>
      </c>
      <c r="J164" s="87" t="n">
        <f aca="false">C164*L164</f>
        <v>2.288</v>
      </c>
      <c r="K164" s="86" t="n">
        <f aca="false">J164*3.67</f>
        <v>8.39696</v>
      </c>
      <c r="L164" s="86" t="n">
        <v>0.44</v>
      </c>
      <c r="M164" s="87" t="n">
        <f aca="false">(N164*O164)+(P164+Q164+R164)</f>
        <v>227</v>
      </c>
      <c r="N164" s="62" t="n">
        <v>412</v>
      </c>
      <c r="O164" s="0" t="n">
        <f aca="false">IF(Z164="Дизельное топливо",2.6,
 IF(Z164="Бензин",2.3,
 IF(Z164="Минеральные удобрения",0.89, IF(Z164="Пестициды",4.93,
 IF(Z164="Электроэнергия",0.5,"Введите коректное значение" )))))</f>
        <v>0.5</v>
      </c>
      <c r="P164" s="88" t="n">
        <v>12</v>
      </c>
      <c r="Q164" s="88" t="n">
        <v>2</v>
      </c>
      <c r="R164" s="88" t="n">
        <v>7</v>
      </c>
      <c r="S164" s="86" t="n">
        <f aca="false">M164+J164+E164+H164</f>
        <v>313.695208541681</v>
      </c>
      <c r="T164" s="86"/>
      <c r="U164" s="87" t="n">
        <f aca="false">J164-S164</f>
        <v>-311.407208541681</v>
      </c>
      <c r="V164" s="88" t="n">
        <v>57000</v>
      </c>
      <c r="W164" s="73" t="n">
        <v>3.96</v>
      </c>
      <c r="X164" s="87" t="n">
        <f aca="false">(W164+S164)/V164*100</f>
        <v>0.557289839546809</v>
      </c>
      <c r="Y164" s="0" t="str">
        <f aca="false">IF(AB164=1,"Предпосевная обработка",IF(AB164=2,"Внесение удобрений",IF(AB164=3,"Уборка","Введите коректное значение")))</f>
        <v>Введите коректное значение</v>
      </c>
      <c r="Z164" s="0" t="s">
        <v>139</v>
      </c>
      <c r="AA164" s="86"/>
      <c r="AI164" s="88"/>
    </row>
    <row r="165" customFormat="false" ht="15" hidden="false" customHeight="false" outlineLevel="0" collapsed="false">
      <c r="A165" s="59" t="n">
        <v>163</v>
      </c>
      <c r="B165" s="0" t="s">
        <v>134</v>
      </c>
      <c r="C165" s="85" t="n">
        <v>4.5</v>
      </c>
      <c r="D165" s="86" t="n">
        <v>0.645</v>
      </c>
      <c r="E165" s="87" t="n">
        <f aca="false">D165/C165</f>
        <v>0.143333333333333</v>
      </c>
      <c r="F165" s="88" t="n">
        <f aca="false">IF(B165="Предпосевная обработка",300,IF(B165="Внесение удобрений",90,IF(B165="Уборка",1893,"Введите коректное значение")))</f>
        <v>90</v>
      </c>
      <c r="G165" s="88" t="n">
        <v>2038</v>
      </c>
      <c r="H165" s="87" t="n">
        <f aca="false">(F165/G165)*100</f>
        <v>4.41609421000981</v>
      </c>
      <c r="I165" s="88" t="n">
        <v>18</v>
      </c>
      <c r="J165" s="87" t="n">
        <f aca="false">C165*L165</f>
        <v>1.98</v>
      </c>
      <c r="K165" s="86" t="n">
        <f aca="false">J165*3.67</f>
        <v>7.2666</v>
      </c>
      <c r="L165" s="86" t="n">
        <v>0.44</v>
      </c>
      <c r="M165" s="87" t="n">
        <f aca="false">(N165*O165)+(P165+Q165+R165)</f>
        <v>666</v>
      </c>
      <c r="N165" s="62" t="n">
        <v>280</v>
      </c>
      <c r="O165" s="0" t="n">
        <f aca="false">IF(Z165="Дизельное топливо",2.6,
 IF(Z165="Бензин",2.3,
 IF(Z165="Минеральные удобрения",0.89, IF(Z165="Пестициды",4.93,
 IF(Z165="Электроэнергия",0.5,"Введите коректное значение" )))))</f>
        <v>2.3</v>
      </c>
      <c r="P165" s="88" t="n">
        <v>12</v>
      </c>
      <c r="Q165" s="88" t="n">
        <v>1</v>
      </c>
      <c r="R165" s="88" t="n">
        <v>9</v>
      </c>
      <c r="S165" s="86" t="n">
        <f aca="false">M165+J165+E165+H165</f>
        <v>672.539427543343</v>
      </c>
      <c r="T165" s="86"/>
      <c r="U165" s="87" t="n">
        <f aca="false">J165-S165</f>
        <v>-670.559427543343</v>
      </c>
      <c r="V165" s="88" t="n">
        <v>52000</v>
      </c>
      <c r="W165" s="73" t="n">
        <v>5.49</v>
      </c>
      <c r="X165" s="87" t="n">
        <f aca="false">(W165+S165)/V165*100</f>
        <v>1.30390274527566</v>
      </c>
      <c r="Y165" s="0" t="str">
        <f aca="false">IF(AB165=1,"Предпосевная обработка",IF(AB165=2,"Внесение удобрений",IF(AB165=3,"Уборка","Введите коректное значение")))</f>
        <v>Введите коректное значение</v>
      </c>
      <c r="Z165" s="0" t="s">
        <v>135</v>
      </c>
      <c r="AA165" s="86"/>
      <c r="AI165" s="88"/>
    </row>
    <row r="166" customFormat="false" ht="15" hidden="false" customHeight="false" outlineLevel="0" collapsed="false">
      <c r="A166" s="59" t="n">
        <v>164</v>
      </c>
      <c r="B166" s="0" t="s">
        <v>136</v>
      </c>
      <c r="C166" s="85" t="n">
        <v>4.8</v>
      </c>
      <c r="D166" s="86" t="n">
        <v>0.645</v>
      </c>
      <c r="E166" s="87" t="n">
        <f aca="false">D166/C166</f>
        <v>0.134375</v>
      </c>
      <c r="F166" s="88" t="n">
        <f aca="false">IF(B166="Предпосевная обработка",300,IF(B166="Внесение удобрений",90,IF(B166="Уборка",1893,"Введите коректное значение")))</f>
        <v>300</v>
      </c>
      <c r="G166" s="88" t="n">
        <v>2076</v>
      </c>
      <c r="H166" s="87" t="n">
        <f aca="false">(F166/G166)*100</f>
        <v>14.4508670520231</v>
      </c>
      <c r="I166" s="88" t="n">
        <v>12</v>
      </c>
      <c r="J166" s="87" t="n">
        <f aca="false">C166*L166</f>
        <v>2.112</v>
      </c>
      <c r="K166" s="86" t="n">
        <f aca="false">J166*3.67</f>
        <v>7.75104</v>
      </c>
      <c r="L166" s="86" t="n">
        <v>0.44</v>
      </c>
      <c r="M166" s="87" t="n">
        <f aca="false">(N166*O166)+(P166+Q166+R166)</f>
        <v>191.5</v>
      </c>
      <c r="N166" s="62" t="n">
        <v>345</v>
      </c>
      <c r="O166" s="0" t="n">
        <f aca="false">IF(Z166="Дизельное топливо",2.6,
 IF(Z166="Бензин",2.3,
 IF(Z166="Минеральные удобрения",0.89, IF(Z166="Пестициды",4.93,
 IF(Z166="Электроэнергия",0.5,"Введите коректное значение" )))))</f>
        <v>0.5</v>
      </c>
      <c r="P166" s="88" t="n">
        <v>11</v>
      </c>
      <c r="Q166" s="88" t="n">
        <v>1</v>
      </c>
      <c r="R166" s="88" t="n">
        <v>7</v>
      </c>
      <c r="S166" s="86" t="n">
        <f aca="false">M166+J166+E166+H166</f>
        <v>208.197242052023</v>
      </c>
      <c r="T166" s="86"/>
      <c r="U166" s="87" t="n">
        <f aca="false">J166-S166</f>
        <v>-206.085242052023</v>
      </c>
      <c r="V166" s="88" t="n">
        <v>56000</v>
      </c>
      <c r="W166" s="73" t="n">
        <v>5.59</v>
      </c>
      <c r="X166" s="87" t="n">
        <f aca="false">(W166+S166)/V166*100</f>
        <v>0.381762932235756</v>
      </c>
      <c r="Y166" s="0" t="str">
        <f aca="false">IF(AB166=1,"Предпосевная обработка",IF(AB166=2,"Внесение удобрений",IF(AB166=3,"Уборка","Введите коректное значение")))</f>
        <v>Введите коректное значение</v>
      </c>
      <c r="Z166" s="0" t="s">
        <v>139</v>
      </c>
      <c r="AA166" s="86"/>
      <c r="AI166" s="88"/>
    </row>
    <row r="167" customFormat="false" ht="15" hidden="false" customHeight="false" outlineLevel="0" collapsed="false">
      <c r="A167" s="59" t="n">
        <v>165</v>
      </c>
      <c r="B167" s="0" t="s">
        <v>132</v>
      </c>
      <c r="C167" s="85" t="n">
        <v>1.3</v>
      </c>
      <c r="D167" s="86" t="n">
        <v>0.645</v>
      </c>
      <c r="E167" s="87" t="n">
        <f aca="false">D167/C167</f>
        <v>0.496153846153846</v>
      </c>
      <c r="F167" s="88" t="n">
        <f aca="false">IF(B167="Предпосевная обработка",300,IF(B167="Внесение удобрений",90,IF(B167="Уборка",1893,"Введите коректное значение")))</f>
        <v>1893</v>
      </c>
      <c r="G167" s="88" t="n">
        <v>2236</v>
      </c>
      <c r="H167" s="87" t="n">
        <f aca="false">(F167/G167)*100</f>
        <v>84.6601073345259</v>
      </c>
      <c r="I167" s="88" t="n">
        <v>20</v>
      </c>
      <c r="J167" s="87" t="n">
        <f aca="false">C167*L167</f>
        <v>0.572</v>
      </c>
      <c r="K167" s="86" t="n">
        <f aca="false">J167*3.67</f>
        <v>2.09924</v>
      </c>
      <c r="L167" s="86" t="n">
        <v>0.44</v>
      </c>
      <c r="M167" s="87" t="n">
        <f aca="false">(N167*O167)+(P167+Q167+R167)</f>
        <v>411.04</v>
      </c>
      <c r="N167" s="62" t="n">
        <v>436</v>
      </c>
      <c r="O167" s="0" t="n">
        <f aca="false">IF(Z167="Дизельное топливо",2.6,
 IF(Z167="Бензин",2.3,
 IF(Z167="Минеральные удобрения",0.89, IF(Z167="Пестициды",4.93,
 IF(Z167="Электроэнергия",0.5,"Введите коректное значение" )))))</f>
        <v>0.89</v>
      </c>
      <c r="P167" s="88" t="n">
        <v>14</v>
      </c>
      <c r="Q167" s="88" t="n">
        <v>2</v>
      </c>
      <c r="R167" s="88" t="n">
        <v>7</v>
      </c>
      <c r="S167" s="86" t="n">
        <f aca="false">M167+J167+E167+H167</f>
        <v>496.76826118068</v>
      </c>
      <c r="T167" s="86"/>
      <c r="U167" s="87" t="n">
        <f aca="false">J167-S167</f>
        <v>-496.19626118068</v>
      </c>
      <c r="V167" s="88" t="n">
        <v>59000</v>
      </c>
      <c r="W167" s="73" t="n">
        <v>6.006</v>
      </c>
      <c r="X167" s="87" t="n">
        <f aca="false">(W167+S167)/V167*100</f>
        <v>0.852159764713017</v>
      </c>
      <c r="Y167" s="0" t="str">
        <f aca="false">IF(AB167=1,"Предпосевная обработка",IF(AB167=2,"Внесение удобрений",IF(AB167=3,"Уборка","Введите коректное значение")))</f>
        <v>Введите коректное значение</v>
      </c>
      <c r="Z167" s="0" t="s">
        <v>133</v>
      </c>
      <c r="AA167" s="86"/>
      <c r="AI167" s="88"/>
    </row>
    <row r="168" customFormat="false" ht="15" hidden="false" customHeight="false" outlineLevel="0" collapsed="false">
      <c r="A168" s="59" t="n">
        <v>166</v>
      </c>
      <c r="B168" s="0" t="s">
        <v>136</v>
      </c>
      <c r="C168" s="85" t="n">
        <v>2.3</v>
      </c>
      <c r="D168" s="86" t="n">
        <v>0.645</v>
      </c>
      <c r="E168" s="87" t="n">
        <f aca="false">D168/C168</f>
        <v>0.280434782608696</v>
      </c>
      <c r="F168" s="88" t="n">
        <f aca="false">IF(B168="Предпосевная обработка",300,IF(B168="Внесение удобрений",90,IF(B168="Уборка",1893,"Введите коректное значение")))</f>
        <v>300</v>
      </c>
      <c r="G168" s="88" t="n">
        <v>2028</v>
      </c>
      <c r="H168" s="87" t="n">
        <f aca="false">(F168/G168)*100</f>
        <v>14.792899408284</v>
      </c>
      <c r="I168" s="88" t="n">
        <v>26</v>
      </c>
      <c r="J168" s="87" t="n">
        <f aca="false">C168*L168</f>
        <v>1.012</v>
      </c>
      <c r="K168" s="86" t="n">
        <f aca="false">J168*3.67</f>
        <v>3.71404</v>
      </c>
      <c r="L168" s="86" t="n">
        <v>0.44</v>
      </c>
      <c r="M168" s="87" t="n">
        <f aca="false">(N168*O168)+(P168+Q168+R168)</f>
        <v>440.6</v>
      </c>
      <c r="N168" s="62" t="n">
        <v>182</v>
      </c>
      <c r="O168" s="0" t="n">
        <f aca="false">IF(Z168="Дизельное топливо",2.6,
 IF(Z168="Бензин",2.3,
 IF(Z168="Минеральные удобрения",0.89, IF(Z168="Пестициды",4.93,
 IF(Z168="Электроэнергия",0.5,"Введите коректное значение" )))))</f>
        <v>2.3</v>
      </c>
      <c r="P168" s="88" t="n">
        <v>13</v>
      </c>
      <c r="Q168" s="88" t="n">
        <v>1</v>
      </c>
      <c r="R168" s="88" t="n">
        <v>8</v>
      </c>
      <c r="S168" s="86" t="n">
        <f aca="false">M168+J168+E168+H168</f>
        <v>456.685334190893</v>
      </c>
      <c r="T168" s="86"/>
      <c r="U168" s="87" t="n">
        <f aca="false">J168-S168</f>
        <v>-455.673334190893</v>
      </c>
      <c r="V168" s="88" t="n">
        <v>59000</v>
      </c>
      <c r="W168" s="73" t="n">
        <v>4.68</v>
      </c>
      <c r="X168" s="87" t="n">
        <f aca="false">(W168+S168)/V168*100</f>
        <v>0.781975142696428</v>
      </c>
      <c r="Y168" s="0" t="str">
        <f aca="false">IF(AB168=1,"Предпосевная обработка",IF(AB168=2,"Внесение удобрений",IF(AB168=3,"Уборка","Введите коректное значение")))</f>
        <v>Введите коректное значение</v>
      </c>
      <c r="Z168" s="0" t="s">
        <v>135</v>
      </c>
      <c r="AA168" s="86"/>
      <c r="AI168" s="88"/>
    </row>
    <row r="169" customFormat="false" ht="15" hidden="false" customHeight="false" outlineLevel="0" collapsed="false">
      <c r="A169" s="59" t="n">
        <v>167</v>
      </c>
      <c r="B169" s="0" t="s">
        <v>136</v>
      </c>
      <c r="C169" s="85" t="n">
        <v>4.9</v>
      </c>
      <c r="D169" s="86" t="n">
        <v>0.645</v>
      </c>
      <c r="E169" s="87" t="n">
        <f aca="false">D169/C169</f>
        <v>0.131632653061224</v>
      </c>
      <c r="F169" s="88" t="n">
        <f aca="false">IF(B169="Предпосевная обработка",300,IF(B169="Внесение удобрений",90,IF(B169="Уборка",1893,"Введите коректное значение")))</f>
        <v>300</v>
      </c>
      <c r="G169" s="88" t="n">
        <v>2493</v>
      </c>
      <c r="H169" s="87" t="n">
        <f aca="false">(F169/G169)*100</f>
        <v>12.0336943441637</v>
      </c>
      <c r="I169" s="88" t="n">
        <v>18</v>
      </c>
      <c r="J169" s="87" t="n">
        <f aca="false">C169*L169</f>
        <v>2.156</v>
      </c>
      <c r="K169" s="86" t="n">
        <f aca="false">J169*3.67</f>
        <v>7.91252</v>
      </c>
      <c r="L169" s="86" t="n">
        <v>0.44</v>
      </c>
      <c r="M169" s="87" t="n">
        <f aca="false">(N169*O169)+(P169+Q169+R169)</f>
        <v>202.5</v>
      </c>
      <c r="N169" s="62" t="n">
        <v>355</v>
      </c>
      <c r="O169" s="0" t="n">
        <f aca="false">IF(Z169="Дизельное топливо",2.6,
 IF(Z169="Бензин",2.3,
 IF(Z169="Минеральные удобрения",0.89, IF(Z169="Пестициды",4.93,
 IF(Z169="Электроэнергия",0.5,"Введите коректное значение" )))))</f>
        <v>0.5</v>
      </c>
      <c r="P169" s="88" t="n">
        <v>15</v>
      </c>
      <c r="Q169" s="88" t="n">
        <v>2</v>
      </c>
      <c r="R169" s="88" t="n">
        <v>8</v>
      </c>
      <c r="S169" s="86" t="n">
        <f aca="false">M169+J169+E169+H169</f>
        <v>216.821326997225</v>
      </c>
      <c r="T169" s="86"/>
      <c r="U169" s="87" t="n">
        <f aca="false">J169-S169</f>
        <v>-214.665326997225</v>
      </c>
      <c r="V169" s="88" t="n">
        <v>46000</v>
      </c>
      <c r="W169" s="73" t="n">
        <v>5.292</v>
      </c>
      <c r="X169" s="87" t="n">
        <f aca="false">(W169+S169)/V169*100</f>
        <v>0.482855058689619</v>
      </c>
      <c r="Y169" s="0" t="str">
        <f aca="false">IF(AB169=1,"Предпосевная обработка",IF(AB169=2,"Внесение удобрений",IF(AB169=3,"Уборка","Введите коректное значение")))</f>
        <v>Введите коректное значение</v>
      </c>
      <c r="Z169" s="0" t="s">
        <v>139</v>
      </c>
      <c r="AA169" s="86"/>
      <c r="AI169" s="88"/>
    </row>
    <row r="170" customFormat="false" ht="15" hidden="false" customHeight="false" outlineLevel="0" collapsed="false">
      <c r="A170" s="59" t="n">
        <v>168</v>
      </c>
      <c r="B170" s="0" t="s">
        <v>132</v>
      </c>
      <c r="C170" s="85" t="n">
        <v>1.8</v>
      </c>
      <c r="D170" s="86" t="n">
        <v>0.645</v>
      </c>
      <c r="E170" s="87" t="n">
        <f aca="false">D170/C170</f>
        <v>0.358333333333333</v>
      </c>
      <c r="F170" s="88" t="n">
        <f aca="false">IF(B170="Предпосевная обработка",300,IF(B170="Внесение удобрений",90,IF(B170="Уборка",1893,"Введите коректное значение")))</f>
        <v>1893</v>
      </c>
      <c r="G170" s="88" t="n">
        <v>2180</v>
      </c>
      <c r="H170" s="87" t="n">
        <f aca="false">(F170/G170)*100</f>
        <v>86.8348623853211</v>
      </c>
      <c r="I170" s="88" t="n">
        <v>10</v>
      </c>
      <c r="J170" s="87" t="n">
        <f aca="false">C170*L170</f>
        <v>0.792</v>
      </c>
      <c r="K170" s="86" t="n">
        <f aca="false">J170*3.67</f>
        <v>2.90664</v>
      </c>
      <c r="L170" s="86" t="n">
        <v>0.44</v>
      </c>
      <c r="M170" s="87" t="n">
        <f aca="false">(N170*O170)+(P170+Q170+R170)</f>
        <v>707.1</v>
      </c>
      <c r="N170" s="62" t="n">
        <v>297</v>
      </c>
      <c r="O170" s="0" t="n">
        <f aca="false">IF(Z170="Дизельное топливо",2.6,
 IF(Z170="Бензин",2.3,
 IF(Z170="Минеральные удобрения",0.89, IF(Z170="Пестициды",4.93,
 IF(Z170="Электроэнергия",0.5,"Введите коректное значение" )))))</f>
        <v>2.3</v>
      </c>
      <c r="P170" s="88" t="n">
        <v>15</v>
      </c>
      <c r="Q170" s="88" t="n">
        <v>1</v>
      </c>
      <c r="R170" s="88" t="n">
        <v>8</v>
      </c>
      <c r="S170" s="86" t="n">
        <f aca="false">M170+J170+E170+H170</f>
        <v>795.085195718654</v>
      </c>
      <c r="T170" s="86"/>
      <c r="U170" s="87" t="n">
        <f aca="false">J170-S170</f>
        <v>-794.293195718654</v>
      </c>
      <c r="V170" s="88" t="n">
        <v>62000</v>
      </c>
      <c r="W170" s="73" t="n">
        <v>4.263</v>
      </c>
      <c r="X170" s="87" t="n">
        <f aca="false">(W170+S170)/V170*100</f>
        <v>1.28927128341718</v>
      </c>
      <c r="Y170" s="0" t="str">
        <f aca="false">IF(AB170=1,"Предпосевная обработка",IF(AB170=2,"Внесение удобрений",IF(AB170=3,"Уборка","Введите коректное значение")))</f>
        <v>Введите коректное значение</v>
      </c>
      <c r="Z170" s="0" t="s">
        <v>135</v>
      </c>
      <c r="AA170" s="86"/>
      <c r="AI170" s="88"/>
    </row>
    <row r="171" customFormat="false" ht="15" hidden="false" customHeight="false" outlineLevel="0" collapsed="false">
      <c r="A171" s="59" t="n">
        <v>169</v>
      </c>
      <c r="B171" s="0" t="s">
        <v>132</v>
      </c>
      <c r="C171" s="85" t="n">
        <v>4</v>
      </c>
      <c r="D171" s="86" t="n">
        <v>0.645</v>
      </c>
      <c r="E171" s="87" t="n">
        <f aca="false">D171/C171</f>
        <v>0.16125</v>
      </c>
      <c r="F171" s="88" t="n">
        <f aca="false">IF(B171="Предпосевная обработка",300,IF(B171="Внесение удобрений",90,IF(B171="Уборка",1893,"Введите коректное значение")))</f>
        <v>1893</v>
      </c>
      <c r="G171" s="88" t="n">
        <v>2140</v>
      </c>
      <c r="H171" s="87" t="n">
        <f aca="false">(F171/G171)*100</f>
        <v>88.4579439252336</v>
      </c>
      <c r="I171" s="88" t="n">
        <v>17</v>
      </c>
      <c r="J171" s="87" t="n">
        <f aca="false">C171*L171</f>
        <v>1.76</v>
      </c>
      <c r="K171" s="86" t="n">
        <f aca="false">J171*3.67</f>
        <v>6.4592</v>
      </c>
      <c r="L171" s="86" t="n">
        <v>0.44</v>
      </c>
      <c r="M171" s="87" t="n">
        <f aca="false">(N171*O171)+(P171+Q171+R171)</f>
        <v>2381.54</v>
      </c>
      <c r="N171" s="62" t="n">
        <v>478</v>
      </c>
      <c r="O171" s="0" t="n">
        <f aca="false">IF(Z171="Дизельное топливо",2.6,
 IF(Z171="Бензин",2.3,
 IF(Z171="Минеральные удобрения",0.89, IF(Z171="Пестициды",4.93,
 IF(Z171="Электроэнергия",0.5,"Введите коректное значение" )))))</f>
        <v>4.93</v>
      </c>
      <c r="P171" s="88" t="n">
        <v>15</v>
      </c>
      <c r="Q171" s="88" t="n">
        <v>1</v>
      </c>
      <c r="R171" s="88" t="n">
        <v>9</v>
      </c>
      <c r="S171" s="86" t="n">
        <f aca="false">M171+J171+E171+H171</f>
        <v>2471.91919392523</v>
      </c>
      <c r="T171" s="86"/>
      <c r="U171" s="87" t="n">
        <f aca="false">J171-S171</f>
        <v>-2470.15919392523</v>
      </c>
      <c r="V171" s="88" t="n">
        <v>55000</v>
      </c>
      <c r="W171" s="73" t="n">
        <v>5.59</v>
      </c>
      <c r="X171" s="87" t="n">
        <f aca="false">(W171+S171)/V171*100</f>
        <v>4.50456217077315</v>
      </c>
      <c r="Y171" s="0" t="str">
        <f aca="false">IF(AB171=1,"Предпосевная обработка",IF(AB171=2,"Внесение удобрений",IF(AB171=3,"Уборка","Введите коректное значение")))</f>
        <v>Введите коректное значение</v>
      </c>
      <c r="Z171" s="0" t="s">
        <v>138</v>
      </c>
      <c r="AA171" s="86"/>
      <c r="AI171" s="88"/>
    </row>
    <row r="172" customFormat="false" ht="15" hidden="false" customHeight="false" outlineLevel="0" collapsed="false">
      <c r="A172" s="59" t="n">
        <v>170</v>
      </c>
      <c r="B172" s="0" t="s">
        <v>134</v>
      </c>
      <c r="C172" s="85" t="n">
        <v>1.1</v>
      </c>
      <c r="D172" s="86" t="n">
        <v>0.645</v>
      </c>
      <c r="E172" s="87" t="n">
        <f aca="false">D172/C172</f>
        <v>0.586363636363636</v>
      </c>
      <c r="F172" s="88" t="n">
        <f aca="false">IF(B172="Предпосевная обработка",300,IF(B172="Внесение удобрений",90,IF(B172="Уборка",1893,"Введите коректное значение")))</f>
        <v>90</v>
      </c>
      <c r="G172" s="88" t="n">
        <v>2295</v>
      </c>
      <c r="H172" s="87" t="n">
        <f aca="false">(F172/G172)*100</f>
        <v>3.92156862745098</v>
      </c>
      <c r="I172" s="88" t="n">
        <v>29</v>
      </c>
      <c r="J172" s="87" t="n">
        <f aca="false">C172*L172</f>
        <v>0.484</v>
      </c>
      <c r="K172" s="86" t="n">
        <f aca="false">J172*3.67</f>
        <v>1.77628</v>
      </c>
      <c r="L172" s="86" t="n">
        <v>0.44</v>
      </c>
      <c r="M172" s="87" t="n">
        <f aca="false">(N172*O172)+(P172+Q172+R172)</f>
        <v>285.2</v>
      </c>
      <c r="N172" s="62" t="n">
        <v>114</v>
      </c>
      <c r="O172" s="0" t="n">
        <f aca="false">IF(Z172="Дизельное топливо",2.6,
 IF(Z172="Бензин",2.3,
 IF(Z172="Минеральные удобрения",0.89, IF(Z172="Пестициды",4.93,
 IF(Z172="Электроэнергия",0.5,"Введите коректное значение" )))))</f>
        <v>2.3</v>
      </c>
      <c r="P172" s="88" t="n">
        <v>12</v>
      </c>
      <c r="Q172" s="88" t="n">
        <v>2</v>
      </c>
      <c r="R172" s="88" t="n">
        <v>9</v>
      </c>
      <c r="S172" s="86" t="n">
        <f aca="false">M172+J172+E172+H172</f>
        <v>290.191932263815</v>
      </c>
      <c r="T172" s="86"/>
      <c r="U172" s="87" t="n">
        <f aca="false">J172-S172</f>
        <v>-289.707932263815</v>
      </c>
      <c r="V172" s="88" t="n">
        <v>62000</v>
      </c>
      <c r="W172" s="73" t="n">
        <v>4.641</v>
      </c>
      <c r="X172" s="87" t="n">
        <f aca="false">(W172+S172)/V172*100</f>
        <v>0.475536987522282</v>
      </c>
      <c r="Y172" s="0" t="str">
        <f aca="false">IF(AB172=1,"Предпосевная обработка",IF(AB172=2,"Внесение удобрений",IF(AB172=3,"Уборка","Введите коректное значение")))</f>
        <v>Введите коректное значение</v>
      </c>
      <c r="Z172" s="0" t="s">
        <v>135</v>
      </c>
      <c r="AA172" s="86"/>
      <c r="AI172" s="88"/>
    </row>
    <row r="173" customFormat="false" ht="15" hidden="false" customHeight="false" outlineLevel="0" collapsed="false">
      <c r="A173" s="59" t="n">
        <v>171</v>
      </c>
      <c r="B173" s="0" t="s">
        <v>136</v>
      </c>
      <c r="C173" s="85" t="n">
        <v>6.9</v>
      </c>
      <c r="D173" s="86" t="n">
        <v>0.645</v>
      </c>
      <c r="E173" s="87" t="n">
        <f aca="false">D173/C173</f>
        <v>0.0934782608695652</v>
      </c>
      <c r="F173" s="88" t="n">
        <f aca="false">IF(B173="Предпосевная обработка",300,IF(B173="Внесение удобрений",90,IF(B173="Уборка",1893,"Введите коректное значение")))</f>
        <v>300</v>
      </c>
      <c r="G173" s="88" t="n">
        <v>2391</v>
      </c>
      <c r="H173" s="87" t="n">
        <f aca="false">(F173/G173)*100</f>
        <v>12.5470514429109</v>
      </c>
      <c r="I173" s="88" t="n">
        <v>11</v>
      </c>
      <c r="J173" s="87" t="n">
        <f aca="false">C173*L173</f>
        <v>3.036</v>
      </c>
      <c r="K173" s="86" t="n">
        <f aca="false">J173*3.67</f>
        <v>11.14212</v>
      </c>
      <c r="L173" s="86" t="n">
        <v>0.44</v>
      </c>
      <c r="M173" s="87" t="n">
        <f aca="false">(N173*O173)+(P173+Q173+R173)</f>
        <v>946</v>
      </c>
      <c r="N173" s="62" t="n">
        <v>355</v>
      </c>
      <c r="O173" s="0" t="n">
        <f aca="false">IF(Z173="Дизельное топливо",2.6,
 IF(Z173="Бензин",2.3,
 IF(Z173="Минеральные удобрения",0.89, IF(Z173="Пестициды",4.93,
 IF(Z173="Электроэнергия",0.5,"Введите коректное значение" )))))</f>
        <v>2.6</v>
      </c>
      <c r="P173" s="88" t="n">
        <v>14</v>
      </c>
      <c r="Q173" s="88" t="n">
        <v>1</v>
      </c>
      <c r="R173" s="88" t="n">
        <v>8</v>
      </c>
      <c r="S173" s="86" t="n">
        <f aca="false">M173+J173+E173+H173</f>
        <v>961.676529703781</v>
      </c>
      <c r="T173" s="86"/>
      <c r="U173" s="87" t="n">
        <f aca="false">J173-S173</f>
        <v>-958.640529703781</v>
      </c>
      <c r="V173" s="88" t="n">
        <v>57000</v>
      </c>
      <c r="W173" s="73" t="n">
        <v>4.089</v>
      </c>
      <c r="X173" s="87" t="n">
        <f aca="false">(W173+S173)/V173*100</f>
        <v>1.69432549070839</v>
      </c>
      <c r="Y173" s="0" t="str">
        <f aca="false">IF(AB173=1,"Предпосевная обработка",IF(AB173=2,"Внесение удобрений",IF(AB173=3,"Уборка","Введите коректное значение")))</f>
        <v>Введите коректное значение</v>
      </c>
      <c r="Z173" s="0" t="s">
        <v>137</v>
      </c>
      <c r="AA173" s="86"/>
      <c r="AI173" s="88"/>
    </row>
    <row r="174" customFormat="false" ht="15" hidden="false" customHeight="false" outlineLevel="0" collapsed="false">
      <c r="A174" s="59" t="n">
        <v>172</v>
      </c>
      <c r="B174" s="0" t="s">
        <v>136</v>
      </c>
      <c r="C174" s="85" t="n">
        <v>2.3</v>
      </c>
      <c r="D174" s="86" t="n">
        <v>0.645</v>
      </c>
      <c r="E174" s="87" t="n">
        <f aca="false">D174/C174</f>
        <v>0.280434782608696</v>
      </c>
      <c r="F174" s="88" t="n">
        <f aca="false">IF(B174="Предпосевная обработка",300,IF(B174="Внесение удобрений",90,IF(B174="Уборка",1893,"Введите коректное значение")))</f>
        <v>300</v>
      </c>
      <c r="G174" s="88" t="n">
        <v>2129</v>
      </c>
      <c r="H174" s="87" t="n">
        <f aca="false">(F174/G174)*100</f>
        <v>14.0911225927666</v>
      </c>
      <c r="I174" s="88" t="n">
        <v>30</v>
      </c>
      <c r="J174" s="87" t="n">
        <f aca="false">C174*L174</f>
        <v>1.012</v>
      </c>
      <c r="K174" s="86" t="n">
        <f aca="false">J174*3.67</f>
        <v>3.71404</v>
      </c>
      <c r="L174" s="86" t="n">
        <v>0.44</v>
      </c>
      <c r="M174" s="87" t="n">
        <f aca="false">(N174*O174)+(P174+Q174+R174)</f>
        <v>1252.4</v>
      </c>
      <c r="N174" s="62" t="n">
        <v>474</v>
      </c>
      <c r="O174" s="0" t="n">
        <f aca="false">IF(Z174="Дизельное топливо",2.6,
 IF(Z174="Бензин",2.3,
 IF(Z174="Минеральные удобрения",0.89, IF(Z174="Пестициды",4.93,
 IF(Z174="Электроэнергия",0.5,"Введите коректное значение" )))))</f>
        <v>2.6</v>
      </c>
      <c r="P174" s="88" t="n">
        <v>12</v>
      </c>
      <c r="Q174" s="88" t="n">
        <v>1</v>
      </c>
      <c r="R174" s="88" t="n">
        <v>7</v>
      </c>
      <c r="S174" s="86" t="n">
        <f aca="false">M174+J174+E174+H174</f>
        <v>1267.78355737538</v>
      </c>
      <c r="T174" s="86"/>
      <c r="U174" s="87" t="n">
        <f aca="false">J174-S174</f>
        <v>-1266.77155737538</v>
      </c>
      <c r="V174" s="88" t="n">
        <v>64000</v>
      </c>
      <c r="W174" s="73" t="n">
        <v>4.902</v>
      </c>
      <c r="X174" s="87" t="n">
        <f aca="false">(W174+S174)/V174*100</f>
        <v>1.98857118339902</v>
      </c>
      <c r="Y174" s="0" t="str">
        <f aca="false">IF(AB174=1,"Предпосевная обработка",IF(AB174=2,"Внесение удобрений",IF(AB174=3,"Уборка","Введите коректное значение")))</f>
        <v>Введите коректное значение</v>
      </c>
      <c r="Z174" s="0" t="s">
        <v>137</v>
      </c>
      <c r="AA174" s="86"/>
      <c r="AI174" s="88"/>
    </row>
    <row r="175" customFormat="false" ht="15" hidden="false" customHeight="false" outlineLevel="0" collapsed="false">
      <c r="A175" s="59" t="n">
        <v>173</v>
      </c>
      <c r="B175" s="0" t="s">
        <v>134</v>
      </c>
      <c r="C175" s="85" t="n">
        <v>2.1</v>
      </c>
      <c r="D175" s="86" t="n">
        <v>0.645</v>
      </c>
      <c r="E175" s="87" t="n">
        <f aca="false">D175/C175</f>
        <v>0.307142857142857</v>
      </c>
      <c r="F175" s="88" t="n">
        <f aca="false">IF(B175="Предпосевная обработка",300,IF(B175="Внесение удобрений",90,IF(B175="Уборка",1893,"Введите коректное значение")))</f>
        <v>90</v>
      </c>
      <c r="G175" s="88" t="n">
        <v>2002</v>
      </c>
      <c r="H175" s="87" t="n">
        <f aca="false">(F175/G175)*100</f>
        <v>4.4955044955045</v>
      </c>
      <c r="I175" s="88" t="n">
        <v>30</v>
      </c>
      <c r="J175" s="87" t="n">
        <f aca="false">C175*L175</f>
        <v>0.924</v>
      </c>
      <c r="K175" s="86" t="n">
        <f aca="false">J175*3.67</f>
        <v>3.39108</v>
      </c>
      <c r="L175" s="86" t="n">
        <v>0.44</v>
      </c>
      <c r="M175" s="87" t="n">
        <f aca="false">(N175*O175)+(P175+Q175+R175)</f>
        <v>145.5</v>
      </c>
      <c r="N175" s="62" t="n">
        <v>251</v>
      </c>
      <c r="O175" s="0" t="n">
        <f aca="false">IF(Z175="Дизельное топливо",2.6,
 IF(Z175="Бензин",2.3,
 IF(Z175="Минеральные удобрения",0.89, IF(Z175="Пестициды",4.93,
 IF(Z175="Электроэнергия",0.5,"Введите коректное значение" )))))</f>
        <v>0.5</v>
      </c>
      <c r="P175" s="88" t="n">
        <v>11</v>
      </c>
      <c r="Q175" s="88" t="n">
        <v>1</v>
      </c>
      <c r="R175" s="88" t="n">
        <v>8</v>
      </c>
      <c r="S175" s="86" t="n">
        <f aca="false">M175+J175+E175+H175</f>
        <v>151.226647352647</v>
      </c>
      <c r="T175" s="86"/>
      <c r="U175" s="87" t="n">
        <f aca="false">J175-S175</f>
        <v>-150.302647352647</v>
      </c>
      <c r="V175" s="88" t="n">
        <v>53000</v>
      </c>
      <c r="W175" s="73" t="n">
        <v>3.825</v>
      </c>
      <c r="X175" s="87" t="n">
        <f aca="false">(W175+S175)/V175*100</f>
        <v>0.292550278023863</v>
      </c>
      <c r="Y175" s="0" t="str">
        <f aca="false">IF(AB175=1,"Предпосевная обработка",IF(AB175=2,"Внесение удобрений",IF(AB175=3,"Уборка","Введите коректное значение")))</f>
        <v>Введите коректное значение</v>
      </c>
      <c r="Z175" s="0" t="s">
        <v>139</v>
      </c>
      <c r="AA175" s="86"/>
      <c r="AI175" s="88"/>
    </row>
    <row r="176" customFormat="false" ht="15" hidden="false" customHeight="false" outlineLevel="0" collapsed="false">
      <c r="A176" s="59" t="n">
        <v>174</v>
      </c>
      <c r="B176" s="0" t="s">
        <v>134</v>
      </c>
      <c r="C176" s="85" t="n">
        <v>2</v>
      </c>
      <c r="D176" s="86" t="n">
        <v>0.645</v>
      </c>
      <c r="E176" s="87" t="n">
        <f aca="false">D176/C176</f>
        <v>0.3225</v>
      </c>
      <c r="F176" s="88" t="n">
        <f aca="false">IF(B176="Предпосевная обработка",300,IF(B176="Внесение удобрений",90,IF(B176="Уборка",1893,"Введите коректное значение")))</f>
        <v>90</v>
      </c>
      <c r="G176" s="88" t="n">
        <v>2151</v>
      </c>
      <c r="H176" s="87" t="n">
        <f aca="false">(F176/G176)*100</f>
        <v>4.18410041841004</v>
      </c>
      <c r="I176" s="88" t="n">
        <v>16</v>
      </c>
      <c r="J176" s="87" t="n">
        <f aca="false">C176*L176</f>
        <v>0.88</v>
      </c>
      <c r="K176" s="86" t="n">
        <f aca="false">J176*3.67</f>
        <v>3.2296</v>
      </c>
      <c r="L176" s="86" t="n">
        <v>0.44</v>
      </c>
      <c r="M176" s="87" t="n">
        <f aca="false">(N176*O176)+(P176+Q176+R176)</f>
        <v>275.87</v>
      </c>
      <c r="N176" s="62" t="n">
        <v>283</v>
      </c>
      <c r="O176" s="0" t="n">
        <f aca="false">IF(Z176="Дизельное топливо",2.6,
 IF(Z176="Бензин",2.3,
 IF(Z176="Минеральные удобрения",0.89, IF(Z176="Пестициды",4.93,
 IF(Z176="Электроэнергия",0.5,"Введите коректное значение" )))))</f>
        <v>0.89</v>
      </c>
      <c r="P176" s="88" t="n">
        <v>15</v>
      </c>
      <c r="Q176" s="88" t="n">
        <v>1</v>
      </c>
      <c r="R176" s="88" t="n">
        <v>8</v>
      </c>
      <c r="S176" s="86" t="n">
        <f aca="false">M176+J176+E176+H176</f>
        <v>281.25660041841</v>
      </c>
      <c r="T176" s="86"/>
      <c r="U176" s="87" t="n">
        <f aca="false">J176-S176</f>
        <v>-280.37660041841</v>
      </c>
      <c r="V176" s="88" t="n">
        <v>60000</v>
      </c>
      <c r="W176" s="73" t="n">
        <v>6.716</v>
      </c>
      <c r="X176" s="87" t="n">
        <f aca="false">(W176+S176)/V176*100</f>
        <v>0.479954334030683</v>
      </c>
      <c r="Y176" s="0" t="str">
        <f aca="false">IF(AB176=1,"Предпосевная обработка",IF(AB176=2,"Внесение удобрений",IF(AB176=3,"Уборка","Введите коректное значение")))</f>
        <v>Введите коректное значение</v>
      </c>
      <c r="Z176" s="0" t="s">
        <v>133</v>
      </c>
      <c r="AA176" s="86"/>
      <c r="AI176" s="88"/>
    </row>
    <row r="177" customFormat="false" ht="15" hidden="false" customHeight="false" outlineLevel="0" collapsed="false">
      <c r="A177" s="59" t="n">
        <v>175</v>
      </c>
      <c r="B177" s="0" t="s">
        <v>134</v>
      </c>
      <c r="C177" s="85" t="n">
        <v>1.4</v>
      </c>
      <c r="D177" s="86" t="n">
        <v>0.645</v>
      </c>
      <c r="E177" s="87" t="n">
        <f aca="false">D177/C177</f>
        <v>0.460714285714286</v>
      </c>
      <c r="F177" s="88" t="n">
        <f aca="false">IF(B177="Предпосевная обработка",300,IF(B177="Внесение удобрений",90,IF(B177="Уборка",1893,"Введите коректное значение")))</f>
        <v>90</v>
      </c>
      <c r="G177" s="88" t="n">
        <v>2009</v>
      </c>
      <c r="H177" s="87" t="n">
        <f aca="false">(F177/G177)*100</f>
        <v>4.47984071677452</v>
      </c>
      <c r="I177" s="88" t="n">
        <v>15</v>
      </c>
      <c r="J177" s="87" t="n">
        <f aca="false">C177*L177</f>
        <v>0.616</v>
      </c>
      <c r="K177" s="86" t="n">
        <f aca="false">J177*3.67</f>
        <v>2.26072</v>
      </c>
      <c r="L177" s="86" t="n">
        <v>0.44</v>
      </c>
      <c r="M177" s="87" t="n">
        <f aca="false">(N177*O177)+(P177+Q177+R177)</f>
        <v>173.5</v>
      </c>
      <c r="N177" s="62" t="n">
        <v>299</v>
      </c>
      <c r="O177" s="0" t="n">
        <f aca="false">IF(Z177="Дизельное топливо",2.6,
 IF(Z177="Бензин",2.3,
 IF(Z177="Минеральные удобрения",0.89, IF(Z177="Пестициды",4.93,
 IF(Z177="Электроэнергия",0.5,"Введите коректное значение" )))))</f>
        <v>0.5</v>
      </c>
      <c r="P177" s="88" t="n">
        <v>15</v>
      </c>
      <c r="Q177" s="88" t="n">
        <v>1</v>
      </c>
      <c r="R177" s="88" t="n">
        <v>8</v>
      </c>
      <c r="S177" s="86" t="n">
        <f aca="false">M177+J177+E177+H177</f>
        <v>179.056555002489</v>
      </c>
      <c r="T177" s="86"/>
      <c r="U177" s="87" t="n">
        <f aca="false">J177-S177</f>
        <v>-178.440555002489</v>
      </c>
      <c r="V177" s="88" t="n">
        <v>59000</v>
      </c>
      <c r="W177" s="73" t="n">
        <v>6.072</v>
      </c>
      <c r="X177" s="87" t="n">
        <f aca="false">(W177+S177)/V177*100</f>
        <v>0.313777211868625</v>
      </c>
      <c r="Y177" s="0" t="str">
        <f aca="false">IF(AB177=1,"Предпосевная обработка",IF(AB177=2,"Внесение удобрений",IF(AB177=3,"Уборка","Введите коректное значение")))</f>
        <v>Введите коректное значение</v>
      </c>
      <c r="Z177" s="0" t="s">
        <v>139</v>
      </c>
      <c r="AA177" s="86"/>
      <c r="AI177" s="88"/>
    </row>
    <row r="178" customFormat="false" ht="15" hidden="false" customHeight="false" outlineLevel="0" collapsed="false">
      <c r="A178" s="59" t="n">
        <v>176</v>
      </c>
      <c r="B178" s="0" t="s">
        <v>136</v>
      </c>
      <c r="C178" s="85" t="n">
        <v>1.9</v>
      </c>
      <c r="D178" s="86" t="n">
        <v>0.645</v>
      </c>
      <c r="E178" s="87" t="n">
        <f aca="false">D178/C178</f>
        <v>0.339473684210526</v>
      </c>
      <c r="F178" s="88" t="n">
        <f aca="false">IF(B178="Предпосевная обработка",300,IF(B178="Внесение удобрений",90,IF(B178="Уборка",1893,"Введите коректное значение")))</f>
        <v>300</v>
      </c>
      <c r="G178" s="88" t="n">
        <v>2306</v>
      </c>
      <c r="H178" s="87" t="n">
        <f aca="false">(F178/G178)*100</f>
        <v>13.009540329575</v>
      </c>
      <c r="I178" s="88" t="n">
        <v>27</v>
      </c>
      <c r="J178" s="87" t="n">
        <f aca="false">C178*L178</f>
        <v>0.836</v>
      </c>
      <c r="K178" s="86" t="n">
        <f aca="false">J178*3.67</f>
        <v>3.06812</v>
      </c>
      <c r="L178" s="86" t="n">
        <v>0.44</v>
      </c>
      <c r="M178" s="87" t="n">
        <f aca="false">(N178*O178)+(P178+Q178+R178)</f>
        <v>893</v>
      </c>
      <c r="N178" s="62" t="n">
        <v>335</v>
      </c>
      <c r="O178" s="0" t="n">
        <f aca="false">IF(Z178="Дизельное топливо",2.6,
 IF(Z178="Бензин",2.3,
 IF(Z178="Минеральные удобрения",0.89, IF(Z178="Пестициды",4.93,
 IF(Z178="Электроэнергия",0.5,"Введите коректное значение" )))))</f>
        <v>2.6</v>
      </c>
      <c r="P178" s="88" t="n">
        <v>12</v>
      </c>
      <c r="Q178" s="88" t="n">
        <v>1</v>
      </c>
      <c r="R178" s="88" t="n">
        <v>9</v>
      </c>
      <c r="S178" s="86" t="n">
        <f aca="false">M178+J178+E178+H178</f>
        <v>907.185014013786</v>
      </c>
      <c r="T178" s="86"/>
      <c r="U178" s="87" t="n">
        <f aca="false">J178-S178</f>
        <v>-906.349014013785</v>
      </c>
      <c r="V178" s="88" t="n">
        <v>47000</v>
      </c>
      <c r="W178" s="73" t="n">
        <v>6.141</v>
      </c>
      <c r="X178" s="87" t="n">
        <f aca="false">(W178+S178)/V178*100</f>
        <v>1.9432468383272</v>
      </c>
      <c r="Y178" s="0" t="str">
        <f aca="false">IF(AB178=1,"Предпосевная обработка",IF(AB178=2,"Внесение удобрений",IF(AB178=3,"Уборка","Введите коректное значение")))</f>
        <v>Введите коректное значение</v>
      </c>
      <c r="Z178" s="0" t="s">
        <v>137</v>
      </c>
      <c r="AA178" s="86"/>
      <c r="AI178" s="88"/>
    </row>
    <row r="179" customFormat="false" ht="15" hidden="false" customHeight="false" outlineLevel="0" collapsed="false">
      <c r="A179" s="59" t="n">
        <v>177</v>
      </c>
      <c r="B179" s="0" t="s">
        <v>136</v>
      </c>
      <c r="C179" s="85" t="n">
        <v>2.2</v>
      </c>
      <c r="D179" s="86" t="n">
        <v>0.645</v>
      </c>
      <c r="E179" s="87" t="n">
        <f aca="false">D179/C179</f>
        <v>0.293181818181818</v>
      </c>
      <c r="F179" s="88" t="n">
        <f aca="false">IF(B179="Предпосевная обработка",300,IF(B179="Внесение удобрений",90,IF(B179="Уборка",1893,"Введите коректное значение")))</f>
        <v>300</v>
      </c>
      <c r="G179" s="88" t="n">
        <v>2102</v>
      </c>
      <c r="H179" s="87" t="n">
        <f aca="false">(F179/G179)*100</f>
        <v>14.2721217887726</v>
      </c>
      <c r="I179" s="88" t="n">
        <v>11</v>
      </c>
      <c r="J179" s="87" t="n">
        <f aca="false">C179*L179</f>
        <v>0.968</v>
      </c>
      <c r="K179" s="86" t="n">
        <f aca="false">J179*3.67</f>
        <v>3.55256</v>
      </c>
      <c r="L179" s="86" t="n">
        <v>0.44</v>
      </c>
      <c r="M179" s="87" t="n">
        <f aca="false">(N179*O179)+(P179+Q179+R179)</f>
        <v>2168.55</v>
      </c>
      <c r="N179" s="62" t="n">
        <v>435</v>
      </c>
      <c r="O179" s="0" t="n">
        <f aca="false">IF(Z179="Дизельное топливо",2.6,
 IF(Z179="Бензин",2.3,
 IF(Z179="Минеральные удобрения",0.89, IF(Z179="Пестициды",4.93,
 IF(Z179="Электроэнергия",0.5,"Введите коректное значение" )))))</f>
        <v>4.93</v>
      </c>
      <c r="P179" s="88" t="n">
        <v>14</v>
      </c>
      <c r="Q179" s="88" t="n">
        <v>2</v>
      </c>
      <c r="R179" s="88" t="n">
        <v>8</v>
      </c>
      <c r="S179" s="86" t="n">
        <f aca="false">M179+J179+E179+H179</f>
        <v>2184.08330360695</v>
      </c>
      <c r="T179" s="86"/>
      <c r="U179" s="87" t="n">
        <f aca="false">J179-S179</f>
        <v>-2183.11530360695</v>
      </c>
      <c r="V179" s="88" t="n">
        <v>63000</v>
      </c>
      <c r="W179" s="73" t="n">
        <v>4.176</v>
      </c>
      <c r="X179" s="87" t="n">
        <f aca="false">(W179+S179)/V179*100</f>
        <v>3.47342746604278</v>
      </c>
      <c r="Y179" s="0" t="str">
        <f aca="false">IF(AB179=1,"Предпосевная обработка",IF(AB179=2,"Внесение удобрений",IF(AB179=3,"Уборка","Введите коректное значение")))</f>
        <v>Введите коректное значение</v>
      </c>
      <c r="Z179" s="0" t="s">
        <v>138</v>
      </c>
      <c r="AA179" s="86"/>
      <c r="AI179" s="88"/>
    </row>
    <row r="180" customFormat="false" ht="15" hidden="false" customHeight="false" outlineLevel="0" collapsed="false">
      <c r="A180" s="59" t="n">
        <v>178</v>
      </c>
      <c r="B180" s="0" t="s">
        <v>136</v>
      </c>
      <c r="C180" s="85" t="n">
        <v>1</v>
      </c>
      <c r="D180" s="86" t="n">
        <v>0.645</v>
      </c>
      <c r="E180" s="87" t="n">
        <f aca="false">D180/C180</f>
        <v>0.645</v>
      </c>
      <c r="F180" s="88" t="n">
        <f aca="false">IF(B180="Предпосевная обработка",300,IF(B180="Внесение удобрений",90,IF(B180="Уборка",1893,"Введите коректное значение")))</f>
        <v>300</v>
      </c>
      <c r="G180" s="88" t="n">
        <v>2055</v>
      </c>
      <c r="H180" s="87" t="n">
        <f aca="false">(F180/G180)*100</f>
        <v>14.5985401459854</v>
      </c>
      <c r="I180" s="88" t="n">
        <v>12</v>
      </c>
      <c r="J180" s="87" t="n">
        <f aca="false">C180*L180</f>
        <v>0.44</v>
      </c>
      <c r="K180" s="86" t="n">
        <f aca="false">J180*3.67</f>
        <v>1.6148</v>
      </c>
      <c r="L180" s="86" t="n">
        <v>0.44</v>
      </c>
      <c r="M180" s="87" t="n">
        <f aca="false">(N180*O180)+(P180+Q180+R180)</f>
        <v>1017.9</v>
      </c>
      <c r="N180" s="62" t="n">
        <v>433</v>
      </c>
      <c r="O180" s="0" t="n">
        <f aca="false">IF(Z180="Дизельное топливо",2.6,
 IF(Z180="Бензин",2.3,
 IF(Z180="Минеральные удобрения",0.89, IF(Z180="Пестициды",4.93,
 IF(Z180="Электроэнергия",0.5,"Введите коректное значение" )))))</f>
        <v>2.3</v>
      </c>
      <c r="P180" s="88" t="n">
        <v>13</v>
      </c>
      <c r="Q180" s="88" t="n">
        <v>1</v>
      </c>
      <c r="R180" s="88" t="n">
        <v>8</v>
      </c>
      <c r="S180" s="86" t="n">
        <f aca="false">M180+J180+E180+H180</f>
        <v>1033.58354014599</v>
      </c>
      <c r="T180" s="86"/>
      <c r="U180" s="87" t="n">
        <f aca="false">J180-S180</f>
        <v>-1033.14354014599</v>
      </c>
      <c r="V180" s="88" t="n">
        <v>46000</v>
      </c>
      <c r="W180" s="73" t="n">
        <v>4.312</v>
      </c>
      <c r="X180" s="87" t="n">
        <f aca="false">(W180+S180)/V180*100</f>
        <v>2.25629465249127</v>
      </c>
      <c r="Y180" s="0" t="str">
        <f aca="false">IF(AB180=1,"Предпосевная обработка",IF(AB180=2,"Внесение удобрений",IF(AB180=3,"Уборка","Введите коректное значение")))</f>
        <v>Введите коректное значение</v>
      </c>
      <c r="Z180" s="0" t="s">
        <v>135</v>
      </c>
      <c r="AA180" s="86"/>
      <c r="AI180" s="88"/>
    </row>
    <row r="181" customFormat="false" ht="15" hidden="false" customHeight="false" outlineLevel="0" collapsed="false">
      <c r="A181" s="59" t="n">
        <v>179</v>
      </c>
      <c r="B181" s="0" t="s">
        <v>136</v>
      </c>
      <c r="C181" s="85" t="n">
        <v>4.6</v>
      </c>
      <c r="D181" s="86" t="n">
        <v>0.645</v>
      </c>
      <c r="E181" s="87" t="n">
        <f aca="false">D181/C181</f>
        <v>0.140217391304348</v>
      </c>
      <c r="F181" s="88" t="n">
        <f aca="false">IF(B181="Предпосевная обработка",300,IF(B181="Внесение удобрений",90,IF(B181="Уборка",1893,"Введите коректное значение")))</f>
        <v>300</v>
      </c>
      <c r="G181" s="88" t="n">
        <v>2157</v>
      </c>
      <c r="H181" s="87" t="n">
        <f aca="false">(F181/G181)*100</f>
        <v>13.9082058414465</v>
      </c>
      <c r="I181" s="88" t="n">
        <v>26</v>
      </c>
      <c r="J181" s="87" t="n">
        <f aca="false">C181*L181</f>
        <v>2.024</v>
      </c>
      <c r="K181" s="86" t="n">
        <f aca="false">J181*3.67</f>
        <v>7.42808</v>
      </c>
      <c r="L181" s="86" t="n">
        <v>0.44</v>
      </c>
      <c r="M181" s="87" t="n">
        <f aca="false">(N181*O181)+(P181+Q181+R181)</f>
        <v>936.4</v>
      </c>
      <c r="N181" s="62" t="n">
        <v>398</v>
      </c>
      <c r="O181" s="0" t="n">
        <f aca="false">IF(Z181="Дизельное топливо",2.6,
 IF(Z181="Бензин",2.3,
 IF(Z181="Минеральные удобрения",0.89, IF(Z181="Пестициды",4.93,
 IF(Z181="Электроэнергия",0.5,"Введите коректное значение" )))))</f>
        <v>2.3</v>
      </c>
      <c r="P181" s="88" t="n">
        <v>10</v>
      </c>
      <c r="Q181" s="88" t="n">
        <v>2</v>
      </c>
      <c r="R181" s="88" t="n">
        <v>9</v>
      </c>
      <c r="S181" s="86" t="n">
        <f aca="false">M181+J181+E181+H181</f>
        <v>952.472423232751</v>
      </c>
      <c r="T181" s="86"/>
      <c r="U181" s="87" t="n">
        <f aca="false">J181-S181</f>
        <v>-950.448423232751</v>
      </c>
      <c r="V181" s="88" t="n">
        <v>47000</v>
      </c>
      <c r="W181" s="73" t="n">
        <v>6.764</v>
      </c>
      <c r="X181" s="87" t="n">
        <f aca="false">(W181+S181)/V181*100</f>
        <v>2.04092856006968</v>
      </c>
      <c r="Y181" s="0" t="str">
        <f aca="false">IF(AB181=1,"Предпосевная обработка",IF(AB181=2,"Внесение удобрений",IF(AB181=3,"Уборка","Введите коректное значение")))</f>
        <v>Введите коректное значение</v>
      </c>
      <c r="Z181" s="0" t="s">
        <v>135</v>
      </c>
      <c r="AA181" s="86"/>
      <c r="AI181" s="88"/>
    </row>
    <row r="182" customFormat="false" ht="15" hidden="false" customHeight="false" outlineLevel="0" collapsed="false">
      <c r="A182" s="59" t="n">
        <v>180</v>
      </c>
      <c r="B182" s="0" t="s">
        <v>136</v>
      </c>
      <c r="C182" s="85" t="n">
        <v>5.9</v>
      </c>
      <c r="D182" s="86" t="n">
        <v>0.645</v>
      </c>
      <c r="E182" s="87" t="n">
        <f aca="false">D182/C182</f>
        <v>0.109322033898305</v>
      </c>
      <c r="F182" s="88" t="n">
        <f aca="false">IF(B182="Предпосевная обработка",300,IF(B182="Внесение удобрений",90,IF(B182="Уборка",1893,"Введите коректное значение")))</f>
        <v>300</v>
      </c>
      <c r="G182" s="88" t="n">
        <v>2491</v>
      </c>
      <c r="H182" s="87" t="n">
        <f aca="false">(F182/G182)*100</f>
        <v>12.0433560818948</v>
      </c>
      <c r="I182" s="88" t="n">
        <v>25</v>
      </c>
      <c r="J182" s="87" t="n">
        <f aca="false">C182*L182</f>
        <v>2.596</v>
      </c>
      <c r="K182" s="86" t="n">
        <f aca="false">J182*3.67</f>
        <v>9.52732</v>
      </c>
      <c r="L182" s="86" t="n">
        <v>0.44</v>
      </c>
      <c r="M182" s="87" t="n">
        <f aca="false">(N182*O182)+(P182+Q182+R182)</f>
        <v>184.09</v>
      </c>
      <c r="N182" s="62" t="n">
        <v>181</v>
      </c>
      <c r="O182" s="0" t="n">
        <f aca="false">IF(Z182="Дизельное топливо",2.6,
 IF(Z182="Бензин",2.3,
 IF(Z182="Минеральные удобрения",0.89, IF(Z182="Пестициды",4.93,
 IF(Z182="Электроэнергия",0.5,"Введите коректное значение" )))))</f>
        <v>0.89</v>
      </c>
      <c r="P182" s="88" t="n">
        <v>15</v>
      </c>
      <c r="Q182" s="88" t="n">
        <v>1</v>
      </c>
      <c r="R182" s="88" t="n">
        <v>7</v>
      </c>
      <c r="S182" s="86" t="n">
        <f aca="false">M182+J182+E182+H182</f>
        <v>198.838678115793</v>
      </c>
      <c r="T182" s="86"/>
      <c r="U182" s="87" t="n">
        <f aca="false">J182-S182</f>
        <v>-196.242678115793</v>
      </c>
      <c r="V182" s="88" t="n">
        <v>49000</v>
      </c>
      <c r="W182" s="73" t="n">
        <v>5.766</v>
      </c>
      <c r="X182" s="87" t="n">
        <f aca="false">(W182+S182)/V182*100</f>
        <v>0.417560567583251</v>
      </c>
      <c r="Y182" s="0" t="str">
        <f aca="false">IF(AB182=1,"Предпосевная обработка",IF(AB182=2,"Внесение удобрений",IF(AB182=3,"Уборка","Введите коректное значение")))</f>
        <v>Введите коректное значение</v>
      </c>
      <c r="Z182" s="0" t="s">
        <v>133</v>
      </c>
      <c r="AA182" s="86"/>
      <c r="AI182" s="88"/>
    </row>
    <row r="183" customFormat="false" ht="15" hidden="false" customHeight="false" outlineLevel="0" collapsed="false">
      <c r="A183" s="59" t="n">
        <v>181</v>
      </c>
      <c r="B183" s="0" t="s">
        <v>132</v>
      </c>
      <c r="C183" s="85" t="n">
        <v>1.2</v>
      </c>
      <c r="D183" s="86" t="n">
        <v>0.645</v>
      </c>
      <c r="E183" s="87" t="n">
        <f aca="false">D183/C183</f>
        <v>0.5375</v>
      </c>
      <c r="F183" s="88" t="n">
        <f aca="false">IF(B183="Предпосевная обработка",300,IF(B183="Внесение удобрений",90,IF(B183="Уборка",1893,"Введите коректное значение")))</f>
        <v>1893</v>
      </c>
      <c r="G183" s="88" t="n">
        <v>2098</v>
      </c>
      <c r="H183" s="87" t="n">
        <f aca="false">(F183/G183)*100</f>
        <v>90.2287893231649</v>
      </c>
      <c r="I183" s="88" t="n">
        <v>25</v>
      </c>
      <c r="J183" s="87" t="n">
        <f aca="false">C183*L183</f>
        <v>0.528</v>
      </c>
      <c r="K183" s="86" t="n">
        <f aca="false">J183*3.67</f>
        <v>1.93776</v>
      </c>
      <c r="L183" s="86" t="n">
        <v>0.44</v>
      </c>
      <c r="M183" s="87" t="n">
        <f aca="false">(N183*O183)+(P183+Q183+R183)</f>
        <v>153</v>
      </c>
      <c r="N183" s="62" t="n">
        <v>266</v>
      </c>
      <c r="O183" s="0" t="n">
        <f aca="false">IF(Z183="Дизельное топливо",2.6,
 IF(Z183="Бензин",2.3,
 IF(Z183="Минеральные удобрения",0.89, IF(Z183="Пестициды",4.93,
 IF(Z183="Электроэнергия",0.5,"Введите коректное значение" )))))</f>
        <v>0.5</v>
      </c>
      <c r="P183" s="88" t="n">
        <v>12</v>
      </c>
      <c r="Q183" s="88" t="n">
        <v>1</v>
      </c>
      <c r="R183" s="88" t="n">
        <v>7</v>
      </c>
      <c r="S183" s="86" t="n">
        <f aca="false">M183+J183+E183+H183</f>
        <v>244.294289323165</v>
      </c>
      <c r="T183" s="86"/>
      <c r="U183" s="87" t="n">
        <f aca="false">J183-S183</f>
        <v>-243.766289323165</v>
      </c>
      <c r="V183" s="88" t="n">
        <v>51000</v>
      </c>
      <c r="W183" s="73" t="n">
        <v>3.864</v>
      </c>
      <c r="X183" s="87" t="n">
        <f aca="false">(W183+S183)/V183*100</f>
        <v>0.486584881025814</v>
      </c>
      <c r="Y183" s="0" t="str">
        <f aca="false">IF(AB183=1,"Предпосевная обработка",IF(AB183=2,"Внесение удобрений",IF(AB183=3,"Уборка","Введите коректное значение")))</f>
        <v>Введите коректное значение</v>
      </c>
      <c r="Z183" s="0" t="s">
        <v>139</v>
      </c>
      <c r="AA183" s="86"/>
      <c r="AI183" s="88"/>
    </row>
    <row r="184" customFormat="false" ht="15" hidden="false" customHeight="false" outlineLevel="0" collapsed="false">
      <c r="A184" s="59" t="n">
        <v>182</v>
      </c>
      <c r="B184" s="0" t="s">
        <v>136</v>
      </c>
      <c r="C184" s="85" t="n">
        <v>4.6</v>
      </c>
      <c r="D184" s="86" t="n">
        <v>0.645</v>
      </c>
      <c r="E184" s="87" t="n">
        <f aca="false">D184/C184</f>
        <v>0.140217391304348</v>
      </c>
      <c r="F184" s="88" t="n">
        <f aca="false">IF(B184="Предпосевная обработка",300,IF(B184="Внесение удобрений",90,IF(B184="Уборка",1893,"Введите коректное значение")))</f>
        <v>300</v>
      </c>
      <c r="G184" s="88" t="n">
        <v>2296</v>
      </c>
      <c r="H184" s="87" t="n">
        <f aca="false">(F184/G184)*100</f>
        <v>13.0662020905923</v>
      </c>
      <c r="I184" s="88" t="n">
        <v>15</v>
      </c>
      <c r="J184" s="87" t="n">
        <f aca="false">C184*L184</f>
        <v>2.024</v>
      </c>
      <c r="K184" s="86" t="n">
        <f aca="false">J184*3.67</f>
        <v>7.42808</v>
      </c>
      <c r="L184" s="86" t="n">
        <v>0.44</v>
      </c>
      <c r="M184" s="87" t="n">
        <f aca="false">(N184*O184)+(P184+Q184+R184)</f>
        <v>570.23</v>
      </c>
      <c r="N184" s="62" t="n">
        <v>111</v>
      </c>
      <c r="O184" s="0" t="n">
        <f aca="false">IF(Z184="Дизельное топливо",2.6,
 IF(Z184="Бензин",2.3,
 IF(Z184="Минеральные удобрения",0.89, IF(Z184="Пестициды",4.93,
 IF(Z184="Электроэнергия",0.5,"Введите коректное значение" )))))</f>
        <v>4.93</v>
      </c>
      <c r="P184" s="88" t="n">
        <v>12</v>
      </c>
      <c r="Q184" s="88" t="n">
        <v>2</v>
      </c>
      <c r="R184" s="88" t="n">
        <v>9</v>
      </c>
      <c r="S184" s="86" t="n">
        <f aca="false">M184+J184+E184+H184</f>
        <v>585.460419481897</v>
      </c>
      <c r="T184" s="86"/>
      <c r="U184" s="87" t="n">
        <f aca="false">J184-S184</f>
        <v>-583.436419481897</v>
      </c>
      <c r="V184" s="88" t="n">
        <v>57000</v>
      </c>
      <c r="W184" s="73" t="n">
        <v>4.002</v>
      </c>
      <c r="X184" s="87" t="n">
        <f aca="false">(W184+S184)/V184*100</f>
        <v>1.03414459558227</v>
      </c>
      <c r="Y184" s="0" t="str">
        <f aca="false">IF(AB184=1,"Предпосевная обработка",IF(AB184=2,"Внесение удобрений",IF(AB184=3,"Уборка","Введите коректное значение")))</f>
        <v>Введите коректное значение</v>
      </c>
      <c r="Z184" s="0" t="s">
        <v>138</v>
      </c>
      <c r="AA184" s="86"/>
      <c r="AI184" s="88"/>
    </row>
    <row r="185" customFormat="false" ht="15" hidden="false" customHeight="false" outlineLevel="0" collapsed="false">
      <c r="A185" s="59" t="n">
        <v>183</v>
      </c>
      <c r="B185" s="0" t="s">
        <v>134</v>
      </c>
      <c r="C185" s="85" t="n">
        <v>3.3</v>
      </c>
      <c r="D185" s="86" t="n">
        <v>0.645</v>
      </c>
      <c r="E185" s="87" t="n">
        <f aca="false">D185/C185</f>
        <v>0.195454545454545</v>
      </c>
      <c r="F185" s="88" t="n">
        <f aca="false">IF(B185="Предпосевная обработка",300,IF(B185="Внесение удобрений",90,IF(B185="Уборка",1893,"Введите коректное значение")))</f>
        <v>90</v>
      </c>
      <c r="G185" s="88" t="n">
        <v>2480</v>
      </c>
      <c r="H185" s="87" t="n">
        <f aca="false">(F185/G185)*100</f>
        <v>3.62903225806452</v>
      </c>
      <c r="I185" s="88" t="n">
        <v>11</v>
      </c>
      <c r="J185" s="87" t="n">
        <f aca="false">C185*L185</f>
        <v>1.452</v>
      </c>
      <c r="K185" s="86" t="n">
        <f aca="false">J185*3.67</f>
        <v>5.32884</v>
      </c>
      <c r="L185" s="86" t="n">
        <v>0.44</v>
      </c>
      <c r="M185" s="87" t="n">
        <f aca="false">(N185*O185)+(P185+Q185+R185)</f>
        <v>175</v>
      </c>
      <c r="N185" s="62" t="n">
        <v>304</v>
      </c>
      <c r="O185" s="0" t="n">
        <f aca="false">IF(Z185="Дизельное топливо",2.6,
 IF(Z185="Бензин",2.3,
 IF(Z185="Минеральные удобрения",0.89, IF(Z185="Пестициды",4.93,
 IF(Z185="Электроэнергия",0.5,"Введите коректное значение" )))))</f>
        <v>0.5</v>
      </c>
      <c r="P185" s="88" t="n">
        <v>12</v>
      </c>
      <c r="Q185" s="88" t="n">
        <v>2</v>
      </c>
      <c r="R185" s="88" t="n">
        <v>9</v>
      </c>
      <c r="S185" s="86" t="n">
        <f aca="false">M185+J185+E185+H185</f>
        <v>180.276486803519</v>
      </c>
      <c r="T185" s="86"/>
      <c r="U185" s="87" t="n">
        <f aca="false">J185-S185</f>
        <v>-178.824486803519</v>
      </c>
      <c r="V185" s="88" t="n">
        <v>53000</v>
      </c>
      <c r="W185" s="73" t="n">
        <v>6.622</v>
      </c>
      <c r="X185" s="87" t="n">
        <f aca="false">(W185+S185)/V185*100</f>
        <v>0.352638654346262</v>
      </c>
      <c r="Y185" s="0" t="str">
        <f aca="false">IF(AB185=1,"Предпосевная обработка",IF(AB185=2,"Внесение удобрений",IF(AB185=3,"Уборка","Введите коректное значение")))</f>
        <v>Введите коректное значение</v>
      </c>
      <c r="Z185" s="0" t="s">
        <v>139</v>
      </c>
      <c r="AA185" s="86"/>
      <c r="AI185" s="88"/>
    </row>
    <row r="186" customFormat="false" ht="15" hidden="false" customHeight="false" outlineLevel="0" collapsed="false">
      <c r="A186" s="59" t="n">
        <v>184</v>
      </c>
      <c r="B186" s="0" t="s">
        <v>136</v>
      </c>
      <c r="C186" s="85" t="n">
        <v>4.2</v>
      </c>
      <c r="D186" s="86" t="n">
        <v>0.645</v>
      </c>
      <c r="E186" s="87" t="n">
        <f aca="false">D186/C186</f>
        <v>0.153571428571429</v>
      </c>
      <c r="F186" s="88" t="n">
        <f aca="false">IF(B186="Предпосевная обработка",300,IF(B186="Внесение удобрений",90,IF(B186="Уборка",1893,"Введите коректное значение")))</f>
        <v>300</v>
      </c>
      <c r="G186" s="88" t="n">
        <v>2157</v>
      </c>
      <c r="H186" s="87" t="n">
        <f aca="false">(F186/G186)*100</f>
        <v>13.9082058414465</v>
      </c>
      <c r="I186" s="88" t="n">
        <v>14</v>
      </c>
      <c r="J186" s="87" t="n">
        <f aca="false">C186*L186</f>
        <v>1.848</v>
      </c>
      <c r="K186" s="86" t="n">
        <f aca="false">J186*3.67</f>
        <v>6.78216</v>
      </c>
      <c r="L186" s="86" t="n">
        <v>0.44</v>
      </c>
      <c r="M186" s="87" t="n">
        <f aca="false">(N186*O186)+(P186+Q186+R186)</f>
        <v>1700.13</v>
      </c>
      <c r="N186" s="62" t="n">
        <v>341</v>
      </c>
      <c r="O186" s="0" t="n">
        <f aca="false">IF(Z186="Дизельное топливо",2.6,
 IF(Z186="Бензин",2.3,
 IF(Z186="Минеральные удобрения",0.89, IF(Z186="Пестициды",4.93,
 IF(Z186="Электроэнергия",0.5,"Введите коректное значение" )))))</f>
        <v>4.93</v>
      </c>
      <c r="P186" s="88" t="n">
        <v>11</v>
      </c>
      <c r="Q186" s="88" t="n">
        <v>1</v>
      </c>
      <c r="R186" s="88" t="n">
        <v>7</v>
      </c>
      <c r="S186" s="86" t="n">
        <f aca="false">M186+J186+E186+H186</f>
        <v>1716.03977727002</v>
      </c>
      <c r="T186" s="86"/>
      <c r="U186" s="87" t="n">
        <f aca="false">J186-S186</f>
        <v>-1714.19177727002</v>
      </c>
      <c r="V186" s="88" t="n">
        <v>52000</v>
      </c>
      <c r="W186" s="73" t="n">
        <v>5.525</v>
      </c>
      <c r="X186" s="87" t="n">
        <f aca="false">(W186+S186)/V186*100</f>
        <v>3.31070149475003</v>
      </c>
      <c r="Y186" s="0" t="str">
        <f aca="false">IF(AB186=1,"Предпосевная обработка",IF(AB186=2,"Внесение удобрений",IF(AB186=3,"Уборка","Введите коректное значение")))</f>
        <v>Введите коректное значение</v>
      </c>
      <c r="Z186" s="0" t="s">
        <v>138</v>
      </c>
      <c r="AA186" s="86"/>
      <c r="AI186" s="88"/>
    </row>
    <row r="187" customFormat="false" ht="15" hidden="false" customHeight="false" outlineLevel="0" collapsed="false">
      <c r="A187" s="59" t="n">
        <v>185</v>
      </c>
      <c r="B187" s="0" t="s">
        <v>134</v>
      </c>
      <c r="C187" s="85" t="n">
        <v>4.4</v>
      </c>
      <c r="D187" s="86" t="n">
        <v>0.645</v>
      </c>
      <c r="E187" s="87" t="n">
        <f aca="false">D187/C187</f>
        <v>0.146590909090909</v>
      </c>
      <c r="F187" s="88" t="n">
        <f aca="false">IF(B187="Предпосевная обработка",300,IF(B187="Внесение удобрений",90,IF(B187="Уборка",1893,"Введите коректное значение")))</f>
        <v>90</v>
      </c>
      <c r="G187" s="88" t="n">
        <v>2360</v>
      </c>
      <c r="H187" s="87" t="n">
        <f aca="false">(F187/G187)*100</f>
        <v>3.8135593220339</v>
      </c>
      <c r="I187" s="88" t="n">
        <v>23</v>
      </c>
      <c r="J187" s="87" t="n">
        <f aca="false">C187*L187</f>
        <v>1.936</v>
      </c>
      <c r="K187" s="86" t="n">
        <f aca="false">J187*3.67</f>
        <v>7.10512</v>
      </c>
      <c r="L187" s="86" t="n">
        <v>0.44</v>
      </c>
      <c r="M187" s="87" t="n">
        <f aca="false">(N187*O187)+(P187+Q187+R187)</f>
        <v>253.29</v>
      </c>
      <c r="N187" s="62" t="n">
        <v>261</v>
      </c>
      <c r="O187" s="0" t="n">
        <f aca="false">IF(Z187="Дизельное топливо",2.6,
 IF(Z187="Бензин",2.3,
 IF(Z187="Минеральные удобрения",0.89, IF(Z187="Пестициды",4.93,
 IF(Z187="Электроэнергия",0.5,"Введите коректное значение" )))))</f>
        <v>0.89</v>
      </c>
      <c r="P187" s="88" t="n">
        <v>10</v>
      </c>
      <c r="Q187" s="88" t="n">
        <v>2</v>
      </c>
      <c r="R187" s="88" t="n">
        <v>9</v>
      </c>
      <c r="S187" s="86" t="n">
        <f aca="false">M187+J187+E187+H187</f>
        <v>259.186150231125</v>
      </c>
      <c r="T187" s="86"/>
      <c r="U187" s="87" t="n">
        <f aca="false">J187-S187</f>
        <v>-257.250150231125</v>
      </c>
      <c r="V187" s="88" t="n">
        <v>55000</v>
      </c>
      <c r="W187" s="73" t="n">
        <v>5.084</v>
      </c>
      <c r="X187" s="87" t="n">
        <f aca="false">(W187+S187)/V187*100</f>
        <v>0.480491182238409</v>
      </c>
      <c r="Y187" s="0" t="str">
        <f aca="false">IF(AB187=1,"Предпосевная обработка",IF(AB187=2,"Внесение удобрений",IF(AB187=3,"Уборка","Введите коректное значение")))</f>
        <v>Введите коректное значение</v>
      </c>
      <c r="Z187" s="0" t="s">
        <v>133</v>
      </c>
      <c r="AA187" s="86"/>
      <c r="AI187" s="88"/>
    </row>
    <row r="188" customFormat="false" ht="15" hidden="false" customHeight="false" outlineLevel="0" collapsed="false">
      <c r="A188" s="59" t="n">
        <v>186</v>
      </c>
      <c r="B188" s="0" t="s">
        <v>132</v>
      </c>
      <c r="C188" s="85" t="n">
        <v>0.9</v>
      </c>
      <c r="D188" s="86" t="n">
        <v>0.645</v>
      </c>
      <c r="E188" s="87" t="n">
        <f aca="false">D188/C188</f>
        <v>0.716666666666667</v>
      </c>
      <c r="F188" s="88" t="n">
        <f aca="false">IF(B188="Предпосевная обработка",300,IF(B188="Внесение удобрений",90,IF(B188="Уборка",1893,"Введите коректное значение")))</f>
        <v>1893</v>
      </c>
      <c r="G188" s="88" t="n">
        <v>2366</v>
      </c>
      <c r="H188" s="87" t="n">
        <f aca="false">(F188/G188)*100</f>
        <v>80.0084530853762</v>
      </c>
      <c r="I188" s="88" t="n">
        <v>13</v>
      </c>
      <c r="J188" s="87" t="n">
        <f aca="false">C188*L188</f>
        <v>0.396</v>
      </c>
      <c r="K188" s="86" t="n">
        <f aca="false">J188*3.67</f>
        <v>1.45332</v>
      </c>
      <c r="L188" s="86" t="n">
        <v>0.44</v>
      </c>
      <c r="M188" s="87" t="n">
        <f aca="false">(N188*O188)+(P188+Q188+R188)</f>
        <v>2323.31</v>
      </c>
      <c r="N188" s="62" t="n">
        <v>467</v>
      </c>
      <c r="O188" s="0" t="n">
        <f aca="false">IF(Z188="Дизельное топливо",2.6,
 IF(Z188="Бензин",2.3,
 IF(Z188="Минеральные удобрения",0.89, IF(Z188="Пестициды",4.93,
 IF(Z188="Электроэнергия",0.5,"Введите коректное значение" )))))</f>
        <v>4.93</v>
      </c>
      <c r="P188" s="88" t="n">
        <v>13</v>
      </c>
      <c r="Q188" s="88" t="n">
        <v>1</v>
      </c>
      <c r="R188" s="88" t="n">
        <v>7</v>
      </c>
      <c r="S188" s="86" t="n">
        <f aca="false">M188+J188+E188+H188</f>
        <v>2404.43111975204</v>
      </c>
      <c r="T188" s="86"/>
      <c r="U188" s="87" t="n">
        <f aca="false">J188-S188</f>
        <v>-2404.03511975204</v>
      </c>
      <c r="V188" s="88" t="n">
        <v>63000</v>
      </c>
      <c r="W188" s="73" t="n">
        <v>4.902</v>
      </c>
      <c r="X188" s="87" t="n">
        <f aca="false">(W188+S188)/V188*100</f>
        <v>3.8243382853207</v>
      </c>
      <c r="Y188" s="0" t="str">
        <f aca="false">IF(AB188=1,"Предпосевная обработка",IF(AB188=2,"Внесение удобрений",IF(AB188=3,"Уборка","Введите коректное значение")))</f>
        <v>Введите коректное значение</v>
      </c>
      <c r="Z188" s="0" t="s">
        <v>138</v>
      </c>
      <c r="AA188" s="86"/>
      <c r="AI188" s="88"/>
    </row>
    <row r="189" customFormat="false" ht="15" hidden="false" customHeight="false" outlineLevel="0" collapsed="false">
      <c r="A189" s="59" t="n">
        <v>187</v>
      </c>
      <c r="B189" s="0" t="s">
        <v>134</v>
      </c>
      <c r="C189" s="85" t="n">
        <v>2.1</v>
      </c>
      <c r="D189" s="86" t="n">
        <v>0.645</v>
      </c>
      <c r="E189" s="87" t="n">
        <f aca="false">D189/C189</f>
        <v>0.307142857142857</v>
      </c>
      <c r="F189" s="88" t="n">
        <f aca="false">IF(B189="Предпосевная обработка",300,IF(B189="Внесение удобрений",90,IF(B189="Уборка",1893,"Введите коректное значение")))</f>
        <v>90</v>
      </c>
      <c r="G189" s="88" t="n">
        <v>2162</v>
      </c>
      <c r="H189" s="87" t="n">
        <f aca="false">(F189/G189)*100</f>
        <v>4.16281221091582</v>
      </c>
      <c r="I189" s="88" t="n">
        <v>20</v>
      </c>
      <c r="J189" s="87" t="n">
        <f aca="false">C189*L189</f>
        <v>0.924</v>
      </c>
      <c r="K189" s="86" t="n">
        <f aca="false">J189*3.67</f>
        <v>3.39108</v>
      </c>
      <c r="L189" s="86" t="n">
        <v>0.44</v>
      </c>
      <c r="M189" s="87" t="n">
        <f aca="false">(N189*O189)+(P189+Q189+R189)</f>
        <v>139.5</v>
      </c>
      <c r="N189" s="62" t="n">
        <v>241</v>
      </c>
      <c r="O189" s="0" t="n">
        <f aca="false">IF(Z189="Дизельное топливо",2.6,
 IF(Z189="Бензин",2.3,
 IF(Z189="Минеральные удобрения",0.89, IF(Z189="Пестициды",4.93,
 IF(Z189="Электроэнергия",0.5,"Введите коректное значение" )))))</f>
        <v>0.5</v>
      </c>
      <c r="P189" s="88" t="n">
        <v>11</v>
      </c>
      <c r="Q189" s="88" t="n">
        <v>1</v>
      </c>
      <c r="R189" s="88" t="n">
        <v>7</v>
      </c>
      <c r="S189" s="86" t="n">
        <f aca="false">M189+J189+E189+H189</f>
        <v>144.893955068059</v>
      </c>
      <c r="T189" s="86"/>
      <c r="U189" s="87" t="n">
        <f aca="false">J189-S189</f>
        <v>-143.969955068059</v>
      </c>
      <c r="V189" s="88" t="n">
        <v>58000</v>
      </c>
      <c r="W189" s="73" t="n">
        <v>4.42</v>
      </c>
      <c r="X189" s="87" t="n">
        <f aca="false">(W189+S189)/V189*100</f>
        <v>0.257437853565618</v>
      </c>
      <c r="Y189" s="0" t="str">
        <f aca="false">IF(AB189=1,"Предпосевная обработка",IF(AB189=2,"Внесение удобрений",IF(AB189=3,"Уборка","Введите коректное значение")))</f>
        <v>Введите коректное значение</v>
      </c>
      <c r="Z189" s="0" t="s">
        <v>139</v>
      </c>
      <c r="AA189" s="86"/>
      <c r="AI189" s="88"/>
    </row>
    <row r="190" customFormat="false" ht="15" hidden="false" customHeight="false" outlineLevel="0" collapsed="false">
      <c r="A190" s="59" t="n">
        <v>188</v>
      </c>
      <c r="B190" s="0" t="s">
        <v>132</v>
      </c>
      <c r="C190" s="85" t="n">
        <v>0.9</v>
      </c>
      <c r="D190" s="86" t="n">
        <v>0.645</v>
      </c>
      <c r="E190" s="87" t="n">
        <f aca="false">D190/C190</f>
        <v>0.716666666666667</v>
      </c>
      <c r="F190" s="88" t="n">
        <f aca="false">IF(B190="Предпосевная обработка",300,IF(B190="Внесение удобрений",90,IF(B190="Уборка",1893,"Введите коректное значение")))</f>
        <v>1893</v>
      </c>
      <c r="G190" s="88" t="n">
        <v>2483</v>
      </c>
      <c r="H190" s="87" t="n">
        <f aca="false">(F190/G190)*100</f>
        <v>76.2384212645993</v>
      </c>
      <c r="I190" s="88" t="n">
        <v>26</v>
      </c>
      <c r="J190" s="87" t="n">
        <f aca="false">C190*L190</f>
        <v>0.396</v>
      </c>
      <c r="K190" s="86" t="n">
        <f aca="false">J190*3.67</f>
        <v>1.45332</v>
      </c>
      <c r="L190" s="86" t="n">
        <v>0.44</v>
      </c>
      <c r="M190" s="87" t="n">
        <f aca="false">(N190*O190)+(P190+Q190+R190)</f>
        <v>828.3</v>
      </c>
      <c r="N190" s="62" t="n">
        <v>351</v>
      </c>
      <c r="O190" s="0" t="n">
        <f aca="false">IF(Z190="Дизельное топливо",2.6,
 IF(Z190="Бензин",2.3,
 IF(Z190="Минеральные удобрения",0.89, IF(Z190="Пестициды",4.93,
 IF(Z190="Электроэнергия",0.5,"Введите коректное значение" )))))</f>
        <v>2.3</v>
      </c>
      <c r="P190" s="88" t="n">
        <v>11</v>
      </c>
      <c r="Q190" s="88" t="n">
        <v>2</v>
      </c>
      <c r="R190" s="88" t="n">
        <v>8</v>
      </c>
      <c r="S190" s="86" t="n">
        <f aca="false">M190+J190+E190+H190</f>
        <v>905.651087931266</v>
      </c>
      <c r="T190" s="86"/>
      <c r="U190" s="87" t="n">
        <f aca="false">J190-S190</f>
        <v>-905.255087931266</v>
      </c>
      <c r="V190" s="88" t="n">
        <v>51000</v>
      </c>
      <c r="W190" s="73" t="n">
        <v>5.49</v>
      </c>
      <c r="X190" s="87" t="n">
        <f aca="false">(W190+S190)/V190*100</f>
        <v>1.7865511528064</v>
      </c>
      <c r="Y190" s="0" t="str">
        <f aca="false">IF(AB190=1,"Предпосевная обработка",IF(AB190=2,"Внесение удобрений",IF(AB190=3,"Уборка","Введите коректное значение")))</f>
        <v>Введите коректное значение</v>
      </c>
      <c r="Z190" s="0" t="s">
        <v>135</v>
      </c>
      <c r="AA190" s="86"/>
      <c r="AI190" s="88"/>
    </row>
    <row r="191" customFormat="false" ht="15" hidden="false" customHeight="false" outlineLevel="0" collapsed="false">
      <c r="A191" s="59" t="n">
        <v>189</v>
      </c>
      <c r="B191" s="0" t="s">
        <v>132</v>
      </c>
      <c r="C191" s="85" t="n">
        <v>1.7</v>
      </c>
      <c r="D191" s="86" t="n">
        <v>0.645</v>
      </c>
      <c r="E191" s="87" t="n">
        <f aca="false">D191/C191</f>
        <v>0.379411764705882</v>
      </c>
      <c r="F191" s="88" t="n">
        <f aca="false">IF(B191="Предпосевная обработка",300,IF(B191="Внесение удобрений",90,IF(B191="Уборка",1893,"Введите коректное значение")))</f>
        <v>1893</v>
      </c>
      <c r="G191" s="88" t="n">
        <v>2369</v>
      </c>
      <c r="H191" s="87" t="n">
        <f aca="false">(F191/G191)*100</f>
        <v>79.9071338117349</v>
      </c>
      <c r="I191" s="88" t="n">
        <v>14</v>
      </c>
      <c r="J191" s="87" t="n">
        <f aca="false">C191*L191</f>
        <v>0.748</v>
      </c>
      <c r="K191" s="86" t="n">
        <f aca="false">J191*3.67</f>
        <v>2.74516</v>
      </c>
      <c r="L191" s="86" t="n">
        <v>0.44</v>
      </c>
      <c r="M191" s="87" t="n">
        <f aca="false">(N191*O191)+(P191+Q191+R191)</f>
        <v>778.29</v>
      </c>
      <c r="N191" s="62" t="n">
        <v>153</v>
      </c>
      <c r="O191" s="0" t="n">
        <f aca="false">IF(Z191="Дизельное топливо",2.6,
 IF(Z191="Бензин",2.3,
 IF(Z191="Минеральные удобрения",0.89, IF(Z191="Пестициды",4.93,
 IF(Z191="Электроэнергия",0.5,"Введите коректное значение" )))))</f>
        <v>4.93</v>
      </c>
      <c r="P191" s="88" t="n">
        <v>14</v>
      </c>
      <c r="Q191" s="88" t="n">
        <v>1</v>
      </c>
      <c r="R191" s="88" t="n">
        <v>9</v>
      </c>
      <c r="S191" s="86" t="n">
        <f aca="false">M191+J191+E191+H191</f>
        <v>859.324545576441</v>
      </c>
      <c r="T191" s="86"/>
      <c r="U191" s="87" t="n">
        <f aca="false">J191-S191</f>
        <v>-858.576545576441</v>
      </c>
      <c r="V191" s="88" t="n">
        <v>54000</v>
      </c>
      <c r="W191" s="73" t="n">
        <v>3.486</v>
      </c>
      <c r="X191" s="87" t="n">
        <f aca="false">(W191+S191)/V191*100</f>
        <v>1.59779730662304</v>
      </c>
      <c r="Y191" s="0" t="str">
        <f aca="false">IF(AB191=1,"Предпосевная обработка",IF(AB191=2,"Внесение удобрений",IF(AB191=3,"Уборка","Введите коректное значение")))</f>
        <v>Введите коректное значение</v>
      </c>
      <c r="Z191" s="0" t="s">
        <v>138</v>
      </c>
      <c r="AA191" s="86"/>
      <c r="AI191" s="88"/>
    </row>
    <row r="192" customFormat="false" ht="15" hidden="false" customHeight="false" outlineLevel="0" collapsed="false">
      <c r="A192" s="59" t="n">
        <v>190</v>
      </c>
      <c r="B192" s="0" t="s">
        <v>134</v>
      </c>
      <c r="C192" s="85" t="n">
        <v>4.2</v>
      </c>
      <c r="D192" s="86" t="n">
        <v>0.645</v>
      </c>
      <c r="E192" s="87" t="n">
        <f aca="false">D192/C192</f>
        <v>0.153571428571429</v>
      </c>
      <c r="F192" s="88" t="n">
        <f aca="false">IF(B192="Предпосевная обработка",300,IF(B192="Внесение удобрений",90,IF(B192="Уборка",1893,"Введите коректное значение")))</f>
        <v>90</v>
      </c>
      <c r="G192" s="88" t="n">
        <v>2105</v>
      </c>
      <c r="H192" s="87" t="n">
        <f aca="false">(F192/G192)*100</f>
        <v>4.27553444180523</v>
      </c>
      <c r="I192" s="88" t="n">
        <v>24</v>
      </c>
      <c r="J192" s="87" t="n">
        <f aca="false">C192*L192</f>
        <v>1.848</v>
      </c>
      <c r="K192" s="86" t="n">
        <f aca="false">J192*3.67</f>
        <v>6.78216</v>
      </c>
      <c r="L192" s="86" t="n">
        <v>0.44</v>
      </c>
      <c r="M192" s="87" t="n">
        <f aca="false">(N192*O192)+(P192+Q192+R192)</f>
        <v>207</v>
      </c>
      <c r="N192" s="62" t="n">
        <v>370</v>
      </c>
      <c r="O192" s="0" t="n">
        <f aca="false">IF(Z192="Дизельное топливо",2.6,
 IF(Z192="Бензин",2.3,
 IF(Z192="Минеральные удобрения",0.89, IF(Z192="Пестициды",4.93,
 IF(Z192="Электроэнергия",0.5,"Введите коректное значение" )))))</f>
        <v>0.5</v>
      </c>
      <c r="P192" s="88" t="n">
        <v>12</v>
      </c>
      <c r="Q192" s="88" t="n">
        <v>1</v>
      </c>
      <c r="R192" s="88" t="n">
        <v>9</v>
      </c>
      <c r="S192" s="86" t="n">
        <f aca="false">M192+J192+E192+H192</f>
        <v>213.277105870377</v>
      </c>
      <c r="T192" s="86"/>
      <c r="U192" s="87" t="n">
        <f aca="false">J192-S192</f>
        <v>-211.429105870377</v>
      </c>
      <c r="V192" s="88" t="n">
        <v>48000</v>
      </c>
      <c r="W192" s="73" t="n">
        <v>5.46</v>
      </c>
      <c r="X192" s="87" t="n">
        <f aca="false">(W192+S192)/V192*100</f>
        <v>0.455702303896618</v>
      </c>
      <c r="Y192" s="0" t="str">
        <f aca="false">IF(AB192=1,"Предпосевная обработка",IF(AB192=2,"Внесение удобрений",IF(AB192=3,"Уборка","Введите коректное значение")))</f>
        <v>Введите коректное значение</v>
      </c>
      <c r="Z192" s="0" t="s">
        <v>139</v>
      </c>
      <c r="AA192" s="86"/>
      <c r="AI192" s="88"/>
    </row>
    <row r="193" customFormat="false" ht="15" hidden="false" customHeight="false" outlineLevel="0" collapsed="false">
      <c r="A193" s="59" t="n">
        <v>191</v>
      </c>
      <c r="B193" s="0" t="s">
        <v>132</v>
      </c>
      <c r="C193" s="85" t="n">
        <v>1.7</v>
      </c>
      <c r="D193" s="86" t="n">
        <v>0.645</v>
      </c>
      <c r="E193" s="87" t="n">
        <f aca="false">D193/C193</f>
        <v>0.379411764705882</v>
      </c>
      <c r="F193" s="88" t="n">
        <f aca="false">IF(B193="Предпосевная обработка",300,IF(B193="Внесение удобрений",90,IF(B193="Уборка",1893,"Введите коректное значение")))</f>
        <v>1893</v>
      </c>
      <c r="G193" s="88" t="n">
        <v>2281</v>
      </c>
      <c r="H193" s="87" t="n">
        <f aca="false">(F193/G193)*100</f>
        <v>82.9899167032004</v>
      </c>
      <c r="I193" s="88" t="n">
        <v>21</v>
      </c>
      <c r="J193" s="87" t="n">
        <f aca="false">C193*L193</f>
        <v>0.748</v>
      </c>
      <c r="K193" s="86" t="n">
        <f aca="false">J193*3.67</f>
        <v>2.74516</v>
      </c>
      <c r="L193" s="86" t="n">
        <v>0.44</v>
      </c>
      <c r="M193" s="87" t="n">
        <f aca="false">(N193*O193)+(P193+Q193+R193)</f>
        <v>354.5</v>
      </c>
      <c r="N193" s="62" t="n">
        <v>145</v>
      </c>
      <c r="O193" s="0" t="n">
        <f aca="false">IF(Z193="Дизельное топливо",2.6,
 IF(Z193="Бензин",2.3,
 IF(Z193="Минеральные удобрения",0.89, IF(Z193="Пестициды",4.93,
 IF(Z193="Электроэнергия",0.5,"Введите коректное значение" )))))</f>
        <v>2.3</v>
      </c>
      <c r="P193" s="88" t="n">
        <v>11</v>
      </c>
      <c r="Q193" s="88" t="n">
        <v>1</v>
      </c>
      <c r="R193" s="88" t="n">
        <v>9</v>
      </c>
      <c r="S193" s="86" t="n">
        <f aca="false">M193+J193+E193+H193</f>
        <v>438.617328467906</v>
      </c>
      <c r="T193" s="86"/>
      <c r="U193" s="87" t="n">
        <f aca="false">J193-S193</f>
        <v>-437.869328467906</v>
      </c>
      <c r="V193" s="88" t="n">
        <v>56000</v>
      </c>
      <c r="W193" s="73" t="n">
        <v>6.21</v>
      </c>
      <c r="X193" s="87" t="n">
        <f aca="false">(W193+S193)/V193*100</f>
        <v>0.794334515121261</v>
      </c>
      <c r="Y193" s="0" t="str">
        <f aca="false">IF(AB193=1,"Предпосевная обработка",IF(AB193=2,"Внесение удобрений",IF(AB193=3,"Уборка","Введите коректное значение")))</f>
        <v>Введите коректное значение</v>
      </c>
      <c r="Z193" s="0" t="s">
        <v>135</v>
      </c>
      <c r="AA193" s="86"/>
      <c r="AI193" s="88"/>
    </row>
    <row r="194" customFormat="false" ht="15" hidden="false" customHeight="false" outlineLevel="0" collapsed="false">
      <c r="A194" s="59" t="n">
        <v>192</v>
      </c>
      <c r="B194" s="0" t="s">
        <v>134</v>
      </c>
      <c r="C194" s="85" t="n">
        <v>1.8</v>
      </c>
      <c r="D194" s="86" t="n">
        <v>0.645</v>
      </c>
      <c r="E194" s="87" t="n">
        <f aca="false">D194/C194</f>
        <v>0.358333333333333</v>
      </c>
      <c r="F194" s="88" t="n">
        <f aca="false">IF(B194="Предпосевная обработка",300,IF(B194="Внесение удобрений",90,IF(B194="Уборка",1893,"Введите коректное значение")))</f>
        <v>90</v>
      </c>
      <c r="G194" s="88" t="n">
        <v>2243</v>
      </c>
      <c r="H194" s="87" t="n">
        <f aca="false">(F194/G194)*100</f>
        <v>4.01248328131966</v>
      </c>
      <c r="I194" s="88" t="n">
        <v>14</v>
      </c>
      <c r="J194" s="87" t="n">
        <f aca="false">C194*L194</f>
        <v>0.792</v>
      </c>
      <c r="K194" s="86" t="n">
        <f aca="false">J194*3.67</f>
        <v>2.90664</v>
      </c>
      <c r="L194" s="86" t="n">
        <v>0.44</v>
      </c>
      <c r="M194" s="87" t="n">
        <f aca="false">(N194*O194)+(P194+Q194+R194)</f>
        <v>956.1</v>
      </c>
      <c r="N194" s="62" t="n">
        <v>407</v>
      </c>
      <c r="O194" s="0" t="n">
        <f aca="false">IF(Z194="Дизельное топливо",2.6,
 IF(Z194="Бензин",2.3,
 IF(Z194="Минеральные удобрения",0.89, IF(Z194="Пестициды",4.93,
 IF(Z194="Электроэнергия",0.5,"Введите коректное значение" )))))</f>
        <v>2.3</v>
      </c>
      <c r="P194" s="88" t="n">
        <v>10</v>
      </c>
      <c r="Q194" s="88" t="n">
        <v>2</v>
      </c>
      <c r="R194" s="88" t="n">
        <v>8</v>
      </c>
      <c r="S194" s="86" t="n">
        <f aca="false">M194+J194+E194+H194</f>
        <v>961.262816614653</v>
      </c>
      <c r="T194" s="86"/>
      <c r="U194" s="87" t="n">
        <f aca="false">J194-S194</f>
        <v>-960.470816614653</v>
      </c>
      <c r="V194" s="88" t="n">
        <v>47000</v>
      </c>
      <c r="W194" s="73" t="n">
        <v>5.934</v>
      </c>
      <c r="X194" s="87" t="n">
        <f aca="false">(W194+S194)/V194*100</f>
        <v>2.05786556726522</v>
      </c>
      <c r="Y194" s="0" t="str">
        <f aca="false">IF(AB194=1,"Предпосевная обработка",IF(AB194=2,"Внесение удобрений",IF(AB194=3,"Уборка","Введите коректное значение")))</f>
        <v>Введите коректное значение</v>
      </c>
      <c r="Z194" s="0" t="s">
        <v>135</v>
      </c>
      <c r="AA194" s="86"/>
      <c r="AI194" s="88"/>
    </row>
    <row r="195" customFormat="false" ht="15" hidden="false" customHeight="false" outlineLevel="0" collapsed="false">
      <c r="A195" s="59" t="n">
        <v>193</v>
      </c>
      <c r="B195" s="0" t="s">
        <v>136</v>
      </c>
      <c r="C195" s="85" t="n">
        <v>2.3</v>
      </c>
      <c r="D195" s="86" t="n">
        <v>0.645</v>
      </c>
      <c r="E195" s="87" t="n">
        <f aca="false">D195/C195</f>
        <v>0.280434782608696</v>
      </c>
      <c r="F195" s="88" t="n">
        <f aca="false">IF(B195="Предпосевная обработка",300,IF(B195="Внесение удобрений",90,IF(B195="Уборка",1893,"Введите коректное значение")))</f>
        <v>300</v>
      </c>
      <c r="G195" s="88" t="n">
        <v>2092</v>
      </c>
      <c r="H195" s="87" t="n">
        <f aca="false">(F195/G195)*100</f>
        <v>14.34034416826</v>
      </c>
      <c r="I195" s="88" t="n">
        <v>11</v>
      </c>
      <c r="J195" s="87" t="n">
        <f aca="false">C195*L195</f>
        <v>1.012</v>
      </c>
      <c r="K195" s="86" t="n">
        <f aca="false">J195*3.67</f>
        <v>3.71404</v>
      </c>
      <c r="L195" s="86" t="n">
        <v>0.44</v>
      </c>
      <c r="M195" s="87" t="n">
        <f aca="false">(N195*O195)+(P195+Q195+R195)</f>
        <v>126.5</v>
      </c>
      <c r="N195" s="62" t="n">
        <v>209</v>
      </c>
      <c r="O195" s="0" t="n">
        <f aca="false">IF(Z195="Дизельное топливо",2.6,
 IF(Z195="Бензин",2.3,
 IF(Z195="Минеральные удобрения",0.89, IF(Z195="Пестициды",4.93,
 IF(Z195="Электроэнергия",0.5,"Введите коректное значение" )))))</f>
        <v>0.5</v>
      </c>
      <c r="P195" s="88" t="n">
        <v>12</v>
      </c>
      <c r="Q195" s="88" t="n">
        <v>2</v>
      </c>
      <c r="R195" s="88" t="n">
        <v>8</v>
      </c>
      <c r="S195" s="86" t="n">
        <f aca="false">M195+J195+E195+H195</f>
        <v>142.132778950869</v>
      </c>
      <c r="T195" s="86"/>
      <c r="U195" s="87" t="n">
        <f aca="false">J195-S195</f>
        <v>-141.120778950869</v>
      </c>
      <c r="V195" s="88" t="n">
        <v>57000</v>
      </c>
      <c r="W195" s="73" t="n">
        <v>6.39</v>
      </c>
      <c r="X195" s="87" t="n">
        <f aca="false">(W195+S195)/V195*100</f>
        <v>0.260566278861173</v>
      </c>
      <c r="Y195" s="0" t="str">
        <f aca="false">IF(AB195=1,"Предпосевная обработка",IF(AB195=2,"Внесение удобрений",IF(AB195=3,"Уборка","Введите коректное значение")))</f>
        <v>Введите коректное значение</v>
      </c>
      <c r="Z195" s="0" t="s">
        <v>139</v>
      </c>
      <c r="AA195" s="86"/>
      <c r="AI195" s="88"/>
    </row>
    <row r="196" customFormat="false" ht="15" hidden="false" customHeight="false" outlineLevel="0" collapsed="false">
      <c r="A196" s="59" t="n">
        <v>194</v>
      </c>
      <c r="B196" s="0" t="s">
        <v>132</v>
      </c>
      <c r="C196" s="85" t="n">
        <v>4.5</v>
      </c>
      <c r="D196" s="86" t="n">
        <v>0.645</v>
      </c>
      <c r="E196" s="87" t="n">
        <f aca="false">D196/C196</f>
        <v>0.143333333333333</v>
      </c>
      <c r="F196" s="88" t="n">
        <f aca="false">IF(B196="Предпосевная обработка",300,IF(B196="Внесение удобрений",90,IF(B196="Уборка",1893,"Введите коректное значение")))</f>
        <v>1893</v>
      </c>
      <c r="G196" s="88" t="n">
        <v>2281</v>
      </c>
      <c r="H196" s="87" t="n">
        <f aca="false">(F196/G196)*100</f>
        <v>82.9899167032004</v>
      </c>
      <c r="I196" s="88" t="n">
        <v>14</v>
      </c>
      <c r="J196" s="87" t="n">
        <f aca="false">C196*L196</f>
        <v>1.98</v>
      </c>
      <c r="K196" s="86" t="n">
        <f aca="false">J196*3.67</f>
        <v>7.2666</v>
      </c>
      <c r="L196" s="86" t="n">
        <v>0.44</v>
      </c>
      <c r="M196" s="87" t="n">
        <f aca="false">(N196*O196)+(P196+Q196+R196)</f>
        <v>232.5</v>
      </c>
      <c r="N196" s="62" t="n">
        <v>421</v>
      </c>
      <c r="O196" s="0" t="n">
        <f aca="false">IF(Z196="Дизельное топливо",2.6,
 IF(Z196="Бензин",2.3,
 IF(Z196="Минеральные удобрения",0.89, IF(Z196="Пестициды",4.93,
 IF(Z196="Электроэнергия",0.5,"Введите коректное значение" )))))</f>
        <v>0.5</v>
      </c>
      <c r="P196" s="88" t="n">
        <v>12</v>
      </c>
      <c r="Q196" s="88" t="n">
        <v>2</v>
      </c>
      <c r="R196" s="88" t="n">
        <v>8</v>
      </c>
      <c r="S196" s="86" t="n">
        <f aca="false">M196+J196+E196+H196</f>
        <v>317.613250036534</v>
      </c>
      <c r="T196" s="86"/>
      <c r="U196" s="87" t="n">
        <f aca="false">J196-S196</f>
        <v>-315.633250036534</v>
      </c>
      <c r="V196" s="88" t="n">
        <v>49000</v>
      </c>
      <c r="W196" s="73" t="n">
        <v>4.361</v>
      </c>
      <c r="X196" s="87" t="n">
        <f aca="false">(W196+S196)/V196*100</f>
        <v>0.657090306197008</v>
      </c>
      <c r="Y196" s="0" t="str">
        <f aca="false">IF(AB196=1,"Предпосевная обработка",IF(AB196=2,"Внесение удобрений",IF(AB196=3,"Уборка","Введите коректное значение")))</f>
        <v>Введите коректное значение</v>
      </c>
      <c r="Z196" s="0" t="s">
        <v>139</v>
      </c>
      <c r="AA196" s="86"/>
      <c r="AI196" s="88"/>
    </row>
    <row r="197" customFormat="false" ht="15" hidden="false" customHeight="false" outlineLevel="0" collapsed="false">
      <c r="A197" s="59" t="n">
        <v>195</v>
      </c>
      <c r="B197" s="0" t="s">
        <v>134</v>
      </c>
      <c r="C197" s="85" t="n">
        <v>1.7</v>
      </c>
      <c r="D197" s="86" t="n">
        <v>0.645</v>
      </c>
      <c r="E197" s="87" t="n">
        <f aca="false">D197/C197</f>
        <v>0.379411764705882</v>
      </c>
      <c r="F197" s="88" t="n">
        <f aca="false">IF(B197="Предпосевная обработка",300,IF(B197="Внесение удобрений",90,IF(B197="Уборка",1893,"Введите коректное значение")))</f>
        <v>90</v>
      </c>
      <c r="G197" s="88" t="n">
        <v>2448</v>
      </c>
      <c r="H197" s="87" t="n">
        <f aca="false">(F197/G197)*100</f>
        <v>3.67647058823529</v>
      </c>
      <c r="I197" s="88" t="n">
        <v>16</v>
      </c>
      <c r="J197" s="87" t="n">
        <f aca="false">C197*L197</f>
        <v>0.748</v>
      </c>
      <c r="K197" s="86" t="n">
        <f aca="false">J197*3.67</f>
        <v>2.74516</v>
      </c>
      <c r="L197" s="86" t="n">
        <v>0.44</v>
      </c>
      <c r="M197" s="87" t="n">
        <f aca="false">(N197*O197)+(P197+Q197+R197)</f>
        <v>1090.81</v>
      </c>
      <c r="N197" s="62" t="n">
        <v>217</v>
      </c>
      <c r="O197" s="0" t="n">
        <f aca="false">IF(Z197="Дизельное топливо",2.6,
 IF(Z197="Бензин",2.3,
 IF(Z197="Минеральные удобрения",0.89, IF(Z197="Пестициды",4.93,
 IF(Z197="Электроэнергия",0.5,"Введите коректное значение" )))))</f>
        <v>4.93</v>
      </c>
      <c r="P197" s="88" t="n">
        <v>13</v>
      </c>
      <c r="Q197" s="88" t="n">
        <v>1</v>
      </c>
      <c r="R197" s="88" t="n">
        <v>7</v>
      </c>
      <c r="S197" s="86" t="n">
        <f aca="false">M197+J197+E197+H197</f>
        <v>1095.61388235294</v>
      </c>
      <c r="T197" s="86"/>
      <c r="U197" s="87" t="n">
        <f aca="false">J197-S197</f>
        <v>-1094.86588235294</v>
      </c>
      <c r="V197" s="88" t="n">
        <v>61000</v>
      </c>
      <c r="W197" s="73" t="n">
        <v>5.481</v>
      </c>
      <c r="X197" s="87" t="n">
        <f aca="false">(W197+S197)/V197*100</f>
        <v>1.80507357762777</v>
      </c>
      <c r="Y197" s="0" t="str">
        <f aca="false">IF(AB197=1,"Предпосевная обработка",IF(AB197=2,"Внесение удобрений",IF(AB197=3,"Уборка","Введите коректное значение")))</f>
        <v>Введите коректное значение</v>
      </c>
      <c r="Z197" s="0" t="s">
        <v>138</v>
      </c>
      <c r="AA197" s="86"/>
      <c r="AI197" s="88"/>
    </row>
    <row r="198" customFormat="false" ht="15" hidden="false" customHeight="false" outlineLevel="0" collapsed="false">
      <c r="A198" s="59" t="n">
        <v>196</v>
      </c>
      <c r="B198" s="0" t="s">
        <v>134</v>
      </c>
      <c r="C198" s="85" t="n">
        <v>2.3</v>
      </c>
      <c r="D198" s="86" t="n">
        <v>0.645</v>
      </c>
      <c r="E198" s="87" t="n">
        <f aca="false">D198/C198</f>
        <v>0.280434782608696</v>
      </c>
      <c r="F198" s="88" t="n">
        <f aca="false">IF(B198="Предпосевная обработка",300,IF(B198="Внесение удобрений",90,IF(B198="Уборка",1893,"Введите коректное значение")))</f>
        <v>90</v>
      </c>
      <c r="G198" s="88" t="n">
        <v>2028</v>
      </c>
      <c r="H198" s="87" t="n">
        <f aca="false">(F198/G198)*100</f>
        <v>4.43786982248521</v>
      </c>
      <c r="I198" s="88" t="n">
        <v>23</v>
      </c>
      <c r="J198" s="87" t="n">
        <f aca="false">C198*L198</f>
        <v>1.012</v>
      </c>
      <c r="K198" s="86" t="n">
        <f aca="false">J198*3.67</f>
        <v>3.71404</v>
      </c>
      <c r="L198" s="86" t="n">
        <v>0.44</v>
      </c>
      <c r="M198" s="87" t="n">
        <f aca="false">(N198*O198)+(P198+Q198+R198)</f>
        <v>129.5</v>
      </c>
      <c r="N198" s="62" t="n">
        <v>215</v>
      </c>
      <c r="O198" s="0" t="n">
        <f aca="false">IF(Z198="Дизельное топливо",2.6,
 IF(Z198="Бензин",2.3,
 IF(Z198="Минеральные удобрения",0.89, IF(Z198="Пестициды",4.93,
 IF(Z198="Электроэнергия",0.5,"Введите коректное значение" )))))</f>
        <v>0.5</v>
      </c>
      <c r="P198" s="88" t="n">
        <v>12</v>
      </c>
      <c r="Q198" s="88" t="n">
        <v>1</v>
      </c>
      <c r="R198" s="88" t="n">
        <v>9</v>
      </c>
      <c r="S198" s="86" t="n">
        <f aca="false">M198+J198+E198+H198</f>
        <v>135.230304605094</v>
      </c>
      <c r="T198" s="86"/>
      <c r="U198" s="87" t="n">
        <f aca="false">J198-S198</f>
        <v>-134.218304605094</v>
      </c>
      <c r="V198" s="88" t="n">
        <v>61000</v>
      </c>
      <c r="W198" s="73" t="n">
        <v>6.461</v>
      </c>
      <c r="X198" s="87" t="n">
        <f aca="false">(W198+S198)/V198*100</f>
        <v>0.232280827221465</v>
      </c>
      <c r="Y198" s="0" t="str">
        <f aca="false">IF(AB198=1,"Предпосевная обработка",IF(AB198=2,"Внесение удобрений",IF(AB198=3,"Уборка","Введите коректное значение")))</f>
        <v>Введите коректное значение</v>
      </c>
      <c r="Z198" s="0" t="s">
        <v>139</v>
      </c>
      <c r="AA198" s="86"/>
      <c r="AI198" s="88"/>
    </row>
    <row r="199" customFormat="false" ht="15" hidden="false" customHeight="false" outlineLevel="0" collapsed="false">
      <c r="A199" s="59" t="n">
        <v>197</v>
      </c>
      <c r="B199" s="0" t="s">
        <v>136</v>
      </c>
      <c r="C199" s="85" t="n">
        <v>4.8</v>
      </c>
      <c r="D199" s="86" t="n">
        <v>0.645</v>
      </c>
      <c r="E199" s="87" t="n">
        <f aca="false">D199/C199</f>
        <v>0.134375</v>
      </c>
      <c r="F199" s="88" t="n">
        <f aca="false">IF(B199="Предпосевная обработка",300,IF(B199="Внесение удобрений",90,IF(B199="Уборка",1893,"Введите коректное значение")))</f>
        <v>300</v>
      </c>
      <c r="G199" s="88" t="n">
        <v>2363</v>
      </c>
      <c r="H199" s="87" t="n">
        <f aca="false">(F199/G199)*100</f>
        <v>12.6957257723233</v>
      </c>
      <c r="I199" s="88" t="n">
        <v>22</v>
      </c>
      <c r="J199" s="87" t="n">
        <f aca="false">C199*L199</f>
        <v>2.112</v>
      </c>
      <c r="K199" s="86" t="n">
        <f aca="false">J199*3.67</f>
        <v>7.75104</v>
      </c>
      <c r="L199" s="86" t="n">
        <v>0.44</v>
      </c>
      <c r="M199" s="87" t="n">
        <f aca="false">(N199*O199)+(P199+Q199+R199)</f>
        <v>1569.02</v>
      </c>
      <c r="N199" s="62" t="n">
        <v>314</v>
      </c>
      <c r="O199" s="0" t="n">
        <f aca="false">IF(Z199="Дизельное топливо",2.6,
 IF(Z199="Бензин",2.3,
 IF(Z199="Минеральные удобрения",0.89, IF(Z199="Пестициды",4.93,
 IF(Z199="Электроэнергия",0.5,"Введите коректное значение" )))))</f>
        <v>4.93</v>
      </c>
      <c r="P199" s="88" t="n">
        <v>11</v>
      </c>
      <c r="Q199" s="88" t="n">
        <v>2</v>
      </c>
      <c r="R199" s="88" t="n">
        <v>8</v>
      </c>
      <c r="S199" s="86" t="n">
        <f aca="false">M199+J199+E199+H199</f>
        <v>1583.96210077232</v>
      </c>
      <c r="T199" s="86"/>
      <c r="U199" s="87" t="n">
        <f aca="false">J199-S199</f>
        <v>-1581.85010077232</v>
      </c>
      <c r="V199" s="88" t="n">
        <v>64000</v>
      </c>
      <c r="W199" s="73" t="n">
        <v>5.59</v>
      </c>
      <c r="X199" s="87" t="n">
        <f aca="false">(W199+S199)/V199*100</f>
        <v>2.48367515745676</v>
      </c>
      <c r="Y199" s="0" t="str">
        <f aca="false">IF(AB199=1,"Предпосевная обработка",IF(AB199=2,"Внесение удобрений",IF(AB199=3,"Уборка","Введите коректное значение")))</f>
        <v>Введите коректное значение</v>
      </c>
      <c r="Z199" s="0" t="s">
        <v>138</v>
      </c>
      <c r="AA199" s="86"/>
      <c r="AI199" s="88"/>
    </row>
    <row r="200" customFormat="false" ht="15" hidden="false" customHeight="false" outlineLevel="0" collapsed="false">
      <c r="A200" s="59" t="n">
        <v>198</v>
      </c>
      <c r="B200" s="0" t="s">
        <v>134</v>
      </c>
      <c r="C200" s="85" t="n">
        <v>3.8</v>
      </c>
      <c r="D200" s="86" t="n">
        <v>0.645</v>
      </c>
      <c r="E200" s="87" t="n">
        <f aca="false">D200/C200</f>
        <v>0.169736842105263</v>
      </c>
      <c r="F200" s="88" t="n">
        <f aca="false">IF(B200="Предпосевная обработка",300,IF(B200="Внесение удобрений",90,IF(B200="Уборка",1893,"Введите коректное значение")))</f>
        <v>90</v>
      </c>
      <c r="G200" s="88" t="n">
        <v>2487</v>
      </c>
      <c r="H200" s="87" t="n">
        <f aca="false">(F200/G200)*100</f>
        <v>3.61881785283474</v>
      </c>
      <c r="I200" s="88" t="n">
        <v>21</v>
      </c>
      <c r="J200" s="87" t="n">
        <f aca="false">C200*L200</f>
        <v>1.672</v>
      </c>
      <c r="K200" s="86" t="n">
        <f aca="false">J200*3.67</f>
        <v>6.13624</v>
      </c>
      <c r="L200" s="86" t="n">
        <v>0.44</v>
      </c>
      <c r="M200" s="87" t="n">
        <f aca="false">(N200*O200)+(P200+Q200+R200)</f>
        <v>133</v>
      </c>
      <c r="N200" s="62" t="n">
        <v>222</v>
      </c>
      <c r="O200" s="0" t="n">
        <f aca="false">IF(Z200="Дизельное топливо",2.6,
 IF(Z200="Бензин",2.3,
 IF(Z200="Минеральные удобрения",0.89, IF(Z200="Пестициды",4.93,
 IF(Z200="Электроэнергия",0.5,"Введите коректное значение" )))))</f>
        <v>0.5</v>
      </c>
      <c r="P200" s="88" t="n">
        <v>14</v>
      </c>
      <c r="Q200" s="88" t="n">
        <v>1</v>
      </c>
      <c r="R200" s="88" t="n">
        <v>7</v>
      </c>
      <c r="S200" s="86" t="n">
        <f aca="false">M200+J200+E200+H200</f>
        <v>138.46055469494</v>
      </c>
      <c r="T200" s="86"/>
      <c r="U200" s="87" t="n">
        <f aca="false">J200-S200</f>
        <v>-136.78855469494</v>
      </c>
      <c r="V200" s="88" t="n">
        <v>48000</v>
      </c>
      <c r="W200" s="73" t="n">
        <v>5.456</v>
      </c>
      <c r="X200" s="87" t="n">
        <f aca="false">(W200+S200)/V200*100</f>
        <v>0.299826155614458</v>
      </c>
      <c r="Y200" s="0" t="str">
        <f aca="false">IF(AB200=1,"Предпосевная обработка",IF(AB200=2,"Внесение удобрений",IF(AB200=3,"Уборка","Введите коректное значение")))</f>
        <v>Введите коректное значение</v>
      </c>
      <c r="Z200" s="0" t="s">
        <v>139</v>
      </c>
      <c r="AA200" s="86"/>
      <c r="AI200" s="88"/>
    </row>
    <row r="201" customFormat="false" ht="15" hidden="false" customHeight="false" outlineLevel="0" collapsed="false">
      <c r="A201" s="59" t="n">
        <v>199</v>
      </c>
      <c r="B201" s="0" t="s">
        <v>132</v>
      </c>
      <c r="C201" s="85" t="n">
        <v>0.9</v>
      </c>
      <c r="D201" s="86" t="n">
        <v>0.645</v>
      </c>
      <c r="E201" s="87" t="n">
        <f aca="false">D201/C201</f>
        <v>0.716666666666667</v>
      </c>
      <c r="F201" s="88" t="n">
        <f aca="false">IF(B201="Предпосевная обработка",300,IF(B201="Внесение удобрений",90,IF(B201="Уборка",1893,"Введите коректное значение")))</f>
        <v>1893</v>
      </c>
      <c r="G201" s="88" t="n">
        <v>2416</v>
      </c>
      <c r="H201" s="87" t="n">
        <f aca="false">(F201/G201)*100</f>
        <v>78.3526490066225</v>
      </c>
      <c r="I201" s="88" t="n">
        <v>17</v>
      </c>
      <c r="J201" s="87" t="n">
        <f aca="false">C201*L201</f>
        <v>0.396</v>
      </c>
      <c r="K201" s="86" t="n">
        <f aca="false">J201*3.67</f>
        <v>1.45332</v>
      </c>
      <c r="L201" s="86" t="n">
        <v>0.44</v>
      </c>
      <c r="M201" s="87" t="n">
        <f aca="false">(N201*O201)+(P201+Q201+R201)</f>
        <v>166</v>
      </c>
      <c r="N201" s="62" t="n">
        <v>290</v>
      </c>
      <c r="O201" s="0" t="n">
        <f aca="false">IF(Z201="Дизельное топливо",2.6,
 IF(Z201="Бензин",2.3,
 IF(Z201="Минеральные удобрения",0.89, IF(Z201="Пестициды",4.93,
 IF(Z201="Электроэнергия",0.5,"Введите коректное значение" )))))</f>
        <v>0.5</v>
      </c>
      <c r="P201" s="88" t="n">
        <v>11</v>
      </c>
      <c r="Q201" s="88" t="n">
        <v>1</v>
      </c>
      <c r="R201" s="88" t="n">
        <v>9</v>
      </c>
      <c r="S201" s="86" t="n">
        <f aca="false">M201+J201+E201+H201</f>
        <v>245.465315673289</v>
      </c>
      <c r="T201" s="86"/>
      <c r="U201" s="87" t="n">
        <f aca="false">J201-S201</f>
        <v>-245.069315673289</v>
      </c>
      <c r="V201" s="88" t="n">
        <v>63000</v>
      </c>
      <c r="W201" s="73" t="n">
        <v>3.936</v>
      </c>
      <c r="X201" s="87" t="n">
        <f aca="false">(W201+S201)/V201*100</f>
        <v>0.395875104243316</v>
      </c>
      <c r="Y201" s="0" t="str">
        <f aca="false">IF(AB201=1,"Предпосевная обработка",IF(AB201=2,"Внесение удобрений",IF(AB201=3,"Уборка","Введите коректное значение")))</f>
        <v>Введите коректное значение</v>
      </c>
      <c r="Z201" s="0" t="s">
        <v>139</v>
      </c>
      <c r="AA201" s="86"/>
      <c r="AI201" s="88"/>
    </row>
    <row r="202" customFormat="false" ht="15" hidden="false" customHeight="false" outlineLevel="0" collapsed="false">
      <c r="A202" s="59" t="n">
        <v>200</v>
      </c>
      <c r="B202" s="0" t="s">
        <v>132</v>
      </c>
      <c r="C202" s="85" t="n">
        <v>4.5</v>
      </c>
      <c r="D202" s="86" t="n">
        <v>0.645</v>
      </c>
      <c r="E202" s="87" t="n">
        <f aca="false">D202/C202</f>
        <v>0.143333333333333</v>
      </c>
      <c r="F202" s="88" t="n">
        <f aca="false">IF(B202="Предпосевная обработка",300,IF(B202="Внесение удобрений",90,IF(B202="Уборка",1893,"Введите коректное значение")))</f>
        <v>1893</v>
      </c>
      <c r="G202" s="88" t="n">
        <v>2484</v>
      </c>
      <c r="H202" s="87" t="n">
        <f aca="false">(F202/G202)*100</f>
        <v>76.207729468599</v>
      </c>
      <c r="I202" s="88" t="n">
        <v>22</v>
      </c>
      <c r="J202" s="87" t="n">
        <f aca="false">C202*L202</f>
        <v>1.98</v>
      </c>
      <c r="K202" s="86" t="n">
        <f aca="false">J202*3.67</f>
        <v>7.2666</v>
      </c>
      <c r="L202" s="86" t="n">
        <v>0.44</v>
      </c>
      <c r="M202" s="87" t="n">
        <f aca="false">(N202*O202)+(P202+Q202+R202)</f>
        <v>541.8</v>
      </c>
      <c r="N202" s="62" t="n">
        <v>226</v>
      </c>
      <c r="O202" s="0" t="n">
        <f aca="false">IF(Z202="Дизельное топливо",2.6,
 IF(Z202="Бензин",2.3,
 IF(Z202="Минеральные удобрения",0.89, IF(Z202="Пестициды",4.93,
 IF(Z202="Электроэнергия",0.5,"Введите коректное значение" )))))</f>
        <v>2.3</v>
      </c>
      <c r="P202" s="88" t="n">
        <v>11</v>
      </c>
      <c r="Q202" s="88" t="n">
        <v>2</v>
      </c>
      <c r="R202" s="88" t="n">
        <v>9</v>
      </c>
      <c r="S202" s="86" t="n">
        <f aca="false">M202+J202+E202+H202</f>
        <v>620.131062801932</v>
      </c>
      <c r="T202" s="86"/>
      <c r="U202" s="87" t="n">
        <f aca="false">J202-S202</f>
        <v>-618.151062801932</v>
      </c>
      <c r="V202" s="88" t="n">
        <v>52000</v>
      </c>
      <c r="W202" s="73" t="n">
        <v>5.307</v>
      </c>
      <c r="X202" s="87" t="n">
        <f aca="false">(W202+S202)/V202*100</f>
        <v>1.20276550538833</v>
      </c>
      <c r="Y202" s="0" t="str">
        <f aca="false">IF(AB202=1,"Предпосевная обработка",IF(AB202=2,"Внесение удобрений",IF(AB202=3,"Уборка","Введите коректное значение")))</f>
        <v>Введите коректное значение</v>
      </c>
      <c r="Z202" s="0" t="s">
        <v>135</v>
      </c>
      <c r="AA202" s="86"/>
      <c r="AI202" s="88"/>
    </row>
    <row r="203" customFormat="false" ht="15" hidden="false" customHeight="false" outlineLevel="0" collapsed="false">
      <c r="A203" s="59" t="n">
        <v>201</v>
      </c>
      <c r="B203" s="0" t="s">
        <v>136</v>
      </c>
      <c r="C203" s="85" t="n">
        <v>1.7</v>
      </c>
      <c r="D203" s="86" t="n">
        <v>0.645</v>
      </c>
      <c r="E203" s="87" t="n">
        <f aca="false">D203/C203</f>
        <v>0.379411764705882</v>
      </c>
      <c r="F203" s="88" t="n">
        <f aca="false">IF(B203="Предпосевная обработка",300,IF(B203="Внесение удобрений",90,IF(B203="Уборка",1893,"Введите коректное значение")))</f>
        <v>300</v>
      </c>
      <c r="G203" s="88" t="n">
        <v>2283</v>
      </c>
      <c r="H203" s="87" t="n">
        <f aca="false">(F203/G203)*100</f>
        <v>13.1406044678055</v>
      </c>
      <c r="I203" s="88" t="n">
        <v>13</v>
      </c>
      <c r="J203" s="87" t="n">
        <f aca="false">C203*L203</f>
        <v>0.748</v>
      </c>
      <c r="K203" s="86" t="n">
        <f aca="false">J203*3.67</f>
        <v>2.74516</v>
      </c>
      <c r="L203" s="86" t="n">
        <v>0.44</v>
      </c>
      <c r="M203" s="87" t="n">
        <f aca="false">(N203*O203)+(P203+Q203+R203)</f>
        <v>991.3</v>
      </c>
      <c r="N203" s="62" t="n">
        <v>421</v>
      </c>
      <c r="O203" s="0" t="n">
        <f aca="false">IF(Z203="Дизельное топливо",2.6,
 IF(Z203="Бензин",2.3,
 IF(Z203="Минеральные удобрения",0.89, IF(Z203="Пестициды",4.93,
 IF(Z203="Электроэнергия",0.5,"Введите коректное значение" )))))</f>
        <v>2.3</v>
      </c>
      <c r="P203" s="88" t="n">
        <v>13</v>
      </c>
      <c r="Q203" s="88" t="n">
        <v>1</v>
      </c>
      <c r="R203" s="88" t="n">
        <v>9</v>
      </c>
      <c r="S203" s="86" t="n">
        <f aca="false">M203+J203+E203+H203</f>
        <v>1005.56801623251</v>
      </c>
      <c r="T203" s="86"/>
      <c r="U203" s="87" t="n">
        <f aca="false">J203-S203</f>
        <v>-1004.82001623251</v>
      </c>
      <c r="V203" s="88" t="n">
        <v>58000</v>
      </c>
      <c r="W203" s="73" t="n">
        <v>4.002</v>
      </c>
      <c r="X203" s="87" t="n">
        <f aca="false">(W203+S203)/V203*100</f>
        <v>1.74063795902157</v>
      </c>
      <c r="Y203" s="0" t="str">
        <f aca="false">IF(AB203=1,"Предпосевная обработка",IF(AB203=2,"Внесение удобрений",IF(AB203=3,"Уборка","Введите коректное значение")))</f>
        <v>Введите коректное значение</v>
      </c>
      <c r="Z203" s="0" t="s">
        <v>135</v>
      </c>
      <c r="AA203" s="86"/>
      <c r="AI203" s="88"/>
    </row>
    <row r="204" customFormat="false" ht="15" hidden="false" customHeight="false" outlineLevel="0" collapsed="false">
      <c r="A204" s="59" t="n">
        <v>202</v>
      </c>
      <c r="B204" s="0" t="s">
        <v>132</v>
      </c>
      <c r="C204" s="85" t="n">
        <v>4.5</v>
      </c>
      <c r="D204" s="86" t="n">
        <v>0.645</v>
      </c>
      <c r="E204" s="87" t="n">
        <f aca="false">D204/C204</f>
        <v>0.143333333333333</v>
      </c>
      <c r="F204" s="88" t="n">
        <f aca="false">IF(B204="Предпосевная обработка",300,IF(B204="Внесение удобрений",90,IF(B204="Уборка",1893,"Введите коректное значение")))</f>
        <v>1893</v>
      </c>
      <c r="G204" s="88" t="n">
        <v>2037</v>
      </c>
      <c r="H204" s="87" t="n">
        <f aca="false">(F204/G204)*100</f>
        <v>92.9307805596465</v>
      </c>
      <c r="I204" s="88" t="n">
        <v>19</v>
      </c>
      <c r="J204" s="87" t="n">
        <f aca="false">C204*L204</f>
        <v>1.98</v>
      </c>
      <c r="K204" s="86" t="n">
        <f aca="false">J204*3.67</f>
        <v>7.2666</v>
      </c>
      <c r="L204" s="86" t="n">
        <v>0.44</v>
      </c>
      <c r="M204" s="87" t="n">
        <f aca="false">(N204*O204)+(P204+Q204+R204)</f>
        <v>370.77</v>
      </c>
      <c r="N204" s="62" t="n">
        <v>393</v>
      </c>
      <c r="O204" s="0" t="n">
        <f aca="false">IF(Z204="Дизельное топливо",2.6,
 IF(Z204="Бензин",2.3,
 IF(Z204="Минеральные удобрения",0.89, IF(Z204="Пестициды",4.93,
 IF(Z204="Электроэнергия",0.5,"Введите коректное значение" )))))</f>
        <v>0.89</v>
      </c>
      <c r="P204" s="88" t="n">
        <v>10</v>
      </c>
      <c r="Q204" s="88" t="n">
        <v>2</v>
      </c>
      <c r="R204" s="88" t="n">
        <v>9</v>
      </c>
      <c r="S204" s="86" t="n">
        <f aca="false">M204+J204+E204+H204</f>
        <v>465.82411389298</v>
      </c>
      <c r="T204" s="86"/>
      <c r="U204" s="87" t="n">
        <f aca="false">J204-S204</f>
        <v>-463.84411389298</v>
      </c>
      <c r="V204" s="88" t="n">
        <v>46000</v>
      </c>
      <c r="W204" s="73" t="n">
        <v>6.57</v>
      </c>
      <c r="X204" s="87" t="n">
        <f aca="false">(W204+S204)/V204*100</f>
        <v>1.0269437258543</v>
      </c>
      <c r="Y204" s="0" t="str">
        <f aca="false">IF(AB204=1,"Предпосевная обработка",IF(AB204=2,"Внесение удобрений",IF(AB204=3,"Уборка","Введите коректное значение")))</f>
        <v>Введите коректное значение</v>
      </c>
      <c r="Z204" s="0" t="s">
        <v>133</v>
      </c>
      <c r="AA204" s="86"/>
      <c r="AI204" s="88"/>
    </row>
    <row r="205" customFormat="false" ht="15" hidden="false" customHeight="false" outlineLevel="0" collapsed="false">
      <c r="A205" s="59" t="n">
        <v>203</v>
      </c>
      <c r="B205" s="0" t="s">
        <v>136</v>
      </c>
      <c r="C205" s="85" t="n">
        <v>1.4</v>
      </c>
      <c r="D205" s="86" t="n">
        <v>0.645</v>
      </c>
      <c r="E205" s="87" t="n">
        <f aca="false">D205/C205</f>
        <v>0.460714285714286</v>
      </c>
      <c r="F205" s="88" t="n">
        <f aca="false">IF(B205="Предпосевная обработка",300,IF(B205="Внесение удобрений",90,IF(B205="Уборка",1893,"Введите коректное значение")))</f>
        <v>300</v>
      </c>
      <c r="G205" s="88" t="n">
        <v>2393</v>
      </c>
      <c r="H205" s="87" t="n">
        <f aca="false">(F205/G205)*100</f>
        <v>12.5365649811952</v>
      </c>
      <c r="I205" s="88" t="n">
        <v>30</v>
      </c>
      <c r="J205" s="87" t="n">
        <f aca="false">C205*L205</f>
        <v>0.616</v>
      </c>
      <c r="K205" s="86" t="n">
        <f aca="false">J205*3.67</f>
        <v>2.26072</v>
      </c>
      <c r="L205" s="86" t="n">
        <v>0.44</v>
      </c>
      <c r="M205" s="87" t="n">
        <f aca="false">(N205*O205)+(P205+Q205+R205)</f>
        <v>926.19</v>
      </c>
      <c r="N205" s="62" t="n">
        <v>183</v>
      </c>
      <c r="O205" s="0" t="n">
        <f aca="false">IF(Z205="Дизельное топливо",2.6,
 IF(Z205="Бензин",2.3,
 IF(Z205="Минеральные удобрения",0.89, IF(Z205="Пестициды",4.93,
 IF(Z205="Электроэнергия",0.5,"Введите коректное значение" )))))</f>
        <v>4.93</v>
      </c>
      <c r="P205" s="88" t="n">
        <v>13</v>
      </c>
      <c r="Q205" s="88" t="n">
        <v>2</v>
      </c>
      <c r="R205" s="88" t="n">
        <v>9</v>
      </c>
      <c r="S205" s="86" t="n">
        <f aca="false">M205+J205+E205+H205</f>
        <v>939.803279266909</v>
      </c>
      <c r="T205" s="86"/>
      <c r="U205" s="87" t="n">
        <f aca="false">J205-S205</f>
        <v>-939.187279266909</v>
      </c>
      <c r="V205" s="88" t="n">
        <v>51000</v>
      </c>
      <c r="W205" s="73" t="n">
        <v>4.232</v>
      </c>
      <c r="X205" s="87" t="n">
        <f aca="false">(W205+S205)/V205*100</f>
        <v>1.85104956719002</v>
      </c>
      <c r="Y205" s="0" t="str">
        <f aca="false">IF(AB205=1,"Предпосевная обработка",IF(AB205=2,"Внесение удобрений",IF(AB205=3,"Уборка","Введите коректное значение")))</f>
        <v>Введите коректное значение</v>
      </c>
      <c r="Z205" s="0" t="s">
        <v>138</v>
      </c>
      <c r="AA205" s="86"/>
      <c r="AI205" s="88"/>
    </row>
    <row r="206" customFormat="false" ht="15" hidden="false" customHeight="false" outlineLevel="0" collapsed="false">
      <c r="A206" s="59" t="n">
        <v>204</v>
      </c>
      <c r="B206" s="0" t="s">
        <v>132</v>
      </c>
      <c r="C206" s="85" t="n">
        <v>4.7</v>
      </c>
      <c r="D206" s="86" t="n">
        <v>0.645</v>
      </c>
      <c r="E206" s="87" t="n">
        <f aca="false">D206/C206</f>
        <v>0.137234042553192</v>
      </c>
      <c r="F206" s="88" t="n">
        <f aca="false">IF(B206="Предпосевная обработка",300,IF(B206="Внесение удобрений",90,IF(B206="Уборка",1893,"Введите коректное значение")))</f>
        <v>1893</v>
      </c>
      <c r="G206" s="88" t="n">
        <v>2198</v>
      </c>
      <c r="H206" s="87" t="n">
        <f aca="false">(F206/G206)*100</f>
        <v>86.1237488626024</v>
      </c>
      <c r="I206" s="88" t="n">
        <v>19</v>
      </c>
      <c r="J206" s="87" t="n">
        <f aca="false">C206*L206</f>
        <v>2.068</v>
      </c>
      <c r="K206" s="86" t="n">
        <f aca="false">J206*3.67</f>
        <v>7.58956</v>
      </c>
      <c r="L206" s="86" t="n">
        <v>0.44</v>
      </c>
      <c r="M206" s="87" t="n">
        <f aca="false">(N206*O206)+(P206+Q206+R206)</f>
        <v>430.51</v>
      </c>
      <c r="N206" s="62" t="n">
        <v>459</v>
      </c>
      <c r="O206" s="0" t="n">
        <f aca="false">IF(Z206="Дизельное топливо",2.6,
 IF(Z206="Бензин",2.3,
 IF(Z206="Минеральные удобрения",0.89, IF(Z206="Пестициды",4.93,
 IF(Z206="Электроэнергия",0.5,"Введите коректное значение" )))))</f>
        <v>0.89</v>
      </c>
      <c r="P206" s="88" t="n">
        <v>12</v>
      </c>
      <c r="Q206" s="88" t="n">
        <v>2</v>
      </c>
      <c r="R206" s="88" t="n">
        <v>8</v>
      </c>
      <c r="S206" s="86" t="n">
        <f aca="false">M206+J206+E206+H206</f>
        <v>518.838982905156</v>
      </c>
      <c r="T206" s="86"/>
      <c r="U206" s="87" t="n">
        <f aca="false">J206-S206</f>
        <v>-516.770982905156</v>
      </c>
      <c r="V206" s="88" t="n">
        <v>64000</v>
      </c>
      <c r="W206" s="73" t="n">
        <v>6.29</v>
      </c>
      <c r="X206" s="87" t="n">
        <f aca="false">(W206+S206)/V206*100</f>
        <v>0.820514035789305</v>
      </c>
      <c r="Y206" s="0" t="str">
        <f aca="false">IF(AB206=1,"Предпосевная обработка",IF(AB206=2,"Внесение удобрений",IF(AB206=3,"Уборка","Введите коректное значение")))</f>
        <v>Введите коректное значение</v>
      </c>
      <c r="Z206" s="0" t="s">
        <v>133</v>
      </c>
      <c r="AA206" s="86"/>
      <c r="AI206" s="88"/>
    </row>
    <row r="207" customFormat="false" ht="15" hidden="false" customHeight="false" outlineLevel="0" collapsed="false">
      <c r="A207" s="59" t="n">
        <v>205</v>
      </c>
      <c r="B207" s="0" t="s">
        <v>132</v>
      </c>
      <c r="C207" s="85" t="n">
        <v>2.3</v>
      </c>
      <c r="D207" s="86" t="n">
        <v>0.645</v>
      </c>
      <c r="E207" s="87" t="n">
        <f aca="false">D207/C207</f>
        <v>0.280434782608696</v>
      </c>
      <c r="F207" s="88" t="n">
        <f aca="false">IF(B207="Предпосевная обработка",300,IF(B207="Внесение удобрений",90,IF(B207="Уборка",1893,"Введите коректное значение")))</f>
        <v>1893</v>
      </c>
      <c r="G207" s="88" t="n">
        <v>2124</v>
      </c>
      <c r="H207" s="87" t="n">
        <f aca="false">(F207/G207)*100</f>
        <v>89.1242937853107</v>
      </c>
      <c r="I207" s="88" t="n">
        <v>18</v>
      </c>
      <c r="J207" s="87" t="n">
        <f aca="false">C207*L207</f>
        <v>1.012</v>
      </c>
      <c r="K207" s="86" t="n">
        <f aca="false">J207*3.67</f>
        <v>3.71404</v>
      </c>
      <c r="L207" s="86" t="n">
        <v>0.44</v>
      </c>
      <c r="M207" s="87" t="n">
        <f aca="false">(N207*O207)+(P207+Q207+R207)</f>
        <v>735.4</v>
      </c>
      <c r="N207" s="62" t="n">
        <v>274</v>
      </c>
      <c r="O207" s="0" t="n">
        <f aca="false">IF(Z207="Дизельное топливо",2.6,
 IF(Z207="Бензин",2.3,
 IF(Z207="Минеральные удобрения",0.89, IF(Z207="Пестициды",4.93,
 IF(Z207="Электроэнергия",0.5,"Введите коректное значение" )))))</f>
        <v>2.6</v>
      </c>
      <c r="P207" s="88" t="n">
        <v>15</v>
      </c>
      <c r="Q207" s="88" t="n">
        <v>1</v>
      </c>
      <c r="R207" s="88" t="n">
        <v>7</v>
      </c>
      <c r="S207" s="86" t="n">
        <f aca="false">M207+J207+E207+H207</f>
        <v>825.816728567919</v>
      </c>
      <c r="T207" s="86"/>
      <c r="U207" s="87" t="n">
        <f aca="false">J207-S207</f>
        <v>-824.80472856792</v>
      </c>
      <c r="V207" s="88" t="n">
        <v>64000</v>
      </c>
      <c r="W207" s="73" t="n">
        <v>4.089</v>
      </c>
      <c r="X207" s="87" t="n">
        <f aca="false">(W207+S207)/V207*100</f>
        <v>1.29672770088737</v>
      </c>
      <c r="Y207" s="0" t="str">
        <f aca="false">IF(AB207=1,"Предпосевная обработка",IF(AB207=2,"Внесение удобрений",IF(AB207=3,"Уборка","Введите коректное значение")))</f>
        <v>Введите коректное значение</v>
      </c>
      <c r="Z207" s="0" t="s">
        <v>137</v>
      </c>
      <c r="AA207" s="86"/>
      <c r="AI207" s="88"/>
    </row>
    <row r="208" customFormat="false" ht="15" hidden="false" customHeight="false" outlineLevel="0" collapsed="false">
      <c r="A208" s="59" t="n">
        <v>206</v>
      </c>
      <c r="B208" s="0" t="s">
        <v>134</v>
      </c>
      <c r="C208" s="85" t="n">
        <v>4</v>
      </c>
      <c r="D208" s="86" t="n">
        <v>0.645</v>
      </c>
      <c r="E208" s="87" t="n">
        <f aca="false">D208/C208</f>
        <v>0.16125</v>
      </c>
      <c r="F208" s="88" t="n">
        <f aca="false">IF(B208="Предпосевная обработка",300,IF(B208="Внесение удобрений",90,IF(B208="Уборка",1893,"Введите коректное значение")))</f>
        <v>90</v>
      </c>
      <c r="G208" s="88" t="n">
        <v>2007</v>
      </c>
      <c r="H208" s="87" t="n">
        <f aca="false">(F208/G208)*100</f>
        <v>4.48430493273543</v>
      </c>
      <c r="I208" s="88" t="n">
        <v>11</v>
      </c>
      <c r="J208" s="87" t="n">
        <f aca="false">C208*L208</f>
        <v>1.76</v>
      </c>
      <c r="K208" s="86" t="n">
        <f aca="false">J208*3.67</f>
        <v>6.4592</v>
      </c>
      <c r="L208" s="86" t="n">
        <v>0.44</v>
      </c>
      <c r="M208" s="87" t="n">
        <f aca="false">(N208*O208)+(P208+Q208+R208)</f>
        <v>1914.12</v>
      </c>
      <c r="N208" s="62" t="n">
        <v>384</v>
      </c>
      <c r="O208" s="0" t="n">
        <f aca="false">IF(Z208="Дизельное топливо",2.6,
 IF(Z208="Бензин",2.3,
 IF(Z208="Минеральные удобрения",0.89, IF(Z208="Пестициды",4.93,
 IF(Z208="Электроэнергия",0.5,"Введите коректное значение" )))))</f>
        <v>4.93</v>
      </c>
      <c r="P208" s="88" t="n">
        <v>12</v>
      </c>
      <c r="Q208" s="88" t="n">
        <v>2</v>
      </c>
      <c r="R208" s="88" t="n">
        <v>7</v>
      </c>
      <c r="S208" s="86" t="n">
        <f aca="false">M208+J208+E208+H208</f>
        <v>1920.52555493274</v>
      </c>
      <c r="T208" s="86"/>
      <c r="U208" s="87" t="n">
        <f aca="false">J208-S208</f>
        <v>-1918.76555493274</v>
      </c>
      <c r="V208" s="88" t="n">
        <v>59000</v>
      </c>
      <c r="W208" s="73" t="n">
        <v>6.188</v>
      </c>
      <c r="X208" s="87" t="n">
        <f aca="false">(W208+S208)/V208*100</f>
        <v>3.26561619480125</v>
      </c>
      <c r="Y208" s="0" t="str">
        <f aca="false">IF(AB208=1,"Предпосевная обработка",IF(AB208=2,"Внесение удобрений",IF(AB208=3,"Уборка","Введите коректное значение")))</f>
        <v>Введите коректное значение</v>
      </c>
      <c r="Z208" s="0" t="s">
        <v>138</v>
      </c>
      <c r="AA208" s="86"/>
      <c r="AI208" s="88"/>
    </row>
    <row r="209" customFormat="false" ht="15" hidden="false" customHeight="false" outlineLevel="0" collapsed="false">
      <c r="A209" s="59" t="n">
        <v>207</v>
      </c>
      <c r="B209" s="0" t="s">
        <v>134</v>
      </c>
      <c r="C209" s="85" t="n">
        <v>1</v>
      </c>
      <c r="D209" s="86" t="n">
        <v>0.645</v>
      </c>
      <c r="E209" s="87" t="n">
        <f aca="false">D209/C209</f>
        <v>0.645</v>
      </c>
      <c r="F209" s="88" t="n">
        <f aca="false">IF(B209="Предпосевная обработка",300,IF(B209="Внесение удобрений",90,IF(B209="Уборка",1893,"Введите коректное значение")))</f>
        <v>90</v>
      </c>
      <c r="G209" s="88" t="n">
        <v>2329</v>
      </c>
      <c r="H209" s="87" t="n">
        <f aca="false">(F209/G209)*100</f>
        <v>3.8643194504079</v>
      </c>
      <c r="I209" s="88" t="n">
        <v>23</v>
      </c>
      <c r="J209" s="87" t="n">
        <f aca="false">C209*L209</f>
        <v>0.44</v>
      </c>
      <c r="K209" s="86" t="n">
        <f aca="false">J209*3.67</f>
        <v>1.6148</v>
      </c>
      <c r="L209" s="86" t="n">
        <v>0.44</v>
      </c>
      <c r="M209" s="87" t="n">
        <f aca="false">(N209*O209)+(P209+Q209+R209)</f>
        <v>1045.8</v>
      </c>
      <c r="N209" s="62" t="n">
        <v>446</v>
      </c>
      <c r="O209" s="0" t="n">
        <f aca="false">IF(Z209="Дизельное топливо",2.6,
 IF(Z209="Бензин",2.3,
 IF(Z209="Минеральные удобрения",0.89, IF(Z209="Пестициды",4.93,
 IF(Z209="Электроэнергия",0.5,"Введите коректное значение" )))))</f>
        <v>2.3</v>
      </c>
      <c r="P209" s="88" t="n">
        <v>10</v>
      </c>
      <c r="Q209" s="88" t="n">
        <v>2</v>
      </c>
      <c r="R209" s="88" t="n">
        <v>8</v>
      </c>
      <c r="S209" s="86" t="n">
        <f aca="false">M209+J209+E209+H209</f>
        <v>1050.74931945041</v>
      </c>
      <c r="T209" s="86"/>
      <c r="U209" s="87" t="n">
        <f aca="false">J209-S209</f>
        <v>-1050.30931945041</v>
      </c>
      <c r="V209" s="88" t="n">
        <v>59000</v>
      </c>
      <c r="W209" s="73" t="n">
        <v>4.956</v>
      </c>
      <c r="X209" s="87" t="n">
        <f aca="false">(W209+S209)/V209*100</f>
        <v>1.78933104991595</v>
      </c>
      <c r="Y209" s="0" t="str">
        <f aca="false">IF(AB209=1,"Предпосевная обработка",IF(AB209=2,"Внесение удобрений",IF(AB209=3,"Уборка","Введите коректное значение")))</f>
        <v>Введите коректное значение</v>
      </c>
      <c r="Z209" s="0" t="s">
        <v>135</v>
      </c>
      <c r="AA209" s="86"/>
      <c r="AI209" s="88"/>
    </row>
    <row r="210" customFormat="false" ht="15" hidden="false" customHeight="false" outlineLevel="0" collapsed="false">
      <c r="A210" s="59" t="n">
        <v>208</v>
      </c>
      <c r="B210" s="0" t="s">
        <v>132</v>
      </c>
      <c r="C210" s="85" t="n">
        <v>1.1</v>
      </c>
      <c r="D210" s="86" t="n">
        <v>0.645</v>
      </c>
      <c r="E210" s="87" t="n">
        <f aca="false">D210/C210</f>
        <v>0.586363636363636</v>
      </c>
      <c r="F210" s="88" t="n">
        <f aca="false">IF(B210="Предпосевная обработка",300,IF(B210="Внесение удобрений",90,IF(B210="Уборка",1893,"Введите коректное значение")))</f>
        <v>1893</v>
      </c>
      <c r="G210" s="88" t="n">
        <v>2122</v>
      </c>
      <c r="H210" s="87" t="n">
        <f aca="false">(F210/G210)*100</f>
        <v>89.2082940622055</v>
      </c>
      <c r="I210" s="88" t="n">
        <v>11</v>
      </c>
      <c r="J210" s="87" t="n">
        <f aca="false">C210*L210</f>
        <v>0.484</v>
      </c>
      <c r="K210" s="86" t="n">
        <f aca="false">J210*3.67</f>
        <v>1.77628</v>
      </c>
      <c r="L210" s="86" t="n">
        <v>0.44</v>
      </c>
      <c r="M210" s="87" t="n">
        <f aca="false">(N210*O210)+(P210+Q210+R210)</f>
        <v>533.2</v>
      </c>
      <c r="N210" s="62" t="n">
        <v>197</v>
      </c>
      <c r="O210" s="0" t="n">
        <f aca="false">IF(Z210="Дизельное топливо",2.6,
 IF(Z210="Бензин",2.3,
 IF(Z210="Минеральные удобрения",0.89, IF(Z210="Пестициды",4.93,
 IF(Z210="Электроэнергия",0.5,"Введите коректное значение" )))))</f>
        <v>2.6</v>
      </c>
      <c r="P210" s="88" t="n">
        <v>13</v>
      </c>
      <c r="Q210" s="88" t="n">
        <v>1</v>
      </c>
      <c r="R210" s="88" t="n">
        <v>7</v>
      </c>
      <c r="S210" s="86" t="n">
        <f aca="false">M210+J210+E210+H210</f>
        <v>623.478657698569</v>
      </c>
      <c r="T210" s="86"/>
      <c r="U210" s="87" t="n">
        <f aca="false">J210-S210</f>
        <v>-622.994657698569</v>
      </c>
      <c r="V210" s="88" t="n">
        <v>65000</v>
      </c>
      <c r="W210" s="73" t="n">
        <v>5.4</v>
      </c>
      <c r="X210" s="87" t="n">
        <f aca="false">(W210+S210)/V210*100</f>
        <v>0.967505627228568</v>
      </c>
      <c r="Y210" s="0" t="str">
        <f aca="false">IF(AB210=1,"Предпосевная обработка",IF(AB210=2,"Внесение удобрений",IF(AB210=3,"Уборка","Введите коректное значение")))</f>
        <v>Введите коректное значение</v>
      </c>
      <c r="Z210" s="0" t="s">
        <v>137</v>
      </c>
      <c r="AA210" s="86"/>
      <c r="AI210" s="88"/>
    </row>
    <row r="211" customFormat="false" ht="15" hidden="false" customHeight="false" outlineLevel="0" collapsed="false">
      <c r="A211" s="59" t="n">
        <v>209</v>
      </c>
      <c r="B211" s="0" t="s">
        <v>136</v>
      </c>
      <c r="C211" s="85" t="n">
        <v>1</v>
      </c>
      <c r="D211" s="86" t="n">
        <v>0.645</v>
      </c>
      <c r="E211" s="87" t="n">
        <f aca="false">D211/C211</f>
        <v>0.645</v>
      </c>
      <c r="F211" s="88" t="n">
        <f aca="false">IF(B211="Предпосевная обработка",300,IF(B211="Внесение удобрений",90,IF(B211="Уборка",1893,"Введите коректное значение")))</f>
        <v>300</v>
      </c>
      <c r="G211" s="88" t="n">
        <v>2176</v>
      </c>
      <c r="H211" s="87" t="n">
        <f aca="false">(F211/G211)*100</f>
        <v>13.7867647058824</v>
      </c>
      <c r="I211" s="88" t="n">
        <v>12</v>
      </c>
      <c r="J211" s="87" t="n">
        <f aca="false">C211*L211</f>
        <v>0.44</v>
      </c>
      <c r="K211" s="86" t="n">
        <f aca="false">J211*3.67</f>
        <v>1.6148</v>
      </c>
      <c r="L211" s="86" t="n">
        <v>0.44</v>
      </c>
      <c r="M211" s="87" t="n">
        <f aca="false">(N211*O211)+(P211+Q211+R211)</f>
        <v>814.73</v>
      </c>
      <c r="N211" s="62" t="n">
        <v>161</v>
      </c>
      <c r="O211" s="0" t="n">
        <f aca="false">IF(Z211="Дизельное топливо",2.6,
 IF(Z211="Бензин",2.3,
 IF(Z211="Минеральные удобрения",0.89, IF(Z211="Пестициды",4.93,
 IF(Z211="Электроэнергия",0.5,"Введите коректное значение" )))))</f>
        <v>4.93</v>
      </c>
      <c r="P211" s="88" t="n">
        <v>12</v>
      </c>
      <c r="Q211" s="88" t="n">
        <v>1</v>
      </c>
      <c r="R211" s="88" t="n">
        <v>8</v>
      </c>
      <c r="S211" s="86" t="n">
        <f aca="false">M211+J211+E211+H211</f>
        <v>829.601764705882</v>
      </c>
      <c r="T211" s="86"/>
      <c r="U211" s="87" t="n">
        <f aca="false">J211-S211</f>
        <v>-829.161764705882</v>
      </c>
      <c r="V211" s="88" t="n">
        <v>62000</v>
      </c>
      <c r="W211" s="73" t="n">
        <v>3.915</v>
      </c>
      <c r="X211" s="87" t="n">
        <f aca="false">(W211+S211)/V211*100</f>
        <v>1.34438187855787</v>
      </c>
      <c r="Y211" s="0" t="str">
        <f aca="false">IF(AB211=1,"Предпосевная обработка",IF(AB211=2,"Внесение удобрений",IF(AB211=3,"Уборка","Введите коректное значение")))</f>
        <v>Введите коректное значение</v>
      </c>
      <c r="Z211" s="0" t="s">
        <v>138</v>
      </c>
      <c r="AA211" s="86"/>
      <c r="AI211" s="88"/>
    </row>
    <row r="212" customFormat="false" ht="15" hidden="false" customHeight="false" outlineLevel="0" collapsed="false">
      <c r="A212" s="59" t="n">
        <v>210</v>
      </c>
      <c r="B212" s="0" t="s">
        <v>136</v>
      </c>
      <c r="C212" s="85" t="n">
        <v>4.4</v>
      </c>
      <c r="D212" s="86" t="n">
        <v>0.645</v>
      </c>
      <c r="E212" s="87" t="n">
        <f aca="false">D212/C212</f>
        <v>0.146590909090909</v>
      </c>
      <c r="F212" s="88" t="n">
        <f aca="false">IF(B212="Предпосевная обработка",300,IF(B212="Внесение удобрений",90,IF(B212="Уборка",1893,"Введите коректное значение")))</f>
        <v>300</v>
      </c>
      <c r="G212" s="88" t="n">
        <v>2076</v>
      </c>
      <c r="H212" s="87" t="n">
        <f aca="false">(F212/G212)*100</f>
        <v>14.4508670520231</v>
      </c>
      <c r="I212" s="88" t="n">
        <v>11</v>
      </c>
      <c r="J212" s="87" t="n">
        <f aca="false">C212*L212</f>
        <v>1.936</v>
      </c>
      <c r="K212" s="86" t="n">
        <f aca="false">J212*3.67</f>
        <v>7.10512</v>
      </c>
      <c r="L212" s="86" t="n">
        <v>0.44</v>
      </c>
      <c r="M212" s="87" t="n">
        <f aca="false">(N212*O212)+(P212+Q212+R212)</f>
        <v>464.44</v>
      </c>
      <c r="N212" s="62" t="n">
        <v>496</v>
      </c>
      <c r="O212" s="0" t="n">
        <f aca="false">IF(Z212="Дизельное топливо",2.6,
 IF(Z212="Бензин",2.3,
 IF(Z212="Минеральные удобрения",0.89, IF(Z212="Пестициды",4.93,
 IF(Z212="Электроэнергия",0.5,"Введите коректное значение" )))))</f>
        <v>0.89</v>
      </c>
      <c r="P212" s="88" t="n">
        <v>13</v>
      </c>
      <c r="Q212" s="88" t="n">
        <v>1</v>
      </c>
      <c r="R212" s="88" t="n">
        <v>9</v>
      </c>
      <c r="S212" s="86" t="n">
        <f aca="false">M212+J212+E212+H212</f>
        <v>480.973457961114</v>
      </c>
      <c r="T212" s="86"/>
      <c r="U212" s="87" t="n">
        <f aca="false">J212-S212</f>
        <v>-479.037457961114</v>
      </c>
      <c r="V212" s="88" t="n">
        <v>65000</v>
      </c>
      <c r="W212" s="73" t="n">
        <v>5.976</v>
      </c>
      <c r="X212" s="87" t="n">
        <f aca="false">(W212+S212)/V212*100</f>
        <v>0.749153012247868</v>
      </c>
      <c r="Y212" s="0" t="str">
        <f aca="false">IF(AB212=1,"Предпосевная обработка",IF(AB212=2,"Внесение удобрений",IF(AB212=3,"Уборка","Введите коректное значение")))</f>
        <v>Введите коректное значение</v>
      </c>
      <c r="Z212" s="0" t="s">
        <v>133</v>
      </c>
      <c r="AA212" s="86"/>
      <c r="AI212" s="88"/>
    </row>
    <row r="213" customFormat="false" ht="15" hidden="false" customHeight="false" outlineLevel="0" collapsed="false">
      <c r="A213" s="59" t="n">
        <v>211</v>
      </c>
      <c r="B213" s="0" t="s">
        <v>132</v>
      </c>
      <c r="C213" s="85" t="n">
        <v>3.3</v>
      </c>
      <c r="D213" s="86" t="n">
        <v>0.645</v>
      </c>
      <c r="E213" s="87" t="n">
        <f aca="false">D213/C213</f>
        <v>0.195454545454545</v>
      </c>
      <c r="F213" s="88" t="n">
        <f aca="false">IF(B213="Предпосевная обработка",300,IF(B213="Внесение удобрений",90,IF(B213="Уборка",1893,"Введите коректное значение")))</f>
        <v>1893</v>
      </c>
      <c r="G213" s="88" t="n">
        <v>2481</v>
      </c>
      <c r="H213" s="87" t="n">
        <f aca="false">(F213/G213)*100</f>
        <v>76.2998790810157</v>
      </c>
      <c r="I213" s="88" t="n">
        <v>11</v>
      </c>
      <c r="J213" s="87" t="n">
        <f aca="false">C213*L213</f>
        <v>1.452</v>
      </c>
      <c r="K213" s="86" t="n">
        <f aca="false">J213*3.67</f>
        <v>5.32884</v>
      </c>
      <c r="L213" s="86" t="n">
        <v>0.44</v>
      </c>
      <c r="M213" s="87" t="n">
        <f aca="false">(N213*O213)+(P213+Q213+R213)</f>
        <v>567.8</v>
      </c>
      <c r="N213" s="62" t="n">
        <v>236</v>
      </c>
      <c r="O213" s="0" t="n">
        <f aca="false">IF(Z213="Дизельное топливо",2.6,
 IF(Z213="Бензин",2.3,
 IF(Z213="Минеральные удобрения",0.89, IF(Z213="Пестициды",4.93,
 IF(Z213="Электроэнергия",0.5,"Введите коректное значение" )))))</f>
        <v>2.3</v>
      </c>
      <c r="P213" s="88" t="n">
        <v>15</v>
      </c>
      <c r="Q213" s="88" t="n">
        <v>2</v>
      </c>
      <c r="R213" s="88" t="n">
        <v>8</v>
      </c>
      <c r="S213" s="86" t="n">
        <f aca="false">M213+J213+E213+H213</f>
        <v>645.74733362647</v>
      </c>
      <c r="T213" s="86"/>
      <c r="U213" s="87" t="n">
        <f aca="false">J213-S213</f>
        <v>-644.29533362647</v>
      </c>
      <c r="V213" s="88" t="n">
        <v>45000</v>
      </c>
      <c r="W213" s="73" t="n">
        <v>5.874</v>
      </c>
      <c r="X213" s="87" t="n">
        <f aca="false">(W213+S213)/V213*100</f>
        <v>1.44804740805882</v>
      </c>
      <c r="Y213" s="0" t="str">
        <f aca="false">IF(AB213=1,"Предпосевная обработка",IF(AB213=2,"Внесение удобрений",IF(AB213=3,"Уборка","Введите коректное значение")))</f>
        <v>Введите коректное значение</v>
      </c>
      <c r="Z213" s="0" t="s">
        <v>135</v>
      </c>
      <c r="AA213" s="86"/>
      <c r="AI213" s="88"/>
    </row>
    <row r="214" customFormat="false" ht="15" hidden="false" customHeight="false" outlineLevel="0" collapsed="false">
      <c r="A214" s="59" t="n">
        <v>212</v>
      </c>
      <c r="B214" s="0" t="s">
        <v>136</v>
      </c>
      <c r="C214" s="85" t="n">
        <v>5</v>
      </c>
      <c r="D214" s="86" t="n">
        <v>0.645</v>
      </c>
      <c r="E214" s="87" t="n">
        <f aca="false">D214/C214</f>
        <v>0.129</v>
      </c>
      <c r="F214" s="88" t="n">
        <f aca="false">IF(B214="Предпосевная обработка",300,IF(B214="Внесение удобрений",90,IF(B214="Уборка",1893,"Введите коректное значение")))</f>
        <v>300</v>
      </c>
      <c r="G214" s="88" t="n">
        <v>2347</v>
      </c>
      <c r="H214" s="87" t="n">
        <f aca="false">(F214/G214)*100</f>
        <v>12.7822752449936</v>
      </c>
      <c r="I214" s="88" t="n">
        <v>13</v>
      </c>
      <c r="J214" s="87" t="n">
        <f aca="false">C214*L214</f>
        <v>2.2</v>
      </c>
      <c r="K214" s="86" t="n">
        <f aca="false">J214*3.67</f>
        <v>8.074</v>
      </c>
      <c r="L214" s="86" t="n">
        <v>0.44</v>
      </c>
      <c r="M214" s="87" t="n">
        <f aca="false">(N214*O214)+(P214+Q214+R214)</f>
        <v>980</v>
      </c>
      <c r="N214" s="62" t="n">
        <v>370</v>
      </c>
      <c r="O214" s="0" t="n">
        <f aca="false">IF(Z214="Дизельное топливо",2.6,
 IF(Z214="Бензин",2.3,
 IF(Z214="Минеральные удобрения",0.89, IF(Z214="Пестициды",4.93,
 IF(Z214="Электроэнергия",0.5,"Введите коректное значение" )))))</f>
        <v>2.6</v>
      </c>
      <c r="P214" s="88" t="n">
        <v>10</v>
      </c>
      <c r="Q214" s="88" t="n">
        <v>1</v>
      </c>
      <c r="R214" s="88" t="n">
        <v>7</v>
      </c>
      <c r="S214" s="86" t="n">
        <f aca="false">M214+J214+E214+H214</f>
        <v>995.111275244994</v>
      </c>
      <c r="T214" s="86"/>
      <c r="U214" s="87" t="n">
        <f aca="false">J214-S214</f>
        <v>-992.911275244994</v>
      </c>
      <c r="V214" s="88" t="n">
        <v>58000</v>
      </c>
      <c r="W214" s="73" t="n">
        <v>4.524</v>
      </c>
      <c r="X214" s="87" t="n">
        <f aca="false">(W214+S214)/V214*100</f>
        <v>1.72350909524999</v>
      </c>
      <c r="Y214" s="0" t="str">
        <f aca="false">IF(AB214=1,"Предпосевная обработка",IF(AB214=2,"Внесение удобрений",IF(AB214=3,"Уборка","Введите коректное значение")))</f>
        <v>Введите коректное значение</v>
      </c>
      <c r="Z214" s="0" t="s">
        <v>137</v>
      </c>
      <c r="AA214" s="86"/>
      <c r="AI214" s="88"/>
    </row>
    <row r="215" customFormat="false" ht="15" hidden="false" customHeight="false" outlineLevel="0" collapsed="false">
      <c r="A215" s="59" t="n">
        <v>213</v>
      </c>
      <c r="B215" s="0" t="s">
        <v>132</v>
      </c>
      <c r="C215" s="85" t="n">
        <v>1.9</v>
      </c>
      <c r="D215" s="86" t="n">
        <v>0.645</v>
      </c>
      <c r="E215" s="87" t="n">
        <f aca="false">D215/C215</f>
        <v>0.339473684210526</v>
      </c>
      <c r="F215" s="88" t="n">
        <f aca="false">IF(B215="Предпосевная обработка",300,IF(B215="Внесение удобрений",90,IF(B215="Уборка",1893,"Введите коректное значение")))</f>
        <v>1893</v>
      </c>
      <c r="G215" s="88" t="n">
        <v>2233</v>
      </c>
      <c r="H215" s="87" t="n">
        <f aca="false">(F215/G215)*100</f>
        <v>84.7738468428124</v>
      </c>
      <c r="I215" s="88" t="n">
        <v>29</v>
      </c>
      <c r="J215" s="87" t="n">
        <f aca="false">C215*L215</f>
        <v>0.836</v>
      </c>
      <c r="K215" s="86" t="n">
        <f aca="false">J215*3.67</f>
        <v>3.06812</v>
      </c>
      <c r="L215" s="86" t="n">
        <v>0.44</v>
      </c>
      <c r="M215" s="87" t="n">
        <f aca="false">(N215*O215)+(P215+Q215+R215)</f>
        <v>77</v>
      </c>
      <c r="N215" s="62" t="n">
        <v>110</v>
      </c>
      <c r="O215" s="0" t="n">
        <f aca="false">IF(Z215="Дизельное топливо",2.6,
 IF(Z215="Бензин",2.3,
 IF(Z215="Минеральные удобрения",0.89, IF(Z215="Пестициды",4.93,
 IF(Z215="Электроэнергия",0.5,"Введите коректное значение" )))))</f>
        <v>0.5</v>
      </c>
      <c r="P215" s="88" t="n">
        <v>13</v>
      </c>
      <c r="Q215" s="88" t="n">
        <v>1</v>
      </c>
      <c r="R215" s="88" t="n">
        <v>8</v>
      </c>
      <c r="S215" s="86" t="n">
        <f aca="false">M215+J215+E215+H215</f>
        <v>162.949320527023</v>
      </c>
      <c r="T215" s="86"/>
      <c r="U215" s="87" t="n">
        <f aca="false">J215-S215</f>
        <v>-162.113320527023</v>
      </c>
      <c r="V215" s="88" t="n">
        <v>56000</v>
      </c>
      <c r="W215" s="73" t="n">
        <v>4.23</v>
      </c>
      <c r="X215" s="87" t="n">
        <f aca="false">(W215+S215)/V215*100</f>
        <v>0.298534500941112</v>
      </c>
      <c r="Y215" s="0" t="str">
        <f aca="false">IF(AB215=1,"Предпосевная обработка",IF(AB215=2,"Внесение удобрений",IF(AB215=3,"Уборка","Введите коректное значение")))</f>
        <v>Введите коректное значение</v>
      </c>
      <c r="Z215" s="0" t="s">
        <v>139</v>
      </c>
      <c r="AA215" s="86"/>
      <c r="AI215" s="88"/>
    </row>
    <row r="216" customFormat="false" ht="15" hidden="false" customHeight="false" outlineLevel="0" collapsed="false">
      <c r="A216" s="59" t="n">
        <v>214</v>
      </c>
      <c r="B216" s="0" t="s">
        <v>136</v>
      </c>
      <c r="C216" s="85" t="n">
        <v>0.9</v>
      </c>
      <c r="D216" s="86" t="n">
        <v>0.645</v>
      </c>
      <c r="E216" s="87" t="n">
        <f aca="false">D216/C216</f>
        <v>0.716666666666667</v>
      </c>
      <c r="F216" s="88" t="n">
        <f aca="false">IF(B216="Предпосевная обработка",300,IF(B216="Внесение удобрений",90,IF(B216="Уборка",1893,"Введите коректное значение")))</f>
        <v>300</v>
      </c>
      <c r="G216" s="88" t="n">
        <v>2184</v>
      </c>
      <c r="H216" s="87" t="n">
        <f aca="false">(F216/G216)*100</f>
        <v>13.7362637362637</v>
      </c>
      <c r="I216" s="88" t="n">
        <v>13</v>
      </c>
      <c r="J216" s="87" t="n">
        <f aca="false">C216*L216</f>
        <v>0.396</v>
      </c>
      <c r="K216" s="86" t="n">
        <f aca="false">J216*3.67</f>
        <v>1.45332</v>
      </c>
      <c r="L216" s="86" t="n">
        <v>0.44</v>
      </c>
      <c r="M216" s="87" t="n">
        <f aca="false">(N216*O216)+(P216+Q216+R216)</f>
        <v>261.2</v>
      </c>
      <c r="N216" s="62" t="n">
        <v>104</v>
      </c>
      <c r="O216" s="0" t="n">
        <f aca="false">IF(Z216="Дизельное топливо",2.6,
 IF(Z216="Бензин",2.3,
 IF(Z216="Минеральные удобрения",0.89, IF(Z216="Пестициды",4.93,
 IF(Z216="Электроэнергия",0.5,"Введите коректное значение" )))))</f>
        <v>2.3</v>
      </c>
      <c r="P216" s="88" t="n">
        <v>14</v>
      </c>
      <c r="Q216" s="88" t="n">
        <v>1</v>
      </c>
      <c r="R216" s="88" t="n">
        <v>7</v>
      </c>
      <c r="S216" s="86" t="n">
        <f aca="false">M216+J216+E216+H216</f>
        <v>276.04893040293</v>
      </c>
      <c r="T216" s="86"/>
      <c r="U216" s="87" t="n">
        <f aca="false">J216-S216</f>
        <v>-275.65293040293</v>
      </c>
      <c r="V216" s="88" t="n">
        <v>49000</v>
      </c>
      <c r="W216" s="73" t="n">
        <v>5.28</v>
      </c>
      <c r="X216" s="87" t="n">
        <f aca="false">(W216+S216)/V216*100</f>
        <v>0.574140674291695</v>
      </c>
      <c r="Y216" s="0" t="str">
        <f aca="false">IF(AB216=1,"Предпосевная обработка",IF(AB216=2,"Внесение удобрений",IF(AB216=3,"Уборка","Введите коректное значение")))</f>
        <v>Введите коректное значение</v>
      </c>
      <c r="Z216" s="0" t="s">
        <v>135</v>
      </c>
      <c r="AA216" s="86"/>
      <c r="AI216" s="88"/>
    </row>
    <row r="217" customFormat="false" ht="15" hidden="false" customHeight="false" outlineLevel="0" collapsed="false">
      <c r="A217" s="59" t="n">
        <v>215</v>
      </c>
      <c r="B217" s="0" t="s">
        <v>132</v>
      </c>
      <c r="C217" s="85" t="n">
        <v>2</v>
      </c>
      <c r="D217" s="86" t="n">
        <v>0.645</v>
      </c>
      <c r="E217" s="87" t="n">
        <f aca="false">D217/C217</f>
        <v>0.3225</v>
      </c>
      <c r="F217" s="88" t="n">
        <f aca="false">IF(B217="Предпосевная обработка",300,IF(B217="Внесение удобрений",90,IF(B217="Уборка",1893,"Введите коректное значение")))</f>
        <v>1893</v>
      </c>
      <c r="G217" s="88" t="n">
        <v>2102</v>
      </c>
      <c r="H217" s="87" t="n">
        <f aca="false">(F217/G217)*100</f>
        <v>90.0570884871551</v>
      </c>
      <c r="I217" s="88" t="n">
        <v>22</v>
      </c>
      <c r="J217" s="87" t="n">
        <f aca="false">C217*L217</f>
        <v>0.88</v>
      </c>
      <c r="K217" s="86" t="n">
        <f aca="false">J217*3.67</f>
        <v>3.2296</v>
      </c>
      <c r="L217" s="86" t="n">
        <v>0.44</v>
      </c>
      <c r="M217" s="87" t="n">
        <f aca="false">(N217*O217)+(P217+Q217+R217)</f>
        <v>143</v>
      </c>
      <c r="N217" s="62" t="n">
        <v>244</v>
      </c>
      <c r="O217" s="0" t="n">
        <f aca="false">IF(Z217="Дизельное топливо",2.6,
 IF(Z217="Бензин",2.3,
 IF(Z217="Минеральные удобрения",0.89, IF(Z217="Пестициды",4.93,
 IF(Z217="Электроэнергия",0.5,"Введите коректное значение" )))))</f>
        <v>0.5</v>
      </c>
      <c r="P217" s="88" t="n">
        <v>12</v>
      </c>
      <c r="Q217" s="88" t="n">
        <v>1</v>
      </c>
      <c r="R217" s="88" t="n">
        <v>8</v>
      </c>
      <c r="S217" s="86" t="n">
        <f aca="false">M217+J217+E217+H217</f>
        <v>234.259588487155</v>
      </c>
      <c r="T217" s="86"/>
      <c r="U217" s="87" t="n">
        <f aca="false">J217-S217</f>
        <v>-233.379588487155</v>
      </c>
      <c r="V217" s="88" t="n">
        <v>45000</v>
      </c>
      <c r="W217" s="73" t="n">
        <v>3.654</v>
      </c>
      <c r="X217" s="87" t="n">
        <f aca="false">(W217+S217)/V217*100</f>
        <v>0.528696863304789</v>
      </c>
      <c r="Y217" s="0" t="str">
        <f aca="false">IF(AB217=1,"Предпосевная обработка",IF(AB217=2,"Внесение удобрений",IF(AB217=3,"Уборка","Введите коректное значение")))</f>
        <v>Введите коректное значение</v>
      </c>
      <c r="Z217" s="0" t="s">
        <v>139</v>
      </c>
      <c r="AA217" s="86"/>
      <c r="AI217" s="88"/>
    </row>
    <row r="218" customFormat="false" ht="15" hidden="false" customHeight="false" outlineLevel="0" collapsed="false">
      <c r="A218" s="59" t="n">
        <v>216</v>
      </c>
      <c r="B218" s="0" t="s">
        <v>134</v>
      </c>
      <c r="C218" s="85" t="n">
        <v>1.8</v>
      </c>
      <c r="D218" s="86" t="n">
        <v>0.645</v>
      </c>
      <c r="E218" s="87" t="n">
        <f aca="false">D218/C218</f>
        <v>0.358333333333333</v>
      </c>
      <c r="F218" s="88" t="n">
        <f aca="false">IF(B218="Предпосевная обработка",300,IF(B218="Внесение удобрений",90,IF(B218="Уборка",1893,"Введите коректное значение")))</f>
        <v>90</v>
      </c>
      <c r="G218" s="88" t="n">
        <v>2108</v>
      </c>
      <c r="H218" s="87" t="n">
        <f aca="false">(F218/G218)*100</f>
        <v>4.26944971537002</v>
      </c>
      <c r="I218" s="88" t="n">
        <v>11</v>
      </c>
      <c r="J218" s="87" t="n">
        <f aca="false">C218*L218</f>
        <v>0.792</v>
      </c>
      <c r="K218" s="86" t="n">
        <f aca="false">J218*3.67</f>
        <v>2.90664</v>
      </c>
      <c r="L218" s="86" t="n">
        <v>0.44</v>
      </c>
      <c r="M218" s="87" t="n">
        <f aca="false">(N218*O218)+(P218+Q218+R218)</f>
        <v>113.5</v>
      </c>
      <c r="N218" s="62" t="n">
        <v>177</v>
      </c>
      <c r="O218" s="0" t="n">
        <f aca="false">IF(Z218="Дизельное топливо",2.6,
 IF(Z218="Бензин",2.3,
 IF(Z218="Минеральные удобрения",0.89, IF(Z218="Пестициды",4.93,
 IF(Z218="Электроэнергия",0.5,"Введите коректное значение" )))))</f>
        <v>0.5</v>
      </c>
      <c r="P218" s="88" t="n">
        <v>15</v>
      </c>
      <c r="Q218" s="88" t="n">
        <v>2</v>
      </c>
      <c r="R218" s="88" t="n">
        <v>8</v>
      </c>
      <c r="S218" s="86" t="n">
        <f aca="false">M218+J218+E218+H218</f>
        <v>118.919783048703</v>
      </c>
      <c r="T218" s="86"/>
      <c r="U218" s="87" t="n">
        <f aca="false">J218-S218</f>
        <v>-118.127783048703</v>
      </c>
      <c r="V218" s="88" t="n">
        <v>51000</v>
      </c>
      <c r="W218" s="73" t="n">
        <v>5.49</v>
      </c>
      <c r="X218" s="87" t="n">
        <f aca="false">(W218+S218)/V218*100</f>
        <v>0.243940751075889</v>
      </c>
      <c r="Y218" s="0" t="str">
        <f aca="false">IF(AB218=1,"Предпосевная обработка",IF(AB218=2,"Внесение удобрений",IF(AB218=3,"Уборка","Введите коректное значение")))</f>
        <v>Введите коректное значение</v>
      </c>
      <c r="Z218" s="0" t="s">
        <v>139</v>
      </c>
      <c r="AA218" s="86"/>
      <c r="AI218" s="88"/>
    </row>
    <row r="219" customFormat="false" ht="15" hidden="false" customHeight="false" outlineLevel="0" collapsed="false">
      <c r="A219" s="59" t="n">
        <v>217</v>
      </c>
      <c r="B219" s="0" t="s">
        <v>136</v>
      </c>
      <c r="C219" s="85" t="n">
        <v>4.4</v>
      </c>
      <c r="D219" s="86" t="n">
        <v>0.645</v>
      </c>
      <c r="E219" s="87" t="n">
        <f aca="false">D219/C219</f>
        <v>0.146590909090909</v>
      </c>
      <c r="F219" s="88" t="n">
        <f aca="false">IF(B219="Предпосевная обработка",300,IF(B219="Внесение удобрений",90,IF(B219="Уборка",1893,"Введите коректное значение")))</f>
        <v>300</v>
      </c>
      <c r="G219" s="88" t="n">
        <v>2162</v>
      </c>
      <c r="H219" s="87" t="n">
        <f aca="false">(F219/G219)*100</f>
        <v>13.8760407030527</v>
      </c>
      <c r="I219" s="88" t="n">
        <v>19</v>
      </c>
      <c r="J219" s="87" t="n">
        <f aca="false">C219*L219</f>
        <v>1.936</v>
      </c>
      <c r="K219" s="86" t="n">
        <f aca="false">J219*3.67</f>
        <v>7.10512</v>
      </c>
      <c r="L219" s="86" t="n">
        <v>0.44</v>
      </c>
      <c r="M219" s="87" t="n">
        <f aca="false">(N219*O219)+(P219+Q219+R219)</f>
        <v>212.57</v>
      </c>
      <c r="N219" s="62" t="n">
        <v>213</v>
      </c>
      <c r="O219" s="0" t="n">
        <f aca="false">IF(Z219="Дизельное топливо",2.6,
 IF(Z219="Бензин",2.3,
 IF(Z219="Минеральные удобрения",0.89, IF(Z219="Пестициды",4.93,
 IF(Z219="Электроэнергия",0.5,"Введите коректное значение" )))))</f>
        <v>0.89</v>
      </c>
      <c r="P219" s="88" t="n">
        <v>13</v>
      </c>
      <c r="Q219" s="88" t="n">
        <v>1</v>
      </c>
      <c r="R219" s="88" t="n">
        <v>9</v>
      </c>
      <c r="S219" s="86" t="n">
        <f aca="false">M219+J219+E219+H219</f>
        <v>228.528631612144</v>
      </c>
      <c r="T219" s="86"/>
      <c r="U219" s="87" t="n">
        <f aca="false">J219-S219</f>
        <v>-226.592631612144</v>
      </c>
      <c r="V219" s="88" t="n">
        <v>54000</v>
      </c>
      <c r="W219" s="73" t="n">
        <v>4.576</v>
      </c>
      <c r="X219" s="87" t="n">
        <f aca="false">(W219+S219)/V219*100</f>
        <v>0.431675243726192</v>
      </c>
      <c r="Y219" s="0" t="str">
        <f aca="false">IF(AB219=1,"Предпосевная обработка",IF(AB219=2,"Внесение удобрений",IF(AB219=3,"Уборка","Введите коректное значение")))</f>
        <v>Введите коректное значение</v>
      </c>
      <c r="Z219" s="0" t="s">
        <v>133</v>
      </c>
      <c r="AA219" s="86"/>
      <c r="AI219" s="88"/>
    </row>
    <row r="220" customFormat="false" ht="15" hidden="false" customHeight="false" outlineLevel="0" collapsed="false">
      <c r="A220" s="59" t="n">
        <v>218</v>
      </c>
      <c r="B220" s="0" t="s">
        <v>134</v>
      </c>
      <c r="C220" s="85" t="n">
        <v>6.4</v>
      </c>
      <c r="D220" s="86" t="n">
        <v>0.645</v>
      </c>
      <c r="E220" s="87" t="n">
        <f aca="false">D220/C220</f>
        <v>0.10078125</v>
      </c>
      <c r="F220" s="88" t="n">
        <f aca="false">IF(B220="Предпосевная обработка",300,IF(B220="Внесение удобрений",90,IF(B220="Уборка",1893,"Введите коректное значение")))</f>
        <v>90</v>
      </c>
      <c r="G220" s="88" t="n">
        <v>2268</v>
      </c>
      <c r="H220" s="87" t="n">
        <f aca="false">(F220/G220)*100</f>
        <v>3.96825396825397</v>
      </c>
      <c r="I220" s="88" t="n">
        <v>26</v>
      </c>
      <c r="J220" s="87" t="n">
        <f aca="false">C220*L220</f>
        <v>2.816</v>
      </c>
      <c r="K220" s="86" t="n">
        <f aca="false">J220*3.67</f>
        <v>10.33472</v>
      </c>
      <c r="L220" s="86" t="n">
        <v>0.44</v>
      </c>
      <c r="M220" s="87" t="n">
        <f aca="false">(N220*O220)+(P220+Q220+R220)</f>
        <v>328.05</v>
      </c>
      <c r="N220" s="62" t="n">
        <v>345</v>
      </c>
      <c r="O220" s="0" t="n">
        <f aca="false">IF(Z220="Дизельное топливо",2.6,
 IF(Z220="Бензин",2.3,
 IF(Z220="Минеральные удобрения",0.89, IF(Z220="Пестициды",4.93,
 IF(Z220="Электроэнергия",0.5,"Введите коректное значение" )))))</f>
        <v>0.89</v>
      </c>
      <c r="P220" s="88" t="n">
        <v>12</v>
      </c>
      <c r="Q220" s="88" t="n">
        <v>2</v>
      </c>
      <c r="R220" s="88" t="n">
        <v>7</v>
      </c>
      <c r="S220" s="86" t="n">
        <f aca="false">M220+J220+E220+H220</f>
        <v>334.935035218254</v>
      </c>
      <c r="T220" s="86"/>
      <c r="U220" s="87" t="n">
        <f aca="false">J220-S220</f>
        <v>-332.119035218254</v>
      </c>
      <c r="V220" s="88" t="n">
        <v>60000</v>
      </c>
      <c r="W220" s="73" t="n">
        <v>6.097</v>
      </c>
      <c r="X220" s="87" t="n">
        <f aca="false">(W220+S220)/V220*100</f>
        <v>0.568386725363757</v>
      </c>
      <c r="Y220" s="0" t="str">
        <f aca="false">IF(AB220=1,"Предпосевная обработка",IF(AB220=2,"Внесение удобрений",IF(AB220=3,"Уборка","Введите коректное значение")))</f>
        <v>Введите коректное значение</v>
      </c>
      <c r="Z220" s="0" t="s">
        <v>133</v>
      </c>
      <c r="AA220" s="86"/>
      <c r="AI220" s="88"/>
    </row>
    <row r="221" customFormat="false" ht="15" hidden="false" customHeight="false" outlineLevel="0" collapsed="false">
      <c r="A221" s="59" t="n">
        <v>219</v>
      </c>
      <c r="B221" s="0" t="s">
        <v>134</v>
      </c>
      <c r="C221" s="85" t="n">
        <v>2.1</v>
      </c>
      <c r="D221" s="86" t="n">
        <v>0.645</v>
      </c>
      <c r="E221" s="87" t="n">
        <f aca="false">D221/C221</f>
        <v>0.307142857142857</v>
      </c>
      <c r="F221" s="88" t="n">
        <f aca="false">IF(B221="Предпосевная обработка",300,IF(B221="Внесение удобрений",90,IF(B221="Уборка",1893,"Введите коректное значение")))</f>
        <v>90</v>
      </c>
      <c r="G221" s="88" t="n">
        <v>2347</v>
      </c>
      <c r="H221" s="87" t="n">
        <f aca="false">(F221/G221)*100</f>
        <v>3.83468257349808</v>
      </c>
      <c r="I221" s="88" t="n">
        <v>22</v>
      </c>
      <c r="J221" s="87" t="n">
        <f aca="false">C221*L221</f>
        <v>0.924</v>
      </c>
      <c r="K221" s="86" t="n">
        <f aca="false">J221*3.67</f>
        <v>3.39108</v>
      </c>
      <c r="L221" s="86" t="n">
        <v>0.44</v>
      </c>
      <c r="M221" s="87" t="n">
        <f aca="false">(N221*O221)+(P221+Q221+R221)</f>
        <v>1106.8</v>
      </c>
      <c r="N221" s="62" t="n">
        <v>418</v>
      </c>
      <c r="O221" s="0" t="n">
        <f aca="false">IF(Z221="Дизельное топливо",2.6,
 IF(Z221="Бензин",2.3,
 IF(Z221="Минеральные удобрения",0.89, IF(Z221="Пестициды",4.93,
 IF(Z221="Электроэнергия",0.5,"Введите коректное значение" )))))</f>
        <v>2.6</v>
      </c>
      <c r="P221" s="88" t="n">
        <v>11</v>
      </c>
      <c r="Q221" s="88" t="n">
        <v>2</v>
      </c>
      <c r="R221" s="88" t="n">
        <v>7</v>
      </c>
      <c r="S221" s="86" t="n">
        <f aca="false">M221+J221+E221+H221</f>
        <v>1111.86582543064</v>
      </c>
      <c r="T221" s="86"/>
      <c r="U221" s="87" t="n">
        <f aca="false">J221-S221</f>
        <v>-1110.94182543064</v>
      </c>
      <c r="V221" s="88" t="n">
        <v>50000</v>
      </c>
      <c r="W221" s="73" t="n">
        <v>4.838</v>
      </c>
      <c r="X221" s="87" t="n">
        <f aca="false">(W221+S221)/V221*100</f>
        <v>2.23340765086128</v>
      </c>
      <c r="Y221" s="0" t="str">
        <f aca="false">IF(AB221=1,"Предпосевная обработка",IF(AB221=2,"Внесение удобрений",IF(AB221=3,"Уборка","Введите коректное значение")))</f>
        <v>Введите коректное значение</v>
      </c>
      <c r="Z221" s="0" t="s">
        <v>137</v>
      </c>
      <c r="AA221" s="86"/>
      <c r="AI221" s="88"/>
    </row>
    <row r="222" customFormat="false" ht="15" hidden="false" customHeight="false" outlineLevel="0" collapsed="false">
      <c r="A222" s="59" t="n">
        <v>220</v>
      </c>
      <c r="B222" s="0" t="s">
        <v>136</v>
      </c>
      <c r="C222" s="85" t="n">
        <v>3.2</v>
      </c>
      <c r="D222" s="86" t="n">
        <v>0.645</v>
      </c>
      <c r="E222" s="87" t="n">
        <f aca="false">D222/C222</f>
        <v>0.2015625</v>
      </c>
      <c r="F222" s="88" t="n">
        <f aca="false">IF(B222="Предпосевная обработка",300,IF(B222="Внесение удобрений",90,IF(B222="Уборка",1893,"Введите коректное значение")))</f>
        <v>300</v>
      </c>
      <c r="G222" s="88" t="n">
        <v>2302</v>
      </c>
      <c r="H222" s="87" t="n">
        <f aca="false">(F222/G222)*100</f>
        <v>13.0321459600348</v>
      </c>
      <c r="I222" s="88" t="n">
        <v>30</v>
      </c>
      <c r="J222" s="87" t="n">
        <f aca="false">C222*L222</f>
        <v>1.408</v>
      </c>
      <c r="K222" s="86" t="n">
        <f aca="false">J222*3.67</f>
        <v>5.16736</v>
      </c>
      <c r="L222" s="86" t="n">
        <v>0.44</v>
      </c>
      <c r="M222" s="87" t="n">
        <f aca="false">(N222*O222)+(P222+Q222+R222)</f>
        <v>252.73</v>
      </c>
      <c r="N222" s="62" t="n">
        <v>257</v>
      </c>
      <c r="O222" s="0" t="n">
        <f aca="false">IF(Z222="Дизельное топливо",2.6,
 IF(Z222="Бензин",2.3,
 IF(Z222="Минеральные удобрения",0.89, IF(Z222="Пестициды",4.93,
 IF(Z222="Электроэнергия",0.5,"Введите коректное значение" )))))</f>
        <v>0.89</v>
      </c>
      <c r="P222" s="88" t="n">
        <v>14</v>
      </c>
      <c r="Q222" s="88" t="n">
        <v>1</v>
      </c>
      <c r="R222" s="88" t="n">
        <v>9</v>
      </c>
      <c r="S222" s="86" t="n">
        <f aca="false">M222+J222+E222+H222</f>
        <v>267.371708460035</v>
      </c>
      <c r="T222" s="86"/>
      <c r="U222" s="87" t="n">
        <f aca="false">J222-S222</f>
        <v>-265.963708460035</v>
      </c>
      <c r="V222" s="88" t="n">
        <v>47000</v>
      </c>
      <c r="W222" s="73" t="n">
        <v>3.69</v>
      </c>
      <c r="X222" s="87" t="n">
        <f aca="false">(W222+S222)/V222*100</f>
        <v>0.57672703927667</v>
      </c>
      <c r="Y222" s="0" t="str">
        <f aca="false">IF(AB222=1,"Предпосевная обработка",IF(AB222=2,"Внесение удобрений",IF(AB222=3,"Уборка","Введите коректное значение")))</f>
        <v>Введите коректное значение</v>
      </c>
      <c r="Z222" s="0" t="s">
        <v>133</v>
      </c>
      <c r="AA222" s="86"/>
      <c r="AI222" s="88"/>
    </row>
    <row r="223" customFormat="false" ht="15" hidden="false" customHeight="false" outlineLevel="0" collapsed="false">
      <c r="A223" s="59" t="n">
        <v>221</v>
      </c>
      <c r="B223" s="0" t="s">
        <v>134</v>
      </c>
      <c r="C223" s="85" t="n">
        <v>4.2</v>
      </c>
      <c r="D223" s="86" t="n">
        <v>0.645</v>
      </c>
      <c r="E223" s="87" t="n">
        <f aca="false">D223/C223</f>
        <v>0.153571428571429</v>
      </c>
      <c r="F223" s="88" t="n">
        <f aca="false">IF(B223="Предпосевная обработка",300,IF(B223="Внесение удобрений",90,IF(B223="Уборка",1893,"Введите коректное значение")))</f>
        <v>90</v>
      </c>
      <c r="G223" s="88" t="n">
        <v>2175</v>
      </c>
      <c r="H223" s="87" t="n">
        <f aca="false">(F223/G223)*100</f>
        <v>4.13793103448276</v>
      </c>
      <c r="I223" s="88" t="n">
        <v>19</v>
      </c>
      <c r="J223" s="87" t="n">
        <f aca="false">C223*L223</f>
        <v>1.848</v>
      </c>
      <c r="K223" s="86" t="n">
        <f aca="false">J223*3.67</f>
        <v>6.78216</v>
      </c>
      <c r="L223" s="86" t="n">
        <v>0.44</v>
      </c>
      <c r="M223" s="87" t="n">
        <f aca="false">(N223*O223)+(P223+Q223+R223)</f>
        <v>1138.4</v>
      </c>
      <c r="N223" s="62" t="n">
        <v>429</v>
      </c>
      <c r="O223" s="0" t="n">
        <f aca="false">IF(Z223="Дизельное топливо",2.6,
 IF(Z223="Бензин",2.3,
 IF(Z223="Минеральные удобрения",0.89, IF(Z223="Пестициды",4.93,
 IF(Z223="Электроэнергия",0.5,"Введите коректное значение" )))))</f>
        <v>2.6</v>
      </c>
      <c r="P223" s="88" t="n">
        <v>14</v>
      </c>
      <c r="Q223" s="88" t="n">
        <v>2</v>
      </c>
      <c r="R223" s="88" t="n">
        <v>7</v>
      </c>
      <c r="S223" s="86" t="n">
        <f aca="false">M223+J223+E223+H223</f>
        <v>1144.53950246305</v>
      </c>
      <c r="T223" s="86"/>
      <c r="U223" s="87" t="n">
        <f aca="false">J223-S223</f>
        <v>-1142.69150246305</v>
      </c>
      <c r="V223" s="88" t="n">
        <v>48000</v>
      </c>
      <c r="W223" s="73" t="n">
        <v>5.504</v>
      </c>
      <c r="X223" s="87" t="n">
        <f aca="false">(W223+S223)/V223*100</f>
        <v>2.3959239634647</v>
      </c>
      <c r="Y223" s="0" t="str">
        <f aca="false">IF(AB223=1,"Предпосевная обработка",IF(AB223=2,"Внесение удобрений",IF(AB223=3,"Уборка","Введите коректное значение")))</f>
        <v>Введите коректное значение</v>
      </c>
      <c r="Z223" s="0" t="s">
        <v>137</v>
      </c>
      <c r="AA223" s="86"/>
      <c r="AI223" s="88"/>
    </row>
    <row r="224" customFormat="false" ht="15" hidden="false" customHeight="false" outlineLevel="0" collapsed="false">
      <c r="A224" s="59" t="n">
        <v>222</v>
      </c>
      <c r="B224" s="0" t="s">
        <v>136</v>
      </c>
      <c r="C224" s="85" t="n">
        <v>2</v>
      </c>
      <c r="D224" s="86" t="n">
        <v>0.645</v>
      </c>
      <c r="E224" s="87" t="n">
        <f aca="false">D224/C224</f>
        <v>0.3225</v>
      </c>
      <c r="F224" s="88" t="n">
        <f aca="false">IF(B224="Предпосевная обработка",300,IF(B224="Внесение удобрений",90,IF(B224="Уборка",1893,"Введите коректное значение")))</f>
        <v>300</v>
      </c>
      <c r="G224" s="88" t="n">
        <v>2361</v>
      </c>
      <c r="H224" s="87" t="n">
        <f aca="false">(F224/G224)*100</f>
        <v>12.7064803049555</v>
      </c>
      <c r="I224" s="88" t="n">
        <v>21</v>
      </c>
      <c r="J224" s="87" t="n">
        <f aca="false">C224*L224</f>
        <v>0.88</v>
      </c>
      <c r="K224" s="86" t="n">
        <f aca="false">J224*3.67</f>
        <v>3.2296</v>
      </c>
      <c r="L224" s="86" t="n">
        <v>0.44</v>
      </c>
      <c r="M224" s="87" t="n">
        <f aca="false">(N224*O224)+(P224+Q224+R224)</f>
        <v>570.4</v>
      </c>
      <c r="N224" s="62" t="n">
        <v>238</v>
      </c>
      <c r="O224" s="0" t="n">
        <f aca="false">IF(Z224="Дизельное топливо",2.6,
 IF(Z224="Бензин",2.3,
 IF(Z224="Минеральные удобрения",0.89, IF(Z224="Пестициды",4.93,
 IF(Z224="Электроэнергия",0.5,"Введите коректное значение" )))))</f>
        <v>2.3</v>
      </c>
      <c r="P224" s="88" t="n">
        <v>15</v>
      </c>
      <c r="Q224" s="88" t="n">
        <v>1</v>
      </c>
      <c r="R224" s="88" t="n">
        <v>7</v>
      </c>
      <c r="S224" s="86" t="n">
        <f aca="false">M224+J224+E224+H224</f>
        <v>584.308980304956</v>
      </c>
      <c r="T224" s="86"/>
      <c r="U224" s="87" t="n">
        <f aca="false">J224-S224</f>
        <v>-583.428980304956</v>
      </c>
      <c r="V224" s="88" t="n">
        <v>57000</v>
      </c>
      <c r="W224" s="73" t="n">
        <v>4.459</v>
      </c>
      <c r="X224" s="87" t="n">
        <f aca="false">(W224+S224)/V224*100</f>
        <v>1.03292628123676</v>
      </c>
      <c r="Y224" s="0" t="str">
        <f aca="false">IF(AB224=1,"Предпосевная обработка",IF(AB224=2,"Внесение удобрений",IF(AB224=3,"Уборка","Введите коректное значение")))</f>
        <v>Введите коректное значение</v>
      </c>
      <c r="Z224" s="0" t="s">
        <v>135</v>
      </c>
      <c r="AA224" s="86"/>
      <c r="AI224" s="88"/>
    </row>
    <row r="225" customFormat="false" ht="15" hidden="false" customHeight="false" outlineLevel="0" collapsed="false">
      <c r="A225" s="59" t="n">
        <v>223</v>
      </c>
      <c r="B225" s="0" t="s">
        <v>136</v>
      </c>
      <c r="C225" s="85" t="n">
        <v>4</v>
      </c>
      <c r="D225" s="86" t="n">
        <v>0.645</v>
      </c>
      <c r="E225" s="87" t="n">
        <f aca="false">D225/C225</f>
        <v>0.16125</v>
      </c>
      <c r="F225" s="88" t="n">
        <f aca="false">IF(B225="Предпосевная обработка",300,IF(B225="Внесение удобрений",90,IF(B225="Уборка",1893,"Введите коректное значение")))</f>
        <v>300</v>
      </c>
      <c r="G225" s="88" t="n">
        <v>2429</v>
      </c>
      <c r="H225" s="87" t="n">
        <f aca="false">(F225/G225)*100</f>
        <v>12.3507616303005</v>
      </c>
      <c r="I225" s="88" t="n">
        <v>24</v>
      </c>
      <c r="J225" s="87" t="n">
        <f aca="false">C225*L225</f>
        <v>1.76</v>
      </c>
      <c r="K225" s="86" t="n">
        <f aca="false">J225*3.67</f>
        <v>6.4592</v>
      </c>
      <c r="L225" s="86" t="n">
        <v>0.44</v>
      </c>
      <c r="M225" s="87" t="n">
        <f aca="false">(N225*O225)+(P225+Q225+R225)</f>
        <v>829.6</v>
      </c>
      <c r="N225" s="62" t="n">
        <v>352</v>
      </c>
      <c r="O225" s="0" t="n">
        <f aca="false">IF(Z225="Дизельное топливо",2.6,
 IF(Z225="Бензин",2.3,
 IF(Z225="Минеральные удобрения",0.89, IF(Z225="Пестициды",4.93,
 IF(Z225="Электроэнергия",0.5,"Введите коректное значение" )))))</f>
        <v>2.3</v>
      </c>
      <c r="P225" s="88" t="n">
        <v>12</v>
      </c>
      <c r="Q225" s="88" t="n">
        <v>1</v>
      </c>
      <c r="R225" s="88" t="n">
        <v>7</v>
      </c>
      <c r="S225" s="86" t="n">
        <f aca="false">M225+J225+E225+H225</f>
        <v>843.8720116303</v>
      </c>
      <c r="T225" s="86"/>
      <c r="U225" s="87" t="n">
        <f aca="false">J225-S225</f>
        <v>-842.112011630301</v>
      </c>
      <c r="V225" s="88" t="n">
        <v>61000</v>
      </c>
      <c r="W225" s="73" t="n">
        <v>5.4</v>
      </c>
      <c r="X225" s="87" t="n">
        <f aca="false">(W225+S225)/V225*100</f>
        <v>1.39224919939394</v>
      </c>
      <c r="Y225" s="0" t="str">
        <f aca="false">IF(AB225=1,"Предпосевная обработка",IF(AB225=2,"Внесение удобрений",IF(AB225=3,"Уборка","Введите коректное значение")))</f>
        <v>Введите коректное значение</v>
      </c>
      <c r="Z225" s="0" t="s">
        <v>135</v>
      </c>
      <c r="AA225" s="86"/>
      <c r="AI225" s="88"/>
    </row>
    <row r="226" customFormat="false" ht="15" hidden="false" customHeight="false" outlineLevel="0" collapsed="false">
      <c r="A226" s="59" t="n">
        <v>224</v>
      </c>
      <c r="B226" s="0" t="s">
        <v>134</v>
      </c>
      <c r="C226" s="85" t="n">
        <v>2</v>
      </c>
      <c r="D226" s="86" t="n">
        <v>0.645</v>
      </c>
      <c r="E226" s="87" t="n">
        <f aca="false">D226/C226</f>
        <v>0.3225</v>
      </c>
      <c r="F226" s="88" t="n">
        <f aca="false">IF(B226="Предпосевная обработка",300,IF(B226="Внесение удобрений",90,IF(B226="Уборка",1893,"Введите коректное значение")))</f>
        <v>90</v>
      </c>
      <c r="G226" s="88" t="n">
        <v>2145</v>
      </c>
      <c r="H226" s="87" t="n">
        <f aca="false">(F226/G226)*100</f>
        <v>4.1958041958042</v>
      </c>
      <c r="I226" s="88" t="n">
        <v>23</v>
      </c>
      <c r="J226" s="87" t="n">
        <f aca="false">C226*L226</f>
        <v>0.88</v>
      </c>
      <c r="K226" s="86" t="n">
        <f aca="false">J226*3.67</f>
        <v>3.2296</v>
      </c>
      <c r="L226" s="86" t="n">
        <v>0.44</v>
      </c>
      <c r="M226" s="87" t="n">
        <f aca="false">(N226*O226)+(P226+Q226+R226)</f>
        <v>776.1</v>
      </c>
      <c r="N226" s="62" t="n">
        <v>327</v>
      </c>
      <c r="O226" s="0" t="n">
        <f aca="false">IF(Z226="Дизельное топливо",2.6,
 IF(Z226="Бензин",2.3,
 IF(Z226="Минеральные удобрения",0.89, IF(Z226="Пестициды",4.93,
 IF(Z226="Электроэнергия",0.5,"Введите коректное значение" )))))</f>
        <v>2.3</v>
      </c>
      <c r="P226" s="88" t="n">
        <v>15</v>
      </c>
      <c r="Q226" s="88" t="n">
        <v>2</v>
      </c>
      <c r="R226" s="88" t="n">
        <v>7</v>
      </c>
      <c r="S226" s="86" t="n">
        <f aca="false">M226+J226+E226+H226</f>
        <v>781.498304195804</v>
      </c>
      <c r="T226" s="86"/>
      <c r="U226" s="87" t="n">
        <f aca="false">J226-S226</f>
        <v>-780.618304195804</v>
      </c>
      <c r="V226" s="88" t="n">
        <v>46000</v>
      </c>
      <c r="W226" s="73" t="n">
        <v>6.461</v>
      </c>
      <c r="X226" s="87" t="n">
        <f aca="false">(W226+S226)/V226*100</f>
        <v>1.71295500912131</v>
      </c>
      <c r="Y226" s="0" t="str">
        <f aca="false">IF(AB226=1,"Предпосевная обработка",IF(AB226=2,"Внесение удобрений",IF(AB226=3,"Уборка","Введите коректное значение")))</f>
        <v>Введите коректное значение</v>
      </c>
      <c r="Z226" s="0" t="s">
        <v>135</v>
      </c>
      <c r="AA226" s="86"/>
      <c r="AI226" s="88"/>
    </row>
    <row r="227" customFormat="false" ht="15" hidden="false" customHeight="false" outlineLevel="0" collapsed="false">
      <c r="A227" s="59" t="n">
        <v>225</v>
      </c>
      <c r="B227" s="0" t="s">
        <v>134</v>
      </c>
      <c r="C227" s="85" t="n">
        <v>5.2</v>
      </c>
      <c r="D227" s="86" t="n">
        <v>0.645</v>
      </c>
      <c r="E227" s="87" t="n">
        <f aca="false">D227/C227</f>
        <v>0.124038461538462</v>
      </c>
      <c r="F227" s="88" t="n">
        <f aca="false">IF(B227="Предпосевная обработка",300,IF(B227="Внесение удобрений",90,IF(B227="Уборка",1893,"Введите коректное значение")))</f>
        <v>90</v>
      </c>
      <c r="G227" s="88" t="n">
        <v>2252</v>
      </c>
      <c r="H227" s="87" t="n">
        <f aca="false">(F227/G227)*100</f>
        <v>3.99644760213144</v>
      </c>
      <c r="I227" s="88" t="n">
        <v>27</v>
      </c>
      <c r="J227" s="87" t="n">
        <f aca="false">C227*L227</f>
        <v>2.288</v>
      </c>
      <c r="K227" s="86" t="n">
        <f aca="false">J227*3.67</f>
        <v>8.39696</v>
      </c>
      <c r="L227" s="86" t="n">
        <v>0.44</v>
      </c>
      <c r="M227" s="87" t="n">
        <f aca="false">(N227*O227)+(P227+Q227+R227)</f>
        <v>442.2</v>
      </c>
      <c r="N227" s="62" t="n">
        <v>184</v>
      </c>
      <c r="O227" s="0" t="n">
        <f aca="false">IF(Z227="Дизельное топливо",2.6,
 IF(Z227="Бензин",2.3,
 IF(Z227="Минеральные удобрения",0.89, IF(Z227="Пестициды",4.93,
 IF(Z227="Электроэнергия",0.5,"Введите коректное значение" )))))</f>
        <v>2.3</v>
      </c>
      <c r="P227" s="88" t="n">
        <v>11</v>
      </c>
      <c r="Q227" s="88" t="n">
        <v>1</v>
      </c>
      <c r="R227" s="88" t="n">
        <v>7</v>
      </c>
      <c r="S227" s="86" t="n">
        <f aca="false">M227+J227+E227+H227</f>
        <v>448.60848606367</v>
      </c>
      <c r="T227" s="86"/>
      <c r="U227" s="87" t="n">
        <f aca="false">J227-S227</f>
        <v>-446.32048606367</v>
      </c>
      <c r="V227" s="88" t="n">
        <v>61000</v>
      </c>
      <c r="W227" s="73" t="n">
        <v>3.698</v>
      </c>
      <c r="X227" s="87" t="n">
        <f aca="false">(W227+S227)/V227*100</f>
        <v>0.741486042727328</v>
      </c>
      <c r="Y227" s="0" t="str">
        <f aca="false">IF(AB227=1,"Предпосевная обработка",IF(AB227=2,"Внесение удобрений",IF(AB227=3,"Уборка","Введите коректное значение")))</f>
        <v>Введите коректное значение</v>
      </c>
      <c r="Z227" s="0" t="s">
        <v>135</v>
      </c>
      <c r="AA227" s="86"/>
      <c r="AI227" s="88"/>
    </row>
    <row r="228" customFormat="false" ht="15" hidden="false" customHeight="false" outlineLevel="0" collapsed="false">
      <c r="A228" s="59" t="n">
        <v>226</v>
      </c>
      <c r="B228" s="0" t="s">
        <v>132</v>
      </c>
      <c r="C228" s="85" t="n">
        <v>4.9</v>
      </c>
      <c r="D228" s="86" t="n">
        <v>0.645</v>
      </c>
      <c r="E228" s="87" t="n">
        <f aca="false">D228/C228</f>
        <v>0.131632653061224</v>
      </c>
      <c r="F228" s="88" t="n">
        <f aca="false">IF(B228="Предпосевная обработка",300,IF(B228="Внесение удобрений",90,IF(B228="Уборка",1893,"Введите коректное значение")))</f>
        <v>1893</v>
      </c>
      <c r="G228" s="88" t="n">
        <v>2436</v>
      </c>
      <c r="H228" s="87" t="n">
        <f aca="false">(F228/G228)*100</f>
        <v>77.7093596059113</v>
      </c>
      <c r="I228" s="88" t="n">
        <v>11</v>
      </c>
      <c r="J228" s="87" t="n">
        <f aca="false">C228*L228</f>
        <v>2.156</v>
      </c>
      <c r="K228" s="86" t="n">
        <f aca="false">J228*3.67</f>
        <v>7.91252</v>
      </c>
      <c r="L228" s="86" t="n">
        <v>0.44</v>
      </c>
      <c r="M228" s="87" t="n">
        <f aca="false">(N228*O228)+(P228+Q228+R228)</f>
        <v>1086</v>
      </c>
      <c r="N228" s="62" t="n">
        <v>410</v>
      </c>
      <c r="O228" s="0" t="n">
        <f aca="false">IF(Z228="Дизельное топливо",2.6,
 IF(Z228="Бензин",2.3,
 IF(Z228="Минеральные удобрения",0.89, IF(Z228="Пестициды",4.93,
 IF(Z228="Электроэнергия",0.5,"Введите коректное значение" )))))</f>
        <v>2.6</v>
      </c>
      <c r="P228" s="88" t="n">
        <v>12</v>
      </c>
      <c r="Q228" s="88" t="n">
        <v>1</v>
      </c>
      <c r="R228" s="88" t="n">
        <v>7</v>
      </c>
      <c r="S228" s="86" t="n">
        <f aca="false">M228+J228+E228+H228</f>
        <v>1165.99699225897</v>
      </c>
      <c r="T228" s="86"/>
      <c r="U228" s="87" t="n">
        <f aca="false">J228-S228</f>
        <v>-1163.84099225897</v>
      </c>
      <c r="V228" s="88" t="n">
        <v>63000</v>
      </c>
      <c r="W228" s="73" t="n">
        <v>5.984</v>
      </c>
      <c r="X228" s="87" t="n">
        <f aca="false">(W228+S228)/V228*100</f>
        <v>1.86028728929996</v>
      </c>
      <c r="Y228" s="0" t="str">
        <f aca="false">IF(AB228=1,"Предпосевная обработка",IF(AB228=2,"Внесение удобрений",IF(AB228=3,"Уборка","Введите коректное значение")))</f>
        <v>Введите коректное значение</v>
      </c>
      <c r="Z228" s="0" t="s">
        <v>137</v>
      </c>
      <c r="AA228" s="86"/>
      <c r="AI228" s="88"/>
    </row>
    <row r="229" customFormat="false" ht="15" hidden="false" customHeight="false" outlineLevel="0" collapsed="false">
      <c r="A229" s="59" t="n">
        <v>227</v>
      </c>
      <c r="B229" s="0" t="s">
        <v>134</v>
      </c>
      <c r="C229" s="85" t="n">
        <v>4.2</v>
      </c>
      <c r="D229" s="86" t="n">
        <v>0.645</v>
      </c>
      <c r="E229" s="87" t="n">
        <f aca="false">D229/C229</f>
        <v>0.153571428571429</v>
      </c>
      <c r="F229" s="88" t="n">
        <f aca="false">IF(B229="Предпосевная обработка",300,IF(B229="Внесение удобрений",90,IF(B229="Уборка",1893,"Введите коректное значение")))</f>
        <v>90</v>
      </c>
      <c r="G229" s="88" t="n">
        <v>2083</v>
      </c>
      <c r="H229" s="87" t="n">
        <f aca="false">(F229/G229)*100</f>
        <v>4.3206913106097</v>
      </c>
      <c r="I229" s="88" t="n">
        <v>11</v>
      </c>
      <c r="J229" s="87" t="n">
        <f aca="false">C229*L229</f>
        <v>1.848</v>
      </c>
      <c r="K229" s="86" t="n">
        <f aca="false">J229*3.67</f>
        <v>6.78216</v>
      </c>
      <c r="L229" s="86" t="n">
        <v>0.44</v>
      </c>
      <c r="M229" s="87" t="n">
        <f aca="false">(N229*O229)+(P229+Q229+R229)</f>
        <v>570.4</v>
      </c>
      <c r="N229" s="62" t="n">
        <v>238</v>
      </c>
      <c r="O229" s="0" t="n">
        <f aca="false">IF(Z229="Дизельное топливо",2.6,
 IF(Z229="Бензин",2.3,
 IF(Z229="Минеральные удобрения",0.89, IF(Z229="Пестициды",4.93,
 IF(Z229="Электроэнергия",0.5,"Введите коректное значение" )))))</f>
        <v>2.3</v>
      </c>
      <c r="P229" s="88" t="n">
        <v>15</v>
      </c>
      <c r="Q229" s="88" t="n">
        <v>1</v>
      </c>
      <c r="R229" s="88" t="n">
        <v>7</v>
      </c>
      <c r="S229" s="86" t="n">
        <f aca="false">M229+J229+E229+H229</f>
        <v>576.722262739181</v>
      </c>
      <c r="T229" s="86"/>
      <c r="U229" s="87" t="n">
        <f aca="false">J229-S229</f>
        <v>-574.874262739181</v>
      </c>
      <c r="V229" s="88" t="n">
        <v>65000</v>
      </c>
      <c r="W229" s="73" t="n">
        <v>5.896</v>
      </c>
      <c r="X229" s="87" t="n">
        <f aca="false">(W229+S229)/V229*100</f>
        <v>0.896335788829509</v>
      </c>
      <c r="Y229" s="0" t="str">
        <f aca="false">IF(AB229=1,"Предпосевная обработка",IF(AB229=2,"Внесение удобрений",IF(AB229=3,"Уборка","Введите коректное значение")))</f>
        <v>Введите коректное значение</v>
      </c>
      <c r="Z229" s="0" t="s">
        <v>135</v>
      </c>
      <c r="AA229" s="86"/>
      <c r="AI229" s="88"/>
    </row>
    <row r="230" customFormat="false" ht="15" hidden="false" customHeight="false" outlineLevel="0" collapsed="false">
      <c r="A230" s="59" t="n">
        <v>228</v>
      </c>
      <c r="B230" s="0" t="s">
        <v>136</v>
      </c>
      <c r="C230" s="85" t="n">
        <v>5</v>
      </c>
      <c r="D230" s="86" t="n">
        <v>0.645</v>
      </c>
      <c r="E230" s="87" t="n">
        <f aca="false">D230/C230</f>
        <v>0.129</v>
      </c>
      <c r="F230" s="88" t="n">
        <f aca="false">IF(B230="Предпосевная обработка",300,IF(B230="Внесение удобрений",90,IF(B230="Уборка",1893,"Введите коректное значение")))</f>
        <v>300</v>
      </c>
      <c r="G230" s="88" t="n">
        <v>2037</v>
      </c>
      <c r="H230" s="87" t="n">
        <f aca="false">(F230/G230)*100</f>
        <v>14.7275405007364</v>
      </c>
      <c r="I230" s="88" t="n">
        <v>18</v>
      </c>
      <c r="J230" s="87" t="n">
        <f aca="false">C230*L230</f>
        <v>2.2</v>
      </c>
      <c r="K230" s="86" t="n">
        <f aca="false">J230*3.67</f>
        <v>8.074</v>
      </c>
      <c r="L230" s="86" t="n">
        <v>0.44</v>
      </c>
      <c r="M230" s="87" t="n">
        <f aca="false">(N230*O230)+(P230+Q230+R230)</f>
        <v>2133.04</v>
      </c>
      <c r="N230" s="62" t="n">
        <v>428</v>
      </c>
      <c r="O230" s="0" t="n">
        <f aca="false">IF(Z230="Дизельное топливо",2.6,
 IF(Z230="Бензин",2.3,
 IF(Z230="Минеральные удобрения",0.89, IF(Z230="Пестициды",4.93,
 IF(Z230="Электроэнергия",0.5,"Введите коректное значение" )))))</f>
        <v>4.93</v>
      </c>
      <c r="P230" s="88" t="n">
        <v>14</v>
      </c>
      <c r="Q230" s="88" t="n">
        <v>2</v>
      </c>
      <c r="R230" s="88" t="n">
        <v>7</v>
      </c>
      <c r="S230" s="86" t="n">
        <f aca="false">M230+J230+E230+H230</f>
        <v>2150.09654050074</v>
      </c>
      <c r="T230" s="86"/>
      <c r="U230" s="87" t="n">
        <f aca="false">J230-S230</f>
        <v>-2147.89654050074</v>
      </c>
      <c r="V230" s="88" t="n">
        <v>51000</v>
      </c>
      <c r="W230" s="73" t="n">
        <v>4.094</v>
      </c>
      <c r="X230" s="87" t="n">
        <f aca="false">(W230+S230)/V230*100</f>
        <v>4.22390302058968</v>
      </c>
      <c r="Y230" s="0" t="str">
        <f aca="false">IF(AB230=1,"Предпосевная обработка",IF(AB230=2,"Внесение удобрений",IF(AB230=3,"Уборка","Введите коректное значение")))</f>
        <v>Введите коректное значение</v>
      </c>
      <c r="Z230" s="0" t="s">
        <v>138</v>
      </c>
      <c r="AA230" s="86"/>
      <c r="AI230" s="88"/>
    </row>
    <row r="231" customFormat="false" ht="15" hidden="false" customHeight="false" outlineLevel="0" collapsed="false">
      <c r="A231" s="59" t="n">
        <v>229</v>
      </c>
      <c r="B231" s="0" t="s">
        <v>132</v>
      </c>
      <c r="C231" s="85" t="n">
        <v>5</v>
      </c>
      <c r="D231" s="86" t="n">
        <v>0.645</v>
      </c>
      <c r="E231" s="87" t="n">
        <f aca="false">D231/C231</f>
        <v>0.129</v>
      </c>
      <c r="F231" s="88" t="n">
        <f aca="false">IF(B231="Предпосевная обработка",300,IF(B231="Внесение удобрений",90,IF(B231="Уборка",1893,"Введите коректное значение")))</f>
        <v>1893</v>
      </c>
      <c r="G231" s="88" t="n">
        <v>2348</v>
      </c>
      <c r="H231" s="87" t="n">
        <f aca="false">(F231/G231)*100</f>
        <v>80.6218057921635</v>
      </c>
      <c r="I231" s="88" t="n">
        <v>14</v>
      </c>
      <c r="J231" s="87" t="n">
        <f aca="false">C231*L231</f>
        <v>2.2</v>
      </c>
      <c r="K231" s="86" t="n">
        <f aca="false">J231*3.67</f>
        <v>8.074</v>
      </c>
      <c r="L231" s="86" t="n">
        <v>0.44</v>
      </c>
      <c r="M231" s="87" t="n">
        <f aca="false">(N231*O231)+(P231+Q231+R231)</f>
        <v>410.82</v>
      </c>
      <c r="N231" s="62" t="n">
        <v>438</v>
      </c>
      <c r="O231" s="0" t="n">
        <f aca="false">IF(Z231="Дизельное топливо",2.6,
 IF(Z231="Бензин",2.3,
 IF(Z231="Минеральные удобрения",0.89, IF(Z231="Пестициды",4.93,
 IF(Z231="Электроэнергия",0.5,"Введите коректное значение" )))))</f>
        <v>0.89</v>
      </c>
      <c r="P231" s="88" t="n">
        <v>11</v>
      </c>
      <c r="Q231" s="88" t="n">
        <v>2</v>
      </c>
      <c r="R231" s="88" t="n">
        <v>8</v>
      </c>
      <c r="S231" s="86" t="n">
        <f aca="false">M231+J231+E231+H231</f>
        <v>493.770805792164</v>
      </c>
      <c r="T231" s="86"/>
      <c r="U231" s="87" t="n">
        <f aca="false">J231-S231</f>
        <v>-491.570805792164</v>
      </c>
      <c r="V231" s="88" t="n">
        <v>65000</v>
      </c>
      <c r="W231" s="73" t="n">
        <v>7.084</v>
      </c>
      <c r="X231" s="87" t="n">
        <f aca="false">(W231+S231)/V231*100</f>
        <v>0.770545855064867</v>
      </c>
      <c r="Y231" s="0" t="str">
        <f aca="false">IF(AB231=1,"Предпосевная обработка",IF(AB231=2,"Внесение удобрений",IF(AB231=3,"Уборка","Введите коректное значение")))</f>
        <v>Введите коректное значение</v>
      </c>
      <c r="Z231" s="0" t="s">
        <v>133</v>
      </c>
      <c r="AA231" s="86"/>
      <c r="AI231" s="88"/>
    </row>
    <row r="232" customFormat="false" ht="15" hidden="false" customHeight="false" outlineLevel="0" collapsed="false">
      <c r="A232" s="59" t="n">
        <v>230</v>
      </c>
      <c r="B232" s="0" t="s">
        <v>132</v>
      </c>
      <c r="C232" s="85" t="n">
        <v>2.2</v>
      </c>
      <c r="D232" s="86" t="n">
        <v>0.645</v>
      </c>
      <c r="E232" s="87" t="n">
        <f aca="false">D232/C232</f>
        <v>0.293181818181818</v>
      </c>
      <c r="F232" s="88" t="n">
        <f aca="false">IF(B232="Предпосевная обработка",300,IF(B232="Внесение удобрений",90,IF(B232="Уборка",1893,"Введите коректное значение")))</f>
        <v>1893</v>
      </c>
      <c r="G232" s="88" t="n">
        <v>2167</v>
      </c>
      <c r="H232" s="87" t="n">
        <f aca="false">(F232/G232)*100</f>
        <v>87.3557914167051</v>
      </c>
      <c r="I232" s="88" t="n">
        <v>10</v>
      </c>
      <c r="J232" s="87" t="n">
        <f aca="false">C232*L232</f>
        <v>0.968</v>
      </c>
      <c r="K232" s="86" t="n">
        <f aca="false">J232*3.67</f>
        <v>3.55256</v>
      </c>
      <c r="L232" s="86" t="n">
        <v>0.44</v>
      </c>
      <c r="M232" s="87" t="n">
        <f aca="false">(N232*O232)+(P232+Q232+R232)</f>
        <v>1668.62</v>
      </c>
      <c r="N232" s="62" t="n">
        <v>334</v>
      </c>
      <c r="O232" s="0" t="n">
        <f aca="false">IF(Z232="Дизельное топливо",2.6,
 IF(Z232="Бензин",2.3,
 IF(Z232="Минеральные удобрения",0.89, IF(Z232="Пестициды",4.93,
 IF(Z232="Электроэнергия",0.5,"Введите коректное значение" )))))</f>
        <v>4.93</v>
      </c>
      <c r="P232" s="88" t="n">
        <v>12</v>
      </c>
      <c r="Q232" s="88" t="n">
        <v>1</v>
      </c>
      <c r="R232" s="88" t="n">
        <v>9</v>
      </c>
      <c r="S232" s="86" t="n">
        <f aca="false">M232+J232+E232+H232</f>
        <v>1757.23697323489</v>
      </c>
      <c r="T232" s="86"/>
      <c r="U232" s="87" t="n">
        <f aca="false">J232-S232</f>
        <v>-1756.26897323489</v>
      </c>
      <c r="V232" s="88" t="n">
        <v>64000</v>
      </c>
      <c r="W232" s="73" t="n">
        <v>6.072</v>
      </c>
      <c r="X232" s="87" t="n">
        <f aca="false">(W232+S232)/V232*100</f>
        <v>2.75517027067951</v>
      </c>
      <c r="Y232" s="0" t="str">
        <f aca="false">IF(AB232=1,"Предпосевная обработка",IF(AB232=2,"Внесение удобрений",IF(AB232=3,"Уборка","Введите коректное значение")))</f>
        <v>Введите коректное значение</v>
      </c>
      <c r="Z232" s="0" t="s">
        <v>138</v>
      </c>
      <c r="AA232" s="86"/>
      <c r="AI232" s="88"/>
    </row>
    <row r="233" customFormat="false" ht="15" hidden="false" customHeight="false" outlineLevel="0" collapsed="false">
      <c r="A233" s="59" t="n">
        <v>231</v>
      </c>
      <c r="B233" s="0" t="s">
        <v>136</v>
      </c>
      <c r="C233" s="85" t="n">
        <v>1.3</v>
      </c>
      <c r="D233" s="86" t="n">
        <v>0.645</v>
      </c>
      <c r="E233" s="87" t="n">
        <f aca="false">D233/C233</f>
        <v>0.496153846153846</v>
      </c>
      <c r="F233" s="88" t="n">
        <f aca="false">IF(B233="Предпосевная обработка",300,IF(B233="Внесение удобрений",90,IF(B233="Уборка",1893,"Введите коректное значение")))</f>
        <v>300</v>
      </c>
      <c r="G233" s="88" t="n">
        <v>2446</v>
      </c>
      <c r="H233" s="87" t="n">
        <f aca="false">(F233/G233)*100</f>
        <v>12.2649223221586</v>
      </c>
      <c r="I233" s="88" t="n">
        <v>11</v>
      </c>
      <c r="J233" s="87" t="n">
        <f aca="false">C233*L233</f>
        <v>0.572</v>
      </c>
      <c r="K233" s="86" t="n">
        <f aca="false">J233*3.67</f>
        <v>2.09924</v>
      </c>
      <c r="L233" s="86" t="n">
        <v>0.44</v>
      </c>
      <c r="M233" s="87" t="n">
        <f aca="false">(N233*O233)+(P233+Q233+R233)</f>
        <v>410.15</v>
      </c>
      <c r="N233" s="62" t="n">
        <v>435</v>
      </c>
      <c r="O233" s="0" t="n">
        <f aca="false">IF(Z233="Дизельное топливо",2.6,
 IF(Z233="Бензин",2.3,
 IF(Z233="Минеральные удобрения",0.89, IF(Z233="Пестициды",4.93,
 IF(Z233="Электроэнергия",0.5,"Введите коректное значение" )))))</f>
        <v>0.89</v>
      </c>
      <c r="P233" s="88" t="n">
        <v>13</v>
      </c>
      <c r="Q233" s="88" t="n">
        <v>2</v>
      </c>
      <c r="R233" s="88" t="n">
        <v>8</v>
      </c>
      <c r="S233" s="86" t="n">
        <f aca="false">M233+J233+E233+H233</f>
        <v>423.483076168313</v>
      </c>
      <c r="T233" s="86"/>
      <c r="U233" s="87" t="n">
        <f aca="false">J233-S233</f>
        <v>-422.911076168313</v>
      </c>
      <c r="V233" s="88" t="n">
        <v>63000</v>
      </c>
      <c r="W233" s="73" t="n">
        <v>4.698</v>
      </c>
      <c r="X233" s="87" t="n">
        <f aca="false">(W233+S233)/V233*100</f>
        <v>0.679652501854464</v>
      </c>
      <c r="Y233" s="0" t="str">
        <f aca="false">IF(AB233=1,"Предпосевная обработка",IF(AB233=2,"Внесение удобрений",IF(AB233=3,"Уборка","Введите коректное значение")))</f>
        <v>Введите коректное значение</v>
      </c>
      <c r="Z233" s="0" t="s">
        <v>133</v>
      </c>
      <c r="AA233" s="86"/>
      <c r="AI233" s="88"/>
    </row>
    <row r="234" customFormat="false" ht="15" hidden="false" customHeight="false" outlineLevel="0" collapsed="false">
      <c r="A234" s="59" t="n">
        <v>232</v>
      </c>
      <c r="B234" s="0" t="s">
        <v>132</v>
      </c>
      <c r="C234" s="85" t="n">
        <v>2.9</v>
      </c>
      <c r="D234" s="86" t="n">
        <v>0.645</v>
      </c>
      <c r="E234" s="87" t="n">
        <f aca="false">D234/C234</f>
        <v>0.222413793103448</v>
      </c>
      <c r="F234" s="88" t="n">
        <f aca="false">IF(B234="Предпосевная обработка",300,IF(B234="Внесение удобрений",90,IF(B234="Уборка",1893,"Введите коректное значение")))</f>
        <v>1893</v>
      </c>
      <c r="G234" s="88" t="n">
        <v>2418</v>
      </c>
      <c r="H234" s="87" t="n">
        <f aca="false">(F234/G234)*100</f>
        <v>78.287841191067</v>
      </c>
      <c r="I234" s="88" t="n">
        <v>29</v>
      </c>
      <c r="J234" s="87" t="n">
        <f aca="false">C234*L234</f>
        <v>1.276</v>
      </c>
      <c r="K234" s="86" t="n">
        <f aca="false">J234*3.67</f>
        <v>4.68292</v>
      </c>
      <c r="L234" s="86" t="n">
        <v>0.44</v>
      </c>
      <c r="M234" s="87" t="n">
        <f aca="false">(N234*O234)+(P234+Q234+R234)</f>
        <v>281.99</v>
      </c>
      <c r="N234" s="62" t="n">
        <v>291</v>
      </c>
      <c r="O234" s="0" t="n">
        <f aca="false">IF(Z234="Дизельное топливо",2.6,
 IF(Z234="Бензин",2.3,
 IF(Z234="Минеральные удобрения",0.89, IF(Z234="Пестициды",4.93,
 IF(Z234="Электроэнергия",0.5,"Введите коректное значение" )))))</f>
        <v>0.89</v>
      </c>
      <c r="P234" s="88" t="n">
        <v>13</v>
      </c>
      <c r="Q234" s="88" t="n">
        <v>1</v>
      </c>
      <c r="R234" s="88" t="n">
        <v>9</v>
      </c>
      <c r="S234" s="86" t="n">
        <f aca="false">M234+J234+E234+H234</f>
        <v>361.77625498417</v>
      </c>
      <c r="T234" s="86"/>
      <c r="U234" s="87" t="n">
        <f aca="false">J234-S234</f>
        <v>-360.50025498417</v>
      </c>
      <c r="V234" s="88" t="n">
        <v>56000</v>
      </c>
      <c r="W234" s="73" t="n">
        <v>5.133</v>
      </c>
      <c r="X234" s="87" t="n">
        <f aca="false">(W234+S234)/V234*100</f>
        <v>0.655195098186019</v>
      </c>
      <c r="Y234" s="0" t="str">
        <f aca="false">IF(AB234=1,"Предпосевная обработка",IF(AB234=2,"Внесение удобрений",IF(AB234=3,"Уборка","Введите коректное значение")))</f>
        <v>Введите коректное значение</v>
      </c>
      <c r="Z234" s="0" t="s">
        <v>133</v>
      </c>
      <c r="AA234" s="86"/>
      <c r="AI234" s="88"/>
    </row>
    <row r="235" customFormat="false" ht="15" hidden="false" customHeight="false" outlineLevel="0" collapsed="false">
      <c r="A235" s="59" t="n">
        <v>233</v>
      </c>
      <c r="B235" s="0" t="s">
        <v>134</v>
      </c>
      <c r="C235" s="85" t="n">
        <v>1.9</v>
      </c>
      <c r="D235" s="86" t="n">
        <v>0.645</v>
      </c>
      <c r="E235" s="87" t="n">
        <f aca="false">D235/C235</f>
        <v>0.339473684210526</v>
      </c>
      <c r="F235" s="88" t="n">
        <f aca="false">IF(B235="Предпосевная обработка",300,IF(B235="Внесение удобрений",90,IF(B235="Уборка",1893,"Введите коректное значение")))</f>
        <v>90</v>
      </c>
      <c r="G235" s="88" t="n">
        <v>2436</v>
      </c>
      <c r="H235" s="87" t="n">
        <f aca="false">(F235/G235)*100</f>
        <v>3.69458128078818</v>
      </c>
      <c r="I235" s="88" t="n">
        <v>16</v>
      </c>
      <c r="J235" s="87" t="n">
        <f aca="false">C235*L235</f>
        <v>0.836</v>
      </c>
      <c r="K235" s="86" t="n">
        <f aca="false">J235*3.67</f>
        <v>3.06812</v>
      </c>
      <c r="L235" s="86" t="n">
        <v>0.44</v>
      </c>
      <c r="M235" s="87" t="n">
        <f aca="false">(N235*O235)+(P235+Q235+R235)</f>
        <v>1229.6</v>
      </c>
      <c r="N235" s="62" t="n">
        <v>466</v>
      </c>
      <c r="O235" s="0" t="n">
        <f aca="false">IF(Z235="Дизельное топливо",2.6,
 IF(Z235="Бензин",2.3,
 IF(Z235="Минеральные удобрения",0.89, IF(Z235="Пестициды",4.93,
 IF(Z235="Электроэнергия",0.5,"Введите коректное значение" )))))</f>
        <v>2.6</v>
      </c>
      <c r="P235" s="88" t="n">
        <v>10</v>
      </c>
      <c r="Q235" s="88" t="n">
        <v>1</v>
      </c>
      <c r="R235" s="88" t="n">
        <v>7</v>
      </c>
      <c r="S235" s="86" t="n">
        <f aca="false">M235+J235+E235+H235</f>
        <v>1234.470054965</v>
      </c>
      <c r="T235" s="86"/>
      <c r="U235" s="87" t="n">
        <f aca="false">J235-S235</f>
        <v>-1233.634054965</v>
      </c>
      <c r="V235" s="88" t="n">
        <v>57000</v>
      </c>
      <c r="W235" s="73" t="n">
        <v>4.361</v>
      </c>
      <c r="X235" s="87" t="n">
        <f aca="false">(W235+S235)/V235*100</f>
        <v>2.17338781572807</v>
      </c>
      <c r="Y235" s="0" t="str">
        <f aca="false">IF(AB235=1,"Предпосевная обработка",IF(AB235=2,"Внесение удобрений",IF(AB235=3,"Уборка","Введите коректное значение")))</f>
        <v>Введите коректное значение</v>
      </c>
      <c r="Z235" s="0" t="s">
        <v>137</v>
      </c>
      <c r="AA235" s="86"/>
      <c r="AI235" s="88"/>
    </row>
    <row r="236" customFormat="false" ht="15" hidden="false" customHeight="false" outlineLevel="0" collapsed="false">
      <c r="A236" s="59" t="n">
        <v>234</v>
      </c>
      <c r="B236" s="0" t="s">
        <v>132</v>
      </c>
      <c r="C236" s="85" t="n">
        <v>5.9</v>
      </c>
      <c r="D236" s="86" t="n">
        <v>0.645</v>
      </c>
      <c r="E236" s="87" t="n">
        <f aca="false">D236/C236</f>
        <v>0.109322033898305</v>
      </c>
      <c r="F236" s="88" t="n">
        <f aca="false">IF(B236="Предпосевная обработка",300,IF(B236="Внесение удобрений",90,IF(B236="Уборка",1893,"Введите коректное значение")))</f>
        <v>1893</v>
      </c>
      <c r="G236" s="88" t="n">
        <v>2193</v>
      </c>
      <c r="H236" s="87" t="n">
        <f aca="false">(F236/G236)*100</f>
        <v>86.3201094391245</v>
      </c>
      <c r="I236" s="88" t="n">
        <v>14</v>
      </c>
      <c r="J236" s="87" t="n">
        <f aca="false">C236*L236</f>
        <v>2.596</v>
      </c>
      <c r="K236" s="86" t="n">
        <f aca="false">J236*3.67</f>
        <v>9.52732</v>
      </c>
      <c r="L236" s="86" t="n">
        <v>0.44</v>
      </c>
      <c r="M236" s="87" t="n">
        <f aca="false">(N236*O236)+(P236+Q236+R236)</f>
        <v>397.91</v>
      </c>
      <c r="N236" s="62" t="n">
        <v>419</v>
      </c>
      <c r="O236" s="0" t="n">
        <f aca="false">IF(Z236="Дизельное топливо",2.6,
 IF(Z236="Бензин",2.3,
 IF(Z236="Минеральные удобрения",0.89, IF(Z236="Пестициды",4.93,
 IF(Z236="Электроэнергия",0.5,"Введите коректное значение" )))))</f>
        <v>0.89</v>
      </c>
      <c r="P236" s="88" t="n">
        <v>15</v>
      </c>
      <c r="Q236" s="88" t="n">
        <v>1</v>
      </c>
      <c r="R236" s="88" t="n">
        <v>9</v>
      </c>
      <c r="S236" s="86" t="n">
        <f aca="false">M236+J236+E236+H236</f>
        <v>486.935431473023</v>
      </c>
      <c r="T236" s="86"/>
      <c r="U236" s="87" t="n">
        <f aca="false">J236-S236</f>
        <v>-484.339431473023</v>
      </c>
      <c r="V236" s="88" t="n">
        <v>63000</v>
      </c>
      <c r="W236" s="73" t="n">
        <v>4.437</v>
      </c>
      <c r="X236" s="87" t="n">
        <f aca="false">(W236+S236)/V236*100</f>
        <v>0.77995624043337</v>
      </c>
      <c r="Y236" s="0" t="str">
        <f aca="false">IF(AB236=1,"Предпосевная обработка",IF(AB236=2,"Внесение удобрений",IF(AB236=3,"Уборка","Введите коректное значение")))</f>
        <v>Введите коректное значение</v>
      </c>
      <c r="Z236" s="0" t="s">
        <v>133</v>
      </c>
      <c r="AA236" s="86"/>
      <c r="AI236" s="88"/>
    </row>
    <row r="237" customFormat="false" ht="15" hidden="false" customHeight="false" outlineLevel="0" collapsed="false">
      <c r="A237" s="59" t="n">
        <v>235</v>
      </c>
      <c r="B237" s="0" t="s">
        <v>134</v>
      </c>
      <c r="C237" s="85" t="n">
        <v>1</v>
      </c>
      <c r="D237" s="86" t="n">
        <v>0.645</v>
      </c>
      <c r="E237" s="87" t="n">
        <f aca="false">D237/C237</f>
        <v>0.645</v>
      </c>
      <c r="F237" s="88" t="n">
        <f aca="false">IF(B237="Предпосевная обработка",300,IF(B237="Внесение удобрений",90,IF(B237="Уборка",1893,"Введите коректное значение")))</f>
        <v>90</v>
      </c>
      <c r="G237" s="88" t="n">
        <v>2023</v>
      </c>
      <c r="H237" s="87" t="n">
        <f aca="false">(F237/G237)*100</f>
        <v>4.44883835887296</v>
      </c>
      <c r="I237" s="88" t="n">
        <v>23</v>
      </c>
      <c r="J237" s="87" t="n">
        <f aca="false">C237*L237</f>
        <v>0.44</v>
      </c>
      <c r="K237" s="86" t="n">
        <f aca="false">J237*3.67</f>
        <v>1.6148</v>
      </c>
      <c r="L237" s="86" t="n">
        <v>0.44</v>
      </c>
      <c r="M237" s="87" t="n">
        <f aca="false">(N237*O237)+(P237+Q237+R237)</f>
        <v>183</v>
      </c>
      <c r="N237" s="62" t="n">
        <v>324</v>
      </c>
      <c r="O237" s="0" t="n">
        <f aca="false">IF(Z237="Дизельное топливо",2.6,
 IF(Z237="Бензин",2.3,
 IF(Z237="Минеральные удобрения",0.89, IF(Z237="Пестициды",4.93,
 IF(Z237="Электроэнергия",0.5,"Введите коректное значение" )))))</f>
        <v>0.5</v>
      </c>
      <c r="P237" s="88" t="n">
        <v>11</v>
      </c>
      <c r="Q237" s="88" t="n">
        <v>1</v>
      </c>
      <c r="R237" s="88" t="n">
        <v>9</v>
      </c>
      <c r="S237" s="86" t="n">
        <f aca="false">M237+J237+E237+H237</f>
        <v>188.533838358873</v>
      </c>
      <c r="T237" s="86"/>
      <c r="U237" s="87" t="n">
        <f aca="false">J237-S237</f>
        <v>-188.093838358873</v>
      </c>
      <c r="V237" s="88" t="n">
        <v>54000</v>
      </c>
      <c r="W237" s="73" t="n">
        <v>6.512</v>
      </c>
      <c r="X237" s="87" t="n">
        <f aca="false">(W237+S237)/V237*100</f>
        <v>0.361195996960876</v>
      </c>
      <c r="Y237" s="0" t="str">
        <f aca="false">IF(AB237=1,"Предпосевная обработка",IF(AB237=2,"Внесение удобрений",IF(AB237=3,"Уборка","Введите коректное значение")))</f>
        <v>Введите коректное значение</v>
      </c>
      <c r="Z237" s="0" t="s">
        <v>139</v>
      </c>
      <c r="AA237" s="86"/>
      <c r="AI237" s="88"/>
    </row>
    <row r="238" customFormat="false" ht="15" hidden="false" customHeight="false" outlineLevel="0" collapsed="false">
      <c r="A238" s="59" t="n">
        <v>236</v>
      </c>
      <c r="B238" s="0" t="s">
        <v>136</v>
      </c>
      <c r="C238" s="85" t="n">
        <v>4.6</v>
      </c>
      <c r="D238" s="86" t="n">
        <v>0.645</v>
      </c>
      <c r="E238" s="87" t="n">
        <f aca="false">D238/C238</f>
        <v>0.140217391304348</v>
      </c>
      <c r="F238" s="88" t="n">
        <f aca="false">IF(B238="Предпосевная обработка",300,IF(B238="Внесение удобрений",90,IF(B238="Уборка",1893,"Введите коректное значение")))</f>
        <v>300</v>
      </c>
      <c r="G238" s="88" t="n">
        <v>2289</v>
      </c>
      <c r="H238" s="87" t="n">
        <f aca="false">(F238/G238)*100</f>
        <v>13.1061598951507</v>
      </c>
      <c r="I238" s="88" t="n">
        <v>18</v>
      </c>
      <c r="J238" s="87" t="n">
        <f aca="false">C238*L238</f>
        <v>2.024</v>
      </c>
      <c r="K238" s="86" t="n">
        <f aca="false">J238*3.67</f>
        <v>7.42808</v>
      </c>
      <c r="L238" s="86" t="n">
        <v>0.44</v>
      </c>
      <c r="M238" s="87" t="n">
        <f aca="false">(N238*O238)+(P238+Q238+R238)</f>
        <v>809.2</v>
      </c>
      <c r="N238" s="62" t="n">
        <v>302</v>
      </c>
      <c r="O238" s="0" t="n">
        <f aca="false">IF(Z238="Дизельное топливо",2.6,
 IF(Z238="Бензин",2.3,
 IF(Z238="Минеральные удобрения",0.89, IF(Z238="Пестициды",4.93,
 IF(Z238="Электроэнергия",0.5,"Введите коректное значение" )))))</f>
        <v>2.6</v>
      </c>
      <c r="P238" s="88" t="n">
        <v>13</v>
      </c>
      <c r="Q238" s="88" t="n">
        <v>2</v>
      </c>
      <c r="R238" s="88" t="n">
        <v>9</v>
      </c>
      <c r="S238" s="86" t="n">
        <f aca="false">M238+J238+E238+H238</f>
        <v>824.470377286455</v>
      </c>
      <c r="T238" s="86"/>
      <c r="U238" s="87" t="n">
        <f aca="false">J238-S238</f>
        <v>-822.446377286455</v>
      </c>
      <c r="V238" s="88" t="n">
        <v>50000</v>
      </c>
      <c r="W238" s="73" t="n">
        <v>6.48</v>
      </c>
      <c r="X238" s="87" t="n">
        <f aca="false">(W238+S238)/V238*100</f>
        <v>1.66190075457291</v>
      </c>
      <c r="Y238" s="0" t="str">
        <f aca="false">IF(AB238=1,"Предпосевная обработка",IF(AB238=2,"Внесение удобрений",IF(AB238=3,"Уборка","Введите коректное значение")))</f>
        <v>Введите коректное значение</v>
      </c>
      <c r="Z238" s="0" t="s">
        <v>137</v>
      </c>
      <c r="AA238" s="86"/>
      <c r="AI238" s="88"/>
    </row>
    <row r="239" customFormat="false" ht="15" hidden="false" customHeight="false" outlineLevel="0" collapsed="false">
      <c r="A239" s="59" t="n">
        <v>237</v>
      </c>
      <c r="B239" s="0" t="s">
        <v>134</v>
      </c>
      <c r="C239" s="85" t="n">
        <v>1.6</v>
      </c>
      <c r="D239" s="86" t="n">
        <v>0.645</v>
      </c>
      <c r="E239" s="87" t="n">
        <f aca="false">D239/C239</f>
        <v>0.403125</v>
      </c>
      <c r="F239" s="88" t="n">
        <f aca="false">IF(B239="Предпосевная обработка",300,IF(B239="Внесение удобрений",90,IF(B239="Уборка",1893,"Введите коректное значение")))</f>
        <v>90</v>
      </c>
      <c r="G239" s="88" t="n">
        <v>2049</v>
      </c>
      <c r="H239" s="87" t="n">
        <f aca="false">(F239/G239)*100</f>
        <v>4.39238653001464</v>
      </c>
      <c r="I239" s="88" t="n">
        <v>30</v>
      </c>
      <c r="J239" s="87" t="n">
        <f aca="false">C239*L239</f>
        <v>0.704</v>
      </c>
      <c r="K239" s="86" t="n">
        <f aca="false">J239*3.67</f>
        <v>2.58368</v>
      </c>
      <c r="L239" s="86" t="n">
        <v>0.44</v>
      </c>
      <c r="M239" s="87" t="n">
        <f aca="false">(N239*O239)+(P239+Q239+R239)</f>
        <v>309.2</v>
      </c>
      <c r="N239" s="62" t="n">
        <v>124</v>
      </c>
      <c r="O239" s="0" t="n">
        <f aca="false">IF(Z239="Дизельное топливо",2.6,
 IF(Z239="Бензин",2.3,
 IF(Z239="Минеральные удобрения",0.89, IF(Z239="Пестициды",4.93,
 IF(Z239="Электроэнергия",0.5,"Введите коректное значение" )))))</f>
        <v>2.3</v>
      </c>
      <c r="P239" s="88" t="n">
        <v>15</v>
      </c>
      <c r="Q239" s="88" t="n">
        <v>2</v>
      </c>
      <c r="R239" s="88" t="n">
        <v>7</v>
      </c>
      <c r="S239" s="86" t="n">
        <f aca="false">M239+J239+E239+H239</f>
        <v>314.699511530015</v>
      </c>
      <c r="T239" s="86"/>
      <c r="U239" s="87" t="n">
        <f aca="false">J239-S239</f>
        <v>-313.995511530015</v>
      </c>
      <c r="V239" s="88" t="n">
        <v>62000</v>
      </c>
      <c r="W239" s="73" t="n">
        <v>6.336</v>
      </c>
      <c r="X239" s="87" t="n">
        <f aca="false">(W239+S239)/V239*100</f>
        <v>0.517799212145185</v>
      </c>
      <c r="Y239" s="0" t="str">
        <f aca="false">IF(AB239=1,"Предпосевная обработка",IF(AB239=2,"Внесение удобрений",IF(AB239=3,"Уборка","Введите коректное значение")))</f>
        <v>Введите коректное значение</v>
      </c>
      <c r="Z239" s="0" t="s">
        <v>135</v>
      </c>
      <c r="AA239" s="86"/>
      <c r="AI239" s="88"/>
    </row>
    <row r="240" customFormat="false" ht="15" hidden="false" customHeight="false" outlineLevel="0" collapsed="false">
      <c r="A240" s="59" t="n">
        <v>238</v>
      </c>
      <c r="B240" s="0" t="s">
        <v>136</v>
      </c>
      <c r="C240" s="85" t="n">
        <v>4.3</v>
      </c>
      <c r="D240" s="86" t="n">
        <v>0.645</v>
      </c>
      <c r="E240" s="87" t="n">
        <f aca="false">D240/C240</f>
        <v>0.15</v>
      </c>
      <c r="F240" s="88" t="n">
        <f aca="false">IF(B240="Предпосевная обработка",300,IF(B240="Внесение удобрений",90,IF(B240="Уборка",1893,"Введите коректное значение")))</f>
        <v>300</v>
      </c>
      <c r="G240" s="88" t="n">
        <v>2335</v>
      </c>
      <c r="H240" s="87" t="n">
        <f aca="false">(F240/G240)*100</f>
        <v>12.847965738758</v>
      </c>
      <c r="I240" s="88" t="n">
        <v>12</v>
      </c>
      <c r="J240" s="87" t="n">
        <f aca="false">C240*L240</f>
        <v>1.892</v>
      </c>
      <c r="K240" s="86" t="n">
        <f aca="false">J240*3.67</f>
        <v>6.94364</v>
      </c>
      <c r="L240" s="86" t="n">
        <v>0.44</v>
      </c>
      <c r="M240" s="87" t="n">
        <f aca="false">(N240*O240)+(P240+Q240+R240)</f>
        <v>1024.8</v>
      </c>
      <c r="N240" s="62" t="n">
        <v>436</v>
      </c>
      <c r="O240" s="0" t="n">
        <f aca="false">IF(Z240="Дизельное топливо",2.6,
 IF(Z240="Бензин",2.3,
 IF(Z240="Минеральные удобрения",0.89, IF(Z240="Пестициды",4.93,
 IF(Z240="Электроэнергия",0.5,"Введите коректное значение" )))))</f>
        <v>2.3</v>
      </c>
      <c r="P240" s="88" t="n">
        <v>13</v>
      </c>
      <c r="Q240" s="88" t="n">
        <v>2</v>
      </c>
      <c r="R240" s="88" t="n">
        <v>7</v>
      </c>
      <c r="S240" s="86" t="n">
        <f aca="false">M240+J240+E240+H240</f>
        <v>1039.68996573876</v>
      </c>
      <c r="T240" s="86"/>
      <c r="U240" s="87" t="n">
        <f aca="false">J240-S240</f>
        <v>-1037.79796573876</v>
      </c>
      <c r="V240" s="88" t="n">
        <v>64000</v>
      </c>
      <c r="W240" s="73" t="n">
        <v>5.368</v>
      </c>
      <c r="X240" s="87" t="n">
        <f aca="false">(W240+S240)/V240*100</f>
        <v>1.63290307146681</v>
      </c>
      <c r="Y240" s="0" t="str">
        <f aca="false">IF(AB240=1,"Предпосевная обработка",IF(AB240=2,"Внесение удобрений",IF(AB240=3,"Уборка","Введите коректное значение")))</f>
        <v>Введите коректное значение</v>
      </c>
      <c r="Z240" s="0" t="s">
        <v>135</v>
      </c>
      <c r="AA240" s="86"/>
      <c r="AI240" s="88"/>
    </row>
    <row r="241" customFormat="false" ht="15" hidden="false" customHeight="false" outlineLevel="0" collapsed="false">
      <c r="A241" s="59" t="n">
        <v>239</v>
      </c>
      <c r="B241" s="0" t="s">
        <v>132</v>
      </c>
      <c r="C241" s="85" t="n">
        <v>2</v>
      </c>
      <c r="D241" s="86" t="n">
        <v>0.645</v>
      </c>
      <c r="E241" s="87" t="n">
        <f aca="false">D241/C241</f>
        <v>0.3225</v>
      </c>
      <c r="F241" s="88" t="n">
        <f aca="false">IF(B241="Предпосевная обработка",300,IF(B241="Внесение удобрений",90,IF(B241="Уборка",1893,"Введите коректное значение")))</f>
        <v>1893</v>
      </c>
      <c r="G241" s="88" t="n">
        <v>2413</v>
      </c>
      <c r="H241" s="87" t="n">
        <f aca="false">(F241/G241)*100</f>
        <v>78.4500621632822</v>
      </c>
      <c r="I241" s="88" t="n">
        <v>12</v>
      </c>
      <c r="J241" s="87" t="n">
        <f aca="false">C241*L241</f>
        <v>0.88</v>
      </c>
      <c r="K241" s="86" t="n">
        <f aca="false">J241*3.67</f>
        <v>3.2296</v>
      </c>
      <c r="L241" s="86" t="n">
        <v>0.44</v>
      </c>
      <c r="M241" s="87" t="n">
        <f aca="false">(N241*O241)+(P241+Q241+R241)</f>
        <v>259.74</v>
      </c>
      <c r="N241" s="62" t="n">
        <v>266</v>
      </c>
      <c r="O241" s="0" t="n">
        <f aca="false">IF(Z241="Дизельное топливо",2.6,
 IF(Z241="Бензин",2.3,
 IF(Z241="Минеральные удобрения",0.89, IF(Z241="Пестициды",4.93,
 IF(Z241="Электроэнергия",0.5,"Введите коректное значение" )))))</f>
        <v>0.89</v>
      </c>
      <c r="P241" s="88" t="n">
        <v>14</v>
      </c>
      <c r="Q241" s="88" t="n">
        <v>1</v>
      </c>
      <c r="R241" s="88" t="n">
        <v>8</v>
      </c>
      <c r="S241" s="86" t="n">
        <f aca="false">M241+J241+E241+H241</f>
        <v>339.392562163282</v>
      </c>
      <c r="T241" s="86"/>
      <c r="U241" s="87" t="n">
        <f aca="false">J241-S241</f>
        <v>-338.512562163282</v>
      </c>
      <c r="V241" s="88" t="n">
        <v>55000</v>
      </c>
      <c r="W241" s="73" t="n">
        <v>5.192</v>
      </c>
      <c r="X241" s="87" t="n">
        <f aca="false">(W241+S241)/V241*100</f>
        <v>0.626517385751422</v>
      </c>
      <c r="Y241" s="0" t="str">
        <f aca="false">IF(AB241=1,"Предпосевная обработка",IF(AB241=2,"Внесение удобрений",IF(AB241=3,"Уборка","Введите коректное значение")))</f>
        <v>Введите коректное значение</v>
      </c>
      <c r="Z241" s="0" t="s">
        <v>133</v>
      </c>
      <c r="AA241" s="86"/>
      <c r="AI241" s="88"/>
    </row>
    <row r="242" customFormat="false" ht="15" hidden="false" customHeight="false" outlineLevel="0" collapsed="false">
      <c r="A242" s="59" t="n">
        <v>240</v>
      </c>
      <c r="B242" s="0" t="s">
        <v>136</v>
      </c>
      <c r="C242" s="85" t="n">
        <v>1.3</v>
      </c>
      <c r="D242" s="86" t="n">
        <v>0.645</v>
      </c>
      <c r="E242" s="87" t="n">
        <f aca="false">D242/C242</f>
        <v>0.496153846153846</v>
      </c>
      <c r="F242" s="88" t="n">
        <f aca="false">IF(B242="Предпосевная обработка",300,IF(B242="Внесение удобрений",90,IF(B242="Уборка",1893,"Введите коректное значение")))</f>
        <v>300</v>
      </c>
      <c r="G242" s="88" t="n">
        <v>2131</v>
      </c>
      <c r="H242" s="87" t="n">
        <f aca="false">(F242/G242)*100</f>
        <v>14.07789770061</v>
      </c>
      <c r="I242" s="88" t="n">
        <v>11</v>
      </c>
      <c r="J242" s="87" t="n">
        <f aca="false">C242*L242</f>
        <v>0.572</v>
      </c>
      <c r="K242" s="86" t="n">
        <f aca="false">J242*3.67</f>
        <v>2.09924</v>
      </c>
      <c r="L242" s="86" t="n">
        <v>0.44</v>
      </c>
      <c r="M242" s="87" t="n">
        <f aca="false">(N242*O242)+(P242+Q242+R242)</f>
        <v>132.14</v>
      </c>
      <c r="N242" s="62" t="n">
        <v>126</v>
      </c>
      <c r="O242" s="0" t="n">
        <f aca="false">IF(Z242="Дизельное топливо",2.6,
 IF(Z242="Бензин",2.3,
 IF(Z242="Минеральные удобрения",0.89, IF(Z242="Пестициды",4.93,
 IF(Z242="Электроэнергия",0.5,"Введите коректное значение" )))))</f>
        <v>0.89</v>
      </c>
      <c r="P242" s="88" t="n">
        <v>10</v>
      </c>
      <c r="Q242" s="88" t="n">
        <v>1</v>
      </c>
      <c r="R242" s="88" t="n">
        <v>9</v>
      </c>
      <c r="S242" s="86" t="n">
        <f aca="false">M242+J242+E242+H242</f>
        <v>147.286051546764</v>
      </c>
      <c r="T242" s="86"/>
      <c r="U242" s="87" t="n">
        <f aca="false">J242-S242</f>
        <v>-146.714051546764</v>
      </c>
      <c r="V242" s="88" t="n">
        <v>57000</v>
      </c>
      <c r="W242" s="73" t="n">
        <v>5.16</v>
      </c>
      <c r="X242" s="87" t="n">
        <f aca="false">(W242+S242)/V242*100</f>
        <v>0.267449213239937</v>
      </c>
      <c r="Y242" s="0" t="str">
        <f aca="false">IF(AB242=1,"Предпосевная обработка",IF(AB242=2,"Внесение удобрений",IF(AB242=3,"Уборка","Введите коректное значение")))</f>
        <v>Введите коректное значение</v>
      </c>
      <c r="Z242" s="0" t="s">
        <v>133</v>
      </c>
      <c r="AA242" s="86"/>
      <c r="AI242" s="88"/>
    </row>
    <row r="243" customFormat="false" ht="15" hidden="false" customHeight="false" outlineLevel="0" collapsed="false">
      <c r="A243" s="59" t="n">
        <v>241</v>
      </c>
      <c r="B243" s="0" t="s">
        <v>134</v>
      </c>
      <c r="C243" s="85" t="n">
        <v>1.5</v>
      </c>
      <c r="D243" s="86" t="n">
        <v>0.645</v>
      </c>
      <c r="E243" s="87" t="n">
        <f aca="false">D243/C243</f>
        <v>0.43</v>
      </c>
      <c r="F243" s="88" t="n">
        <f aca="false">IF(B243="Предпосевная обработка",300,IF(B243="Внесение удобрений",90,IF(B243="Уборка",1893,"Введите коректное значение")))</f>
        <v>90</v>
      </c>
      <c r="G243" s="88" t="n">
        <v>2144</v>
      </c>
      <c r="H243" s="87" t="n">
        <f aca="false">(F243/G243)*100</f>
        <v>4.19776119402985</v>
      </c>
      <c r="I243" s="88" t="n">
        <v>24</v>
      </c>
      <c r="J243" s="87" t="n">
        <f aca="false">C243*L243</f>
        <v>0.66</v>
      </c>
      <c r="K243" s="86" t="n">
        <f aca="false">J243*3.67</f>
        <v>2.4222</v>
      </c>
      <c r="L243" s="86" t="n">
        <v>0.44</v>
      </c>
      <c r="M243" s="87" t="n">
        <f aca="false">(N243*O243)+(P243+Q243+R243)</f>
        <v>950.77</v>
      </c>
      <c r="N243" s="62" t="n">
        <v>189</v>
      </c>
      <c r="O243" s="0" t="n">
        <f aca="false">IF(Z243="Дизельное топливо",2.6,
 IF(Z243="Бензин",2.3,
 IF(Z243="Минеральные удобрения",0.89, IF(Z243="Пестициды",4.93,
 IF(Z243="Электроэнергия",0.5,"Введите коректное значение" )))))</f>
        <v>4.93</v>
      </c>
      <c r="P243" s="88" t="n">
        <v>10</v>
      </c>
      <c r="Q243" s="88" t="n">
        <v>2</v>
      </c>
      <c r="R243" s="88" t="n">
        <v>7</v>
      </c>
      <c r="S243" s="86" t="n">
        <f aca="false">M243+J243+E243+H243</f>
        <v>956.05776119403</v>
      </c>
      <c r="T243" s="86"/>
      <c r="U243" s="87" t="n">
        <f aca="false">J243-S243</f>
        <v>-955.39776119403</v>
      </c>
      <c r="V243" s="88" t="n">
        <v>55000</v>
      </c>
      <c r="W243" s="73" t="n">
        <v>5.796</v>
      </c>
      <c r="X243" s="87" t="n">
        <f aca="false">(W243+S243)/V243*100</f>
        <v>1.74882502035278</v>
      </c>
      <c r="Y243" s="0" t="str">
        <f aca="false">IF(AB243=1,"Предпосевная обработка",IF(AB243=2,"Внесение удобрений",IF(AB243=3,"Уборка","Введите коректное значение")))</f>
        <v>Введите коректное значение</v>
      </c>
      <c r="Z243" s="0" t="s">
        <v>138</v>
      </c>
      <c r="AA243" s="86"/>
      <c r="AI243" s="88"/>
    </row>
    <row r="244" customFormat="false" ht="15" hidden="false" customHeight="false" outlineLevel="0" collapsed="false">
      <c r="A244" s="59" t="n">
        <v>242</v>
      </c>
      <c r="B244" s="0" t="s">
        <v>134</v>
      </c>
      <c r="C244" s="85" t="n">
        <v>1.9</v>
      </c>
      <c r="D244" s="86" t="n">
        <v>0.645</v>
      </c>
      <c r="E244" s="87" t="n">
        <f aca="false">D244/C244</f>
        <v>0.339473684210526</v>
      </c>
      <c r="F244" s="88" t="n">
        <f aca="false">IF(B244="Предпосевная обработка",300,IF(B244="Внесение удобрений",90,IF(B244="Уборка",1893,"Введите коректное значение")))</f>
        <v>90</v>
      </c>
      <c r="G244" s="88" t="n">
        <v>2226</v>
      </c>
      <c r="H244" s="87" t="n">
        <f aca="false">(F244/G244)*100</f>
        <v>4.04312668463612</v>
      </c>
      <c r="I244" s="88" t="n">
        <v>23</v>
      </c>
      <c r="J244" s="87" t="n">
        <f aca="false">C244*L244</f>
        <v>0.836</v>
      </c>
      <c r="K244" s="86" t="n">
        <f aca="false">J244*3.67</f>
        <v>3.06812</v>
      </c>
      <c r="L244" s="86" t="n">
        <v>0.44</v>
      </c>
      <c r="M244" s="87" t="n">
        <f aca="false">(N244*O244)+(P244+Q244+R244)</f>
        <v>2129.11</v>
      </c>
      <c r="N244" s="62" t="n">
        <v>427</v>
      </c>
      <c r="O244" s="0" t="n">
        <f aca="false">IF(Z244="Дизельное топливо",2.6,
 IF(Z244="Бензин",2.3,
 IF(Z244="Минеральные удобрения",0.89, IF(Z244="Пестициды",4.93,
 IF(Z244="Электроэнергия",0.5,"Введите коректное значение" )))))</f>
        <v>4.93</v>
      </c>
      <c r="P244" s="88" t="n">
        <v>14</v>
      </c>
      <c r="Q244" s="88" t="n">
        <v>1</v>
      </c>
      <c r="R244" s="88" t="n">
        <v>9</v>
      </c>
      <c r="S244" s="86" t="n">
        <f aca="false">M244+J244+E244+H244</f>
        <v>2134.32860036885</v>
      </c>
      <c r="T244" s="86"/>
      <c r="U244" s="87" t="n">
        <f aca="false">J244-S244</f>
        <v>-2133.49260036885</v>
      </c>
      <c r="V244" s="88" t="n">
        <v>64000</v>
      </c>
      <c r="W244" s="73" t="n">
        <v>6.278</v>
      </c>
      <c r="X244" s="87" t="n">
        <f aca="false">(W244+S244)/V244*100</f>
        <v>3.34469781307632</v>
      </c>
      <c r="Y244" s="0" t="str">
        <f aca="false">IF(AB244=1,"Предпосевная обработка",IF(AB244=2,"Внесение удобрений",IF(AB244=3,"Уборка","Введите коректное значение")))</f>
        <v>Введите коректное значение</v>
      </c>
      <c r="Z244" s="0" t="s">
        <v>138</v>
      </c>
      <c r="AA244" s="86"/>
      <c r="AI244" s="88"/>
    </row>
    <row r="245" customFormat="false" ht="15" hidden="false" customHeight="false" outlineLevel="0" collapsed="false">
      <c r="A245" s="59" t="n">
        <v>243</v>
      </c>
      <c r="B245" s="0" t="s">
        <v>132</v>
      </c>
      <c r="C245" s="85" t="n">
        <v>1.9</v>
      </c>
      <c r="D245" s="86" t="n">
        <v>0.645</v>
      </c>
      <c r="E245" s="87" t="n">
        <f aca="false">D245/C245</f>
        <v>0.339473684210526</v>
      </c>
      <c r="F245" s="88" t="n">
        <f aca="false">IF(B245="Предпосевная обработка",300,IF(B245="Внесение удобрений",90,IF(B245="Уборка",1893,"Введите коректное значение")))</f>
        <v>1893</v>
      </c>
      <c r="G245" s="88" t="n">
        <v>2184</v>
      </c>
      <c r="H245" s="87" t="n">
        <f aca="false">(F245/G245)*100</f>
        <v>86.6758241758242</v>
      </c>
      <c r="I245" s="88" t="n">
        <v>28</v>
      </c>
      <c r="J245" s="87" t="n">
        <f aca="false">C245*L245</f>
        <v>0.836</v>
      </c>
      <c r="K245" s="86" t="n">
        <f aca="false">J245*3.67</f>
        <v>3.06812</v>
      </c>
      <c r="L245" s="86" t="n">
        <v>0.44</v>
      </c>
      <c r="M245" s="87" t="n">
        <f aca="false">(N245*O245)+(P245+Q245+R245)</f>
        <v>162.5</v>
      </c>
      <c r="N245" s="62" t="n">
        <v>283</v>
      </c>
      <c r="O245" s="0" t="n">
        <f aca="false">IF(Z245="Дизельное топливо",2.6,
 IF(Z245="Бензин",2.3,
 IF(Z245="Минеральные удобрения",0.89, IF(Z245="Пестициды",4.93,
 IF(Z245="Электроэнергия",0.5,"Введите коректное значение" )))))</f>
        <v>0.5</v>
      </c>
      <c r="P245" s="88" t="n">
        <v>11</v>
      </c>
      <c r="Q245" s="88" t="n">
        <v>1</v>
      </c>
      <c r="R245" s="88" t="n">
        <v>9</v>
      </c>
      <c r="S245" s="86" t="n">
        <f aca="false">M245+J245+E245+H245</f>
        <v>250.351297860035</v>
      </c>
      <c r="T245" s="86"/>
      <c r="U245" s="87" t="n">
        <f aca="false">J245-S245</f>
        <v>-249.515297860035</v>
      </c>
      <c r="V245" s="88" t="n">
        <v>52000</v>
      </c>
      <c r="W245" s="73" t="n">
        <v>5.278</v>
      </c>
      <c r="X245" s="87" t="n">
        <f aca="false">(W245+S245)/V245*100</f>
        <v>0.49159480357699</v>
      </c>
      <c r="Y245" s="0" t="str">
        <f aca="false">IF(AB245=1,"Предпосевная обработка",IF(AB245=2,"Внесение удобрений",IF(AB245=3,"Уборка","Введите коректное значение")))</f>
        <v>Введите коректное значение</v>
      </c>
      <c r="Z245" s="0" t="s">
        <v>139</v>
      </c>
      <c r="AA245" s="86"/>
      <c r="AI245" s="88"/>
    </row>
    <row r="246" customFormat="false" ht="15" hidden="false" customHeight="false" outlineLevel="0" collapsed="false">
      <c r="A246" s="59" t="n">
        <v>244</v>
      </c>
      <c r="B246" s="0" t="s">
        <v>136</v>
      </c>
      <c r="C246" s="85" t="n">
        <v>6.4</v>
      </c>
      <c r="D246" s="86" t="n">
        <v>0.645</v>
      </c>
      <c r="E246" s="87" t="n">
        <f aca="false">D246/C246</f>
        <v>0.10078125</v>
      </c>
      <c r="F246" s="88" t="n">
        <f aca="false">IF(B246="Предпосевная обработка",300,IF(B246="Внесение удобрений",90,IF(B246="Уборка",1893,"Введите коректное значение")))</f>
        <v>300</v>
      </c>
      <c r="G246" s="88" t="n">
        <v>2084</v>
      </c>
      <c r="H246" s="87" t="n">
        <f aca="false">(F246/G246)*100</f>
        <v>14.3953934740883</v>
      </c>
      <c r="I246" s="88" t="n">
        <v>25</v>
      </c>
      <c r="J246" s="87" t="n">
        <f aca="false">C246*L246</f>
        <v>2.816</v>
      </c>
      <c r="K246" s="86" t="n">
        <f aca="false">J246*3.67</f>
        <v>10.33472</v>
      </c>
      <c r="L246" s="86" t="n">
        <v>0.44</v>
      </c>
      <c r="M246" s="87" t="n">
        <f aca="false">(N246*O246)+(P246+Q246+R246)</f>
        <v>168.5</v>
      </c>
      <c r="N246" s="62" t="n">
        <v>299</v>
      </c>
      <c r="O246" s="0" t="n">
        <f aca="false">IF(Z246="Дизельное топливо",2.6,
 IF(Z246="Бензин",2.3,
 IF(Z246="Минеральные удобрения",0.89, IF(Z246="Пестициды",4.93,
 IF(Z246="Электроэнергия",0.5,"Введите коректное значение" )))))</f>
        <v>0.5</v>
      </c>
      <c r="P246" s="88" t="n">
        <v>11</v>
      </c>
      <c r="Q246" s="88" t="n">
        <v>1</v>
      </c>
      <c r="R246" s="88" t="n">
        <v>7</v>
      </c>
      <c r="S246" s="86" t="n">
        <f aca="false">M246+J246+E246+H246</f>
        <v>185.812174724088</v>
      </c>
      <c r="T246" s="86"/>
      <c r="U246" s="87" t="n">
        <f aca="false">J246-S246</f>
        <v>-182.996174724088</v>
      </c>
      <c r="V246" s="88" t="n">
        <v>50000</v>
      </c>
      <c r="W246" s="73" t="n">
        <v>4.675</v>
      </c>
      <c r="X246" s="87" t="n">
        <f aca="false">(W246+S246)/V246*100</f>
        <v>0.380974349448177</v>
      </c>
      <c r="Y246" s="0" t="str">
        <f aca="false">IF(AB246=1,"Предпосевная обработка",IF(AB246=2,"Внесение удобрений",IF(AB246=3,"Уборка","Введите коректное значение")))</f>
        <v>Введите коректное значение</v>
      </c>
      <c r="Z246" s="0" t="s">
        <v>139</v>
      </c>
      <c r="AA246" s="86"/>
      <c r="AI246" s="88"/>
    </row>
    <row r="247" customFormat="false" ht="15" hidden="false" customHeight="false" outlineLevel="0" collapsed="false">
      <c r="A247" s="59" t="n">
        <v>245</v>
      </c>
      <c r="B247" s="0" t="s">
        <v>132</v>
      </c>
      <c r="C247" s="85" t="n">
        <v>4.2</v>
      </c>
      <c r="D247" s="86" t="n">
        <v>0.645</v>
      </c>
      <c r="E247" s="87" t="n">
        <f aca="false">D247/C247</f>
        <v>0.153571428571429</v>
      </c>
      <c r="F247" s="88" t="n">
        <f aca="false">IF(B247="Предпосевная обработка",300,IF(B247="Внесение удобрений",90,IF(B247="Уборка",1893,"Введите коректное значение")))</f>
        <v>1893</v>
      </c>
      <c r="G247" s="88" t="n">
        <v>2246</v>
      </c>
      <c r="H247" s="87" t="n">
        <f aca="false">(F247/G247)*100</f>
        <v>84.2831700801425</v>
      </c>
      <c r="I247" s="88" t="n">
        <v>21</v>
      </c>
      <c r="J247" s="87" t="n">
        <f aca="false">C247*L247</f>
        <v>1.848</v>
      </c>
      <c r="K247" s="86" t="n">
        <f aca="false">J247*3.67</f>
        <v>6.78216</v>
      </c>
      <c r="L247" s="86" t="n">
        <v>0.44</v>
      </c>
      <c r="M247" s="87" t="n">
        <f aca="false">(N247*O247)+(P247+Q247+R247)</f>
        <v>555.6</v>
      </c>
      <c r="N247" s="62" t="n">
        <v>206</v>
      </c>
      <c r="O247" s="0" t="n">
        <f aca="false">IF(Z247="Дизельное топливо",2.6,
 IF(Z247="Бензин",2.3,
 IF(Z247="Минеральные удобрения",0.89, IF(Z247="Пестициды",4.93,
 IF(Z247="Электроэнергия",0.5,"Введите коректное значение" )))))</f>
        <v>2.6</v>
      </c>
      <c r="P247" s="88" t="n">
        <v>10</v>
      </c>
      <c r="Q247" s="88" t="n">
        <v>2</v>
      </c>
      <c r="R247" s="88" t="n">
        <v>8</v>
      </c>
      <c r="S247" s="86" t="n">
        <f aca="false">M247+J247+E247+H247</f>
        <v>641.884741508714</v>
      </c>
      <c r="T247" s="86"/>
      <c r="U247" s="87" t="n">
        <f aca="false">J247-S247</f>
        <v>-640.036741508714</v>
      </c>
      <c r="V247" s="88" t="n">
        <v>61000</v>
      </c>
      <c r="W247" s="73" t="n">
        <v>5.916</v>
      </c>
      <c r="X247" s="87" t="n">
        <f aca="false">(W247+S247)/V247*100</f>
        <v>1.06196842870281</v>
      </c>
      <c r="Y247" s="0" t="str">
        <f aca="false">IF(AB247=1,"Предпосевная обработка",IF(AB247=2,"Внесение удобрений",IF(AB247=3,"Уборка","Введите коректное значение")))</f>
        <v>Введите коректное значение</v>
      </c>
      <c r="Z247" s="0" t="s">
        <v>137</v>
      </c>
      <c r="AA247" s="86"/>
      <c r="AI247" s="88"/>
    </row>
    <row r="248" customFormat="false" ht="15" hidden="false" customHeight="false" outlineLevel="0" collapsed="false">
      <c r="A248" s="59" t="n">
        <v>246</v>
      </c>
      <c r="B248" s="0" t="s">
        <v>132</v>
      </c>
      <c r="C248" s="85" t="n">
        <v>4.2</v>
      </c>
      <c r="D248" s="86" t="n">
        <v>0.645</v>
      </c>
      <c r="E248" s="87" t="n">
        <f aca="false">D248/C248</f>
        <v>0.153571428571429</v>
      </c>
      <c r="F248" s="88" t="n">
        <f aca="false">IF(B248="Предпосевная обработка",300,IF(B248="Внесение удобрений",90,IF(B248="Уборка",1893,"Введите коректное значение")))</f>
        <v>1893</v>
      </c>
      <c r="G248" s="88" t="n">
        <v>2229</v>
      </c>
      <c r="H248" s="87" t="n">
        <f aca="false">(F248/G248)*100</f>
        <v>84.9259757738896</v>
      </c>
      <c r="I248" s="88" t="n">
        <v>27</v>
      </c>
      <c r="J248" s="87" t="n">
        <f aca="false">C248*L248</f>
        <v>1.848</v>
      </c>
      <c r="K248" s="86" t="n">
        <f aca="false">J248*3.67</f>
        <v>6.78216</v>
      </c>
      <c r="L248" s="86" t="n">
        <v>0.44</v>
      </c>
      <c r="M248" s="87" t="n">
        <f aca="false">(N248*O248)+(P248+Q248+R248)</f>
        <v>457.21</v>
      </c>
      <c r="N248" s="62" t="n">
        <v>489</v>
      </c>
      <c r="O248" s="0" t="n">
        <f aca="false">IF(Z248="Дизельное топливо",2.6,
 IF(Z248="Бензин",2.3,
 IF(Z248="Минеральные удобрения",0.89, IF(Z248="Пестициды",4.93,
 IF(Z248="Электроэнергия",0.5,"Введите коректное значение" )))))</f>
        <v>0.89</v>
      </c>
      <c r="P248" s="88" t="n">
        <v>14</v>
      </c>
      <c r="Q248" s="88" t="n">
        <v>1</v>
      </c>
      <c r="R248" s="88" t="n">
        <v>7</v>
      </c>
      <c r="S248" s="86" t="n">
        <f aca="false">M248+J248+E248+H248</f>
        <v>544.137547202461</v>
      </c>
      <c r="T248" s="86"/>
      <c r="U248" s="87" t="n">
        <f aca="false">J248-S248</f>
        <v>-542.289547202461</v>
      </c>
      <c r="V248" s="88" t="n">
        <v>58000</v>
      </c>
      <c r="W248" s="73" t="n">
        <v>5.916</v>
      </c>
      <c r="X248" s="87" t="n">
        <f aca="false">(W248+S248)/V248*100</f>
        <v>0.94836818483183</v>
      </c>
      <c r="Y248" s="0" t="str">
        <f aca="false">IF(AB248=1,"Предпосевная обработка",IF(AB248=2,"Внесение удобрений",IF(AB248=3,"Уборка","Введите коректное значение")))</f>
        <v>Введите коректное значение</v>
      </c>
      <c r="Z248" s="0" t="s">
        <v>133</v>
      </c>
      <c r="AA248" s="86"/>
      <c r="AI248" s="88"/>
    </row>
    <row r="249" customFormat="false" ht="15" hidden="false" customHeight="false" outlineLevel="0" collapsed="false">
      <c r="A249" s="59" t="n">
        <v>247</v>
      </c>
      <c r="B249" s="0" t="s">
        <v>134</v>
      </c>
      <c r="C249" s="85" t="n">
        <v>1.9</v>
      </c>
      <c r="D249" s="86" t="n">
        <v>0.645</v>
      </c>
      <c r="E249" s="87" t="n">
        <f aca="false">D249/C249</f>
        <v>0.339473684210526</v>
      </c>
      <c r="F249" s="88" t="n">
        <f aca="false">IF(B249="Предпосевная обработка",300,IF(B249="Внесение удобрений",90,IF(B249="Уборка",1893,"Введите коректное значение")))</f>
        <v>90</v>
      </c>
      <c r="G249" s="88" t="n">
        <v>2036</v>
      </c>
      <c r="H249" s="87" t="n">
        <f aca="false">(F249/G249)*100</f>
        <v>4.42043222003929</v>
      </c>
      <c r="I249" s="88" t="n">
        <v>27</v>
      </c>
      <c r="J249" s="87" t="n">
        <f aca="false">C249*L249</f>
        <v>0.836</v>
      </c>
      <c r="K249" s="86" t="n">
        <f aca="false">J249*3.67</f>
        <v>3.06812</v>
      </c>
      <c r="L249" s="86" t="n">
        <v>0.44</v>
      </c>
      <c r="M249" s="87" t="n">
        <f aca="false">(N249*O249)+(P249+Q249+R249)</f>
        <v>644.4</v>
      </c>
      <c r="N249" s="62" t="n">
        <v>239</v>
      </c>
      <c r="O249" s="0" t="n">
        <f aca="false">IF(Z249="Дизельное топливо",2.6,
 IF(Z249="Бензин",2.3,
 IF(Z249="Минеральные удобрения",0.89, IF(Z249="Пестициды",4.93,
 IF(Z249="Электроэнергия",0.5,"Введите коректное значение" )))))</f>
        <v>2.6</v>
      </c>
      <c r="P249" s="88" t="n">
        <v>13</v>
      </c>
      <c r="Q249" s="88" t="n">
        <v>2</v>
      </c>
      <c r="R249" s="88" t="n">
        <v>8</v>
      </c>
      <c r="S249" s="86" t="n">
        <f aca="false">M249+J249+E249+H249</f>
        <v>649.99590590425</v>
      </c>
      <c r="T249" s="86"/>
      <c r="U249" s="87" t="n">
        <f aca="false">J249-S249</f>
        <v>-649.15990590425</v>
      </c>
      <c r="V249" s="88" t="n">
        <v>55000</v>
      </c>
      <c r="W249" s="73" t="n">
        <v>4.361</v>
      </c>
      <c r="X249" s="87" t="n">
        <f aca="false">(W249+S249)/V249*100</f>
        <v>1.18973982891682</v>
      </c>
      <c r="Y249" s="0" t="str">
        <f aca="false">IF(AB249=1,"Предпосевная обработка",IF(AB249=2,"Внесение удобрений",IF(AB249=3,"Уборка","Введите коректное значение")))</f>
        <v>Введите коректное значение</v>
      </c>
      <c r="Z249" s="0" t="s">
        <v>137</v>
      </c>
      <c r="AA249" s="86"/>
      <c r="AI249" s="88"/>
    </row>
    <row r="250" customFormat="false" ht="15" hidden="false" customHeight="false" outlineLevel="0" collapsed="false">
      <c r="A250" s="59" t="n">
        <v>248</v>
      </c>
      <c r="B250" s="0" t="s">
        <v>132</v>
      </c>
      <c r="C250" s="85" t="n">
        <v>1.1</v>
      </c>
      <c r="D250" s="86" t="n">
        <v>0.645</v>
      </c>
      <c r="E250" s="87" t="n">
        <f aca="false">D250/C250</f>
        <v>0.586363636363636</v>
      </c>
      <c r="F250" s="88" t="n">
        <f aca="false">IF(B250="Предпосевная обработка",300,IF(B250="Внесение удобрений",90,IF(B250="Уборка",1893,"Введите коректное значение")))</f>
        <v>1893</v>
      </c>
      <c r="G250" s="88" t="n">
        <v>2433</v>
      </c>
      <c r="H250" s="87" t="n">
        <f aca="false">(F250/G250)*100</f>
        <v>77.8051787916153</v>
      </c>
      <c r="I250" s="88" t="n">
        <v>10</v>
      </c>
      <c r="J250" s="87" t="n">
        <f aca="false">C250*L250</f>
        <v>0.484</v>
      </c>
      <c r="K250" s="86" t="n">
        <f aca="false">J250*3.67</f>
        <v>1.77628</v>
      </c>
      <c r="L250" s="86" t="n">
        <v>0.44</v>
      </c>
      <c r="M250" s="87" t="n">
        <f aca="false">(N250*O250)+(P250+Q250+R250)</f>
        <v>668.3</v>
      </c>
      <c r="N250" s="62" t="n">
        <v>281</v>
      </c>
      <c r="O250" s="0" t="n">
        <f aca="false">IF(Z250="Дизельное топливо",2.6,
 IF(Z250="Бензин",2.3,
 IF(Z250="Минеральные удобрения",0.89, IF(Z250="Пестициды",4.93,
 IF(Z250="Электроэнергия",0.5,"Введите коректное значение" )))))</f>
        <v>2.3</v>
      </c>
      <c r="P250" s="88" t="n">
        <v>12</v>
      </c>
      <c r="Q250" s="88" t="n">
        <v>1</v>
      </c>
      <c r="R250" s="88" t="n">
        <v>9</v>
      </c>
      <c r="S250" s="86" t="n">
        <f aca="false">M250+J250+E250+H250</f>
        <v>747.175542427979</v>
      </c>
      <c r="T250" s="86"/>
      <c r="U250" s="87" t="n">
        <f aca="false">J250-S250</f>
        <v>-746.691542427979</v>
      </c>
      <c r="V250" s="88" t="n">
        <v>53000</v>
      </c>
      <c r="W250" s="73" t="n">
        <v>5.518</v>
      </c>
      <c r="X250" s="87" t="n">
        <f aca="false">(W250+S250)/V250*100</f>
        <v>1.42017649514713</v>
      </c>
      <c r="Y250" s="0" t="str">
        <f aca="false">IF(AB250=1,"Предпосевная обработка",IF(AB250=2,"Внесение удобрений",IF(AB250=3,"Уборка","Введите коректное значение")))</f>
        <v>Введите коректное значение</v>
      </c>
      <c r="Z250" s="0" t="s">
        <v>135</v>
      </c>
      <c r="AA250" s="86"/>
      <c r="AI250" s="88"/>
    </row>
    <row r="251" customFormat="false" ht="15" hidden="false" customHeight="false" outlineLevel="0" collapsed="false">
      <c r="A251" s="59" t="n">
        <v>249</v>
      </c>
      <c r="B251" s="0" t="s">
        <v>132</v>
      </c>
      <c r="C251" s="85" t="n">
        <v>1.1</v>
      </c>
      <c r="D251" s="86" t="n">
        <v>0.645</v>
      </c>
      <c r="E251" s="87" t="n">
        <f aca="false">D251/C251</f>
        <v>0.586363636363636</v>
      </c>
      <c r="F251" s="88" t="n">
        <f aca="false">IF(B251="Предпосевная обработка",300,IF(B251="Внесение удобрений",90,IF(B251="Уборка",1893,"Введите коректное значение")))</f>
        <v>1893</v>
      </c>
      <c r="G251" s="88" t="n">
        <v>2123</v>
      </c>
      <c r="H251" s="87" t="n">
        <f aca="false">(F251/G251)*100</f>
        <v>89.1662741403674</v>
      </c>
      <c r="I251" s="88" t="n">
        <v>16</v>
      </c>
      <c r="J251" s="87" t="n">
        <f aca="false">C251*L251</f>
        <v>0.484</v>
      </c>
      <c r="K251" s="86" t="n">
        <f aca="false">J251*3.67</f>
        <v>1.77628</v>
      </c>
      <c r="L251" s="86" t="n">
        <v>0.44</v>
      </c>
      <c r="M251" s="87" t="n">
        <f aca="false">(N251*O251)+(P251+Q251+R251)</f>
        <v>105.5</v>
      </c>
      <c r="N251" s="62" t="n">
        <v>171</v>
      </c>
      <c r="O251" s="0" t="n">
        <f aca="false">IF(Z251="Дизельное топливо",2.6,
 IF(Z251="Бензин",2.3,
 IF(Z251="Минеральные удобрения",0.89, IF(Z251="Пестициды",4.93,
 IF(Z251="Электроэнергия",0.5,"Введите коректное значение" )))))</f>
        <v>0.5</v>
      </c>
      <c r="P251" s="88" t="n">
        <v>10</v>
      </c>
      <c r="Q251" s="88" t="n">
        <v>2</v>
      </c>
      <c r="R251" s="88" t="n">
        <v>8</v>
      </c>
      <c r="S251" s="86" t="n">
        <f aca="false">M251+J251+E251+H251</f>
        <v>195.736637776731</v>
      </c>
      <c r="T251" s="86"/>
      <c r="U251" s="87" t="n">
        <f aca="false">J251-S251</f>
        <v>-195.252637776731</v>
      </c>
      <c r="V251" s="88" t="n">
        <v>53000</v>
      </c>
      <c r="W251" s="73" t="n">
        <v>4.968</v>
      </c>
      <c r="X251" s="87" t="n">
        <f aca="false">(W251+S251)/V251*100</f>
        <v>0.378687995805153</v>
      </c>
      <c r="Y251" s="0" t="str">
        <f aca="false">IF(AB251=1,"Предпосевная обработка",IF(AB251=2,"Внесение удобрений",IF(AB251=3,"Уборка","Введите коректное значение")))</f>
        <v>Введите коректное значение</v>
      </c>
      <c r="Z251" s="0" t="s">
        <v>139</v>
      </c>
      <c r="AA251" s="86"/>
      <c r="AI251" s="88"/>
    </row>
    <row r="252" customFormat="false" ht="15" hidden="false" customHeight="false" outlineLevel="0" collapsed="false">
      <c r="A252" s="59" t="n">
        <v>250</v>
      </c>
      <c r="B252" s="0" t="s">
        <v>132</v>
      </c>
      <c r="C252" s="85" t="n">
        <v>2.4</v>
      </c>
      <c r="D252" s="86" t="n">
        <v>0.645</v>
      </c>
      <c r="E252" s="87" t="n">
        <f aca="false">D252/C252</f>
        <v>0.26875</v>
      </c>
      <c r="F252" s="88" t="n">
        <f aca="false">IF(B252="Предпосевная обработка",300,IF(B252="Внесение удобрений",90,IF(B252="Уборка",1893,"Введите коректное значение")))</f>
        <v>1893</v>
      </c>
      <c r="G252" s="88" t="n">
        <v>2405</v>
      </c>
      <c r="H252" s="87" t="n">
        <f aca="false">(F252/G252)*100</f>
        <v>78.7110187110187</v>
      </c>
      <c r="I252" s="88" t="n">
        <v>29</v>
      </c>
      <c r="J252" s="87" t="n">
        <f aca="false">C252*L252</f>
        <v>1.056</v>
      </c>
      <c r="K252" s="86" t="n">
        <f aca="false">J252*3.67</f>
        <v>3.87552</v>
      </c>
      <c r="L252" s="86" t="n">
        <v>0.44</v>
      </c>
      <c r="M252" s="87" t="n">
        <f aca="false">(N252*O252)+(P252+Q252+R252)</f>
        <v>402.92</v>
      </c>
      <c r="N252" s="62" t="n">
        <v>428</v>
      </c>
      <c r="O252" s="0" t="n">
        <f aca="false">IF(Z252="Дизельное топливо",2.6,
 IF(Z252="Бензин",2.3,
 IF(Z252="Минеральные удобрения",0.89, IF(Z252="Пестициды",4.93,
 IF(Z252="Электроэнергия",0.5,"Введите коректное значение" )))))</f>
        <v>0.89</v>
      </c>
      <c r="P252" s="88" t="n">
        <v>13</v>
      </c>
      <c r="Q252" s="88" t="n">
        <v>2</v>
      </c>
      <c r="R252" s="88" t="n">
        <v>7</v>
      </c>
      <c r="S252" s="86" t="n">
        <f aca="false">M252+J252+E252+H252</f>
        <v>482.955768711019</v>
      </c>
      <c r="T252" s="86"/>
      <c r="U252" s="87" t="n">
        <f aca="false">J252-S252</f>
        <v>-481.899768711019</v>
      </c>
      <c r="V252" s="88" t="n">
        <v>53000</v>
      </c>
      <c r="W252" s="73" t="n">
        <v>3.916</v>
      </c>
      <c r="X252" s="87" t="n">
        <f aca="false">(W252+S252)/V252*100</f>
        <v>0.918625978700035</v>
      </c>
      <c r="Y252" s="0" t="str">
        <f aca="false">IF(AB252=1,"Предпосевная обработка",IF(AB252=2,"Внесение удобрений",IF(AB252=3,"Уборка","Введите коректное значение")))</f>
        <v>Введите коректное значение</v>
      </c>
      <c r="Z252" s="0" t="s">
        <v>133</v>
      </c>
      <c r="AA252" s="86"/>
      <c r="AI252" s="88"/>
    </row>
    <row r="253" customFormat="false" ht="15" hidden="false" customHeight="false" outlineLevel="0" collapsed="false">
      <c r="A253" s="59" t="n">
        <v>251</v>
      </c>
      <c r="B253" s="0" t="s">
        <v>136</v>
      </c>
      <c r="C253" s="85" t="n">
        <v>4.8</v>
      </c>
      <c r="D253" s="86" t="n">
        <v>0.645</v>
      </c>
      <c r="E253" s="87" t="n">
        <f aca="false">D253/C253</f>
        <v>0.134375</v>
      </c>
      <c r="F253" s="88" t="n">
        <f aca="false">IF(B253="Предпосевная обработка",300,IF(B253="Внесение удобрений",90,IF(B253="Уборка",1893,"Введите коректное значение")))</f>
        <v>300</v>
      </c>
      <c r="G253" s="88" t="n">
        <v>2356</v>
      </c>
      <c r="H253" s="87" t="n">
        <f aca="false">(F253/G253)*100</f>
        <v>12.7334465195246</v>
      </c>
      <c r="I253" s="88" t="n">
        <v>24</v>
      </c>
      <c r="J253" s="87" t="n">
        <f aca="false">C253*L253</f>
        <v>2.112</v>
      </c>
      <c r="K253" s="86" t="n">
        <f aca="false">J253*3.67</f>
        <v>7.75104</v>
      </c>
      <c r="L253" s="86" t="n">
        <v>0.44</v>
      </c>
      <c r="M253" s="87" t="n">
        <f aca="false">(N253*O253)+(P253+Q253+R253)</f>
        <v>1025</v>
      </c>
      <c r="N253" s="62" t="n">
        <v>385</v>
      </c>
      <c r="O253" s="0" t="n">
        <f aca="false">IF(Z253="Дизельное топливо",2.6,
 IF(Z253="Бензин",2.3,
 IF(Z253="Минеральные удобрения",0.89, IF(Z253="Пестициды",4.93,
 IF(Z253="Электроэнергия",0.5,"Введите коректное значение" )))))</f>
        <v>2.6</v>
      </c>
      <c r="P253" s="88" t="n">
        <v>13</v>
      </c>
      <c r="Q253" s="88" t="n">
        <v>2</v>
      </c>
      <c r="R253" s="88" t="n">
        <v>9</v>
      </c>
      <c r="S253" s="86" t="n">
        <f aca="false">M253+J253+E253+H253</f>
        <v>1039.97982151952</v>
      </c>
      <c r="T253" s="86"/>
      <c r="U253" s="87" t="n">
        <f aca="false">J253-S253</f>
        <v>-1037.86782151952</v>
      </c>
      <c r="V253" s="88" t="n">
        <v>54000</v>
      </c>
      <c r="W253" s="73" t="n">
        <v>4.539</v>
      </c>
      <c r="X253" s="87" t="n">
        <f aca="false">(W253+S253)/V253*100</f>
        <v>1.93429411392505</v>
      </c>
      <c r="Y253" s="0" t="str">
        <f aca="false">IF(AB253=1,"Предпосевная обработка",IF(AB253=2,"Внесение удобрений",IF(AB253=3,"Уборка","Введите коректное значение")))</f>
        <v>Введите коректное значение</v>
      </c>
      <c r="Z253" s="0" t="s">
        <v>137</v>
      </c>
      <c r="AA253" s="86"/>
      <c r="AI253" s="88"/>
    </row>
    <row r="254" customFormat="false" ht="15" hidden="false" customHeight="false" outlineLevel="0" collapsed="false">
      <c r="A254" s="59" t="n">
        <v>252</v>
      </c>
      <c r="B254" s="0" t="s">
        <v>134</v>
      </c>
      <c r="C254" s="85" t="n">
        <v>1</v>
      </c>
      <c r="D254" s="86" t="n">
        <v>0.645</v>
      </c>
      <c r="E254" s="87" t="n">
        <f aca="false">D254/C254</f>
        <v>0.645</v>
      </c>
      <c r="F254" s="88" t="n">
        <f aca="false">IF(B254="Предпосевная обработка",300,IF(B254="Внесение удобрений",90,IF(B254="Уборка",1893,"Введите коректное значение")))</f>
        <v>90</v>
      </c>
      <c r="G254" s="88" t="n">
        <v>2273</v>
      </c>
      <c r="H254" s="87" t="n">
        <f aca="false">(F254/G254)*100</f>
        <v>3.95952485701716</v>
      </c>
      <c r="I254" s="88" t="n">
        <v>15</v>
      </c>
      <c r="J254" s="87" t="n">
        <f aca="false">C254*L254</f>
        <v>0.44</v>
      </c>
      <c r="K254" s="86" t="n">
        <f aca="false">J254*3.67</f>
        <v>1.6148</v>
      </c>
      <c r="L254" s="86" t="n">
        <v>0.44</v>
      </c>
      <c r="M254" s="87" t="n">
        <f aca="false">(N254*O254)+(P254+Q254+R254)</f>
        <v>1882.61</v>
      </c>
      <c r="N254" s="62" t="n">
        <v>377</v>
      </c>
      <c r="O254" s="0" t="n">
        <f aca="false">IF(Z254="Дизельное топливо",2.6,
 IF(Z254="Бензин",2.3,
 IF(Z254="Минеральные удобрения",0.89, IF(Z254="Пестициды",4.93,
 IF(Z254="Электроэнергия",0.5,"Введите коректное значение" )))))</f>
        <v>4.93</v>
      </c>
      <c r="P254" s="88" t="n">
        <v>15</v>
      </c>
      <c r="Q254" s="88" t="n">
        <v>1</v>
      </c>
      <c r="R254" s="88" t="n">
        <v>8</v>
      </c>
      <c r="S254" s="86" t="n">
        <f aca="false">M254+J254+E254+H254</f>
        <v>1887.65452485702</v>
      </c>
      <c r="T254" s="86"/>
      <c r="U254" s="87" t="n">
        <f aca="false">J254-S254</f>
        <v>-1887.21452485702</v>
      </c>
      <c r="V254" s="88" t="n">
        <v>63000</v>
      </c>
      <c r="W254" s="73" t="n">
        <v>4.08</v>
      </c>
      <c r="X254" s="87" t="n">
        <f aca="false">(W254+S254)/V254*100</f>
        <v>3.00275321405876</v>
      </c>
      <c r="Y254" s="0" t="str">
        <f aca="false">IF(AB254=1,"Предпосевная обработка",IF(AB254=2,"Внесение удобрений",IF(AB254=3,"Уборка","Введите коректное значение")))</f>
        <v>Введите коректное значение</v>
      </c>
      <c r="Z254" s="0" t="s">
        <v>138</v>
      </c>
      <c r="AA254" s="86"/>
      <c r="AI254" s="88"/>
    </row>
    <row r="255" customFormat="false" ht="15" hidden="false" customHeight="false" outlineLevel="0" collapsed="false">
      <c r="A255" s="59" t="n">
        <v>253</v>
      </c>
      <c r="B255" s="0" t="s">
        <v>134</v>
      </c>
      <c r="C255" s="85" t="n">
        <v>1.3</v>
      </c>
      <c r="D255" s="86" t="n">
        <v>0.645</v>
      </c>
      <c r="E255" s="87" t="n">
        <f aca="false">D255/C255</f>
        <v>0.496153846153846</v>
      </c>
      <c r="F255" s="88" t="n">
        <f aca="false">IF(B255="Предпосевная обработка",300,IF(B255="Внесение удобрений",90,IF(B255="Уборка",1893,"Введите коректное значение")))</f>
        <v>90</v>
      </c>
      <c r="G255" s="88" t="n">
        <v>2002</v>
      </c>
      <c r="H255" s="87" t="n">
        <f aca="false">(F255/G255)*100</f>
        <v>4.4955044955045</v>
      </c>
      <c r="I255" s="88" t="n">
        <v>10</v>
      </c>
      <c r="J255" s="87" t="n">
        <f aca="false">C255*L255</f>
        <v>0.572</v>
      </c>
      <c r="K255" s="86" t="n">
        <f aca="false">J255*3.67</f>
        <v>2.09924</v>
      </c>
      <c r="L255" s="86" t="n">
        <v>0.44</v>
      </c>
      <c r="M255" s="87" t="n">
        <f aca="false">(N255*O255)+(P255+Q255+R255)</f>
        <v>138.5</v>
      </c>
      <c r="N255" s="62" t="n">
        <v>227</v>
      </c>
      <c r="O255" s="0" t="n">
        <f aca="false">IF(Z255="Дизельное топливо",2.6,
 IF(Z255="Бензин",2.3,
 IF(Z255="Минеральные удобрения",0.89, IF(Z255="Пестициды",4.93,
 IF(Z255="Электроэнергия",0.5,"Введите коректное значение" )))))</f>
        <v>0.5</v>
      </c>
      <c r="P255" s="88" t="n">
        <v>15</v>
      </c>
      <c r="Q255" s="88" t="n">
        <v>2</v>
      </c>
      <c r="R255" s="88" t="n">
        <v>8</v>
      </c>
      <c r="S255" s="86" t="n">
        <f aca="false">M255+J255+E255+H255</f>
        <v>144.063658341658</v>
      </c>
      <c r="T255" s="86"/>
      <c r="U255" s="87" t="n">
        <f aca="false">J255-S255</f>
        <v>-143.491658341658</v>
      </c>
      <c r="V255" s="88" t="n">
        <v>47000</v>
      </c>
      <c r="W255" s="73" t="n">
        <v>5.368</v>
      </c>
      <c r="X255" s="87" t="n">
        <f aca="false">(W255+S255)/V255*100</f>
        <v>0.317939698599273</v>
      </c>
      <c r="Y255" s="0" t="str">
        <f aca="false">IF(AB255=1,"Предпосевная обработка",IF(AB255=2,"Внесение удобрений",IF(AB255=3,"Уборка","Введите коректное значение")))</f>
        <v>Введите коректное значение</v>
      </c>
      <c r="Z255" s="0" t="s">
        <v>139</v>
      </c>
      <c r="AA255" s="86"/>
      <c r="AI255" s="88"/>
    </row>
    <row r="256" customFormat="false" ht="15" hidden="false" customHeight="false" outlineLevel="0" collapsed="false">
      <c r="A256" s="59" t="n">
        <v>254</v>
      </c>
      <c r="B256" s="0" t="s">
        <v>134</v>
      </c>
      <c r="C256" s="85" t="n">
        <v>2.3</v>
      </c>
      <c r="D256" s="86" t="n">
        <v>0.645</v>
      </c>
      <c r="E256" s="87" t="n">
        <f aca="false">D256/C256</f>
        <v>0.280434782608696</v>
      </c>
      <c r="F256" s="88" t="n">
        <f aca="false">IF(B256="Предпосевная обработка",300,IF(B256="Внесение удобрений",90,IF(B256="Уборка",1893,"Введите коректное значение")))</f>
        <v>90</v>
      </c>
      <c r="G256" s="88" t="n">
        <v>2392</v>
      </c>
      <c r="H256" s="87" t="n">
        <f aca="false">(F256/G256)*100</f>
        <v>3.76254180602007</v>
      </c>
      <c r="I256" s="88" t="n">
        <v>27</v>
      </c>
      <c r="J256" s="87" t="n">
        <f aca="false">C256*L256</f>
        <v>1.012</v>
      </c>
      <c r="K256" s="86" t="n">
        <f aca="false">J256*3.67</f>
        <v>3.71404</v>
      </c>
      <c r="L256" s="86" t="n">
        <v>0.44</v>
      </c>
      <c r="M256" s="87" t="n">
        <f aca="false">(N256*O256)+(P256+Q256+R256)</f>
        <v>515.5</v>
      </c>
      <c r="N256" s="62" t="n">
        <v>215</v>
      </c>
      <c r="O256" s="0" t="n">
        <f aca="false">IF(Z256="Дизельное топливо",2.6,
 IF(Z256="Бензин",2.3,
 IF(Z256="Минеральные удобрения",0.89, IF(Z256="Пестициды",4.93,
 IF(Z256="Электроэнергия",0.5,"Введите коректное значение" )))))</f>
        <v>2.3</v>
      </c>
      <c r="P256" s="88" t="n">
        <v>13</v>
      </c>
      <c r="Q256" s="88" t="n">
        <v>1</v>
      </c>
      <c r="R256" s="88" t="n">
        <v>7</v>
      </c>
      <c r="S256" s="86" t="n">
        <f aca="false">M256+J256+E256+H256</f>
        <v>520.554976588629</v>
      </c>
      <c r="T256" s="86"/>
      <c r="U256" s="87" t="n">
        <f aca="false">J256-S256</f>
        <v>-519.542976588629</v>
      </c>
      <c r="V256" s="88" t="n">
        <v>63000</v>
      </c>
      <c r="W256" s="73" t="n">
        <v>5.829</v>
      </c>
      <c r="X256" s="87" t="n">
        <f aca="false">(W256+S256)/V256*100</f>
        <v>0.835530121569252</v>
      </c>
      <c r="Y256" s="0" t="str">
        <f aca="false">IF(AB256=1,"Предпосевная обработка",IF(AB256=2,"Внесение удобрений",IF(AB256=3,"Уборка","Введите коректное значение")))</f>
        <v>Введите коректное значение</v>
      </c>
      <c r="Z256" s="0" t="s">
        <v>135</v>
      </c>
      <c r="AA256" s="86"/>
      <c r="AI256" s="88"/>
    </row>
    <row r="257" customFormat="false" ht="15" hidden="false" customHeight="false" outlineLevel="0" collapsed="false">
      <c r="A257" s="59" t="n">
        <v>255</v>
      </c>
      <c r="B257" s="0" t="s">
        <v>134</v>
      </c>
      <c r="C257" s="85" t="n">
        <v>4</v>
      </c>
      <c r="D257" s="86" t="n">
        <v>0.645</v>
      </c>
      <c r="E257" s="87" t="n">
        <f aca="false">D257/C257</f>
        <v>0.16125</v>
      </c>
      <c r="F257" s="88" t="n">
        <f aca="false">IF(B257="Предпосевная обработка",300,IF(B257="Внесение удобрений",90,IF(B257="Уборка",1893,"Введите коректное значение")))</f>
        <v>90</v>
      </c>
      <c r="G257" s="88" t="n">
        <v>2113</v>
      </c>
      <c r="H257" s="87" t="n">
        <f aca="false">(F257/G257)*100</f>
        <v>4.25934690014198</v>
      </c>
      <c r="I257" s="88" t="n">
        <v>13</v>
      </c>
      <c r="J257" s="87" t="n">
        <f aca="false">C257*L257</f>
        <v>1.76</v>
      </c>
      <c r="K257" s="86" t="n">
        <f aca="false">J257*3.67</f>
        <v>6.4592</v>
      </c>
      <c r="L257" s="86" t="n">
        <v>0.44</v>
      </c>
      <c r="M257" s="87" t="n">
        <f aca="false">(N257*O257)+(P257+Q257+R257)</f>
        <v>1048.1</v>
      </c>
      <c r="N257" s="62" t="n">
        <v>447</v>
      </c>
      <c r="O257" s="0" t="n">
        <f aca="false">IF(Z257="Дизельное топливо",2.6,
 IF(Z257="Бензин",2.3,
 IF(Z257="Минеральные удобрения",0.89, IF(Z257="Пестициды",4.93,
 IF(Z257="Электроэнергия",0.5,"Введите коректное значение" )))))</f>
        <v>2.3</v>
      </c>
      <c r="P257" s="88" t="n">
        <v>10</v>
      </c>
      <c r="Q257" s="88" t="n">
        <v>2</v>
      </c>
      <c r="R257" s="88" t="n">
        <v>8</v>
      </c>
      <c r="S257" s="86" t="n">
        <f aca="false">M257+J257+E257+H257</f>
        <v>1054.28059690014</v>
      </c>
      <c r="T257" s="86"/>
      <c r="U257" s="87" t="n">
        <f aca="false">J257-S257</f>
        <v>-1052.52059690014</v>
      </c>
      <c r="V257" s="88" t="n">
        <v>51000</v>
      </c>
      <c r="W257" s="73" t="n">
        <v>5.49</v>
      </c>
      <c r="X257" s="87" t="n">
        <f aca="false">(W257+S257)/V257*100</f>
        <v>2.0779815625493</v>
      </c>
      <c r="Y257" s="0" t="str">
        <f aca="false">IF(AB257=1,"Предпосевная обработка",IF(AB257=2,"Внесение удобрений",IF(AB257=3,"Уборка","Введите коректное значение")))</f>
        <v>Введите коректное значение</v>
      </c>
      <c r="Z257" s="0" t="s">
        <v>135</v>
      </c>
      <c r="AA257" s="86"/>
      <c r="AI257" s="88"/>
    </row>
    <row r="258" customFormat="false" ht="15" hidden="false" customHeight="false" outlineLevel="0" collapsed="false">
      <c r="A258" s="59" t="n">
        <v>256</v>
      </c>
      <c r="B258" s="0" t="s">
        <v>134</v>
      </c>
      <c r="C258" s="85" t="n">
        <v>0.9</v>
      </c>
      <c r="D258" s="86" t="n">
        <v>0.645</v>
      </c>
      <c r="E258" s="87" t="n">
        <f aca="false">D258/C258</f>
        <v>0.716666666666667</v>
      </c>
      <c r="F258" s="88" t="n">
        <f aca="false">IF(B258="Предпосевная обработка",300,IF(B258="Внесение удобрений",90,IF(B258="Уборка",1893,"Введите коректное значение")))</f>
        <v>90</v>
      </c>
      <c r="G258" s="88" t="n">
        <v>2095</v>
      </c>
      <c r="H258" s="87" t="n">
        <f aca="false">(F258/G258)*100</f>
        <v>4.29594272076372</v>
      </c>
      <c r="I258" s="88" t="n">
        <v>21</v>
      </c>
      <c r="J258" s="87" t="n">
        <f aca="false">C258*L258</f>
        <v>0.396</v>
      </c>
      <c r="K258" s="86" t="n">
        <f aca="false">J258*3.67</f>
        <v>1.45332</v>
      </c>
      <c r="L258" s="86" t="n">
        <v>0.44</v>
      </c>
      <c r="M258" s="87" t="n">
        <f aca="false">(N258*O258)+(P258+Q258+R258)</f>
        <v>264</v>
      </c>
      <c r="N258" s="62" t="n">
        <v>480</v>
      </c>
      <c r="O258" s="0" t="n">
        <f aca="false">IF(Z258="Дизельное топливо",2.6,
 IF(Z258="Бензин",2.3,
 IF(Z258="Минеральные удобрения",0.89, IF(Z258="Пестициды",4.93,
 IF(Z258="Электроэнергия",0.5,"Введите коректное значение" )))))</f>
        <v>0.5</v>
      </c>
      <c r="P258" s="88" t="n">
        <v>13</v>
      </c>
      <c r="Q258" s="88" t="n">
        <v>2</v>
      </c>
      <c r="R258" s="88" t="n">
        <v>9</v>
      </c>
      <c r="S258" s="86" t="n">
        <f aca="false">M258+J258+E258+H258</f>
        <v>269.40860938743</v>
      </c>
      <c r="T258" s="86"/>
      <c r="U258" s="87" t="n">
        <f aca="false">J258-S258</f>
        <v>-269.01260938743</v>
      </c>
      <c r="V258" s="88" t="n">
        <v>57000</v>
      </c>
      <c r="W258" s="73" t="n">
        <v>6.072</v>
      </c>
      <c r="X258" s="87" t="n">
        <f aca="false">(W258+S258)/V258*100</f>
        <v>0.48329931471479</v>
      </c>
      <c r="Y258" s="0" t="str">
        <f aca="false">IF(AB258=1,"Предпосевная обработка",IF(AB258=2,"Внесение удобрений",IF(AB258=3,"Уборка","Введите коректное значение")))</f>
        <v>Введите коректное значение</v>
      </c>
      <c r="Z258" s="0" t="s">
        <v>139</v>
      </c>
      <c r="AA258" s="86"/>
      <c r="AI258" s="88"/>
    </row>
    <row r="259" customFormat="false" ht="15" hidden="false" customHeight="false" outlineLevel="0" collapsed="false">
      <c r="A259" s="59" t="n">
        <v>257</v>
      </c>
      <c r="B259" s="0" t="s">
        <v>136</v>
      </c>
      <c r="C259" s="85" t="n">
        <v>6.5</v>
      </c>
      <c r="D259" s="86" t="n">
        <v>0.645</v>
      </c>
      <c r="E259" s="87" t="n">
        <f aca="false">D259/C259</f>
        <v>0.0992307692307692</v>
      </c>
      <c r="F259" s="88" t="n">
        <f aca="false">IF(B259="Предпосевная обработка",300,IF(B259="Внесение удобрений",90,IF(B259="Уборка",1893,"Введите коректное значение")))</f>
        <v>300</v>
      </c>
      <c r="G259" s="88" t="n">
        <v>2360</v>
      </c>
      <c r="H259" s="87" t="n">
        <f aca="false">(F259/G259)*100</f>
        <v>12.7118644067797</v>
      </c>
      <c r="I259" s="88" t="n">
        <v>27</v>
      </c>
      <c r="J259" s="87" t="n">
        <f aca="false">C259*L259</f>
        <v>2.86</v>
      </c>
      <c r="K259" s="86" t="n">
        <f aca="false">J259*3.67</f>
        <v>10.4962</v>
      </c>
      <c r="L259" s="86" t="n">
        <v>0.44</v>
      </c>
      <c r="M259" s="87" t="n">
        <f aca="false">(N259*O259)+(P259+Q259+R259)</f>
        <v>2243.43</v>
      </c>
      <c r="N259" s="62" t="n">
        <v>451</v>
      </c>
      <c r="O259" s="0" t="n">
        <f aca="false">IF(Z259="Дизельное топливо",2.6,
 IF(Z259="Бензин",2.3,
 IF(Z259="Минеральные удобрения",0.89, IF(Z259="Пестициды",4.93,
 IF(Z259="Электроэнергия",0.5,"Введите коректное значение" )))))</f>
        <v>4.93</v>
      </c>
      <c r="P259" s="88" t="n">
        <v>10</v>
      </c>
      <c r="Q259" s="88" t="n">
        <v>1</v>
      </c>
      <c r="R259" s="88" t="n">
        <v>9</v>
      </c>
      <c r="S259" s="86" t="n">
        <f aca="false">M259+J259+E259+H259</f>
        <v>2259.10109517601</v>
      </c>
      <c r="T259" s="86"/>
      <c r="U259" s="87" t="n">
        <f aca="false">J259-S259</f>
        <v>-2256.24109517601</v>
      </c>
      <c r="V259" s="88" t="n">
        <v>62000</v>
      </c>
      <c r="W259" s="73" t="n">
        <v>5.1</v>
      </c>
      <c r="X259" s="87" t="n">
        <f aca="false">(W259+S259)/V259*100</f>
        <v>3.65193725028389</v>
      </c>
      <c r="Y259" s="0" t="str">
        <f aca="false">IF(AB259=1,"Предпосевная обработка",IF(AB259=2,"Внесение удобрений",IF(AB259=3,"Уборка","Введите коректное значение")))</f>
        <v>Введите коректное значение</v>
      </c>
      <c r="Z259" s="0" t="s">
        <v>138</v>
      </c>
      <c r="AA259" s="86"/>
      <c r="AI259" s="88"/>
    </row>
    <row r="260" customFormat="false" ht="15" hidden="false" customHeight="false" outlineLevel="0" collapsed="false">
      <c r="A260" s="59" t="n">
        <v>258</v>
      </c>
      <c r="B260" s="0" t="s">
        <v>136</v>
      </c>
      <c r="C260" s="85" t="n">
        <v>1.1</v>
      </c>
      <c r="D260" s="86" t="n">
        <v>0.645</v>
      </c>
      <c r="E260" s="87" t="n">
        <f aca="false">D260/C260</f>
        <v>0.586363636363636</v>
      </c>
      <c r="F260" s="88" t="n">
        <f aca="false">IF(B260="Предпосевная обработка",300,IF(B260="Внесение удобрений",90,IF(B260="Уборка",1893,"Введите коректное значение")))</f>
        <v>300</v>
      </c>
      <c r="G260" s="88" t="n">
        <v>2345</v>
      </c>
      <c r="H260" s="87" t="n">
        <f aca="false">(F260/G260)*100</f>
        <v>12.7931769722815</v>
      </c>
      <c r="I260" s="88" t="n">
        <v>25</v>
      </c>
      <c r="J260" s="87" t="n">
        <f aca="false">C260*L260</f>
        <v>0.484</v>
      </c>
      <c r="K260" s="86" t="n">
        <f aca="false">J260*3.67</f>
        <v>1.77628</v>
      </c>
      <c r="L260" s="86" t="n">
        <v>0.44</v>
      </c>
      <c r="M260" s="87" t="n">
        <f aca="false">(N260*O260)+(P260+Q260+R260)</f>
        <v>251</v>
      </c>
      <c r="N260" s="62" t="n">
        <v>456</v>
      </c>
      <c r="O260" s="0" t="n">
        <f aca="false">IF(Z260="Дизельное топливо",2.6,
 IF(Z260="Бензин",2.3,
 IF(Z260="Минеральные удобрения",0.89, IF(Z260="Пестициды",4.93,
 IF(Z260="Электроэнергия",0.5,"Введите коректное значение" )))))</f>
        <v>0.5</v>
      </c>
      <c r="P260" s="88" t="n">
        <v>13</v>
      </c>
      <c r="Q260" s="88" t="n">
        <v>1</v>
      </c>
      <c r="R260" s="88" t="n">
        <v>9</v>
      </c>
      <c r="S260" s="86" t="n">
        <f aca="false">M260+J260+E260+H260</f>
        <v>264.863540608645</v>
      </c>
      <c r="T260" s="86"/>
      <c r="U260" s="87" t="n">
        <f aca="false">J260-S260</f>
        <v>-264.379540608645</v>
      </c>
      <c r="V260" s="88" t="n">
        <v>54000</v>
      </c>
      <c r="W260" s="73" t="n">
        <v>6.02</v>
      </c>
      <c r="X260" s="87" t="n">
        <f aca="false">(W260+S260)/V260*100</f>
        <v>0.501636186312306</v>
      </c>
      <c r="Y260" s="0" t="str">
        <f aca="false">IF(AB260=1,"Предпосевная обработка",IF(AB260=2,"Внесение удобрений",IF(AB260=3,"Уборка","Введите коректное значение")))</f>
        <v>Введите коректное значение</v>
      </c>
      <c r="Z260" s="0" t="s">
        <v>139</v>
      </c>
      <c r="AA260" s="86"/>
      <c r="AI260" s="88"/>
    </row>
    <row r="261" customFormat="false" ht="15" hidden="false" customHeight="false" outlineLevel="0" collapsed="false">
      <c r="A261" s="59" t="n">
        <v>259</v>
      </c>
      <c r="B261" s="0" t="s">
        <v>134</v>
      </c>
      <c r="C261" s="85" t="n">
        <v>2</v>
      </c>
      <c r="D261" s="86" t="n">
        <v>0.645</v>
      </c>
      <c r="E261" s="87" t="n">
        <f aca="false">D261/C261</f>
        <v>0.3225</v>
      </c>
      <c r="F261" s="88" t="n">
        <f aca="false">IF(B261="Предпосевная обработка",300,IF(B261="Внесение удобрений",90,IF(B261="Уборка",1893,"Введите коректное значение")))</f>
        <v>90</v>
      </c>
      <c r="G261" s="88" t="n">
        <v>2026</v>
      </c>
      <c r="H261" s="87" t="n">
        <f aca="false">(F261/G261)*100</f>
        <v>4.44225074037512</v>
      </c>
      <c r="I261" s="88" t="n">
        <v>13</v>
      </c>
      <c r="J261" s="87" t="n">
        <f aca="false">C261*L261</f>
        <v>0.88</v>
      </c>
      <c r="K261" s="86" t="n">
        <f aca="false">J261*3.67</f>
        <v>3.2296</v>
      </c>
      <c r="L261" s="86" t="n">
        <v>0.44</v>
      </c>
      <c r="M261" s="87" t="n">
        <f aca="false">(N261*O261)+(P261+Q261+R261)</f>
        <v>101.5</v>
      </c>
      <c r="N261" s="62" t="n">
        <v>157</v>
      </c>
      <c r="O261" s="0" t="n">
        <f aca="false">IF(Z261="Дизельное топливо",2.6,
 IF(Z261="Бензин",2.3,
 IF(Z261="Минеральные удобрения",0.89, IF(Z261="Пестициды",4.93,
 IF(Z261="Электроэнергия",0.5,"Введите коректное значение" )))))</f>
        <v>0.5</v>
      </c>
      <c r="P261" s="88" t="n">
        <v>13</v>
      </c>
      <c r="Q261" s="88" t="n">
        <v>1</v>
      </c>
      <c r="R261" s="88" t="n">
        <v>9</v>
      </c>
      <c r="S261" s="86" t="n">
        <f aca="false">M261+J261+E261+H261</f>
        <v>107.144750740375</v>
      </c>
      <c r="T261" s="86"/>
      <c r="U261" s="87" t="n">
        <f aca="false">J261-S261</f>
        <v>-106.264750740375</v>
      </c>
      <c r="V261" s="88" t="n">
        <v>61000</v>
      </c>
      <c r="W261" s="73" t="n">
        <v>4.2</v>
      </c>
      <c r="X261" s="87" t="n">
        <f aca="false">(W261+S261)/V261*100</f>
        <v>0.18253237826291</v>
      </c>
      <c r="Y261" s="0" t="str">
        <f aca="false">IF(AB261=1,"Предпосевная обработка",IF(AB261=2,"Внесение удобрений",IF(AB261=3,"Уборка","Введите коректное значение")))</f>
        <v>Введите коректное значение</v>
      </c>
      <c r="Z261" s="0" t="s">
        <v>139</v>
      </c>
      <c r="AA261" s="86"/>
      <c r="AI261" s="88"/>
    </row>
    <row r="262" customFormat="false" ht="15" hidden="false" customHeight="false" outlineLevel="0" collapsed="false">
      <c r="A262" s="59" t="n">
        <v>260</v>
      </c>
      <c r="B262" s="0" t="s">
        <v>134</v>
      </c>
      <c r="C262" s="85" t="n">
        <v>0.9</v>
      </c>
      <c r="D262" s="86" t="n">
        <v>0.645</v>
      </c>
      <c r="E262" s="87" t="n">
        <f aca="false">D262/C262</f>
        <v>0.716666666666667</v>
      </c>
      <c r="F262" s="88" t="n">
        <f aca="false">IF(B262="Предпосевная обработка",300,IF(B262="Внесение удобрений",90,IF(B262="Уборка",1893,"Введите коректное значение")))</f>
        <v>90</v>
      </c>
      <c r="G262" s="88" t="n">
        <v>2356</v>
      </c>
      <c r="H262" s="87" t="n">
        <f aca="false">(F262/G262)*100</f>
        <v>3.82003395585739</v>
      </c>
      <c r="I262" s="88" t="n">
        <v>28</v>
      </c>
      <c r="J262" s="87" t="n">
        <f aca="false">C262*L262</f>
        <v>0.396</v>
      </c>
      <c r="K262" s="86" t="n">
        <f aca="false">J262*3.67</f>
        <v>1.45332</v>
      </c>
      <c r="L262" s="86" t="n">
        <v>0.44</v>
      </c>
      <c r="M262" s="87" t="n">
        <f aca="false">(N262*O262)+(P262+Q262+R262)</f>
        <v>1919.05</v>
      </c>
      <c r="N262" s="62" t="n">
        <v>385</v>
      </c>
      <c r="O262" s="0" t="n">
        <f aca="false">IF(Z262="Дизельное топливо",2.6,
 IF(Z262="Бензин",2.3,
 IF(Z262="Минеральные удобрения",0.89, IF(Z262="Пестициды",4.93,
 IF(Z262="Электроэнергия",0.5,"Введите коректное значение" )))))</f>
        <v>4.93</v>
      </c>
      <c r="P262" s="88" t="n">
        <v>13</v>
      </c>
      <c r="Q262" s="88" t="n">
        <v>1</v>
      </c>
      <c r="R262" s="88" t="n">
        <v>7</v>
      </c>
      <c r="S262" s="86" t="n">
        <f aca="false">M262+J262+E262+H262</f>
        <v>1923.98270062252</v>
      </c>
      <c r="T262" s="86"/>
      <c r="U262" s="87" t="n">
        <f aca="false">J262-S262</f>
        <v>-1923.58670062252</v>
      </c>
      <c r="V262" s="88" t="n">
        <v>46000</v>
      </c>
      <c r="W262" s="73" t="n">
        <v>3.68</v>
      </c>
      <c r="X262" s="87" t="n">
        <f aca="false">(W262+S262)/V262*100</f>
        <v>4.19057108830984</v>
      </c>
      <c r="Y262" s="0" t="str">
        <f aca="false">IF(AB262=1,"Предпосевная обработка",IF(AB262=2,"Внесение удобрений",IF(AB262=3,"Уборка","Введите коректное значение")))</f>
        <v>Введите коректное значение</v>
      </c>
      <c r="Z262" s="0" t="s">
        <v>138</v>
      </c>
      <c r="AA262" s="86"/>
      <c r="AI262" s="88"/>
    </row>
    <row r="263" customFormat="false" ht="15" hidden="false" customHeight="false" outlineLevel="0" collapsed="false">
      <c r="A263" s="59" t="n">
        <v>261</v>
      </c>
      <c r="B263" s="0" t="s">
        <v>134</v>
      </c>
      <c r="C263" s="85" t="n">
        <v>1</v>
      </c>
      <c r="D263" s="86" t="n">
        <v>0.645</v>
      </c>
      <c r="E263" s="87" t="n">
        <f aca="false">D263/C263</f>
        <v>0.645</v>
      </c>
      <c r="F263" s="88" t="n">
        <f aca="false">IF(B263="Предпосевная обработка",300,IF(B263="Внесение удобрений",90,IF(B263="Уборка",1893,"Введите коректное значение")))</f>
        <v>90</v>
      </c>
      <c r="G263" s="88" t="n">
        <v>2036</v>
      </c>
      <c r="H263" s="87" t="n">
        <f aca="false">(F263/G263)*100</f>
        <v>4.42043222003929</v>
      </c>
      <c r="I263" s="88" t="n">
        <v>21</v>
      </c>
      <c r="J263" s="87" t="n">
        <f aca="false">C263*L263</f>
        <v>0.44</v>
      </c>
      <c r="K263" s="86" t="n">
        <f aca="false">J263*3.67</f>
        <v>1.6148</v>
      </c>
      <c r="L263" s="86" t="n">
        <v>0.44</v>
      </c>
      <c r="M263" s="87" t="n">
        <f aca="false">(N263*O263)+(P263+Q263+R263)</f>
        <v>112</v>
      </c>
      <c r="N263" s="62" t="n">
        <v>182</v>
      </c>
      <c r="O263" s="0" t="n">
        <f aca="false">IF(Z263="Дизельное топливо",2.6,
 IF(Z263="Бензин",2.3,
 IF(Z263="Минеральные удобрения",0.89, IF(Z263="Пестициды",4.93,
 IF(Z263="Электроэнергия",0.5,"Введите коректное значение" )))))</f>
        <v>0.5</v>
      </c>
      <c r="P263" s="88" t="n">
        <v>10</v>
      </c>
      <c r="Q263" s="88" t="n">
        <v>2</v>
      </c>
      <c r="R263" s="88" t="n">
        <v>9</v>
      </c>
      <c r="S263" s="86" t="n">
        <f aca="false">M263+J263+E263+H263</f>
        <v>117.505432220039</v>
      </c>
      <c r="T263" s="86"/>
      <c r="U263" s="87" t="n">
        <f aca="false">J263-S263</f>
        <v>-117.065432220039</v>
      </c>
      <c r="V263" s="88" t="n">
        <v>63000</v>
      </c>
      <c r="W263" s="73" t="n">
        <v>6.586</v>
      </c>
      <c r="X263" s="87" t="n">
        <f aca="false">(W263+S263)/V263*100</f>
        <v>0.196970527333396</v>
      </c>
      <c r="Y263" s="0" t="str">
        <f aca="false">IF(AB263=1,"Предпосевная обработка",IF(AB263=2,"Внесение удобрений",IF(AB263=3,"Уборка","Введите коректное значение")))</f>
        <v>Введите коректное значение</v>
      </c>
      <c r="Z263" s="0" t="s">
        <v>139</v>
      </c>
      <c r="AA263" s="86"/>
      <c r="AI263" s="88"/>
    </row>
    <row r="264" customFormat="false" ht="15" hidden="false" customHeight="false" outlineLevel="0" collapsed="false">
      <c r="A264" s="59" t="n">
        <v>262</v>
      </c>
      <c r="B264" s="0" t="s">
        <v>134</v>
      </c>
      <c r="C264" s="85" t="n">
        <v>1.3</v>
      </c>
      <c r="D264" s="86" t="n">
        <v>0.645</v>
      </c>
      <c r="E264" s="87" t="n">
        <f aca="false">D264/C264</f>
        <v>0.496153846153846</v>
      </c>
      <c r="F264" s="88" t="n">
        <f aca="false">IF(B264="Предпосевная обработка",300,IF(B264="Внесение удобрений",90,IF(B264="Уборка",1893,"Введите коректное значение")))</f>
        <v>90</v>
      </c>
      <c r="G264" s="88" t="n">
        <v>2147</v>
      </c>
      <c r="H264" s="87" t="n">
        <f aca="false">(F264/G264)*100</f>
        <v>4.19189566837448</v>
      </c>
      <c r="I264" s="88" t="n">
        <v>16</v>
      </c>
      <c r="J264" s="87" t="n">
        <f aca="false">C264*L264</f>
        <v>0.572</v>
      </c>
      <c r="K264" s="86" t="n">
        <f aca="false">J264*3.67</f>
        <v>2.09924</v>
      </c>
      <c r="L264" s="86" t="n">
        <v>0.44</v>
      </c>
      <c r="M264" s="87" t="n">
        <f aca="false">(N264*O264)+(P264+Q264+R264)</f>
        <v>101.5</v>
      </c>
      <c r="N264" s="62" t="n">
        <v>163</v>
      </c>
      <c r="O264" s="0" t="n">
        <f aca="false">IF(Z264="Дизельное топливо",2.6,
 IF(Z264="Бензин",2.3,
 IF(Z264="Минеральные удобрения",0.89, IF(Z264="Пестициды",4.93,
 IF(Z264="Электроэнергия",0.5,"Введите коректное значение" )))))</f>
        <v>0.5</v>
      </c>
      <c r="P264" s="88" t="n">
        <v>10</v>
      </c>
      <c r="Q264" s="88" t="n">
        <v>2</v>
      </c>
      <c r="R264" s="88" t="n">
        <v>8</v>
      </c>
      <c r="S264" s="86" t="n">
        <f aca="false">M264+J264+E264+H264</f>
        <v>106.760049514528</v>
      </c>
      <c r="T264" s="86"/>
      <c r="U264" s="87" t="n">
        <f aca="false">J264-S264</f>
        <v>-106.188049514528</v>
      </c>
      <c r="V264" s="88" t="n">
        <v>54000</v>
      </c>
      <c r="W264" s="73" t="n">
        <v>5.976</v>
      </c>
      <c r="X264" s="87" t="n">
        <f aca="false">(W264+S264)/V264*100</f>
        <v>0.208770462063941</v>
      </c>
      <c r="Y264" s="0" t="str">
        <f aca="false">IF(AB264=1,"Предпосевная обработка",IF(AB264=2,"Внесение удобрений",IF(AB264=3,"Уборка","Введите коректное значение")))</f>
        <v>Введите коректное значение</v>
      </c>
      <c r="Z264" s="0" t="s">
        <v>139</v>
      </c>
      <c r="AA264" s="86"/>
      <c r="AI264" s="88"/>
    </row>
    <row r="265" customFormat="false" ht="15" hidden="false" customHeight="false" outlineLevel="0" collapsed="false">
      <c r="A265" s="59" t="n">
        <v>263</v>
      </c>
      <c r="B265" s="0" t="s">
        <v>136</v>
      </c>
      <c r="C265" s="85" t="n">
        <v>4.7</v>
      </c>
      <c r="D265" s="86" t="n">
        <v>0.645</v>
      </c>
      <c r="E265" s="87" t="n">
        <f aca="false">D265/C265</f>
        <v>0.137234042553192</v>
      </c>
      <c r="F265" s="88" t="n">
        <f aca="false">IF(B265="Предпосевная обработка",300,IF(B265="Внесение удобрений",90,IF(B265="Уборка",1893,"Введите коректное значение")))</f>
        <v>300</v>
      </c>
      <c r="G265" s="88" t="n">
        <v>2168</v>
      </c>
      <c r="H265" s="87" t="n">
        <f aca="false">(F265/G265)*100</f>
        <v>13.8376383763838</v>
      </c>
      <c r="I265" s="88" t="n">
        <v>27</v>
      </c>
      <c r="J265" s="87" t="n">
        <f aca="false">C265*L265</f>
        <v>2.068</v>
      </c>
      <c r="K265" s="86" t="n">
        <f aca="false">J265*3.67</f>
        <v>7.58956</v>
      </c>
      <c r="L265" s="86" t="n">
        <v>0.44</v>
      </c>
      <c r="M265" s="87" t="n">
        <f aca="false">(N265*O265)+(P265+Q265+R265)</f>
        <v>116.5</v>
      </c>
      <c r="N265" s="62" t="n">
        <v>183</v>
      </c>
      <c r="O265" s="0" t="n">
        <f aca="false">IF(Z265="Дизельное топливо",2.6,
 IF(Z265="Бензин",2.3,
 IF(Z265="Минеральные удобрения",0.89, IF(Z265="Пестициды",4.93,
 IF(Z265="Электроэнергия",0.5,"Введите коректное значение" )))))</f>
        <v>0.5</v>
      </c>
      <c r="P265" s="88" t="n">
        <v>15</v>
      </c>
      <c r="Q265" s="88" t="n">
        <v>2</v>
      </c>
      <c r="R265" s="88" t="n">
        <v>8</v>
      </c>
      <c r="S265" s="86" t="n">
        <f aca="false">M265+J265+E265+H265</f>
        <v>132.542872418937</v>
      </c>
      <c r="T265" s="86"/>
      <c r="U265" s="87" t="n">
        <f aca="false">J265-S265</f>
        <v>-130.474872418937</v>
      </c>
      <c r="V265" s="88" t="n">
        <v>53000</v>
      </c>
      <c r="W265" s="73" t="n">
        <v>5.452</v>
      </c>
      <c r="X265" s="87" t="n">
        <f aca="false">(W265+S265)/V265*100</f>
        <v>0.260367683809315</v>
      </c>
      <c r="Y265" s="0" t="str">
        <f aca="false">IF(AB265=1,"Предпосевная обработка",IF(AB265=2,"Внесение удобрений",IF(AB265=3,"Уборка","Введите коректное значение")))</f>
        <v>Введите коректное значение</v>
      </c>
      <c r="Z265" s="0" t="s">
        <v>139</v>
      </c>
      <c r="AA265" s="86"/>
      <c r="AI265" s="88"/>
    </row>
    <row r="266" customFormat="false" ht="15" hidden="false" customHeight="false" outlineLevel="0" collapsed="false">
      <c r="A266" s="59" t="n">
        <v>264</v>
      </c>
      <c r="B266" s="0" t="s">
        <v>134</v>
      </c>
      <c r="C266" s="85" t="n">
        <v>1</v>
      </c>
      <c r="D266" s="86" t="n">
        <v>0.645</v>
      </c>
      <c r="E266" s="87" t="n">
        <f aca="false">D266/C266</f>
        <v>0.645</v>
      </c>
      <c r="F266" s="88" t="n">
        <f aca="false">IF(B266="Предпосевная обработка",300,IF(B266="Внесение удобрений",90,IF(B266="Уборка",1893,"Введите коректное значение")))</f>
        <v>90</v>
      </c>
      <c r="G266" s="88" t="n">
        <v>2169</v>
      </c>
      <c r="H266" s="87" t="n">
        <f aca="false">(F266/G266)*100</f>
        <v>4.149377593361</v>
      </c>
      <c r="I266" s="88" t="n">
        <v>16</v>
      </c>
      <c r="J266" s="87" t="n">
        <f aca="false">C266*L266</f>
        <v>0.44</v>
      </c>
      <c r="K266" s="86" t="n">
        <f aca="false">J266*3.67</f>
        <v>1.6148</v>
      </c>
      <c r="L266" s="86" t="n">
        <v>0.44</v>
      </c>
      <c r="M266" s="87" t="n">
        <f aca="false">(N266*O266)+(P266+Q266+R266)</f>
        <v>2134.97</v>
      </c>
      <c r="N266" s="62" t="n">
        <v>429</v>
      </c>
      <c r="O266" s="0" t="n">
        <f aca="false">IF(Z266="Дизельное топливо",2.6,
 IF(Z266="Бензин",2.3,
 IF(Z266="Минеральные удобрения",0.89, IF(Z266="Пестициды",4.93,
 IF(Z266="Электроэнергия",0.5,"Введите коректное значение" )))))</f>
        <v>4.93</v>
      </c>
      <c r="P266" s="88" t="n">
        <v>11</v>
      </c>
      <c r="Q266" s="88" t="n">
        <v>2</v>
      </c>
      <c r="R266" s="88" t="n">
        <v>7</v>
      </c>
      <c r="S266" s="86" t="n">
        <f aca="false">M266+J266+E266+H266</f>
        <v>2140.20437759336</v>
      </c>
      <c r="T266" s="86"/>
      <c r="U266" s="87" t="n">
        <f aca="false">J266-S266</f>
        <v>-2139.76437759336</v>
      </c>
      <c r="V266" s="88" t="n">
        <v>45000</v>
      </c>
      <c r="W266" s="73" t="n">
        <v>3.87</v>
      </c>
      <c r="X266" s="87" t="n">
        <f aca="false">(W266+S266)/V266*100</f>
        <v>4.76460972798525</v>
      </c>
      <c r="Y266" s="0" t="str">
        <f aca="false">IF(AB266=1,"Предпосевная обработка",IF(AB266=2,"Внесение удобрений",IF(AB266=3,"Уборка","Введите коректное значение")))</f>
        <v>Введите коректное значение</v>
      </c>
      <c r="Z266" s="0" t="s">
        <v>138</v>
      </c>
      <c r="AA266" s="86"/>
      <c r="AI266" s="88"/>
    </row>
    <row r="267" customFormat="false" ht="15" hidden="false" customHeight="false" outlineLevel="0" collapsed="false">
      <c r="A267" s="59" t="n">
        <v>265</v>
      </c>
      <c r="B267" s="0" t="s">
        <v>132</v>
      </c>
      <c r="C267" s="85" t="n">
        <v>2.4</v>
      </c>
      <c r="D267" s="86" t="n">
        <v>0.645</v>
      </c>
      <c r="E267" s="87" t="n">
        <f aca="false">D267/C267</f>
        <v>0.26875</v>
      </c>
      <c r="F267" s="88" t="n">
        <f aca="false">IF(B267="Предпосевная обработка",300,IF(B267="Внесение удобрений",90,IF(B267="Уборка",1893,"Введите коректное значение")))</f>
        <v>1893</v>
      </c>
      <c r="G267" s="88" t="n">
        <v>2048</v>
      </c>
      <c r="H267" s="87" t="n">
        <f aca="false">(F267/G267)*100</f>
        <v>92.431640625</v>
      </c>
      <c r="I267" s="88" t="n">
        <v>15</v>
      </c>
      <c r="J267" s="87" t="n">
        <f aca="false">C267*L267</f>
        <v>1.056</v>
      </c>
      <c r="K267" s="86" t="n">
        <f aca="false">J267*3.67</f>
        <v>3.87552</v>
      </c>
      <c r="L267" s="86" t="n">
        <v>0.44</v>
      </c>
      <c r="M267" s="87" t="n">
        <f aca="false">(N267*O267)+(P267+Q267+R267)</f>
        <v>213.02</v>
      </c>
      <c r="N267" s="62" t="n">
        <v>218</v>
      </c>
      <c r="O267" s="0" t="n">
        <f aca="false">IF(Z267="Дизельное топливо",2.6,
 IF(Z267="Бензин",2.3,
 IF(Z267="Минеральные удобрения",0.89, IF(Z267="Пестициды",4.93,
 IF(Z267="Электроэнергия",0.5,"Введите коректное значение" )))))</f>
        <v>0.89</v>
      </c>
      <c r="P267" s="88" t="n">
        <v>11</v>
      </c>
      <c r="Q267" s="88" t="n">
        <v>1</v>
      </c>
      <c r="R267" s="88" t="n">
        <v>7</v>
      </c>
      <c r="S267" s="86" t="n">
        <f aca="false">M267+J267+E267+H267</f>
        <v>306.776390625</v>
      </c>
      <c r="T267" s="86"/>
      <c r="U267" s="87" t="n">
        <f aca="false">J267-S267</f>
        <v>-305.720390625</v>
      </c>
      <c r="V267" s="88" t="n">
        <v>56000</v>
      </c>
      <c r="W267" s="73" t="n">
        <v>6.232</v>
      </c>
      <c r="X267" s="87" t="n">
        <f aca="false">(W267+S267)/V267*100</f>
        <v>0.5589435546875</v>
      </c>
      <c r="Y267" s="0" t="str">
        <f aca="false">IF(AB267=1,"Предпосевная обработка",IF(AB267=2,"Внесение удобрений",IF(AB267=3,"Уборка","Введите коректное значение")))</f>
        <v>Введите коректное значение</v>
      </c>
      <c r="Z267" s="0" t="s">
        <v>133</v>
      </c>
      <c r="AA267" s="86"/>
      <c r="AI267" s="88"/>
    </row>
    <row r="268" customFormat="false" ht="15" hidden="false" customHeight="false" outlineLevel="0" collapsed="false">
      <c r="A268" s="59" t="n">
        <v>266</v>
      </c>
      <c r="B268" s="0" t="s">
        <v>132</v>
      </c>
      <c r="C268" s="85" t="n">
        <v>4.8</v>
      </c>
      <c r="D268" s="86" t="n">
        <v>0.645</v>
      </c>
      <c r="E268" s="87" t="n">
        <f aca="false">D268/C268</f>
        <v>0.134375</v>
      </c>
      <c r="F268" s="88" t="n">
        <f aca="false">IF(B268="Предпосевная обработка",300,IF(B268="Внесение удобрений",90,IF(B268="Уборка",1893,"Введите коректное значение")))</f>
        <v>1893</v>
      </c>
      <c r="G268" s="88" t="n">
        <v>2433</v>
      </c>
      <c r="H268" s="87" t="n">
        <f aca="false">(F268/G268)*100</f>
        <v>77.8051787916153</v>
      </c>
      <c r="I268" s="88" t="n">
        <v>29</v>
      </c>
      <c r="J268" s="87" t="n">
        <f aca="false">C268*L268</f>
        <v>2.112</v>
      </c>
      <c r="K268" s="86" t="n">
        <f aca="false">J268*3.67</f>
        <v>7.75104</v>
      </c>
      <c r="L268" s="86" t="n">
        <v>0.44</v>
      </c>
      <c r="M268" s="87" t="n">
        <f aca="false">(N268*O268)+(P268+Q268+R268)</f>
        <v>1108.6</v>
      </c>
      <c r="N268" s="62" t="n">
        <v>472</v>
      </c>
      <c r="O268" s="0" t="n">
        <f aca="false">IF(Z268="Дизельное топливо",2.6,
 IF(Z268="Бензин",2.3,
 IF(Z268="Минеральные удобрения",0.89, IF(Z268="Пестициды",4.93,
 IF(Z268="Электроэнергия",0.5,"Введите коректное значение" )))))</f>
        <v>2.3</v>
      </c>
      <c r="P268" s="88" t="n">
        <v>13</v>
      </c>
      <c r="Q268" s="88" t="n">
        <v>2</v>
      </c>
      <c r="R268" s="88" t="n">
        <v>8</v>
      </c>
      <c r="S268" s="86" t="n">
        <f aca="false">M268+J268+E268+H268</f>
        <v>1188.65155379162</v>
      </c>
      <c r="T268" s="86"/>
      <c r="U268" s="87" t="n">
        <f aca="false">J268-S268</f>
        <v>-1186.53955379162</v>
      </c>
      <c r="V268" s="88" t="n">
        <v>56000</v>
      </c>
      <c r="W268" s="73" t="n">
        <v>5.766</v>
      </c>
      <c r="X268" s="87" t="n">
        <f aca="false">(W268+S268)/V268*100</f>
        <v>2.1328884889136</v>
      </c>
      <c r="Y268" s="0" t="str">
        <f aca="false">IF(AB268=1,"Предпосевная обработка",IF(AB268=2,"Внесение удобрений",IF(AB268=3,"Уборка","Введите коректное значение")))</f>
        <v>Введите коректное значение</v>
      </c>
      <c r="Z268" s="0" t="s">
        <v>135</v>
      </c>
      <c r="AA268" s="86"/>
      <c r="AI268" s="88"/>
    </row>
    <row r="269" customFormat="false" ht="15" hidden="false" customHeight="false" outlineLevel="0" collapsed="false">
      <c r="A269" s="59" t="n">
        <v>267</v>
      </c>
      <c r="B269" s="0" t="s">
        <v>134</v>
      </c>
      <c r="C269" s="85" t="n">
        <v>1</v>
      </c>
      <c r="D269" s="86" t="n">
        <v>0.645</v>
      </c>
      <c r="E269" s="87" t="n">
        <f aca="false">D269/C269</f>
        <v>0.645</v>
      </c>
      <c r="F269" s="88" t="n">
        <f aca="false">IF(B269="Предпосевная обработка",300,IF(B269="Внесение удобрений",90,IF(B269="Уборка",1893,"Введите коректное значение")))</f>
        <v>90</v>
      </c>
      <c r="G269" s="88" t="n">
        <v>2276</v>
      </c>
      <c r="H269" s="87" t="n">
        <f aca="false">(F269/G269)*100</f>
        <v>3.95430579964851</v>
      </c>
      <c r="I269" s="88" t="n">
        <v>18</v>
      </c>
      <c r="J269" s="87" t="n">
        <f aca="false">C269*L269</f>
        <v>0.44</v>
      </c>
      <c r="K269" s="86" t="n">
        <f aca="false">J269*3.67</f>
        <v>1.6148</v>
      </c>
      <c r="L269" s="86" t="n">
        <v>0.44</v>
      </c>
      <c r="M269" s="87" t="n">
        <f aca="false">(N269*O269)+(P269+Q269+R269)</f>
        <v>1417.19</v>
      </c>
      <c r="N269" s="62" t="n">
        <v>283</v>
      </c>
      <c r="O269" s="0" t="n">
        <f aca="false">IF(Z269="Дизельное топливо",2.6,
 IF(Z269="Бензин",2.3,
 IF(Z269="Минеральные удобрения",0.89, IF(Z269="Пестициды",4.93,
 IF(Z269="Электроэнергия",0.5,"Введите коректное значение" )))))</f>
        <v>4.93</v>
      </c>
      <c r="P269" s="88" t="n">
        <v>12</v>
      </c>
      <c r="Q269" s="88" t="n">
        <v>1</v>
      </c>
      <c r="R269" s="88" t="n">
        <v>9</v>
      </c>
      <c r="S269" s="86" t="n">
        <f aca="false">M269+J269+E269+H269</f>
        <v>1422.22930579965</v>
      </c>
      <c r="T269" s="86"/>
      <c r="U269" s="87" t="n">
        <f aca="false">J269-S269</f>
        <v>-1421.78930579965</v>
      </c>
      <c r="V269" s="88" t="n">
        <v>45000</v>
      </c>
      <c r="W269" s="73" t="n">
        <v>4.784</v>
      </c>
      <c r="X269" s="87" t="n">
        <f aca="false">(W269+S269)/V269*100</f>
        <v>3.17114067955477</v>
      </c>
      <c r="Y269" s="0" t="str">
        <f aca="false">IF(AB269=1,"Предпосевная обработка",IF(AB269=2,"Внесение удобрений",IF(AB269=3,"Уборка","Введите коректное значение")))</f>
        <v>Введите коректное значение</v>
      </c>
      <c r="Z269" s="0" t="s">
        <v>138</v>
      </c>
      <c r="AA269" s="86"/>
      <c r="AI269" s="88"/>
    </row>
    <row r="270" customFormat="false" ht="15" hidden="false" customHeight="false" outlineLevel="0" collapsed="false">
      <c r="A270" s="59" t="n">
        <v>268</v>
      </c>
      <c r="B270" s="0" t="s">
        <v>132</v>
      </c>
      <c r="C270" s="85" t="n">
        <v>2.4</v>
      </c>
      <c r="D270" s="86" t="n">
        <v>0.645</v>
      </c>
      <c r="E270" s="87" t="n">
        <f aca="false">D270/C270</f>
        <v>0.26875</v>
      </c>
      <c r="F270" s="88" t="n">
        <f aca="false">IF(B270="Предпосевная обработка",300,IF(B270="Внесение удобрений",90,IF(B270="Уборка",1893,"Введите коректное значение")))</f>
        <v>1893</v>
      </c>
      <c r="G270" s="88" t="n">
        <v>2456</v>
      </c>
      <c r="H270" s="87" t="n">
        <f aca="false">(F270/G270)*100</f>
        <v>77.0765472312704</v>
      </c>
      <c r="I270" s="88" t="n">
        <v>25</v>
      </c>
      <c r="J270" s="87" t="n">
        <f aca="false">C270*L270</f>
        <v>1.056</v>
      </c>
      <c r="K270" s="86" t="n">
        <f aca="false">J270*3.67</f>
        <v>3.87552</v>
      </c>
      <c r="L270" s="86" t="n">
        <v>0.44</v>
      </c>
      <c r="M270" s="87" t="n">
        <f aca="false">(N270*O270)+(P270+Q270+R270)</f>
        <v>442</v>
      </c>
      <c r="N270" s="62" t="n">
        <v>160</v>
      </c>
      <c r="O270" s="0" t="n">
        <f aca="false">IF(Z270="Дизельное топливо",2.6,
 IF(Z270="Бензин",2.3,
 IF(Z270="Минеральные удобрения",0.89, IF(Z270="Пестициды",4.93,
 IF(Z270="Электроэнергия",0.5,"Введите коректное значение" )))))</f>
        <v>2.6</v>
      </c>
      <c r="P270" s="88" t="n">
        <v>15</v>
      </c>
      <c r="Q270" s="88" t="n">
        <v>2</v>
      </c>
      <c r="R270" s="88" t="n">
        <v>9</v>
      </c>
      <c r="S270" s="86" t="n">
        <f aca="false">M270+J270+E270+H270</f>
        <v>520.40129723127</v>
      </c>
      <c r="T270" s="86"/>
      <c r="U270" s="87" t="n">
        <f aca="false">J270-S270</f>
        <v>-519.34529723127</v>
      </c>
      <c r="V270" s="88" t="n">
        <v>49000</v>
      </c>
      <c r="W270" s="73" t="n">
        <v>5.481</v>
      </c>
      <c r="X270" s="87" t="n">
        <f aca="false">(W270+S270)/V270*100</f>
        <v>1.073229178023</v>
      </c>
      <c r="Y270" s="0" t="str">
        <f aca="false">IF(AB270=1,"Предпосевная обработка",IF(AB270=2,"Внесение удобрений",IF(AB270=3,"Уборка","Введите коректное значение")))</f>
        <v>Введите коректное значение</v>
      </c>
      <c r="Z270" s="0" t="s">
        <v>137</v>
      </c>
      <c r="AA270" s="86"/>
      <c r="AI270" s="88"/>
    </row>
    <row r="271" customFormat="false" ht="15" hidden="false" customHeight="false" outlineLevel="0" collapsed="false">
      <c r="A271" s="59" t="n">
        <v>269</v>
      </c>
      <c r="B271" s="0" t="s">
        <v>134</v>
      </c>
      <c r="C271" s="85" t="n">
        <v>0.9</v>
      </c>
      <c r="D271" s="86" t="n">
        <v>0.645</v>
      </c>
      <c r="E271" s="87" t="n">
        <f aca="false">D271/C271</f>
        <v>0.716666666666667</v>
      </c>
      <c r="F271" s="88" t="n">
        <f aca="false">IF(B271="Предпосевная обработка",300,IF(B271="Внесение удобрений",90,IF(B271="Уборка",1893,"Введите коректное значение")))</f>
        <v>90</v>
      </c>
      <c r="G271" s="88" t="n">
        <v>2034</v>
      </c>
      <c r="H271" s="87" t="n">
        <f aca="false">(F271/G271)*100</f>
        <v>4.42477876106195</v>
      </c>
      <c r="I271" s="88" t="n">
        <v>21</v>
      </c>
      <c r="J271" s="87" t="n">
        <f aca="false">C271*L271</f>
        <v>0.396</v>
      </c>
      <c r="K271" s="86" t="n">
        <f aca="false">J271*3.67</f>
        <v>1.45332</v>
      </c>
      <c r="L271" s="86" t="n">
        <v>0.44</v>
      </c>
      <c r="M271" s="87" t="n">
        <f aca="false">(N271*O271)+(P271+Q271+R271)</f>
        <v>578.9</v>
      </c>
      <c r="N271" s="62" t="n">
        <v>243</v>
      </c>
      <c r="O271" s="0" t="n">
        <f aca="false">IF(Z271="Дизельное топливо",2.6,
 IF(Z271="Бензин",2.3,
 IF(Z271="Минеральные удобрения",0.89, IF(Z271="Пестициды",4.93,
 IF(Z271="Электроэнергия",0.5,"Введите коректное значение" )))))</f>
        <v>2.3</v>
      </c>
      <c r="P271" s="88" t="n">
        <v>12</v>
      </c>
      <c r="Q271" s="88" t="n">
        <v>1</v>
      </c>
      <c r="R271" s="88" t="n">
        <v>7</v>
      </c>
      <c r="S271" s="86" t="n">
        <f aca="false">M271+J271+E271+H271</f>
        <v>584.437445427729</v>
      </c>
      <c r="T271" s="86"/>
      <c r="U271" s="87" t="n">
        <f aca="false">J271-S271</f>
        <v>-584.041445427729</v>
      </c>
      <c r="V271" s="88" t="n">
        <v>49000</v>
      </c>
      <c r="W271" s="73" t="n">
        <v>4.816</v>
      </c>
      <c r="X271" s="87" t="n">
        <f aca="false">(W271+S271)/V271*100</f>
        <v>1.20255805189332</v>
      </c>
      <c r="Y271" s="0" t="str">
        <f aca="false">IF(AB271=1,"Предпосевная обработка",IF(AB271=2,"Внесение удобрений",IF(AB271=3,"Уборка","Введите коректное значение")))</f>
        <v>Введите коректное значение</v>
      </c>
      <c r="Z271" s="0" t="s">
        <v>135</v>
      </c>
      <c r="AA271" s="86"/>
      <c r="AI271" s="88"/>
    </row>
    <row r="272" customFormat="false" ht="15" hidden="false" customHeight="false" outlineLevel="0" collapsed="false">
      <c r="A272" s="59" t="n">
        <v>270</v>
      </c>
      <c r="B272" s="0" t="s">
        <v>132</v>
      </c>
      <c r="C272" s="85" t="n">
        <v>1.3</v>
      </c>
      <c r="D272" s="86" t="n">
        <v>0.645</v>
      </c>
      <c r="E272" s="87" t="n">
        <f aca="false">D272/C272</f>
        <v>0.496153846153846</v>
      </c>
      <c r="F272" s="88" t="n">
        <f aca="false">IF(B272="Предпосевная обработка",300,IF(B272="Внесение удобрений",90,IF(B272="Уборка",1893,"Введите коректное значение")))</f>
        <v>1893</v>
      </c>
      <c r="G272" s="88" t="n">
        <v>2109</v>
      </c>
      <c r="H272" s="87" t="n">
        <f aca="false">(F272/G272)*100</f>
        <v>89.7581792318634</v>
      </c>
      <c r="I272" s="88" t="n">
        <v>29</v>
      </c>
      <c r="J272" s="87" t="n">
        <f aca="false">C272*L272</f>
        <v>0.572</v>
      </c>
      <c r="K272" s="86" t="n">
        <f aca="false">J272*3.67</f>
        <v>2.09924</v>
      </c>
      <c r="L272" s="86" t="n">
        <v>0.44</v>
      </c>
      <c r="M272" s="87" t="n">
        <f aca="false">(N272*O272)+(P272+Q272+R272)</f>
        <v>312.92</v>
      </c>
      <c r="N272" s="62" t="n">
        <v>328</v>
      </c>
      <c r="O272" s="0" t="n">
        <f aca="false">IF(Z272="Дизельное топливо",2.6,
 IF(Z272="Бензин",2.3,
 IF(Z272="Минеральные удобрения",0.89, IF(Z272="Пестициды",4.93,
 IF(Z272="Электроэнергия",0.5,"Введите коректное значение" )))))</f>
        <v>0.89</v>
      </c>
      <c r="P272" s="88" t="n">
        <v>11</v>
      </c>
      <c r="Q272" s="88" t="n">
        <v>2</v>
      </c>
      <c r="R272" s="88" t="n">
        <v>8</v>
      </c>
      <c r="S272" s="86" t="n">
        <f aca="false">M272+J272+E272+H272</f>
        <v>403.746333078017</v>
      </c>
      <c r="T272" s="86"/>
      <c r="U272" s="87" t="n">
        <f aca="false">J272-S272</f>
        <v>-403.174333078017</v>
      </c>
      <c r="V272" s="88" t="n">
        <v>60000</v>
      </c>
      <c r="W272" s="73" t="n">
        <v>5.358</v>
      </c>
      <c r="X272" s="87" t="n">
        <f aca="false">(W272+S272)/V272*100</f>
        <v>0.681840555130029</v>
      </c>
      <c r="Y272" s="0" t="str">
        <f aca="false">IF(AB272=1,"Предпосевная обработка",IF(AB272=2,"Внесение удобрений",IF(AB272=3,"Уборка","Введите коректное значение")))</f>
        <v>Введите коректное значение</v>
      </c>
      <c r="Z272" s="0" t="s">
        <v>133</v>
      </c>
      <c r="AA272" s="86"/>
      <c r="AI272" s="88"/>
    </row>
    <row r="273" customFormat="false" ht="15" hidden="false" customHeight="false" outlineLevel="0" collapsed="false">
      <c r="A273" s="59" t="n">
        <v>271</v>
      </c>
      <c r="B273" s="0" t="s">
        <v>132</v>
      </c>
      <c r="C273" s="85" t="n">
        <v>5.8</v>
      </c>
      <c r="D273" s="86" t="n">
        <v>0.645</v>
      </c>
      <c r="E273" s="87" t="n">
        <f aca="false">D273/C273</f>
        <v>0.111206896551724</v>
      </c>
      <c r="F273" s="88" t="n">
        <f aca="false">IF(B273="Предпосевная обработка",300,IF(B273="Внесение удобрений",90,IF(B273="Уборка",1893,"Введите коректное значение")))</f>
        <v>1893</v>
      </c>
      <c r="G273" s="88" t="n">
        <v>2162</v>
      </c>
      <c r="H273" s="87" t="n">
        <f aca="false">(F273/G273)*100</f>
        <v>87.5578168362627</v>
      </c>
      <c r="I273" s="88" t="n">
        <v>25</v>
      </c>
      <c r="J273" s="87" t="n">
        <f aca="false">C273*L273</f>
        <v>2.552</v>
      </c>
      <c r="K273" s="86" t="n">
        <f aca="false">J273*3.67</f>
        <v>9.36584</v>
      </c>
      <c r="L273" s="86" t="n">
        <v>0.44</v>
      </c>
      <c r="M273" s="87" t="n">
        <f aca="false">(N273*O273)+(P273+Q273+R273)</f>
        <v>914.1</v>
      </c>
      <c r="N273" s="62" t="n">
        <v>387</v>
      </c>
      <c r="O273" s="0" t="n">
        <f aca="false">IF(Z273="Дизельное топливо",2.6,
 IF(Z273="Бензин",2.3,
 IF(Z273="Минеральные удобрения",0.89, IF(Z273="Пестициды",4.93,
 IF(Z273="Электроэнергия",0.5,"Введите коректное значение" )))))</f>
        <v>2.3</v>
      </c>
      <c r="P273" s="88" t="n">
        <v>14</v>
      </c>
      <c r="Q273" s="88" t="n">
        <v>1</v>
      </c>
      <c r="R273" s="88" t="n">
        <v>9</v>
      </c>
      <c r="S273" s="86" t="n">
        <f aca="false">M273+J273+E273+H273</f>
        <v>1004.32102373281</v>
      </c>
      <c r="T273" s="86"/>
      <c r="U273" s="87" t="n">
        <f aca="false">J273-S273</f>
        <v>-1001.76902373281</v>
      </c>
      <c r="V273" s="88" t="n">
        <v>64000</v>
      </c>
      <c r="W273" s="73" t="n">
        <v>4.928</v>
      </c>
      <c r="X273" s="87" t="n">
        <f aca="false">(W273+S273)/V273*100</f>
        <v>1.57695159958252</v>
      </c>
      <c r="Y273" s="0" t="str">
        <f aca="false">IF(AB273=1,"Предпосевная обработка",IF(AB273=2,"Внесение удобрений",IF(AB273=3,"Уборка","Введите коректное значение")))</f>
        <v>Введите коректное значение</v>
      </c>
      <c r="Z273" s="0" t="s">
        <v>135</v>
      </c>
      <c r="AA273" s="86"/>
      <c r="AI273" s="88"/>
    </row>
    <row r="274" customFormat="false" ht="15" hidden="false" customHeight="false" outlineLevel="0" collapsed="false">
      <c r="A274" s="59" t="n">
        <v>272</v>
      </c>
      <c r="B274" s="0" t="s">
        <v>136</v>
      </c>
      <c r="C274" s="85" t="n">
        <v>0.8</v>
      </c>
      <c r="D274" s="86" t="n">
        <v>0.645</v>
      </c>
      <c r="E274" s="87" t="n">
        <f aca="false">D274/C274</f>
        <v>0.80625</v>
      </c>
      <c r="F274" s="88" t="n">
        <f aca="false">IF(B274="Предпосевная обработка",300,IF(B274="Внесение удобрений",90,IF(B274="Уборка",1893,"Введите коректное значение")))</f>
        <v>300</v>
      </c>
      <c r="G274" s="88" t="n">
        <v>2263</v>
      </c>
      <c r="H274" s="87" t="n">
        <f aca="false">(F274/G274)*100</f>
        <v>13.2567388422448</v>
      </c>
      <c r="I274" s="88" t="n">
        <v>19</v>
      </c>
      <c r="J274" s="87" t="n">
        <f aca="false">C274*L274</f>
        <v>0.352</v>
      </c>
      <c r="K274" s="86" t="n">
        <f aca="false">J274*3.67</f>
        <v>1.29184</v>
      </c>
      <c r="L274" s="86" t="n">
        <v>0.44</v>
      </c>
      <c r="M274" s="87" t="n">
        <f aca="false">(N274*O274)+(P274+Q274+R274)</f>
        <v>676.69</v>
      </c>
      <c r="N274" s="62" t="n">
        <v>133</v>
      </c>
      <c r="O274" s="0" t="n">
        <f aca="false">IF(Z274="Дизельное топливо",2.6,
 IF(Z274="Бензин",2.3,
 IF(Z274="Минеральные удобрения",0.89, IF(Z274="Пестициды",4.93,
 IF(Z274="Электроэнергия",0.5,"Введите коректное значение" )))))</f>
        <v>4.93</v>
      </c>
      <c r="P274" s="88" t="n">
        <v>11</v>
      </c>
      <c r="Q274" s="88" t="n">
        <v>2</v>
      </c>
      <c r="R274" s="88" t="n">
        <v>8</v>
      </c>
      <c r="S274" s="86" t="n">
        <f aca="false">M274+J274+E274+H274</f>
        <v>691.104988842245</v>
      </c>
      <c r="T274" s="86"/>
      <c r="U274" s="87" t="n">
        <f aca="false">J274-S274</f>
        <v>-690.752988842245</v>
      </c>
      <c r="V274" s="88" t="n">
        <v>46000</v>
      </c>
      <c r="W274" s="73" t="n">
        <v>6.37</v>
      </c>
      <c r="X274" s="87" t="n">
        <f aca="false">(W274+S274)/V274*100</f>
        <v>1.51624997574401</v>
      </c>
      <c r="Y274" s="0" t="str">
        <f aca="false">IF(AB274=1,"Предпосевная обработка",IF(AB274=2,"Внесение удобрений",IF(AB274=3,"Уборка","Введите коректное значение")))</f>
        <v>Введите коректное значение</v>
      </c>
      <c r="Z274" s="0" t="s">
        <v>138</v>
      </c>
      <c r="AA274" s="86"/>
      <c r="AI274" s="88"/>
    </row>
    <row r="275" customFormat="false" ht="15" hidden="false" customHeight="false" outlineLevel="0" collapsed="false">
      <c r="A275" s="59" t="n">
        <v>273</v>
      </c>
      <c r="B275" s="0" t="s">
        <v>132</v>
      </c>
      <c r="C275" s="85" t="n">
        <v>3</v>
      </c>
      <c r="D275" s="86" t="n">
        <v>0.645</v>
      </c>
      <c r="E275" s="87" t="n">
        <f aca="false">D275/C275</f>
        <v>0.215</v>
      </c>
      <c r="F275" s="88" t="n">
        <f aca="false">IF(B275="Предпосевная обработка",300,IF(B275="Внесение удобрений",90,IF(B275="Уборка",1893,"Введите коректное значение")))</f>
        <v>1893</v>
      </c>
      <c r="G275" s="88" t="n">
        <v>2085</v>
      </c>
      <c r="H275" s="87" t="n">
        <f aca="false">(F275/G275)*100</f>
        <v>90.7913669064748</v>
      </c>
      <c r="I275" s="88" t="n">
        <v>12</v>
      </c>
      <c r="J275" s="87" t="n">
        <f aca="false">C275*L275</f>
        <v>1.32</v>
      </c>
      <c r="K275" s="86" t="n">
        <f aca="false">J275*3.67</f>
        <v>4.8444</v>
      </c>
      <c r="L275" s="86" t="n">
        <v>0.44</v>
      </c>
      <c r="M275" s="87" t="n">
        <f aca="false">(N275*O275)+(P275+Q275+R275)</f>
        <v>119.5</v>
      </c>
      <c r="N275" s="62" t="n">
        <v>203</v>
      </c>
      <c r="O275" s="0" t="n">
        <f aca="false">IF(Z275="Дизельное топливо",2.6,
 IF(Z275="Бензин",2.3,
 IF(Z275="Минеральные удобрения",0.89, IF(Z275="Пестициды",4.93,
 IF(Z275="Электроэнергия",0.5,"Введите коректное значение" )))))</f>
        <v>0.5</v>
      </c>
      <c r="P275" s="88" t="n">
        <v>10</v>
      </c>
      <c r="Q275" s="88" t="n">
        <v>1</v>
      </c>
      <c r="R275" s="88" t="n">
        <v>7</v>
      </c>
      <c r="S275" s="86" t="n">
        <f aca="false">M275+J275+E275+H275</f>
        <v>211.826366906475</v>
      </c>
      <c r="T275" s="86"/>
      <c r="U275" s="87" t="n">
        <f aca="false">J275-S275</f>
        <v>-210.506366906475</v>
      </c>
      <c r="V275" s="88" t="n">
        <v>65000</v>
      </c>
      <c r="W275" s="73" t="n">
        <v>3.608</v>
      </c>
      <c r="X275" s="87" t="n">
        <f aca="false">(W275+S275)/V275*100</f>
        <v>0.331437487548423</v>
      </c>
      <c r="Y275" s="0" t="str">
        <f aca="false">IF(AB275=1,"Предпосевная обработка",IF(AB275=2,"Внесение удобрений",IF(AB275=3,"Уборка","Введите коректное значение")))</f>
        <v>Введите коректное значение</v>
      </c>
      <c r="Z275" s="0" t="s">
        <v>139</v>
      </c>
      <c r="AA275" s="86"/>
      <c r="AI275" s="88"/>
    </row>
    <row r="276" customFormat="false" ht="15" hidden="false" customHeight="false" outlineLevel="0" collapsed="false">
      <c r="A276" s="59" t="n">
        <v>274</v>
      </c>
      <c r="B276" s="0" t="s">
        <v>132</v>
      </c>
      <c r="C276" s="85" t="n">
        <v>1.1</v>
      </c>
      <c r="D276" s="86" t="n">
        <v>0.645</v>
      </c>
      <c r="E276" s="87" t="n">
        <f aca="false">D276/C276</f>
        <v>0.586363636363636</v>
      </c>
      <c r="F276" s="88" t="n">
        <f aca="false">IF(B276="Предпосевная обработка",300,IF(B276="Внесение удобрений",90,IF(B276="Уборка",1893,"Введите коректное значение")))</f>
        <v>1893</v>
      </c>
      <c r="G276" s="88" t="n">
        <v>2328</v>
      </c>
      <c r="H276" s="87" t="n">
        <f aca="false">(F276/G276)*100</f>
        <v>81.3144329896907</v>
      </c>
      <c r="I276" s="88" t="n">
        <v>12</v>
      </c>
      <c r="J276" s="87" t="n">
        <f aca="false">C276*L276</f>
        <v>0.484</v>
      </c>
      <c r="K276" s="86" t="n">
        <f aca="false">J276*3.67</f>
        <v>1.77628</v>
      </c>
      <c r="L276" s="86" t="n">
        <v>0.44</v>
      </c>
      <c r="M276" s="87" t="n">
        <f aca="false">(N276*O276)+(P276+Q276+R276)</f>
        <v>326.2</v>
      </c>
      <c r="N276" s="62" t="n">
        <v>117</v>
      </c>
      <c r="O276" s="0" t="n">
        <f aca="false">IF(Z276="Дизельное топливо",2.6,
 IF(Z276="Бензин",2.3,
 IF(Z276="Минеральные удобрения",0.89, IF(Z276="Пестициды",4.93,
 IF(Z276="Электроэнергия",0.5,"Введите коректное значение" )))))</f>
        <v>2.6</v>
      </c>
      <c r="P276" s="88" t="n">
        <v>13</v>
      </c>
      <c r="Q276" s="88" t="n">
        <v>2</v>
      </c>
      <c r="R276" s="88" t="n">
        <v>7</v>
      </c>
      <c r="S276" s="86" t="n">
        <f aca="false">M276+J276+E276+H276</f>
        <v>408.584796626054</v>
      </c>
      <c r="T276" s="86"/>
      <c r="U276" s="87" t="n">
        <f aca="false">J276-S276</f>
        <v>-408.100796626054</v>
      </c>
      <c r="V276" s="88" t="n">
        <v>59000</v>
      </c>
      <c r="W276" s="73" t="n">
        <v>5.94</v>
      </c>
      <c r="X276" s="87" t="n">
        <f aca="false">(W276+S276)/V276*100</f>
        <v>0.702584401061109</v>
      </c>
      <c r="Y276" s="0" t="str">
        <f aca="false">IF(AB276=1,"Предпосевная обработка",IF(AB276=2,"Внесение удобрений",IF(AB276=3,"Уборка","Введите коректное значение")))</f>
        <v>Введите коректное значение</v>
      </c>
      <c r="Z276" s="0" t="s">
        <v>137</v>
      </c>
      <c r="AA276" s="86"/>
      <c r="AI276" s="88"/>
    </row>
    <row r="277" customFormat="false" ht="15" hidden="false" customHeight="false" outlineLevel="0" collapsed="false">
      <c r="A277" s="59" t="n">
        <v>275</v>
      </c>
      <c r="B277" s="0" t="s">
        <v>132</v>
      </c>
      <c r="C277" s="85" t="n">
        <v>0.9</v>
      </c>
      <c r="D277" s="86" t="n">
        <v>0.645</v>
      </c>
      <c r="E277" s="87" t="n">
        <f aca="false">D277/C277</f>
        <v>0.716666666666667</v>
      </c>
      <c r="F277" s="88" t="n">
        <f aca="false">IF(B277="Предпосевная обработка",300,IF(B277="Внесение удобрений",90,IF(B277="Уборка",1893,"Введите коректное значение")))</f>
        <v>1893</v>
      </c>
      <c r="G277" s="88" t="n">
        <v>2072</v>
      </c>
      <c r="H277" s="87" t="n">
        <f aca="false">(F277/G277)*100</f>
        <v>91.3610038610039</v>
      </c>
      <c r="I277" s="88" t="n">
        <v>29</v>
      </c>
      <c r="J277" s="87" t="n">
        <f aca="false">C277*L277</f>
        <v>0.396</v>
      </c>
      <c r="K277" s="86" t="n">
        <f aca="false">J277*3.67</f>
        <v>1.45332</v>
      </c>
      <c r="L277" s="86" t="n">
        <v>0.44</v>
      </c>
      <c r="M277" s="87" t="n">
        <f aca="false">(N277*O277)+(P277+Q277+R277)</f>
        <v>602.8</v>
      </c>
      <c r="N277" s="62" t="n">
        <v>223</v>
      </c>
      <c r="O277" s="0" t="n">
        <f aca="false">IF(Z277="Дизельное топливо",2.6,
 IF(Z277="Бензин",2.3,
 IF(Z277="Минеральные удобрения",0.89, IF(Z277="Пестициды",4.93,
 IF(Z277="Электроэнергия",0.5,"Введите коректное значение" )))))</f>
        <v>2.6</v>
      </c>
      <c r="P277" s="88" t="n">
        <v>13</v>
      </c>
      <c r="Q277" s="88" t="n">
        <v>1</v>
      </c>
      <c r="R277" s="88" t="n">
        <v>9</v>
      </c>
      <c r="S277" s="86" t="n">
        <f aca="false">M277+J277+E277+H277</f>
        <v>695.273670527671</v>
      </c>
      <c r="T277" s="86"/>
      <c r="U277" s="87" t="n">
        <f aca="false">J277-S277</f>
        <v>-694.877670527671</v>
      </c>
      <c r="V277" s="88" t="n">
        <v>59000</v>
      </c>
      <c r="W277" s="73" t="n">
        <v>4.524</v>
      </c>
      <c r="X277" s="87" t="n">
        <f aca="false">(W277+S277)/V277*100</f>
        <v>1.18609774665707</v>
      </c>
      <c r="Y277" s="0" t="str">
        <f aca="false">IF(AB277=1,"Предпосевная обработка",IF(AB277=2,"Внесение удобрений",IF(AB277=3,"Уборка","Введите коректное значение")))</f>
        <v>Введите коректное значение</v>
      </c>
      <c r="Z277" s="0" t="s">
        <v>137</v>
      </c>
      <c r="AA277" s="86"/>
      <c r="AI277" s="88"/>
    </row>
    <row r="278" customFormat="false" ht="15" hidden="false" customHeight="false" outlineLevel="0" collapsed="false">
      <c r="A278" s="59" t="n">
        <v>276</v>
      </c>
      <c r="B278" s="0" t="s">
        <v>134</v>
      </c>
      <c r="C278" s="85" t="n">
        <v>6.3</v>
      </c>
      <c r="D278" s="86" t="n">
        <v>0.645</v>
      </c>
      <c r="E278" s="87" t="n">
        <f aca="false">D278/C278</f>
        <v>0.102380952380952</v>
      </c>
      <c r="F278" s="88" t="n">
        <f aca="false">IF(B278="Предпосевная обработка",300,IF(B278="Внесение удобрений",90,IF(B278="Уборка",1893,"Введите коректное значение")))</f>
        <v>90</v>
      </c>
      <c r="G278" s="88" t="n">
        <v>2317</v>
      </c>
      <c r="H278" s="87" t="n">
        <f aca="false">(F278/G278)*100</f>
        <v>3.88433318946914</v>
      </c>
      <c r="I278" s="88" t="n">
        <v>12</v>
      </c>
      <c r="J278" s="87" t="n">
        <f aca="false">C278*L278</f>
        <v>2.772</v>
      </c>
      <c r="K278" s="86" t="n">
        <f aca="false">J278*3.67</f>
        <v>10.17324</v>
      </c>
      <c r="L278" s="86" t="n">
        <v>0.44</v>
      </c>
      <c r="M278" s="87" t="n">
        <f aca="false">(N278*O278)+(P278+Q278+R278)</f>
        <v>356.64</v>
      </c>
      <c r="N278" s="62" t="n">
        <v>376</v>
      </c>
      <c r="O278" s="0" t="n">
        <f aca="false">IF(Z278="Дизельное топливо",2.6,
 IF(Z278="Бензин",2.3,
 IF(Z278="Минеральные удобрения",0.89, IF(Z278="Пестициды",4.93,
 IF(Z278="Электроэнергия",0.5,"Введите коректное значение" )))))</f>
        <v>0.89</v>
      </c>
      <c r="P278" s="88" t="n">
        <v>12</v>
      </c>
      <c r="Q278" s="88" t="n">
        <v>2</v>
      </c>
      <c r="R278" s="88" t="n">
        <v>8</v>
      </c>
      <c r="S278" s="86" t="n">
        <f aca="false">M278+J278+E278+H278</f>
        <v>363.39871414185</v>
      </c>
      <c r="T278" s="86"/>
      <c r="U278" s="87" t="n">
        <f aca="false">J278-S278</f>
        <v>-360.62671414185</v>
      </c>
      <c r="V278" s="88" t="n">
        <v>57000</v>
      </c>
      <c r="W278" s="73" t="n">
        <v>6.188</v>
      </c>
      <c r="X278" s="87" t="n">
        <f aca="false">(W278+S278)/V278*100</f>
        <v>0.648397744108509</v>
      </c>
      <c r="Y278" s="0" t="str">
        <f aca="false">IF(AB278=1,"Предпосевная обработка",IF(AB278=2,"Внесение удобрений",IF(AB278=3,"Уборка","Введите коректное значение")))</f>
        <v>Введите коректное значение</v>
      </c>
      <c r="Z278" s="0" t="s">
        <v>133</v>
      </c>
      <c r="AA278" s="86"/>
      <c r="AI278" s="88"/>
    </row>
    <row r="279" customFormat="false" ht="15" hidden="false" customHeight="false" outlineLevel="0" collapsed="false">
      <c r="A279" s="59" t="n">
        <v>277</v>
      </c>
      <c r="B279" s="0" t="s">
        <v>136</v>
      </c>
      <c r="C279" s="85" t="n">
        <v>6.6</v>
      </c>
      <c r="D279" s="86" t="n">
        <v>0.645</v>
      </c>
      <c r="E279" s="87" t="n">
        <f aca="false">D279/C279</f>
        <v>0.0977272727272727</v>
      </c>
      <c r="F279" s="88" t="n">
        <f aca="false">IF(B279="Предпосевная обработка",300,IF(B279="Внесение удобрений",90,IF(B279="Уборка",1893,"Введите коректное значение")))</f>
        <v>300</v>
      </c>
      <c r="G279" s="88" t="n">
        <v>2295</v>
      </c>
      <c r="H279" s="87" t="n">
        <f aca="false">(F279/G279)*100</f>
        <v>13.0718954248366</v>
      </c>
      <c r="I279" s="88" t="n">
        <v>24</v>
      </c>
      <c r="J279" s="87" t="n">
        <f aca="false">C279*L279</f>
        <v>2.904</v>
      </c>
      <c r="K279" s="86" t="n">
        <f aca="false">J279*3.67</f>
        <v>10.65768</v>
      </c>
      <c r="L279" s="86" t="n">
        <v>0.44</v>
      </c>
      <c r="M279" s="87" t="n">
        <f aca="false">(N279*O279)+(P279+Q279+R279)</f>
        <v>411.7</v>
      </c>
      <c r="N279" s="62" t="n">
        <v>169</v>
      </c>
      <c r="O279" s="0" t="n">
        <f aca="false">IF(Z279="Дизельное топливо",2.6,
 IF(Z279="Бензин",2.3,
 IF(Z279="Минеральные удобрения",0.89, IF(Z279="Пестициды",4.93,
 IF(Z279="Электроэнергия",0.5,"Введите коректное значение" )))))</f>
        <v>2.3</v>
      </c>
      <c r="P279" s="88" t="n">
        <v>14</v>
      </c>
      <c r="Q279" s="88" t="n">
        <v>2</v>
      </c>
      <c r="R279" s="88" t="n">
        <v>7</v>
      </c>
      <c r="S279" s="86" t="n">
        <f aca="false">M279+J279+E279+H279</f>
        <v>427.773622697564</v>
      </c>
      <c r="T279" s="86"/>
      <c r="U279" s="87" t="n">
        <f aca="false">J279-S279</f>
        <v>-424.869622697564</v>
      </c>
      <c r="V279" s="88" t="n">
        <v>60000</v>
      </c>
      <c r="W279" s="73" t="n">
        <v>5.796</v>
      </c>
      <c r="X279" s="87" t="n">
        <f aca="false">(W279+S279)/V279*100</f>
        <v>0.722616037829273</v>
      </c>
      <c r="Y279" s="0" t="str">
        <f aca="false">IF(AB279=1,"Предпосевная обработка",IF(AB279=2,"Внесение удобрений",IF(AB279=3,"Уборка","Введите коректное значение")))</f>
        <v>Введите коректное значение</v>
      </c>
      <c r="Z279" s="0" t="s">
        <v>135</v>
      </c>
      <c r="AA279" s="86"/>
      <c r="AI279" s="88"/>
    </row>
    <row r="280" customFormat="false" ht="15" hidden="false" customHeight="false" outlineLevel="0" collapsed="false">
      <c r="A280" s="59" t="n">
        <v>278</v>
      </c>
      <c r="B280" s="0" t="s">
        <v>134</v>
      </c>
      <c r="C280" s="85" t="n">
        <v>4.4</v>
      </c>
      <c r="D280" s="86" t="n">
        <v>0.645</v>
      </c>
      <c r="E280" s="87" t="n">
        <f aca="false">D280/C280</f>
        <v>0.146590909090909</v>
      </c>
      <c r="F280" s="88" t="n">
        <f aca="false">IF(B280="Предпосевная обработка",300,IF(B280="Внесение удобрений",90,IF(B280="Уборка",1893,"Введите коректное значение")))</f>
        <v>90</v>
      </c>
      <c r="G280" s="88" t="n">
        <v>2391</v>
      </c>
      <c r="H280" s="87" t="n">
        <f aca="false">(F280/G280)*100</f>
        <v>3.76411543287327</v>
      </c>
      <c r="I280" s="88" t="n">
        <v>17</v>
      </c>
      <c r="J280" s="87" t="n">
        <f aca="false">C280*L280</f>
        <v>1.936</v>
      </c>
      <c r="K280" s="86" t="n">
        <f aca="false">J280*3.67</f>
        <v>7.10512</v>
      </c>
      <c r="L280" s="86" t="n">
        <v>0.44</v>
      </c>
      <c r="M280" s="87" t="n">
        <f aca="false">(N280*O280)+(P280+Q280+R280)</f>
        <v>1275.8</v>
      </c>
      <c r="N280" s="62" t="n">
        <v>483</v>
      </c>
      <c r="O280" s="0" t="n">
        <f aca="false">IF(Z280="Дизельное топливо",2.6,
 IF(Z280="Бензин",2.3,
 IF(Z280="Минеральные удобрения",0.89, IF(Z280="Пестициды",4.93,
 IF(Z280="Электроэнергия",0.5,"Введите коректное значение" )))))</f>
        <v>2.6</v>
      </c>
      <c r="P280" s="88" t="n">
        <v>10</v>
      </c>
      <c r="Q280" s="88" t="n">
        <v>2</v>
      </c>
      <c r="R280" s="88" t="n">
        <v>8</v>
      </c>
      <c r="S280" s="86" t="n">
        <f aca="false">M280+J280+E280+H280</f>
        <v>1281.64670634196</v>
      </c>
      <c r="T280" s="86"/>
      <c r="U280" s="87" t="n">
        <f aca="false">J280-S280</f>
        <v>-1279.71070634196</v>
      </c>
      <c r="V280" s="88" t="n">
        <v>65000</v>
      </c>
      <c r="W280" s="73" t="n">
        <v>5.307</v>
      </c>
      <c r="X280" s="87" t="n">
        <f aca="false">(W280+S280)/V280*100</f>
        <v>1.97992877898764</v>
      </c>
      <c r="Y280" s="0" t="str">
        <f aca="false">IF(AB280=1,"Предпосевная обработка",IF(AB280=2,"Внесение удобрений",IF(AB280=3,"Уборка","Введите коректное значение")))</f>
        <v>Введите коректное значение</v>
      </c>
      <c r="Z280" s="0" t="s">
        <v>137</v>
      </c>
      <c r="AA280" s="86"/>
      <c r="AI280" s="88"/>
    </row>
    <row r="281" customFormat="false" ht="15" hidden="false" customHeight="false" outlineLevel="0" collapsed="false">
      <c r="A281" s="59" t="n">
        <v>279</v>
      </c>
      <c r="B281" s="0" t="s">
        <v>136</v>
      </c>
      <c r="C281" s="85" t="n">
        <v>4.7</v>
      </c>
      <c r="D281" s="86" t="n">
        <v>0.645</v>
      </c>
      <c r="E281" s="87" t="n">
        <f aca="false">D281/C281</f>
        <v>0.137234042553192</v>
      </c>
      <c r="F281" s="88" t="n">
        <f aca="false">IF(B281="Предпосевная обработка",300,IF(B281="Внесение удобрений",90,IF(B281="Уборка",1893,"Введите коректное значение")))</f>
        <v>300</v>
      </c>
      <c r="G281" s="88" t="n">
        <v>2004</v>
      </c>
      <c r="H281" s="87" t="n">
        <f aca="false">(F281/G281)*100</f>
        <v>14.9700598802395</v>
      </c>
      <c r="I281" s="88" t="n">
        <v>24</v>
      </c>
      <c r="J281" s="87" t="n">
        <f aca="false">C281*L281</f>
        <v>2.068</v>
      </c>
      <c r="K281" s="86" t="n">
        <f aca="false">J281*3.67</f>
        <v>7.58956</v>
      </c>
      <c r="L281" s="86" t="n">
        <v>0.44</v>
      </c>
      <c r="M281" s="87" t="n">
        <f aca="false">(N281*O281)+(P281+Q281+R281)</f>
        <v>657.6</v>
      </c>
      <c r="N281" s="62" t="n">
        <v>246</v>
      </c>
      <c r="O281" s="0" t="n">
        <f aca="false">IF(Z281="Дизельное топливо",2.6,
 IF(Z281="Бензин",2.3,
 IF(Z281="Минеральные удобрения",0.89, IF(Z281="Пестициды",4.93,
 IF(Z281="Электроэнергия",0.5,"Введите коректное значение" )))))</f>
        <v>2.6</v>
      </c>
      <c r="P281" s="88" t="n">
        <v>10</v>
      </c>
      <c r="Q281" s="88" t="n">
        <v>1</v>
      </c>
      <c r="R281" s="88" t="n">
        <v>7</v>
      </c>
      <c r="S281" s="86" t="n">
        <f aca="false">M281+J281+E281+H281</f>
        <v>674.775293922793</v>
      </c>
      <c r="T281" s="86"/>
      <c r="U281" s="87" t="n">
        <f aca="false">J281-S281</f>
        <v>-672.707293922793</v>
      </c>
      <c r="V281" s="88" t="n">
        <v>58000</v>
      </c>
      <c r="W281" s="73" t="n">
        <v>5.04</v>
      </c>
      <c r="X281" s="87" t="n">
        <f aca="false">(W281+S281)/V281*100</f>
        <v>1.17209533434964</v>
      </c>
      <c r="Y281" s="0" t="str">
        <f aca="false">IF(AB281=1,"Предпосевная обработка",IF(AB281=2,"Внесение удобрений",IF(AB281=3,"Уборка","Введите коректное значение")))</f>
        <v>Введите коректное значение</v>
      </c>
      <c r="Z281" s="0" t="s">
        <v>137</v>
      </c>
      <c r="AA281" s="86"/>
      <c r="AI281" s="88"/>
    </row>
    <row r="282" customFormat="false" ht="15" hidden="false" customHeight="false" outlineLevel="0" collapsed="false">
      <c r="A282" s="59" t="n">
        <v>280</v>
      </c>
      <c r="B282" s="0" t="s">
        <v>134</v>
      </c>
      <c r="C282" s="85" t="n">
        <v>1.4</v>
      </c>
      <c r="D282" s="86" t="n">
        <v>0.645</v>
      </c>
      <c r="E282" s="87" t="n">
        <f aca="false">D282/C282</f>
        <v>0.460714285714286</v>
      </c>
      <c r="F282" s="88" t="n">
        <f aca="false">IF(B282="Предпосевная обработка",300,IF(B282="Внесение удобрений",90,IF(B282="Уборка",1893,"Введите коректное значение")))</f>
        <v>90</v>
      </c>
      <c r="G282" s="88" t="n">
        <v>2166</v>
      </c>
      <c r="H282" s="87" t="n">
        <f aca="false">(F282/G282)*100</f>
        <v>4.15512465373961</v>
      </c>
      <c r="I282" s="88" t="n">
        <v>19</v>
      </c>
      <c r="J282" s="87" t="n">
        <f aca="false">C282*L282</f>
        <v>0.616</v>
      </c>
      <c r="K282" s="86" t="n">
        <f aca="false">J282*3.67</f>
        <v>2.26072</v>
      </c>
      <c r="L282" s="86" t="n">
        <v>0.44</v>
      </c>
      <c r="M282" s="87" t="n">
        <f aca="false">(N282*O282)+(P282+Q282+R282)</f>
        <v>1803.66</v>
      </c>
      <c r="N282" s="62" t="n">
        <v>362</v>
      </c>
      <c r="O282" s="0" t="n">
        <f aca="false">IF(Z282="Дизельное топливо",2.6,
 IF(Z282="Бензин",2.3,
 IF(Z282="Минеральные удобрения",0.89, IF(Z282="Пестициды",4.93,
 IF(Z282="Электроэнергия",0.5,"Введите коректное значение" )))))</f>
        <v>4.93</v>
      </c>
      <c r="P282" s="88" t="n">
        <v>10</v>
      </c>
      <c r="Q282" s="88" t="n">
        <v>1</v>
      </c>
      <c r="R282" s="88" t="n">
        <v>8</v>
      </c>
      <c r="S282" s="86" t="n">
        <f aca="false">M282+J282+E282+H282</f>
        <v>1808.89183893945</v>
      </c>
      <c r="T282" s="86"/>
      <c r="U282" s="87" t="n">
        <f aca="false">J282-S282</f>
        <v>-1808.27583893945</v>
      </c>
      <c r="V282" s="88" t="n">
        <v>60000</v>
      </c>
      <c r="W282" s="73" t="n">
        <v>5.1</v>
      </c>
      <c r="X282" s="87" t="n">
        <f aca="false">(W282+S282)/V282*100</f>
        <v>3.02331973156576</v>
      </c>
      <c r="Y282" s="0" t="str">
        <f aca="false">IF(AB282=1,"Предпосевная обработка",IF(AB282=2,"Внесение удобрений",IF(AB282=3,"Уборка","Введите коректное значение")))</f>
        <v>Введите коректное значение</v>
      </c>
      <c r="Z282" s="0" t="s">
        <v>138</v>
      </c>
      <c r="AA282" s="86"/>
      <c r="AI282" s="88"/>
    </row>
    <row r="283" customFormat="false" ht="15" hidden="false" customHeight="false" outlineLevel="0" collapsed="false">
      <c r="A283" s="59" t="n">
        <v>281</v>
      </c>
      <c r="B283" s="0" t="s">
        <v>132</v>
      </c>
      <c r="C283" s="85" t="n">
        <v>6.1</v>
      </c>
      <c r="D283" s="86" t="n">
        <v>0.645</v>
      </c>
      <c r="E283" s="87" t="n">
        <f aca="false">D283/C283</f>
        <v>0.105737704918033</v>
      </c>
      <c r="F283" s="88" t="n">
        <f aca="false">IF(B283="Предпосевная обработка",300,IF(B283="Внесение удобрений",90,IF(B283="Уборка",1893,"Введите коректное значение")))</f>
        <v>1893</v>
      </c>
      <c r="G283" s="88" t="n">
        <v>2311</v>
      </c>
      <c r="H283" s="87" t="n">
        <f aca="false">(F283/G283)*100</f>
        <v>81.9125919515361</v>
      </c>
      <c r="I283" s="88" t="n">
        <v>28</v>
      </c>
      <c r="J283" s="87" t="n">
        <f aca="false">C283*L283</f>
        <v>2.684</v>
      </c>
      <c r="K283" s="86" t="n">
        <f aca="false">J283*3.67</f>
        <v>9.85028</v>
      </c>
      <c r="L283" s="86" t="n">
        <v>0.44</v>
      </c>
      <c r="M283" s="87" t="n">
        <f aca="false">(N283*O283)+(P283+Q283+R283)</f>
        <v>360.87</v>
      </c>
      <c r="N283" s="62" t="n">
        <v>383</v>
      </c>
      <c r="O283" s="0" t="n">
        <f aca="false">IF(Z283="Дизельное топливо",2.6,
 IF(Z283="Бензин",2.3,
 IF(Z283="Минеральные удобрения",0.89, IF(Z283="Пестициды",4.93,
 IF(Z283="Электроэнергия",0.5,"Введите коректное значение" )))))</f>
        <v>0.89</v>
      </c>
      <c r="P283" s="88" t="n">
        <v>10</v>
      </c>
      <c r="Q283" s="88" t="n">
        <v>1</v>
      </c>
      <c r="R283" s="88" t="n">
        <v>9</v>
      </c>
      <c r="S283" s="86" t="n">
        <f aca="false">M283+J283+E283+H283</f>
        <v>445.572329656454</v>
      </c>
      <c r="T283" s="86"/>
      <c r="U283" s="87" t="n">
        <f aca="false">J283-S283</f>
        <v>-442.888329656454</v>
      </c>
      <c r="V283" s="88" t="n">
        <v>52000</v>
      </c>
      <c r="W283" s="73" t="n">
        <v>3.32</v>
      </c>
      <c r="X283" s="87" t="n">
        <f aca="false">(W283+S283)/V283*100</f>
        <v>0.863254480108566</v>
      </c>
      <c r="Y283" s="0" t="str">
        <f aca="false">IF(AB283=1,"Предпосевная обработка",IF(AB283=2,"Внесение удобрений",IF(AB283=3,"Уборка","Введите коректное значение")))</f>
        <v>Введите коректное значение</v>
      </c>
      <c r="Z283" s="0" t="s">
        <v>133</v>
      </c>
      <c r="AA283" s="86"/>
      <c r="AI283" s="88"/>
    </row>
    <row r="284" customFormat="false" ht="15" hidden="false" customHeight="false" outlineLevel="0" collapsed="false">
      <c r="A284" s="59" t="n">
        <v>282</v>
      </c>
      <c r="B284" s="0" t="s">
        <v>132</v>
      </c>
      <c r="C284" s="85" t="n">
        <v>1.3</v>
      </c>
      <c r="D284" s="86" t="n">
        <v>0.645</v>
      </c>
      <c r="E284" s="87" t="n">
        <f aca="false">D284/C284</f>
        <v>0.496153846153846</v>
      </c>
      <c r="F284" s="88" t="n">
        <f aca="false">IF(B284="Предпосевная обработка",300,IF(B284="Внесение удобрений",90,IF(B284="Уборка",1893,"Введите коректное значение")))</f>
        <v>1893</v>
      </c>
      <c r="G284" s="88" t="n">
        <v>2458</v>
      </c>
      <c r="H284" s="87" t="n">
        <f aca="false">(F284/G284)*100</f>
        <v>77.0138323840521</v>
      </c>
      <c r="I284" s="88" t="n">
        <v>11</v>
      </c>
      <c r="J284" s="87" t="n">
        <f aca="false">C284*L284</f>
        <v>0.572</v>
      </c>
      <c r="K284" s="86" t="n">
        <f aca="false">J284*3.67</f>
        <v>2.09924</v>
      </c>
      <c r="L284" s="86" t="n">
        <v>0.44</v>
      </c>
      <c r="M284" s="87" t="n">
        <f aca="false">(N284*O284)+(P284+Q284+R284)</f>
        <v>98.5</v>
      </c>
      <c r="N284" s="62" t="n">
        <v>151</v>
      </c>
      <c r="O284" s="0" t="n">
        <f aca="false">IF(Z284="Дизельное топливо",2.6,
 IF(Z284="Бензин",2.3,
 IF(Z284="Минеральные удобрения",0.89, IF(Z284="Пестициды",4.93,
 IF(Z284="Электроэнергия",0.5,"Введите коректное значение" )))))</f>
        <v>0.5</v>
      </c>
      <c r="P284" s="88" t="n">
        <v>14</v>
      </c>
      <c r="Q284" s="88" t="n">
        <v>1</v>
      </c>
      <c r="R284" s="88" t="n">
        <v>8</v>
      </c>
      <c r="S284" s="86" t="n">
        <f aca="false">M284+J284+E284+H284</f>
        <v>176.581986230206</v>
      </c>
      <c r="T284" s="86"/>
      <c r="U284" s="87" t="n">
        <f aca="false">J284-S284</f>
        <v>-176.009986230206</v>
      </c>
      <c r="V284" s="88" t="n">
        <v>49000</v>
      </c>
      <c r="W284" s="73" t="n">
        <v>6.9</v>
      </c>
      <c r="X284" s="87" t="n">
        <f aca="false">(W284+S284)/V284*100</f>
        <v>0.374453033122869</v>
      </c>
      <c r="Y284" s="0" t="str">
        <f aca="false">IF(AB284=1,"Предпосевная обработка",IF(AB284=2,"Внесение удобрений",IF(AB284=3,"Уборка","Введите коректное значение")))</f>
        <v>Введите коректное значение</v>
      </c>
      <c r="Z284" s="0" t="s">
        <v>139</v>
      </c>
      <c r="AA284" s="86"/>
      <c r="AI284" s="88"/>
    </row>
    <row r="285" customFormat="false" ht="15" hidden="false" customHeight="false" outlineLevel="0" collapsed="false">
      <c r="A285" s="59" t="n">
        <v>283</v>
      </c>
      <c r="B285" s="0" t="s">
        <v>132</v>
      </c>
      <c r="C285" s="85" t="n">
        <v>4.7</v>
      </c>
      <c r="D285" s="86" t="n">
        <v>0.645</v>
      </c>
      <c r="E285" s="87" t="n">
        <f aca="false">D285/C285</f>
        <v>0.137234042553192</v>
      </c>
      <c r="F285" s="88" t="n">
        <f aca="false">IF(B285="Предпосевная обработка",300,IF(B285="Внесение удобрений",90,IF(B285="Уборка",1893,"Введите коректное значение")))</f>
        <v>1893</v>
      </c>
      <c r="G285" s="88" t="n">
        <v>2185</v>
      </c>
      <c r="H285" s="87" t="n">
        <f aca="false">(F285/G285)*100</f>
        <v>86.6361556064073</v>
      </c>
      <c r="I285" s="88" t="n">
        <v>29</v>
      </c>
      <c r="J285" s="87" t="n">
        <f aca="false">C285*L285</f>
        <v>2.068</v>
      </c>
      <c r="K285" s="86" t="n">
        <f aca="false">J285*3.67</f>
        <v>7.58956</v>
      </c>
      <c r="L285" s="86" t="n">
        <v>0.44</v>
      </c>
      <c r="M285" s="87" t="n">
        <f aca="false">(N285*O285)+(P285+Q285+R285)</f>
        <v>1242.64</v>
      </c>
      <c r="N285" s="62" t="n">
        <v>248</v>
      </c>
      <c r="O285" s="0" t="n">
        <f aca="false">IF(Z285="Дизельное топливо",2.6,
 IF(Z285="Бензин",2.3,
 IF(Z285="Минеральные удобрения",0.89, IF(Z285="Пестициды",4.93,
 IF(Z285="Электроэнергия",0.5,"Введите коректное значение" )))))</f>
        <v>4.93</v>
      </c>
      <c r="P285" s="88" t="n">
        <v>10</v>
      </c>
      <c r="Q285" s="88" t="n">
        <v>1</v>
      </c>
      <c r="R285" s="88" t="n">
        <v>9</v>
      </c>
      <c r="S285" s="86" t="n">
        <f aca="false">M285+J285+E285+H285</f>
        <v>1331.48138964896</v>
      </c>
      <c r="T285" s="86"/>
      <c r="U285" s="87" t="n">
        <f aca="false">J285-S285</f>
        <v>-1329.41338964896</v>
      </c>
      <c r="V285" s="88" t="n">
        <v>51000</v>
      </c>
      <c r="W285" s="73" t="n">
        <v>5.676</v>
      </c>
      <c r="X285" s="87" t="n">
        <f aca="false">(W285+S285)/V285*100</f>
        <v>2.6218772346058</v>
      </c>
      <c r="Y285" s="0" t="str">
        <f aca="false">IF(AB285=1,"Предпосевная обработка",IF(AB285=2,"Внесение удобрений",IF(AB285=3,"Уборка","Введите коректное значение")))</f>
        <v>Введите коректное значение</v>
      </c>
      <c r="Z285" s="0" t="s">
        <v>138</v>
      </c>
      <c r="AA285" s="86"/>
      <c r="AI285" s="88"/>
    </row>
    <row r="286" customFormat="false" ht="15" hidden="false" customHeight="false" outlineLevel="0" collapsed="false">
      <c r="A286" s="59" t="n">
        <v>284</v>
      </c>
      <c r="B286" s="0" t="s">
        <v>134</v>
      </c>
      <c r="C286" s="85" t="n">
        <v>4.4</v>
      </c>
      <c r="D286" s="86" t="n">
        <v>0.645</v>
      </c>
      <c r="E286" s="87" t="n">
        <f aca="false">D286/C286</f>
        <v>0.146590909090909</v>
      </c>
      <c r="F286" s="88" t="n">
        <f aca="false">IF(B286="Предпосевная обработка",300,IF(B286="Внесение удобрений",90,IF(B286="Уборка",1893,"Введите коректное значение")))</f>
        <v>90</v>
      </c>
      <c r="G286" s="88" t="n">
        <v>2398</v>
      </c>
      <c r="H286" s="87" t="n">
        <f aca="false">(F286/G286)*100</f>
        <v>3.75312760633862</v>
      </c>
      <c r="I286" s="88" t="n">
        <v>21</v>
      </c>
      <c r="J286" s="87" t="n">
        <f aca="false">C286*L286</f>
        <v>1.936</v>
      </c>
      <c r="K286" s="86" t="n">
        <f aca="false">J286*3.67</f>
        <v>7.10512</v>
      </c>
      <c r="L286" s="86" t="n">
        <v>0.44</v>
      </c>
      <c r="M286" s="87" t="n">
        <f aca="false">(N286*O286)+(P286+Q286+R286)</f>
        <v>1561.16</v>
      </c>
      <c r="N286" s="62" t="n">
        <v>312</v>
      </c>
      <c r="O286" s="0" t="n">
        <f aca="false">IF(Z286="Дизельное топливо",2.6,
 IF(Z286="Бензин",2.3,
 IF(Z286="Минеральные удобрения",0.89, IF(Z286="Пестициды",4.93,
 IF(Z286="Электроэнергия",0.5,"Введите коректное значение" )))))</f>
        <v>4.93</v>
      </c>
      <c r="P286" s="88" t="n">
        <v>12</v>
      </c>
      <c r="Q286" s="88" t="n">
        <v>2</v>
      </c>
      <c r="R286" s="88" t="n">
        <v>9</v>
      </c>
      <c r="S286" s="86" t="n">
        <f aca="false">M286+J286+E286+H286</f>
        <v>1566.99571851543</v>
      </c>
      <c r="T286" s="86"/>
      <c r="U286" s="87" t="n">
        <f aca="false">J286-S286</f>
        <v>-1565.05971851543</v>
      </c>
      <c r="V286" s="88" t="n">
        <v>53000</v>
      </c>
      <c r="W286" s="73" t="n">
        <v>5.192</v>
      </c>
      <c r="X286" s="87" t="n">
        <f aca="false">(W286+S286)/V286*100</f>
        <v>2.96639192172723</v>
      </c>
      <c r="Y286" s="0" t="str">
        <f aca="false">IF(AB286=1,"Предпосевная обработка",IF(AB286=2,"Внесение удобрений",IF(AB286=3,"Уборка","Введите коректное значение")))</f>
        <v>Введите коректное значение</v>
      </c>
      <c r="Z286" s="0" t="s">
        <v>138</v>
      </c>
      <c r="AA286" s="86"/>
      <c r="AI286" s="88"/>
    </row>
    <row r="287" customFormat="false" ht="15" hidden="false" customHeight="false" outlineLevel="0" collapsed="false">
      <c r="A287" s="59" t="n">
        <v>285</v>
      </c>
      <c r="B287" s="0" t="s">
        <v>136</v>
      </c>
      <c r="C287" s="85" t="n">
        <v>5.6</v>
      </c>
      <c r="D287" s="86" t="n">
        <v>0.645</v>
      </c>
      <c r="E287" s="87" t="n">
        <f aca="false">D287/C287</f>
        <v>0.115178571428571</v>
      </c>
      <c r="F287" s="88" t="n">
        <f aca="false">IF(B287="Предпосевная обработка",300,IF(B287="Внесение удобрений",90,IF(B287="Уборка",1893,"Введите коректное значение")))</f>
        <v>300</v>
      </c>
      <c r="G287" s="88" t="n">
        <v>2113</v>
      </c>
      <c r="H287" s="87" t="n">
        <f aca="false">(F287/G287)*100</f>
        <v>14.1978230004733</v>
      </c>
      <c r="I287" s="88" t="n">
        <v>20</v>
      </c>
      <c r="J287" s="87" t="n">
        <f aca="false">C287*L287</f>
        <v>2.464</v>
      </c>
      <c r="K287" s="86" t="n">
        <f aca="false">J287*3.67</f>
        <v>9.04288</v>
      </c>
      <c r="L287" s="86" t="n">
        <v>0.44</v>
      </c>
      <c r="M287" s="87" t="n">
        <f aca="false">(N287*O287)+(P287+Q287+R287)</f>
        <v>440</v>
      </c>
      <c r="N287" s="62" t="n">
        <v>160</v>
      </c>
      <c r="O287" s="0" t="n">
        <f aca="false">IF(Z287="Дизельное топливо",2.6,
 IF(Z287="Бензин",2.3,
 IF(Z287="Минеральные удобрения",0.89, IF(Z287="Пестициды",4.93,
 IF(Z287="Электроэнергия",0.5,"Введите коректное значение" )))))</f>
        <v>2.6</v>
      </c>
      <c r="P287" s="88" t="n">
        <v>14</v>
      </c>
      <c r="Q287" s="88" t="n">
        <v>2</v>
      </c>
      <c r="R287" s="88" t="n">
        <v>8</v>
      </c>
      <c r="S287" s="86" t="n">
        <f aca="false">M287+J287+E287+H287</f>
        <v>456.777001571902</v>
      </c>
      <c r="T287" s="86"/>
      <c r="U287" s="87" t="n">
        <f aca="false">J287-S287</f>
        <v>-454.313001571902</v>
      </c>
      <c r="V287" s="88" t="n">
        <v>64000</v>
      </c>
      <c r="W287" s="73" t="n">
        <v>5.796</v>
      </c>
      <c r="X287" s="87" t="n">
        <f aca="false">(W287+S287)/V287*100</f>
        <v>0.722770314956097</v>
      </c>
      <c r="Y287" s="0" t="str">
        <f aca="false">IF(AB287=1,"Предпосевная обработка",IF(AB287=2,"Внесение удобрений",IF(AB287=3,"Уборка","Введите коректное значение")))</f>
        <v>Введите коректное значение</v>
      </c>
      <c r="Z287" s="0" t="s">
        <v>137</v>
      </c>
      <c r="AA287" s="86"/>
      <c r="AI287" s="88"/>
    </row>
    <row r="288" customFormat="false" ht="15" hidden="false" customHeight="false" outlineLevel="0" collapsed="false">
      <c r="A288" s="59" t="n">
        <v>286</v>
      </c>
      <c r="B288" s="0" t="s">
        <v>136</v>
      </c>
      <c r="C288" s="85" t="n">
        <v>4.4</v>
      </c>
      <c r="D288" s="86" t="n">
        <v>0.645</v>
      </c>
      <c r="E288" s="87" t="n">
        <f aca="false">D288/C288</f>
        <v>0.146590909090909</v>
      </c>
      <c r="F288" s="88" t="n">
        <f aca="false">IF(B288="Предпосевная обработка",300,IF(B288="Внесение удобрений",90,IF(B288="Уборка",1893,"Введите коректное значение")))</f>
        <v>300</v>
      </c>
      <c r="G288" s="88" t="n">
        <v>2083</v>
      </c>
      <c r="H288" s="87" t="n">
        <f aca="false">(F288/G288)*100</f>
        <v>14.402304368699</v>
      </c>
      <c r="I288" s="88" t="n">
        <v>29</v>
      </c>
      <c r="J288" s="87" t="n">
        <f aca="false">C288*L288</f>
        <v>1.936</v>
      </c>
      <c r="K288" s="86" t="n">
        <f aca="false">J288*3.67</f>
        <v>7.10512</v>
      </c>
      <c r="L288" s="86" t="n">
        <v>0.44</v>
      </c>
      <c r="M288" s="87" t="n">
        <f aca="false">(N288*O288)+(P288+Q288+R288)</f>
        <v>495.2</v>
      </c>
      <c r="N288" s="62" t="n">
        <v>182</v>
      </c>
      <c r="O288" s="0" t="n">
        <f aca="false">IF(Z288="Дизельное топливо",2.6,
 IF(Z288="Бензин",2.3,
 IF(Z288="Минеральные удобрения",0.89, IF(Z288="Пестициды",4.93,
 IF(Z288="Электроэнергия",0.5,"Введите коректное значение" )))))</f>
        <v>2.6</v>
      </c>
      <c r="P288" s="88" t="n">
        <v>12</v>
      </c>
      <c r="Q288" s="88" t="n">
        <v>1</v>
      </c>
      <c r="R288" s="88" t="n">
        <v>9</v>
      </c>
      <c r="S288" s="86" t="n">
        <f aca="false">M288+J288+E288+H288</f>
        <v>511.68489527779</v>
      </c>
      <c r="T288" s="86"/>
      <c r="U288" s="87" t="n">
        <f aca="false">J288-S288</f>
        <v>-509.74889527779</v>
      </c>
      <c r="V288" s="88" t="n">
        <v>55000</v>
      </c>
      <c r="W288" s="73" t="n">
        <v>4.698</v>
      </c>
      <c r="X288" s="87" t="n">
        <f aca="false">(W288+S288)/V288*100</f>
        <v>0.938877991414163</v>
      </c>
      <c r="Y288" s="0" t="str">
        <f aca="false">IF(AB288=1,"Предпосевная обработка",IF(AB288=2,"Внесение удобрений",IF(AB288=3,"Уборка","Введите коректное значение")))</f>
        <v>Введите коректное значение</v>
      </c>
      <c r="Z288" s="0" t="s">
        <v>137</v>
      </c>
      <c r="AA288" s="86"/>
      <c r="AI288" s="88"/>
    </row>
    <row r="289" customFormat="false" ht="15" hidden="false" customHeight="false" outlineLevel="0" collapsed="false">
      <c r="A289" s="59" t="n">
        <v>287</v>
      </c>
      <c r="B289" s="0" t="s">
        <v>132</v>
      </c>
      <c r="C289" s="85" t="n">
        <v>3.2</v>
      </c>
      <c r="D289" s="86" t="n">
        <v>0.645</v>
      </c>
      <c r="E289" s="87" t="n">
        <f aca="false">D289/C289</f>
        <v>0.2015625</v>
      </c>
      <c r="F289" s="88" t="n">
        <f aca="false">IF(B289="Предпосевная обработка",300,IF(B289="Внесение удобрений",90,IF(B289="Уборка",1893,"Введите коректное значение")))</f>
        <v>1893</v>
      </c>
      <c r="G289" s="88" t="n">
        <v>2032</v>
      </c>
      <c r="H289" s="87" t="n">
        <f aca="false">(F289/G289)*100</f>
        <v>93.1594488188976</v>
      </c>
      <c r="I289" s="88" t="n">
        <v>22</v>
      </c>
      <c r="J289" s="87" t="n">
        <f aca="false">C289*L289</f>
        <v>1.408</v>
      </c>
      <c r="K289" s="86" t="n">
        <f aca="false">J289*3.67</f>
        <v>5.16736</v>
      </c>
      <c r="L289" s="86" t="n">
        <v>0.44</v>
      </c>
      <c r="M289" s="87" t="n">
        <f aca="false">(N289*O289)+(P289+Q289+R289)</f>
        <v>946.6</v>
      </c>
      <c r="N289" s="62" t="n">
        <v>402</v>
      </c>
      <c r="O289" s="0" t="n">
        <f aca="false">IF(Z289="Дизельное топливо",2.6,
 IF(Z289="Бензин",2.3,
 IF(Z289="Минеральные удобрения",0.89, IF(Z289="Пестициды",4.93,
 IF(Z289="Электроэнергия",0.5,"Введите коректное значение" )))))</f>
        <v>2.3</v>
      </c>
      <c r="P289" s="88" t="n">
        <v>12</v>
      </c>
      <c r="Q289" s="88" t="n">
        <v>1</v>
      </c>
      <c r="R289" s="88" t="n">
        <v>9</v>
      </c>
      <c r="S289" s="86" t="n">
        <f aca="false">M289+J289+E289+H289</f>
        <v>1041.3690113189</v>
      </c>
      <c r="T289" s="86"/>
      <c r="U289" s="87" t="n">
        <f aca="false">J289-S289</f>
        <v>-1039.9610113189</v>
      </c>
      <c r="V289" s="88" t="n">
        <v>62000</v>
      </c>
      <c r="W289" s="73" t="n">
        <v>4.232</v>
      </c>
      <c r="X289" s="87" t="n">
        <f aca="false">(W289+S289)/V289*100</f>
        <v>1.68645324406274</v>
      </c>
      <c r="Y289" s="0" t="str">
        <f aca="false">IF(AB289=1,"Предпосевная обработка",IF(AB289=2,"Внесение удобрений",IF(AB289=3,"Уборка","Введите коректное значение")))</f>
        <v>Введите коректное значение</v>
      </c>
      <c r="Z289" s="0" t="s">
        <v>135</v>
      </c>
      <c r="AA289" s="86"/>
      <c r="AI289" s="88"/>
    </row>
    <row r="290" customFormat="false" ht="15" hidden="false" customHeight="false" outlineLevel="0" collapsed="false">
      <c r="A290" s="59" t="n">
        <v>288</v>
      </c>
      <c r="B290" s="0" t="s">
        <v>134</v>
      </c>
      <c r="C290" s="85" t="n">
        <v>5.1</v>
      </c>
      <c r="D290" s="86" t="n">
        <v>0.645</v>
      </c>
      <c r="E290" s="87" t="n">
        <f aca="false">D290/C290</f>
        <v>0.126470588235294</v>
      </c>
      <c r="F290" s="88" t="n">
        <f aca="false">IF(B290="Предпосевная обработка",300,IF(B290="Внесение удобрений",90,IF(B290="Уборка",1893,"Введите коректное значение")))</f>
        <v>90</v>
      </c>
      <c r="G290" s="88" t="n">
        <v>2071</v>
      </c>
      <c r="H290" s="87" t="n">
        <f aca="false">(F290/G290)*100</f>
        <v>4.34572670207629</v>
      </c>
      <c r="I290" s="88" t="n">
        <v>29</v>
      </c>
      <c r="J290" s="87" t="n">
        <f aca="false">C290*L290</f>
        <v>2.244</v>
      </c>
      <c r="K290" s="86" t="n">
        <f aca="false">J290*3.67</f>
        <v>8.23548</v>
      </c>
      <c r="L290" s="86" t="n">
        <v>0.44</v>
      </c>
      <c r="M290" s="87" t="n">
        <f aca="false">(N290*O290)+(P290+Q290+R290)</f>
        <v>1051.4</v>
      </c>
      <c r="N290" s="62" t="n">
        <v>448</v>
      </c>
      <c r="O290" s="0" t="n">
        <f aca="false">IF(Z290="Дизельное топливо",2.6,
 IF(Z290="Бензин",2.3,
 IF(Z290="Минеральные удобрения",0.89, IF(Z290="Пестициды",4.93,
 IF(Z290="Электроэнергия",0.5,"Введите коректное значение" )))))</f>
        <v>2.3</v>
      </c>
      <c r="P290" s="88" t="n">
        <v>11</v>
      </c>
      <c r="Q290" s="88" t="n">
        <v>2</v>
      </c>
      <c r="R290" s="88" t="n">
        <v>8</v>
      </c>
      <c r="S290" s="86" t="n">
        <f aca="false">M290+J290+E290+H290</f>
        <v>1058.11619729031</v>
      </c>
      <c r="T290" s="86"/>
      <c r="U290" s="87" t="n">
        <f aca="false">J290-S290</f>
        <v>-1055.87219729031</v>
      </c>
      <c r="V290" s="88" t="n">
        <v>55000</v>
      </c>
      <c r="W290" s="73" t="n">
        <v>4.176</v>
      </c>
      <c r="X290" s="87" t="n">
        <f aca="false">(W290+S290)/V290*100</f>
        <v>1.93144035870966</v>
      </c>
      <c r="Y290" s="0" t="str">
        <f aca="false">IF(AB290=1,"Предпосевная обработка",IF(AB290=2,"Внесение удобрений",IF(AB290=3,"Уборка","Введите коректное значение")))</f>
        <v>Введите коректное значение</v>
      </c>
      <c r="Z290" s="0" t="s">
        <v>135</v>
      </c>
      <c r="AA290" s="86"/>
      <c r="AI290" s="88"/>
    </row>
    <row r="291" customFormat="false" ht="15" hidden="false" customHeight="false" outlineLevel="0" collapsed="false">
      <c r="A291" s="59" t="n">
        <v>289</v>
      </c>
      <c r="B291" s="0" t="s">
        <v>136</v>
      </c>
      <c r="C291" s="85" t="n">
        <v>2</v>
      </c>
      <c r="D291" s="86" t="n">
        <v>0.645</v>
      </c>
      <c r="E291" s="87" t="n">
        <f aca="false">D291/C291</f>
        <v>0.3225</v>
      </c>
      <c r="F291" s="88" t="n">
        <f aca="false">IF(B291="Предпосевная обработка",300,IF(B291="Внесение удобрений",90,IF(B291="Уборка",1893,"Введите коректное значение")))</f>
        <v>300</v>
      </c>
      <c r="G291" s="88" t="n">
        <v>2121</v>
      </c>
      <c r="H291" s="87" t="n">
        <f aca="false">(F291/G291)*100</f>
        <v>14.1442715700141</v>
      </c>
      <c r="I291" s="88" t="n">
        <v>15</v>
      </c>
      <c r="J291" s="87" t="n">
        <f aca="false">C291*L291</f>
        <v>0.88</v>
      </c>
      <c r="K291" s="86" t="n">
        <f aca="false">J291*3.67</f>
        <v>3.2296</v>
      </c>
      <c r="L291" s="86" t="n">
        <v>0.44</v>
      </c>
      <c r="M291" s="87" t="n">
        <f aca="false">(N291*O291)+(P291+Q291+R291)</f>
        <v>84.5</v>
      </c>
      <c r="N291" s="62" t="n">
        <v>127</v>
      </c>
      <c r="O291" s="0" t="n">
        <f aca="false">IF(Z291="Дизельное топливо",2.6,
 IF(Z291="Бензин",2.3,
 IF(Z291="Минеральные удобрения",0.89, IF(Z291="Пестициды",4.93,
 IF(Z291="Электроэнергия",0.5,"Введите коректное значение" )))))</f>
        <v>0.5</v>
      </c>
      <c r="P291" s="88" t="n">
        <v>10</v>
      </c>
      <c r="Q291" s="88" t="n">
        <v>2</v>
      </c>
      <c r="R291" s="88" t="n">
        <v>9</v>
      </c>
      <c r="S291" s="86" t="n">
        <f aca="false">M291+J291+E291+H291</f>
        <v>99.8467715700141</v>
      </c>
      <c r="T291" s="86"/>
      <c r="U291" s="87" t="n">
        <f aca="false">J291-S291</f>
        <v>-98.9667715700142</v>
      </c>
      <c r="V291" s="88" t="n">
        <v>45000</v>
      </c>
      <c r="W291" s="73" t="n">
        <v>6.106</v>
      </c>
      <c r="X291" s="87" t="n">
        <f aca="false">(W291+S291)/V291*100</f>
        <v>0.23545060348892</v>
      </c>
      <c r="Y291" s="0" t="str">
        <f aca="false">IF(AB291=1,"Предпосевная обработка",IF(AB291=2,"Внесение удобрений",IF(AB291=3,"Уборка","Введите коректное значение")))</f>
        <v>Введите коректное значение</v>
      </c>
      <c r="Z291" s="0" t="s">
        <v>139</v>
      </c>
      <c r="AA291" s="86"/>
      <c r="AI291" s="88"/>
    </row>
    <row r="292" customFormat="false" ht="15" hidden="false" customHeight="false" outlineLevel="0" collapsed="false">
      <c r="A292" s="59" t="n">
        <v>290</v>
      </c>
      <c r="B292" s="0" t="s">
        <v>132</v>
      </c>
      <c r="C292" s="85" t="n">
        <v>4.6</v>
      </c>
      <c r="D292" s="86" t="n">
        <v>0.645</v>
      </c>
      <c r="E292" s="87" t="n">
        <f aca="false">D292/C292</f>
        <v>0.140217391304348</v>
      </c>
      <c r="F292" s="88" t="n">
        <f aca="false">IF(B292="Предпосевная обработка",300,IF(B292="Внесение удобрений",90,IF(B292="Уборка",1893,"Введите коректное значение")))</f>
        <v>1893</v>
      </c>
      <c r="G292" s="88" t="n">
        <v>2187</v>
      </c>
      <c r="H292" s="87" t="n">
        <f aca="false">(F292/G292)*100</f>
        <v>86.556927297668</v>
      </c>
      <c r="I292" s="88" t="n">
        <v>26</v>
      </c>
      <c r="J292" s="87" t="n">
        <f aca="false">C292*L292</f>
        <v>2.024</v>
      </c>
      <c r="K292" s="86" t="n">
        <f aca="false">J292*3.67</f>
        <v>7.42808</v>
      </c>
      <c r="L292" s="86" t="n">
        <v>0.44</v>
      </c>
      <c r="M292" s="87" t="n">
        <f aca="false">(N292*O292)+(P292+Q292+R292)</f>
        <v>181.87</v>
      </c>
      <c r="N292" s="62" t="n">
        <v>183</v>
      </c>
      <c r="O292" s="0" t="n">
        <f aca="false">IF(Z292="Дизельное топливо",2.6,
 IF(Z292="Бензин",2.3,
 IF(Z292="Минеральные удобрения",0.89, IF(Z292="Пестициды",4.93,
 IF(Z292="Электроэнергия",0.5,"Введите коректное значение" )))))</f>
        <v>0.89</v>
      </c>
      <c r="P292" s="88" t="n">
        <v>10</v>
      </c>
      <c r="Q292" s="88" t="n">
        <v>1</v>
      </c>
      <c r="R292" s="88" t="n">
        <v>8</v>
      </c>
      <c r="S292" s="86" t="n">
        <f aca="false">M292+J292+E292+H292</f>
        <v>270.591144688972</v>
      </c>
      <c r="T292" s="86"/>
      <c r="U292" s="87" t="n">
        <f aca="false">J292-S292</f>
        <v>-268.567144688972</v>
      </c>
      <c r="V292" s="88" t="n">
        <v>60000</v>
      </c>
      <c r="W292" s="73" t="n">
        <v>5.073</v>
      </c>
      <c r="X292" s="87" t="n">
        <f aca="false">(W292+S292)/V292*100</f>
        <v>0.459440241148287</v>
      </c>
      <c r="Y292" s="0" t="str">
        <f aca="false">IF(AB292=1,"Предпосевная обработка",IF(AB292=2,"Внесение удобрений",IF(AB292=3,"Уборка","Введите коректное значение")))</f>
        <v>Введите коректное значение</v>
      </c>
      <c r="Z292" s="0" t="s">
        <v>133</v>
      </c>
      <c r="AA292" s="86"/>
      <c r="AI292" s="88"/>
    </row>
    <row r="293" customFormat="false" ht="15" hidden="false" customHeight="false" outlineLevel="0" collapsed="false">
      <c r="A293" s="59" t="n">
        <v>291</v>
      </c>
      <c r="B293" s="0" t="s">
        <v>132</v>
      </c>
      <c r="C293" s="85" t="n">
        <v>1.1</v>
      </c>
      <c r="D293" s="86" t="n">
        <v>0.645</v>
      </c>
      <c r="E293" s="87" t="n">
        <f aca="false">D293/C293</f>
        <v>0.586363636363636</v>
      </c>
      <c r="F293" s="88" t="n">
        <f aca="false">IF(B293="Предпосевная обработка",300,IF(B293="Внесение удобрений",90,IF(B293="Уборка",1893,"Введите коректное значение")))</f>
        <v>1893</v>
      </c>
      <c r="G293" s="88" t="n">
        <v>2454</v>
      </c>
      <c r="H293" s="87" t="n">
        <f aca="false">(F293/G293)*100</f>
        <v>77.1393643031785</v>
      </c>
      <c r="I293" s="88" t="n">
        <v>18</v>
      </c>
      <c r="J293" s="87" t="n">
        <f aca="false">C293*L293</f>
        <v>0.484</v>
      </c>
      <c r="K293" s="86" t="n">
        <f aca="false">J293*3.67</f>
        <v>1.77628</v>
      </c>
      <c r="L293" s="86" t="n">
        <v>0.44</v>
      </c>
      <c r="M293" s="87" t="n">
        <f aca="false">(N293*O293)+(P293+Q293+R293)</f>
        <v>137.03</v>
      </c>
      <c r="N293" s="62" t="n">
        <v>127</v>
      </c>
      <c r="O293" s="0" t="n">
        <f aca="false">IF(Z293="Дизельное топливо",2.6,
 IF(Z293="Бензин",2.3,
 IF(Z293="Минеральные удобрения",0.89, IF(Z293="Пестициды",4.93,
 IF(Z293="Электроэнергия",0.5,"Введите коректное значение" )))))</f>
        <v>0.89</v>
      </c>
      <c r="P293" s="88" t="n">
        <v>15</v>
      </c>
      <c r="Q293" s="88" t="n">
        <v>2</v>
      </c>
      <c r="R293" s="88" t="n">
        <v>7</v>
      </c>
      <c r="S293" s="86" t="n">
        <f aca="false">M293+J293+E293+H293</f>
        <v>215.239727939542</v>
      </c>
      <c r="T293" s="86"/>
      <c r="U293" s="87" t="n">
        <f aca="false">J293-S293</f>
        <v>-214.755727939542</v>
      </c>
      <c r="V293" s="88" t="n">
        <v>63000</v>
      </c>
      <c r="W293" s="73" t="n">
        <v>4.183</v>
      </c>
      <c r="X293" s="87" t="n">
        <f aca="false">(W293+S293)/V293*100</f>
        <v>0.34829004434848</v>
      </c>
      <c r="Y293" s="0" t="str">
        <f aca="false">IF(AB293=1,"Предпосевная обработка",IF(AB293=2,"Внесение удобрений",IF(AB293=3,"Уборка","Введите коректное значение")))</f>
        <v>Введите коректное значение</v>
      </c>
      <c r="Z293" s="0" t="s">
        <v>133</v>
      </c>
      <c r="AA293" s="86"/>
      <c r="AI293" s="88"/>
    </row>
    <row r="294" customFormat="false" ht="15" hidden="false" customHeight="false" outlineLevel="0" collapsed="false">
      <c r="A294" s="59" t="n">
        <v>292</v>
      </c>
      <c r="B294" s="0" t="s">
        <v>132</v>
      </c>
      <c r="C294" s="85" t="n">
        <v>5.6</v>
      </c>
      <c r="D294" s="86" t="n">
        <v>0.645</v>
      </c>
      <c r="E294" s="87" t="n">
        <f aca="false">D294/C294</f>
        <v>0.115178571428571</v>
      </c>
      <c r="F294" s="88" t="n">
        <f aca="false">IF(B294="Предпосевная обработка",300,IF(B294="Внесение удобрений",90,IF(B294="Уборка",1893,"Введите коректное значение")))</f>
        <v>1893</v>
      </c>
      <c r="G294" s="88" t="n">
        <v>2416</v>
      </c>
      <c r="H294" s="87" t="n">
        <f aca="false">(F294/G294)*100</f>
        <v>78.3526490066225</v>
      </c>
      <c r="I294" s="88" t="n">
        <v>18</v>
      </c>
      <c r="J294" s="87" t="n">
        <f aca="false">C294*L294</f>
        <v>2.464</v>
      </c>
      <c r="K294" s="86" t="n">
        <f aca="false">J294*3.67</f>
        <v>9.04288</v>
      </c>
      <c r="L294" s="86" t="n">
        <v>0.44</v>
      </c>
      <c r="M294" s="87" t="n">
        <f aca="false">(N294*O294)+(P294+Q294+R294)</f>
        <v>1226.92</v>
      </c>
      <c r="N294" s="62" t="n">
        <v>244</v>
      </c>
      <c r="O294" s="0" t="n">
        <f aca="false">IF(Z294="Дизельное топливо",2.6,
 IF(Z294="Бензин",2.3,
 IF(Z294="Минеральные удобрения",0.89, IF(Z294="Пестициды",4.93,
 IF(Z294="Электроэнергия",0.5,"Введите коректное значение" )))))</f>
        <v>4.93</v>
      </c>
      <c r="P294" s="88" t="n">
        <v>13</v>
      </c>
      <c r="Q294" s="88" t="n">
        <v>2</v>
      </c>
      <c r="R294" s="88" t="n">
        <v>9</v>
      </c>
      <c r="S294" s="86" t="n">
        <f aca="false">M294+J294+E294+H294</f>
        <v>1307.85182757805</v>
      </c>
      <c r="T294" s="86"/>
      <c r="U294" s="87" t="n">
        <f aca="false">J294-S294</f>
        <v>-1305.38782757805</v>
      </c>
      <c r="V294" s="88" t="n">
        <v>50000</v>
      </c>
      <c r="W294" s="73" t="n">
        <v>6.622</v>
      </c>
      <c r="X294" s="87" t="n">
        <f aca="false">(W294+S294)/V294*100</f>
        <v>2.6289476551561</v>
      </c>
      <c r="Y294" s="0" t="str">
        <f aca="false">IF(AB294=1,"Предпосевная обработка",IF(AB294=2,"Внесение удобрений",IF(AB294=3,"Уборка","Введите коректное значение")))</f>
        <v>Введите коректное значение</v>
      </c>
      <c r="Z294" s="0" t="s">
        <v>138</v>
      </c>
      <c r="AA294" s="86"/>
      <c r="AI294" s="88"/>
    </row>
    <row r="295" customFormat="false" ht="15" hidden="false" customHeight="false" outlineLevel="0" collapsed="false">
      <c r="A295" s="59" t="n">
        <v>293</v>
      </c>
      <c r="B295" s="0" t="s">
        <v>134</v>
      </c>
      <c r="C295" s="85" t="n">
        <v>2.2</v>
      </c>
      <c r="D295" s="86" t="n">
        <v>0.645</v>
      </c>
      <c r="E295" s="87" t="n">
        <f aca="false">D295/C295</f>
        <v>0.293181818181818</v>
      </c>
      <c r="F295" s="88" t="n">
        <f aca="false">IF(B295="Предпосевная обработка",300,IF(B295="Внесение удобрений",90,IF(B295="Уборка",1893,"Введите коректное значение")))</f>
        <v>90</v>
      </c>
      <c r="G295" s="88" t="n">
        <v>2403</v>
      </c>
      <c r="H295" s="87" t="n">
        <f aca="false">(F295/G295)*100</f>
        <v>3.74531835205993</v>
      </c>
      <c r="I295" s="88" t="n">
        <v>26</v>
      </c>
      <c r="J295" s="87" t="n">
        <f aca="false">C295*L295</f>
        <v>0.968</v>
      </c>
      <c r="K295" s="86" t="n">
        <f aca="false">J295*3.67</f>
        <v>3.55256</v>
      </c>
      <c r="L295" s="86" t="n">
        <v>0.44</v>
      </c>
      <c r="M295" s="87" t="n">
        <f aca="false">(N295*O295)+(P295+Q295+R295)</f>
        <v>1179</v>
      </c>
      <c r="N295" s="62" t="n">
        <v>445</v>
      </c>
      <c r="O295" s="0" t="n">
        <f aca="false">IF(Z295="Дизельное топливо",2.6,
 IF(Z295="Бензин",2.3,
 IF(Z295="Минеральные удобрения",0.89, IF(Z295="Пестициды",4.93,
 IF(Z295="Электроэнергия",0.5,"Введите коректное значение" )))))</f>
        <v>2.6</v>
      </c>
      <c r="P295" s="88" t="n">
        <v>12</v>
      </c>
      <c r="Q295" s="88" t="n">
        <v>2</v>
      </c>
      <c r="R295" s="88" t="n">
        <v>8</v>
      </c>
      <c r="S295" s="86" t="n">
        <f aca="false">M295+J295+E295+H295</f>
        <v>1184.00650017024</v>
      </c>
      <c r="T295" s="86"/>
      <c r="U295" s="87" t="n">
        <f aca="false">J295-S295</f>
        <v>-1183.03850017024</v>
      </c>
      <c r="V295" s="88" t="n">
        <v>54000</v>
      </c>
      <c r="W295" s="73" t="n">
        <v>4.895</v>
      </c>
      <c r="X295" s="87" t="n">
        <f aca="false">(W295+S295)/V295*100</f>
        <v>2.20166944475971</v>
      </c>
      <c r="Y295" s="0" t="str">
        <f aca="false">IF(AB295=1,"Предпосевная обработка",IF(AB295=2,"Внесение удобрений",IF(AB295=3,"Уборка","Введите коректное значение")))</f>
        <v>Введите коректное значение</v>
      </c>
      <c r="Z295" s="0" t="s">
        <v>137</v>
      </c>
      <c r="AA295" s="86"/>
      <c r="AI295" s="88"/>
    </row>
    <row r="296" customFormat="false" ht="15" hidden="false" customHeight="false" outlineLevel="0" collapsed="false">
      <c r="A296" s="59" t="n">
        <v>294</v>
      </c>
      <c r="B296" s="0" t="s">
        <v>132</v>
      </c>
      <c r="C296" s="85" t="n">
        <v>3.4</v>
      </c>
      <c r="D296" s="86" t="n">
        <v>0.645</v>
      </c>
      <c r="E296" s="87" t="n">
        <f aca="false">D296/C296</f>
        <v>0.189705882352941</v>
      </c>
      <c r="F296" s="88" t="n">
        <f aca="false">IF(B296="Предпосевная обработка",300,IF(B296="Внесение удобрений",90,IF(B296="Уборка",1893,"Введите коректное значение")))</f>
        <v>1893</v>
      </c>
      <c r="G296" s="88" t="n">
        <v>2008</v>
      </c>
      <c r="H296" s="87" t="n">
        <f aca="false">(F296/G296)*100</f>
        <v>94.2729083665339</v>
      </c>
      <c r="I296" s="88" t="n">
        <v>18</v>
      </c>
      <c r="J296" s="87" t="n">
        <f aca="false">C296*L296</f>
        <v>1.496</v>
      </c>
      <c r="K296" s="86" t="n">
        <f aca="false">J296*3.67</f>
        <v>5.49032</v>
      </c>
      <c r="L296" s="86" t="n">
        <v>0.44</v>
      </c>
      <c r="M296" s="87" t="n">
        <f aca="false">(N296*O296)+(P296+Q296+R296)</f>
        <v>390.46</v>
      </c>
      <c r="N296" s="62" t="n">
        <v>414</v>
      </c>
      <c r="O296" s="0" t="n">
        <f aca="false">IF(Z296="Дизельное топливо",2.6,
 IF(Z296="Бензин",2.3,
 IF(Z296="Минеральные удобрения",0.89, IF(Z296="Пестициды",4.93,
 IF(Z296="Электроэнергия",0.5,"Введите коректное значение" )))))</f>
        <v>0.89</v>
      </c>
      <c r="P296" s="88" t="n">
        <v>14</v>
      </c>
      <c r="Q296" s="88" t="n">
        <v>1</v>
      </c>
      <c r="R296" s="88" t="n">
        <v>7</v>
      </c>
      <c r="S296" s="86" t="n">
        <f aca="false">M296+J296+E296+H296</f>
        <v>486.418614248887</v>
      </c>
      <c r="T296" s="86"/>
      <c r="U296" s="87" t="n">
        <f aca="false">J296-S296</f>
        <v>-484.922614248887</v>
      </c>
      <c r="V296" s="88" t="n">
        <v>56000</v>
      </c>
      <c r="W296" s="73" t="n">
        <v>4.611</v>
      </c>
      <c r="X296" s="87" t="n">
        <f aca="false">(W296+S296)/V296*100</f>
        <v>0.876838596873012</v>
      </c>
      <c r="Y296" s="0" t="str">
        <f aca="false">IF(AB296=1,"Предпосевная обработка",IF(AB296=2,"Внесение удобрений",IF(AB296=3,"Уборка","Введите коректное значение")))</f>
        <v>Введите коректное значение</v>
      </c>
      <c r="Z296" s="0" t="s">
        <v>133</v>
      </c>
      <c r="AA296" s="86"/>
      <c r="AI296" s="88"/>
    </row>
    <row r="297" customFormat="false" ht="15" hidden="false" customHeight="false" outlineLevel="0" collapsed="false">
      <c r="A297" s="59" t="n">
        <v>295</v>
      </c>
      <c r="B297" s="0" t="s">
        <v>132</v>
      </c>
      <c r="C297" s="85" t="n">
        <v>1.3</v>
      </c>
      <c r="D297" s="86" t="n">
        <v>0.645</v>
      </c>
      <c r="E297" s="87" t="n">
        <f aca="false">D297/C297</f>
        <v>0.496153846153846</v>
      </c>
      <c r="F297" s="88" t="n">
        <f aca="false">IF(B297="Предпосевная обработка",300,IF(B297="Внесение удобрений",90,IF(B297="Уборка",1893,"Введите коректное значение")))</f>
        <v>1893</v>
      </c>
      <c r="G297" s="88" t="n">
        <v>2224</v>
      </c>
      <c r="H297" s="87" t="n">
        <f aca="false">(F297/G297)*100</f>
        <v>85.1169064748201</v>
      </c>
      <c r="I297" s="88" t="n">
        <v>25</v>
      </c>
      <c r="J297" s="87" t="n">
        <f aca="false">C297*L297</f>
        <v>0.572</v>
      </c>
      <c r="K297" s="86" t="n">
        <f aca="false">J297*3.67</f>
        <v>2.09924</v>
      </c>
      <c r="L297" s="86" t="n">
        <v>0.44</v>
      </c>
      <c r="M297" s="87" t="n">
        <f aca="false">(N297*O297)+(P297+Q297+R297)</f>
        <v>571.2</v>
      </c>
      <c r="N297" s="62" t="n">
        <v>212</v>
      </c>
      <c r="O297" s="0" t="n">
        <f aca="false">IF(Z297="Дизельное топливо",2.6,
 IF(Z297="Бензин",2.3,
 IF(Z297="Минеральные удобрения",0.89, IF(Z297="Пестициды",4.93,
 IF(Z297="Электроэнергия",0.5,"Введите коректное значение" )))))</f>
        <v>2.6</v>
      </c>
      <c r="P297" s="88" t="n">
        <v>11</v>
      </c>
      <c r="Q297" s="88" t="n">
        <v>2</v>
      </c>
      <c r="R297" s="88" t="n">
        <v>7</v>
      </c>
      <c r="S297" s="86" t="n">
        <f aca="false">M297+J297+E297+H297</f>
        <v>657.385060320974</v>
      </c>
      <c r="T297" s="86"/>
      <c r="U297" s="87" t="n">
        <f aca="false">J297-S297</f>
        <v>-656.813060320974</v>
      </c>
      <c r="V297" s="88" t="n">
        <v>59000</v>
      </c>
      <c r="W297" s="73" t="n">
        <v>5.34</v>
      </c>
      <c r="X297" s="87" t="n">
        <f aca="false">(W297+S297)/V297*100</f>
        <v>1.12326281410335</v>
      </c>
      <c r="Y297" s="0" t="str">
        <f aca="false">IF(AB297=1,"Предпосевная обработка",IF(AB297=2,"Внесение удобрений",IF(AB297=3,"Уборка","Введите коректное значение")))</f>
        <v>Введите коректное значение</v>
      </c>
      <c r="Z297" s="0" t="s">
        <v>137</v>
      </c>
      <c r="AA297" s="86"/>
      <c r="AI297" s="88"/>
    </row>
    <row r="298" customFormat="false" ht="15" hidden="false" customHeight="false" outlineLevel="0" collapsed="false">
      <c r="A298" s="59" t="n">
        <v>296</v>
      </c>
      <c r="B298" s="0" t="s">
        <v>134</v>
      </c>
      <c r="C298" s="85" t="n">
        <v>4</v>
      </c>
      <c r="D298" s="86" t="n">
        <v>0.645</v>
      </c>
      <c r="E298" s="87" t="n">
        <f aca="false">D298/C298</f>
        <v>0.16125</v>
      </c>
      <c r="F298" s="88" t="n">
        <f aca="false">IF(B298="Предпосевная обработка",300,IF(B298="Внесение удобрений",90,IF(B298="Уборка",1893,"Введите коректное значение")))</f>
        <v>90</v>
      </c>
      <c r="G298" s="88" t="n">
        <v>2066</v>
      </c>
      <c r="H298" s="87" t="n">
        <f aca="false">(F298/G298)*100</f>
        <v>4.35624394966118</v>
      </c>
      <c r="I298" s="88" t="n">
        <v>23</v>
      </c>
      <c r="J298" s="87" t="n">
        <f aca="false">C298*L298</f>
        <v>1.76</v>
      </c>
      <c r="K298" s="86" t="n">
        <f aca="false">J298*3.67</f>
        <v>6.4592</v>
      </c>
      <c r="L298" s="86" t="n">
        <v>0.44</v>
      </c>
      <c r="M298" s="87" t="n">
        <f aca="false">(N298*O298)+(P298+Q298+R298)</f>
        <v>1536.51</v>
      </c>
      <c r="N298" s="62" t="n">
        <v>307</v>
      </c>
      <c r="O298" s="0" t="n">
        <f aca="false">IF(Z298="Дизельное топливо",2.6,
 IF(Z298="Бензин",2.3,
 IF(Z298="Минеральные удобрения",0.89, IF(Z298="Пестициды",4.93,
 IF(Z298="Электроэнергия",0.5,"Введите коректное значение" )))))</f>
        <v>4.93</v>
      </c>
      <c r="P298" s="88" t="n">
        <v>14</v>
      </c>
      <c r="Q298" s="88" t="n">
        <v>2</v>
      </c>
      <c r="R298" s="88" t="n">
        <v>7</v>
      </c>
      <c r="S298" s="86" t="n">
        <f aca="false">M298+J298+E298+H298</f>
        <v>1542.78749394966</v>
      </c>
      <c r="T298" s="86"/>
      <c r="U298" s="87" t="n">
        <f aca="false">J298-S298</f>
        <v>-1541.02749394966</v>
      </c>
      <c r="V298" s="88" t="n">
        <v>61000</v>
      </c>
      <c r="W298" s="73" t="n">
        <v>5.124</v>
      </c>
      <c r="X298" s="87" t="n">
        <f aca="false">(W298+S298)/V298*100</f>
        <v>2.53755982614699</v>
      </c>
      <c r="Y298" s="0" t="str">
        <f aca="false">IF(AB298=1,"Предпосевная обработка",IF(AB298=2,"Внесение удобрений",IF(AB298=3,"Уборка","Введите коректное значение")))</f>
        <v>Введите коректное значение</v>
      </c>
      <c r="Z298" s="0" t="s">
        <v>138</v>
      </c>
      <c r="AA298" s="86"/>
      <c r="AI298" s="88"/>
    </row>
    <row r="299" customFormat="false" ht="15" hidden="false" customHeight="false" outlineLevel="0" collapsed="false">
      <c r="A299" s="59" t="n">
        <v>297</v>
      </c>
      <c r="B299" s="0" t="s">
        <v>136</v>
      </c>
      <c r="C299" s="85" t="n">
        <v>2.1</v>
      </c>
      <c r="D299" s="86" t="n">
        <v>0.645</v>
      </c>
      <c r="E299" s="87" t="n">
        <f aca="false">D299/C299</f>
        <v>0.307142857142857</v>
      </c>
      <c r="F299" s="88" t="n">
        <f aca="false">IF(B299="Предпосевная обработка",300,IF(B299="Внесение удобрений",90,IF(B299="Уборка",1893,"Введите коректное значение")))</f>
        <v>300</v>
      </c>
      <c r="G299" s="88" t="n">
        <v>2350</v>
      </c>
      <c r="H299" s="87" t="n">
        <f aca="false">(F299/G299)*100</f>
        <v>12.7659574468085</v>
      </c>
      <c r="I299" s="88" t="n">
        <v>16</v>
      </c>
      <c r="J299" s="87" t="n">
        <f aca="false">C299*L299</f>
        <v>0.924</v>
      </c>
      <c r="K299" s="86" t="n">
        <f aca="false">J299*3.67</f>
        <v>3.39108</v>
      </c>
      <c r="L299" s="86" t="n">
        <v>0.44</v>
      </c>
      <c r="M299" s="87" t="n">
        <f aca="false">(N299*O299)+(P299+Q299+R299)</f>
        <v>224</v>
      </c>
      <c r="N299" s="62" t="n">
        <v>402</v>
      </c>
      <c r="O299" s="0" t="n">
        <f aca="false">IF(Z299="Дизельное топливо",2.6,
 IF(Z299="Бензин",2.3,
 IF(Z299="Минеральные удобрения",0.89, IF(Z299="Пестициды",4.93,
 IF(Z299="Электроэнергия",0.5,"Введите коректное значение" )))))</f>
        <v>0.5</v>
      </c>
      <c r="P299" s="88" t="n">
        <v>14</v>
      </c>
      <c r="Q299" s="88" t="n">
        <v>2</v>
      </c>
      <c r="R299" s="88" t="n">
        <v>7</v>
      </c>
      <c r="S299" s="86" t="n">
        <f aca="false">M299+J299+E299+H299</f>
        <v>237.997100303951</v>
      </c>
      <c r="T299" s="86"/>
      <c r="U299" s="87" t="n">
        <f aca="false">J299-S299</f>
        <v>-237.073100303951</v>
      </c>
      <c r="V299" s="88" t="n">
        <v>63000</v>
      </c>
      <c r="W299" s="73" t="n">
        <v>6.351</v>
      </c>
      <c r="X299" s="87" t="n">
        <f aca="false">(W299+S299)/V299*100</f>
        <v>0.38785412746659</v>
      </c>
      <c r="Y299" s="0" t="str">
        <f aca="false">IF(AB299=1,"Предпосевная обработка",IF(AB299=2,"Внесение удобрений",IF(AB299=3,"Уборка","Введите коректное значение")))</f>
        <v>Введите коректное значение</v>
      </c>
      <c r="Z299" s="0" t="s">
        <v>139</v>
      </c>
      <c r="AA299" s="86"/>
      <c r="AI299" s="88"/>
    </row>
    <row r="300" customFormat="false" ht="15" hidden="false" customHeight="false" outlineLevel="0" collapsed="false">
      <c r="A300" s="59" t="n">
        <v>298</v>
      </c>
      <c r="B300" s="0" t="s">
        <v>134</v>
      </c>
      <c r="C300" s="85" t="n">
        <v>0.8</v>
      </c>
      <c r="D300" s="86" t="n">
        <v>0.645</v>
      </c>
      <c r="E300" s="87" t="n">
        <f aca="false">D300/C300</f>
        <v>0.80625</v>
      </c>
      <c r="F300" s="88" t="n">
        <f aca="false">IF(B300="Предпосевная обработка",300,IF(B300="Внесение удобрений",90,IF(B300="Уборка",1893,"Введите коректное значение")))</f>
        <v>90</v>
      </c>
      <c r="G300" s="88" t="n">
        <v>2083</v>
      </c>
      <c r="H300" s="87" t="n">
        <f aca="false">(F300/G300)*100</f>
        <v>4.3206913106097</v>
      </c>
      <c r="I300" s="88" t="n">
        <v>24</v>
      </c>
      <c r="J300" s="87" t="n">
        <f aca="false">C300*L300</f>
        <v>0.352</v>
      </c>
      <c r="K300" s="86" t="n">
        <f aca="false">J300*3.67</f>
        <v>1.29184</v>
      </c>
      <c r="L300" s="86" t="n">
        <v>0.44</v>
      </c>
      <c r="M300" s="87" t="n">
        <f aca="false">(N300*O300)+(P300+Q300+R300)</f>
        <v>1849.03</v>
      </c>
      <c r="N300" s="62" t="n">
        <v>371</v>
      </c>
      <c r="O300" s="0" t="n">
        <f aca="false">IF(Z300="Дизельное топливо",2.6,
 IF(Z300="Бензин",2.3,
 IF(Z300="Минеральные удобрения",0.89, IF(Z300="Пестициды",4.93,
 IF(Z300="Электроэнергия",0.5,"Введите коректное значение" )))))</f>
        <v>4.93</v>
      </c>
      <c r="P300" s="88" t="n">
        <v>11</v>
      </c>
      <c r="Q300" s="88" t="n">
        <v>2</v>
      </c>
      <c r="R300" s="88" t="n">
        <v>7</v>
      </c>
      <c r="S300" s="86" t="n">
        <f aca="false">M300+J300+E300+H300</f>
        <v>1854.50894131061</v>
      </c>
      <c r="T300" s="86"/>
      <c r="U300" s="87" t="n">
        <f aca="false">J300-S300</f>
        <v>-1854.15694131061</v>
      </c>
      <c r="V300" s="88" t="n">
        <v>53000</v>
      </c>
      <c r="W300" s="73" t="n">
        <v>6.612</v>
      </c>
      <c r="X300" s="87" t="n">
        <f aca="false">(W300+S300)/V300*100</f>
        <v>3.51154894586908</v>
      </c>
      <c r="Y300" s="0" t="str">
        <f aca="false">IF(AB300=1,"Предпосевная обработка",IF(AB300=2,"Внесение удобрений",IF(AB300=3,"Уборка","Введите коректное значение")))</f>
        <v>Введите коректное значение</v>
      </c>
      <c r="Z300" s="0" t="s">
        <v>138</v>
      </c>
      <c r="AA300" s="86"/>
      <c r="AI300" s="88"/>
    </row>
    <row r="301" customFormat="false" ht="15" hidden="false" customHeight="false" outlineLevel="0" collapsed="false">
      <c r="A301" s="59" t="n">
        <v>299</v>
      </c>
      <c r="B301" s="0" t="s">
        <v>134</v>
      </c>
      <c r="C301" s="85" t="n">
        <v>3.2</v>
      </c>
      <c r="D301" s="86" t="n">
        <v>0.645</v>
      </c>
      <c r="E301" s="87" t="n">
        <f aca="false">D301/C301</f>
        <v>0.2015625</v>
      </c>
      <c r="F301" s="88" t="n">
        <f aca="false">IF(B301="Предпосевная обработка",300,IF(B301="Внесение удобрений",90,IF(B301="Уборка",1893,"Введите коректное значение")))</f>
        <v>90</v>
      </c>
      <c r="G301" s="88" t="n">
        <v>2217</v>
      </c>
      <c r="H301" s="87" t="n">
        <f aca="false">(F301/G301)*100</f>
        <v>4.0595399188092</v>
      </c>
      <c r="I301" s="88" t="n">
        <v>24</v>
      </c>
      <c r="J301" s="87" t="n">
        <f aca="false">C301*L301</f>
        <v>1.408</v>
      </c>
      <c r="K301" s="86" t="n">
        <f aca="false">J301*3.67</f>
        <v>5.16736</v>
      </c>
      <c r="L301" s="86" t="n">
        <v>0.44</v>
      </c>
      <c r="M301" s="87" t="n">
        <f aca="false">(N301*O301)+(P301+Q301+R301)</f>
        <v>1870.75</v>
      </c>
      <c r="N301" s="62" t="n">
        <v>375</v>
      </c>
      <c r="O301" s="0" t="n">
        <f aca="false">IF(Z301="Дизельное топливо",2.6,
 IF(Z301="Бензин",2.3,
 IF(Z301="Минеральные удобрения",0.89, IF(Z301="Пестициды",4.93,
 IF(Z301="Электроэнергия",0.5,"Введите коректное значение" )))))</f>
        <v>4.93</v>
      </c>
      <c r="P301" s="88" t="n">
        <v>13</v>
      </c>
      <c r="Q301" s="88" t="n">
        <v>2</v>
      </c>
      <c r="R301" s="88" t="n">
        <v>7</v>
      </c>
      <c r="S301" s="86" t="n">
        <f aca="false">M301+J301+E301+H301</f>
        <v>1876.41910241881</v>
      </c>
      <c r="T301" s="86"/>
      <c r="U301" s="87" t="n">
        <f aca="false">J301-S301</f>
        <v>-1875.01110241881</v>
      </c>
      <c r="V301" s="88" t="n">
        <v>65000</v>
      </c>
      <c r="W301" s="73" t="n">
        <v>4.872</v>
      </c>
      <c r="X301" s="87" t="n">
        <f aca="false">(W301+S301)/V301*100</f>
        <v>2.89429400372124</v>
      </c>
      <c r="Y301" s="0" t="str">
        <f aca="false">IF(AB301=1,"Предпосевная обработка",IF(AB301=2,"Внесение удобрений",IF(AB301=3,"Уборка","Введите коректное значение")))</f>
        <v>Введите коректное значение</v>
      </c>
      <c r="Z301" s="0" t="s">
        <v>138</v>
      </c>
      <c r="AA301" s="86"/>
      <c r="AI301" s="88"/>
    </row>
    <row r="302" customFormat="false" ht="15" hidden="false" customHeight="false" outlineLevel="0" collapsed="false">
      <c r="A302" s="59" t="n">
        <v>300</v>
      </c>
      <c r="B302" s="0" t="s">
        <v>134</v>
      </c>
      <c r="C302" s="85" t="n">
        <v>4.4</v>
      </c>
      <c r="D302" s="86" t="n">
        <v>0.645</v>
      </c>
      <c r="E302" s="87" t="n">
        <f aca="false">D302/C302</f>
        <v>0.146590909090909</v>
      </c>
      <c r="F302" s="88" t="n">
        <f aca="false">IF(B302="Предпосевная обработка",300,IF(B302="Внесение удобрений",90,IF(B302="Уборка",1893,"Введите коректное значение")))</f>
        <v>90</v>
      </c>
      <c r="G302" s="88" t="n">
        <v>2161</v>
      </c>
      <c r="H302" s="87" t="n">
        <f aca="false">(F302/G302)*100</f>
        <v>4.164738546969</v>
      </c>
      <c r="I302" s="88" t="n">
        <v>24</v>
      </c>
      <c r="J302" s="87" t="n">
        <f aca="false">C302*L302</f>
        <v>1.936</v>
      </c>
      <c r="K302" s="86" t="n">
        <f aca="false">J302*3.67</f>
        <v>7.10512</v>
      </c>
      <c r="L302" s="86" t="n">
        <v>0.44</v>
      </c>
      <c r="M302" s="87" t="n">
        <f aca="false">(N302*O302)+(P302+Q302+R302)</f>
        <v>441.63</v>
      </c>
      <c r="N302" s="62" t="n">
        <v>467</v>
      </c>
      <c r="O302" s="0" t="n">
        <f aca="false">IF(Z302="Дизельное топливо",2.6,
 IF(Z302="Бензин",2.3,
 IF(Z302="Минеральные удобрения",0.89, IF(Z302="Пестициды",4.93,
 IF(Z302="Электроэнергия",0.5,"Введите коректное значение" )))))</f>
        <v>0.89</v>
      </c>
      <c r="P302" s="88" t="n">
        <v>15</v>
      </c>
      <c r="Q302" s="88" t="n">
        <v>2</v>
      </c>
      <c r="R302" s="88" t="n">
        <v>9</v>
      </c>
      <c r="S302" s="86" t="n">
        <f aca="false">M302+J302+E302+H302</f>
        <v>447.87732945606</v>
      </c>
      <c r="T302" s="86"/>
      <c r="U302" s="87" t="n">
        <f aca="false">J302-S302</f>
        <v>-445.94132945606</v>
      </c>
      <c r="V302" s="88" t="n">
        <v>54000</v>
      </c>
      <c r="W302" s="73" t="n">
        <v>5.332</v>
      </c>
      <c r="X302" s="87" t="n">
        <f aca="false">(W302+S302)/V302*100</f>
        <v>0.839276536029741</v>
      </c>
      <c r="Y302" s="0" t="str">
        <f aca="false">IF(AB302=1,"Предпосевная обработка",IF(AB302=2,"Внесение удобрений",IF(AB302=3,"Уборка","Введите коректное значение")))</f>
        <v>Введите коректное значение</v>
      </c>
      <c r="Z302" s="0" t="s">
        <v>133</v>
      </c>
      <c r="AA302" s="86"/>
      <c r="AI302" s="88"/>
    </row>
    <row r="303" customFormat="false" ht="15" hidden="false" customHeight="false" outlineLevel="0" collapsed="false">
      <c r="A303" s="59" t="n">
        <v>301</v>
      </c>
      <c r="B303" s="0" t="s">
        <v>136</v>
      </c>
      <c r="C303" s="85" t="n">
        <v>2.3</v>
      </c>
      <c r="D303" s="86" t="n">
        <v>0.645</v>
      </c>
      <c r="E303" s="87" t="n">
        <f aca="false">D303/C303</f>
        <v>0.280434782608696</v>
      </c>
      <c r="F303" s="88" t="n">
        <f aca="false">IF(B303="Предпосевная обработка",300,IF(B303="Внесение удобрений",90,IF(B303="Уборка",1893,"Введите коректное значение")))</f>
        <v>300</v>
      </c>
      <c r="G303" s="88" t="n">
        <v>2184</v>
      </c>
      <c r="H303" s="87" t="n">
        <f aca="false">(F303/G303)*100</f>
        <v>13.7362637362637</v>
      </c>
      <c r="I303" s="88" t="n">
        <v>18</v>
      </c>
      <c r="J303" s="87" t="n">
        <f aca="false">C303*L303</f>
        <v>1.012</v>
      </c>
      <c r="K303" s="86" t="n">
        <f aca="false">J303*3.67</f>
        <v>3.71404</v>
      </c>
      <c r="L303" s="86" t="n">
        <v>0.44</v>
      </c>
      <c r="M303" s="87" t="n">
        <f aca="false">(N303*O303)+(P303+Q303+R303)</f>
        <v>214.24</v>
      </c>
      <c r="N303" s="62" t="n">
        <v>216</v>
      </c>
      <c r="O303" s="0" t="n">
        <f aca="false">IF(Z303="Дизельное топливо",2.6,
 IF(Z303="Бензин",2.3,
 IF(Z303="Минеральные удобрения",0.89, IF(Z303="Пестициды",4.93,
 IF(Z303="Электроэнергия",0.5,"Введите коректное значение" )))))</f>
        <v>0.89</v>
      </c>
      <c r="P303" s="88" t="n">
        <v>14</v>
      </c>
      <c r="Q303" s="88" t="n">
        <v>1</v>
      </c>
      <c r="R303" s="88" t="n">
        <v>7</v>
      </c>
      <c r="S303" s="86" t="n">
        <f aca="false">M303+J303+E303+H303</f>
        <v>229.268698518872</v>
      </c>
      <c r="T303" s="86"/>
      <c r="U303" s="87" t="n">
        <f aca="false">J303-S303</f>
        <v>-228.256698518872</v>
      </c>
      <c r="V303" s="88" t="n">
        <v>45000</v>
      </c>
      <c r="W303" s="73" t="n">
        <v>3.6</v>
      </c>
      <c r="X303" s="87" t="n">
        <f aca="false">(W303+S303)/V303*100</f>
        <v>0.517485996708605</v>
      </c>
      <c r="Y303" s="0" t="str">
        <f aca="false">IF(AB303=1,"Предпосевная обработка",IF(AB303=2,"Внесение удобрений",IF(AB303=3,"Уборка","Введите коректное значение")))</f>
        <v>Введите коректное значение</v>
      </c>
      <c r="Z303" s="0" t="s">
        <v>133</v>
      </c>
      <c r="AA303" s="86"/>
      <c r="AI303" s="88"/>
    </row>
    <row r="304" customFormat="false" ht="15" hidden="false" customHeight="false" outlineLevel="0" collapsed="false">
      <c r="A304" s="59" t="n">
        <v>302</v>
      </c>
      <c r="B304" s="0" t="s">
        <v>136</v>
      </c>
      <c r="C304" s="85" t="n">
        <v>0.9</v>
      </c>
      <c r="D304" s="86" t="n">
        <v>0.645</v>
      </c>
      <c r="E304" s="87" t="n">
        <f aca="false">D304/C304</f>
        <v>0.716666666666667</v>
      </c>
      <c r="F304" s="88" t="n">
        <f aca="false">IF(B304="Предпосевная обработка",300,IF(B304="Внесение удобрений",90,IF(B304="Уборка",1893,"Введите коректное значение")))</f>
        <v>300</v>
      </c>
      <c r="G304" s="88" t="n">
        <v>2493</v>
      </c>
      <c r="H304" s="87" t="n">
        <f aca="false">(F304/G304)*100</f>
        <v>12.0336943441637</v>
      </c>
      <c r="I304" s="88" t="n">
        <v>12</v>
      </c>
      <c r="J304" s="87" t="n">
        <f aca="false">C304*L304</f>
        <v>0.396</v>
      </c>
      <c r="K304" s="86" t="n">
        <f aca="false">J304*3.67</f>
        <v>1.45332</v>
      </c>
      <c r="L304" s="86" t="n">
        <v>0.44</v>
      </c>
      <c r="M304" s="87" t="n">
        <f aca="false">(N304*O304)+(P304+Q304+R304)</f>
        <v>1587.74</v>
      </c>
      <c r="N304" s="62" t="n">
        <v>318</v>
      </c>
      <c r="O304" s="0" t="n">
        <f aca="false">IF(Z304="Дизельное топливо",2.6,
 IF(Z304="Бензин",2.3,
 IF(Z304="Минеральные удобрения",0.89, IF(Z304="Пестициды",4.93,
 IF(Z304="Электроэнергия",0.5,"Введите коректное значение" )))))</f>
        <v>4.93</v>
      </c>
      <c r="P304" s="88" t="n">
        <v>12</v>
      </c>
      <c r="Q304" s="88" t="n">
        <v>1</v>
      </c>
      <c r="R304" s="88" t="n">
        <v>7</v>
      </c>
      <c r="S304" s="86" t="n">
        <f aca="false">M304+J304+E304+H304</f>
        <v>1600.88636101083</v>
      </c>
      <c r="T304" s="86"/>
      <c r="U304" s="87" t="n">
        <f aca="false">J304-S304</f>
        <v>-1600.49036101083</v>
      </c>
      <c r="V304" s="88" t="n">
        <v>53000</v>
      </c>
      <c r="W304" s="73" t="n">
        <v>4.002</v>
      </c>
      <c r="X304" s="87" t="n">
        <f aca="false">(W304+S304)/V304*100</f>
        <v>3.02809124719025</v>
      </c>
      <c r="Y304" s="0" t="str">
        <f aca="false">IF(AB304=1,"Предпосевная обработка",IF(AB304=2,"Внесение удобрений",IF(AB304=3,"Уборка","Введите коректное значение")))</f>
        <v>Введите коректное значение</v>
      </c>
      <c r="Z304" s="0" t="s">
        <v>138</v>
      </c>
      <c r="AA304" s="86"/>
      <c r="AI304" s="88"/>
    </row>
    <row r="305" customFormat="false" ht="15" hidden="false" customHeight="false" outlineLevel="0" collapsed="false">
      <c r="A305" s="59" t="n">
        <v>303</v>
      </c>
      <c r="B305" s="0" t="s">
        <v>132</v>
      </c>
      <c r="C305" s="85" t="n">
        <v>1.9</v>
      </c>
      <c r="D305" s="86" t="n">
        <v>0.645</v>
      </c>
      <c r="E305" s="87" t="n">
        <f aca="false">D305/C305</f>
        <v>0.339473684210526</v>
      </c>
      <c r="F305" s="88" t="n">
        <f aca="false">IF(B305="Предпосевная обработка",300,IF(B305="Внесение удобрений",90,IF(B305="Уборка",1893,"Введите коректное значение")))</f>
        <v>1893</v>
      </c>
      <c r="G305" s="88" t="n">
        <v>2351</v>
      </c>
      <c r="H305" s="87" t="n">
        <f aca="false">(F305/G305)*100</f>
        <v>80.5189281156955</v>
      </c>
      <c r="I305" s="88" t="n">
        <v>16</v>
      </c>
      <c r="J305" s="87" t="n">
        <f aca="false">C305*L305</f>
        <v>0.836</v>
      </c>
      <c r="K305" s="86" t="n">
        <f aca="false">J305*3.67</f>
        <v>3.06812</v>
      </c>
      <c r="L305" s="86" t="n">
        <v>0.44</v>
      </c>
      <c r="M305" s="87" t="n">
        <f aca="false">(N305*O305)+(P305+Q305+R305)</f>
        <v>179.31</v>
      </c>
      <c r="N305" s="62" t="n">
        <v>179</v>
      </c>
      <c r="O305" s="0" t="n">
        <f aca="false">IF(Z305="Дизельное топливо",2.6,
 IF(Z305="Бензин",2.3,
 IF(Z305="Минеральные удобрения",0.89, IF(Z305="Пестициды",4.93,
 IF(Z305="Электроэнергия",0.5,"Введите коректное значение" )))))</f>
        <v>0.89</v>
      </c>
      <c r="P305" s="88" t="n">
        <v>10</v>
      </c>
      <c r="Q305" s="88" t="n">
        <v>1</v>
      </c>
      <c r="R305" s="88" t="n">
        <v>9</v>
      </c>
      <c r="S305" s="86" t="n">
        <f aca="false">M305+J305+E305+H305</f>
        <v>261.004401799906</v>
      </c>
      <c r="T305" s="86"/>
      <c r="U305" s="87" t="n">
        <f aca="false">J305-S305</f>
        <v>-260.168401799906</v>
      </c>
      <c r="V305" s="88" t="n">
        <v>57000</v>
      </c>
      <c r="W305" s="73" t="n">
        <v>3.698</v>
      </c>
      <c r="X305" s="87" t="n">
        <f aca="false">(W305+S305)/V305*100</f>
        <v>0.464390178596326</v>
      </c>
      <c r="Y305" s="0" t="str">
        <f aca="false">IF(AB305=1,"Предпосевная обработка",IF(AB305=2,"Внесение удобрений",IF(AB305=3,"Уборка","Введите коректное значение")))</f>
        <v>Введите коректное значение</v>
      </c>
      <c r="Z305" s="0" t="s">
        <v>133</v>
      </c>
      <c r="AA305" s="86"/>
      <c r="AI305" s="88"/>
    </row>
    <row r="306" customFormat="false" ht="15" hidden="false" customHeight="false" outlineLevel="0" collapsed="false">
      <c r="A306" s="59" t="n">
        <v>304</v>
      </c>
      <c r="B306" s="0" t="s">
        <v>132</v>
      </c>
      <c r="C306" s="85" t="n">
        <v>0.9</v>
      </c>
      <c r="D306" s="86" t="n">
        <v>0.645</v>
      </c>
      <c r="E306" s="87" t="n">
        <f aca="false">D306/C306</f>
        <v>0.716666666666667</v>
      </c>
      <c r="F306" s="88" t="n">
        <f aca="false">IF(B306="Предпосевная обработка",300,IF(B306="Внесение удобрений",90,IF(B306="Уборка",1893,"Введите коректное значение")))</f>
        <v>1893</v>
      </c>
      <c r="G306" s="88" t="n">
        <v>2413</v>
      </c>
      <c r="H306" s="87" t="n">
        <f aca="false">(F306/G306)*100</f>
        <v>78.4500621632822</v>
      </c>
      <c r="I306" s="88" t="n">
        <v>18</v>
      </c>
      <c r="J306" s="87" t="n">
        <f aca="false">C306*L306</f>
        <v>0.396</v>
      </c>
      <c r="K306" s="86" t="n">
        <f aca="false">J306*3.67</f>
        <v>1.45332</v>
      </c>
      <c r="L306" s="86" t="n">
        <v>0.44</v>
      </c>
      <c r="M306" s="87" t="n">
        <f aca="false">(N306*O306)+(P306+Q306+R306)</f>
        <v>228</v>
      </c>
      <c r="N306" s="62" t="n">
        <v>416</v>
      </c>
      <c r="O306" s="0" t="n">
        <f aca="false">IF(Z306="Дизельное топливо",2.6,
 IF(Z306="Бензин",2.3,
 IF(Z306="Минеральные удобрения",0.89, IF(Z306="Пестициды",4.93,
 IF(Z306="Электроэнергия",0.5,"Введите коректное значение" )))))</f>
        <v>0.5</v>
      </c>
      <c r="P306" s="88" t="n">
        <v>11</v>
      </c>
      <c r="Q306" s="88" t="n">
        <v>2</v>
      </c>
      <c r="R306" s="88" t="n">
        <v>7</v>
      </c>
      <c r="S306" s="86" t="n">
        <f aca="false">M306+J306+E306+H306</f>
        <v>307.562728829949</v>
      </c>
      <c r="T306" s="86"/>
      <c r="U306" s="87" t="n">
        <f aca="false">J306-S306</f>
        <v>-307.166728829949</v>
      </c>
      <c r="V306" s="88" t="n">
        <v>62000</v>
      </c>
      <c r="W306" s="73" t="n">
        <v>6.75</v>
      </c>
      <c r="X306" s="87" t="n">
        <f aca="false">(W306+S306)/V306*100</f>
        <v>0.506956014241853</v>
      </c>
      <c r="Y306" s="0" t="str">
        <f aca="false">IF(AB306=1,"Предпосевная обработка",IF(AB306=2,"Внесение удобрений",IF(AB306=3,"Уборка","Введите коректное значение")))</f>
        <v>Введите коректное значение</v>
      </c>
      <c r="Z306" s="0" t="s">
        <v>139</v>
      </c>
      <c r="AA306" s="86"/>
      <c r="AI306" s="88"/>
    </row>
    <row r="307" customFormat="false" ht="15" hidden="false" customHeight="false" outlineLevel="0" collapsed="false">
      <c r="A307" s="59" t="n">
        <v>305</v>
      </c>
      <c r="B307" s="0" t="s">
        <v>134</v>
      </c>
      <c r="C307" s="85" t="n">
        <v>1</v>
      </c>
      <c r="D307" s="86" t="n">
        <v>0.645</v>
      </c>
      <c r="E307" s="87" t="n">
        <f aca="false">D307/C307</f>
        <v>0.645</v>
      </c>
      <c r="F307" s="88" t="n">
        <f aca="false">IF(B307="Предпосевная обработка",300,IF(B307="Внесение удобрений",90,IF(B307="Уборка",1893,"Введите коректное значение")))</f>
        <v>90</v>
      </c>
      <c r="G307" s="88" t="n">
        <v>2349</v>
      </c>
      <c r="H307" s="87" t="n">
        <f aca="false">(F307/G307)*100</f>
        <v>3.83141762452107</v>
      </c>
      <c r="I307" s="88" t="n">
        <v>17</v>
      </c>
      <c r="J307" s="87" t="n">
        <f aca="false">C307*L307</f>
        <v>0.44</v>
      </c>
      <c r="K307" s="86" t="n">
        <f aca="false">J307*3.67</f>
        <v>1.6148</v>
      </c>
      <c r="L307" s="86" t="n">
        <v>0.44</v>
      </c>
      <c r="M307" s="87" t="n">
        <f aca="false">(N307*O307)+(P307+Q307+R307)</f>
        <v>1115.6</v>
      </c>
      <c r="N307" s="62" t="n">
        <v>421</v>
      </c>
      <c r="O307" s="0" t="n">
        <f aca="false">IF(Z307="Дизельное топливо",2.6,
 IF(Z307="Бензин",2.3,
 IF(Z307="Минеральные удобрения",0.89, IF(Z307="Пестициды",4.93,
 IF(Z307="Электроэнергия",0.5,"Введите коректное значение" )))))</f>
        <v>2.6</v>
      </c>
      <c r="P307" s="88" t="n">
        <v>12</v>
      </c>
      <c r="Q307" s="88" t="n">
        <v>1</v>
      </c>
      <c r="R307" s="88" t="n">
        <v>8</v>
      </c>
      <c r="S307" s="86" t="n">
        <f aca="false">M307+J307+E307+H307</f>
        <v>1120.51641762452</v>
      </c>
      <c r="T307" s="86"/>
      <c r="U307" s="87" t="n">
        <f aca="false">J307-S307</f>
        <v>-1120.07641762452</v>
      </c>
      <c r="V307" s="88" t="n">
        <v>59000</v>
      </c>
      <c r="W307" s="73" t="n">
        <v>4.785</v>
      </c>
      <c r="X307" s="87" t="n">
        <f aca="false">(W307+S307)/V307*100</f>
        <v>1.90729053834665</v>
      </c>
      <c r="Y307" s="0" t="str">
        <f aca="false">IF(AB307=1,"Предпосевная обработка",IF(AB307=2,"Внесение удобрений",IF(AB307=3,"Уборка","Введите коректное значение")))</f>
        <v>Введите коректное значение</v>
      </c>
      <c r="Z307" s="0" t="s">
        <v>137</v>
      </c>
      <c r="AA307" s="86"/>
      <c r="AI307" s="88"/>
    </row>
    <row r="308" customFormat="false" ht="15" hidden="false" customHeight="false" outlineLevel="0" collapsed="false">
      <c r="A308" s="59" t="n">
        <v>306</v>
      </c>
      <c r="B308" s="0" t="s">
        <v>136</v>
      </c>
      <c r="C308" s="85" t="n">
        <v>1.6</v>
      </c>
      <c r="D308" s="86" t="n">
        <v>0.645</v>
      </c>
      <c r="E308" s="87" t="n">
        <f aca="false">D308/C308</f>
        <v>0.403125</v>
      </c>
      <c r="F308" s="88" t="n">
        <f aca="false">IF(B308="Предпосевная обработка",300,IF(B308="Внесение удобрений",90,IF(B308="Уборка",1893,"Введите коректное значение")))</f>
        <v>300</v>
      </c>
      <c r="G308" s="88" t="n">
        <v>2184</v>
      </c>
      <c r="H308" s="87" t="n">
        <f aca="false">(F308/G308)*100</f>
        <v>13.7362637362637</v>
      </c>
      <c r="I308" s="88" t="n">
        <v>18</v>
      </c>
      <c r="J308" s="87" t="n">
        <f aca="false">C308*L308</f>
        <v>0.704</v>
      </c>
      <c r="K308" s="86" t="n">
        <f aca="false">J308*3.67</f>
        <v>2.58368</v>
      </c>
      <c r="L308" s="86" t="n">
        <v>0.44</v>
      </c>
      <c r="M308" s="87" t="n">
        <f aca="false">(N308*O308)+(P308+Q308+R308)</f>
        <v>427.73</v>
      </c>
      <c r="N308" s="62" t="n">
        <v>457</v>
      </c>
      <c r="O308" s="0" t="n">
        <f aca="false">IF(Z308="Дизельное топливо",2.6,
 IF(Z308="Бензин",2.3,
 IF(Z308="Минеральные удобрения",0.89, IF(Z308="Пестициды",4.93,
 IF(Z308="Электроэнергия",0.5,"Введите коректное значение" )))))</f>
        <v>0.89</v>
      </c>
      <c r="P308" s="88" t="n">
        <v>11</v>
      </c>
      <c r="Q308" s="88" t="n">
        <v>1</v>
      </c>
      <c r="R308" s="88" t="n">
        <v>9</v>
      </c>
      <c r="S308" s="86" t="n">
        <f aca="false">M308+J308+E308+H308</f>
        <v>442.573388736264</v>
      </c>
      <c r="T308" s="86"/>
      <c r="U308" s="87" t="n">
        <f aca="false">J308-S308</f>
        <v>-441.869388736264</v>
      </c>
      <c r="V308" s="88" t="n">
        <v>61000</v>
      </c>
      <c r="W308" s="73" t="n">
        <v>4.876</v>
      </c>
      <c r="X308" s="87" t="n">
        <f aca="false">(W308+S308)/V308*100</f>
        <v>0.733523588092236</v>
      </c>
      <c r="Y308" s="0" t="str">
        <f aca="false">IF(AB308=1,"Предпосевная обработка",IF(AB308=2,"Внесение удобрений",IF(AB308=3,"Уборка","Введите коректное значение")))</f>
        <v>Введите коректное значение</v>
      </c>
      <c r="Z308" s="0" t="s">
        <v>133</v>
      </c>
      <c r="AA308" s="86"/>
      <c r="AI308" s="88"/>
    </row>
    <row r="309" customFormat="false" ht="15" hidden="false" customHeight="false" outlineLevel="0" collapsed="false">
      <c r="A309" s="59" t="n">
        <v>307</v>
      </c>
      <c r="B309" s="0" t="s">
        <v>132</v>
      </c>
      <c r="C309" s="85" t="n">
        <v>2</v>
      </c>
      <c r="D309" s="86" t="n">
        <v>0.645</v>
      </c>
      <c r="E309" s="87" t="n">
        <f aca="false">D309/C309</f>
        <v>0.3225</v>
      </c>
      <c r="F309" s="88" t="n">
        <f aca="false">IF(B309="Предпосевная обработка",300,IF(B309="Внесение удобрений",90,IF(B309="Уборка",1893,"Введите коректное значение")))</f>
        <v>1893</v>
      </c>
      <c r="G309" s="88" t="n">
        <v>2390</v>
      </c>
      <c r="H309" s="87" t="n">
        <f aca="false">(F309/G309)*100</f>
        <v>79.2050209205021</v>
      </c>
      <c r="I309" s="88" t="n">
        <v>26</v>
      </c>
      <c r="J309" s="87" t="n">
        <f aca="false">C309*L309</f>
        <v>0.88</v>
      </c>
      <c r="K309" s="86" t="n">
        <f aca="false">J309*3.67</f>
        <v>3.2296</v>
      </c>
      <c r="L309" s="86" t="n">
        <v>0.44</v>
      </c>
      <c r="M309" s="87" t="n">
        <f aca="false">(N309*O309)+(P309+Q309+R309)</f>
        <v>1286.08</v>
      </c>
      <c r="N309" s="62" t="n">
        <v>256</v>
      </c>
      <c r="O309" s="0" t="n">
        <f aca="false">IF(Z309="Дизельное топливо",2.6,
 IF(Z309="Бензин",2.3,
 IF(Z309="Минеральные удобрения",0.89, IF(Z309="Пестициды",4.93,
 IF(Z309="Электроэнергия",0.5,"Введите коректное значение" )))))</f>
        <v>4.93</v>
      </c>
      <c r="P309" s="88" t="n">
        <v>14</v>
      </c>
      <c r="Q309" s="88" t="n">
        <v>1</v>
      </c>
      <c r="R309" s="88" t="n">
        <v>9</v>
      </c>
      <c r="S309" s="86" t="n">
        <f aca="false">M309+J309+E309+H309</f>
        <v>1366.4875209205</v>
      </c>
      <c r="T309" s="86"/>
      <c r="U309" s="87" t="n">
        <f aca="false">J309-S309</f>
        <v>-1365.6075209205</v>
      </c>
      <c r="V309" s="88" t="n">
        <v>56000</v>
      </c>
      <c r="W309" s="73" t="n">
        <v>6.525</v>
      </c>
      <c r="X309" s="87" t="n">
        <f aca="false">(W309+S309)/V309*100</f>
        <v>2.45180807307233</v>
      </c>
      <c r="Y309" s="0" t="str">
        <f aca="false">IF(AB309=1,"Предпосевная обработка",IF(AB309=2,"Внесение удобрений",IF(AB309=3,"Уборка","Введите коректное значение")))</f>
        <v>Введите коректное значение</v>
      </c>
      <c r="Z309" s="0" t="s">
        <v>138</v>
      </c>
      <c r="AA309" s="86"/>
      <c r="AI309" s="88"/>
    </row>
    <row r="310" customFormat="false" ht="15" hidden="false" customHeight="false" outlineLevel="0" collapsed="false">
      <c r="A310" s="59" t="n">
        <v>308</v>
      </c>
      <c r="B310" s="0" t="s">
        <v>134</v>
      </c>
      <c r="C310" s="85" t="n">
        <v>0.9</v>
      </c>
      <c r="D310" s="86" t="n">
        <v>0.645</v>
      </c>
      <c r="E310" s="87" t="n">
        <f aca="false">D310/C310</f>
        <v>0.716666666666667</v>
      </c>
      <c r="F310" s="88" t="n">
        <f aca="false">IF(B310="Предпосевная обработка",300,IF(B310="Внесение удобрений",90,IF(B310="Уборка",1893,"Введите коректное значение")))</f>
        <v>90</v>
      </c>
      <c r="G310" s="88" t="n">
        <v>2314</v>
      </c>
      <c r="H310" s="87" t="n">
        <f aca="false">(F310/G310)*100</f>
        <v>3.88936905790838</v>
      </c>
      <c r="I310" s="88" t="n">
        <v>19</v>
      </c>
      <c r="J310" s="87" t="n">
        <f aca="false">C310*L310</f>
        <v>0.396</v>
      </c>
      <c r="K310" s="86" t="n">
        <f aca="false">J310*3.67</f>
        <v>1.45332</v>
      </c>
      <c r="L310" s="86" t="n">
        <v>0.44</v>
      </c>
      <c r="M310" s="87" t="n">
        <f aca="false">(N310*O310)+(P310+Q310+R310)</f>
        <v>659.4</v>
      </c>
      <c r="N310" s="62" t="n">
        <v>278</v>
      </c>
      <c r="O310" s="0" t="n">
        <f aca="false">IF(Z310="Дизельное топливо",2.6,
 IF(Z310="Бензин",2.3,
 IF(Z310="Минеральные удобрения",0.89, IF(Z310="Пестициды",4.93,
 IF(Z310="Электроэнергия",0.5,"Введите коректное значение" )))))</f>
        <v>2.3</v>
      </c>
      <c r="P310" s="88" t="n">
        <v>10</v>
      </c>
      <c r="Q310" s="88" t="n">
        <v>2</v>
      </c>
      <c r="R310" s="88" t="n">
        <v>8</v>
      </c>
      <c r="S310" s="86" t="n">
        <f aca="false">M310+J310+E310+H310</f>
        <v>664.402035724575</v>
      </c>
      <c r="T310" s="86"/>
      <c r="U310" s="87" t="n">
        <f aca="false">J310-S310</f>
        <v>-664.006035724575</v>
      </c>
      <c r="V310" s="88" t="n">
        <v>58000</v>
      </c>
      <c r="W310" s="73" t="n">
        <v>5.888</v>
      </c>
      <c r="X310" s="87" t="n">
        <f aca="false">(W310+S310)/V310*100</f>
        <v>1.1556724753872</v>
      </c>
      <c r="Y310" s="0" t="str">
        <f aca="false">IF(AB310=1,"Предпосевная обработка",IF(AB310=2,"Внесение удобрений",IF(AB310=3,"Уборка","Введите коректное значение")))</f>
        <v>Введите коректное значение</v>
      </c>
      <c r="Z310" s="0" t="s">
        <v>135</v>
      </c>
      <c r="AA310" s="86"/>
      <c r="AI310" s="88"/>
    </row>
    <row r="311" customFormat="false" ht="15" hidden="false" customHeight="false" outlineLevel="0" collapsed="false">
      <c r="A311" s="59" t="n">
        <v>309</v>
      </c>
      <c r="B311" s="0" t="s">
        <v>132</v>
      </c>
      <c r="C311" s="85" t="n">
        <v>4.4</v>
      </c>
      <c r="D311" s="86" t="n">
        <v>0.645</v>
      </c>
      <c r="E311" s="87" t="n">
        <f aca="false">D311/C311</f>
        <v>0.146590909090909</v>
      </c>
      <c r="F311" s="88" t="n">
        <f aca="false">IF(B311="Предпосевная обработка",300,IF(B311="Внесение удобрений",90,IF(B311="Уборка",1893,"Введите коректное значение")))</f>
        <v>1893</v>
      </c>
      <c r="G311" s="88" t="n">
        <v>2387</v>
      </c>
      <c r="H311" s="87" t="n">
        <f aca="false">(F311/G311)*100</f>
        <v>79.3045664013406</v>
      </c>
      <c r="I311" s="88" t="n">
        <v>21</v>
      </c>
      <c r="J311" s="87" t="n">
        <f aca="false">C311*L311</f>
        <v>1.936</v>
      </c>
      <c r="K311" s="86" t="n">
        <f aca="false">J311*3.67</f>
        <v>7.10512</v>
      </c>
      <c r="L311" s="86" t="n">
        <v>0.44</v>
      </c>
      <c r="M311" s="87" t="n">
        <f aca="false">(N311*O311)+(P311+Q311+R311)</f>
        <v>281.44</v>
      </c>
      <c r="N311" s="62" t="n">
        <v>296</v>
      </c>
      <c r="O311" s="0" t="n">
        <f aca="false">IF(Z311="Дизельное топливо",2.6,
 IF(Z311="Бензин",2.3,
 IF(Z311="Минеральные удобрения",0.89, IF(Z311="Пестициды",4.93,
 IF(Z311="Электроэнергия",0.5,"Введите коректное значение" )))))</f>
        <v>0.89</v>
      </c>
      <c r="P311" s="88" t="n">
        <v>10</v>
      </c>
      <c r="Q311" s="88" t="n">
        <v>1</v>
      </c>
      <c r="R311" s="88" t="n">
        <v>7</v>
      </c>
      <c r="S311" s="86" t="n">
        <f aca="false">M311+J311+E311+H311</f>
        <v>362.827157310431</v>
      </c>
      <c r="T311" s="86"/>
      <c r="U311" s="87" t="n">
        <f aca="false">J311-S311</f>
        <v>-360.891157310432</v>
      </c>
      <c r="V311" s="88" t="n">
        <v>54000</v>
      </c>
      <c r="W311" s="73" t="n">
        <v>6.84</v>
      </c>
      <c r="X311" s="87" t="n">
        <f aca="false">(W311+S311)/V311*100</f>
        <v>0.684568809834132</v>
      </c>
      <c r="Y311" s="0" t="str">
        <f aca="false">IF(AB311=1,"Предпосевная обработка",IF(AB311=2,"Внесение удобрений",IF(AB311=3,"Уборка","Введите коректное значение")))</f>
        <v>Введите коректное значение</v>
      </c>
      <c r="Z311" s="0" t="s">
        <v>133</v>
      </c>
      <c r="AA311" s="86"/>
      <c r="AI311" s="88"/>
    </row>
    <row r="312" customFormat="false" ht="15" hidden="false" customHeight="false" outlineLevel="0" collapsed="false">
      <c r="A312" s="59" t="n">
        <v>310</v>
      </c>
      <c r="B312" s="0" t="s">
        <v>136</v>
      </c>
      <c r="C312" s="85" t="n">
        <v>4.8</v>
      </c>
      <c r="D312" s="86" t="n">
        <v>0.645</v>
      </c>
      <c r="E312" s="87" t="n">
        <f aca="false">D312/C312</f>
        <v>0.134375</v>
      </c>
      <c r="F312" s="88" t="n">
        <f aca="false">IF(B312="Предпосевная обработка",300,IF(B312="Внесение удобрений",90,IF(B312="Уборка",1893,"Введите коректное значение")))</f>
        <v>300</v>
      </c>
      <c r="G312" s="88" t="n">
        <v>2359</v>
      </c>
      <c r="H312" s="87" t="n">
        <f aca="false">(F312/G312)*100</f>
        <v>12.7172530733362</v>
      </c>
      <c r="I312" s="88" t="n">
        <v>27</v>
      </c>
      <c r="J312" s="87" t="n">
        <f aca="false">C312*L312</f>
        <v>2.112</v>
      </c>
      <c r="K312" s="86" t="n">
        <f aca="false">J312*3.67</f>
        <v>7.75104</v>
      </c>
      <c r="L312" s="86" t="n">
        <v>0.44</v>
      </c>
      <c r="M312" s="87" t="n">
        <f aca="false">(N312*O312)+(P312+Q312+R312)</f>
        <v>296.23</v>
      </c>
      <c r="N312" s="62" t="n">
        <v>307</v>
      </c>
      <c r="O312" s="0" t="n">
        <f aca="false">IF(Z312="Дизельное топливо",2.6,
 IF(Z312="Бензин",2.3,
 IF(Z312="Минеральные удобрения",0.89, IF(Z312="Пестициды",4.93,
 IF(Z312="Электроэнергия",0.5,"Введите коректное значение" )))))</f>
        <v>0.89</v>
      </c>
      <c r="P312" s="88" t="n">
        <v>12</v>
      </c>
      <c r="Q312" s="88" t="n">
        <v>2</v>
      </c>
      <c r="R312" s="88" t="n">
        <v>9</v>
      </c>
      <c r="S312" s="86" t="n">
        <f aca="false">M312+J312+E312+H312</f>
        <v>311.193628073336</v>
      </c>
      <c r="T312" s="86"/>
      <c r="U312" s="87" t="n">
        <f aca="false">J312-S312</f>
        <v>-309.081628073336</v>
      </c>
      <c r="V312" s="88" t="n">
        <v>55000</v>
      </c>
      <c r="W312" s="73" t="n">
        <v>4.116</v>
      </c>
      <c r="X312" s="87" t="n">
        <f aca="false">(W312+S312)/V312*100</f>
        <v>0.573290232860611</v>
      </c>
      <c r="Y312" s="0" t="str">
        <f aca="false">IF(AB312=1,"Предпосевная обработка",IF(AB312=2,"Внесение удобрений",IF(AB312=3,"Уборка","Введите коректное значение")))</f>
        <v>Введите коректное значение</v>
      </c>
      <c r="Z312" s="0" t="s">
        <v>133</v>
      </c>
      <c r="AA312" s="86"/>
      <c r="AI312" s="88"/>
    </row>
    <row r="313" customFormat="false" ht="15" hidden="false" customHeight="false" outlineLevel="0" collapsed="false">
      <c r="A313" s="59" t="n">
        <v>311</v>
      </c>
      <c r="B313" s="0" t="s">
        <v>134</v>
      </c>
      <c r="C313" s="85" t="n">
        <v>4.3</v>
      </c>
      <c r="D313" s="86" t="n">
        <v>0.645</v>
      </c>
      <c r="E313" s="87" t="n">
        <f aca="false">D313/C313</f>
        <v>0.15</v>
      </c>
      <c r="F313" s="88" t="n">
        <f aca="false">IF(B313="Предпосевная обработка",300,IF(B313="Внесение удобрений",90,IF(B313="Уборка",1893,"Введите коректное значение")))</f>
        <v>90</v>
      </c>
      <c r="G313" s="88" t="n">
        <v>2128</v>
      </c>
      <c r="H313" s="87" t="n">
        <f aca="false">(F313/G313)*100</f>
        <v>4.22932330827068</v>
      </c>
      <c r="I313" s="88" t="n">
        <v>30</v>
      </c>
      <c r="J313" s="87" t="n">
        <f aca="false">C313*L313</f>
        <v>1.892</v>
      </c>
      <c r="K313" s="86" t="n">
        <f aca="false">J313*3.67</f>
        <v>6.94364</v>
      </c>
      <c r="L313" s="86" t="n">
        <v>0.44</v>
      </c>
      <c r="M313" s="87" t="n">
        <f aca="false">(N313*O313)+(P313+Q313+R313)</f>
        <v>496.5</v>
      </c>
      <c r="N313" s="62" t="n">
        <v>205</v>
      </c>
      <c r="O313" s="0" t="n">
        <f aca="false">IF(Z313="Дизельное топливо",2.6,
 IF(Z313="Бензин",2.3,
 IF(Z313="Минеральные удобрения",0.89, IF(Z313="Пестициды",4.93,
 IF(Z313="Электроэнергия",0.5,"Введите коректное значение" )))))</f>
        <v>2.3</v>
      </c>
      <c r="P313" s="88" t="n">
        <v>15</v>
      </c>
      <c r="Q313" s="88" t="n">
        <v>1</v>
      </c>
      <c r="R313" s="88" t="n">
        <v>9</v>
      </c>
      <c r="S313" s="86" t="n">
        <f aca="false">M313+J313+E313+H313</f>
        <v>502.771323308271</v>
      </c>
      <c r="T313" s="86"/>
      <c r="U313" s="87" t="n">
        <f aca="false">J313-S313</f>
        <v>-500.879323308271</v>
      </c>
      <c r="V313" s="88" t="n">
        <v>49000</v>
      </c>
      <c r="W313" s="73" t="n">
        <v>5.074</v>
      </c>
      <c r="X313" s="87" t="n">
        <f aca="false">(W313+S313)/V313*100</f>
        <v>1.03641902715974</v>
      </c>
      <c r="Y313" s="0" t="str">
        <f aca="false">IF(AB313=1,"Предпосевная обработка",IF(AB313=2,"Внесение удобрений",IF(AB313=3,"Уборка","Введите коректное значение")))</f>
        <v>Введите коректное значение</v>
      </c>
      <c r="Z313" s="0" t="s">
        <v>135</v>
      </c>
      <c r="AA313" s="86"/>
      <c r="AI313" s="88"/>
    </row>
    <row r="314" customFormat="false" ht="15" hidden="false" customHeight="false" outlineLevel="0" collapsed="false">
      <c r="A314" s="59" t="n">
        <v>312</v>
      </c>
      <c r="B314" s="0" t="s">
        <v>132</v>
      </c>
      <c r="C314" s="85" t="n">
        <v>1</v>
      </c>
      <c r="D314" s="86" t="n">
        <v>0.645</v>
      </c>
      <c r="E314" s="87" t="n">
        <f aca="false">D314/C314</f>
        <v>0.645</v>
      </c>
      <c r="F314" s="88" t="n">
        <f aca="false">IF(B314="Предпосевная обработка",300,IF(B314="Внесение удобрений",90,IF(B314="Уборка",1893,"Введите коректное значение")))</f>
        <v>1893</v>
      </c>
      <c r="G314" s="88" t="n">
        <v>2195</v>
      </c>
      <c r="H314" s="87" t="n">
        <f aca="false">(F314/G314)*100</f>
        <v>86.2414578587699</v>
      </c>
      <c r="I314" s="88" t="n">
        <v>18</v>
      </c>
      <c r="J314" s="87" t="n">
        <f aca="false">C314*L314</f>
        <v>0.44</v>
      </c>
      <c r="K314" s="86" t="n">
        <f aca="false">J314*3.67</f>
        <v>1.6148</v>
      </c>
      <c r="L314" s="86" t="n">
        <v>0.44</v>
      </c>
      <c r="M314" s="87" t="n">
        <f aca="false">(N314*O314)+(P314+Q314+R314)</f>
        <v>790</v>
      </c>
      <c r="N314" s="62" t="n">
        <v>295</v>
      </c>
      <c r="O314" s="0" t="n">
        <f aca="false">IF(Z314="Дизельное топливо",2.6,
 IF(Z314="Бензин",2.3,
 IF(Z314="Минеральные удобрения",0.89, IF(Z314="Пестициды",4.93,
 IF(Z314="Электроэнергия",0.5,"Введите коректное значение" )))))</f>
        <v>2.6</v>
      </c>
      <c r="P314" s="88" t="n">
        <v>13</v>
      </c>
      <c r="Q314" s="88" t="n">
        <v>1</v>
      </c>
      <c r="R314" s="88" t="n">
        <v>9</v>
      </c>
      <c r="S314" s="86" t="n">
        <f aca="false">M314+J314+E314+H314</f>
        <v>877.32645785877</v>
      </c>
      <c r="T314" s="86"/>
      <c r="U314" s="87" t="n">
        <f aca="false">J314-S314</f>
        <v>-876.88645785877</v>
      </c>
      <c r="V314" s="88" t="n">
        <v>46000</v>
      </c>
      <c r="W314" s="73" t="n">
        <v>4.785</v>
      </c>
      <c r="X314" s="87" t="n">
        <f aca="false">(W314+S314)/V314*100</f>
        <v>1.9176336040408</v>
      </c>
      <c r="Y314" s="0" t="str">
        <f aca="false">IF(AB314=1,"Предпосевная обработка",IF(AB314=2,"Внесение удобрений",IF(AB314=3,"Уборка","Введите коректное значение")))</f>
        <v>Введите коректное значение</v>
      </c>
      <c r="Z314" s="0" t="s">
        <v>137</v>
      </c>
      <c r="AA314" s="86"/>
      <c r="AI314" s="88"/>
    </row>
    <row r="315" customFormat="false" ht="15" hidden="false" customHeight="false" outlineLevel="0" collapsed="false">
      <c r="A315" s="59" t="n">
        <v>313</v>
      </c>
      <c r="B315" s="0" t="s">
        <v>134</v>
      </c>
      <c r="C315" s="85" t="n">
        <v>4.2</v>
      </c>
      <c r="D315" s="86" t="n">
        <v>0.645</v>
      </c>
      <c r="E315" s="87" t="n">
        <f aca="false">D315/C315</f>
        <v>0.153571428571429</v>
      </c>
      <c r="F315" s="88" t="n">
        <f aca="false">IF(B315="Предпосевная обработка",300,IF(B315="Внесение удобрений",90,IF(B315="Уборка",1893,"Введите коректное значение")))</f>
        <v>90</v>
      </c>
      <c r="G315" s="88" t="n">
        <v>2011</v>
      </c>
      <c r="H315" s="87" t="n">
        <f aca="false">(F315/G315)*100</f>
        <v>4.47538538040776</v>
      </c>
      <c r="I315" s="88" t="n">
        <v>26</v>
      </c>
      <c r="J315" s="87" t="n">
        <f aca="false">C315*L315</f>
        <v>1.848</v>
      </c>
      <c r="K315" s="86" t="n">
        <f aca="false">J315*3.67</f>
        <v>6.78216</v>
      </c>
      <c r="L315" s="86" t="n">
        <v>0.44</v>
      </c>
      <c r="M315" s="87" t="n">
        <f aca="false">(N315*O315)+(P315+Q315+R315)</f>
        <v>222</v>
      </c>
      <c r="N315" s="62" t="n">
        <v>404</v>
      </c>
      <c r="O315" s="0" t="n">
        <f aca="false">IF(Z315="Дизельное топливо",2.6,
 IF(Z315="Бензин",2.3,
 IF(Z315="Минеральные удобрения",0.89, IF(Z315="Пестициды",4.93,
 IF(Z315="Электроэнергия",0.5,"Введите коректное значение" )))))</f>
        <v>0.5</v>
      </c>
      <c r="P315" s="88" t="n">
        <v>12</v>
      </c>
      <c r="Q315" s="88" t="n">
        <v>1</v>
      </c>
      <c r="R315" s="88" t="n">
        <v>7</v>
      </c>
      <c r="S315" s="86" t="n">
        <f aca="false">M315+J315+E315+H315</f>
        <v>228.476956808979</v>
      </c>
      <c r="T315" s="86"/>
      <c r="U315" s="87" t="n">
        <f aca="false">J315-S315</f>
        <v>-226.628956808979</v>
      </c>
      <c r="V315" s="88" t="n">
        <v>51000</v>
      </c>
      <c r="W315" s="73" t="n">
        <v>5.13</v>
      </c>
      <c r="X315" s="87" t="n">
        <f aca="false">(W315+S315)/V315*100</f>
        <v>0.458052856488194</v>
      </c>
      <c r="Y315" s="0" t="str">
        <f aca="false">IF(AB315=1,"Предпосевная обработка",IF(AB315=2,"Внесение удобрений",IF(AB315=3,"Уборка","Введите коректное значение")))</f>
        <v>Введите коректное значение</v>
      </c>
      <c r="Z315" s="0" t="s">
        <v>139</v>
      </c>
      <c r="AA315" s="86"/>
      <c r="AI315" s="88"/>
    </row>
    <row r="316" customFormat="false" ht="15" hidden="false" customHeight="false" outlineLevel="0" collapsed="false">
      <c r="A316" s="59" t="n">
        <v>314</v>
      </c>
      <c r="B316" s="0" t="s">
        <v>136</v>
      </c>
      <c r="C316" s="85" t="n">
        <v>1.9</v>
      </c>
      <c r="D316" s="86" t="n">
        <v>0.645</v>
      </c>
      <c r="E316" s="87" t="n">
        <f aca="false">D316/C316</f>
        <v>0.339473684210526</v>
      </c>
      <c r="F316" s="88" t="n">
        <f aca="false">IF(B316="Предпосевная обработка",300,IF(B316="Внесение удобрений",90,IF(B316="Уборка",1893,"Введите коректное значение")))</f>
        <v>300</v>
      </c>
      <c r="G316" s="88" t="n">
        <v>2289</v>
      </c>
      <c r="H316" s="87" t="n">
        <f aca="false">(F316/G316)*100</f>
        <v>13.1061598951507</v>
      </c>
      <c r="I316" s="88" t="n">
        <v>23</v>
      </c>
      <c r="J316" s="87" t="n">
        <f aca="false">C316*L316</f>
        <v>0.836</v>
      </c>
      <c r="K316" s="86" t="n">
        <f aca="false">J316*3.67</f>
        <v>3.06812</v>
      </c>
      <c r="L316" s="86" t="n">
        <v>0.44</v>
      </c>
      <c r="M316" s="87" t="n">
        <f aca="false">(N316*O316)+(P316+Q316+R316)</f>
        <v>346.9</v>
      </c>
      <c r="N316" s="62" t="n">
        <v>143</v>
      </c>
      <c r="O316" s="0" t="n">
        <f aca="false">IF(Z316="Дизельное топливо",2.6,
 IF(Z316="Бензин",2.3,
 IF(Z316="Минеральные удобрения",0.89, IF(Z316="Пестициды",4.93,
 IF(Z316="Электроэнергия",0.5,"Введите коректное значение" )))))</f>
        <v>2.3</v>
      </c>
      <c r="P316" s="88" t="n">
        <v>10</v>
      </c>
      <c r="Q316" s="88" t="n">
        <v>1</v>
      </c>
      <c r="R316" s="88" t="n">
        <v>7</v>
      </c>
      <c r="S316" s="86" t="n">
        <f aca="false">M316+J316+E316+H316</f>
        <v>361.181633579361</v>
      </c>
      <c r="T316" s="86"/>
      <c r="U316" s="87" t="n">
        <f aca="false">J316-S316</f>
        <v>-360.345633579361</v>
      </c>
      <c r="V316" s="88" t="n">
        <v>61000</v>
      </c>
      <c r="W316" s="73" t="n">
        <v>5.695</v>
      </c>
      <c r="X316" s="87" t="n">
        <f aca="false">(W316+S316)/V316*100</f>
        <v>0.601437104228461</v>
      </c>
      <c r="Y316" s="0" t="str">
        <f aca="false">IF(AB316=1,"Предпосевная обработка",IF(AB316=2,"Внесение удобрений",IF(AB316=3,"Уборка","Введите коректное значение")))</f>
        <v>Введите коректное значение</v>
      </c>
      <c r="Z316" s="0" t="s">
        <v>135</v>
      </c>
      <c r="AA316" s="86"/>
      <c r="AI316" s="88"/>
    </row>
    <row r="317" customFormat="false" ht="15" hidden="false" customHeight="false" outlineLevel="0" collapsed="false">
      <c r="A317" s="59" t="n">
        <v>315</v>
      </c>
      <c r="B317" s="0" t="s">
        <v>136</v>
      </c>
      <c r="C317" s="85" t="n">
        <v>2.3</v>
      </c>
      <c r="D317" s="86" t="n">
        <v>0.645</v>
      </c>
      <c r="E317" s="87" t="n">
        <f aca="false">D317/C317</f>
        <v>0.280434782608696</v>
      </c>
      <c r="F317" s="88" t="n">
        <f aca="false">IF(B317="Предпосевная обработка",300,IF(B317="Внесение удобрений",90,IF(B317="Уборка",1893,"Введите коректное значение")))</f>
        <v>300</v>
      </c>
      <c r="G317" s="88" t="n">
        <v>2237</v>
      </c>
      <c r="H317" s="87" t="n">
        <f aca="false">(F317/G317)*100</f>
        <v>13.4108180599017</v>
      </c>
      <c r="I317" s="88" t="n">
        <v>29</v>
      </c>
      <c r="J317" s="87" t="n">
        <f aca="false">C317*L317</f>
        <v>1.012</v>
      </c>
      <c r="K317" s="86" t="n">
        <f aca="false">J317*3.67</f>
        <v>3.71404</v>
      </c>
      <c r="L317" s="86" t="n">
        <v>0.44</v>
      </c>
      <c r="M317" s="87" t="n">
        <f aca="false">(N317*O317)+(P317+Q317+R317)</f>
        <v>142</v>
      </c>
      <c r="N317" s="62" t="n">
        <v>244</v>
      </c>
      <c r="O317" s="0" t="n">
        <f aca="false">IF(Z317="Дизельное топливо",2.6,
 IF(Z317="Бензин",2.3,
 IF(Z317="Минеральные удобрения",0.89, IF(Z317="Пестициды",4.93,
 IF(Z317="Электроэнергия",0.5,"Введите коректное значение" )))))</f>
        <v>0.5</v>
      </c>
      <c r="P317" s="88" t="n">
        <v>10</v>
      </c>
      <c r="Q317" s="88" t="n">
        <v>1</v>
      </c>
      <c r="R317" s="88" t="n">
        <v>9</v>
      </c>
      <c r="S317" s="86" t="n">
        <f aca="false">M317+J317+E317+H317</f>
        <v>156.70325284251</v>
      </c>
      <c r="T317" s="86"/>
      <c r="U317" s="87" t="n">
        <f aca="false">J317-S317</f>
        <v>-155.69125284251</v>
      </c>
      <c r="V317" s="88" t="n">
        <v>59000</v>
      </c>
      <c r="W317" s="73" t="n">
        <v>5.481</v>
      </c>
      <c r="X317" s="87" t="n">
        <f aca="false">(W317+S317)/V317*100</f>
        <v>0.274888564139848</v>
      </c>
      <c r="Y317" s="0" t="str">
        <f aca="false">IF(AB317=1,"Предпосевная обработка",IF(AB317=2,"Внесение удобрений",IF(AB317=3,"Уборка","Введите коректное значение")))</f>
        <v>Введите коректное значение</v>
      </c>
      <c r="Z317" s="0" t="s">
        <v>139</v>
      </c>
      <c r="AA317" s="86"/>
      <c r="AI317" s="88"/>
    </row>
    <row r="318" customFormat="false" ht="15" hidden="false" customHeight="false" outlineLevel="0" collapsed="false">
      <c r="A318" s="59" t="n">
        <v>316</v>
      </c>
      <c r="B318" s="0" t="s">
        <v>134</v>
      </c>
      <c r="C318" s="85" t="n">
        <v>4.4</v>
      </c>
      <c r="D318" s="86" t="n">
        <v>0.645</v>
      </c>
      <c r="E318" s="87" t="n">
        <f aca="false">D318/C318</f>
        <v>0.146590909090909</v>
      </c>
      <c r="F318" s="88" t="n">
        <f aca="false">IF(B318="Предпосевная обработка",300,IF(B318="Внесение удобрений",90,IF(B318="Уборка",1893,"Введите коректное значение")))</f>
        <v>90</v>
      </c>
      <c r="G318" s="88" t="n">
        <v>2001</v>
      </c>
      <c r="H318" s="87" t="n">
        <f aca="false">(F318/G318)*100</f>
        <v>4.49775112443778</v>
      </c>
      <c r="I318" s="88" t="n">
        <v>22</v>
      </c>
      <c r="J318" s="87" t="n">
        <f aca="false">C318*L318</f>
        <v>1.936</v>
      </c>
      <c r="K318" s="86" t="n">
        <f aca="false">J318*3.67</f>
        <v>7.10512</v>
      </c>
      <c r="L318" s="86" t="n">
        <v>0.44</v>
      </c>
      <c r="M318" s="87" t="n">
        <f aca="false">(N318*O318)+(P318+Q318+R318)</f>
        <v>225</v>
      </c>
      <c r="N318" s="62" t="n">
        <v>406</v>
      </c>
      <c r="O318" s="0" t="n">
        <f aca="false">IF(Z318="Дизельное топливо",2.6,
 IF(Z318="Бензин",2.3,
 IF(Z318="Минеральные удобрения",0.89, IF(Z318="Пестициды",4.93,
 IF(Z318="Электроэнергия",0.5,"Введите коректное значение" )))))</f>
        <v>0.5</v>
      </c>
      <c r="P318" s="88" t="n">
        <v>11</v>
      </c>
      <c r="Q318" s="88" t="n">
        <v>2</v>
      </c>
      <c r="R318" s="88" t="n">
        <v>9</v>
      </c>
      <c r="S318" s="86" t="n">
        <f aca="false">M318+J318+E318+H318</f>
        <v>231.580342033529</v>
      </c>
      <c r="T318" s="86"/>
      <c r="U318" s="87" t="n">
        <f aca="false">J318-S318</f>
        <v>-229.644342033529</v>
      </c>
      <c r="V318" s="88" t="n">
        <v>62000</v>
      </c>
      <c r="W318" s="73" t="n">
        <v>3.649</v>
      </c>
      <c r="X318" s="87" t="n">
        <f aca="false">(W318+S318)/V318*100</f>
        <v>0.379402164570208</v>
      </c>
      <c r="Y318" s="0" t="str">
        <f aca="false">IF(AB318=1,"Предпосевная обработка",IF(AB318=2,"Внесение удобрений",IF(AB318=3,"Уборка","Введите коректное значение")))</f>
        <v>Введите коректное значение</v>
      </c>
      <c r="Z318" s="0" t="s">
        <v>139</v>
      </c>
      <c r="AA318" s="86"/>
      <c r="AI318" s="88"/>
    </row>
    <row r="319" customFormat="false" ht="15" hidden="false" customHeight="false" outlineLevel="0" collapsed="false">
      <c r="A319" s="59" t="n">
        <v>317</v>
      </c>
      <c r="B319" s="0" t="s">
        <v>134</v>
      </c>
      <c r="C319" s="85" t="n">
        <v>1.1</v>
      </c>
      <c r="D319" s="86" t="n">
        <v>0.645</v>
      </c>
      <c r="E319" s="87" t="n">
        <f aca="false">D319/C319</f>
        <v>0.586363636363636</v>
      </c>
      <c r="F319" s="88" t="n">
        <f aca="false">IF(B319="Предпосевная обработка",300,IF(B319="Внесение удобрений",90,IF(B319="Уборка",1893,"Введите коректное значение")))</f>
        <v>90</v>
      </c>
      <c r="G319" s="88" t="n">
        <v>2407</v>
      </c>
      <c r="H319" s="87" t="n">
        <f aca="false">(F319/G319)*100</f>
        <v>3.73909430826755</v>
      </c>
      <c r="I319" s="88" t="n">
        <v>25</v>
      </c>
      <c r="J319" s="87" t="n">
        <f aca="false">C319*L319</f>
        <v>0.484</v>
      </c>
      <c r="K319" s="86" t="n">
        <f aca="false">J319*3.67</f>
        <v>1.77628</v>
      </c>
      <c r="L319" s="86" t="n">
        <v>0.44</v>
      </c>
      <c r="M319" s="87" t="n">
        <f aca="false">(N319*O319)+(P319+Q319+R319)</f>
        <v>188</v>
      </c>
      <c r="N319" s="62" t="n">
        <v>330</v>
      </c>
      <c r="O319" s="0" t="n">
        <f aca="false">IF(Z319="Дизельное топливо",2.6,
 IF(Z319="Бензин",2.3,
 IF(Z319="Минеральные удобрения",0.89, IF(Z319="Пестициды",4.93,
 IF(Z319="Электроэнергия",0.5,"Введите коректное значение" )))))</f>
        <v>0.5</v>
      </c>
      <c r="P319" s="88" t="n">
        <v>13</v>
      </c>
      <c r="Q319" s="88" t="n">
        <v>2</v>
      </c>
      <c r="R319" s="88" t="n">
        <v>8</v>
      </c>
      <c r="S319" s="86" t="n">
        <f aca="false">M319+J319+E319+H319</f>
        <v>192.809457944631</v>
      </c>
      <c r="T319" s="86"/>
      <c r="U319" s="87" t="n">
        <f aca="false">J319-S319</f>
        <v>-192.325457944631</v>
      </c>
      <c r="V319" s="88" t="n">
        <v>49000</v>
      </c>
      <c r="W319" s="73" t="n">
        <v>5.394</v>
      </c>
      <c r="X319" s="87" t="n">
        <f aca="false">(W319+S319)/V319*100</f>
        <v>0.404496852948227</v>
      </c>
      <c r="Y319" s="0" t="str">
        <f aca="false">IF(AB319=1,"Предпосевная обработка",IF(AB319=2,"Внесение удобрений",IF(AB319=3,"Уборка","Введите коректное значение")))</f>
        <v>Введите коректное значение</v>
      </c>
      <c r="Z319" s="0" t="s">
        <v>139</v>
      </c>
      <c r="AA319" s="86"/>
      <c r="AI319" s="88"/>
    </row>
    <row r="320" customFormat="false" ht="15" hidden="false" customHeight="false" outlineLevel="0" collapsed="false">
      <c r="A320" s="59" t="n">
        <v>318</v>
      </c>
      <c r="B320" s="0" t="s">
        <v>132</v>
      </c>
      <c r="C320" s="85" t="n">
        <v>5</v>
      </c>
      <c r="D320" s="86" t="n">
        <v>0.645</v>
      </c>
      <c r="E320" s="87" t="n">
        <f aca="false">D320/C320</f>
        <v>0.129</v>
      </c>
      <c r="F320" s="88" t="n">
        <f aca="false">IF(B320="Предпосевная обработка",300,IF(B320="Внесение удобрений",90,IF(B320="Уборка",1893,"Введите коректное значение")))</f>
        <v>1893</v>
      </c>
      <c r="G320" s="88" t="n">
        <v>2021</v>
      </c>
      <c r="H320" s="87" t="n">
        <f aca="false">(F320/G320)*100</f>
        <v>93.6665017318159</v>
      </c>
      <c r="I320" s="88" t="n">
        <v>11</v>
      </c>
      <c r="J320" s="87" t="n">
        <f aca="false">C320*L320</f>
        <v>2.2</v>
      </c>
      <c r="K320" s="86" t="n">
        <f aca="false">J320*3.67</f>
        <v>8.074</v>
      </c>
      <c r="L320" s="86" t="n">
        <v>0.44</v>
      </c>
      <c r="M320" s="87" t="n">
        <f aca="false">(N320*O320)+(P320+Q320+R320)</f>
        <v>303.68</v>
      </c>
      <c r="N320" s="62" t="n">
        <v>312</v>
      </c>
      <c r="O320" s="0" t="n">
        <f aca="false">IF(Z320="Дизельное топливо",2.6,
 IF(Z320="Бензин",2.3,
 IF(Z320="Минеральные удобрения",0.89, IF(Z320="Пестициды",4.93,
 IF(Z320="Электроэнергия",0.5,"Введите коректное значение" )))))</f>
        <v>0.89</v>
      </c>
      <c r="P320" s="88" t="n">
        <v>15</v>
      </c>
      <c r="Q320" s="88" t="n">
        <v>2</v>
      </c>
      <c r="R320" s="88" t="n">
        <v>9</v>
      </c>
      <c r="S320" s="86" t="n">
        <f aca="false">M320+J320+E320+H320</f>
        <v>399.675501731816</v>
      </c>
      <c r="T320" s="86"/>
      <c r="U320" s="87" t="n">
        <f aca="false">J320-S320</f>
        <v>-397.475501731816</v>
      </c>
      <c r="V320" s="88" t="n">
        <v>56000</v>
      </c>
      <c r="W320" s="73" t="n">
        <v>4.005</v>
      </c>
      <c r="X320" s="87" t="n">
        <f aca="false">(W320+S320)/V320*100</f>
        <v>0.720858038806814</v>
      </c>
      <c r="Y320" s="0" t="str">
        <f aca="false">IF(AB320=1,"Предпосевная обработка",IF(AB320=2,"Внесение удобрений",IF(AB320=3,"Уборка","Введите коректное значение")))</f>
        <v>Введите коректное значение</v>
      </c>
      <c r="Z320" s="0" t="s">
        <v>133</v>
      </c>
      <c r="AA320" s="86"/>
      <c r="AI320" s="88"/>
    </row>
    <row r="321" customFormat="false" ht="15" hidden="false" customHeight="false" outlineLevel="0" collapsed="false">
      <c r="A321" s="59" t="n">
        <v>319</v>
      </c>
      <c r="B321" s="0" t="s">
        <v>134</v>
      </c>
      <c r="C321" s="85" t="n">
        <v>4.5</v>
      </c>
      <c r="D321" s="86" t="n">
        <v>0.645</v>
      </c>
      <c r="E321" s="87" t="n">
        <f aca="false">D321/C321</f>
        <v>0.143333333333333</v>
      </c>
      <c r="F321" s="88" t="n">
        <f aca="false">IF(B321="Предпосевная обработка",300,IF(B321="Внесение удобрений",90,IF(B321="Уборка",1893,"Введите коректное значение")))</f>
        <v>90</v>
      </c>
      <c r="G321" s="88" t="n">
        <v>2410</v>
      </c>
      <c r="H321" s="87" t="n">
        <f aca="false">(F321/G321)*100</f>
        <v>3.7344398340249</v>
      </c>
      <c r="I321" s="88" t="n">
        <v>12</v>
      </c>
      <c r="J321" s="87" t="n">
        <f aca="false">C321*L321</f>
        <v>1.98</v>
      </c>
      <c r="K321" s="86" t="n">
        <f aca="false">J321*3.67</f>
        <v>7.2666</v>
      </c>
      <c r="L321" s="86" t="n">
        <v>0.44</v>
      </c>
      <c r="M321" s="87" t="n">
        <f aca="false">(N321*O321)+(P321+Q321+R321)</f>
        <v>417.6</v>
      </c>
      <c r="N321" s="62" t="n">
        <v>151</v>
      </c>
      <c r="O321" s="0" t="n">
        <f aca="false">IF(Z321="Дизельное топливо",2.6,
 IF(Z321="Бензин",2.3,
 IF(Z321="Минеральные удобрения",0.89, IF(Z321="Пестициды",4.93,
 IF(Z321="Электроэнергия",0.5,"Введите коректное значение" )))))</f>
        <v>2.6</v>
      </c>
      <c r="P321" s="88" t="n">
        <v>15</v>
      </c>
      <c r="Q321" s="88" t="n">
        <v>2</v>
      </c>
      <c r="R321" s="88" t="n">
        <v>8</v>
      </c>
      <c r="S321" s="86" t="n">
        <f aca="false">M321+J321+E321+H321</f>
        <v>423.457773167358</v>
      </c>
      <c r="T321" s="86"/>
      <c r="U321" s="87" t="n">
        <f aca="false">J321-S321</f>
        <v>-421.477773167358</v>
      </c>
      <c r="V321" s="88" t="n">
        <v>45000</v>
      </c>
      <c r="W321" s="73" t="n">
        <v>3.6</v>
      </c>
      <c r="X321" s="87" t="n">
        <f aca="false">(W321+S321)/V321*100</f>
        <v>0.949017273705241</v>
      </c>
      <c r="Y321" s="0" t="str">
        <f aca="false">IF(AB321=1,"Предпосевная обработка",IF(AB321=2,"Внесение удобрений",IF(AB321=3,"Уборка","Введите коректное значение")))</f>
        <v>Введите коректное значение</v>
      </c>
      <c r="Z321" s="0" t="s">
        <v>137</v>
      </c>
      <c r="AA321" s="86"/>
      <c r="AI321" s="88"/>
    </row>
    <row r="322" customFormat="false" ht="15" hidden="false" customHeight="false" outlineLevel="0" collapsed="false">
      <c r="A322" s="59" t="n">
        <v>320</v>
      </c>
      <c r="B322" s="0" t="s">
        <v>132</v>
      </c>
      <c r="C322" s="85" t="n">
        <v>0.9</v>
      </c>
      <c r="D322" s="86" t="n">
        <v>0.645</v>
      </c>
      <c r="E322" s="87" t="n">
        <f aca="false">D322/C322</f>
        <v>0.716666666666667</v>
      </c>
      <c r="F322" s="88" t="n">
        <f aca="false">IF(B322="Предпосевная обработка",300,IF(B322="Внесение удобрений",90,IF(B322="Уборка",1893,"Введите коректное значение")))</f>
        <v>1893</v>
      </c>
      <c r="G322" s="88" t="n">
        <v>2444</v>
      </c>
      <c r="H322" s="87" t="n">
        <f aca="false">(F322/G322)*100</f>
        <v>77.454991816694</v>
      </c>
      <c r="I322" s="88" t="n">
        <v>19</v>
      </c>
      <c r="J322" s="87" t="n">
        <f aca="false">C322*L322</f>
        <v>0.396</v>
      </c>
      <c r="K322" s="86" t="n">
        <f aca="false">J322*3.67</f>
        <v>1.45332</v>
      </c>
      <c r="L322" s="86" t="n">
        <v>0.44</v>
      </c>
      <c r="M322" s="87" t="n">
        <f aca="false">(N322*O322)+(P322+Q322+R322)</f>
        <v>2033.44</v>
      </c>
      <c r="N322" s="62" t="n">
        <v>408</v>
      </c>
      <c r="O322" s="0" t="n">
        <f aca="false">IF(Z322="Дизельное топливо",2.6,
 IF(Z322="Бензин",2.3,
 IF(Z322="Минеральные удобрения",0.89, IF(Z322="Пестициды",4.93,
 IF(Z322="Электроэнергия",0.5,"Введите коректное значение" )))))</f>
        <v>4.93</v>
      </c>
      <c r="P322" s="88" t="n">
        <v>11</v>
      </c>
      <c r="Q322" s="88" t="n">
        <v>2</v>
      </c>
      <c r="R322" s="88" t="n">
        <v>9</v>
      </c>
      <c r="S322" s="86" t="n">
        <f aca="false">M322+J322+E322+H322</f>
        <v>2112.00765848336</v>
      </c>
      <c r="T322" s="86"/>
      <c r="U322" s="87" t="n">
        <f aca="false">J322-S322</f>
        <v>-2111.61165848336</v>
      </c>
      <c r="V322" s="88" t="n">
        <v>56000</v>
      </c>
      <c r="W322" s="73" t="n">
        <v>3.784</v>
      </c>
      <c r="X322" s="87" t="n">
        <f aca="false">(W322+S322)/V322*100</f>
        <v>3.77819939014886</v>
      </c>
      <c r="Y322" s="0" t="str">
        <f aca="false">IF(AB322=1,"Предпосевная обработка",IF(AB322=2,"Внесение удобрений",IF(AB322=3,"Уборка","Введите коректное значение")))</f>
        <v>Введите коректное значение</v>
      </c>
      <c r="Z322" s="0" t="s">
        <v>138</v>
      </c>
      <c r="AA322" s="86"/>
      <c r="AI322" s="88"/>
    </row>
    <row r="323" customFormat="false" ht="15" hidden="false" customHeight="false" outlineLevel="0" collapsed="false">
      <c r="A323" s="59" t="n">
        <v>321</v>
      </c>
      <c r="B323" s="0" t="s">
        <v>136</v>
      </c>
      <c r="C323" s="85" t="n">
        <v>4.8</v>
      </c>
      <c r="D323" s="86" t="n">
        <v>0.645</v>
      </c>
      <c r="E323" s="87" t="n">
        <f aca="false">D323/C323</f>
        <v>0.134375</v>
      </c>
      <c r="F323" s="88" t="n">
        <f aca="false">IF(B323="Предпосевная обработка",300,IF(B323="Внесение удобрений",90,IF(B323="Уборка",1893,"Введите коректное значение")))</f>
        <v>300</v>
      </c>
      <c r="G323" s="88" t="n">
        <v>2344</v>
      </c>
      <c r="H323" s="87" t="n">
        <f aca="false">(F323/G323)*100</f>
        <v>12.7986348122867</v>
      </c>
      <c r="I323" s="88" t="n">
        <v>21</v>
      </c>
      <c r="J323" s="87" t="n">
        <f aca="false">C323*L323</f>
        <v>2.112</v>
      </c>
      <c r="K323" s="86" t="n">
        <f aca="false">J323*3.67</f>
        <v>7.75104</v>
      </c>
      <c r="L323" s="86" t="n">
        <v>0.44</v>
      </c>
      <c r="M323" s="87" t="n">
        <f aca="false">(N323*O323)+(P323+Q323+R323)</f>
        <v>431.18</v>
      </c>
      <c r="N323" s="62" t="n">
        <v>462</v>
      </c>
      <c r="O323" s="0" t="n">
        <f aca="false">IF(Z323="Дизельное топливо",2.6,
 IF(Z323="Бензин",2.3,
 IF(Z323="Минеральные удобрения",0.89, IF(Z323="Пестициды",4.93,
 IF(Z323="Электроэнергия",0.5,"Введите коректное значение" )))))</f>
        <v>0.89</v>
      </c>
      <c r="P323" s="88" t="n">
        <v>11</v>
      </c>
      <c r="Q323" s="88" t="n">
        <v>1</v>
      </c>
      <c r="R323" s="88" t="n">
        <v>8</v>
      </c>
      <c r="S323" s="86" t="n">
        <f aca="false">M323+J323+E323+H323</f>
        <v>446.225009812287</v>
      </c>
      <c r="T323" s="86"/>
      <c r="U323" s="87" t="n">
        <f aca="false">J323-S323</f>
        <v>-444.113009812287</v>
      </c>
      <c r="V323" s="88" t="n">
        <v>61000</v>
      </c>
      <c r="W323" s="73" t="n">
        <v>5.17</v>
      </c>
      <c r="X323" s="87" t="n">
        <f aca="false">(W323+S323)/V323*100</f>
        <v>0.739991819364405</v>
      </c>
      <c r="Y323" s="0" t="str">
        <f aca="false">IF(AB323=1,"Предпосевная обработка",IF(AB323=2,"Внесение удобрений",IF(AB323=3,"Уборка","Введите коректное значение")))</f>
        <v>Введите коректное значение</v>
      </c>
      <c r="Z323" s="0" t="s">
        <v>133</v>
      </c>
      <c r="AA323" s="86"/>
      <c r="AI323" s="88"/>
    </row>
    <row r="324" customFormat="false" ht="15" hidden="false" customHeight="false" outlineLevel="0" collapsed="false">
      <c r="A324" s="59" t="n">
        <v>322</v>
      </c>
      <c r="B324" s="0" t="s">
        <v>134</v>
      </c>
      <c r="C324" s="85" t="n">
        <v>1.9</v>
      </c>
      <c r="D324" s="86" t="n">
        <v>0.645</v>
      </c>
      <c r="E324" s="87" t="n">
        <f aca="false">D324/C324</f>
        <v>0.339473684210526</v>
      </c>
      <c r="F324" s="88" t="n">
        <f aca="false">IF(B324="Предпосевная обработка",300,IF(B324="Внесение удобрений",90,IF(B324="Уборка",1893,"Введите коректное значение")))</f>
        <v>90</v>
      </c>
      <c r="G324" s="88" t="n">
        <v>2159</v>
      </c>
      <c r="H324" s="87" t="n">
        <f aca="false">(F324/G324)*100</f>
        <v>4.16859657248726</v>
      </c>
      <c r="I324" s="88" t="n">
        <v>29</v>
      </c>
      <c r="J324" s="87" t="n">
        <f aca="false">C324*L324</f>
        <v>0.836</v>
      </c>
      <c r="K324" s="86" t="n">
        <f aca="false">J324*3.67</f>
        <v>3.06812</v>
      </c>
      <c r="L324" s="86" t="n">
        <v>0.44</v>
      </c>
      <c r="M324" s="87" t="n">
        <f aca="false">(N324*O324)+(P324+Q324+R324)</f>
        <v>100</v>
      </c>
      <c r="N324" s="62" t="n">
        <v>160</v>
      </c>
      <c r="O324" s="0" t="n">
        <f aca="false">IF(Z324="Дизельное топливо",2.6,
 IF(Z324="Бензин",2.3,
 IF(Z324="Минеральные удобрения",0.89, IF(Z324="Пестициды",4.93,
 IF(Z324="Электроэнергия",0.5,"Введите коректное значение" )))))</f>
        <v>0.5</v>
      </c>
      <c r="P324" s="88" t="n">
        <v>11</v>
      </c>
      <c r="Q324" s="88" t="n">
        <v>2</v>
      </c>
      <c r="R324" s="88" t="n">
        <v>7</v>
      </c>
      <c r="S324" s="86" t="n">
        <f aca="false">M324+J324+E324+H324</f>
        <v>105.344070256698</v>
      </c>
      <c r="T324" s="86"/>
      <c r="U324" s="87" t="n">
        <f aca="false">J324-S324</f>
        <v>-104.508070256698</v>
      </c>
      <c r="V324" s="88" t="n">
        <v>65000</v>
      </c>
      <c r="W324" s="73" t="n">
        <v>5.865</v>
      </c>
      <c r="X324" s="87" t="n">
        <f aca="false">(W324+S324)/V324*100</f>
        <v>0.171090877317997</v>
      </c>
      <c r="Y324" s="0" t="str">
        <f aca="false">IF(AB324=1,"Предпосевная обработка",IF(AB324=2,"Внесение удобрений",IF(AB324=3,"Уборка","Введите коректное значение")))</f>
        <v>Введите коректное значение</v>
      </c>
      <c r="Z324" s="0" t="s">
        <v>139</v>
      </c>
      <c r="AA324" s="86"/>
      <c r="AI324" s="88"/>
    </row>
    <row r="325" customFormat="false" ht="15" hidden="false" customHeight="false" outlineLevel="0" collapsed="false">
      <c r="A325" s="59" t="n">
        <v>323</v>
      </c>
      <c r="B325" s="0" t="s">
        <v>134</v>
      </c>
      <c r="C325" s="85" t="n">
        <v>3.8</v>
      </c>
      <c r="D325" s="86" t="n">
        <v>0.645</v>
      </c>
      <c r="E325" s="87" t="n">
        <f aca="false">D325/C325</f>
        <v>0.169736842105263</v>
      </c>
      <c r="F325" s="88" t="n">
        <f aca="false">IF(B325="Предпосевная обработка",300,IF(B325="Внесение удобрений",90,IF(B325="Уборка",1893,"Введите коректное значение")))</f>
        <v>90</v>
      </c>
      <c r="G325" s="88" t="n">
        <v>2149</v>
      </c>
      <c r="H325" s="87" t="n">
        <f aca="false">(F325/G325)*100</f>
        <v>4.18799441600745</v>
      </c>
      <c r="I325" s="88" t="n">
        <v>15</v>
      </c>
      <c r="J325" s="87" t="n">
        <f aca="false">C325*L325</f>
        <v>1.672</v>
      </c>
      <c r="K325" s="86" t="n">
        <f aca="false">J325*3.67</f>
        <v>6.13624</v>
      </c>
      <c r="L325" s="86" t="n">
        <v>0.44</v>
      </c>
      <c r="M325" s="87" t="n">
        <f aca="false">(N325*O325)+(P325+Q325+R325)</f>
        <v>321.26</v>
      </c>
      <c r="N325" s="62" t="n">
        <v>334</v>
      </c>
      <c r="O325" s="0" t="n">
        <f aca="false">IF(Z325="Дизельное топливо",2.6,
 IF(Z325="Бензин",2.3,
 IF(Z325="Минеральные удобрения",0.89, IF(Z325="Пестициды",4.93,
 IF(Z325="Электроэнергия",0.5,"Введите коректное значение" )))))</f>
        <v>0.89</v>
      </c>
      <c r="P325" s="88" t="n">
        <v>14</v>
      </c>
      <c r="Q325" s="88" t="n">
        <v>2</v>
      </c>
      <c r="R325" s="88" t="n">
        <v>8</v>
      </c>
      <c r="S325" s="86" t="n">
        <f aca="false">M325+J325+E325+H325</f>
        <v>327.289731258113</v>
      </c>
      <c r="T325" s="86"/>
      <c r="U325" s="87" t="n">
        <f aca="false">J325-S325</f>
        <v>-325.617731258113</v>
      </c>
      <c r="V325" s="88" t="n">
        <v>48000</v>
      </c>
      <c r="W325" s="73" t="n">
        <v>4.674</v>
      </c>
      <c r="X325" s="87" t="n">
        <f aca="false">(W325+S325)/V325*100</f>
        <v>0.691591106787735</v>
      </c>
      <c r="Y325" s="0" t="str">
        <f aca="false">IF(AB325=1,"Предпосевная обработка",IF(AB325=2,"Внесение удобрений",IF(AB325=3,"Уборка","Введите коректное значение")))</f>
        <v>Введите коректное значение</v>
      </c>
      <c r="Z325" s="0" t="s">
        <v>133</v>
      </c>
      <c r="AA325" s="86"/>
      <c r="AI325" s="88"/>
    </row>
    <row r="326" customFormat="false" ht="15" hidden="false" customHeight="false" outlineLevel="0" collapsed="false">
      <c r="A326" s="59" t="n">
        <v>324</v>
      </c>
      <c r="B326" s="0" t="s">
        <v>136</v>
      </c>
      <c r="C326" s="85" t="n">
        <v>4.4</v>
      </c>
      <c r="D326" s="86" t="n">
        <v>0.645</v>
      </c>
      <c r="E326" s="87" t="n">
        <f aca="false">D326/C326</f>
        <v>0.146590909090909</v>
      </c>
      <c r="F326" s="88" t="n">
        <f aca="false">IF(B326="Предпосевная обработка",300,IF(B326="Внесение удобрений",90,IF(B326="Уборка",1893,"Введите коректное значение")))</f>
        <v>300</v>
      </c>
      <c r="G326" s="88" t="n">
        <v>2032</v>
      </c>
      <c r="H326" s="87" t="n">
        <f aca="false">(F326/G326)*100</f>
        <v>14.7637795275591</v>
      </c>
      <c r="I326" s="88" t="n">
        <v>10</v>
      </c>
      <c r="J326" s="87" t="n">
        <f aca="false">C326*L326</f>
        <v>1.936</v>
      </c>
      <c r="K326" s="86" t="n">
        <f aca="false">J326*3.67</f>
        <v>7.10512</v>
      </c>
      <c r="L326" s="86" t="n">
        <v>0.44</v>
      </c>
      <c r="M326" s="87" t="n">
        <f aca="false">(N326*O326)+(P326+Q326+R326)</f>
        <v>1838.24</v>
      </c>
      <c r="N326" s="62" t="n">
        <v>368</v>
      </c>
      <c r="O326" s="0" t="n">
        <f aca="false">IF(Z326="Дизельное топливо",2.6,
 IF(Z326="Бензин",2.3,
 IF(Z326="Минеральные удобрения",0.89, IF(Z326="Пестициды",4.93,
 IF(Z326="Электроэнергия",0.5,"Введите коректное значение" )))))</f>
        <v>4.93</v>
      </c>
      <c r="P326" s="88" t="n">
        <v>14</v>
      </c>
      <c r="Q326" s="88" t="n">
        <v>1</v>
      </c>
      <c r="R326" s="88" t="n">
        <v>9</v>
      </c>
      <c r="S326" s="86" t="n">
        <f aca="false">M326+J326+E326+H326</f>
        <v>1855.08637043665</v>
      </c>
      <c r="T326" s="86"/>
      <c r="U326" s="87" t="n">
        <f aca="false">J326-S326</f>
        <v>-1853.15037043665</v>
      </c>
      <c r="V326" s="88" t="n">
        <v>46000</v>
      </c>
      <c r="W326" s="73" t="n">
        <v>4.872</v>
      </c>
      <c r="X326" s="87" t="n">
        <f aca="false">(W326+S326)/V326*100</f>
        <v>4.0433877618188</v>
      </c>
      <c r="Y326" s="0" t="str">
        <f aca="false">IF(AB326=1,"Предпосевная обработка",IF(AB326=2,"Внесение удобрений",IF(AB326=3,"Уборка","Введите коректное значение")))</f>
        <v>Введите коректное значение</v>
      </c>
      <c r="Z326" s="0" t="s">
        <v>138</v>
      </c>
      <c r="AA326" s="86"/>
      <c r="AI326" s="88"/>
    </row>
    <row r="327" customFormat="false" ht="15" hidden="false" customHeight="false" outlineLevel="0" collapsed="false">
      <c r="A327" s="59" t="n">
        <v>325</v>
      </c>
      <c r="B327" s="0" t="s">
        <v>136</v>
      </c>
      <c r="C327" s="85" t="n">
        <v>1.2</v>
      </c>
      <c r="D327" s="86" t="n">
        <v>0.645</v>
      </c>
      <c r="E327" s="87" t="n">
        <f aca="false">D327/C327</f>
        <v>0.5375</v>
      </c>
      <c r="F327" s="88" t="n">
        <f aca="false">IF(B327="Предпосевная обработка",300,IF(B327="Внесение удобрений",90,IF(B327="Уборка",1893,"Введите коректное значение")))</f>
        <v>300</v>
      </c>
      <c r="G327" s="88" t="n">
        <v>2284</v>
      </c>
      <c r="H327" s="87" t="n">
        <f aca="false">(F327/G327)*100</f>
        <v>13.1348511383538</v>
      </c>
      <c r="I327" s="88" t="n">
        <v>10</v>
      </c>
      <c r="J327" s="87" t="n">
        <f aca="false">C327*L327</f>
        <v>0.528</v>
      </c>
      <c r="K327" s="86" t="n">
        <f aca="false">J327*3.67</f>
        <v>1.93776</v>
      </c>
      <c r="L327" s="86" t="n">
        <v>0.44</v>
      </c>
      <c r="M327" s="87" t="n">
        <f aca="false">(N327*O327)+(P327+Q327+R327)</f>
        <v>1336.38</v>
      </c>
      <c r="N327" s="62" t="n">
        <v>266</v>
      </c>
      <c r="O327" s="0" t="n">
        <f aca="false">IF(Z327="Дизельное топливо",2.6,
 IF(Z327="Бензин",2.3,
 IF(Z327="Минеральные удобрения",0.89, IF(Z327="Пестициды",4.93,
 IF(Z327="Электроэнергия",0.5,"Введите коректное значение" )))))</f>
        <v>4.93</v>
      </c>
      <c r="P327" s="88" t="n">
        <v>14</v>
      </c>
      <c r="Q327" s="88" t="n">
        <v>2</v>
      </c>
      <c r="R327" s="88" t="n">
        <v>9</v>
      </c>
      <c r="S327" s="86" t="n">
        <f aca="false">M327+J327+E327+H327</f>
        <v>1350.58035113835</v>
      </c>
      <c r="T327" s="86"/>
      <c r="U327" s="87" t="n">
        <f aca="false">J327-S327</f>
        <v>-1350.05235113835</v>
      </c>
      <c r="V327" s="88" t="n">
        <v>57000</v>
      </c>
      <c r="W327" s="73" t="n">
        <v>6.141</v>
      </c>
      <c r="X327" s="87" t="n">
        <f aca="false">(W327+S327)/V327*100</f>
        <v>2.38021289673395</v>
      </c>
      <c r="Y327" s="0" t="str">
        <f aca="false">IF(AB327=1,"Предпосевная обработка",IF(AB327=2,"Внесение удобрений",IF(AB327=3,"Уборка","Введите коректное значение")))</f>
        <v>Введите коректное значение</v>
      </c>
      <c r="Z327" s="0" t="s">
        <v>138</v>
      </c>
      <c r="AA327" s="86"/>
      <c r="AI327" s="88"/>
    </row>
    <row r="328" customFormat="false" ht="15" hidden="false" customHeight="false" outlineLevel="0" collapsed="false">
      <c r="A328" s="59" t="n">
        <v>326</v>
      </c>
      <c r="B328" s="0" t="s">
        <v>134</v>
      </c>
      <c r="C328" s="85" t="n">
        <v>1.3</v>
      </c>
      <c r="D328" s="86" t="n">
        <v>0.645</v>
      </c>
      <c r="E328" s="87" t="n">
        <f aca="false">D328/C328</f>
        <v>0.496153846153846</v>
      </c>
      <c r="F328" s="88" t="n">
        <f aca="false">IF(B328="Предпосевная обработка",300,IF(B328="Внесение удобрений",90,IF(B328="Уборка",1893,"Введите коректное значение")))</f>
        <v>90</v>
      </c>
      <c r="G328" s="88" t="n">
        <v>2122</v>
      </c>
      <c r="H328" s="87" t="n">
        <f aca="false">(F328/G328)*100</f>
        <v>4.24128180961357</v>
      </c>
      <c r="I328" s="88" t="n">
        <v>18</v>
      </c>
      <c r="J328" s="87" t="n">
        <f aca="false">C328*L328</f>
        <v>0.572</v>
      </c>
      <c r="K328" s="86" t="n">
        <f aca="false">J328*3.67</f>
        <v>2.09924</v>
      </c>
      <c r="L328" s="86" t="n">
        <v>0.44</v>
      </c>
      <c r="M328" s="87" t="n">
        <f aca="false">(N328*O328)+(P328+Q328+R328)</f>
        <v>1067.8</v>
      </c>
      <c r="N328" s="62" t="n">
        <v>456</v>
      </c>
      <c r="O328" s="0" t="n">
        <f aca="false">IF(Z328="Дизельное топливо",2.6,
 IF(Z328="Бензин",2.3,
 IF(Z328="Минеральные удобрения",0.89, IF(Z328="Пестициды",4.93,
 IF(Z328="Электроэнергия",0.5,"Введите коректное значение" )))))</f>
        <v>2.3</v>
      </c>
      <c r="P328" s="88" t="n">
        <v>11</v>
      </c>
      <c r="Q328" s="88" t="n">
        <v>1</v>
      </c>
      <c r="R328" s="88" t="n">
        <v>7</v>
      </c>
      <c r="S328" s="86" t="n">
        <f aca="false">M328+J328+E328+H328</f>
        <v>1073.10943565577</v>
      </c>
      <c r="T328" s="86"/>
      <c r="U328" s="87" t="n">
        <f aca="false">J328-S328</f>
        <v>-1072.53743565577</v>
      </c>
      <c r="V328" s="88" t="n">
        <v>60000</v>
      </c>
      <c r="W328" s="73" t="n">
        <v>3.948</v>
      </c>
      <c r="X328" s="87" t="n">
        <f aca="false">(W328+S328)/V328*100</f>
        <v>1.79509572609295</v>
      </c>
      <c r="Y328" s="0" t="str">
        <f aca="false">IF(AB328=1,"Предпосевная обработка",IF(AB328=2,"Внесение удобрений",IF(AB328=3,"Уборка","Введите коректное значение")))</f>
        <v>Введите коректное значение</v>
      </c>
      <c r="Z328" s="0" t="s">
        <v>135</v>
      </c>
      <c r="AA328" s="86"/>
      <c r="AI328" s="88"/>
    </row>
    <row r="329" customFormat="false" ht="15" hidden="false" customHeight="false" outlineLevel="0" collapsed="false">
      <c r="A329" s="59" t="n">
        <v>327</v>
      </c>
      <c r="B329" s="0" t="s">
        <v>134</v>
      </c>
      <c r="C329" s="85" t="n">
        <v>2.4</v>
      </c>
      <c r="D329" s="86" t="n">
        <v>0.645</v>
      </c>
      <c r="E329" s="87" t="n">
        <f aca="false">D329/C329</f>
        <v>0.26875</v>
      </c>
      <c r="F329" s="88" t="n">
        <f aca="false">IF(B329="Предпосевная обработка",300,IF(B329="Внесение удобрений",90,IF(B329="Уборка",1893,"Введите коректное значение")))</f>
        <v>90</v>
      </c>
      <c r="G329" s="88" t="n">
        <v>2391</v>
      </c>
      <c r="H329" s="87" t="n">
        <f aca="false">(F329/G329)*100</f>
        <v>3.76411543287327</v>
      </c>
      <c r="I329" s="88" t="n">
        <v>14</v>
      </c>
      <c r="J329" s="87" t="n">
        <f aca="false">C329*L329</f>
        <v>1.056</v>
      </c>
      <c r="K329" s="86" t="n">
        <f aca="false">J329*3.67</f>
        <v>3.87552</v>
      </c>
      <c r="L329" s="86" t="n">
        <v>0.44</v>
      </c>
      <c r="M329" s="87" t="n">
        <f aca="false">(N329*O329)+(P329+Q329+R329)</f>
        <v>90.5</v>
      </c>
      <c r="N329" s="62" t="n">
        <v>141</v>
      </c>
      <c r="O329" s="0" t="n">
        <f aca="false">IF(Z329="Дизельное топливо",2.6,
 IF(Z329="Бензин",2.3,
 IF(Z329="Минеральные удобрения",0.89, IF(Z329="Пестициды",4.93,
 IF(Z329="Электроэнергия",0.5,"Введите коректное значение" )))))</f>
        <v>0.5</v>
      </c>
      <c r="P329" s="88" t="n">
        <v>12</v>
      </c>
      <c r="Q329" s="88" t="n">
        <v>1</v>
      </c>
      <c r="R329" s="88" t="n">
        <v>7</v>
      </c>
      <c r="S329" s="86" t="n">
        <f aca="false">M329+J329+E329+H329</f>
        <v>95.5888654328733</v>
      </c>
      <c r="T329" s="86"/>
      <c r="U329" s="87" t="n">
        <f aca="false">J329-S329</f>
        <v>-94.5328654328733</v>
      </c>
      <c r="V329" s="88" t="n">
        <v>46000</v>
      </c>
      <c r="W329" s="73" t="n">
        <v>6.164</v>
      </c>
      <c r="X329" s="87" t="n">
        <f aca="false">(W329+S329)/V329*100</f>
        <v>0.221201881375811</v>
      </c>
      <c r="Y329" s="0" t="str">
        <f aca="false">IF(AB329=1,"Предпосевная обработка",IF(AB329=2,"Внесение удобрений",IF(AB329=3,"Уборка","Введите коректное значение")))</f>
        <v>Введите коректное значение</v>
      </c>
      <c r="Z329" s="0" t="s">
        <v>139</v>
      </c>
      <c r="AA329" s="86"/>
      <c r="AI329" s="88"/>
    </row>
    <row r="330" customFormat="false" ht="15" hidden="false" customHeight="false" outlineLevel="0" collapsed="false">
      <c r="A330" s="59" t="n">
        <v>328</v>
      </c>
      <c r="B330" s="0" t="s">
        <v>132</v>
      </c>
      <c r="C330" s="85" t="n">
        <v>1.8</v>
      </c>
      <c r="D330" s="86" t="n">
        <v>0.645</v>
      </c>
      <c r="E330" s="87" t="n">
        <f aca="false">D330/C330</f>
        <v>0.358333333333333</v>
      </c>
      <c r="F330" s="88" t="n">
        <f aca="false">IF(B330="Предпосевная обработка",300,IF(B330="Внесение удобрений",90,IF(B330="Уборка",1893,"Введите коректное значение")))</f>
        <v>1893</v>
      </c>
      <c r="G330" s="88" t="n">
        <v>2133</v>
      </c>
      <c r="H330" s="87" t="n">
        <f aca="false">(F330/G330)*100</f>
        <v>88.7482419127989</v>
      </c>
      <c r="I330" s="88" t="n">
        <v>24</v>
      </c>
      <c r="J330" s="87" t="n">
        <f aca="false">C330*L330</f>
        <v>0.792</v>
      </c>
      <c r="K330" s="86" t="n">
        <f aca="false">J330*3.67</f>
        <v>2.90664</v>
      </c>
      <c r="L330" s="86" t="n">
        <v>0.44</v>
      </c>
      <c r="M330" s="87" t="n">
        <f aca="false">(N330*O330)+(P330+Q330+R330)</f>
        <v>1282.08</v>
      </c>
      <c r="N330" s="62" t="n">
        <v>256</v>
      </c>
      <c r="O330" s="0" t="n">
        <f aca="false">IF(Z330="Дизельное топливо",2.6,
 IF(Z330="Бензин",2.3,
 IF(Z330="Минеральные удобрения",0.89, IF(Z330="Пестициды",4.93,
 IF(Z330="Электроэнергия",0.5,"Введите коректное значение" )))))</f>
        <v>4.93</v>
      </c>
      <c r="P330" s="88" t="n">
        <v>10</v>
      </c>
      <c r="Q330" s="88" t="n">
        <v>1</v>
      </c>
      <c r="R330" s="88" t="n">
        <v>9</v>
      </c>
      <c r="S330" s="86" t="n">
        <f aca="false">M330+J330+E330+H330</f>
        <v>1371.97857524613</v>
      </c>
      <c r="T330" s="86"/>
      <c r="U330" s="87" t="n">
        <f aca="false">J330-S330</f>
        <v>-1371.18657524613</v>
      </c>
      <c r="V330" s="88" t="n">
        <v>51000</v>
      </c>
      <c r="W330" s="73" t="n">
        <v>4.284</v>
      </c>
      <c r="X330" s="87" t="n">
        <f aca="false">(W330+S330)/V330*100</f>
        <v>2.69855406911006</v>
      </c>
      <c r="Y330" s="0" t="str">
        <f aca="false">IF(AB330=1,"Предпосевная обработка",IF(AB330=2,"Внесение удобрений",IF(AB330=3,"Уборка","Введите коректное значение")))</f>
        <v>Введите коректное значение</v>
      </c>
      <c r="Z330" s="0" t="s">
        <v>138</v>
      </c>
      <c r="AA330" s="86"/>
      <c r="AI330" s="88"/>
    </row>
    <row r="331" customFormat="false" ht="15" hidden="false" customHeight="false" outlineLevel="0" collapsed="false">
      <c r="A331" s="59" t="n">
        <v>329</v>
      </c>
      <c r="B331" s="0" t="s">
        <v>136</v>
      </c>
      <c r="C331" s="85" t="n">
        <v>0.8</v>
      </c>
      <c r="D331" s="86" t="n">
        <v>0.645</v>
      </c>
      <c r="E331" s="87" t="n">
        <f aca="false">D331/C331</f>
        <v>0.80625</v>
      </c>
      <c r="F331" s="88" t="n">
        <f aca="false">IF(B331="Предпосевная обработка",300,IF(B331="Внесение удобрений",90,IF(B331="Уборка",1893,"Введите коректное значение")))</f>
        <v>300</v>
      </c>
      <c r="G331" s="88" t="n">
        <v>2263</v>
      </c>
      <c r="H331" s="87" t="n">
        <f aca="false">(F331/G331)*100</f>
        <v>13.2567388422448</v>
      </c>
      <c r="I331" s="88" t="n">
        <v>16</v>
      </c>
      <c r="J331" s="87" t="n">
        <f aca="false">C331*L331</f>
        <v>0.352</v>
      </c>
      <c r="K331" s="86" t="n">
        <f aca="false">J331*3.67</f>
        <v>1.29184</v>
      </c>
      <c r="L331" s="86" t="n">
        <v>0.44</v>
      </c>
      <c r="M331" s="87" t="n">
        <f aca="false">(N331*O331)+(P331+Q331+R331)</f>
        <v>707.4</v>
      </c>
      <c r="N331" s="62" t="n">
        <v>298</v>
      </c>
      <c r="O331" s="0" t="n">
        <f aca="false">IF(Z331="Дизельное топливо",2.6,
 IF(Z331="Бензин",2.3,
 IF(Z331="Минеральные удобрения",0.89, IF(Z331="Пестициды",4.93,
 IF(Z331="Электроэнергия",0.5,"Введите коректное значение" )))))</f>
        <v>2.3</v>
      </c>
      <c r="P331" s="88" t="n">
        <v>11</v>
      </c>
      <c r="Q331" s="88" t="n">
        <v>2</v>
      </c>
      <c r="R331" s="88" t="n">
        <v>9</v>
      </c>
      <c r="S331" s="86" t="n">
        <f aca="false">M331+J331+E331+H331</f>
        <v>721.814988842245</v>
      </c>
      <c r="T331" s="86"/>
      <c r="U331" s="87" t="n">
        <f aca="false">J331-S331</f>
        <v>-721.462988842245</v>
      </c>
      <c r="V331" s="88" t="n">
        <v>47000</v>
      </c>
      <c r="W331" s="73" t="n">
        <v>3.52</v>
      </c>
      <c r="X331" s="87" t="n">
        <f aca="false">(W331+S331)/V331*100</f>
        <v>1.5432659337069</v>
      </c>
      <c r="Y331" s="0" t="str">
        <f aca="false">IF(AB331=1,"Предпосевная обработка",IF(AB331=2,"Внесение удобрений",IF(AB331=3,"Уборка","Введите коректное значение")))</f>
        <v>Введите коректное значение</v>
      </c>
      <c r="Z331" s="0" t="s">
        <v>135</v>
      </c>
      <c r="AA331" s="86"/>
      <c r="AI331" s="88"/>
    </row>
    <row r="332" customFormat="false" ht="15" hidden="false" customHeight="false" outlineLevel="0" collapsed="false">
      <c r="A332" s="59" t="n">
        <v>330</v>
      </c>
      <c r="B332" s="0" t="s">
        <v>134</v>
      </c>
      <c r="C332" s="85" t="n">
        <v>1.8</v>
      </c>
      <c r="D332" s="86" t="n">
        <v>0.645</v>
      </c>
      <c r="E332" s="87" t="n">
        <f aca="false">D332/C332</f>
        <v>0.358333333333333</v>
      </c>
      <c r="F332" s="88" t="n">
        <f aca="false">IF(B332="Предпосевная обработка",300,IF(B332="Внесение удобрений",90,IF(B332="Уборка",1893,"Введите коректное значение")))</f>
        <v>90</v>
      </c>
      <c r="G332" s="88" t="n">
        <v>2008</v>
      </c>
      <c r="H332" s="87" t="n">
        <f aca="false">(F332/G332)*100</f>
        <v>4.48207171314741</v>
      </c>
      <c r="I332" s="88" t="n">
        <v>18</v>
      </c>
      <c r="J332" s="87" t="n">
        <f aca="false">C332*L332</f>
        <v>0.792</v>
      </c>
      <c r="K332" s="86" t="n">
        <f aca="false">J332*3.67</f>
        <v>2.90664</v>
      </c>
      <c r="L332" s="86" t="n">
        <v>0.44</v>
      </c>
      <c r="M332" s="87" t="n">
        <f aca="false">(N332*O332)+(P332+Q332+R332)</f>
        <v>428.62</v>
      </c>
      <c r="N332" s="62" t="n">
        <v>458</v>
      </c>
      <c r="O332" s="0" t="n">
        <f aca="false">IF(Z332="Дизельное топливо",2.6,
 IF(Z332="Бензин",2.3,
 IF(Z332="Минеральные удобрения",0.89, IF(Z332="Пестициды",4.93,
 IF(Z332="Электроэнергия",0.5,"Введите коректное значение" )))))</f>
        <v>0.89</v>
      </c>
      <c r="P332" s="88" t="n">
        <v>12</v>
      </c>
      <c r="Q332" s="88" t="n">
        <v>1</v>
      </c>
      <c r="R332" s="88" t="n">
        <v>8</v>
      </c>
      <c r="S332" s="86" t="n">
        <f aca="false">M332+J332+E332+H332</f>
        <v>434.252405046481</v>
      </c>
      <c r="T332" s="86"/>
      <c r="U332" s="87" t="n">
        <f aca="false">J332-S332</f>
        <v>-433.460405046481</v>
      </c>
      <c r="V332" s="88" t="n">
        <v>57000</v>
      </c>
      <c r="W332" s="73" t="n">
        <v>6.408</v>
      </c>
      <c r="X332" s="87" t="n">
        <f aca="false">(W332+S332)/V332*100</f>
        <v>0.773088429906107</v>
      </c>
      <c r="Y332" s="0" t="str">
        <f aca="false">IF(AB332=1,"Предпосевная обработка",IF(AB332=2,"Внесение удобрений",IF(AB332=3,"Уборка","Введите коректное значение")))</f>
        <v>Введите коректное значение</v>
      </c>
      <c r="Z332" s="0" t="s">
        <v>133</v>
      </c>
      <c r="AA332" s="86"/>
      <c r="AI332" s="88"/>
    </row>
    <row r="333" customFormat="false" ht="15" hidden="false" customHeight="false" outlineLevel="0" collapsed="false">
      <c r="A333" s="59" t="n">
        <v>331</v>
      </c>
      <c r="B333" s="0" t="s">
        <v>136</v>
      </c>
      <c r="C333" s="85" t="n">
        <v>1.9</v>
      </c>
      <c r="D333" s="86" t="n">
        <v>0.645</v>
      </c>
      <c r="E333" s="87" t="n">
        <f aca="false">D333/C333</f>
        <v>0.339473684210526</v>
      </c>
      <c r="F333" s="88" t="n">
        <f aca="false">IF(B333="Предпосевная обработка",300,IF(B333="Внесение удобрений",90,IF(B333="Уборка",1893,"Введите коректное значение")))</f>
        <v>300</v>
      </c>
      <c r="G333" s="88" t="n">
        <v>2479</v>
      </c>
      <c r="H333" s="87" t="n">
        <f aca="false">(F333/G333)*100</f>
        <v>12.1016538926987</v>
      </c>
      <c r="I333" s="88" t="n">
        <v>10</v>
      </c>
      <c r="J333" s="87" t="n">
        <f aca="false">C333*L333</f>
        <v>0.836</v>
      </c>
      <c r="K333" s="86" t="n">
        <f aca="false">J333*3.67</f>
        <v>3.06812</v>
      </c>
      <c r="L333" s="86" t="n">
        <v>0.44</v>
      </c>
      <c r="M333" s="87" t="n">
        <f aca="false">(N333*O333)+(P333+Q333+R333)</f>
        <v>317.92</v>
      </c>
      <c r="N333" s="62" t="n">
        <v>328</v>
      </c>
      <c r="O333" s="0" t="n">
        <f aca="false">IF(Z333="Дизельное топливо",2.6,
 IF(Z333="Бензин",2.3,
 IF(Z333="Минеральные удобрения",0.89, IF(Z333="Пестициды",4.93,
 IF(Z333="Электроэнергия",0.5,"Введите коректное значение" )))))</f>
        <v>0.89</v>
      </c>
      <c r="P333" s="88" t="n">
        <v>15</v>
      </c>
      <c r="Q333" s="88" t="n">
        <v>2</v>
      </c>
      <c r="R333" s="88" t="n">
        <v>9</v>
      </c>
      <c r="S333" s="86" t="n">
        <f aca="false">M333+J333+E333+H333</f>
        <v>331.197127576909</v>
      </c>
      <c r="T333" s="86"/>
      <c r="U333" s="87" t="n">
        <f aca="false">J333-S333</f>
        <v>-330.361127576909</v>
      </c>
      <c r="V333" s="88" t="n">
        <v>48000</v>
      </c>
      <c r="W333" s="73" t="n">
        <v>6.225</v>
      </c>
      <c r="X333" s="87" t="n">
        <f aca="false">(W333+S333)/V333*100</f>
        <v>0.702962765785228</v>
      </c>
      <c r="Y333" s="0" t="str">
        <f aca="false">IF(AB333=1,"Предпосевная обработка",IF(AB333=2,"Внесение удобрений",IF(AB333=3,"Уборка","Введите коректное значение")))</f>
        <v>Введите коректное значение</v>
      </c>
      <c r="Z333" s="0" t="s">
        <v>133</v>
      </c>
      <c r="AA333" s="86"/>
      <c r="AI333" s="88"/>
    </row>
    <row r="334" customFormat="false" ht="15" hidden="false" customHeight="false" outlineLevel="0" collapsed="false">
      <c r="A334" s="59" t="n">
        <v>332</v>
      </c>
      <c r="B334" s="0" t="s">
        <v>134</v>
      </c>
      <c r="C334" s="85" t="n">
        <v>0.9</v>
      </c>
      <c r="D334" s="86" t="n">
        <v>0.645</v>
      </c>
      <c r="E334" s="87" t="n">
        <f aca="false">D334/C334</f>
        <v>0.716666666666667</v>
      </c>
      <c r="F334" s="88" t="n">
        <f aca="false">IF(B334="Предпосевная обработка",300,IF(B334="Внесение удобрений",90,IF(B334="Уборка",1893,"Введите коректное значение")))</f>
        <v>90</v>
      </c>
      <c r="G334" s="88" t="n">
        <v>2329</v>
      </c>
      <c r="H334" s="87" t="n">
        <f aca="false">(F334/G334)*100</f>
        <v>3.8643194504079</v>
      </c>
      <c r="I334" s="88" t="n">
        <v>21</v>
      </c>
      <c r="J334" s="87" t="n">
        <f aca="false">C334*L334</f>
        <v>0.396</v>
      </c>
      <c r="K334" s="86" t="n">
        <f aca="false">J334*3.67</f>
        <v>1.45332</v>
      </c>
      <c r="L334" s="86" t="n">
        <v>0.44</v>
      </c>
      <c r="M334" s="87" t="n">
        <f aca="false">(N334*O334)+(P334+Q334+R334)</f>
        <v>1120.1</v>
      </c>
      <c r="N334" s="62" t="n">
        <v>477</v>
      </c>
      <c r="O334" s="0" t="n">
        <f aca="false">IF(Z334="Дизельное топливо",2.6,
 IF(Z334="Бензин",2.3,
 IF(Z334="Минеральные удобрения",0.89, IF(Z334="Пестициды",4.93,
 IF(Z334="Электроэнергия",0.5,"Введите коректное значение" )))))</f>
        <v>2.3</v>
      </c>
      <c r="P334" s="88" t="n">
        <v>12</v>
      </c>
      <c r="Q334" s="88" t="n">
        <v>2</v>
      </c>
      <c r="R334" s="88" t="n">
        <v>9</v>
      </c>
      <c r="S334" s="86" t="n">
        <f aca="false">M334+J334+E334+H334</f>
        <v>1125.07698611707</v>
      </c>
      <c r="T334" s="86"/>
      <c r="U334" s="87" t="n">
        <f aca="false">J334-S334</f>
        <v>-1124.68098611707</v>
      </c>
      <c r="V334" s="88" t="n">
        <v>50000</v>
      </c>
      <c r="W334" s="73" t="n">
        <v>6.48</v>
      </c>
      <c r="X334" s="87" t="n">
        <f aca="false">(W334+S334)/V334*100</f>
        <v>2.26311397223415</v>
      </c>
      <c r="Y334" s="0" t="str">
        <f aca="false">IF(AB334=1,"Предпосевная обработка",IF(AB334=2,"Внесение удобрений",IF(AB334=3,"Уборка","Введите коректное значение")))</f>
        <v>Введите коректное значение</v>
      </c>
      <c r="Z334" s="0" t="s">
        <v>135</v>
      </c>
      <c r="AA334" s="86"/>
      <c r="AI334" s="88"/>
    </row>
    <row r="335" customFormat="false" ht="15" hidden="false" customHeight="false" outlineLevel="0" collapsed="false">
      <c r="A335" s="59" t="n">
        <v>333</v>
      </c>
      <c r="B335" s="0" t="s">
        <v>136</v>
      </c>
      <c r="C335" s="85" t="n">
        <v>6.4</v>
      </c>
      <c r="D335" s="86" t="n">
        <v>0.645</v>
      </c>
      <c r="E335" s="87" t="n">
        <f aca="false">D335/C335</f>
        <v>0.10078125</v>
      </c>
      <c r="F335" s="88" t="n">
        <f aca="false">IF(B335="Предпосевная обработка",300,IF(B335="Внесение удобрений",90,IF(B335="Уборка",1893,"Введите коректное значение")))</f>
        <v>300</v>
      </c>
      <c r="G335" s="88" t="n">
        <v>2393</v>
      </c>
      <c r="H335" s="87" t="n">
        <f aca="false">(F335/G335)*100</f>
        <v>12.5365649811952</v>
      </c>
      <c r="I335" s="88" t="n">
        <v>19</v>
      </c>
      <c r="J335" s="87" t="n">
        <f aca="false">C335*L335</f>
        <v>2.816</v>
      </c>
      <c r="K335" s="86" t="n">
        <f aca="false">J335*3.67</f>
        <v>10.33472</v>
      </c>
      <c r="L335" s="86" t="n">
        <v>0.44</v>
      </c>
      <c r="M335" s="87" t="n">
        <f aca="false">(N335*O335)+(P335+Q335+R335)</f>
        <v>150</v>
      </c>
      <c r="N335" s="62" t="n">
        <v>260</v>
      </c>
      <c r="O335" s="0" t="n">
        <f aca="false">IF(Z335="Дизельное топливо",2.6,
 IF(Z335="Бензин",2.3,
 IF(Z335="Минеральные удобрения",0.89, IF(Z335="Пестициды",4.93,
 IF(Z335="Электроэнергия",0.5,"Введите коректное значение" )))))</f>
        <v>0.5</v>
      </c>
      <c r="P335" s="88" t="n">
        <v>10</v>
      </c>
      <c r="Q335" s="88" t="n">
        <v>2</v>
      </c>
      <c r="R335" s="88" t="n">
        <v>8</v>
      </c>
      <c r="S335" s="86" t="n">
        <f aca="false">M335+J335+E335+H335</f>
        <v>165.453346231195</v>
      </c>
      <c r="T335" s="86"/>
      <c r="U335" s="87" t="n">
        <f aca="false">J335-S335</f>
        <v>-162.637346231195</v>
      </c>
      <c r="V335" s="88" t="n">
        <v>51000</v>
      </c>
      <c r="W335" s="73" t="n">
        <v>3.56</v>
      </c>
      <c r="X335" s="87" t="n">
        <f aca="false">(W335+S335)/V335*100</f>
        <v>0.331398718100383</v>
      </c>
      <c r="Y335" s="0" t="str">
        <f aca="false">IF(AB335=1,"Предпосевная обработка",IF(AB335=2,"Внесение удобрений",IF(AB335=3,"Уборка","Введите коректное значение")))</f>
        <v>Введите коректное значение</v>
      </c>
      <c r="Z335" s="0" t="s">
        <v>139</v>
      </c>
      <c r="AA335" s="86"/>
      <c r="AI335" s="88"/>
    </row>
    <row r="336" customFormat="false" ht="15" hidden="false" customHeight="false" outlineLevel="0" collapsed="false">
      <c r="A336" s="59" t="n">
        <v>334</v>
      </c>
      <c r="B336" s="0" t="s">
        <v>132</v>
      </c>
      <c r="C336" s="85" t="n">
        <v>3.1</v>
      </c>
      <c r="D336" s="86" t="n">
        <v>0.645</v>
      </c>
      <c r="E336" s="87" t="n">
        <f aca="false">D336/C336</f>
        <v>0.208064516129032</v>
      </c>
      <c r="F336" s="88" t="n">
        <f aca="false">IF(B336="Предпосевная обработка",300,IF(B336="Внесение удобрений",90,IF(B336="Уборка",1893,"Введите коректное значение")))</f>
        <v>1893</v>
      </c>
      <c r="G336" s="88" t="n">
        <v>2064</v>
      </c>
      <c r="H336" s="87" t="n">
        <f aca="false">(F336/G336)*100</f>
        <v>91.7151162790698</v>
      </c>
      <c r="I336" s="88" t="n">
        <v>13</v>
      </c>
      <c r="J336" s="87" t="n">
        <f aca="false">C336*L336</f>
        <v>1.364</v>
      </c>
      <c r="K336" s="86" t="n">
        <f aca="false">J336*3.67</f>
        <v>5.00588</v>
      </c>
      <c r="L336" s="86" t="n">
        <v>0.44</v>
      </c>
      <c r="M336" s="87" t="n">
        <f aca="false">(N336*O336)+(P336+Q336+R336)</f>
        <v>1773.08</v>
      </c>
      <c r="N336" s="62" t="n">
        <v>356</v>
      </c>
      <c r="O336" s="0" t="n">
        <f aca="false">IF(Z336="Дизельное топливо",2.6,
 IF(Z336="Бензин",2.3,
 IF(Z336="Минеральные удобрения",0.89, IF(Z336="Пестициды",4.93,
 IF(Z336="Электроэнергия",0.5,"Введите коректное значение" )))))</f>
        <v>4.93</v>
      </c>
      <c r="P336" s="88" t="n">
        <v>10</v>
      </c>
      <c r="Q336" s="88" t="n">
        <v>1</v>
      </c>
      <c r="R336" s="88" t="n">
        <v>7</v>
      </c>
      <c r="S336" s="86" t="n">
        <f aca="false">M336+J336+E336+H336</f>
        <v>1866.3671807952</v>
      </c>
      <c r="T336" s="86"/>
      <c r="U336" s="87" t="n">
        <f aca="false">J336-S336</f>
        <v>-1865.0031807952</v>
      </c>
      <c r="V336" s="88" t="n">
        <v>47000</v>
      </c>
      <c r="W336" s="73" t="n">
        <v>5.829</v>
      </c>
      <c r="X336" s="87" t="n">
        <f aca="false">(W336+S336)/V336*100</f>
        <v>3.98339612935149</v>
      </c>
      <c r="Y336" s="0" t="str">
        <f aca="false">IF(AB336=1,"Предпосевная обработка",IF(AB336=2,"Внесение удобрений",IF(AB336=3,"Уборка","Введите коректное значение")))</f>
        <v>Введите коректное значение</v>
      </c>
      <c r="Z336" s="0" t="s">
        <v>138</v>
      </c>
      <c r="AA336" s="86"/>
      <c r="AI336" s="88"/>
    </row>
    <row r="337" customFormat="false" ht="15" hidden="false" customHeight="false" outlineLevel="0" collapsed="false">
      <c r="A337" s="59" t="n">
        <v>335</v>
      </c>
      <c r="B337" s="0" t="s">
        <v>134</v>
      </c>
      <c r="C337" s="85" t="n">
        <v>5.5</v>
      </c>
      <c r="D337" s="86" t="n">
        <v>0.645</v>
      </c>
      <c r="E337" s="87" t="n">
        <f aca="false">D337/C337</f>
        <v>0.117272727272727</v>
      </c>
      <c r="F337" s="88" t="n">
        <f aca="false">IF(B337="Предпосевная обработка",300,IF(B337="Внесение удобрений",90,IF(B337="Уборка",1893,"Введите коректное значение")))</f>
        <v>90</v>
      </c>
      <c r="G337" s="88" t="n">
        <v>2348</v>
      </c>
      <c r="H337" s="87" t="n">
        <f aca="false">(F337/G337)*100</f>
        <v>3.83304940374787</v>
      </c>
      <c r="I337" s="88" t="n">
        <v>22</v>
      </c>
      <c r="J337" s="87" t="n">
        <f aca="false">C337*L337</f>
        <v>2.42</v>
      </c>
      <c r="K337" s="86" t="n">
        <f aca="false">J337*3.67</f>
        <v>8.8814</v>
      </c>
      <c r="L337" s="86" t="n">
        <v>0.44</v>
      </c>
      <c r="M337" s="87" t="n">
        <f aca="false">(N337*O337)+(P337+Q337+R337)</f>
        <v>354.4</v>
      </c>
      <c r="N337" s="62" t="n">
        <v>129</v>
      </c>
      <c r="O337" s="0" t="n">
        <f aca="false">IF(Z337="Дизельное топливо",2.6,
 IF(Z337="Бензин",2.3,
 IF(Z337="Минеральные удобрения",0.89, IF(Z337="Пестициды",4.93,
 IF(Z337="Электроэнергия",0.5,"Введите коректное значение" )))))</f>
        <v>2.6</v>
      </c>
      <c r="P337" s="88" t="n">
        <v>10</v>
      </c>
      <c r="Q337" s="88" t="n">
        <v>1</v>
      </c>
      <c r="R337" s="88" t="n">
        <v>8</v>
      </c>
      <c r="S337" s="86" t="n">
        <f aca="false">M337+J337+E337+H337</f>
        <v>360.770322131021</v>
      </c>
      <c r="T337" s="86"/>
      <c r="U337" s="87" t="n">
        <f aca="false">J337-S337</f>
        <v>-358.350322131021</v>
      </c>
      <c r="V337" s="88" t="n">
        <v>58000</v>
      </c>
      <c r="W337" s="73" t="n">
        <v>5.94</v>
      </c>
      <c r="X337" s="87" t="n">
        <f aca="false">(W337+S337)/V337*100</f>
        <v>0.632259176087967</v>
      </c>
      <c r="Y337" s="0" t="str">
        <f aca="false">IF(AB337=1,"Предпосевная обработка",IF(AB337=2,"Внесение удобрений",IF(AB337=3,"Уборка","Введите коректное значение")))</f>
        <v>Введите коректное значение</v>
      </c>
      <c r="Z337" s="0" t="s">
        <v>137</v>
      </c>
      <c r="AA337" s="86"/>
      <c r="AI337" s="88"/>
    </row>
    <row r="338" customFormat="false" ht="15" hidden="false" customHeight="false" outlineLevel="0" collapsed="false">
      <c r="A338" s="59" t="n">
        <v>336</v>
      </c>
      <c r="B338" s="0" t="s">
        <v>136</v>
      </c>
      <c r="C338" s="85" t="n">
        <v>1.7</v>
      </c>
      <c r="D338" s="86" t="n">
        <v>0.645</v>
      </c>
      <c r="E338" s="87" t="n">
        <f aca="false">D338/C338</f>
        <v>0.379411764705882</v>
      </c>
      <c r="F338" s="88" t="n">
        <f aca="false">IF(B338="Предпосевная обработка",300,IF(B338="Внесение удобрений",90,IF(B338="Уборка",1893,"Введите коректное значение")))</f>
        <v>300</v>
      </c>
      <c r="G338" s="88" t="n">
        <v>2473</v>
      </c>
      <c r="H338" s="87" t="n">
        <f aca="false">(F338/G338)*100</f>
        <v>12.1310149615851</v>
      </c>
      <c r="I338" s="88" t="n">
        <v>13</v>
      </c>
      <c r="J338" s="87" t="n">
        <f aca="false">C338*L338</f>
        <v>0.748</v>
      </c>
      <c r="K338" s="86" t="n">
        <f aca="false">J338*3.67</f>
        <v>2.74516</v>
      </c>
      <c r="L338" s="86" t="n">
        <v>0.44</v>
      </c>
      <c r="M338" s="87" t="n">
        <f aca="false">(N338*O338)+(P338+Q338+R338)</f>
        <v>1324</v>
      </c>
      <c r="N338" s="62" t="n">
        <v>500</v>
      </c>
      <c r="O338" s="0" t="n">
        <f aca="false">IF(Z338="Дизельное топливо",2.6,
 IF(Z338="Бензин",2.3,
 IF(Z338="Минеральные удобрения",0.89, IF(Z338="Пестициды",4.93,
 IF(Z338="Электроэнергия",0.5,"Введите коректное значение" )))))</f>
        <v>2.6</v>
      </c>
      <c r="P338" s="88" t="n">
        <v>14</v>
      </c>
      <c r="Q338" s="88" t="n">
        <v>2</v>
      </c>
      <c r="R338" s="88" t="n">
        <v>8</v>
      </c>
      <c r="S338" s="86" t="n">
        <f aca="false">M338+J338+E338+H338</f>
        <v>1337.25842672629</v>
      </c>
      <c r="T338" s="86"/>
      <c r="U338" s="87" t="n">
        <f aca="false">J338-S338</f>
        <v>-1336.51042672629</v>
      </c>
      <c r="V338" s="88" t="n">
        <v>47000</v>
      </c>
      <c r="W338" s="73" t="n">
        <v>5.208</v>
      </c>
      <c r="X338" s="87" t="n">
        <f aca="false">(W338+S338)/V338*100</f>
        <v>2.85631154622615</v>
      </c>
      <c r="Y338" s="0" t="str">
        <f aca="false">IF(AB338=1,"Предпосевная обработка",IF(AB338=2,"Внесение удобрений",IF(AB338=3,"Уборка","Введите коректное значение")))</f>
        <v>Введите коректное значение</v>
      </c>
      <c r="Z338" s="0" t="s">
        <v>137</v>
      </c>
      <c r="AA338" s="86"/>
      <c r="AI338" s="88"/>
    </row>
    <row r="339" customFormat="false" ht="15" hidden="false" customHeight="false" outlineLevel="0" collapsed="false">
      <c r="A339" s="59" t="n">
        <v>337</v>
      </c>
      <c r="B339" s="0" t="s">
        <v>132</v>
      </c>
      <c r="C339" s="85" t="n">
        <v>1.2</v>
      </c>
      <c r="D339" s="86" t="n">
        <v>0.645</v>
      </c>
      <c r="E339" s="87" t="n">
        <f aca="false">D339/C339</f>
        <v>0.5375</v>
      </c>
      <c r="F339" s="88" t="n">
        <f aca="false">IF(B339="Предпосевная обработка",300,IF(B339="Внесение удобрений",90,IF(B339="Уборка",1893,"Введите коректное значение")))</f>
        <v>1893</v>
      </c>
      <c r="G339" s="88" t="n">
        <v>2388</v>
      </c>
      <c r="H339" s="87" t="n">
        <f aca="false">(F339/G339)*100</f>
        <v>79.2713567839196</v>
      </c>
      <c r="I339" s="88" t="n">
        <v>20</v>
      </c>
      <c r="J339" s="87" t="n">
        <f aca="false">C339*L339</f>
        <v>0.528</v>
      </c>
      <c r="K339" s="86" t="n">
        <f aca="false">J339*3.67</f>
        <v>1.93776</v>
      </c>
      <c r="L339" s="86" t="n">
        <v>0.44</v>
      </c>
      <c r="M339" s="87" t="n">
        <f aca="false">(N339*O339)+(P339+Q339+R339)</f>
        <v>977.8</v>
      </c>
      <c r="N339" s="62" t="n">
        <v>368</v>
      </c>
      <c r="O339" s="0" t="n">
        <f aca="false">IF(Z339="Дизельное топливо",2.6,
 IF(Z339="Бензин",2.3,
 IF(Z339="Минеральные удобрения",0.89, IF(Z339="Пестициды",4.93,
 IF(Z339="Электроэнергия",0.5,"Введите коректное значение" )))))</f>
        <v>2.6</v>
      </c>
      <c r="P339" s="88" t="n">
        <v>12</v>
      </c>
      <c r="Q339" s="88" t="n">
        <v>1</v>
      </c>
      <c r="R339" s="88" t="n">
        <v>8</v>
      </c>
      <c r="S339" s="86" t="n">
        <f aca="false">M339+J339+E339+H339</f>
        <v>1058.13685678392</v>
      </c>
      <c r="T339" s="86"/>
      <c r="U339" s="87" t="n">
        <f aca="false">J339-S339</f>
        <v>-1057.60885678392</v>
      </c>
      <c r="V339" s="88" t="n">
        <v>53000</v>
      </c>
      <c r="W339" s="73" t="n">
        <v>3.999</v>
      </c>
      <c r="X339" s="87" t="n">
        <f aca="false">(W339+S339)/V339*100</f>
        <v>2.00402991846023</v>
      </c>
      <c r="Y339" s="0" t="str">
        <f aca="false">IF(AB339=1,"Предпосевная обработка",IF(AB339=2,"Внесение удобрений",IF(AB339=3,"Уборка","Введите коректное значение")))</f>
        <v>Введите коректное значение</v>
      </c>
      <c r="Z339" s="0" t="s">
        <v>137</v>
      </c>
      <c r="AA339" s="86"/>
      <c r="AI339" s="88"/>
    </row>
    <row r="340" customFormat="false" ht="15" hidden="false" customHeight="false" outlineLevel="0" collapsed="false">
      <c r="A340" s="59" t="n">
        <v>338</v>
      </c>
      <c r="B340" s="0" t="s">
        <v>134</v>
      </c>
      <c r="C340" s="85" t="n">
        <v>0.9</v>
      </c>
      <c r="D340" s="86" t="n">
        <v>0.645</v>
      </c>
      <c r="E340" s="87" t="n">
        <f aca="false">D340/C340</f>
        <v>0.716666666666667</v>
      </c>
      <c r="F340" s="88" t="n">
        <f aca="false">IF(B340="Предпосевная обработка",300,IF(B340="Внесение удобрений",90,IF(B340="Уборка",1893,"Введите коректное значение")))</f>
        <v>90</v>
      </c>
      <c r="G340" s="88" t="n">
        <v>2349</v>
      </c>
      <c r="H340" s="87" t="n">
        <f aca="false">(F340/G340)*100</f>
        <v>3.83141762452107</v>
      </c>
      <c r="I340" s="88" t="n">
        <v>23</v>
      </c>
      <c r="J340" s="87" t="n">
        <f aca="false">C340*L340</f>
        <v>0.396</v>
      </c>
      <c r="K340" s="86" t="n">
        <f aca="false">J340*3.67</f>
        <v>1.45332</v>
      </c>
      <c r="L340" s="86" t="n">
        <v>0.44</v>
      </c>
      <c r="M340" s="87" t="n">
        <f aca="false">(N340*O340)+(P340+Q340+R340)</f>
        <v>185</v>
      </c>
      <c r="N340" s="62" t="n">
        <v>326</v>
      </c>
      <c r="O340" s="0" t="n">
        <f aca="false">IF(Z340="Дизельное топливо",2.6,
 IF(Z340="Бензин",2.3,
 IF(Z340="Минеральные удобрения",0.89, IF(Z340="Пестициды",4.93,
 IF(Z340="Электроэнергия",0.5,"Введите коректное значение" )))))</f>
        <v>0.5</v>
      </c>
      <c r="P340" s="88" t="n">
        <v>11</v>
      </c>
      <c r="Q340" s="88" t="n">
        <v>2</v>
      </c>
      <c r="R340" s="88" t="n">
        <v>9</v>
      </c>
      <c r="S340" s="86" t="n">
        <f aca="false">M340+J340+E340+H340</f>
        <v>189.944084291188</v>
      </c>
      <c r="T340" s="86"/>
      <c r="U340" s="87" t="n">
        <f aca="false">J340-S340</f>
        <v>-189.548084291188</v>
      </c>
      <c r="V340" s="88" t="n">
        <v>60000</v>
      </c>
      <c r="W340" s="73" t="n">
        <v>5.16</v>
      </c>
      <c r="X340" s="87" t="n">
        <f aca="false">(W340+S340)/V340*100</f>
        <v>0.325173473818646</v>
      </c>
      <c r="Y340" s="0" t="str">
        <f aca="false">IF(AB340=1,"Предпосевная обработка",IF(AB340=2,"Внесение удобрений",IF(AB340=3,"Уборка","Введите коректное значение")))</f>
        <v>Введите коректное значение</v>
      </c>
      <c r="Z340" s="0" t="s">
        <v>139</v>
      </c>
      <c r="AA340" s="86"/>
      <c r="AI340" s="88"/>
    </row>
    <row r="341" customFormat="false" ht="15" hidden="false" customHeight="false" outlineLevel="0" collapsed="false">
      <c r="A341" s="59" t="n">
        <v>339</v>
      </c>
      <c r="B341" s="0" t="s">
        <v>134</v>
      </c>
      <c r="C341" s="85" t="n">
        <v>1.1</v>
      </c>
      <c r="D341" s="86" t="n">
        <v>0.645</v>
      </c>
      <c r="E341" s="87" t="n">
        <f aca="false">D341/C341</f>
        <v>0.586363636363636</v>
      </c>
      <c r="F341" s="88" t="n">
        <f aca="false">IF(B341="Предпосевная обработка",300,IF(B341="Внесение удобрений",90,IF(B341="Уборка",1893,"Введите коректное значение")))</f>
        <v>90</v>
      </c>
      <c r="G341" s="88" t="n">
        <v>2213</v>
      </c>
      <c r="H341" s="87" t="n">
        <f aca="false">(F341/G341)*100</f>
        <v>4.06687754179846</v>
      </c>
      <c r="I341" s="88" t="n">
        <v>21</v>
      </c>
      <c r="J341" s="87" t="n">
        <f aca="false">C341*L341</f>
        <v>0.484</v>
      </c>
      <c r="K341" s="86" t="n">
        <f aca="false">J341*3.67</f>
        <v>1.77628</v>
      </c>
      <c r="L341" s="86" t="n">
        <v>0.44</v>
      </c>
      <c r="M341" s="87" t="n">
        <f aca="false">(N341*O341)+(P341+Q341+R341)</f>
        <v>127.5</v>
      </c>
      <c r="N341" s="62" t="n">
        <v>209</v>
      </c>
      <c r="O341" s="0" t="n">
        <f aca="false">IF(Z341="Дизельное топливо",2.6,
 IF(Z341="Бензин",2.3,
 IF(Z341="Минеральные удобрения",0.89, IF(Z341="Пестициды",4.93,
 IF(Z341="Электроэнергия",0.5,"Введите коректное значение" )))))</f>
        <v>0.5</v>
      </c>
      <c r="P341" s="88" t="n">
        <v>12</v>
      </c>
      <c r="Q341" s="88" t="n">
        <v>2</v>
      </c>
      <c r="R341" s="88" t="n">
        <v>9</v>
      </c>
      <c r="S341" s="86" t="n">
        <f aca="false">M341+J341+E341+H341</f>
        <v>132.637241178162</v>
      </c>
      <c r="T341" s="86"/>
      <c r="U341" s="87" t="n">
        <f aca="false">J341-S341</f>
        <v>-132.153241178162</v>
      </c>
      <c r="V341" s="88" t="n">
        <v>57000</v>
      </c>
      <c r="W341" s="73" t="n">
        <v>4.263</v>
      </c>
      <c r="X341" s="87" t="n">
        <f aca="false">(W341+S341)/V341*100</f>
        <v>0.240175861716074</v>
      </c>
      <c r="Y341" s="0" t="str">
        <f aca="false">IF(AB341=1,"Предпосевная обработка",IF(AB341=2,"Внесение удобрений",IF(AB341=3,"Уборка","Введите коректное значение")))</f>
        <v>Введите коректное значение</v>
      </c>
      <c r="Z341" s="0" t="s">
        <v>139</v>
      </c>
      <c r="AA341" s="86"/>
      <c r="AI341" s="88"/>
    </row>
    <row r="342" customFormat="false" ht="15" hidden="false" customHeight="false" outlineLevel="0" collapsed="false">
      <c r="A342" s="59" t="n">
        <v>340</v>
      </c>
      <c r="B342" s="0" t="s">
        <v>132</v>
      </c>
      <c r="C342" s="85" t="n">
        <v>4.7</v>
      </c>
      <c r="D342" s="86" t="n">
        <v>0.645</v>
      </c>
      <c r="E342" s="87" t="n">
        <f aca="false">D342/C342</f>
        <v>0.137234042553192</v>
      </c>
      <c r="F342" s="88" t="n">
        <f aca="false">IF(B342="Предпосевная обработка",300,IF(B342="Внесение удобрений",90,IF(B342="Уборка",1893,"Введите коректное значение")))</f>
        <v>1893</v>
      </c>
      <c r="G342" s="88" t="n">
        <v>2096</v>
      </c>
      <c r="H342" s="87" t="n">
        <f aca="false">(F342/G342)*100</f>
        <v>90.3148854961832</v>
      </c>
      <c r="I342" s="88" t="n">
        <v>11</v>
      </c>
      <c r="J342" s="87" t="n">
        <f aca="false">C342*L342</f>
        <v>2.068</v>
      </c>
      <c r="K342" s="86" t="n">
        <f aca="false">J342*3.67</f>
        <v>7.58956</v>
      </c>
      <c r="L342" s="86" t="n">
        <v>0.44</v>
      </c>
      <c r="M342" s="87" t="n">
        <f aca="false">(N342*O342)+(P342+Q342+R342)</f>
        <v>344.7</v>
      </c>
      <c r="N342" s="62" t="n">
        <v>139</v>
      </c>
      <c r="O342" s="0" t="n">
        <f aca="false">IF(Z342="Дизельное топливо",2.6,
 IF(Z342="Бензин",2.3,
 IF(Z342="Минеральные удобрения",0.89, IF(Z342="Пестициды",4.93,
 IF(Z342="Электроэнергия",0.5,"Введите коректное значение" )))))</f>
        <v>2.3</v>
      </c>
      <c r="P342" s="88" t="n">
        <v>14</v>
      </c>
      <c r="Q342" s="88" t="n">
        <v>2</v>
      </c>
      <c r="R342" s="88" t="n">
        <v>9</v>
      </c>
      <c r="S342" s="86" t="n">
        <f aca="false">M342+J342+E342+H342</f>
        <v>437.220119538736</v>
      </c>
      <c r="T342" s="86"/>
      <c r="U342" s="87" t="n">
        <f aca="false">J342-S342</f>
        <v>-435.152119538736</v>
      </c>
      <c r="V342" s="88" t="n">
        <v>57000</v>
      </c>
      <c r="W342" s="73" t="n">
        <v>4.611</v>
      </c>
      <c r="X342" s="87" t="n">
        <f aca="false">(W342+S342)/V342*100</f>
        <v>0.775142314980239</v>
      </c>
      <c r="Y342" s="0" t="str">
        <f aca="false">IF(AB342=1,"Предпосевная обработка",IF(AB342=2,"Внесение удобрений",IF(AB342=3,"Уборка","Введите коректное значение")))</f>
        <v>Введите коректное значение</v>
      </c>
      <c r="Z342" s="0" t="s">
        <v>135</v>
      </c>
      <c r="AA342" s="86"/>
      <c r="AI342" s="88"/>
    </row>
    <row r="343" customFormat="false" ht="15" hidden="false" customHeight="false" outlineLevel="0" collapsed="false">
      <c r="A343" s="59" t="n">
        <v>341</v>
      </c>
      <c r="B343" s="0" t="s">
        <v>132</v>
      </c>
      <c r="C343" s="85" t="n">
        <v>1.5</v>
      </c>
      <c r="D343" s="86" t="n">
        <v>0.645</v>
      </c>
      <c r="E343" s="87" t="n">
        <f aca="false">D343/C343</f>
        <v>0.43</v>
      </c>
      <c r="F343" s="88" t="n">
        <f aca="false">IF(B343="Предпосевная обработка",300,IF(B343="Внесение удобрений",90,IF(B343="Уборка",1893,"Введите коректное значение")))</f>
        <v>1893</v>
      </c>
      <c r="G343" s="88" t="n">
        <v>2029</v>
      </c>
      <c r="H343" s="87" t="n">
        <f aca="false">(F343/G343)*100</f>
        <v>93.2971907343519</v>
      </c>
      <c r="I343" s="88" t="n">
        <v>23</v>
      </c>
      <c r="J343" s="87" t="n">
        <f aca="false">C343*L343</f>
        <v>0.66</v>
      </c>
      <c r="K343" s="86" t="n">
        <f aca="false">J343*3.67</f>
        <v>2.4222</v>
      </c>
      <c r="L343" s="86" t="n">
        <v>0.44</v>
      </c>
      <c r="M343" s="87" t="n">
        <f aca="false">(N343*O343)+(P343+Q343+R343)</f>
        <v>428.06</v>
      </c>
      <c r="N343" s="62" t="n">
        <v>454</v>
      </c>
      <c r="O343" s="0" t="n">
        <f aca="false">IF(Z343="Дизельное топливо",2.6,
 IF(Z343="Бензин",2.3,
 IF(Z343="Минеральные удобрения",0.89, IF(Z343="Пестициды",4.93,
 IF(Z343="Электроэнергия",0.5,"Введите коректное значение" )))))</f>
        <v>0.89</v>
      </c>
      <c r="P343" s="88" t="n">
        <v>14</v>
      </c>
      <c r="Q343" s="88" t="n">
        <v>1</v>
      </c>
      <c r="R343" s="88" t="n">
        <v>9</v>
      </c>
      <c r="S343" s="86" t="n">
        <f aca="false">M343+J343+E343+H343</f>
        <v>522.447190734352</v>
      </c>
      <c r="T343" s="86"/>
      <c r="U343" s="87" t="n">
        <f aca="false">J343-S343</f>
        <v>-521.787190734352</v>
      </c>
      <c r="V343" s="88" t="n">
        <v>53000</v>
      </c>
      <c r="W343" s="73" t="n">
        <v>5.394</v>
      </c>
      <c r="X343" s="87" t="n">
        <f aca="false">(W343+S343)/V343*100</f>
        <v>0.995926774970475</v>
      </c>
      <c r="Y343" s="0" t="str">
        <f aca="false">IF(AB343=1,"Предпосевная обработка",IF(AB343=2,"Внесение удобрений",IF(AB343=3,"Уборка","Введите коректное значение")))</f>
        <v>Введите коректное значение</v>
      </c>
      <c r="Z343" s="0" t="s">
        <v>133</v>
      </c>
      <c r="AA343" s="86"/>
      <c r="AI343" s="88"/>
    </row>
    <row r="344" customFormat="false" ht="15" hidden="false" customHeight="false" outlineLevel="0" collapsed="false">
      <c r="A344" s="59" t="n">
        <v>342</v>
      </c>
      <c r="B344" s="0" t="s">
        <v>132</v>
      </c>
      <c r="C344" s="85" t="n">
        <v>4.5</v>
      </c>
      <c r="D344" s="86" t="n">
        <v>0.645</v>
      </c>
      <c r="E344" s="87" t="n">
        <f aca="false">D344/C344</f>
        <v>0.143333333333333</v>
      </c>
      <c r="F344" s="88" t="n">
        <f aca="false">IF(B344="Предпосевная обработка",300,IF(B344="Внесение удобрений",90,IF(B344="Уборка",1893,"Введите коректное значение")))</f>
        <v>1893</v>
      </c>
      <c r="G344" s="88" t="n">
        <v>2141</v>
      </c>
      <c r="H344" s="87" t="n">
        <f aca="false">(F344/G344)*100</f>
        <v>88.4166277440449</v>
      </c>
      <c r="I344" s="88" t="n">
        <v>15</v>
      </c>
      <c r="J344" s="87" t="n">
        <f aca="false">C344*L344</f>
        <v>1.98</v>
      </c>
      <c r="K344" s="86" t="n">
        <f aca="false">J344*3.67</f>
        <v>7.2666</v>
      </c>
      <c r="L344" s="86" t="n">
        <v>0.44</v>
      </c>
      <c r="M344" s="87" t="n">
        <f aca="false">(N344*O344)+(P344+Q344+R344)</f>
        <v>234.15</v>
      </c>
      <c r="N344" s="62" t="n">
        <v>235</v>
      </c>
      <c r="O344" s="0" t="n">
        <f aca="false">IF(Z344="Дизельное топливо",2.6,
 IF(Z344="Бензин",2.3,
 IF(Z344="Минеральные удобрения",0.89, IF(Z344="Пестициды",4.93,
 IF(Z344="Электроэнергия",0.5,"Введите коректное значение" )))))</f>
        <v>0.89</v>
      </c>
      <c r="P344" s="88" t="n">
        <v>15</v>
      </c>
      <c r="Q344" s="88" t="n">
        <v>1</v>
      </c>
      <c r="R344" s="88" t="n">
        <v>9</v>
      </c>
      <c r="S344" s="86" t="n">
        <f aca="false">M344+J344+E344+H344</f>
        <v>324.689961077378</v>
      </c>
      <c r="T344" s="86"/>
      <c r="U344" s="87" t="n">
        <f aca="false">J344-S344</f>
        <v>-322.709961077378</v>
      </c>
      <c r="V344" s="88" t="n">
        <v>45000</v>
      </c>
      <c r="W344" s="73" t="n">
        <v>5.76</v>
      </c>
      <c r="X344" s="87" t="n">
        <f aca="false">(W344+S344)/V344*100</f>
        <v>0.734333246838618</v>
      </c>
      <c r="Y344" s="0" t="str">
        <f aca="false">IF(AB344=1,"Предпосевная обработка",IF(AB344=2,"Внесение удобрений",IF(AB344=3,"Уборка","Введите коректное значение")))</f>
        <v>Введите коректное значение</v>
      </c>
      <c r="Z344" s="0" t="s">
        <v>133</v>
      </c>
      <c r="AA344" s="86"/>
      <c r="AI344" s="88"/>
    </row>
    <row r="345" customFormat="false" ht="15" hidden="false" customHeight="false" outlineLevel="0" collapsed="false">
      <c r="A345" s="59" t="n">
        <v>343</v>
      </c>
      <c r="B345" s="0" t="s">
        <v>134</v>
      </c>
      <c r="C345" s="85" t="n">
        <v>5.2</v>
      </c>
      <c r="D345" s="86" t="n">
        <v>0.645</v>
      </c>
      <c r="E345" s="87" t="n">
        <f aca="false">D345/C345</f>
        <v>0.124038461538462</v>
      </c>
      <c r="F345" s="88" t="n">
        <f aca="false">IF(B345="Предпосевная обработка",300,IF(B345="Внесение удобрений",90,IF(B345="Уборка",1893,"Введите коректное значение")))</f>
        <v>90</v>
      </c>
      <c r="G345" s="88" t="n">
        <v>2277</v>
      </c>
      <c r="H345" s="87" t="n">
        <f aca="false">(F345/G345)*100</f>
        <v>3.95256916996047</v>
      </c>
      <c r="I345" s="88" t="n">
        <v>14</v>
      </c>
      <c r="J345" s="87" t="n">
        <f aca="false">C345*L345</f>
        <v>2.288</v>
      </c>
      <c r="K345" s="86" t="n">
        <f aca="false">J345*3.67</f>
        <v>8.39696</v>
      </c>
      <c r="L345" s="86" t="n">
        <v>0.44</v>
      </c>
      <c r="M345" s="87" t="n">
        <f aca="false">(N345*O345)+(P345+Q345+R345)</f>
        <v>555.9</v>
      </c>
      <c r="N345" s="62" t="n">
        <v>233</v>
      </c>
      <c r="O345" s="0" t="n">
        <f aca="false">IF(Z345="Дизельное топливо",2.6,
 IF(Z345="Бензин",2.3,
 IF(Z345="Минеральные удобрения",0.89, IF(Z345="Пестициды",4.93,
 IF(Z345="Электроэнергия",0.5,"Введите коректное значение" )))))</f>
        <v>2.3</v>
      </c>
      <c r="P345" s="88" t="n">
        <v>10</v>
      </c>
      <c r="Q345" s="88" t="n">
        <v>2</v>
      </c>
      <c r="R345" s="88" t="n">
        <v>8</v>
      </c>
      <c r="S345" s="86" t="n">
        <f aca="false">M345+J345+E345+H345</f>
        <v>562.264607631499</v>
      </c>
      <c r="T345" s="86"/>
      <c r="U345" s="87" t="n">
        <f aca="false">J345-S345</f>
        <v>-559.976607631499</v>
      </c>
      <c r="V345" s="88" t="n">
        <v>57000</v>
      </c>
      <c r="W345" s="73" t="n">
        <v>3.916</v>
      </c>
      <c r="X345" s="87" t="n">
        <f aca="false">(W345+S345)/V345*100</f>
        <v>0.993299311634209</v>
      </c>
      <c r="Y345" s="0" t="str">
        <f aca="false">IF(AB345=1,"Предпосевная обработка",IF(AB345=2,"Внесение удобрений",IF(AB345=3,"Уборка","Введите коректное значение")))</f>
        <v>Введите коректное значение</v>
      </c>
      <c r="Z345" s="0" t="s">
        <v>135</v>
      </c>
      <c r="AA345" s="86"/>
      <c r="AI345" s="88"/>
    </row>
    <row r="346" customFormat="false" ht="15" hidden="false" customHeight="false" outlineLevel="0" collapsed="false">
      <c r="A346" s="59" t="n">
        <v>344</v>
      </c>
      <c r="B346" s="0" t="s">
        <v>134</v>
      </c>
      <c r="C346" s="85" t="n">
        <v>1</v>
      </c>
      <c r="D346" s="86" t="n">
        <v>0.645</v>
      </c>
      <c r="E346" s="87" t="n">
        <f aca="false">D346/C346</f>
        <v>0.645</v>
      </c>
      <c r="F346" s="88" t="n">
        <f aca="false">IF(B346="Предпосевная обработка",300,IF(B346="Внесение удобрений",90,IF(B346="Уборка",1893,"Введите коректное значение")))</f>
        <v>90</v>
      </c>
      <c r="G346" s="88" t="n">
        <v>2105</v>
      </c>
      <c r="H346" s="87" t="n">
        <f aca="false">(F346/G346)*100</f>
        <v>4.27553444180523</v>
      </c>
      <c r="I346" s="88" t="n">
        <v>16</v>
      </c>
      <c r="J346" s="87" t="n">
        <f aca="false">C346*L346</f>
        <v>0.44</v>
      </c>
      <c r="K346" s="86" t="n">
        <f aca="false">J346*3.67</f>
        <v>1.6148</v>
      </c>
      <c r="L346" s="86" t="n">
        <v>0.44</v>
      </c>
      <c r="M346" s="87" t="n">
        <f aca="false">(N346*O346)+(P346+Q346+R346)</f>
        <v>802</v>
      </c>
      <c r="N346" s="62" t="n">
        <v>300</v>
      </c>
      <c r="O346" s="0" t="n">
        <f aca="false">IF(Z346="Дизельное топливо",2.6,
 IF(Z346="Бензин",2.3,
 IF(Z346="Минеральные удобрения",0.89, IF(Z346="Пестициды",4.93,
 IF(Z346="Электроэнергия",0.5,"Введите коректное значение" )))))</f>
        <v>2.6</v>
      </c>
      <c r="P346" s="88" t="n">
        <v>12</v>
      </c>
      <c r="Q346" s="88" t="n">
        <v>2</v>
      </c>
      <c r="R346" s="88" t="n">
        <v>8</v>
      </c>
      <c r="S346" s="86" t="n">
        <f aca="false">M346+J346+E346+H346</f>
        <v>807.360534441805</v>
      </c>
      <c r="T346" s="86"/>
      <c r="U346" s="87" t="n">
        <f aca="false">J346-S346</f>
        <v>-806.920534441805</v>
      </c>
      <c r="V346" s="88" t="n">
        <v>54000</v>
      </c>
      <c r="W346" s="73" t="n">
        <v>6.776</v>
      </c>
      <c r="X346" s="87" t="n">
        <f aca="false">(W346+S346)/V346*100</f>
        <v>1.50766024896631</v>
      </c>
      <c r="Y346" s="0" t="str">
        <f aca="false">IF(AB346=1,"Предпосевная обработка",IF(AB346=2,"Внесение удобрений",IF(AB346=3,"Уборка","Введите коректное значение")))</f>
        <v>Введите коректное значение</v>
      </c>
      <c r="Z346" s="0" t="s">
        <v>137</v>
      </c>
      <c r="AA346" s="86"/>
      <c r="AI346" s="88"/>
    </row>
    <row r="347" customFormat="false" ht="15" hidden="false" customHeight="false" outlineLevel="0" collapsed="false">
      <c r="A347" s="59" t="n">
        <v>345</v>
      </c>
      <c r="B347" s="0" t="s">
        <v>132</v>
      </c>
      <c r="C347" s="85" t="n">
        <v>2.2</v>
      </c>
      <c r="D347" s="86" t="n">
        <v>0.645</v>
      </c>
      <c r="E347" s="87" t="n">
        <f aca="false">D347/C347</f>
        <v>0.293181818181818</v>
      </c>
      <c r="F347" s="88" t="n">
        <f aca="false">IF(B347="Предпосевная обработка",300,IF(B347="Внесение удобрений",90,IF(B347="Уборка",1893,"Введите коректное значение")))</f>
        <v>1893</v>
      </c>
      <c r="G347" s="88" t="n">
        <v>2467</v>
      </c>
      <c r="H347" s="87" t="n">
        <f aca="false">(F347/G347)*100</f>
        <v>76.7328739359546</v>
      </c>
      <c r="I347" s="88" t="n">
        <v>24</v>
      </c>
      <c r="J347" s="87" t="n">
        <f aca="false">C347*L347</f>
        <v>0.968</v>
      </c>
      <c r="K347" s="86" t="n">
        <f aca="false">J347*3.67</f>
        <v>3.55256</v>
      </c>
      <c r="L347" s="86" t="n">
        <v>0.44</v>
      </c>
      <c r="M347" s="87" t="n">
        <f aca="false">(N347*O347)+(P347+Q347+R347)</f>
        <v>1081.3</v>
      </c>
      <c r="N347" s="62" t="n">
        <v>461</v>
      </c>
      <c r="O347" s="0" t="n">
        <f aca="false">IF(Z347="Дизельное топливо",2.6,
 IF(Z347="Бензин",2.3,
 IF(Z347="Минеральные удобрения",0.89, IF(Z347="Пестициды",4.93,
 IF(Z347="Электроэнергия",0.5,"Введите коректное значение" )))))</f>
        <v>2.3</v>
      </c>
      <c r="P347" s="88" t="n">
        <v>12</v>
      </c>
      <c r="Q347" s="88" t="n">
        <v>1</v>
      </c>
      <c r="R347" s="88" t="n">
        <v>8</v>
      </c>
      <c r="S347" s="86" t="n">
        <f aca="false">M347+J347+E347+H347</f>
        <v>1159.29405575414</v>
      </c>
      <c r="T347" s="86"/>
      <c r="U347" s="87" t="n">
        <f aca="false">J347-S347</f>
        <v>-1158.32605575414</v>
      </c>
      <c r="V347" s="88" t="n">
        <v>58000</v>
      </c>
      <c r="W347" s="73" t="n">
        <v>4.984</v>
      </c>
      <c r="X347" s="87" t="n">
        <f aca="false">(W347+S347)/V347*100</f>
        <v>2.00737595819679</v>
      </c>
      <c r="Y347" s="0" t="str">
        <f aca="false">IF(AB347=1,"Предпосевная обработка",IF(AB347=2,"Внесение удобрений",IF(AB347=3,"Уборка","Введите коректное значение")))</f>
        <v>Введите коректное значение</v>
      </c>
      <c r="Z347" s="0" t="s">
        <v>135</v>
      </c>
      <c r="AA347" s="86"/>
      <c r="AI347" s="88"/>
    </row>
    <row r="348" customFormat="false" ht="15" hidden="false" customHeight="false" outlineLevel="0" collapsed="false">
      <c r="A348" s="59" t="n">
        <v>346</v>
      </c>
      <c r="B348" s="0" t="s">
        <v>132</v>
      </c>
      <c r="C348" s="85" t="n">
        <v>4.6</v>
      </c>
      <c r="D348" s="86" t="n">
        <v>0.645</v>
      </c>
      <c r="E348" s="87" t="n">
        <f aca="false">D348/C348</f>
        <v>0.140217391304348</v>
      </c>
      <c r="F348" s="88" t="n">
        <f aca="false">IF(B348="Предпосевная обработка",300,IF(B348="Внесение удобрений",90,IF(B348="Уборка",1893,"Введите коректное значение")))</f>
        <v>1893</v>
      </c>
      <c r="G348" s="88" t="n">
        <v>2187</v>
      </c>
      <c r="H348" s="87" t="n">
        <f aca="false">(F348/G348)*100</f>
        <v>86.556927297668</v>
      </c>
      <c r="I348" s="88" t="n">
        <v>16</v>
      </c>
      <c r="J348" s="87" t="n">
        <f aca="false">C348*L348</f>
        <v>2.024</v>
      </c>
      <c r="K348" s="86" t="n">
        <f aca="false">J348*3.67</f>
        <v>7.42808</v>
      </c>
      <c r="L348" s="86" t="n">
        <v>0.44</v>
      </c>
      <c r="M348" s="87" t="n">
        <f aca="false">(N348*O348)+(P348+Q348+R348)</f>
        <v>530</v>
      </c>
      <c r="N348" s="62" t="n">
        <v>220</v>
      </c>
      <c r="O348" s="0" t="n">
        <f aca="false">IF(Z348="Дизельное топливо",2.6,
 IF(Z348="Бензин",2.3,
 IF(Z348="Минеральные удобрения",0.89, IF(Z348="Пестициды",4.93,
 IF(Z348="Электроэнергия",0.5,"Введите коректное значение" )))))</f>
        <v>2.3</v>
      </c>
      <c r="P348" s="88" t="n">
        <v>13</v>
      </c>
      <c r="Q348" s="88" t="n">
        <v>2</v>
      </c>
      <c r="R348" s="88" t="n">
        <v>9</v>
      </c>
      <c r="S348" s="86" t="n">
        <f aca="false">M348+J348+E348+H348</f>
        <v>618.721144688972</v>
      </c>
      <c r="T348" s="86"/>
      <c r="U348" s="87" t="n">
        <f aca="false">J348-S348</f>
        <v>-616.697144688972</v>
      </c>
      <c r="V348" s="88" t="n">
        <v>56000</v>
      </c>
      <c r="W348" s="73" t="n">
        <v>5.696</v>
      </c>
      <c r="X348" s="87" t="n">
        <f aca="false">(W348+S348)/V348*100</f>
        <v>1.11503061551602</v>
      </c>
      <c r="Y348" s="0" t="str">
        <f aca="false">IF(AB348=1,"Предпосевная обработка",IF(AB348=2,"Внесение удобрений",IF(AB348=3,"Уборка","Введите коректное значение")))</f>
        <v>Введите коректное значение</v>
      </c>
      <c r="Z348" s="0" t="s">
        <v>135</v>
      </c>
      <c r="AA348" s="86"/>
      <c r="AI348" s="88"/>
    </row>
    <row r="349" customFormat="false" ht="15" hidden="false" customHeight="false" outlineLevel="0" collapsed="false">
      <c r="A349" s="59" t="n">
        <v>347</v>
      </c>
      <c r="B349" s="0" t="s">
        <v>132</v>
      </c>
      <c r="C349" s="85" t="n">
        <v>1.3</v>
      </c>
      <c r="D349" s="86" t="n">
        <v>0.645</v>
      </c>
      <c r="E349" s="87" t="n">
        <f aca="false">D349/C349</f>
        <v>0.496153846153846</v>
      </c>
      <c r="F349" s="88" t="n">
        <f aca="false">IF(B349="Предпосевная обработка",300,IF(B349="Внесение удобрений",90,IF(B349="Уборка",1893,"Введите коректное значение")))</f>
        <v>1893</v>
      </c>
      <c r="G349" s="88" t="n">
        <v>2248</v>
      </c>
      <c r="H349" s="87" t="n">
        <f aca="false">(F349/G349)*100</f>
        <v>84.2081850533808</v>
      </c>
      <c r="I349" s="88" t="n">
        <v>19</v>
      </c>
      <c r="J349" s="87" t="n">
        <f aca="false">C349*L349</f>
        <v>0.572</v>
      </c>
      <c r="K349" s="86" t="n">
        <f aca="false">J349*3.67</f>
        <v>2.09924</v>
      </c>
      <c r="L349" s="86" t="n">
        <v>0.44</v>
      </c>
      <c r="M349" s="87" t="n">
        <f aca="false">(N349*O349)+(P349+Q349+R349)</f>
        <v>990</v>
      </c>
      <c r="N349" s="62" t="n">
        <v>420</v>
      </c>
      <c r="O349" s="0" t="n">
        <f aca="false">IF(Z349="Дизельное топливо",2.6,
 IF(Z349="Бензин",2.3,
 IF(Z349="Минеральные удобрения",0.89, IF(Z349="Пестициды",4.93,
 IF(Z349="Электроэнергия",0.5,"Введите коректное значение" )))))</f>
        <v>2.3</v>
      </c>
      <c r="P349" s="88" t="n">
        <v>13</v>
      </c>
      <c r="Q349" s="88" t="n">
        <v>2</v>
      </c>
      <c r="R349" s="88" t="n">
        <v>9</v>
      </c>
      <c r="S349" s="86" t="n">
        <f aca="false">M349+J349+E349+H349</f>
        <v>1075.27633889953</v>
      </c>
      <c r="T349" s="86"/>
      <c r="U349" s="87" t="n">
        <f aca="false">J349-S349</f>
        <v>-1074.70433889953</v>
      </c>
      <c r="V349" s="88" t="n">
        <v>63000</v>
      </c>
      <c r="W349" s="73" t="n">
        <v>4.23</v>
      </c>
      <c r="X349" s="87" t="n">
        <f aca="false">(W349+S349)/V349*100</f>
        <v>1.71350212523736</v>
      </c>
      <c r="Y349" s="0" t="str">
        <f aca="false">IF(AB349=1,"Предпосевная обработка",IF(AB349=2,"Внесение удобрений",IF(AB349=3,"Уборка","Введите коректное значение")))</f>
        <v>Введите коректное значение</v>
      </c>
      <c r="Z349" s="0" t="s">
        <v>135</v>
      </c>
      <c r="AA349" s="86"/>
      <c r="AI349" s="88"/>
    </row>
    <row r="350" customFormat="false" ht="15" hidden="false" customHeight="false" outlineLevel="0" collapsed="false">
      <c r="A350" s="59" t="n">
        <v>348</v>
      </c>
      <c r="B350" s="0" t="s">
        <v>132</v>
      </c>
      <c r="C350" s="85" t="n">
        <v>2.2</v>
      </c>
      <c r="D350" s="86" t="n">
        <v>0.645</v>
      </c>
      <c r="E350" s="87" t="n">
        <f aca="false">D350/C350</f>
        <v>0.293181818181818</v>
      </c>
      <c r="F350" s="88" t="n">
        <f aca="false">IF(B350="Предпосевная обработка",300,IF(B350="Внесение удобрений",90,IF(B350="Уборка",1893,"Введите коректное значение")))</f>
        <v>1893</v>
      </c>
      <c r="G350" s="88" t="n">
        <v>2157</v>
      </c>
      <c r="H350" s="87" t="n">
        <f aca="false">(F350/G350)*100</f>
        <v>87.7607788595271</v>
      </c>
      <c r="I350" s="88" t="n">
        <v>28</v>
      </c>
      <c r="J350" s="87" t="n">
        <f aca="false">C350*L350</f>
        <v>0.968</v>
      </c>
      <c r="K350" s="86" t="n">
        <f aca="false">J350*3.67</f>
        <v>3.55256</v>
      </c>
      <c r="L350" s="86" t="n">
        <v>0.44</v>
      </c>
      <c r="M350" s="87" t="n">
        <f aca="false">(N350*O350)+(P350+Q350+R350)</f>
        <v>2161.62</v>
      </c>
      <c r="N350" s="62" t="n">
        <v>434</v>
      </c>
      <c r="O350" s="0" t="n">
        <f aca="false">IF(Z350="Дизельное топливо",2.6,
 IF(Z350="Бензин",2.3,
 IF(Z350="Минеральные удобрения",0.89, IF(Z350="Пестициды",4.93,
 IF(Z350="Электроэнергия",0.5,"Введите коректное значение" )))))</f>
        <v>4.93</v>
      </c>
      <c r="P350" s="88" t="n">
        <v>11</v>
      </c>
      <c r="Q350" s="88" t="n">
        <v>2</v>
      </c>
      <c r="R350" s="88" t="n">
        <v>9</v>
      </c>
      <c r="S350" s="86" t="n">
        <f aca="false">M350+J350+E350+H350</f>
        <v>2250.64196067771</v>
      </c>
      <c r="T350" s="86"/>
      <c r="U350" s="87" t="n">
        <f aca="false">J350-S350</f>
        <v>-2249.67396067771</v>
      </c>
      <c r="V350" s="88" t="n">
        <v>47000</v>
      </c>
      <c r="W350" s="73" t="n">
        <v>4.508</v>
      </c>
      <c r="X350" s="87" t="n">
        <f aca="false">(W350+S350)/V350*100</f>
        <v>4.79819140569725</v>
      </c>
      <c r="Y350" s="0" t="str">
        <f aca="false">IF(AB350=1,"Предпосевная обработка",IF(AB350=2,"Внесение удобрений",IF(AB350=3,"Уборка","Введите коректное значение")))</f>
        <v>Введите коректное значение</v>
      </c>
      <c r="Z350" s="0" t="s">
        <v>138</v>
      </c>
      <c r="AA350" s="86"/>
      <c r="AI350" s="88"/>
    </row>
    <row r="351" customFormat="false" ht="15" hidden="false" customHeight="false" outlineLevel="0" collapsed="false">
      <c r="A351" s="59" t="n">
        <v>349</v>
      </c>
      <c r="B351" s="0" t="s">
        <v>132</v>
      </c>
      <c r="C351" s="85" t="n">
        <v>3.7</v>
      </c>
      <c r="D351" s="86" t="n">
        <v>0.645</v>
      </c>
      <c r="E351" s="87" t="n">
        <f aca="false">D351/C351</f>
        <v>0.174324324324324</v>
      </c>
      <c r="F351" s="88" t="n">
        <f aca="false">IF(B351="Предпосевная обработка",300,IF(B351="Внесение удобрений",90,IF(B351="Уборка",1893,"Введите коректное значение")))</f>
        <v>1893</v>
      </c>
      <c r="G351" s="88" t="n">
        <v>2350</v>
      </c>
      <c r="H351" s="87" t="n">
        <f aca="false">(F351/G351)*100</f>
        <v>80.5531914893617</v>
      </c>
      <c r="I351" s="88" t="n">
        <v>23</v>
      </c>
      <c r="J351" s="87" t="n">
        <f aca="false">C351*L351</f>
        <v>1.628</v>
      </c>
      <c r="K351" s="86" t="n">
        <f aca="false">J351*3.67</f>
        <v>5.97476</v>
      </c>
      <c r="L351" s="86" t="n">
        <v>0.44</v>
      </c>
      <c r="M351" s="87" t="n">
        <f aca="false">(N351*O351)+(P351+Q351+R351)</f>
        <v>1887.54</v>
      </c>
      <c r="N351" s="62" t="n">
        <v>378</v>
      </c>
      <c r="O351" s="0" t="n">
        <f aca="false">IF(Z351="Дизельное топливо",2.6,
 IF(Z351="Бензин",2.3,
 IF(Z351="Минеральные удобрения",0.89, IF(Z351="Пестициды",4.93,
 IF(Z351="Электроэнергия",0.5,"Введите коректное значение" )))))</f>
        <v>4.93</v>
      </c>
      <c r="P351" s="88" t="n">
        <v>14</v>
      </c>
      <c r="Q351" s="88" t="n">
        <v>2</v>
      </c>
      <c r="R351" s="88" t="n">
        <v>8</v>
      </c>
      <c r="S351" s="86" t="n">
        <f aca="false">M351+J351+E351+H351</f>
        <v>1969.89551581369</v>
      </c>
      <c r="T351" s="86"/>
      <c r="U351" s="87" t="n">
        <f aca="false">J351-S351</f>
        <v>-1968.26751581369</v>
      </c>
      <c r="V351" s="88" t="n">
        <v>53000</v>
      </c>
      <c r="W351" s="73" t="n">
        <v>4.641</v>
      </c>
      <c r="X351" s="87" t="n">
        <f aca="false">(W351+S351)/V351*100</f>
        <v>3.72554059587488</v>
      </c>
      <c r="Y351" s="0" t="str">
        <f aca="false">IF(AB351=1,"Предпосевная обработка",IF(AB351=2,"Внесение удобрений",IF(AB351=3,"Уборка","Введите коректное значение")))</f>
        <v>Введите коректное значение</v>
      </c>
      <c r="Z351" s="0" t="s">
        <v>138</v>
      </c>
      <c r="AA351" s="86"/>
      <c r="AI351" s="88"/>
    </row>
    <row r="352" customFormat="false" ht="15" hidden="false" customHeight="false" outlineLevel="0" collapsed="false">
      <c r="A352" s="59" t="n">
        <v>350</v>
      </c>
      <c r="B352" s="0" t="s">
        <v>134</v>
      </c>
      <c r="C352" s="85" t="n">
        <v>4.3</v>
      </c>
      <c r="D352" s="86" t="n">
        <v>0.645</v>
      </c>
      <c r="E352" s="87" t="n">
        <f aca="false">D352/C352</f>
        <v>0.15</v>
      </c>
      <c r="F352" s="88" t="n">
        <f aca="false">IF(B352="Предпосевная обработка",300,IF(B352="Внесение удобрений",90,IF(B352="Уборка",1893,"Введите коректное значение")))</f>
        <v>90</v>
      </c>
      <c r="G352" s="88" t="n">
        <v>2203</v>
      </c>
      <c r="H352" s="87" t="n">
        <f aca="false">(F352/G352)*100</f>
        <v>4.08533817521562</v>
      </c>
      <c r="I352" s="88" t="n">
        <v>10</v>
      </c>
      <c r="J352" s="87" t="n">
        <f aca="false">C352*L352</f>
        <v>1.892</v>
      </c>
      <c r="K352" s="86" t="n">
        <f aca="false">J352*3.67</f>
        <v>6.94364</v>
      </c>
      <c r="L352" s="86" t="n">
        <v>0.44</v>
      </c>
      <c r="M352" s="87" t="n">
        <f aca="false">(N352*O352)+(P352+Q352+R352)</f>
        <v>195.5</v>
      </c>
      <c r="N352" s="62" t="n">
        <v>349</v>
      </c>
      <c r="O352" s="0" t="n">
        <f aca="false">IF(Z352="Дизельное топливо",2.6,
 IF(Z352="Бензин",2.3,
 IF(Z352="Минеральные удобрения",0.89, IF(Z352="Пестициды",4.93,
 IF(Z352="Электроэнергия",0.5,"Введите коректное значение" )))))</f>
        <v>0.5</v>
      </c>
      <c r="P352" s="88" t="n">
        <v>10</v>
      </c>
      <c r="Q352" s="88" t="n">
        <v>2</v>
      </c>
      <c r="R352" s="88" t="n">
        <v>9</v>
      </c>
      <c r="S352" s="86" t="n">
        <f aca="false">M352+J352+E352+H352</f>
        <v>201.627338175216</v>
      </c>
      <c r="T352" s="86"/>
      <c r="U352" s="87" t="n">
        <f aca="false">J352-S352</f>
        <v>-199.735338175216</v>
      </c>
      <c r="V352" s="88" t="n">
        <v>51000</v>
      </c>
      <c r="W352" s="73" t="n">
        <v>3.612</v>
      </c>
      <c r="X352" s="87" t="n">
        <f aca="false">(W352+S352)/V352*100</f>
        <v>0.402430074853364</v>
      </c>
      <c r="Y352" s="0" t="str">
        <f aca="false">IF(AB352=1,"Предпосевная обработка",IF(AB352=2,"Внесение удобрений",IF(AB352=3,"Уборка","Введите коректное значение")))</f>
        <v>Введите коректное значение</v>
      </c>
      <c r="Z352" s="0" t="s">
        <v>139</v>
      </c>
      <c r="AA352" s="86"/>
      <c r="AI352" s="88"/>
    </row>
    <row r="353" customFormat="false" ht="15" hidden="false" customHeight="false" outlineLevel="0" collapsed="false">
      <c r="A353" s="59" t="n">
        <v>351</v>
      </c>
      <c r="B353" s="0" t="s">
        <v>134</v>
      </c>
      <c r="C353" s="85" t="n">
        <v>6.7</v>
      </c>
      <c r="D353" s="86" t="n">
        <v>0.645</v>
      </c>
      <c r="E353" s="87" t="n">
        <f aca="false">D353/C353</f>
        <v>0.0962686567164179</v>
      </c>
      <c r="F353" s="88" t="n">
        <f aca="false">IF(B353="Предпосевная обработка",300,IF(B353="Внесение удобрений",90,IF(B353="Уборка",1893,"Введите коректное значение")))</f>
        <v>90</v>
      </c>
      <c r="G353" s="88" t="n">
        <v>2031</v>
      </c>
      <c r="H353" s="87" t="n">
        <f aca="false">(F353/G353)*100</f>
        <v>4.43131462333826</v>
      </c>
      <c r="I353" s="88" t="n">
        <v>19</v>
      </c>
      <c r="J353" s="87" t="n">
        <f aca="false">C353*L353</f>
        <v>2.948</v>
      </c>
      <c r="K353" s="86" t="n">
        <f aca="false">J353*3.67</f>
        <v>10.81916</v>
      </c>
      <c r="L353" s="86" t="n">
        <v>0.44</v>
      </c>
      <c r="M353" s="87" t="n">
        <f aca="false">(N353*O353)+(P353+Q353+R353)</f>
        <v>784</v>
      </c>
      <c r="N353" s="62" t="n">
        <v>330</v>
      </c>
      <c r="O353" s="0" t="n">
        <f aca="false">IF(Z353="Дизельное топливо",2.6,
 IF(Z353="Бензин",2.3,
 IF(Z353="Минеральные удобрения",0.89, IF(Z353="Пестициды",4.93,
 IF(Z353="Электроэнергия",0.5,"Введите коректное значение" )))))</f>
        <v>2.3</v>
      </c>
      <c r="P353" s="88" t="n">
        <v>15</v>
      </c>
      <c r="Q353" s="88" t="n">
        <v>2</v>
      </c>
      <c r="R353" s="88" t="n">
        <v>8</v>
      </c>
      <c r="S353" s="86" t="n">
        <f aca="false">M353+J353+E353+H353</f>
        <v>791.475583280055</v>
      </c>
      <c r="T353" s="86"/>
      <c r="U353" s="87" t="n">
        <f aca="false">J353-S353</f>
        <v>-788.527583280055</v>
      </c>
      <c r="V353" s="88" t="n">
        <v>45000</v>
      </c>
      <c r="W353" s="73" t="n">
        <v>4.956</v>
      </c>
      <c r="X353" s="87" t="n">
        <f aca="false">(W353+S353)/V353*100</f>
        <v>1.76984796284457</v>
      </c>
      <c r="Y353" s="0" t="str">
        <f aca="false">IF(AB353=1,"Предпосевная обработка",IF(AB353=2,"Внесение удобрений",IF(AB353=3,"Уборка","Введите коректное значение")))</f>
        <v>Введите коректное значение</v>
      </c>
      <c r="Z353" s="0" t="s">
        <v>135</v>
      </c>
      <c r="AA353" s="86"/>
      <c r="AI353" s="88"/>
    </row>
    <row r="354" customFormat="false" ht="15" hidden="false" customHeight="false" outlineLevel="0" collapsed="false">
      <c r="A354" s="59" t="n">
        <v>352</v>
      </c>
      <c r="B354" s="0" t="s">
        <v>132</v>
      </c>
      <c r="C354" s="85" t="n">
        <v>5.4</v>
      </c>
      <c r="D354" s="86" t="n">
        <v>0.645</v>
      </c>
      <c r="E354" s="87" t="n">
        <f aca="false">D354/C354</f>
        <v>0.119444444444444</v>
      </c>
      <c r="F354" s="88" t="n">
        <f aca="false">IF(B354="Предпосевная обработка",300,IF(B354="Внесение удобрений",90,IF(B354="Уборка",1893,"Введите коректное значение")))</f>
        <v>1893</v>
      </c>
      <c r="G354" s="88" t="n">
        <v>2130</v>
      </c>
      <c r="H354" s="87" t="n">
        <f aca="false">(F354/G354)*100</f>
        <v>88.8732394366197</v>
      </c>
      <c r="I354" s="88" t="n">
        <v>19</v>
      </c>
      <c r="J354" s="87" t="n">
        <f aca="false">C354*L354</f>
        <v>2.376</v>
      </c>
      <c r="K354" s="86" t="n">
        <f aca="false">J354*3.67</f>
        <v>8.71992</v>
      </c>
      <c r="L354" s="86" t="n">
        <v>0.44</v>
      </c>
      <c r="M354" s="87" t="n">
        <f aca="false">(N354*O354)+(P354+Q354+R354)</f>
        <v>292.56</v>
      </c>
      <c r="N354" s="62" t="n">
        <v>304</v>
      </c>
      <c r="O354" s="0" t="n">
        <f aca="false">IF(Z354="Дизельное топливо",2.6,
 IF(Z354="Бензин",2.3,
 IF(Z354="Минеральные удобрения",0.89, IF(Z354="Пестициды",4.93,
 IF(Z354="Электроэнергия",0.5,"Введите коректное значение" )))))</f>
        <v>0.89</v>
      </c>
      <c r="P354" s="88" t="n">
        <v>11</v>
      </c>
      <c r="Q354" s="88" t="n">
        <v>2</v>
      </c>
      <c r="R354" s="88" t="n">
        <v>9</v>
      </c>
      <c r="S354" s="86" t="n">
        <f aca="false">M354+J354+E354+H354</f>
        <v>383.928683881064</v>
      </c>
      <c r="T354" s="86"/>
      <c r="U354" s="87" t="n">
        <f aca="false">J354-S354</f>
        <v>-381.552683881064</v>
      </c>
      <c r="V354" s="88" t="n">
        <v>61000</v>
      </c>
      <c r="W354" s="73" t="n">
        <v>6.66</v>
      </c>
      <c r="X354" s="87" t="n">
        <f aca="false">(W354+S354)/V354*100</f>
        <v>0.64030931783781</v>
      </c>
      <c r="Y354" s="0" t="str">
        <f aca="false">IF(AB354=1,"Предпосевная обработка",IF(AB354=2,"Внесение удобрений",IF(AB354=3,"Уборка","Введите коректное значение")))</f>
        <v>Введите коректное значение</v>
      </c>
      <c r="Z354" s="0" t="s">
        <v>133</v>
      </c>
      <c r="AA354" s="86"/>
      <c r="AI354" s="88"/>
    </row>
    <row r="355" customFormat="false" ht="15" hidden="false" customHeight="false" outlineLevel="0" collapsed="false">
      <c r="A355" s="59" t="n">
        <v>353</v>
      </c>
      <c r="B355" s="0" t="s">
        <v>132</v>
      </c>
      <c r="C355" s="85" t="n">
        <v>1.8</v>
      </c>
      <c r="D355" s="86" t="n">
        <v>0.645</v>
      </c>
      <c r="E355" s="87" t="n">
        <f aca="false">D355/C355</f>
        <v>0.358333333333333</v>
      </c>
      <c r="F355" s="88" t="n">
        <f aca="false">IF(B355="Предпосевная обработка",300,IF(B355="Внесение удобрений",90,IF(B355="Уборка",1893,"Введите коректное значение")))</f>
        <v>1893</v>
      </c>
      <c r="G355" s="88" t="n">
        <v>2338</v>
      </c>
      <c r="H355" s="87" t="n">
        <f aca="false">(F355/G355)*100</f>
        <v>80.9666381522669</v>
      </c>
      <c r="I355" s="88" t="n">
        <v>23</v>
      </c>
      <c r="J355" s="87" t="n">
        <f aca="false">C355*L355</f>
        <v>0.792</v>
      </c>
      <c r="K355" s="86" t="n">
        <f aca="false">J355*3.67</f>
        <v>2.90664</v>
      </c>
      <c r="L355" s="86" t="n">
        <v>0.44</v>
      </c>
      <c r="M355" s="87" t="n">
        <f aca="false">(N355*O355)+(P355+Q355+R355)</f>
        <v>725.06</v>
      </c>
      <c r="N355" s="62" t="n">
        <v>142</v>
      </c>
      <c r="O355" s="0" t="n">
        <f aca="false">IF(Z355="Дизельное топливо",2.6,
 IF(Z355="Бензин",2.3,
 IF(Z355="Минеральные удобрения",0.89, IF(Z355="Пестициды",4.93,
 IF(Z355="Электроэнергия",0.5,"Введите коректное значение" )))))</f>
        <v>4.93</v>
      </c>
      <c r="P355" s="88" t="n">
        <v>14</v>
      </c>
      <c r="Q355" s="88" t="n">
        <v>2</v>
      </c>
      <c r="R355" s="88" t="n">
        <v>9</v>
      </c>
      <c r="S355" s="86" t="n">
        <f aca="false">M355+J355+E355+H355</f>
        <v>807.1769714856</v>
      </c>
      <c r="T355" s="86"/>
      <c r="U355" s="87" t="n">
        <f aca="false">J355-S355</f>
        <v>-806.3849714856</v>
      </c>
      <c r="V355" s="88" t="n">
        <v>45000</v>
      </c>
      <c r="W355" s="73" t="n">
        <v>4.23</v>
      </c>
      <c r="X355" s="87" t="n">
        <f aca="false">(W355+S355)/V355*100</f>
        <v>1.80312660330133</v>
      </c>
      <c r="Y355" s="0" t="str">
        <f aca="false">IF(AB355=1,"Предпосевная обработка",IF(AB355=2,"Внесение удобрений",IF(AB355=3,"Уборка","Введите коректное значение")))</f>
        <v>Введите коректное значение</v>
      </c>
      <c r="Z355" s="0" t="s">
        <v>138</v>
      </c>
      <c r="AA355" s="86"/>
      <c r="AI355" s="88"/>
    </row>
    <row r="356" customFormat="false" ht="15" hidden="false" customHeight="false" outlineLevel="0" collapsed="false">
      <c r="A356" s="59" t="n">
        <v>354</v>
      </c>
      <c r="B356" s="0" t="s">
        <v>132</v>
      </c>
      <c r="C356" s="85" t="n">
        <v>4.8</v>
      </c>
      <c r="D356" s="86" t="n">
        <v>0.645</v>
      </c>
      <c r="E356" s="87" t="n">
        <f aca="false">D356/C356</f>
        <v>0.134375</v>
      </c>
      <c r="F356" s="88" t="n">
        <f aca="false">IF(B356="Предпосевная обработка",300,IF(B356="Внесение удобрений",90,IF(B356="Уборка",1893,"Введите коректное значение")))</f>
        <v>1893</v>
      </c>
      <c r="G356" s="88" t="n">
        <v>2136</v>
      </c>
      <c r="H356" s="87" t="n">
        <f aca="false">(F356/G356)*100</f>
        <v>88.623595505618</v>
      </c>
      <c r="I356" s="88" t="n">
        <v>21</v>
      </c>
      <c r="J356" s="87" t="n">
        <f aca="false">C356*L356</f>
        <v>2.112</v>
      </c>
      <c r="K356" s="86" t="n">
        <f aca="false">J356*3.67</f>
        <v>7.75104</v>
      </c>
      <c r="L356" s="86" t="n">
        <v>0.44</v>
      </c>
      <c r="M356" s="87" t="n">
        <f aca="false">(N356*O356)+(P356+Q356+R356)</f>
        <v>2240.5</v>
      </c>
      <c r="N356" s="62" t="n">
        <v>450</v>
      </c>
      <c r="O356" s="0" t="n">
        <f aca="false">IF(Z356="Дизельное топливо",2.6,
 IF(Z356="Бензин",2.3,
 IF(Z356="Минеральные удобрения",0.89, IF(Z356="Пестициды",4.93,
 IF(Z356="Электроэнергия",0.5,"Введите коректное значение" )))))</f>
        <v>4.93</v>
      </c>
      <c r="P356" s="88" t="n">
        <v>11</v>
      </c>
      <c r="Q356" s="88" t="n">
        <v>2</v>
      </c>
      <c r="R356" s="88" t="n">
        <v>9</v>
      </c>
      <c r="S356" s="86" t="n">
        <f aca="false">M356+J356+E356+H356</f>
        <v>2331.36997050562</v>
      </c>
      <c r="T356" s="86"/>
      <c r="U356" s="87" t="n">
        <f aca="false">J356-S356</f>
        <v>-2329.25797050562</v>
      </c>
      <c r="V356" s="88" t="n">
        <v>64000</v>
      </c>
      <c r="W356" s="73" t="n">
        <v>3.87</v>
      </c>
      <c r="X356" s="87" t="n">
        <f aca="false">(W356+S356)/V356*100</f>
        <v>3.64881245391503</v>
      </c>
      <c r="Y356" s="0" t="str">
        <f aca="false">IF(AB356=1,"Предпосевная обработка",IF(AB356=2,"Внесение удобрений",IF(AB356=3,"Уборка","Введите коректное значение")))</f>
        <v>Введите коректное значение</v>
      </c>
      <c r="Z356" s="0" t="s">
        <v>138</v>
      </c>
      <c r="AA356" s="86"/>
      <c r="AI356" s="88"/>
    </row>
    <row r="357" customFormat="false" ht="15" hidden="false" customHeight="false" outlineLevel="0" collapsed="false">
      <c r="A357" s="59" t="n">
        <v>355</v>
      </c>
      <c r="B357" s="0" t="s">
        <v>134</v>
      </c>
      <c r="C357" s="85" t="n">
        <v>6.7</v>
      </c>
      <c r="D357" s="86" t="n">
        <v>0.645</v>
      </c>
      <c r="E357" s="87" t="n">
        <f aca="false">D357/C357</f>
        <v>0.0962686567164179</v>
      </c>
      <c r="F357" s="88" t="n">
        <f aca="false">IF(B357="Предпосевная обработка",300,IF(B357="Внесение удобрений",90,IF(B357="Уборка",1893,"Введите коректное значение")))</f>
        <v>90</v>
      </c>
      <c r="G357" s="88" t="n">
        <v>2129</v>
      </c>
      <c r="H357" s="87" t="n">
        <f aca="false">(F357/G357)*100</f>
        <v>4.22733677782997</v>
      </c>
      <c r="I357" s="88" t="n">
        <v>25</v>
      </c>
      <c r="J357" s="87" t="n">
        <f aca="false">C357*L357</f>
        <v>2.948</v>
      </c>
      <c r="K357" s="86" t="n">
        <f aca="false">J357*3.67</f>
        <v>10.81916</v>
      </c>
      <c r="L357" s="86" t="n">
        <v>0.44</v>
      </c>
      <c r="M357" s="87" t="n">
        <f aca="false">(N357*O357)+(P357+Q357+R357)</f>
        <v>311.8</v>
      </c>
      <c r="N357" s="62" t="n">
        <v>113</v>
      </c>
      <c r="O357" s="0" t="n">
        <f aca="false">IF(Z357="Дизельное топливо",2.6,
 IF(Z357="Бензин",2.3,
 IF(Z357="Минеральные удобрения",0.89, IF(Z357="Пестициды",4.93,
 IF(Z357="Электроэнергия",0.5,"Введите коректное значение" )))))</f>
        <v>2.6</v>
      </c>
      <c r="P357" s="88" t="n">
        <v>10</v>
      </c>
      <c r="Q357" s="88" t="n">
        <v>1</v>
      </c>
      <c r="R357" s="88" t="n">
        <v>7</v>
      </c>
      <c r="S357" s="86" t="n">
        <f aca="false">M357+J357+E357+H357</f>
        <v>319.071605434546</v>
      </c>
      <c r="T357" s="86"/>
      <c r="U357" s="87" t="n">
        <f aca="false">J357-S357</f>
        <v>-316.123605434546</v>
      </c>
      <c r="V357" s="88" t="n">
        <v>51000</v>
      </c>
      <c r="W357" s="73" t="n">
        <v>5.04</v>
      </c>
      <c r="X357" s="87" t="n">
        <f aca="false">(W357+S357)/V357*100</f>
        <v>0.635512951832444</v>
      </c>
      <c r="Y357" s="0" t="str">
        <f aca="false">IF(AB357=1,"Предпосевная обработка",IF(AB357=2,"Внесение удобрений",IF(AB357=3,"Уборка","Введите коректное значение")))</f>
        <v>Введите коректное значение</v>
      </c>
      <c r="Z357" s="0" t="s">
        <v>137</v>
      </c>
      <c r="AA357" s="86"/>
      <c r="AI357" s="88"/>
    </row>
    <row r="358" customFormat="false" ht="15" hidden="false" customHeight="false" outlineLevel="0" collapsed="false">
      <c r="A358" s="59" t="n">
        <v>356</v>
      </c>
      <c r="B358" s="0" t="s">
        <v>136</v>
      </c>
      <c r="C358" s="85" t="n">
        <v>5.5</v>
      </c>
      <c r="D358" s="86" t="n">
        <v>0.645</v>
      </c>
      <c r="E358" s="87" t="n">
        <f aca="false">D358/C358</f>
        <v>0.117272727272727</v>
      </c>
      <c r="F358" s="88" t="n">
        <f aca="false">IF(B358="Предпосевная обработка",300,IF(B358="Внесение удобрений",90,IF(B358="Уборка",1893,"Введите коректное значение")))</f>
        <v>300</v>
      </c>
      <c r="G358" s="88" t="n">
        <v>2262</v>
      </c>
      <c r="H358" s="87" t="n">
        <f aca="false">(F358/G358)*100</f>
        <v>13.262599469496</v>
      </c>
      <c r="I358" s="88" t="n">
        <v>22</v>
      </c>
      <c r="J358" s="87" t="n">
        <f aca="false">C358*L358</f>
        <v>2.42</v>
      </c>
      <c r="K358" s="86" t="n">
        <f aca="false">J358*3.67</f>
        <v>8.8814</v>
      </c>
      <c r="L358" s="86" t="n">
        <v>0.44</v>
      </c>
      <c r="M358" s="87" t="n">
        <f aca="false">(N358*O358)+(P358+Q358+R358)</f>
        <v>201.11</v>
      </c>
      <c r="N358" s="62" t="n">
        <v>199</v>
      </c>
      <c r="O358" s="0" t="n">
        <f aca="false">IF(Z358="Дизельное топливо",2.6,
 IF(Z358="Бензин",2.3,
 IF(Z358="Минеральные удобрения",0.89, IF(Z358="Пестициды",4.93,
 IF(Z358="Электроэнергия",0.5,"Введите коректное значение" )))))</f>
        <v>0.89</v>
      </c>
      <c r="P358" s="88" t="n">
        <v>15</v>
      </c>
      <c r="Q358" s="88" t="n">
        <v>1</v>
      </c>
      <c r="R358" s="88" t="n">
        <v>8</v>
      </c>
      <c r="S358" s="86" t="n">
        <f aca="false">M358+J358+E358+H358</f>
        <v>216.909872196769</v>
      </c>
      <c r="T358" s="86"/>
      <c r="U358" s="87" t="n">
        <f aca="false">J358-S358</f>
        <v>-214.489872196769</v>
      </c>
      <c r="V358" s="88" t="n">
        <v>51000</v>
      </c>
      <c r="W358" s="73" t="n">
        <v>5.278</v>
      </c>
      <c r="X358" s="87" t="n">
        <f aca="false">(W358+S358)/V358*100</f>
        <v>0.435662494503468</v>
      </c>
      <c r="Y358" s="0" t="str">
        <f aca="false">IF(AB358=1,"Предпосевная обработка",IF(AB358=2,"Внесение удобрений",IF(AB358=3,"Уборка","Введите коректное значение")))</f>
        <v>Введите коректное значение</v>
      </c>
      <c r="Z358" s="0" t="s">
        <v>133</v>
      </c>
      <c r="AA358" s="86"/>
      <c r="AI358" s="88"/>
    </row>
    <row r="359" customFormat="false" ht="15" hidden="false" customHeight="false" outlineLevel="0" collapsed="false">
      <c r="A359" s="59" t="n">
        <v>357</v>
      </c>
      <c r="B359" s="0" t="s">
        <v>136</v>
      </c>
      <c r="C359" s="85" t="n">
        <v>1.4</v>
      </c>
      <c r="D359" s="86" t="n">
        <v>0.645</v>
      </c>
      <c r="E359" s="87" t="n">
        <f aca="false">D359/C359</f>
        <v>0.460714285714286</v>
      </c>
      <c r="F359" s="88" t="n">
        <f aca="false">IF(B359="Предпосевная обработка",300,IF(B359="Внесение удобрений",90,IF(B359="Уборка",1893,"Введите коректное значение")))</f>
        <v>300</v>
      </c>
      <c r="G359" s="88" t="n">
        <v>2477</v>
      </c>
      <c r="H359" s="87" t="n">
        <f aca="false">(F359/G359)*100</f>
        <v>12.1114251110214</v>
      </c>
      <c r="I359" s="88" t="n">
        <v>30</v>
      </c>
      <c r="J359" s="87" t="n">
        <f aca="false">C359*L359</f>
        <v>0.616</v>
      </c>
      <c r="K359" s="86" t="n">
        <f aca="false">J359*3.67</f>
        <v>2.26072</v>
      </c>
      <c r="L359" s="86" t="n">
        <v>0.44</v>
      </c>
      <c r="M359" s="87" t="n">
        <f aca="false">(N359*O359)+(P359+Q359+R359)</f>
        <v>138.26</v>
      </c>
      <c r="N359" s="62" t="n">
        <v>134</v>
      </c>
      <c r="O359" s="0" t="n">
        <f aca="false">IF(Z359="Дизельное топливо",2.6,
 IF(Z359="Бензин",2.3,
 IF(Z359="Минеральные удобрения",0.89, IF(Z359="Пестициды",4.93,
 IF(Z359="Электроэнергия",0.5,"Введите коректное значение" )))))</f>
        <v>0.89</v>
      </c>
      <c r="P359" s="88" t="n">
        <v>11</v>
      </c>
      <c r="Q359" s="88" t="n">
        <v>1</v>
      </c>
      <c r="R359" s="88" t="n">
        <v>7</v>
      </c>
      <c r="S359" s="86" t="n">
        <f aca="false">M359+J359+E359+H359</f>
        <v>151.448139396736</v>
      </c>
      <c r="T359" s="86"/>
      <c r="U359" s="87" t="n">
        <f aca="false">J359-S359</f>
        <v>-150.832139396736</v>
      </c>
      <c r="V359" s="88" t="n">
        <v>46000</v>
      </c>
      <c r="W359" s="73" t="n">
        <v>6.248</v>
      </c>
      <c r="X359" s="87" t="n">
        <f aca="false">(W359+S359)/V359*100</f>
        <v>0.34281769434073</v>
      </c>
      <c r="Y359" s="0" t="str">
        <f aca="false">IF(AB359=1,"Предпосевная обработка",IF(AB359=2,"Внесение удобрений",IF(AB359=3,"Уборка","Введите коректное значение")))</f>
        <v>Введите коректное значение</v>
      </c>
      <c r="Z359" s="0" t="s">
        <v>133</v>
      </c>
      <c r="AA359" s="86"/>
      <c r="AI359" s="88"/>
    </row>
    <row r="360" customFormat="false" ht="15" hidden="false" customHeight="false" outlineLevel="0" collapsed="false">
      <c r="A360" s="59" t="n">
        <v>358</v>
      </c>
      <c r="B360" s="0" t="s">
        <v>132</v>
      </c>
      <c r="C360" s="85" t="n">
        <v>1.1</v>
      </c>
      <c r="D360" s="86" t="n">
        <v>0.645</v>
      </c>
      <c r="E360" s="87" t="n">
        <f aca="false">D360/C360</f>
        <v>0.586363636363636</v>
      </c>
      <c r="F360" s="88" t="n">
        <f aca="false">IF(B360="Предпосевная обработка",300,IF(B360="Внесение удобрений",90,IF(B360="Уборка",1893,"Введите коректное значение")))</f>
        <v>1893</v>
      </c>
      <c r="G360" s="88" t="n">
        <v>2100</v>
      </c>
      <c r="H360" s="87" t="n">
        <f aca="false">(F360/G360)*100</f>
        <v>90.1428571428572</v>
      </c>
      <c r="I360" s="88" t="n">
        <v>18</v>
      </c>
      <c r="J360" s="87" t="n">
        <f aca="false">C360*L360</f>
        <v>0.484</v>
      </c>
      <c r="K360" s="86" t="n">
        <f aca="false">J360*3.67</f>
        <v>1.77628</v>
      </c>
      <c r="L360" s="86" t="n">
        <v>0.44</v>
      </c>
      <c r="M360" s="87" t="n">
        <f aca="false">(N360*O360)+(P360+Q360+R360)</f>
        <v>223</v>
      </c>
      <c r="N360" s="62" t="n">
        <v>408</v>
      </c>
      <c r="O360" s="0" t="n">
        <f aca="false">IF(Z360="Дизельное топливо",2.6,
 IF(Z360="Бензин",2.3,
 IF(Z360="Минеральные удобрения",0.89, IF(Z360="Пестициды",4.93,
 IF(Z360="Электроэнергия",0.5,"Введите коректное значение" )))))</f>
        <v>0.5</v>
      </c>
      <c r="P360" s="88" t="n">
        <v>10</v>
      </c>
      <c r="Q360" s="88" t="n">
        <v>2</v>
      </c>
      <c r="R360" s="88" t="n">
        <v>7</v>
      </c>
      <c r="S360" s="86" t="n">
        <f aca="false">M360+J360+E360+H360</f>
        <v>314.213220779221</v>
      </c>
      <c r="T360" s="86"/>
      <c r="U360" s="87" t="n">
        <f aca="false">J360-S360</f>
        <v>-313.729220779221</v>
      </c>
      <c r="V360" s="88" t="n">
        <v>60000</v>
      </c>
      <c r="W360" s="73" t="n">
        <v>6.097</v>
      </c>
      <c r="X360" s="87" t="n">
        <f aca="false">(W360+S360)/V360*100</f>
        <v>0.533850367965368</v>
      </c>
      <c r="Y360" s="0" t="str">
        <f aca="false">IF(AB360=1,"Предпосевная обработка",IF(AB360=2,"Внесение удобрений",IF(AB360=3,"Уборка","Введите коректное значение")))</f>
        <v>Введите коректное значение</v>
      </c>
      <c r="Z360" s="0" t="s">
        <v>139</v>
      </c>
      <c r="AA360" s="86"/>
      <c r="AI360" s="88"/>
    </row>
    <row r="361" customFormat="false" ht="15" hidden="false" customHeight="false" outlineLevel="0" collapsed="false">
      <c r="A361" s="59" t="n">
        <v>359</v>
      </c>
      <c r="B361" s="0" t="s">
        <v>134</v>
      </c>
      <c r="C361" s="85" t="n">
        <v>1.2</v>
      </c>
      <c r="D361" s="86" t="n">
        <v>0.645</v>
      </c>
      <c r="E361" s="87" t="n">
        <f aca="false">D361/C361</f>
        <v>0.5375</v>
      </c>
      <c r="F361" s="88" t="n">
        <f aca="false">IF(B361="Предпосевная обработка",300,IF(B361="Внесение удобрений",90,IF(B361="Уборка",1893,"Введите коректное значение")))</f>
        <v>90</v>
      </c>
      <c r="G361" s="88" t="n">
        <v>2114</v>
      </c>
      <c r="H361" s="87" t="n">
        <f aca="false">(F361/G361)*100</f>
        <v>4.25733207190161</v>
      </c>
      <c r="I361" s="88" t="n">
        <v>17</v>
      </c>
      <c r="J361" s="87" t="n">
        <f aca="false">C361*L361</f>
        <v>0.528</v>
      </c>
      <c r="K361" s="86" t="n">
        <f aca="false">J361*3.67</f>
        <v>1.93776</v>
      </c>
      <c r="L361" s="86" t="n">
        <v>0.44</v>
      </c>
      <c r="M361" s="87" t="n">
        <f aca="false">(N361*O361)+(P361+Q361+R361)</f>
        <v>986.35</v>
      </c>
      <c r="N361" s="62" t="n">
        <v>195</v>
      </c>
      <c r="O361" s="0" t="n">
        <f aca="false">IF(Z361="Дизельное топливо",2.6,
 IF(Z361="Бензин",2.3,
 IF(Z361="Минеральные удобрения",0.89, IF(Z361="Пестициды",4.93,
 IF(Z361="Электроэнергия",0.5,"Введите коректное значение" )))))</f>
        <v>4.93</v>
      </c>
      <c r="P361" s="88" t="n">
        <v>14</v>
      </c>
      <c r="Q361" s="88" t="n">
        <v>2</v>
      </c>
      <c r="R361" s="88" t="n">
        <v>9</v>
      </c>
      <c r="S361" s="86" t="n">
        <f aca="false">M361+J361+E361+H361</f>
        <v>991.672832071902</v>
      </c>
      <c r="T361" s="86"/>
      <c r="U361" s="87" t="n">
        <f aca="false">J361-S361</f>
        <v>-991.144832071902</v>
      </c>
      <c r="V361" s="88" t="n">
        <v>60000</v>
      </c>
      <c r="W361" s="73" t="n">
        <v>6.622</v>
      </c>
      <c r="X361" s="87" t="n">
        <f aca="false">(W361+S361)/V361*100</f>
        <v>1.66382472011984</v>
      </c>
      <c r="Y361" s="0" t="str">
        <f aca="false">IF(AB361=1,"Предпосевная обработка",IF(AB361=2,"Внесение удобрений",IF(AB361=3,"Уборка","Введите коректное значение")))</f>
        <v>Введите коректное значение</v>
      </c>
      <c r="Z361" s="0" t="s">
        <v>138</v>
      </c>
      <c r="AA361" s="86"/>
      <c r="AI361" s="88"/>
    </row>
    <row r="362" customFormat="false" ht="15" hidden="false" customHeight="false" outlineLevel="0" collapsed="false">
      <c r="A362" s="59" t="n">
        <v>360</v>
      </c>
      <c r="B362" s="0" t="s">
        <v>134</v>
      </c>
      <c r="C362" s="85" t="n">
        <v>4.6</v>
      </c>
      <c r="D362" s="86" t="n">
        <v>0.645</v>
      </c>
      <c r="E362" s="87" t="n">
        <f aca="false">D362/C362</f>
        <v>0.140217391304348</v>
      </c>
      <c r="F362" s="88" t="n">
        <f aca="false">IF(B362="Предпосевная обработка",300,IF(B362="Внесение удобрений",90,IF(B362="Уборка",1893,"Введите коректное значение")))</f>
        <v>90</v>
      </c>
      <c r="G362" s="88" t="n">
        <v>2327</v>
      </c>
      <c r="H362" s="87" t="n">
        <f aca="false">(F362/G362)*100</f>
        <v>3.86764073914912</v>
      </c>
      <c r="I362" s="88" t="n">
        <v>27</v>
      </c>
      <c r="J362" s="87" t="n">
        <f aca="false">C362*L362</f>
        <v>2.024</v>
      </c>
      <c r="K362" s="86" t="n">
        <f aca="false">J362*3.67</f>
        <v>7.42808</v>
      </c>
      <c r="L362" s="86" t="n">
        <v>0.44</v>
      </c>
      <c r="M362" s="87" t="n">
        <f aca="false">(N362*O362)+(P362+Q362+R362)</f>
        <v>189.65</v>
      </c>
      <c r="N362" s="62" t="n">
        <v>185</v>
      </c>
      <c r="O362" s="0" t="n">
        <f aca="false">IF(Z362="Дизельное топливо",2.6,
 IF(Z362="Бензин",2.3,
 IF(Z362="Минеральные удобрения",0.89, IF(Z362="Пестициды",4.93,
 IF(Z362="Электроэнергия",0.5,"Введите коректное значение" )))))</f>
        <v>0.89</v>
      </c>
      <c r="P362" s="88" t="n">
        <v>15</v>
      </c>
      <c r="Q362" s="88" t="n">
        <v>2</v>
      </c>
      <c r="R362" s="88" t="n">
        <v>8</v>
      </c>
      <c r="S362" s="86" t="n">
        <f aca="false">M362+J362+E362+H362</f>
        <v>195.681858130454</v>
      </c>
      <c r="T362" s="86"/>
      <c r="U362" s="87" t="n">
        <f aca="false">J362-S362</f>
        <v>-193.657858130454</v>
      </c>
      <c r="V362" s="88" t="n">
        <v>56000</v>
      </c>
      <c r="W362" s="73" t="n">
        <v>7.161</v>
      </c>
      <c r="X362" s="87" t="n">
        <f aca="false">(W362+S362)/V362*100</f>
        <v>0.362219389518667</v>
      </c>
      <c r="Y362" s="0" t="str">
        <f aca="false">IF(AB362=1,"Предпосевная обработка",IF(AB362=2,"Внесение удобрений",IF(AB362=3,"Уборка","Введите коректное значение")))</f>
        <v>Введите коректное значение</v>
      </c>
      <c r="Z362" s="0" t="s">
        <v>133</v>
      </c>
      <c r="AA362" s="86"/>
      <c r="AI362" s="88"/>
    </row>
    <row r="363" customFormat="false" ht="15" hidden="false" customHeight="false" outlineLevel="0" collapsed="false">
      <c r="A363" s="59" t="n">
        <v>361</v>
      </c>
      <c r="B363" s="0" t="s">
        <v>136</v>
      </c>
      <c r="C363" s="85" t="n">
        <v>4.3</v>
      </c>
      <c r="D363" s="86" t="n">
        <v>0.645</v>
      </c>
      <c r="E363" s="87" t="n">
        <f aca="false">D363/C363</f>
        <v>0.15</v>
      </c>
      <c r="F363" s="88" t="n">
        <f aca="false">IF(B363="Предпосевная обработка",300,IF(B363="Внесение удобрений",90,IF(B363="Уборка",1893,"Введите коректное значение")))</f>
        <v>300</v>
      </c>
      <c r="G363" s="88" t="n">
        <v>2204</v>
      </c>
      <c r="H363" s="87" t="n">
        <f aca="false">(F363/G363)*100</f>
        <v>13.6116152450091</v>
      </c>
      <c r="I363" s="88" t="n">
        <v>18</v>
      </c>
      <c r="J363" s="87" t="n">
        <f aca="false">C363*L363</f>
        <v>1.892</v>
      </c>
      <c r="K363" s="86" t="n">
        <f aca="false">J363*3.67</f>
        <v>6.94364</v>
      </c>
      <c r="L363" s="86" t="n">
        <v>0.44</v>
      </c>
      <c r="M363" s="87" t="n">
        <f aca="false">(N363*O363)+(P363+Q363+R363)</f>
        <v>1401.4</v>
      </c>
      <c r="N363" s="62" t="n">
        <v>280</v>
      </c>
      <c r="O363" s="0" t="n">
        <f aca="false">IF(Z363="Дизельное топливо",2.6,
 IF(Z363="Бензин",2.3,
 IF(Z363="Минеральные удобрения",0.89, IF(Z363="Пестициды",4.93,
 IF(Z363="Электроэнергия",0.5,"Введите коректное значение" )))))</f>
        <v>4.93</v>
      </c>
      <c r="P363" s="88" t="n">
        <v>12</v>
      </c>
      <c r="Q363" s="88" t="n">
        <v>1</v>
      </c>
      <c r="R363" s="88" t="n">
        <v>8</v>
      </c>
      <c r="S363" s="86" t="n">
        <f aca="false">M363+J363+E363+H363</f>
        <v>1417.05361524501</v>
      </c>
      <c r="T363" s="86"/>
      <c r="U363" s="87" t="n">
        <f aca="false">J363-S363</f>
        <v>-1415.16161524501</v>
      </c>
      <c r="V363" s="88" t="n">
        <v>57000</v>
      </c>
      <c r="W363" s="73" t="n">
        <v>3.784</v>
      </c>
      <c r="X363" s="87" t="n">
        <f aca="false">(W363+S363)/V363*100</f>
        <v>2.49269757060528</v>
      </c>
      <c r="Y363" s="0" t="str">
        <f aca="false">IF(AB363=1,"Предпосевная обработка",IF(AB363=2,"Внесение удобрений",IF(AB363=3,"Уборка","Введите коректное значение")))</f>
        <v>Введите коректное значение</v>
      </c>
      <c r="Z363" s="0" t="s">
        <v>138</v>
      </c>
      <c r="AA363" s="86"/>
      <c r="AI363" s="88"/>
    </row>
    <row r="364" customFormat="false" ht="15" hidden="false" customHeight="false" outlineLevel="0" collapsed="false">
      <c r="A364" s="59" t="n">
        <v>362</v>
      </c>
      <c r="B364" s="0" t="s">
        <v>136</v>
      </c>
      <c r="C364" s="85" t="n">
        <v>1.4</v>
      </c>
      <c r="D364" s="86" t="n">
        <v>0.645</v>
      </c>
      <c r="E364" s="87" t="n">
        <f aca="false">D364/C364</f>
        <v>0.460714285714286</v>
      </c>
      <c r="F364" s="88" t="n">
        <f aca="false">IF(B364="Предпосевная обработка",300,IF(B364="Внесение удобрений",90,IF(B364="Уборка",1893,"Введите коректное значение")))</f>
        <v>300</v>
      </c>
      <c r="G364" s="88" t="n">
        <v>2150</v>
      </c>
      <c r="H364" s="87" t="n">
        <f aca="false">(F364/G364)*100</f>
        <v>13.953488372093</v>
      </c>
      <c r="I364" s="88" t="n">
        <v>21</v>
      </c>
      <c r="J364" s="87" t="n">
        <f aca="false">C364*L364</f>
        <v>0.616</v>
      </c>
      <c r="K364" s="86" t="n">
        <f aca="false">J364*3.67</f>
        <v>2.26072</v>
      </c>
      <c r="L364" s="86" t="n">
        <v>0.44</v>
      </c>
      <c r="M364" s="87" t="n">
        <f aca="false">(N364*O364)+(P364+Q364+R364)</f>
        <v>685.4</v>
      </c>
      <c r="N364" s="62" t="n">
        <v>288</v>
      </c>
      <c r="O364" s="0" t="n">
        <f aca="false">IF(Z364="Дизельное топливо",2.6,
 IF(Z364="Бензин",2.3,
 IF(Z364="Минеральные удобрения",0.89, IF(Z364="Пестициды",4.93,
 IF(Z364="Электроэнергия",0.5,"Введите коректное значение" )))))</f>
        <v>2.3</v>
      </c>
      <c r="P364" s="88" t="n">
        <v>14</v>
      </c>
      <c r="Q364" s="88" t="n">
        <v>2</v>
      </c>
      <c r="R364" s="88" t="n">
        <v>7</v>
      </c>
      <c r="S364" s="86" t="n">
        <f aca="false">M364+J364+E364+H364</f>
        <v>700.430202657807</v>
      </c>
      <c r="T364" s="86"/>
      <c r="U364" s="87" t="n">
        <f aca="false">J364-S364</f>
        <v>-699.814202657807</v>
      </c>
      <c r="V364" s="88" t="n">
        <v>51000</v>
      </c>
      <c r="W364" s="73" t="n">
        <v>4.005</v>
      </c>
      <c r="X364" s="87" t="n">
        <f aca="false">(W364+S364)/V364*100</f>
        <v>1.38124549540747</v>
      </c>
      <c r="Y364" s="0" t="str">
        <f aca="false">IF(AB364=1,"Предпосевная обработка",IF(AB364=2,"Внесение удобрений",IF(AB364=3,"Уборка","Введите коректное значение")))</f>
        <v>Введите коректное значение</v>
      </c>
      <c r="Z364" s="0" t="s">
        <v>135</v>
      </c>
      <c r="AA364" s="86"/>
      <c r="AI364" s="88"/>
    </row>
    <row r="365" customFormat="false" ht="15" hidden="false" customHeight="false" outlineLevel="0" collapsed="false">
      <c r="A365" s="59" t="n">
        <v>363</v>
      </c>
      <c r="B365" s="0" t="s">
        <v>134</v>
      </c>
      <c r="C365" s="85" t="n">
        <v>5.4</v>
      </c>
      <c r="D365" s="86" t="n">
        <v>0.645</v>
      </c>
      <c r="E365" s="87" t="n">
        <f aca="false">D365/C365</f>
        <v>0.119444444444444</v>
      </c>
      <c r="F365" s="88" t="n">
        <f aca="false">IF(B365="Предпосевная обработка",300,IF(B365="Внесение удобрений",90,IF(B365="Уборка",1893,"Введите коректное значение")))</f>
        <v>90</v>
      </c>
      <c r="G365" s="88" t="n">
        <v>2438</v>
      </c>
      <c r="H365" s="87" t="n">
        <f aca="false">(F365/G365)*100</f>
        <v>3.6915504511895</v>
      </c>
      <c r="I365" s="88" t="n">
        <v>26</v>
      </c>
      <c r="J365" s="87" t="n">
        <f aca="false">C365*L365</f>
        <v>2.376</v>
      </c>
      <c r="K365" s="86" t="n">
        <f aca="false">J365*3.67</f>
        <v>8.71992</v>
      </c>
      <c r="L365" s="86" t="n">
        <v>0.44</v>
      </c>
      <c r="M365" s="87" t="n">
        <f aca="false">(N365*O365)+(P365+Q365+R365)</f>
        <v>188.32</v>
      </c>
      <c r="N365" s="62" t="n">
        <v>188</v>
      </c>
      <c r="O365" s="0" t="n">
        <f aca="false">IF(Z365="Дизельное топливо",2.6,
 IF(Z365="Бензин",2.3,
 IF(Z365="Минеральные удобрения",0.89, IF(Z365="Пестициды",4.93,
 IF(Z365="Электроэнергия",0.5,"Введите коректное значение" )))))</f>
        <v>0.89</v>
      </c>
      <c r="P365" s="88" t="n">
        <v>10</v>
      </c>
      <c r="Q365" s="88" t="n">
        <v>2</v>
      </c>
      <c r="R365" s="88" t="n">
        <v>9</v>
      </c>
      <c r="S365" s="86" t="n">
        <f aca="false">M365+J365+E365+H365</f>
        <v>194.506994895634</v>
      </c>
      <c r="T365" s="86"/>
      <c r="U365" s="87" t="n">
        <f aca="false">J365-S365</f>
        <v>-192.130994895634</v>
      </c>
      <c r="V365" s="88" t="n">
        <v>53000</v>
      </c>
      <c r="W365" s="73" t="n">
        <v>6.84</v>
      </c>
      <c r="X365" s="87" t="n">
        <f aca="false">(W365+S365)/V365*100</f>
        <v>0.379899990369121</v>
      </c>
      <c r="Y365" s="0" t="str">
        <f aca="false">IF(AB365=1,"Предпосевная обработка",IF(AB365=2,"Внесение удобрений",IF(AB365=3,"Уборка","Введите коректное значение")))</f>
        <v>Введите коректное значение</v>
      </c>
      <c r="Z365" s="0" t="s">
        <v>133</v>
      </c>
      <c r="AA365" s="86"/>
      <c r="AI365" s="88"/>
    </row>
    <row r="366" customFormat="false" ht="15" hidden="false" customHeight="false" outlineLevel="0" collapsed="false">
      <c r="A366" s="59" t="n">
        <v>364</v>
      </c>
      <c r="B366" s="0" t="s">
        <v>136</v>
      </c>
      <c r="C366" s="85" t="n">
        <v>2.4</v>
      </c>
      <c r="D366" s="86" t="n">
        <v>0.645</v>
      </c>
      <c r="E366" s="87" t="n">
        <f aca="false">D366/C366</f>
        <v>0.26875</v>
      </c>
      <c r="F366" s="88" t="n">
        <f aca="false">IF(B366="Предпосевная обработка",300,IF(B366="Внесение удобрений",90,IF(B366="Уборка",1893,"Введите коректное значение")))</f>
        <v>300</v>
      </c>
      <c r="G366" s="88" t="n">
        <v>2336</v>
      </c>
      <c r="H366" s="87" t="n">
        <f aca="false">(F366/G366)*100</f>
        <v>12.8424657534247</v>
      </c>
      <c r="I366" s="88" t="n">
        <v>19</v>
      </c>
      <c r="J366" s="87" t="n">
        <f aca="false">C366*L366</f>
        <v>1.056</v>
      </c>
      <c r="K366" s="86" t="n">
        <f aca="false">J366*3.67</f>
        <v>3.87552</v>
      </c>
      <c r="L366" s="86" t="n">
        <v>0.44</v>
      </c>
      <c r="M366" s="87" t="n">
        <f aca="false">(N366*O366)+(P366+Q366+R366)</f>
        <v>688.2</v>
      </c>
      <c r="N366" s="62" t="n">
        <v>257</v>
      </c>
      <c r="O366" s="0" t="n">
        <f aca="false">IF(Z366="Дизельное топливо",2.6,
 IF(Z366="Бензин",2.3,
 IF(Z366="Минеральные удобрения",0.89, IF(Z366="Пестициды",4.93,
 IF(Z366="Электроэнергия",0.5,"Введите коректное значение" )))))</f>
        <v>2.6</v>
      </c>
      <c r="P366" s="88" t="n">
        <v>11</v>
      </c>
      <c r="Q366" s="88" t="n">
        <v>2</v>
      </c>
      <c r="R366" s="88" t="n">
        <v>7</v>
      </c>
      <c r="S366" s="86" t="n">
        <f aca="false">M366+J366+E366+H366</f>
        <v>702.367215753425</v>
      </c>
      <c r="T366" s="86"/>
      <c r="U366" s="87" t="n">
        <f aca="false">J366-S366</f>
        <v>-701.311215753425</v>
      </c>
      <c r="V366" s="88" t="n">
        <v>48000</v>
      </c>
      <c r="W366" s="73" t="n">
        <v>5.096</v>
      </c>
      <c r="X366" s="87" t="n">
        <f aca="false">(W366+S366)/V366*100</f>
        <v>1.4738816994863</v>
      </c>
      <c r="Y366" s="0" t="str">
        <f aca="false">IF(AB366=1,"Предпосевная обработка",IF(AB366=2,"Внесение удобрений",IF(AB366=3,"Уборка","Введите коректное значение")))</f>
        <v>Введите коректное значение</v>
      </c>
      <c r="Z366" s="0" t="s">
        <v>137</v>
      </c>
      <c r="AA366" s="86"/>
      <c r="AI366" s="88"/>
    </row>
    <row r="367" customFormat="false" ht="15" hidden="false" customHeight="false" outlineLevel="0" collapsed="false">
      <c r="A367" s="59" t="n">
        <v>365</v>
      </c>
      <c r="B367" s="0" t="s">
        <v>136</v>
      </c>
      <c r="C367" s="85" t="n">
        <v>1.1</v>
      </c>
      <c r="D367" s="86" t="n">
        <v>0.645</v>
      </c>
      <c r="E367" s="87" t="n">
        <f aca="false">D367/C367</f>
        <v>0.586363636363636</v>
      </c>
      <c r="F367" s="88" t="n">
        <f aca="false">IF(B367="Предпосевная обработка",300,IF(B367="Внесение удобрений",90,IF(B367="Уборка",1893,"Введите коректное значение")))</f>
        <v>300</v>
      </c>
      <c r="G367" s="88" t="n">
        <v>2269</v>
      </c>
      <c r="H367" s="87" t="n">
        <f aca="false">(F367/G367)*100</f>
        <v>13.2216835610401</v>
      </c>
      <c r="I367" s="88" t="n">
        <v>16</v>
      </c>
      <c r="J367" s="87" t="n">
        <f aca="false">C367*L367</f>
        <v>0.484</v>
      </c>
      <c r="K367" s="86" t="n">
        <f aca="false">J367*3.67</f>
        <v>1.77628</v>
      </c>
      <c r="L367" s="86" t="n">
        <v>0.44</v>
      </c>
      <c r="M367" s="87" t="n">
        <f aca="false">(N367*O367)+(P367+Q367+R367)</f>
        <v>269.31</v>
      </c>
      <c r="N367" s="62" t="n">
        <v>279</v>
      </c>
      <c r="O367" s="0" t="n">
        <f aca="false">IF(Z367="Дизельное топливо",2.6,
 IF(Z367="Бензин",2.3,
 IF(Z367="Минеральные удобрения",0.89, IF(Z367="Пестициды",4.93,
 IF(Z367="Электроэнергия",0.5,"Введите коректное значение" )))))</f>
        <v>0.89</v>
      </c>
      <c r="P367" s="88" t="n">
        <v>12</v>
      </c>
      <c r="Q367" s="88" t="n">
        <v>2</v>
      </c>
      <c r="R367" s="88" t="n">
        <v>7</v>
      </c>
      <c r="S367" s="86" t="n">
        <f aca="false">M367+J367+E367+H367</f>
        <v>283.602047197404</v>
      </c>
      <c r="T367" s="86"/>
      <c r="U367" s="87" t="n">
        <f aca="false">J367-S367</f>
        <v>-283.118047197404</v>
      </c>
      <c r="V367" s="88" t="n">
        <v>45000</v>
      </c>
      <c r="W367" s="73" t="n">
        <v>5.504</v>
      </c>
      <c r="X367" s="87" t="n">
        <f aca="false">(W367+S367)/V367*100</f>
        <v>0.642457882660897</v>
      </c>
      <c r="Y367" s="0" t="str">
        <f aca="false">IF(AB367=1,"Предпосевная обработка",IF(AB367=2,"Внесение удобрений",IF(AB367=3,"Уборка","Введите коректное значение")))</f>
        <v>Введите коректное значение</v>
      </c>
      <c r="Z367" s="0" t="s">
        <v>133</v>
      </c>
      <c r="AA367" s="86"/>
      <c r="AI367" s="88"/>
    </row>
    <row r="368" customFormat="false" ht="15" hidden="false" customHeight="false" outlineLevel="0" collapsed="false">
      <c r="A368" s="59" t="n">
        <v>366</v>
      </c>
      <c r="B368" s="0" t="s">
        <v>132</v>
      </c>
      <c r="C368" s="85" t="n">
        <v>6.5</v>
      </c>
      <c r="D368" s="86" t="n">
        <v>0.645</v>
      </c>
      <c r="E368" s="87" t="n">
        <f aca="false">D368/C368</f>
        <v>0.0992307692307692</v>
      </c>
      <c r="F368" s="88" t="n">
        <f aca="false">IF(B368="Предпосевная обработка",300,IF(B368="Внесение удобрений",90,IF(B368="Уборка",1893,"Введите коректное значение")))</f>
        <v>1893</v>
      </c>
      <c r="G368" s="88" t="n">
        <v>2497</v>
      </c>
      <c r="H368" s="87" t="n">
        <f aca="false">(F368/G368)*100</f>
        <v>75.8109731678014</v>
      </c>
      <c r="I368" s="88" t="n">
        <v>11</v>
      </c>
      <c r="J368" s="87" t="n">
        <f aca="false">C368*L368</f>
        <v>2.86</v>
      </c>
      <c r="K368" s="86" t="n">
        <f aca="false">J368*3.67</f>
        <v>10.4962</v>
      </c>
      <c r="L368" s="86" t="n">
        <v>0.44</v>
      </c>
      <c r="M368" s="87" t="n">
        <f aca="false">(N368*O368)+(P368+Q368+R368)</f>
        <v>2469.28</v>
      </c>
      <c r="N368" s="62" t="n">
        <v>496</v>
      </c>
      <c r="O368" s="0" t="n">
        <f aca="false">IF(Z368="Дизельное топливо",2.6,
 IF(Z368="Бензин",2.3,
 IF(Z368="Минеральные удобрения",0.89, IF(Z368="Пестициды",4.93,
 IF(Z368="Электроэнергия",0.5,"Введите коректное значение" )))))</f>
        <v>4.93</v>
      </c>
      <c r="P368" s="88" t="n">
        <v>14</v>
      </c>
      <c r="Q368" s="88" t="n">
        <v>2</v>
      </c>
      <c r="R368" s="88" t="n">
        <v>8</v>
      </c>
      <c r="S368" s="86" t="n">
        <f aca="false">M368+J368+E368+H368</f>
        <v>2548.05020393703</v>
      </c>
      <c r="T368" s="86"/>
      <c r="U368" s="87" t="n">
        <f aca="false">J368-S368</f>
        <v>-2545.19020393703</v>
      </c>
      <c r="V368" s="88" t="n">
        <v>48000</v>
      </c>
      <c r="W368" s="73" t="n">
        <v>3.526</v>
      </c>
      <c r="X368" s="87" t="n">
        <f aca="false">(W368+S368)/V368*100</f>
        <v>5.31578375820215</v>
      </c>
      <c r="Y368" s="0" t="str">
        <f aca="false">IF(AB368=1,"Предпосевная обработка",IF(AB368=2,"Внесение удобрений",IF(AB368=3,"Уборка","Введите коректное значение")))</f>
        <v>Введите коректное значение</v>
      </c>
      <c r="Z368" s="0" t="s">
        <v>138</v>
      </c>
      <c r="AA368" s="86"/>
      <c r="AI368" s="88"/>
    </row>
    <row r="369" customFormat="false" ht="15" hidden="false" customHeight="false" outlineLevel="0" collapsed="false">
      <c r="A369" s="59" t="n">
        <v>367</v>
      </c>
      <c r="B369" s="0" t="s">
        <v>136</v>
      </c>
      <c r="C369" s="85" t="n">
        <v>4.2</v>
      </c>
      <c r="D369" s="86" t="n">
        <v>0.645</v>
      </c>
      <c r="E369" s="87" t="n">
        <f aca="false">D369/C369</f>
        <v>0.153571428571429</v>
      </c>
      <c r="F369" s="88" t="n">
        <f aca="false">IF(B369="Предпосевная обработка",300,IF(B369="Внесение удобрений",90,IF(B369="Уборка",1893,"Введите коректное значение")))</f>
        <v>300</v>
      </c>
      <c r="G369" s="88" t="n">
        <v>2100</v>
      </c>
      <c r="H369" s="87" t="n">
        <f aca="false">(F369/G369)*100</f>
        <v>14.2857142857143</v>
      </c>
      <c r="I369" s="88" t="n">
        <v>11</v>
      </c>
      <c r="J369" s="87" t="n">
        <f aca="false">C369*L369</f>
        <v>1.848</v>
      </c>
      <c r="K369" s="86" t="n">
        <f aca="false">J369*3.67</f>
        <v>6.78216</v>
      </c>
      <c r="L369" s="86" t="n">
        <v>0.44</v>
      </c>
      <c r="M369" s="87" t="n">
        <f aca="false">(N369*O369)+(P369+Q369+R369)</f>
        <v>696.6</v>
      </c>
      <c r="N369" s="62" t="n">
        <v>292</v>
      </c>
      <c r="O369" s="0" t="n">
        <f aca="false">IF(Z369="Дизельное топливо",2.6,
 IF(Z369="Бензин",2.3,
 IF(Z369="Минеральные удобрения",0.89, IF(Z369="Пестициды",4.93,
 IF(Z369="Электроэнергия",0.5,"Введите коректное значение" )))))</f>
        <v>2.3</v>
      </c>
      <c r="P369" s="88" t="n">
        <v>14</v>
      </c>
      <c r="Q369" s="88" t="n">
        <v>2</v>
      </c>
      <c r="R369" s="88" t="n">
        <v>9</v>
      </c>
      <c r="S369" s="86" t="n">
        <f aca="false">M369+J369+E369+H369</f>
        <v>712.887285714286</v>
      </c>
      <c r="T369" s="86"/>
      <c r="U369" s="87" t="n">
        <f aca="false">J369-S369</f>
        <v>-711.039285714286</v>
      </c>
      <c r="V369" s="88" t="n">
        <v>65000</v>
      </c>
      <c r="W369" s="73" t="n">
        <v>4.214</v>
      </c>
      <c r="X369" s="87" t="n">
        <f aca="false">(W369+S369)/V369*100</f>
        <v>1.10323274725275</v>
      </c>
      <c r="Y369" s="0" t="str">
        <f aca="false">IF(AB369=1,"Предпосевная обработка",IF(AB369=2,"Внесение удобрений",IF(AB369=3,"Уборка","Введите коректное значение")))</f>
        <v>Введите коректное значение</v>
      </c>
      <c r="Z369" s="0" t="s">
        <v>135</v>
      </c>
      <c r="AA369" s="86"/>
      <c r="AI369" s="88"/>
    </row>
    <row r="370" customFormat="false" ht="15" hidden="false" customHeight="false" outlineLevel="0" collapsed="false">
      <c r="A370" s="59" t="n">
        <v>368</v>
      </c>
      <c r="B370" s="0" t="s">
        <v>134</v>
      </c>
      <c r="C370" s="85" t="n">
        <v>2.3</v>
      </c>
      <c r="D370" s="86" t="n">
        <v>0.645</v>
      </c>
      <c r="E370" s="87" t="n">
        <f aca="false">D370/C370</f>
        <v>0.280434782608696</v>
      </c>
      <c r="F370" s="88" t="n">
        <f aca="false">IF(B370="Предпосевная обработка",300,IF(B370="Внесение удобрений",90,IF(B370="Уборка",1893,"Введите коректное значение")))</f>
        <v>90</v>
      </c>
      <c r="G370" s="88" t="n">
        <v>2103</v>
      </c>
      <c r="H370" s="87" t="n">
        <f aca="false">(F370/G370)*100</f>
        <v>4.27960057061341</v>
      </c>
      <c r="I370" s="88" t="n">
        <v>13</v>
      </c>
      <c r="J370" s="87" t="n">
        <f aca="false">C370*L370</f>
        <v>1.012</v>
      </c>
      <c r="K370" s="86" t="n">
        <f aca="false">J370*3.67</f>
        <v>3.71404</v>
      </c>
      <c r="L370" s="86" t="n">
        <v>0.44</v>
      </c>
      <c r="M370" s="87" t="n">
        <f aca="false">(N370*O370)+(P370+Q370+R370)</f>
        <v>1313.66</v>
      </c>
      <c r="N370" s="62" t="n">
        <v>262</v>
      </c>
      <c r="O370" s="0" t="n">
        <f aca="false">IF(Z370="Дизельное топливо",2.6,
 IF(Z370="Бензин",2.3,
 IF(Z370="Минеральные удобрения",0.89, IF(Z370="Пестициды",4.93,
 IF(Z370="Электроэнергия",0.5,"Введите коректное значение" )))))</f>
        <v>4.93</v>
      </c>
      <c r="P370" s="88" t="n">
        <v>12</v>
      </c>
      <c r="Q370" s="88" t="n">
        <v>2</v>
      </c>
      <c r="R370" s="88" t="n">
        <v>8</v>
      </c>
      <c r="S370" s="86" t="n">
        <f aca="false">M370+J370+E370+H370</f>
        <v>1319.23203535322</v>
      </c>
      <c r="T370" s="86"/>
      <c r="U370" s="87" t="n">
        <f aca="false">J370-S370</f>
        <v>-1318.22003535322</v>
      </c>
      <c r="V370" s="88" t="n">
        <v>52000</v>
      </c>
      <c r="W370" s="73" t="n">
        <v>3.696</v>
      </c>
      <c r="X370" s="87" t="n">
        <f aca="false">(W370+S370)/V370*100</f>
        <v>2.54409237567927</v>
      </c>
      <c r="Y370" s="0" t="str">
        <f aca="false">IF(AB370=1,"Предпосевная обработка",IF(AB370=2,"Внесение удобрений",IF(AB370=3,"Уборка","Введите коректное значение")))</f>
        <v>Введите коректное значение</v>
      </c>
      <c r="Z370" s="0" t="s">
        <v>138</v>
      </c>
      <c r="AA370" s="86"/>
      <c r="AI370" s="88"/>
    </row>
    <row r="371" customFormat="false" ht="15" hidden="false" customHeight="false" outlineLevel="0" collapsed="false">
      <c r="A371" s="59" t="n">
        <v>369</v>
      </c>
      <c r="B371" s="0" t="s">
        <v>132</v>
      </c>
      <c r="C371" s="85" t="n">
        <v>4.8</v>
      </c>
      <c r="D371" s="86" t="n">
        <v>0.645</v>
      </c>
      <c r="E371" s="87" t="n">
        <f aca="false">D371/C371</f>
        <v>0.134375</v>
      </c>
      <c r="F371" s="88" t="n">
        <f aca="false">IF(B371="Предпосевная обработка",300,IF(B371="Внесение удобрений",90,IF(B371="Уборка",1893,"Введите коректное значение")))</f>
        <v>1893</v>
      </c>
      <c r="G371" s="88" t="n">
        <v>2259</v>
      </c>
      <c r="H371" s="87" t="n">
        <f aca="false">(F371/G371)*100</f>
        <v>83.7981407702523</v>
      </c>
      <c r="I371" s="88" t="n">
        <v>15</v>
      </c>
      <c r="J371" s="87" t="n">
        <f aca="false">C371*L371</f>
        <v>2.112</v>
      </c>
      <c r="K371" s="86" t="n">
        <f aca="false">J371*3.67</f>
        <v>7.75104</v>
      </c>
      <c r="L371" s="86" t="n">
        <v>0.44</v>
      </c>
      <c r="M371" s="87" t="n">
        <f aca="false">(N371*O371)+(P371+Q371+R371)</f>
        <v>784.4</v>
      </c>
      <c r="N371" s="62" t="n">
        <v>294</v>
      </c>
      <c r="O371" s="0" t="n">
        <f aca="false">IF(Z371="Дизельное топливо",2.6,
 IF(Z371="Бензин",2.3,
 IF(Z371="Минеральные удобрения",0.89, IF(Z371="Пестициды",4.93,
 IF(Z371="Электроэнергия",0.5,"Введите коректное значение" )))))</f>
        <v>2.6</v>
      </c>
      <c r="P371" s="88" t="n">
        <v>12</v>
      </c>
      <c r="Q371" s="88" t="n">
        <v>1</v>
      </c>
      <c r="R371" s="88" t="n">
        <v>7</v>
      </c>
      <c r="S371" s="86" t="n">
        <f aca="false">M371+J371+E371+H371</f>
        <v>870.444515770252</v>
      </c>
      <c r="T371" s="86"/>
      <c r="U371" s="87" t="n">
        <f aca="false">J371-S371</f>
        <v>-868.332515770252</v>
      </c>
      <c r="V371" s="88" t="n">
        <v>63000</v>
      </c>
      <c r="W371" s="73" t="n">
        <v>5.192</v>
      </c>
      <c r="X371" s="87" t="n">
        <f aca="false">(W371+S371)/V371*100</f>
        <v>1.38989923138135</v>
      </c>
      <c r="Y371" s="0" t="str">
        <f aca="false">IF(AB371=1,"Предпосевная обработка",IF(AB371=2,"Внесение удобрений",IF(AB371=3,"Уборка","Введите коректное значение")))</f>
        <v>Введите коректное значение</v>
      </c>
      <c r="Z371" s="0" t="s">
        <v>137</v>
      </c>
      <c r="AA371" s="86"/>
      <c r="AI371" s="88"/>
    </row>
    <row r="372" customFormat="false" ht="15" hidden="false" customHeight="false" outlineLevel="0" collapsed="false">
      <c r="A372" s="59" t="n">
        <v>370</v>
      </c>
      <c r="B372" s="0" t="s">
        <v>136</v>
      </c>
      <c r="C372" s="85" t="n">
        <v>2.2</v>
      </c>
      <c r="D372" s="86" t="n">
        <v>0.645</v>
      </c>
      <c r="E372" s="87" t="n">
        <f aca="false">D372/C372</f>
        <v>0.293181818181818</v>
      </c>
      <c r="F372" s="88" t="n">
        <f aca="false">IF(B372="Предпосевная обработка",300,IF(B372="Внесение удобрений",90,IF(B372="Уборка",1893,"Введите коректное значение")))</f>
        <v>300</v>
      </c>
      <c r="G372" s="88" t="n">
        <v>2063</v>
      </c>
      <c r="H372" s="87" t="n">
        <f aca="false">(F372/G372)*100</f>
        <v>14.5419292292778</v>
      </c>
      <c r="I372" s="88" t="n">
        <v>19</v>
      </c>
      <c r="J372" s="87" t="n">
        <f aca="false">C372*L372</f>
        <v>0.968</v>
      </c>
      <c r="K372" s="86" t="n">
        <f aca="false">J372*3.67</f>
        <v>3.55256</v>
      </c>
      <c r="L372" s="86" t="n">
        <v>0.44</v>
      </c>
      <c r="M372" s="87" t="n">
        <f aca="false">(N372*O372)+(P372+Q372+R372)</f>
        <v>600.74</v>
      </c>
      <c r="N372" s="62" t="n">
        <v>118</v>
      </c>
      <c r="O372" s="0" t="n">
        <f aca="false">IF(Z372="Дизельное топливо",2.6,
 IF(Z372="Бензин",2.3,
 IF(Z372="Минеральные удобрения",0.89, IF(Z372="Пестициды",4.93,
 IF(Z372="Электроэнергия",0.5,"Введите коректное значение" )))))</f>
        <v>4.93</v>
      </c>
      <c r="P372" s="88" t="n">
        <v>10</v>
      </c>
      <c r="Q372" s="88" t="n">
        <v>2</v>
      </c>
      <c r="R372" s="88" t="n">
        <v>7</v>
      </c>
      <c r="S372" s="86" t="n">
        <f aca="false">M372+J372+E372+H372</f>
        <v>616.54311104746</v>
      </c>
      <c r="T372" s="86"/>
      <c r="U372" s="87" t="n">
        <f aca="false">J372-S372</f>
        <v>-615.57511104746</v>
      </c>
      <c r="V372" s="88" t="n">
        <v>46000</v>
      </c>
      <c r="W372" s="73" t="n">
        <v>5.22</v>
      </c>
      <c r="X372" s="87" t="n">
        <f aca="false">(W372+S372)/V372*100</f>
        <v>1.35165893705969</v>
      </c>
      <c r="Y372" s="0" t="str">
        <f aca="false">IF(AB372=1,"Предпосевная обработка",IF(AB372=2,"Внесение удобрений",IF(AB372=3,"Уборка","Введите коректное значение")))</f>
        <v>Введите коректное значение</v>
      </c>
      <c r="Z372" s="0" t="s">
        <v>138</v>
      </c>
      <c r="AA372" s="86"/>
      <c r="AI372" s="88"/>
    </row>
    <row r="373" customFormat="false" ht="15" hidden="false" customHeight="false" outlineLevel="0" collapsed="false">
      <c r="A373" s="59" t="n">
        <v>371</v>
      </c>
      <c r="B373" s="0" t="s">
        <v>132</v>
      </c>
      <c r="C373" s="85" t="n">
        <v>2.3</v>
      </c>
      <c r="D373" s="86" t="n">
        <v>0.645</v>
      </c>
      <c r="E373" s="87" t="n">
        <f aca="false">D373/C373</f>
        <v>0.280434782608696</v>
      </c>
      <c r="F373" s="88" t="n">
        <f aca="false">IF(B373="Предпосевная обработка",300,IF(B373="Внесение удобрений",90,IF(B373="Уборка",1893,"Введите коректное значение")))</f>
        <v>1893</v>
      </c>
      <c r="G373" s="88" t="n">
        <v>2375</v>
      </c>
      <c r="H373" s="87" t="n">
        <f aca="false">(F373/G373)*100</f>
        <v>79.7052631578947</v>
      </c>
      <c r="I373" s="88" t="n">
        <v>13</v>
      </c>
      <c r="J373" s="87" t="n">
        <f aca="false">C373*L373</f>
        <v>1.012</v>
      </c>
      <c r="K373" s="86" t="n">
        <f aca="false">J373*3.67</f>
        <v>3.71404</v>
      </c>
      <c r="L373" s="86" t="n">
        <v>0.44</v>
      </c>
      <c r="M373" s="87" t="n">
        <f aca="false">(N373*O373)+(P373+Q373+R373)</f>
        <v>2228.64</v>
      </c>
      <c r="N373" s="62" t="n">
        <v>448</v>
      </c>
      <c r="O373" s="0" t="n">
        <f aca="false">IF(Z373="Дизельное топливо",2.6,
 IF(Z373="Бензин",2.3,
 IF(Z373="Минеральные удобрения",0.89, IF(Z373="Пестициды",4.93,
 IF(Z373="Электроэнергия",0.5,"Введите коректное значение" )))))</f>
        <v>4.93</v>
      </c>
      <c r="P373" s="88" t="n">
        <v>10</v>
      </c>
      <c r="Q373" s="88" t="n">
        <v>2</v>
      </c>
      <c r="R373" s="88" t="n">
        <v>8</v>
      </c>
      <c r="S373" s="86" t="n">
        <f aca="false">M373+J373+E373+H373</f>
        <v>2309.6376979405</v>
      </c>
      <c r="T373" s="86"/>
      <c r="U373" s="87" t="n">
        <f aca="false">J373-S373</f>
        <v>-2308.6256979405</v>
      </c>
      <c r="V373" s="88" t="n">
        <v>47000</v>
      </c>
      <c r="W373" s="73" t="n">
        <v>4.928</v>
      </c>
      <c r="X373" s="87" t="n">
        <f aca="false">(W373+S373)/V373*100</f>
        <v>4.92460786795852</v>
      </c>
      <c r="Y373" s="0" t="str">
        <f aca="false">IF(AB373=1,"Предпосевная обработка",IF(AB373=2,"Внесение удобрений",IF(AB373=3,"Уборка","Введите коректное значение")))</f>
        <v>Введите коректное значение</v>
      </c>
      <c r="Z373" s="0" t="s">
        <v>138</v>
      </c>
      <c r="AA373" s="86"/>
      <c r="AI373" s="88"/>
    </row>
    <row r="374" customFormat="false" ht="15" hidden="false" customHeight="false" outlineLevel="0" collapsed="false">
      <c r="A374" s="59" t="n">
        <v>372</v>
      </c>
      <c r="B374" s="0" t="s">
        <v>132</v>
      </c>
      <c r="C374" s="85" t="n">
        <v>5.2</v>
      </c>
      <c r="D374" s="86" t="n">
        <v>0.645</v>
      </c>
      <c r="E374" s="87" t="n">
        <f aca="false">D374/C374</f>
        <v>0.124038461538462</v>
      </c>
      <c r="F374" s="88" t="n">
        <f aca="false">IF(B374="Предпосевная обработка",300,IF(B374="Внесение удобрений",90,IF(B374="Уборка",1893,"Введите коректное значение")))</f>
        <v>1893</v>
      </c>
      <c r="G374" s="88" t="n">
        <v>2035</v>
      </c>
      <c r="H374" s="87" t="n">
        <f aca="false">(F374/G374)*100</f>
        <v>93.022113022113</v>
      </c>
      <c r="I374" s="88" t="n">
        <v>11</v>
      </c>
      <c r="J374" s="87" t="n">
        <f aca="false">C374*L374</f>
        <v>2.288</v>
      </c>
      <c r="K374" s="86" t="n">
        <f aca="false">J374*3.67</f>
        <v>8.39696</v>
      </c>
      <c r="L374" s="86" t="n">
        <v>0.44</v>
      </c>
      <c r="M374" s="87" t="n">
        <f aca="false">(N374*O374)+(P374+Q374+R374)</f>
        <v>462.55</v>
      </c>
      <c r="N374" s="62" t="n">
        <v>495</v>
      </c>
      <c r="O374" s="0" t="n">
        <f aca="false">IF(Z374="Дизельное топливо",2.6,
 IF(Z374="Бензин",2.3,
 IF(Z374="Минеральные удобрения",0.89, IF(Z374="Пестициды",4.93,
 IF(Z374="Электроэнергия",0.5,"Введите коректное значение" )))))</f>
        <v>0.89</v>
      </c>
      <c r="P374" s="88" t="n">
        <v>12</v>
      </c>
      <c r="Q374" s="88" t="n">
        <v>2</v>
      </c>
      <c r="R374" s="88" t="n">
        <v>8</v>
      </c>
      <c r="S374" s="86" t="n">
        <f aca="false">M374+J374+E374+H374</f>
        <v>557.984151483652</v>
      </c>
      <c r="T374" s="86"/>
      <c r="U374" s="87" t="n">
        <f aca="false">J374-S374</f>
        <v>-555.696151483652</v>
      </c>
      <c r="V374" s="88" t="n">
        <v>55000</v>
      </c>
      <c r="W374" s="73" t="n">
        <v>5.456</v>
      </c>
      <c r="X374" s="87" t="n">
        <f aca="false">(W374+S374)/V374*100</f>
        <v>1.02443663906118</v>
      </c>
      <c r="Y374" s="0" t="str">
        <f aca="false">IF(AB374=1,"Предпосевная обработка",IF(AB374=2,"Внесение удобрений",IF(AB374=3,"Уборка","Введите коректное значение")))</f>
        <v>Введите коректное значение</v>
      </c>
      <c r="Z374" s="0" t="s">
        <v>133</v>
      </c>
      <c r="AA374" s="86"/>
      <c r="AI374" s="88"/>
    </row>
    <row r="375" customFormat="false" ht="15" hidden="false" customHeight="false" outlineLevel="0" collapsed="false">
      <c r="A375" s="59" t="n">
        <v>373</v>
      </c>
      <c r="B375" s="0" t="s">
        <v>132</v>
      </c>
      <c r="C375" s="85" t="n">
        <v>3.9</v>
      </c>
      <c r="D375" s="86" t="n">
        <v>0.645</v>
      </c>
      <c r="E375" s="87" t="n">
        <f aca="false">D375/C375</f>
        <v>0.165384615384615</v>
      </c>
      <c r="F375" s="88" t="n">
        <f aca="false">IF(B375="Предпосевная обработка",300,IF(B375="Внесение удобрений",90,IF(B375="Уборка",1893,"Введите коректное значение")))</f>
        <v>1893</v>
      </c>
      <c r="G375" s="88" t="n">
        <v>2147</v>
      </c>
      <c r="H375" s="87" t="n">
        <f aca="false">(F375/G375)*100</f>
        <v>88.1695388914765</v>
      </c>
      <c r="I375" s="88" t="n">
        <v>16</v>
      </c>
      <c r="J375" s="87" t="n">
        <f aca="false">C375*L375</f>
        <v>1.716</v>
      </c>
      <c r="K375" s="86" t="n">
        <f aca="false">J375*3.67</f>
        <v>6.29772</v>
      </c>
      <c r="L375" s="86" t="n">
        <v>0.44</v>
      </c>
      <c r="M375" s="87" t="n">
        <f aca="false">(N375*O375)+(P375+Q375+R375)</f>
        <v>223</v>
      </c>
      <c r="N375" s="62" t="n">
        <v>394</v>
      </c>
      <c r="O375" s="0" t="n">
        <f aca="false">IF(Z375="Дизельное топливо",2.6,
 IF(Z375="Бензин",2.3,
 IF(Z375="Минеральные удобрения",0.89, IF(Z375="Пестициды",4.93,
 IF(Z375="Электроэнергия",0.5,"Введите коректное значение" )))))</f>
        <v>0.5</v>
      </c>
      <c r="P375" s="88" t="n">
        <v>15</v>
      </c>
      <c r="Q375" s="88" t="n">
        <v>2</v>
      </c>
      <c r="R375" s="88" t="n">
        <v>9</v>
      </c>
      <c r="S375" s="86" t="n">
        <f aca="false">M375+J375+E375+H375</f>
        <v>313.050923506861</v>
      </c>
      <c r="T375" s="86"/>
      <c r="U375" s="87" t="n">
        <f aca="false">J375-S375</f>
        <v>-311.334923506861</v>
      </c>
      <c r="V375" s="88" t="n">
        <v>49000</v>
      </c>
      <c r="W375" s="73" t="n">
        <v>6.16</v>
      </c>
      <c r="X375" s="87" t="n">
        <f aca="false">(W375+S375)/V375*100</f>
        <v>0.651450864299717</v>
      </c>
      <c r="Y375" s="0" t="str">
        <f aca="false">IF(AB375=1,"Предпосевная обработка",IF(AB375=2,"Внесение удобрений",IF(AB375=3,"Уборка","Введите коректное значение")))</f>
        <v>Введите коректное значение</v>
      </c>
      <c r="Z375" s="0" t="s">
        <v>139</v>
      </c>
      <c r="AA375" s="86"/>
      <c r="AI375" s="88"/>
    </row>
    <row r="376" customFormat="false" ht="15" hidden="false" customHeight="false" outlineLevel="0" collapsed="false">
      <c r="A376" s="59" t="n">
        <v>374</v>
      </c>
      <c r="B376" s="0" t="s">
        <v>134</v>
      </c>
      <c r="C376" s="85" t="n">
        <v>2.1</v>
      </c>
      <c r="D376" s="86" t="n">
        <v>0.645</v>
      </c>
      <c r="E376" s="87" t="n">
        <f aca="false">D376/C376</f>
        <v>0.307142857142857</v>
      </c>
      <c r="F376" s="88" t="n">
        <f aca="false">IF(B376="Предпосевная обработка",300,IF(B376="Внесение удобрений",90,IF(B376="Уборка",1893,"Введите коректное значение")))</f>
        <v>90</v>
      </c>
      <c r="G376" s="88" t="n">
        <v>2023</v>
      </c>
      <c r="H376" s="87" t="n">
        <f aca="false">(F376/G376)*100</f>
        <v>4.44883835887296</v>
      </c>
      <c r="I376" s="88" t="n">
        <v>14</v>
      </c>
      <c r="J376" s="87" t="n">
        <f aca="false">C376*L376</f>
        <v>0.924</v>
      </c>
      <c r="K376" s="86" t="n">
        <f aca="false">J376*3.67</f>
        <v>3.39108</v>
      </c>
      <c r="L376" s="86" t="n">
        <v>0.44</v>
      </c>
      <c r="M376" s="87" t="n">
        <f aca="false">(N376*O376)+(P376+Q376+R376)</f>
        <v>564.5</v>
      </c>
      <c r="N376" s="62" t="n">
        <v>235</v>
      </c>
      <c r="O376" s="0" t="n">
        <f aca="false">IF(Z376="Дизельное топливо",2.6,
 IF(Z376="Бензин",2.3,
 IF(Z376="Минеральные удобрения",0.89, IF(Z376="Пестициды",4.93,
 IF(Z376="Электроэнергия",0.5,"Введите коректное значение" )))))</f>
        <v>2.3</v>
      </c>
      <c r="P376" s="88" t="n">
        <v>14</v>
      </c>
      <c r="Q376" s="88" t="n">
        <v>2</v>
      </c>
      <c r="R376" s="88" t="n">
        <v>8</v>
      </c>
      <c r="S376" s="86" t="n">
        <f aca="false">M376+J376+E376+H376</f>
        <v>570.179981216016</v>
      </c>
      <c r="T376" s="86"/>
      <c r="U376" s="87" t="n">
        <f aca="false">J376-S376</f>
        <v>-569.255981216016</v>
      </c>
      <c r="V376" s="88" t="n">
        <v>59000</v>
      </c>
      <c r="W376" s="73" t="n">
        <v>4.41</v>
      </c>
      <c r="X376" s="87" t="n">
        <f aca="false">(W376+S376)/V376*100</f>
        <v>0.973881324094942</v>
      </c>
      <c r="Y376" s="0" t="str">
        <f aca="false">IF(AB376=1,"Предпосевная обработка",IF(AB376=2,"Внесение удобрений",IF(AB376=3,"Уборка","Введите коректное значение")))</f>
        <v>Введите коректное значение</v>
      </c>
      <c r="Z376" s="0" t="s">
        <v>135</v>
      </c>
      <c r="AA376" s="86"/>
      <c r="AI376" s="88"/>
    </row>
    <row r="377" customFormat="false" ht="15" hidden="false" customHeight="false" outlineLevel="0" collapsed="false">
      <c r="A377" s="59" t="n">
        <v>375</v>
      </c>
      <c r="B377" s="0" t="s">
        <v>134</v>
      </c>
      <c r="C377" s="85" t="n">
        <v>4.7</v>
      </c>
      <c r="D377" s="86" t="n">
        <v>0.645</v>
      </c>
      <c r="E377" s="87" t="n">
        <f aca="false">D377/C377</f>
        <v>0.137234042553192</v>
      </c>
      <c r="F377" s="88" t="n">
        <f aca="false">IF(B377="Предпосевная обработка",300,IF(B377="Внесение удобрений",90,IF(B377="Уборка",1893,"Введите коректное значение")))</f>
        <v>90</v>
      </c>
      <c r="G377" s="88" t="n">
        <v>2070</v>
      </c>
      <c r="H377" s="87" t="n">
        <f aca="false">(F377/G377)*100</f>
        <v>4.34782608695652</v>
      </c>
      <c r="I377" s="88" t="n">
        <v>13</v>
      </c>
      <c r="J377" s="87" t="n">
        <f aca="false">C377*L377</f>
        <v>2.068</v>
      </c>
      <c r="K377" s="86" t="n">
        <f aca="false">J377*3.67</f>
        <v>7.58956</v>
      </c>
      <c r="L377" s="86" t="n">
        <v>0.44</v>
      </c>
      <c r="M377" s="87" t="n">
        <f aca="false">(N377*O377)+(P377+Q377+R377)</f>
        <v>173.5</v>
      </c>
      <c r="N377" s="62" t="n">
        <v>303</v>
      </c>
      <c r="O377" s="0" t="n">
        <f aca="false">IF(Z377="Дизельное топливо",2.6,
 IF(Z377="Бензин",2.3,
 IF(Z377="Минеральные удобрения",0.89, IF(Z377="Пестициды",4.93,
 IF(Z377="Электроэнергия",0.5,"Введите коректное значение" )))))</f>
        <v>0.5</v>
      </c>
      <c r="P377" s="88" t="n">
        <v>13</v>
      </c>
      <c r="Q377" s="88" t="n">
        <v>2</v>
      </c>
      <c r="R377" s="88" t="n">
        <v>7</v>
      </c>
      <c r="S377" s="86" t="n">
        <f aca="false">M377+J377+E377+H377</f>
        <v>180.05306012951</v>
      </c>
      <c r="T377" s="86"/>
      <c r="U377" s="87" t="n">
        <f aca="false">J377-S377</f>
        <v>-177.98506012951</v>
      </c>
      <c r="V377" s="88" t="n">
        <v>45000</v>
      </c>
      <c r="W377" s="73" t="n">
        <v>3.57</v>
      </c>
      <c r="X377" s="87" t="n">
        <f aca="false">(W377+S377)/V377*100</f>
        <v>0.408051244732244</v>
      </c>
      <c r="Y377" s="0" t="str">
        <f aca="false">IF(AB377=1,"Предпосевная обработка",IF(AB377=2,"Внесение удобрений",IF(AB377=3,"Уборка","Введите коректное значение")))</f>
        <v>Введите коректное значение</v>
      </c>
      <c r="Z377" s="0" t="s">
        <v>139</v>
      </c>
      <c r="AA377" s="86"/>
      <c r="AI377" s="88"/>
    </row>
    <row r="378" customFormat="false" ht="15" hidden="false" customHeight="false" outlineLevel="0" collapsed="false">
      <c r="A378" s="59" t="n">
        <v>376</v>
      </c>
      <c r="B378" s="0" t="s">
        <v>132</v>
      </c>
      <c r="C378" s="85" t="n">
        <v>4.6</v>
      </c>
      <c r="D378" s="86" t="n">
        <v>0.645</v>
      </c>
      <c r="E378" s="87" t="n">
        <f aca="false">D378/C378</f>
        <v>0.140217391304348</v>
      </c>
      <c r="F378" s="88" t="n">
        <f aca="false">IF(B378="Предпосевная обработка",300,IF(B378="Внесение удобрений",90,IF(B378="Уборка",1893,"Введите коректное значение")))</f>
        <v>1893</v>
      </c>
      <c r="G378" s="88" t="n">
        <v>2260</v>
      </c>
      <c r="H378" s="87" t="n">
        <f aca="false">(F378/G378)*100</f>
        <v>83.7610619469027</v>
      </c>
      <c r="I378" s="88" t="n">
        <v>17</v>
      </c>
      <c r="J378" s="87" t="n">
        <f aca="false">C378*L378</f>
        <v>2.024</v>
      </c>
      <c r="K378" s="86" t="n">
        <f aca="false">J378*3.67</f>
        <v>7.42808</v>
      </c>
      <c r="L378" s="86" t="n">
        <v>0.44</v>
      </c>
      <c r="M378" s="87" t="n">
        <f aca="false">(N378*O378)+(P378+Q378+R378)</f>
        <v>458.66</v>
      </c>
      <c r="N378" s="62" t="n">
        <v>494</v>
      </c>
      <c r="O378" s="0" t="n">
        <f aca="false">IF(Z378="Дизельное топливо",2.6,
 IF(Z378="Бензин",2.3,
 IF(Z378="Минеральные удобрения",0.89, IF(Z378="Пестициды",4.93,
 IF(Z378="Электроэнергия",0.5,"Введите коректное значение" )))))</f>
        <v>0.89</v>
      </c>
      <c r="P378" s="88" t="n">
        <v>11</v>
      </c>
      <c r="Q378" s="88" t="n">
        <v>1</v>
      </c>
      <c r="R378" s="88" t="n">
        <v>7</v>
      </c>
      <c r="S378" s="86" t="n">
        <f aca="false">M378+J378+E378+H378</f>
        <v>544.585279338207</v>
      </c>
      <c r="T378" s="86"/>
      <c r="U378" s="87" t="n">
        <f aca="false">J378-S378</f>
        <v>-542.561279338207</v>
      </c>
      <c r="V378" s="88" t="n">
        <v>57000</v>
      </c>
      <c r="W378" s="73" t="n">
        <v>3.654</v>
      </c>
      <c r="X378" s="87" t="n">
        <f aca="false">(W378+S378)/V378*100</f>
        <v>0.961823297084574</v>
      </c>
      <c r="Y378" s="0" t="str">
        <f aca="false">IF(AB378=1,"Предпосевная обработка",IF(AB378=2,"Внесение удобрений",IF(AB378=3,"Уборка","Введите коректное значение")))</f>
        <v>Введите коректное значение</v>
      </c>
      <c r="Z378" s="0" t="s">
        <v>133</v>
      </c>
      <c r="AA378" s="86"/>
      <c r="AI378" s="88"/>
    </row>
    <row r="379" customFormat="false" ht="15" hidden="false" customHeight="false" outlineLevel="0" collapsed="false">
      <c r="A379" s="59" t="n">
        <v>377</v>
      </c>
      <c r="B379" s="0" t="s">
        <v>136</v>
      </c>
      <c r="C379" s="85" t="n">
        <v>4.2</v>
      </c>
      <c r="D379" s="86" t="n">
        <v>0.645</v>
      </c>
      <c r="E379" s="87" t="n">
        <f aca="false">D379/C379</f>
        <v>0.153571428571429</v>
      </c>
      <c r="F379" s="88" t="n">
        <f aca="false">IF(B379="Предпосевная обработка",300,IF(B379="Внесение удобрений",90,IF(B379="Уборка",1893,"Введите коректное значение")))</f>
        <v>300</v>
      </c>
      <c r="G379" s="88" t="n">
        <v>2345</v>
      </c>
      <c r="H379" s="87" t="n">
        <f aca="false">(F379/G379)*100</f>
        <v>12.7931769722815</v>
      </c>
      <c r="I379" s="88" t="n">
        <v>11</v>
      </c>
      <c r="J379" s="87" t="n">
        <f aca="false">C379*L379</f>
        <v>1.848</v>
      </c>
      <c r="K379" s="86" t="n">
        <f aca="false">J379*3.67</f>
        <v>6.78216</v>
      </c>
      <c r="L379" s="86" t="n">
        <v>0.44</v>
      </c>
      <c r="M379" s="87" t="n">
        <f aca="false">(N379*O379)+(P379+Q379+R379)</f>
        <v>2482.07</v>
      </c>
      <c r="N379" s="62" t="n">
        <v>499</v>
      </c>
      <c r="O379" s="0" t="n">
        <f aca="false">IF(Z379="Дизельное топливо",2.6,
 IF(Z379="Бензин",2.3,
 IF(Z379="Минеральные удобрения",0.89, IF(Z379="Пестициды",4.93,
 IF(Z379="Электроэнергия",0.5,"Введите коректное значение" )))))</f>
        <v>4.93</v>
      </c>
      <c r="P379" s="88" t="n">
        <v>14</v>
      </c>
      <c r="Q379" s="88" t="n">
        <v>1</v>
      </c>
      <c r="R379" s="88" t="n">
        <v>7</v>
      </c>
      <c r="S379" s="86" t="n">
        <f aca="false">M379+J379+E379+H379</f>
        <v>2496.86474840085</v>
      </c>
      <c r="T379" s="86"/>
      <c r="U379" s="87" t="n">
        <f aca="false">J379-S379</f>
        <v>-2495.01674840085</v>
      </c>
      <c r="V379" s="88" t="n">
        <v>52000</v>
      </c>
      <c r="W379" s="73" t="n">
        <v>3.52</v>
      </c>
      <c r="X379" s="87" t="n">
        <f aca="false">(W379+S379)/V379*100</f>
        <v>4.80843220846318</v>
      </c>
      <c r="Y379" s="0" t="str">
        <f aca="false">IF(AB379=1,"Предпосевная обработка",IF(AB379=2,"Внесение удобрений",IF(AB379=3,"Уборка","Введите коректное значение")))</f>
        <v>Введите коректное значение</v>
      </c>
      <c r="Z379" s="0" t="s">
        <v>138</v>
      </c>
      <c r="AA379" s="86"/>
      <c r="AI379" s="88"/>
    </row>
    <row r="380" customFormat="false" ht="15" hidden="false" customHeight="false" outlineLevel="0" collapsed="false">
      <c r="A380" s="59" t="n">
        <v>378</v>
      </c>
      <c r="B380" s="0" t="s">
        <v>134</v>
      </c>
      <c r="C380" s="85" t="n">
        <v>1.5</v>
      </c>
      <c r="D380" s="86" t="n">
        <v>0.645</v>
      </c>
      <c r="E380" s="87" t="n">
        <f aca="false">D380/C380</f>
        <v>0.43</v>
      </c>
      <c r="F380" s="88" t="n">
        <f aca="false">IF(B380="Предпосевная обработка",300,IF(B380="Внесение удобрений",90,IF(B380="Уборка",1893,"Введите коректное значение")))</f>
        <v>90</v>
      </c>
      <c r="G380" s="88" t="n">
        <v>2395</v>
      </c>
      <c r="H380" s="87" t="n">
        <f aca="false">(F380/G380)*100</f>
        <v>3.75782881002088</v>
      </c>
      <c r="I380" s="88" t="n">
        <v>25</v>
      </c>
      <c r="J380" s="87" t="n">
        <f aca="false">C380*L380</f>
        <v>0.66</v>
      </c>
      <c r="K380" s="86" t="n">
        <f aca="false">J380*3.67</f>
        <v>2.4222</v>
      </c>
      <c r="L380" s="86" t="n">
        <v>0.44</v>
      </c>
      <c r="M380" s="87" t="n">
        <f aca="false">(N380*O380)+(P380+Q380+R380)</f>
        <v>688.55</v>
      </c>
      <c r="N380" s="62" t="n">
        <v>135</v>
      </c>
      <c r="O380" s="0" t="n">
        <f aca="false">IF(Z380="Дизельное топливо",2.6,
 IF(Z380="Бензин",2.3,
 IF(Z380="Минеральные удобрения",0.89, IF(Z380="Пестициды",4.93,
 IF(Z380="Электроэнергия",0.5,"Введите коректное значение" )))))</f>
        <v>4.93</v>
      </c>
      <c r="P380" s="88" t="n">
        <v>15</v>
      </c>
      <c r="Q380" s="88" t="n">
        <v>1</v>
      </c>
      <c r="R380" s="88" t="n">
        <v>7</v>
      </c>
      <c r="S380" s="86" t="n">
        <f aca="false">M380+J380+E380+H380</f>
        <v>693.397828810021</v>
      </c>
      <c r="T380" s="86"/>
      <c r="U380" s="87" t="n">
        <f aca="false">J380-S380</f>
        <v>-692.737828810021</v>
      </c>
      <c r="V380" s="88" t="n">
        <v>48000</v>
      </c>
      <c r="W380" s="73" t="n">
        <v>5.72</v>
      </c>
      <c r="X380" s="87" t="n">
        <f aca="false">(W380+S380)/V380*100</f>
        <v>1.45649547668754</v>
      </c>
      <c r="Y380" s="0" t="str">
        <f aca="false">IF(AB380=1,"Предпосевная обработка",IF(AB380=2,"Внесение удобрений",IF(AB380=3,"Уборка","Введите коректное значение")))</f>
        <v>Введите коректное значение</v>
      </c>
      <c r="Z380" s="0" t="s">
        <v>138</v>
      </c>
      <c r="AA380" s="86"/>
      <c r="AI380" s="88"/>
    </row>
    <row r="381" customFormat="false" ht="15" hidden="false" customHeight="false" outlineLevel="0" collapsed="false">
      <c r="A381" s="59" t="n">
        <v>379</v>
      </c>
      <c r="B381" s="0" t="s">
        <v>136</v>
      </c>
      <c r="C381" s="85" t="n">
        <v>1.1</v>
      </c>
      <c r="D381" s="86" t="n">
        <v>0.645</v>
      </c>
      <c r="E381" s="87" t="n">
        <f aca="false">D381/C381</f>
        <v>0.586363636363636</v>
      </c>
      <c r="F381" s="88" t="n">
        <f aca="false">IF(B381="Предпосевная обработка",300,IF(B381="Внесение удобрений",90,IF(B381="Уборка",1893,"Введите коректное значение")))</f>
        <v>300</v>
      </c>
      <c r="G381" s="88" t="n">
        <v>2127</v>
      </c>
      <c r="H381" s="87" t="n">
        <f aca="false">(F381/G381)*100</f>
        <v>14.1043723554302</v>
      </c>
      <c r="I381" s="88" t="n">
        <v>27</v>
      </c>
      <c r="J381" s="87" t="n">
        <f aca="false">C381*L381</f>
        <v>0.484</v>
      </c>
      <c r="K381" s="86" t="n">
        <f aca="false">J381*3.67</f>
        <v>1.77628</v>
      </c>
      <c r="L381" s="86" t="n">
        <v>0.44</v>
      </c>
      <c r="M381" s="87" t="n">
        <f aca="false">(N381*O381)+(P381+Q381+R381)</f>
        <v>960.4</v>
      </c>
      <c r="N381" s="62" t="n">
        <v>408</v>
      </c>
      <c r="O381" s="0" t="n">
        <f aca="false">IF(Z381="Дизельное топливо",2.6,
 IF(Z381="Бензин",2.3,
 IF(Z381="Минеральные удобрения",0.89, IF(Z381="Пестициды",4.93,
 IF(Z381="Электроэнергия",0.5,"Введите коректное значение" )))))</f>
        <v>2.3</v>
      </c>
      <c r="P381" s="88" t="n">
        <v>13</v>
      </c>
      <c r="Q381" s="88" t="n">
        <v>1</v>
      </c>
      <c r="R381" s="88" t="n">
        <v>8</v>
      </c>
      <c r="S381" s="86" t="n">
        <f aca="false">M381+J381+E381+H381</f>
        <v>975.574735991794</v>
      </c>
      <c r="T381" s="86"/>
      <c r="U381" s="87" t="n">
        <f aca="false">J381-S381</f>
        <v>-975.090735991794</v>
      </c>
      <c r="V381" s="88" t="n">
        <v>50000</v>
      </c>
      <c r="W381" s="73" t="n">
        <v>5.742</v>
      </c>
      <c r="X381" s="87" t="n">
        <f aca="false">(W381+S381)/V381*100</f>
        <v>1.96263347198359</v>
      </c>
      <c r="Y381" s="0" t="str">
        <f aca="false">IF(AB381=1,"Предпосевная обработка",IF(AB381=2,"Внесение удобрений",IF(AB381=3,"Уборка","Введите коректное значение")))</f>
        <v>Введите коректное значение</v>
      </c>
      <c r="Z381" s="0" t="s">
        <v>135</v>
      </c>
      <c r="AA381" s="86"/>
      <c r="AI381" s="88"/>
    </row>
    <row r="382" customFormat="false" ht="15" hidden="false" customHeight="false" outlineLevel="0" collapsed="false">
      <c r="A382" s="59" t="n">
        <v>380</v>
      </c>
      <c r="B382" s="0" t="s">
        <v>132</v>
      </c>
      <c r="C382" s="85" t="n">
        <v>2.4</v>
      </c>
      <c r="D382" s="86" t="n">
        <v>0.645</v>
      </c>
      <c r="E382" s="87" t="n">
        <f aca="false">D382/C382</f>
        <v>0.26875</v>
      </c>
      <c r="F382" s="88" t="n">
        <f aca="false">IF(B382="Предпосевная обработка",300,IF(B382="Внесение удобрений",90,IF(B382="Уборка",1893,"Введите коректное значение")))</f>
        <v>1893</v>
      </c>
      <c r="G382" s="88" t="n">
        <v>2496</v>
      </c>
      <c r="H382" s="87" t="n">
        <f aca="false">(F382/G382)*100</f>
        <v>75.8413461538462</v>
      </c>
      <c r="I382" s="88" t="n">
        <v>15</v>
      </c>
      <c r="J382" s="87" t="n">
        <f aca="false">C382*L382</f>
        <v>1.056</v>
      </c>
      <c r="K382" s="86" t="n">
        <f aca="false">J382*3.67</f>
        <v>3.87552</v>
      </c>
      <c r="L382" s="86" t="n">
        <v>0.44</v>
      </c>
      <c r="M382" s="87" t="n">
        <f aca="false">(N382*O382)+(P382+Q382+R382)</f>
        <v>217</v>
      </c>
      <c r="N382" s="62" t="n">
        <v>384</v>
      </c>
      <c r="O382" s="0" t="n">
        <f aca="false">IF(Z382="Дизельное топливо",2.6,
 IF(Z382="Бензин",2.3,
 IF(Z382="Минеральные удобрения",0.89, IF(Z382="Пестициды",4.93,
 IF(Z382="Электроэнергия",0.5,"Введите коректное значение" )))))</f>
        <v>0.5</v>
      </c>
      <c r="P382" s="88" t="n">
        <v>14</v>
      </c>
      <c r="Q382" s="88" t="n">
        <v>2</v>
      </c>
      <c r="R382" s="88" t="n">
        <v>9</v>
      </c>
      <c r="S382" s="86" t="n">
        <f aca="false">M382+J382+E382+H382</f>
        <v>294.166096153846</v>
      </c>
      <c r="T382" s="86"/>
      <c r="U382" s="87" t="n">
        <f aca="false">J382-S382</f>
        <v>-293.110096153846</v>
      </c>
      <c r="V382" s="88" t="n">
        <v>53000</v>
      </c>
      <c r="W382" s="73" t="n">
        <v>5.72</v>
      </c>
      <c r="X382" s="87" t="n">
        <f aca="false">(W382+S382)/V382*100</f>
        <v>0.565822822931785</v>
      </c>
      <c r="Y382" s="0" t="str">
        <f aca="false">IF(AB382=1,"Предпосевная обработка",IF(AB382=2,"Внесение удобрений",IF(AB382=3,"Уборка","Введите коректное значение")))</f>
        <v>Введите коректное значение</v>
      </c>
      <c r="Z382" s="0" t="s">
        <v>139</v>
      </c>
      <c r="AA382" s="86"/>
      <c r="AI382" s="88"/>
    </row>
    <row r="383" customFormat="false" ht="15" hidden="false" customHeight="false" outlineLevel="0" collapsed="false">
      <c r="A383" s="59" t="n">
        <v>381</v>
      </c>
      <c r="B383" s="0" t="s">
        <v>134</v>
      </c>
      <c r="C383" s="85" t="n">
        <v>1.6</v>
      </c>
      <c r="D383" s="86" t="n">
        <v>0.645</v>
      </c>
      <c r="E383" s="87" t="n">
        <f aca="false">D383/C383</f>
        <v>0.403125</v>
      </c>
      <c r="F383" s="88" t="n">
        <f aca="false">IF(B383="Предпосевная обработка",300,IF(B383="Внесение удобрений",90,IF(B383="Уборка",1893,"Введите коректное значение")))</f>
        <v>90</v>
      </c>
      <c r="G383" s="88" t="n">
        <v>2264</v>
      </c>
      <c r="H383" s="87" t="n">
        <f aca="false">(F383/G383)*100</f>
        <v>3.97526501766784</v>
      </c>
      <c r="I383" s="88" t="n">
        <v>20</v>
      </c>
      <c r="J383" s="87" t="n">
        <f aca="false">C383*L383</f>
        <v>0.704</v>
      </c>
      <c r="K383" s="86" t="n">
        <f aca="false">J383*3.67</f>
        <v>2.58368</v>
      </c>
      <c r="L383" s="86" t="n">
        <v>0.44</v>
      </c>
      <c r="M383" s="87" t="n">
        <f aca="false">(N383*O383)+(P383+Q383+R383)</f>
        <v>288.5</v>
      </c>
      <c r="N383" s="62" t="n">
        <v>115</v>
      </c>
      <c r="O383" s="0" t="n">
        <f aca="false">IF(Z383="Дизельное топливо",2.6,
 IF(Z383="Бензин",2.3,
 IF(Z383="Минеральные удобрения",0.89, IF(Z383="Пестициды",4.93,
 IF(Z383="Электроэнергия",0.5,"Введите коректное значение" )))))</f>
        <v>2.3</v>
      </c>
      <c r="P383" s="88" t="n">
        <v>13</v>
      </c>
      <c r="Q383" s="88" t="n">
        <v>2</v>
      </c>
      <c r="R383" s="88" t="n">
        <v>9</v>
      </c>
      <c r="S383" s="86" t="n">
        <f aca="false">M383+J383+E383+H383</f>
        <v>293.582390017668</v>
      </c>
      <c r="T383" s="86"/>
      <c r="U383" s="87" t="n">
        <f aca="false">J383-S383</f>
        <v>-292.878390017668</v>
      </c>
      <c r="V383" s="88" t="n">
        <v>50000</v>
      </c>
      <c r="W383" s="73" t="n">
        <v>4.717</v>
      </c>
      <c r="X383" s="87" t="n">
        <f aca="false">(W383+S383)/V383*100</f>
        <v>0.596598780035336</v>
      </c>
      <c r="Y383" s="0" t="str">
        <f aca="false">IF(AB383=1,"Предпосевная обработка",IF(AB383=2,"Внесение удобрений",IF(AB383=3,"Уборка","Введите коректное значение")))</f>
        <v>Введите коректное значение</v>
      </c>
      <c r="Z383" s="0" t="s">
        <v>135</v>
      </c>
      <c r="AA383" s="86"/>
      <c r="AI383" s="88"/>
    </row>
    <row r="384" customFormat="false" ht="15" hidden="false" customHeight="false" outlineLevel="0" collapsed="false">
      <c r="A384" s="59" t="n">
        <v>382</v>
      </c>
      <c r="B384" s="0" t="s">
        <v>134</v>
      </c>
      <c r="C384" s="85" t="n">
        <v>1.9</v>
      </c>
      <c r="D384" s="86" t="n">
        <v>0.645</v>
      </c>
      <c r="E384" s="87" t="n">
        <f aca="false">D384/C384</f>
        <v>0.339473684210526</v>
      </c>
      <c r="F384" s="88" t="n">
        <f aca="false">IF(B384="Предпосевная обработка",300,IF(B384="Внесение удобрений",90,IF(B384="Уборка",1893,"Введите коректное значение")))</f>
        <v>90</v>
      </c>
      <c r="G384" s="88" t="n">
        <v>2465</v>
      </c>
      <c r="H384" s="87" t="n">
        <f aca="false">(F384/G384)*100</f>
        <v>3.65111561866126</v>
      </c>
      <c r="I384" s="88" t="n">
        <v>29</v>
      </c>
      <c r="J384" s="87" t="n">
        <f aca="false">C384*L384</f>
        <v>0.836</v>
      </c>
      <c r="K384" s="86" t="n">
        <f aca="false">J384*3.67</f>
        <v>3.06812</v>
      </c>
      <c r="L384" s="86" t="n">
        <v>0.44</v>
      </c>
      <c r="M384" s="87" t="n">
        <f aca="false">(N384*O384)+(P384+Q384+R384)</f>
        <v>80</v>
      </c>
      <c r="N384" s="62" t="n">
        <v>114</v>
      </c>
      <c r="O384" s="0" t="n">
        <f aca="false">IF(Z384="Дизельное топливо",2.6,
 IF(Z384="Бензин",2.3,
 IF(Z384="Минеральные удобрения",0.89, IF(Z384="Пестициды",4.93,
 IF(Z384="Электроэнергия",0.5,"Введите коректное значение" )))))</f>
        <v>0.5</v>
      </c>
      <c r="P384" s="88" t="n">
        <v>12</v>
      </c>
      <c r="Q384" s="88" t="n">
        <v>2</v>
      </c>
      <c r="R384" s="88" t="n">
        <v>9</v>
      </c>
      <c r="S384" s="86" t="n">
        <f aca="false">M384+J384+E384+H384</f>
        <v>84.8265893028718</v>
      </c>
      <c r="T384" s="86"/>
      <c r="U384" s="87" t="n">
        <f aca="false">J384-S384</f>
        <v>-83.9905893028718</v>
      </c>
      <c r="V384" s="88" t="n">
        <v>53000</v>
      </c>
      <c r="W384" s="73" t="n">
        <v>4.611</v>
      </c>
      <c r="X384" s="87" t="n">
        <f aca="false">(W384+S384)/V384*100</f>
        <v>0.168750168495985</v>
      </c>
      <c r="Y384" s="0" t="str">
        <f aca="false">IF(AB384=1,"Предпосевная обработка",IF(AB384=2,"Внесение удобрений",IF(AB384=3,"Уборка","Введите коректное значение")))</f>
        <v>Введите коректное значение</v>
      </c>
      <c r="Z384" s="0" t="s">
        <v>139</v>
      </c>
      <c r="AA384" s="86"/>
      <c r="AI384" s="88"/>
    </row>
    <row r="385" customFormat="false" ht="15" hidden="false" customHeight="false" outlineLevel="0" collapsed="false">
      <c r="A385" s="59" t="n">
        <v>383</v>
      </c>
      <c r="B385" s="0" t="s">
        <v>134</v>
      </c>
      <c r="C385" s="85" t="n">
        <v>5.1</v>
      </c>
      <c r="D385" s="86" t="n">
        <v>0.645</v>
      </c>
      <c r="E385" s="87" t="n">
        <f aca="false">D385/C385</f>
        <v>0.126470588235294</v>
      </c>
      <c r="F385" s="88" t="n">
        <f aca="false">IF(B385="Предпосевная обработка",300,IF(B385="Внесение удобрений",90,IF(B385="Уборка",1893,"Введите коректное значение")))</f>
        <v>90</v>
      </c>
      <c r="G385" s="88" t="n">
        <v>2322</v>
      </c>
      <c r="H385" s="87" t="n">
        <f aca="false">(F385/G385)*100</f>
        <v>3.87596899224806</v>
      </c>
      <c r="I385" s="88" t="n">
        <v>19</v>
      </c>
      <c r="J385" s="87" t="n">
        <f aca="false">C385*L385</f>
        <v>2.244</v>
      </c>
      <c r="K385" s="86" t="n">
        <f aca="false">J385*3.67</f>
        <v>8.23548</v>
      </c>
      <c r="L385" s="86" t="n">
        <v>0.44</v>
      </c>
      <c r="M385" s="87" t="n">
        <f aca="false">(N385*O385)+(P385+Q385+R385)</f>
        <v>71</v>
      </c>
      <c r="N385" s="62" t="n">
        <v>104</v>
      </c>
      <c r="O385" s="0" t="n">
        <f aca="false">IF(Z385="Дизельное топливо",2.6,
 IF(Z385="Бензин",2.3,
 IF(Z385="Минеральные удобрения",0.89, IF(Z385="Пестициды",4.93,
 IF(Z385="Электроэнергия",0.5,"Введите коректное значение" )))))</f>
        <v>0.5</v>
      </c>
      <c r="P385" s="88" t="n">
        <v>10</v>
      </c>
      <c r="Q385" s="88" t="n">
        <v>1</v>
      </c>
      <c r="R385" s="88" t="n">
        <v>8</v>
      </c>
      <c r="S385" s="86" t="n">
        <f aca="false">M385+J385+E385+H385</f>
        <v>77.2464395804834</v>
      </c>
      <c r="T385" s="86"/>
      <c r="U385" s="87" t="n">
        <f aca="false">J385-S385</f>
        <v>-75.0024395804834</v>
      </c>
      <c r="V385" s="88" t="n">
        <v>51000</v>
      </c>
      <c r="W385" s="73" t="n">
        <v>3.654</v>
      </c>
      <c r="X385" s="87" t="n">
        <f aca="false">(W385+S385)/V385*100</f>
        <v>0.158628312902909</v>
      </c>
      <c r="Y385" s="0" t="str">
        <f aca="false">IF(AB385=1,"Предпосевная обработка",IF(AB385=2,"Внесение удобрений",IF(AB385=3,"Уборка","Введите коректное значение")))</f>
        <v>Введите коректное значение</v>
      </c>
      <c r="Z385" s="0" t="s">
        <v>139</v>
      </c>
      <c r="AA385" s="86"/>
      <c r="AI385" s="88"/>
    </row>
    <row r="386" customFormat="false" ht="15" hidden="false" customHeight="false" outlineLevel="0" collapsed="false">
      <c r="A386" s="59" t="n">
        <v>384</v>
      </c>
      <c r="B386" s="0" t="s">
        <v>136</v>
      </c>
      <c r="C386" s="85" t="n">
        <v>1.2</v>
      </c>
      <c r="D386" s="86" t="n">
        <v>0.645</v>
      </c>
      <c r="E386" s="87" t="n">
        <f aca="false">D386/C386</f>
        <v>0.5375</v>
      </c>
      <c r="F386" s="88" t="n">
        <f aca="false">IF(B386="Предпосевная обработка",300,IF(B386="Внесение удобрений",90,IF(B386="Уборка",1893,"Введите коректное значение")))</f>
        <v>300</v>
      </c>
      <c r="G386" s="88" t="n">
        <v>2052</v>
      </c>
      <c r="H386" s="87" t="n">
        <f aca="false">(F386/G386)*100</f>
        <v>14.6198830409357</v>
      </c>
      <c r="I386" s="88" t="n">
        <v>27</v>
      </c>
      <c r="J386" s="87" t="n">
        <f aca="false">C386*L386</f>
        <v>0.528</v>
      </c>
      <c r="K386" s="86" t="n">
        <f aca="false">J386*3.67</f>
        <v>1.93776</v>
      </c>
      <c r="L386" s="86" t="n">
        <v>0.44</v>
      </c>
      <c r="M386" s="87" t="n">
        <f aca="false">(N386*O386)+(P386+Q386+R386)</f>
        <v>1278.15</v>
      </c>
      <c r="N386" s="62" t="n">
        <v>255</v>
      </c>
      <c r="O386" s="0" t="n">
        <f aca="false">IF(Z386="Дизельное топливо",2.6,
 IF(Z386="Бензин",2.3,
 IF(Z386="Минеральные удобрения",0.89, IF(Z386="Пестициды",4.93,
 IF(Z386="Электроэнергия",0.5,"Введите коректное значение" )))))</f>
        <v>4.93</v>
      </c>
      <c r="P386" s="88" t="n">
        <v>10</v>
      </c>
      <c r="Q386" s="88" t="n">
        <v>2</v>
      </c>
      <c r="R386" s="88" t="n">
        <v>9</v>
      </c>
      <c r="S386" s="86" t="n">
        <f aca="false">M386+J386+E386+H386</f>
        <v>1293.83538304094</v>
      </c>
      <c r="T386" s="86"/>
      <c r="U386" s="87" t="n">
        <f aca="false">J386-S386</f>
        <v>-1293.30738304094</v>
      </c>
      <c r="V386" s="88" t="n">
        <v>56000</v>
      </c>
      <c r="W386" s="73" t="n">
        <v>6.141</v>
      </c>
      <c r="X386" s="87" t="n">
        <f aca="false">(W386+S386)/V386*100</f>
        <v>2.32138639828739</v>
      </c>
      <c r="Y386" s="0" t="str">
        <f aca="false">IF(AB386=1,"Предпосевная обработка",IF(AB386=2,"Внесение удобрений",IF(AB386=3,"Уборка","Введите коректное значение")))</f>
        <v>Введите коректное значение</v>
      </c>
      <c r="Z386" s="0" t="s">
        <v>138</v>
      </c>
      <c r="AA386" s="86"/>
      <c r="AI386" s="88"/>
    </row>
    <row r="387" customFormat="false" ht="15" hidden="false" customHeight="false" outlineLevel="0" collapsed="false">
      <c r="A387" s="59" t="n">
        <v>385</v>
      </c>
      <c r="B387" s="0" t="s">
        <v>132</v>
      </c>
      <c r="C387" s="85" t="n">
        <v>4.3</v>
      </c>
      <c r="D387" s="86" t="n">
        <v>0.645</v>
      </c>
      <c r="E387" s="87" t="n">
        <f aca="false">D387/C387</f>
        <v>0.15</v>
      </c>
      <c r="F387" s="88" t="n">
        <f aca="false">IF(B387="Предпосевная обработка",300,IF(B387="Внесение удобрений",90,IF(B387="Уборка",1893,"Введите коректное значение")))</f>
        <v>1893</v>
      </c>
      <c r="G387" s="88" t="n">
        <v>2217</v>
      </c>
      <c r="H387" s="87" t="n">
        <f aca="false">(F387/G387)*100</f>
        <v>85.3856562922869</v>
      </c>
      <c r="I387" s="88" t="n">
        <v>30</v>
      </c>
      <c r="J387" s="87" t="n">
        <f aca="false">C387*L387</f>
        <v>1.892</v>
      </c>
      <c r="K387" s="86" t="n">
        <f aca="false">J387*3.67</f>
        <v>6.94364</v>
      </c>
      <c r="L387" s="86" t="n">
        <v>0.44</v>
      </c>
      <c r="M387" s="87" t="n">
        <f aca="false">(N387*O387)+(P387+Q387+R387)</f>
        <v>228.7</v>
      </c>
      <c r="N387" s="62" t="n">
        <v>230</v>
      </c>
      <c r="O387" s="0" t="n">
        <f aca="false">IF(Z387="Дизельное топливо",2.6,
 IF(Z387="Бензин",2.3,
 IF(Z387="Минеральные удобрения",0.89, IF(Z387="Пестициды",4.93,
 IF(Z387="Электроэнергия",0.5,"Введите коректное значение" )))))</f>
        <v>0.89</v>
      </c>
      <c r="P387" s="88" t="n">
        <v>13</v>
      </c>
      <c r="Q387" s="88" t="n">
        <v>2</v>
      </c>
      <c r="R387" s="88" t="n">
        <v>9</v>
      </c>
      <c r="S387" s="86" t="n">
        <f aca="false">M387+J387+E387+H387</f>
        <v>316.127656292287</v>
      </c>
      <c r="T387" s="86"/>
      <c r="U387" s="87" t="n">
        <f aca="false">J387-S387</f>
        <v>-314.235656292287</v>
      </c>
      <c r="V387" s="88" t="n">
        <v>61000</v>
      </c>
      <c r="W387" s="73" t="n">
        <v>3.91</v>
      </c>
      <c r="X387" s="87" t="n">
        <f aca="false">(W387+S387)/V387*100</f>
        <v>0.524651895561126</v>
      </c>
      <c r="Y387" s="0" t="str">
        <f aca="false">IF(AB387=1,"Предпосевная обработка",IF(AB387=2,"Внесение удобрений",IF(AB387=3,"Уборка","Введите коректное значение")))</f>
        <v>Введите коректное значение</v>
      </c>
      <c r="Z387" s="0" t="s">
        <v>133</v>
      </c>
      <c r="AA387" s="86"/>
      <c r="AI387" s="88"/>
    </row>
    <row r="388" customFormat="false" ht="15" hidden="false" customHeight="false" outlineLevel="0" collapsed="false">
      <c r="A388" s="59" t="n">
        <v>386</v>
      </c>
      <c r="B388" s="0" t="s">
        <v>134</v>
      </c>
      <c r="C388" s="85" t="n">
        <v>4.2</v>
      </c>
      <c r="D388" s="86" t="n">
        <v>0.645</v>
      </c>
      <c r="E388" s="87" t="n">
        <f aca="false">D388/C388</f>
        <v>0.153571428571429</v>
      </c>
      <c r="F388" s="88" t="n">
        <f aca="false">IF(B388="Предпосевная обработка",300,IF(B388="Внесение удобрений",90,IF(B388="Уборка",1893,"Введите коректное значение")))</f>
        <v>90</v>
      </c>
      <c r="G388" s="88" t="n">
        <v>2155</v>
      </c>
      <c r="H388" s="87" t="n">
        <f aca="false">(F388/G388)*100</f>
        <v>4.17633410672854</v>
      </c>
      <c r="I388" s="88" t="n">
        <v>22</v>
      </c>
      <c r="J388" s="87" t="n">
        <f aca="false">C388*L388</f>
        <v>1.848</v>
      </c>
      <c r="K388" s="86" t="n">
        <f aca="false">J388*3.67</f>
        <v>6.78216</v>
      </c>
      <c r="L388" s="86" t="n">
        <v>0.44</v>
      </c>
      <c r="M388" s="87" t="n">
        <f aca="false">(N388*O388)+(P388+Q388+R388)</f>
        <v>137.5</v>
      </c>
      <c r="N388" s="62" t="n">
        <v>229</v>
      </c>
      <c r="O388" s="0" t="n">
        <f aca="false">IF(Z388="Дизельное топливо",2.6,
 IF(Z388="Бензин",2.3,
 IF(Z388="Минеральные удобрения",0.89, IF(Z388="Пестициды",4.93,
 IF(Z388="Электроэнергия",0.5,"Введите коректное значение" )))))</f>
        <v>0.5</v>
      </c>
      <c r="P388" s="88" t="n">
        <v>13</v>
      </c>
      <c r="Q388" s="88" t="n">
        <v>2</v>
      </c>
      <c r="R388" s="88" t="n">
        <v>8</v>
      </c>
      <c r="S388" s="86" t="n">
        <f aca="false">M388+J388+E388+H388</f>
        <v>143.6779055353</v>
      </c>
      <c r="T388" s="86"/>
      <c r="U388" s="87" t="n">
        <f aca="false">J388-S388</f>
        <v>-141.8299055353</v>
      </c>
      <c r="V388" s="88" t="n">
        <v>47000</v>
      </c>
      <c r="W388" s="73" t="n">
        <v>3.567</v>
      </c>
      <c r="X388" s="87" t="n">
        <f aca="false">(W388+S388)/V388*100</f>
        <v>0.31328703305383</v>
      </c>
      <c r="Y388" s="0" t="str">
        <f aca="false">IF(AB388=1,"Предпосевная обработка",IF(AB388=2,"Внесение удобрений",IF(AB388=3,"Уборка","Введите коректное значение")))</f>
        <v>Введите коректное значение</v>
      </c>
      <c r="Z388" s="0" t="s">
        <v>139</v>
      </c>
      <c r="AA388" s="86"/>
      <c r="AI388" s="88"/>
    </row>
    <row r="389" customFormat="false" ht="15" hidden="false" customHeight="false" outlineLevel="0" collapsed="false">
      <c r="A389" s="59" t="n">
        <v>387</v>
      </c>
      <c r="B389" s="0" t="s">
        <v>136</v>
      </c>
      <c r="C389" s="85" t="n">
        <v>4.5</v>
      </c>
      <c r="D389" s="86" t="n">
        <v>0.645</v>
      </c>
      <c r="E389" s="87" t="n">
        <f aca="false">D389/C389</f>
        <v>0.143333333333333</v>
      </c>
      <c r="F389" s="88" t="n">
        <f aca="false">IF(B389="Предпосевная обработка",300,IF(B389="Внесение удобрений",90,IF(B389="Уборка",1893,"Введите коректное значение")))</f>
        <v>300</v>
      </c>
      <c r="G389" s="88" t="n">
        <v>2205</v>
      </c>
      <c r="H389" s="87" t="n">
        <f aca="false">(F389/G389)*100</f>
        <v>13.6054421768708</v>
      </c>
      <c r="I389" s="88" t="n">
        <v>29</v>
      </c>
      <c r="J389" s="87" t="n">
        <f aca="false">C389*L389</f>
        <v>1.98</v>
      </c>
      <c r="K389" s="86" t="n">
        <f aca="false">J389*3.67</f>
        <v>7.2666</v>
      </c>
      <c r="L389" s="86" t="n">
        <v>0.44</v>
      </c>
      <c r="M389" s="87" t="n">
        <f aca="false">(N389*O389)+(P389+Q389+R389)</f>
        <v>75.5</v>
      </c>
      <c r="N389" s="62" t="n">
        <v>115</v>
      </c>
      <c r="O389" s="0" t="n">
        <f aca="false">IF(Z389="Дизельное топливо",2.6,
 IF(Z389="Бензин",2.3,
 IF(Z389="Минеральные удобрения",0.89, IF(Z389="Пестициды",4.93,
 IF(Z389="Электроэнергия",0.5,"Введите коректное значение" )))))</f>
        <v>0.5</v>
      </c>
      <c r="P389" s="88" t="n">
        <v>10</v>
      </c>
      <c r="Q389" s="88" t="n">
        <v>1</v>
      </c>
      <c r="R389" s="88" t="n">
        <v>7</v>
      </c>
      <c r="S389" s="86" t="n">
        <f aca="false">M389+J389+E389+H389</f>
        <v>91.2287755102041</v>
      </c>
      <c r="T389" s="86"/>
      <c r="U389" s="87" t="n">
        <f aca="false">J389-S389</f>
        <v>-89.2487755102041</v>
      </c>
      <c r="V389" s="88" t="n">
        <v>62000</v>
      </c>
      <c r="W389" s="73" t="n">
        <v>3.4</v>
      </c>
      <c r="X389" s="87" t="n">
        <f aca="false">(W389+S389)/V389*100</f>
        <v>0.152627057274523</v>
      </c>
      <c r="Y389" s="0" t="str">
        <f aca="false">IF(AB389=1,"Предпосевная обработка",IF(AB389=2,"Внесение удобрений",IF(AB389=3,"Уборка","Введите коректное значение")))</f>
        <v>Введите коректное значение</v>
      </c>
      <c r="Z389" s="0" t="s">
        <v>139</v>
      </c>
      <c r="AA389" s="86"/>
      <c r="AI389" s="88"/>
    </row>
    <row r="390" customFormat="false" ht="15" hidden="false" customHeight="false" outlineLevel="0" collapsed="false">
      <c r="A390" s="59" t="n">
        <v>388</v>
      </c>
      <c r="B390" s="0" t="s">
        <v>136</v>
      </c>
      <c r="C390" s="85" t="n">
        <v>3.9</v>
      </c>
      <c r="D390" s="86" t="n">
        <v>0.645</v>
      </c>
      <c r="E390" s="87" t="n">
        <f aca="false">D390/C390</f>
        <v>0.165384615384615</v>
      </c>
      <c r="F390" s="88" t="n">
        <f aca="false">IF(B390="Предпосевная обработка",300,IF(B390="Внесение удобрений",90,IF(B390="Уборка",1893,"Введите коректное значение")))</f>
        <v>300</v>
      </c>
      <c r="G390" s="88" t="n">
        <v>2101</v>
      </c>
      <c r="H390" s="87" t="n">
        <f aca="false">(F390/G390)*100</f>
        <v>14.278914802475</v>
      </c>
      <c r="I390" s="88" t="n">
        <v>13</v>
      </c>
      <c r="J390" s="87" t="n">
        <f aca="false">C390*L390</f>
        <v>1.716</v>
      </c>
      <c r="K390" s="86" t="n">
        <f aca="false">J390*3.67</f>
        <v>6.29772</v>
      </c>
      <c r="L390" s="86" t="n">
        <v>0.44</v>
      </c>
      <c r="M390" s="87" t="n">
        <f aca="false">(N390*O390)+(P390+Q390+R390)</f>
        <v>1694.27</v>
      </c>
      <c r="N390" s="62" t="n">
        <v>339</v>
      </c>
      <c r="O390" s="0" t="n">
        <f aca="false">IF(Z390="Дизельное топливо",2.6,
 IF(Z390="Бензин",2.3,
 IF(Z390="Минеральные удобрения",0.89, IF(Z390="Пестициды",4.93,
 IF(Z390="Электроэнергия",0.5,"Введите коректное значение" )))))</f>
        <v>4.93</v>
      </c>
      <c r="P390" s="88" t="n">
        <v>15</v>
      </c>
      <c r="Q390" s="88" t="n">
        <v>1</v>
      </c>
      <c r="R390" s="88" t="n">
        <v>7</v>
      </c>
      <c r="S390" s="86" t="n">
        <f aca="false">M390+J390+E390+H390</f>
        <v>1710.43029941786</v>
      </c>
      <c r="T390" s="86"/>
      <c r="U390" s="87" t="n">
        <f aca="false">J390-S390</f>
        <v>-1708.71429941786</v>
      </c>
      <c r="V390" s="88" t="n">
        <v>47000</v>
      </c>
      <c r="W390" s="73" t="n">
        <v>6.132</v>
      </c>
      <c r="X390" s="87" t="n">
        <f aca="false">(W390+S390)/V390*100</f>
        <v>3.65226021152736</v>
      </c>
      <c r="Y390" s="0" t="str">
        <f aca="false">IF(AB390=1,"Предпосевная обработка",IF(AB390=2,"Внесение удобрений",IF(AB390=3,"Уборка","Введите коректное значение")))</f>
        <v>Введите коректное значение</v>
      </c>
      <c r="Z390" s="0" t="s">
        <v>138</v>
      </c>
      <c r="AA390" s="86"/>
      <c r="AI390" s="88"/>
    </row>
    <row r="391" customFormat="false" ht="15" hidden="false" customHeight="false" outlineLevel="0" collapsed="false">
      <c r="A391" s="59" t="n">
        <v>389</v>
      </c>
      <c r="B391" s="0" t="s">
        <v>134</v>
      </c>
      <c r="C391" s="85" t="n">
        <v>4.7</v>
      </c>
      <c r="D391" s="86" t="n">
        <v>0.645</v>
      </c>
      <c r="E391" s="87" t="n">
        <f aca="false">D391/C391</f>
        <v>0.137234042553192</v>
      </c>
      <c r="F391" s="88" t="n">
        <f aca="false">IF(B391="Предпосевная обработка",300,IF(B391="Внесение удобрений",90,IF(B391="Уборка",1893,"Введите коректное значение")))</f>
        <v>90</v>
      </c>
      <c r="G391" s="88" t="n">
        <v>2119</v>
      </c>
      <c r="H391" s="87" t="n">
        <f aca="false">(F391/G391)*100</f>
        <v>4.24728645587541</v>
      </c>
      <c r="I391" s="88" t="n">
        <v>20</v>
      </c>
      <c r="J391" s="87" t="n">
        <f aca="false">C391*L391</f>
        <v>2.068</v>
      </c>
      <c r="K391" s="86" t="n">
        <f aca="false">J391*3.67</f>
        <v>7.58956</v>
      </c>
      <c r="L391" s="86" t="n">
        <v>0.44</v>
      </c>
      <c r="M391" s="87" t="n">
        <f aca="false">(N391*O391)+(P391+Q391+R391)</f>
        <v>100</v>
      </c>
      <c r="N391" s="62" t="n">
        <v>154</v>
      </c>
      <c r="O391" s="0" t="n">
        <f aca="false">IF(Z391="Дизельное топливо",2.6,
 IF(Z391="Бензин",2.3,
 IF(Z391="Минеральные удобрения",0.89, IF(Z391="Пестициды",4.93,
 IF(Z391="Электроэнергия",0.5,"Введите коректное значение" )))))</f>
        <v>0.5</v>
      </c>
      <c r="P391" s="88" t="n">
        <v>14</v>
      </c>
      <c r="Q391" s="88" t="n">
        <v>1</v>
      </c>
      <c r="R391" s="88" t="n">
        <v>8</v>
      </c>
      <c r="S391" s="86" t="n">
        <f aca="false">M391+J391+E391+H391</f>
        <v>106.452520498429</v>
      </c>
      <c r="T391" s="86"/>
      <c r="U391" s="87" t="n">
        <f aca="false">J391-S391</f>
        <v>-104.384520498429</v>
      </c>
      <c r="V391" s="88" t="n">
        <v>55000</v>
      </c>
      <c r="W391" s="73" t="n">
        <v>5.481</v>
      </c>
      <c r="X391" s="87" t="n">
        <f aca="false">(W391+S391)/V391*100</f>
        <v>0.203515491815325</v>
      </c>
      <c r="Y391" s="0" t="str">
        <f aca="false">IF(AB391=1,"Предпосевная обработка",IF(AB391=2,"Внесение удобрений",IF(AB391=3,"Уборка","Введите коректное значение")))</f>
        <v>Введите коректное значение</v>
      </c>
      <c r="Z391" s="0" t="s">
        <v>139</v>
      </c>
      <c r="AA391" s="86"/>
      <c r="AI391" s="88"/>
    </row>
    <row r="392" customFormat="false" ht="15" hidden="false" customHeight="false" outlineLevel="0" collapsed="false">
      <c r="A392" s="59" t="n">
        <v>390</v>
      </c>
      <c r="B392" s="0" t="s">
        <v>132</v>
      </c>
      <c r="C392" s="85" t="n">
        <v>2.4</v>
      </c>
      <c r="D392" s="86" t="n">
        <v>0.645</v>
      </c>
      <c r="E392" s="87" t="n">
        <f aca="false">D392/C392</f>
        <v>0.26875</v>
      </c>
      <c r="F392" s="88" t="n">
        <f aca="false">IF(B392="Предпосевная обработка",300,IF(B392="Внесение удобрений",90,IF(B392="Уборка",1893,"Введите коректное значение")))</f>
        <v>1893</v>
      </c>
      <c r="G392" s="88" t="n">
        <v>2188</v>
      </c>
      <c r="H392" s="87" t="n">
        <f aca="false">(F392/G392)*100</f>
        <v>86.5173674588665</v>
      </c>
      <c r="I392" s="88" t="n">
        <v>30</v>
      </c>
      <c r="J392" s="87" t="n">
        <f aca="false">C392*L392</f>
        <v>1.056</v>
      </c>
      <c r="K392" s="86" t="n">
        <f aca="false">J392*3.67</f>
        <v>3.87552</v>
      </c>
      <c r="L392" s="86" t="n">
        <v>0.44</v>
      </c>
      <c r="M392" s="87" t="n">
        <f aca="false">(N392*O392)+(P392+Q392+R392)</f>
        <v>354.64</v>
      </c>
      <c r="N392" s="62" t="n">
        <v>376</v>
      </c>
      <c r="O392" s="0" t="n">
        <f aca="false">IF(Z392="Дизельное топливо",2.6,
 IF(Z392="Бензин",2.3,
 IF(Z392="Минеральные удобрения",0.89, IF(Z392="Пестициды",4.93,
 IF(Z392="Электроэнергия",0.5,"Введите коректное значение" )))))</f>
        <v>0.89</v>
      </c>
      <c r="P392" s="88" t="n">
        <v>11</v>
      </c>
      <c r="Q392" s="88" t="n">
        <v>2</v>
      </c>
      <c r="R392" s="88" t="n">
        <v>7</v>
      </c>
      <c r="S392" s="86" t="n">
        <f aca="false">M392+J392+E392+H392</f>
        <v>442.482117458867</v>
      </c>
      <c r="T392" s="86"/>
      <c r="U392" s="87" t="n">
        <f aca="false">J392-S392</f>
        <v>-441.426117458867</v>
      </c>
      <c r="V392" s="88" t="n">
        <v>64000</v>
      </c>
      <c r="W392" s="73" t="n">
        <v>5.31</v>
      </c>
      <c r="X392" s="87" t="n">
        <f aca="false">(W392+S392)/V392*100</f>
        <v>0.699675183529479</v>
      </c>
      <c r="Y392" s="0" t="str">
        <f aca="false">IF(AB392=1,"Предпосевная обработка",IF(AB392=2,"Внесение удобрений",IF(AB392=3,"Уборка","Введите коректное значение")))</f>
        <v>Введите коректное значение</v>
      </c>
      <c r="Z392" s="0" t="s">
        <v>133</v>
      </c>
      <c r="AA392" s="86"/>
      <c r="AI392" s="88"/>
    </row>
    <row r="393" customFormat="false" ht="15" hidden="false" customHeight="false" outlineLevel="0" collapsed="false">
      <c r="A393" s="59" t="n">
        <v>391</v>
      </c>
      <c r="B393" s="0" t="s">
        <v>134</v>
      </c>
      <c r="C393" s="85" t="n">
        <v>1.9</v>
      </c>
      <c r="D393" s="86" t="n">
        <v>0.645</v>
      </c>
      <c r="E393" s="87" t="n">
        <f aca="false">D393/C393</f>
        <v>0.339473684210526</v>
      </c>
      <c r="F393" s="88" t="n">
        <f aca="false">IF(B393="Предпосевная обработка",300,IF(B393="Внесение удобрений",90,IF(B393="Уборка",1893,"Введите коректное значение")))</f>
        <v>90</v>
      </c>
      <c r="G393" s="88" t="n">
        <v>2377</v>
      </c>
      <c r="H393" s="87" t="n">
        <f aca="false">(F393/G393)*100</f>
        <v>3.78628523348759</v>
      </c>
      <c r="I393" s="88" t="n">
        <v>13</v>
      </c>
      <c r="J393" s="87" t="n">
        <f aca="false">C393*L393</f>
        <v>0.836</v>
      </c>
      <c r="K393" s="86" t="n">
        <f aca="false">J393*3.67</f>
        <v>3.06812</v>
      </c>
      <c r="L393" s="86" t="n">
        <v>0.44</v>
      </c>
      <c r="M393" s="87" t="n">
        <f aca="false">(N393*O393)+(P393+Q393+R393)</f>
        <v>1120.4</v>
      </c>
      <c r="N393" s="62" t="n">
        <v>478</v>
      </c>
      <c r="O393" s="0" t="n">
        <f aca="false">IF(Z393="Дизельное топливо",2.6,
 IF(Z393="Бензин",2.3,
 IF(Z393="Минеральные удобрения",0.89, IF(Z393="Пестициды",4.93,
 IF(Z393="Электроэнергия",0.5,"Введите коректное значение" )))))</f>
        <v>2.3</v>
      </c>
      <c r="P393" s="88" t="n">
        <v>12</v>
      </c>
      <c r="Q393" s="88" t="n">
        <v>2</v>
      </c>
      <c r="R393" s="88" t="n">
        <v>7</v>
      </c>
      <c r="S393" s="86" t="n">
        <f aca="false">M393+J393+E393+H393</f>
        <v>1125.3617589177</v>
      </c>
      <c r="T393" s="86"/>
      <c r="U393" s="87" t="n">
        <f aca="false">J393-S393</f>
        <v>-1124.5257589177</v>
      </c>
      <c r="V393" s="88" t="n">
        <v>49000</v>
      </c>
      <c r="W393" s="73" t="n">
        <v>4.136</v>
      </c>
      <c r="X393" s="87" t="n">
        <f aca="false">(W393+S393)/V393*100</f>
        <v>2.30509746717898</v>
      </c>
      <c r="Y393" s="0" t="str">
        <f aca="false">IF(AB393=1,"Предпосевная обработка",IF(AB393=2,"Внесение удобрений",IF(AB393=3,"Уборка","Введите коректное значение")))</f>
        <v>Введите коректное значение</v>
      </c>
      <c r="Z393" s="0" t="s">
        <v>135</v>
      </c>
      <c r="AA393" s="86"/>
      <c r="AI393" s="88"/>
    </row>
    <row r="394" customFormat="false" ht="15" hidden="false" customHeight="false" outlineLevel="0" collapsed="false">
      <c r="A394" s="59" t="n">
        <v>392</v>
      </c>
      <c r="B394" s="0" t="s">
        <v>134</v>
      </c>
      <c r="C394" s="85" t="n">
        <v>1</v>
      </c>
      <c r="D394" s="86" t="n">
        <v>0.645</v>
      </c>
      <c r="E394" s="87" t="n">
        <f aca="false">D394/C394</f>
        <v>0.645</v>
      </c>
      <c r="F394" s="88" t="n">
        <f aca="false">IF(B394="Предпосевная обработка",300,IF(B394="Внесение удобрений",90,IF(B394="Уборка",1893,"Введите коректное значение")))</f>
        <v>90</v>
      </c>
      <c r="G394" s="88" t="n">
        <v>2454</v>
      </c>
      <c r="H394" s="87" t="n">
        <f aca="false">(F394/G394)*100</f>
        <v>3.66748166259169</v>
      </c>
      <c r="I394" s="88" t="n">
        <v>27</v>
      </c>
      <c r="J394" s="87" t="n">
        <f aca="false">C394*L394</f>
        <v>0.44</v>
      </c>
      <c r="K394" s="86" t="n">
        <f aca="false">J394*3.67</f>
        <v>1.6148</v>
      </c>
      <c r="L394" s="86" t="n">
        <v>0.44</v>
      </c>
      <c r="M394" s="87" t="n">
        <f aca="false">(N394*O394)+(P394+Q394+R394)</f>
        <v>1088.6</v>
      </c>
      <c r="N394" s="62" t="n">
        <v>411</v>
      </c>
      <c r="O394" s="0" t="n">
        <f aca="false">IF(Z394="Дизельное топливо",2.6,
 IF(Z394="Бензин",2.3,
 IF(Z394="Минеральные удобрения",0.89, IF(Z394="Пестициды",4.93,
 IF(Z394="Электроэнергия",0.5,"Введите коректное значение" )))))</f>
        <v>2.6</v>
      </c>
      <c r="P394" s="88" t="n">
        <v>11</v>
      </c>
      <c r="Q394" s="88" t="n">
        <v>1</v>
      </c>
      <c r="R394" s="88" t="n">
        <v>8</v>
      </c>
      <c r="S394" s="86" t="n">
        <f aca="false">M394+J394+E394+H394</f>
        <v>1093.35248166259</v>
      </c>
      <c r="T394" s="86"/>
      <c r="U394" s="87" t="n">
        <f aca="false">J394-S394</f>
        <v>-1092.91248166259</v>
      </c>
      <c r="V394" s="88" t="n">
        <v>61000</v>
      </c>
      <c r="W394" s="73" t="n">
        <v>4.968</v>
      </c>
      <c r="X394" s="87" t="n">
        <f aca="false">(W394+S394)/V394*100</f>
        <v>1.80052537977474</v>
      </c>
      <c r="Y394" s="0" t="str">
        <f aca="false">IF(AB394=1,"Предпосевная обработка",IF(AB394=2,"Внесение удобрений",IF(AB394=3,"Уборка","Введите коректное значение")))</f>
        <v>Введите коректное значение</v>
      </c>
      <c r="Z394" s="0" t="s">
        <v>137</v>
      </c>
      <c r="AA394" s="86"/>
      <c r="AI394" s="88"/>
    </row>
    <row r="395" customFormat="false" ht="15" hidden="false" customHeight="false" outlineLevel="0" collapsed="false">
      <c r="A395" s="59" t="n">
        <v>393</v>
      </c>
      <c r="B395" s="0" t="s">
        <v>132</v>
      </c>
      <c r="C395" s="85" t="n">
        <v>2.2</v>
      </c>
      <c r="D395" s="86" t="n">
        <v>0.645</v>
      </c>
      <c r="E395" s="87" t="n">
        <f aca="false">D395/C395</f>
        <v>0.293181818181818</v>
      </c>
      <c r="F395" s="88" t="n">
        <f aca="false">IF(B395="Предпосевная обработка",300,IF(B395="Внесение удобрений",90,IF(B395="Уборка",1893,"Введите коректное значение")))</f>
        <v>1893</v>
      </c>
      <c r="G395" s="88" t="n">
        <v>2157</v>
      </c>
      <c r="H395" s="87" t="n">
        <f aca="false">(F395/G395)*100</f>
        <v>87.7607788595271</v>
      </c>
      <c r="I395" s="88" t="n">
        <v>17</v>
      </c>
      <c r="J395" s="87" t="n">
        <f aca="false">C395*L395</f>
        <v>0.968</v>
      </c>
      <c r="K395" s="86" t="n">
        <f aca="false">J395*3.67</f>
        <v>3.55256</v>
      </c>
      <c r="L395" s="86" t="n">
        <v>0.44</v>
      </c>
      <c r="M395" s="87" t="n">
        <f aca="false">(N395*O395)+(P395+Q395+R395)</f>
        <v>1466.49</v>
      </c>
      <c r="N395" s="62" t="n">
        <v>293</v>
      </c>
      <c r="O395" s="0" t="n">
        <f aca="false">IF(Z395="Дизельное топливо",2.6,
 IF(Z395="Бензин",2.3,
 IF(Z395="Минеральные удобрения",0.89, IF(Z395="Пестициды",4.93,
 IF(Z395="Электроэнергия",0.5,"Введите коректное значение" )))))</f>
        <v>4.93</v>
      </c>
      <c r="P395" s="88" t="n">
        <v>12</v>
      </c>
      <c r="Q395" s="88" t="n">
        <v>1</v>
      </c>
      <c r="R395" s="88" t="n">
        <v>9</v>
      </c>
      <c r="S395" s="86" t="n">
        <f aca="false">M395+J395+E395+H395</f>
        <v>1555.51196067771</v>
      </c>
      <c r="T395" s="86"/>
      <c r="U395" s="87" t="n">
        <f aca="false">J395-S395</f>
        <v>-1554.54396067771</v>
      </c>
      <c r="V395" s="88" t="n">
        <v>62000</v>
      </c>
      <c r="W395" s="73" t="n">
        <v>5.76</v>
      </c>
      <c r="X395" s="87" t="n">
        <f aca="false">(W395+S395)/V395*100</f>
        <v>2.51818058173824</v>
      </c>
      <c r="Y395" s="0" t="str">
        <f aca="false">IF(AB395=1,"Предпосевная обработка",IF(AB395=2,"Внесение удобрений",IF(AB395=3,"Уборка","Введите коректное значение")))</f>
        <v>Введите коректное значение</v>
      </c>
      <c r="Z395" s="0" t="s">
        <v>138</v>
      </c>
      <c r="AA395" s="86"/>
      <c r="AI395" s="88"/>
    </row>
    <row r="396" customFormat="false" ht="15" hidden="false" customHeight="false" outlineLevel="0" collapsed="false">
      <c r="A396" s="59" t="n">
        <v>394</v>
      </c>
      <c r="B396" s="0" t="s">
        <v>132</v>
      </c>
      <c r="C396" s="85" t="n">
        <v>2.2</v>
      </c>
      <c r="D396" s="86" t="n">
        <v>0.645</v>
      </c>
      <c r="E396" s="87" t="n">
        <f aca="false">D396/C396</f>
        <v>0.293181818181818</v>
      </c>
      <c r="F396" s="88" t="n">
        <f aca="false">IF(B396="Предпосевная обработка",300,IF(B396="Внесение удобрений",90,IF(B396="Уборка",1893,"Введите коректное значение")))</f>
        <v>1893</v>
      </c>
      <c r="G396" s="88" t="n">
        <v>2247</v>
      </c>
      <c r="H396" s="87" t="n">
        <f aca="false">(F396/G396)*100</f>
        <v>84.2456608811749</v>
      </c>
      <c r="I396" s="88" t="n">
        <v>18</v>
      </c>
      <c r="J396" s="87" t="n">
        <f aca="false">C396*L396</f>
        <v>0.968</v>
      </c>
      <c r="K396" s="86" t="n">
        <f aca="false">J396*3.67</f>
        <v>3.55256</v>
      </c>
      <c r="L396" s="86" t="n">
        <v>0.44</v>
      </c>
      <c r="M396" s="87" t="n">
        <f aca="false">(N396*O396)+(P396+Q396+R396)</f>
        <v>1048</v>
      </c>
      <c r="N396" s="62" t="n">
        <v>395</v>
      </c>
      <c r="O396" s="0" t="n">
        <f aca="false">IF(Z396="Дизельное топливо",2.6,
 IF(Z396="Бензин",2.3,
 IF(Z396="Минеральные удобрения",0.89, IF(Z396="Пестициды",4.93,
 IF(Z396="Электроэнергия",0.5,"Введите коректное значение" )))))</f>
        <v>2.6</v>
      </c>
      <c r="P396" s="88" t="n">
        <v>10</v>
      </c>
      <c r="Q396" s="88" t="n">
        <v>2</v>
      </c>
      <c r="R396" s="88" t="n">
        <v>9</v>
      </c>
      <c r="S396" s="86" t="n">
        <f aca="false">M396+J396+E396+H396</f>
        <v>1133.50684269936</v>
      </c>
      <c r="T396" s="86"/>
      <c r="U396" s="87" t="n">
        <f aca="false">J396-S396</f>
        <v>-1132.53884269936</v>
      </c>
      <c r="V396" s="88" t="n">
        <v>45000</v>
      </c>
      <c r="W396" s="73" t="n">
        <v>6.142</v>
      </c>
      <c r="X396" s="87" t="n">
        <f aca="false">(W396+S396)/V396*100</f>
        <v>2.53255298377635</v>
      </c>
      <c r="Y396" s="0" t="str">
        <f aca="false">IF(AB396=1,"Предпосевная обработка",IF(AB396=2,"Внесение удобрений",IF(AB396=3,"Уборка","Введите коректное значение")))</f>
        <v>Введите коректное значение</v>
      </c>
      <c r="Z396" s="0" t="s">
        <v>137</v>
      </c>
      <c r="AA396" s="86"/>
      <c r="AI396" s="88"/>
    </row>
    <row r="397" customFormat="false" ht="15" hidden="false" customHeight="false" outlineLevel="0" collapsed="false">
      <c r="A397" s="59" t="n">
        <v>395</v>
      </c>
      <c r="B397" s="0" t="s">
        <v>134</v>
      </c>
      <c r="C397" s="85" t="n">
        <v>3.6</v>
      </c>
      <c r="D397" s="86" t="n">
        <v>0.645</v>
      </c>
      <c r="E397" s="87" t="n">
        <f aca="false">D397/C397</f>
        <v>0.179166666666667</v>
      </c>
      <c r="F397" s="88" t="n">
        <f aca="false">IF(B397="Предпосевная обработка",300,IF(B397="Внесение удобрений",90,IF(B397="Уборка",1893,"Введите коректное значение")))</f>
        <v>90</v>
      </c>
      <c r="G397" s="88" t="n">
        <v>2284</v>
      </c>
      <c r="H397" s="87" t="n">
        <f aca="false">(F397/G397)*100</f>
        <v>3.94045534150613</v>
      </c>
      <c r="I397" s="88" t="n">
        <v>25</v>
      </c>
      <c r="J397" s="87" t="n">
        <f aca="false">C397*L397</f>
        <v>1.584</v>
      </c>
      <c r="K397" s="86" t="n">
        <f aca="false">J397*3.67</f>
        <v>5.81328</v>
      </c>
      <c r="L397" s="86" t="n">
        <v>0.44</v>
      </c>
      <c r="M397" s="87" t="n">
        <f aca="false">(N397*O397)+(P397+Q397+R397)</f>
        <v>234.5</v>
      </c>
      <c r="N397" s="62" t="n">
        <v>425</v>
      </c>
      <c r="O397" s="0" t="n">
        <f aca="false">IF(Z397="Дизельное топливо",2.6,
 IF(Z397="Бензин",2.3,
 IF(Z397="Минеральные удобрения",0.89, IF(Z397="Пестициды",4.93,
 IF(Z397="Электроэнергия",0.5,"Введите коректное значение" )))))</f>
        <v>0.5</v>
      </c>
      <c r="P397" s="88" t="n">
        <v>12</v>
      </c>
      <c r="Q397" s="88" t="n">
        <v>1</v>
      </c>
      <c r="R397" s="88" t="n">
        <v>9</v>
      </c>
      <c r="S397" s="86" t="n">
        <f aca="false">M397+J397+E397+H397</f>
        <v>240.203622008173</v>
      </c>
      <c r="T397" s="86"/>
      <c r="U397" s="87" t="n">
        <f aca="false">J397-S397</f>
        <v>-238.619622008173</v>
      </c>
      <c r="V397" s="88" t="n">
        <v>52000</v>
      </c>
      <c r="W397" s="73" t="n">
        <v>4.005</v>
      </c>
      <c r="X397" s="87" t="n">
        <f aca="false">(W397+S397)/V397*100</f>
        <v>0.469631965400332</v>
      </c>
      <c r="Y397" s="0" t="str">
        <f aca="false">IF(AB397=1,"Предпосевная обработка",IF(AB397=2,"Внесение удобрений",IF(AB397=3,"Уборка","Введите коректное значение")))</f>
        <v>Введите коректное значение</v>
      </c>
      <c r="Z397" s="0" t="s">
        <v>139</v>
      </c>
      <c r="AA397" s="86"/>
      <c r="AI397" s="88"/>
    </row>
    <row r="398" customFormat="false" ht="15" hidden="false" customHeight="false" outlineLevel="0" collapsed="false">
      <c r="A398" s="59" t="n">
        <v>396</v>
      </c>
      <c r="B398" s="0" t="s">
        <v>134</v>
      </c>
      <c r="C398" s="85" t="n">
        <v>6.3</v>
      </c>
      <c r="D398" s="86" t="n">
        <v>0.645</v>
      </c>
      <c r="E398" s="87" t="n">
        <f aca="false">D398/C398</f>
        <v>0.102380952380952</v>
      </c>
      <c r="F398" s="88" t="n">
        <f aca="false">IF(B398="Предпосевная обработка",300,IF(B398="Внесение удобрений",90,IF(B398="Уборка",1893,"Введите коректное значение")))</f>
        <v>90</v>
      </c>
      <c r="G398" s="88" t="n">
        <v>2440</v>
      </c>
      <c r="H398" s="87" t="n">
        <f aca="false">(F398/G398)*100</f>
        <v>3.68852459016393</v>
      </c>
      <c r="I398" s="88" t="n">
        <v>14</v>
      </c>
      <c r="J398" s="87" t="n">
        <f aca="false">C398*L398</f>
        <v>2.772</v>
      </c>
      <c r="K398" s="86" t="n">
        <f aca="false">J398*3.67</f>
        <v>10.17324</v>
      </c>
      <c r="L398" s="86" t="n">
        <v>0.44</v>
      </c>
      <c r="M398" s="87" t="n">
        <f aca="false">(N398*O398)+(P398+Q398+R398)</f>
        <v>306.8</v>
      </c>
      <c r="N398" s="62" t="n">
        <v>320</v>
      </c>
      <c r="O398" s="0" t="n">
        <f aca="false">IF(Z398="Дизельное топливо",2.6,
 IF(Z398="Бензин",2.3,
 IF(Z398="Минеральные удобрения",0.89, IF(Z398="Пестициды",4.93,
 IF(Z398="Электроэнергия",0.5,"Введите коректное значение" )))))</f>
        <v>0.89</v>
      </c>
      <c r="P398" s="88" t="n">
        <v>11</v>
      </c>
      <c r="Q398" s="88" t="n">
        <v>2</v>
      </c>
      <c r="R398" s="88" t="n">
        <v>9</v>
      </c>
      <c r="S398" s="86" t="n">
        <f aca="false">M398+J398+E398+H398</f>
        <v>313.362905542545</v>
      </c>
      <c r="T398" s="86"/>
      <c r="U398" s="87" t="n">
        <f aca="false">J398-S398</f>
        <v>-310.590905542545</v>
      </c>
      <c r="V398" s="88" t="n">
        <v>62000</v>
      </c>
      <c r="W398" s="73" t="n">
        <v>5.785</v>
      </c>
      <c r="X398" s="87" t="n">
        <f aca="false">(W398+S398)/V398*100</f>
        <v>0.514754686358943</v>
      </c>
      <c r="Y398" s="0" t="str">
        <f aca="false">IF(AB398=1,"Предпосевная обработка",IF(AB398=2,"Внесение удобрений",IF(AB398=3,"Уборка","Введите коректное значение")))</f>
        <v>Введите коректное значение</v>
      </c>
      <c r="Z398" s="0" t="s">
        <v>133</v>
      </c>
      <c r="AA398" s="86"/>
      <c r="AI398" s="88"/>
    </row>
    <row r="399" customFormat="false" ht="15" hidden="false" customHeight="false" outlineLevel="0" collapsed="false">
      <c r="A399" s="59" t="n">
        <v>397</v>
      </c>
      <c r="B399" s="0" t="s">
        <v>136</v>
      </c>
      <c r="C399" s="85" t="n">
        <v>1.6</v>
      </c>
      <c r="D399" s="86" t="n">
        <v>0.645</v>
      </c>
      <c r="E399" s="87" t="n">
        <f aca="false">D399/C399</f>
        <v>0.403125</v>
      </c>
      <c r="F399" s="88" t="n">
        <f aca="false">IF(B399="Предпосевная обработка",300,IF(B399="Внесение удобрений",90,IF(B399="Уборка",1893,"Введите коректное значение")))</f>
        <v>300</v>
      </c>
      <c r="G399" s="88" t="n">
        <v>2433</v>
      </c>
      <c r="H399" s="87" t="n">
        <f aca="false">(F399/G399)*100</f>
        <v>12.3304562268804</v>
      </c>
      <c r="I399" s="88" t="n">
        <v>20</v>
      </c>
      <c r="J399" s="87" t="n">
        <f aca="false">C399*L399</f>
        <v>0.704</v>
      </c>
      <c r="K399" s="86" t="n">
        <f aca="false">J399*3.67</f>
        <v>2.58368</v>
      </c>
      <c r="L399" s="86" t="n">
        <v>0.44</v>
      </c>
      <c r="M399" s="87" t="n">
        <f aca="false">(N399*O399)+(P399+Q399+R399)</f>
        <v>1735.64</v>
      </c>
      <c r="N399" s="62" t="n">
        <v>348</v>
      </c>
      <c r="O399" s="0" t="n">
        <f aca="false">IF(Z399="Дизельное топливо",2.6,
 IF(Z399="Бензин",2.3,
 IF(Z399="Минеральные удобрения",0.89, IF(Z399="Пестициды",4.93,
 IF(Z399="Электроэнергия",0.5,"Введите коректное значение" )))))</f>
        <v>4.93</v>
      </c>
      <c r="P399" s="88" t="n">
        <v>12</v>
      </c>
      <c r="Q399" s="88" t="n">
        <v>1</v>
      </c>
      <c r="R399" s="88" t="n">
        <v>7</v>
      </c>
      <c r="S399" s="86" t="n">
        <f aca="false">M399+J399+E399+H399</f>
        <v>1749.07758122688</v>
      </c>
      <c r="T399" s="86"/>
      <c r="U399" s="87" t="n">
        <f aca="false">J399-S399</f>
        <v>-1748.37358122688</v>
      </c>
      <c r="V399" s="88" t="n">
        <v>53000</v>
      </c>
      <c r="W399" s="73" t="n">
        <v>7.007</v>
      </c>
      <c r="X399" s="87" t="n">
        <f aca="false">(W399+S399)/V399*100</f>
        <v>3.31336713439034</v>
      </c>
      <c r="Y399" s="0" t="str">
        <f aca="false">IF(AB399=1,"Предпосевная обработка",IF(AB399=2,"Внесение удобрений",IF(AB399=3,"Уборка","Введите коректное значение")))</f>
        <v>Введите коректное значение</v>
      </c>
      <c r="Z399" s="0" t="s">
        <v>138</v>
      </c>
      <c r="AA399" s="86"/>
      <c r="AI399" s="88"/>
    </row>
    <row r="400" customFormat="false" ht="15" hidden="false" customHeight="false" outlineLevel="0" collapsed="false">
      <c r="A400" s="59" t="n">
        <v>398</v>
      </c>
      <c r="B400" s="0" t="s">
        <v>132</v>
      </c>
      <c r="C400" s="85" t="n">
        <v>1.9</v>
      </c>
      <c r="D400" s="86" t="n">
        <v>0.645</v>
      </c>
      <c r="E400" s="87" t="n">
        <f aca="false">D400/C400</f>
        <v>0.339473684210526</v>
      </c>
      <c r="F400" s="88" t="n">
        <f aca="false">IF(B400="Предпосевная обработка",300,IF(B400="Внесение удобрений",90,IF(B400="Уборка",1893,"Введите коректное значение")))</f>
        <v>1893</v>
      </c>
      <c r="G400" s="88" t="n">
        <v>2039</v>
      </c>
      <c r="H400" s="87" t="n">
        <f aca="false">(F400/G400)*100</f>
        <v>92.8396272682688</v>
      </c>
      <c r="I400" s="88" t="n">
        <v>19</v>
      </c>
      <c r="J400" s="87" t="n">
        <f aca="false">C400*L400</f>
        <v>0.836</v>
      </c>
      <c r="K400" s="86" t="n">
        <f aca="false">J400*3.67</f>
        <v>3.06812</v>
      </c>
      <c r="L400" s="86" t="n">
        <v>0.44</v>
      </c>
      <c r="M400" s="87" t="n">
        <f aca="false">(N400*O400)+(P400+Q400+R400)</f>
        <v>1024.72</v>
      </c>
      <c r="N400" s="62" t="n">
        <v>204</v>
      </c>
      <c r="O400" s="0" t="n">
        <f aca="false">IF(Z400="Дизельное топливо",2.6,
 IF(Z400="Бензин",2.3,
 IF(Z400="Минеральные удобрения",0.89, IF(Z400="Пестициды",4.93,
 IF(Z400="Электроэнергия",0.5,"Введите коректное значение" )))))</f>
        <v>4.93</v>
      </c>
      <c r="P400" s="88" t="n">
        <v>10</v>
      </c>
      <c r="Q400" s="88" t="n">
        <v>2</v>
      </c>
      <c r="R400" s="88" t="n">
        <v>7</v>
      </c>
      <c r="S400" s="86" t="n">
        <f aca="false">M400+J400+E400+H400</f>
        <v>1118.73510095248</v>
      </c>
      <c r="T400" s="86"/>
      <c r="U400" s="87" t="n">
        <f aca="false">J400-S400</f>
        <v>-1117.89910095248</v>
      </c>
      <c r="V400" s="88" t="n">
        <v>45000</v>
      </c>
      <c r="W400" s="73" t="n">
        <v>6.612</v>
      </c>
      <c r="X400" s="87" t="n">
        <f aca="false">(W400+S400)/V400*100</f>
        <v>2.50077133544995</v>
      </c>
      <c r="Y400" s="0" t="str">
        <f aca="false">IF(AB400=1,"Предпосевная обработка",IF(AB400=2,"Внесение удобрений",IF(AB400=3,"Уборка","Введите коректное значение")))</f>
        <v>Введите коректное значение</v>
      </c>
      <c r="Z400" s="0" t="s">
        <v>138</v>
      </c>
      <c r="AA400" s="86"/>
      <c r="AI400" s="88"/>
    </row>
    <row r="401" customFormat="false" ht="15" hidden="false" customHeight="false" outlineLevel="0" collapsed="false">
      <c r="A401" s="59" t="n">
        <v>399</v>
      </c>
      <c r="B401" s="0" t="s">
        <v>134</v>
      </c>
      <c r="C401" s="85" t="n">
        <v>2</v>
      </c>
      <c r="D401" s="86" t="n">
        <v>0.645</v>
      </c>
      <c r="E401" s="87" t="n">
        <f aca="false">D401/C401</f>
        <v>0.3225</v>
      </c>
      <c r="F401" s="88" t="n">
        <f aca="false">IF(B401="Предпосевная обработка",300,IF(B401="Внесение удобрений",90,IF(B401="Уборка",1893,"Введите коректное значение")))</f>
        <v>90</v>
      </c>
      <c r="G401" s="88" t="n">
        <v>2450</v>
      </c>
      <c r="H401" s="87" t="n">
        <f aca="false">(F401/G401)*100</f>
        <v>3.6734693877551</v>
      </c>
      <c r="I401" s="88" t="n">
        <v>27</v>
      </c>
      <c r="J401" s="87" t="n">
        <f aca="false">C401*L401</f>
        <v>0.88</v>
      </c>
      <c r="K401" s="86" t="n">
        <f aca="false">J401*3.67</f>
        <v>3.2296</v>
      </c>
      <c r="L401" s="86" t="n">
        <v>0.44</v>
      </c>
      <c r="M401" s="87" t="n">
        <f aca="false">(N401*O401)+(P401+Q401+R401)</f>
        <v>281.9</v>
      </c>
      <c r="N401" s="62" t="n">
        <v>113</v>
      </c>
      <c r="O401" s="0" t="n">
        <f aca="false">IF(Z401="Дизельное топливо",2.6,
 IF(Z401="Бензин",2.3,
 IF(Z401="Минеральные удобрения",0.89, IF(Z401="Пестициды",4.93,
 IF(Z401="Электроэнергия",0.5,"Введите коректное значение" )))))</f>
        <v>2.3</v>
      </c>
      <c r="P401" s="88" t="n">
        <v>12</v>
      </c>
      <c r="Q401" s="88" t="n">
        <v>2</v>
      </c>
      <c r="R401" s="88" t="n">
        <v>8</v>
      </c>
      <c r="S401" s="86" t="n">
        <f aca="false">M401+J401+E401+H401</f>
        <v>286.775969387755</v>
      </c>
      <c r="T401" s="86"/>
      <c r="U401" s="87" t="n">
        <f aca="false">J401-S401</f>
        <v>-285.895969387755</v>
      </c>
      <c r="V401" s="88" t="n">
        <v>55000</v>
      </c>
      <c r="W401" s="73" t="n">
        <v>3.28</v>
      </c>
      <c r="X401" s="87" t="n">
        <f aca="false">(W401+S401)/V401*100</f>
        <v>0.527374489795918</v>
      </c>
      <c r="Y401" s="0" t="str">
        <f aca="false">IF(AB401=1,"Предпосевная обработка",IF(AB401=2,"Внесение удобрений",IF(AB401=3,"Уборка","Введите коректное значение")))</f>
        <v>Введите коректное значение</v>
      </c>
      <c r="Z401" s="0" t="s">
        <v>135</v>
      </c>
      <c r="AA401" s="86"/>
      <c r="AI401" s="88"/>
    </row>
    <row r="402" customFormat="false" ht="15" hidden="false" customHeight="false" outlineLevel="0" collapsed="false">
      <c r="A402" s="59" t="n">
        <v>400</v>
      </c>
      <c r="B402" s="0" t="s">
        <v>132</v>
      </c>
      <c r="C402" s="85" t="n">
        <v>2</v>
      </c>
      <c r="D402" s="86" t="n">
        <v>0.645</v>
      </c>
      <c r="E402" s="87" t="n">
        <f aca="false">D402/C402</f>
        <v>0.3225</v>
      </c>
      <c r="F402" s="88" t="n">
        <f aca="false">IF(B402="Предпосевная обработка",300,IF(B402="Внесение удобрений",90,IF(B402="Уборка",1893,"Введите коректное значение")))</f>
        <v>1893</v>
      </c>
      <c r="G402" s="88" t="n">
        <v>2445</v>
      </c>
      <c r="H402" s="87" t="n">
        <f aca="false">(F402/G402)*100</f>
        <v>77.4233128834356</v>
      </c>
      <c r="I402" s="88" t="n">
        <v>27</v>
      </c>
      <c r="J402" s="87" t="n">
        <f aca="false">C402*L402</f>
        <v>0.88</v>
      </c>
      <c r="K402" s="86" t="n">
        <f aca="false">J402*3.67</f>
        <v>3.2296</v>
      </c>
      <c r="L402" s="86" t="n">
        <v>0.44</v>
      </c>
      <c r="M402" s="87" t="n">
        <f aca="false">(N402*O402)+(P402+Q402+R402)</f>
        <v>388.79</v>
      </c>
      <c r="N402" s="62" t="n">
        <v>411</v>
      </c>
      <c r="O402" s="0" t="n">
        <f aca="false">IF(Z402="Дизельное топливо",2.6,
 IF(Z402="Бензин",2.3,
 IF(Z402="Минеральные удобрения",0.89, IF(Z402="Пестициды",4.93,
 IF(Z402="Электроэнергия",0.5,"Введите коректное значение" )))))</f>
        <v>0.89</v>
      </c>
      <c r="P402" s="88" t="n">
        <v>12</v>
      </c>
      <c r="Q402" s="88" t="n">
        <v>2</v>
      </c>
      <c r="R402" s="88" t="n">
        <v>9</v>
      </c>
      <c r="S402" s="86" t="n">
        <f aca="false">M402+J402+E402+H402</f>
        <v>467.415812883436</v>
      </c>
      <c r="T402" s="86"/>
      <c r="U402" s="87" t="n">
        <f aca="false">J402-S402</f>
        <v>-466.535812883436</v>
      </c>
      <c r="V402" s="88" t="n">
        <v>57000</v>
      </c>
      <c r="W402" s="73" t="n">
        <v>3.569</v>
      </c>
      <c r="X402" s="87" t="n">
        <f aca="false">(W402+S402)/V402*100</f>
        <v>0.826289145409536</v>
      </c>
      <c r="Y402" s="0" t="str">
        <f aca="false">IF(AB402=1,"Предпосевная обработка",IF(AB402=2,"Внесение удобрений",IF(AB402=3,"Уборка","Введите коректное значение")))</f>
        <v>Введите коректное значение</v>
      </c>
      <c r="Z402" s="0" t="s">
        <v>133</v>
      </c>
      <c r="AA402" s="86"/>
      <c r="AI402" s="88"/>
    </row>
    <row r="403" customFormat="false" ht="15" hidden="false" customHeight="false" outlineLevel="0" collapsed="false">
      <c r="A403" s="59" t="n">
        <v>401</v>
      </c>
      <c r="B403" s="0" t="s">
        <v>132</v>
      </c>
      <c r="C403" s="85" t="n">
        <v>2.3</v>
      </c>
      <c r="D403" s="86" t="n">
        <v>0.645</v>
      </c>
      <c r="E403" s="87" t="n">
        <f aca="false">D403/C403</f>
        <v>0.280434782608696</v>
      </c>
      <c r="F403" s="88" t="n">
        <f aca="false">IF(B403="Предпосевная обработка",300,IF(B403="Внесение удобрений",90,IF(B403="Уборка",1893,"Введите коректное значение")))</f>
        <v>1893</v>
      </c>
      <c r="G403" s="88" t="n">
        <v>2254</v>
      </c>
      <c r="H403" s="87" t="n">
        <f aca="false">(F403/G403)*100</f>
        <v>83.9840283939663</v>
      </c>
      <c r="I403" s="88" t="n">
        <v>17</v>
      </c>
      <c r="J403" s="87" t="n">
        <f aca="false">C403*L403</f>
        <v>1.012</v>
      </c>
      <c r="K403" s="86" t="n">
        <f aca="false">J403*3.67</f>
        <v>3.71404</v>
      </c>
      <c r="L403" s="86" t="n">
        <v>0.44</v>
      </c>
      <c r="M403" s="87" t="n">
        <f aca="false">(N403*O403)+(P403+Q403+R403)</f>
        <v>72</v>
      </c>
      <c r="N403" s="62" t="n">
        <v>102</v>
      </c>
      <c r="O403" s="0" t="n">
        <f aca="false">IF(Z403="Дизельное топливо",2.6,
 IF(Z403="Бензин",2.3,
 IF(Z403="Минеральные удобрения",0.89, IF(Z403="Пестициды",4.93,
 IF(Z403="Электроэнергия",0.5,"Введите коректное значение" )))))</f>
        <v>0.5</v>
      </c>
      <c r="P403" s="88" t="n">
        <v>11</v>
      </c>
      <c r="Q403" s="88" t="n">
        <v>2</v>
      </c>
      <c r="R403" s="88" t="n">
        <v>8</v>
      </c>
      <c r="S403" s="86" t="n">
        <f aca="false">M403+J403+E403+H403</f>
        <v>157.276463176575</v>
      </c>
      <c r="T403" s="86"/>
      <c r="U403" s="87" t="n">
        <f aca="false">J403-S403</f>
        <v>-156.264463176575</v>
      </c>
      <c r="V403" s="88" t="n">
        <v>65000</v>
      </c>
      <c r="W403" s="73" t="n">
        <v>6.248</v>
      </c>
      <c r="X403" s="87" t="n">
        <f aca="false">(W403+S403)/V403*100</f>
        <v>0.251576097194731</v>
      </c>
      <c r="Y403" s="0" t="str">
        <f aca="false">IF(AB403=1,"Предпосевная обработка",IF(AB403=2,"Внесение удобрений",IF(AB403=3,"Уборка","Введите коректное значение")))</f>
        <v>Введите коректное значение</v>
      </c>
      <c r="Z403" s="0" t="s">
        <v>139</v>
      </c>
      <c r="AA403" s="86"/>
      <c r="AI403" s="88"/>
    </row>
    <row r="404" customFormat="false" ht="15" hidden="false" customHeight="false" outlineLevel="0" collapsed="false">
      <c r="A404" s="59" t="n">
        <v>402</v>
      </c>
      <c r="B404" s="0" t="s">
        <v>136</v>
      </c>
      <c r="C404" s="85" t="n">
        <v>1.3</v>
      </c>
      <c r="D404" s="86" t="n">
        <v>0.645</v>
      </c>
      <c r="E404" s="87" t="n">
        <f aca="false">D404/C404</f>
        <v>0.496153846153846</v>
      </c>
      <c r="F404" s="88" t="n">
        <f aca="false">IF(B404="Предпосевная обработка",300,IF(B404="Внесение удобрений",90,IF(B404="Уборка",1893,"Введите коректное значение")))</f>
        <v>300</v>
      </c>
      <c r="G404" s="88" t="n">
        <v>2131</v>
      </c>
      <c r="H404" s="87" t="n">
        <f aca="false">(F404/G404)*100</f>
        <v>14.07789770061</v>
      </c>
      <c r="I404" s="88" t="n">
        <v>14</v>
      </c>
      <c r="J404" s="87" t="n">
        <f aca="false">C404*L404</f>
        <v>0.572</v>
      </c>
      <c r="K404" s="86" t="n">
        <f aca="false">J404*3.67</f>
        <v>2.09924</v>
      </c>
      <c r="L404" s="86" t="n">
        <v>0.44</v>
      </c>
      <c r="M404" s="87" t="n">
        <f aca="false">(N404*O404)+(P404+Q404+R404)</f>
        <v>1124</v>
      </c>
      <c r="N404" s="62" t="n">
        <v>480</v>
      </c>
      <c r="O404" s="0" t="n">
        <f aca="false">IF(Z404="Дизельное топливо",2.6,
 IF(Z404="Бензин",2.3,
 IF(Z404="Минеральные удобрения",0.89, IF(Z404="Пестициды",4.93,
 IF(Z404="Электроэнергия",0.5,"Введите коректное значение" )))))</f>
        <v>2.3</v>
      </c>
      <c r="P404" s="88" t="n">
        <v>10</v>
      </c>
      <c r="Q404" s="88" t="n">
        <v>1</v>
      </c>
      <c r="R404" s="88" t="n">
        <v>9</v>
      </c>
      <c r="S404" s="86" t="n">
        <f aca="false">M404+J404+E404+H404</f>
        <v>1139.14605154676</v>
      </c>
      <c r="T404" s="86"/>
      <c r="U404" s="87" t="n">
        <f aca="false">J404-S404</f>
        <v>-1138.57405154676</v>
      </c>
      <c r="V404" s="88" t="n">
        <v>53000</v>
      </c>
      <c r="W404" s="73" t="n">
        <v>6.048</v>
      </c>
      <c r="X404" s="87" t="n">
        <f aca="false">(W404+S404)/V404*100</f>
        <v>2.16074349348446</v>
      </c>
      <c r="Y404" s="0" t="str">
        <f aca="false">IF(AB404=1,"Предпосевная обработка",IF(AB404=2,"Внесение удобрений",IF(AB404=3,"Уборка","Введите коректное значение")))</f>
        <v>Введите коректное значение</v>
      </c>
      <c r="Z404" s="0" t="s">
        <v>135</v>
      </c>
      <c r="AA404" s="86"/>
      <c r="AI404" s="88"/>
    </row>
    <row r="405" customFormat="false" ht="15" hidden="false" customHeight="false" outlineLevel="0" collapsed="false">
      <c r="A405" s="59" t="n">
        <v>403</v>
      </c>
      <c r="B405" s="0" t="s">
        <v>136</v>
      </c>
      <c r="C405" s="85" t="n">
        <v>3.6</v>
      </c>
      <c r="D405" s="86" t="n">
        <v>0.645</v>
      </c>
      <c r="E405" s="87" t="n">
        <f aca="false">D405/C405</f>
        <v>0.179166666666667</v>
      </c>
      <c r="F405" s="88" t="n">
        <f aca="false">IF(B405="Предпосевная обработка",300,IF(B405="Внесение удобрений",90,IF(B405="Уборка",1893,"Введите коректное значение")))</f>
        <v>300</v>
      </c>
      <c r="G405" s="88" t="n">
        <v>2266</v>
      </c>
      <c r="H405" s="87" t="n">
        <f aca="false">(F405/G405)*100</f>
        <v>13.2391879964696</v>
      </c>
      <c r="I405" s="88" t="n">
        <v>10</v>
      </c>
      <c r="J405" s="87" t="n">
        <f aca="false">C405*L405</f>
        <v>1.584</v>
      </c>
      <c r="K405" s="86" t="n">
        <f aca="false">J405*3.67</f>
        <v>5.81328</v>
      </c>
      <c r="L405" s="86" t="n">
        <v>0.44</v>
      </c>
      <c r="M405" s="87" t="n">
        <f aca="false">(N405*O405)+(P405+Q405+R405)</f>
        <v>1078</v>
      </c>
      <c r="N405" s="62" t="n">
        <v>405</v>
      </c>
      <c r="O405" s="0" t="n">
        <f aca="false">IF(Z405="Дизельное топливо",2.6,
 IF(Z405="Бензин",2.3,
 IF(Z405="Минеральные удобрения",0.89, IF(Z405="Пестициды",4.93,
 IF(Z405="Электроэнергия",0.5,"Введите коректное значение" )))))</f>
        <v>2.6</v>
      </c>
      <c r="P405" s="88" t="n">
        <v>15</v>
      </c>
      <c r="Q405" s="88" t="n">
        <v>2</v>
      </c>
      <c r="R405" s="88" t="n">
        <v>8</v>
      </c>
      <c r="S405" s="86" t="n">
        <f aca="false">M405+J405+E405+H405</f>
        <v>1093.00235466314</v>
      </c>
      <c r="T405" s="86"/>
      <c r="U405" s="87" t="n">
        <f aca="false">J405-S405</f>
        <v>-1091.41835466314</v>
      </c>
      <c r="V405" s="88" t="n">
        <v>62000</v>
      </c>
      <c r="W405" s="73" t="n">
        <v>4.08</v>
      </c>
      <c r="X405" s="87" t="n">
        <f aca="false">(W405+S405)/V405*100</f>
        <v>1.76948766881151</v>
      </c>
      <c r="Y405" s="0" t="str">
        <f aca="false">IF(AB405=1,"Предпосевная обработка",IF(AB405=2,"Внесение удобрений",IF(AB405=3,"Уборка","Введите коректное значение")))</f>
        <v>Введите коректное значение</v>
      </c>
      <c r="Z405" s="0" t="s">
        <v>137</v>
      </c>
      <c r="AA405" s="86"/>
      <c r="AI405" s="88"/>
    </row>
    <row r="406" customFormat="false" ht="15" hidden="false" customHeight="false" outlineLevel="0" collapsed="false">
      <c r="A406" s="59" t="n">
        <v>404</v>
      </c>
      <c r="B406" s="0" t="s">
        <v>132</v>
      </c>
      <c r="C406" s="85" t="n">
        <v>1.2</v>
      </c>
      <c r="D406" s="86" t="n">
        <v>0.645</v>
      </c>
      <c r="E406" s="87" t="n">
        <f aca="false">D406/C406</f>
        <v>0.5375</v>
      </c>
      <c r="F406" s="88" t="n">
        <f aca="false">IF(B406="Предпосевная обработка",300,IF(B406="Внесение удобрений",90,IF(B406="Уборка",1893,"Введите коректное значение")))</f>
        <v>1893</v>
      </c>
      <c r="G406" s="88" t="n">
        <v>2011</v>
      </c>
      <c r="H406" s="87" t="n">
        <f aca="false">(F406/G406)*100</f>
        <v>94.1322725012432</v>
      </c>
      <c r="I406" s="88" t="n">
        <v>13</v>
      </c>
      <c r="J406" s="87" t="n">
        <f aca="false">C406*L406</f>
        <v>0.528</v>
      </c>
      <c r="K406" s="86" t="n">
        <f aca="false">J406*3.67</f>
        <v>1.93776</v>
      </c>
      <c r="L406" s="86" t="n">
        <v>0.44</v>
      </c>
      <c r="M406" s="87" t="n">
        <f aca="false">(N406*O406)+(P406+Q406+R406)</f>
        <v>294.23</v>
      </c>
      <c r="N406" s="62" t="n">
        <v>307</v>
      </c>
      <c r="O406" s="0" t="n">
        <f aca="false">IF(Z406="Дизельное топливо",2.6,
 IF(Z406="Бензин",2.3,
 IF(Z406="Минеральные удобрения",0.89, IF(Z406="Пестициды",4.93,
 IF(Z406="Электроэнергия",0.5,"Введите коректное значение" )))))</f>
        <v>0.89</v>
      </c>
      <c r="P406" s="88" t="n">
        <v>11</v>
      </c>
      <c r="Q406" s="88" t="n">
        <v>1</v>
      </c>
      <c r="R406" s="88" t="n">
        <v>9</v>
      </c>
      <c r="S406" s="86" t="n">
        <f aca="false">M406+J406+E406+H406</f>
        <v>389.427772501243</v>
      </c>
      <c r="T406" s="86"/>
      <c r="U406" s="87" t="n">
        <f aca="false">J406-S406</f>
        <v>-388.899772501243</v>
      </c>
      <c r="V406" s="88" t="n">
        <v>60000</v>
      </c>
      <c r="W406" s="73" t="n">
        <v>5.504</v>
      </c>
      <c r="X406" s="87" t="n">
        <f aca="false">(W406+S406)/V406*100</f>
        <v>0.658219620835405</v>
      </c>
      <c r="Y406" s="0" t="str">
        <f aca="false">IF(AB406=1,"Предпосевная обработка",IF(AB406=2,"Внесение удобрений",IF(AB406=3,"Уборка","Введите коректное значение")))</f>
        <v>Введите коректное значение</v>
      </c>
      <c r="Z406" s="0" t="s">
        <v>133</v>
      </c>
      <c r="AA406" s="86"/>
      <c r="AI406" s="88"/>
    </row>
    <row r="407" customFormat="false" ht="15" hidden="false" customHeight="false" outlineLevel="0" collapsed="false">
      <c r="A407" s="59" t="n">
        <v>405</v>
      </c>
      <c r="B407" s="0" t="s">
        <v>132</v>
      </c>
      <c r="C407" s="85" t="n">
        <v>1</v>
      </c>
      <c r="D407" s="86" t="n">
        <v>0.645</v>
      </c>
      <c r="E407" s="87" t="n">
        <f aca="false">D407/C407</f>
        <v>0.645</v>
      </c>
      <c r="F407" s="88" t="n">
        <f aca="false">IF(B407="Предпосевная обработка",300,IF(B407="Внесение удобрений",90,IF(B407="Уборка",1893,"Введите коректное значение")))</f>
        <v>1893</v>
      </c>
      <c r="G407" s="88" t="n">
        <v>2146</v>
      </c>
      <c r="H407" s="87" t="n">
        <f aca="false">(F407/G407)*100</f>
        <v>88.210624417521</v>
      </c>
      <c r="I407" s="88" t="n">
        <v>10</v>
      </c>
      <c r="J407" s="87" t="n">
        <f aca="false">C407*L407</f>
        <v>0.44</v>
      </c>
      <c r="K407" s="86" t="n">
        <f aca="false">J407*3.67</f>
        <v>1.6148</v>
      </c>
      <c r="L407" s="86" t="n">
        <v>0.44</v>
      </c>
      <c r="M407" s="87" t="n">
        <f aca="false">(N407*O407)+(P407+Q407+R407)</f>
        <v>239.83</v>
      </c>
      <c r="N407" s="62" t="n">
        <v>247</v>
      </c>
      <c r="O407" s="0" t="n">
        <f aca="false">IF(Z407="Дизельное топливо",2.6,
 IF(Z407="Бензин",2.3,
 IF(Z407="Минеральные удобрения",0.89, IF(Z407="Пестициды",4.93,
 IF(Z407="Электроэнергия",0.5,"Введите коректное значение" )))))</f>
        <v>0.89</v>
      </c>
      <c r="P407" s="88" t="n">
        <v>10</v>
      </c>
      <c r="Q407" s="88" t="n">
        <v>2</v>
      </c>
      <c r="R407" s="88" t="n">
        <v>8</v>
      </c>
      <c r="S407" s="86" t="n">
        <f aca="false">M407+J407+E407+H407</f>
        <v>329.125624417521</v>
      </c>
      <c r="T407" s="86"/>
      <c r="U407" s="87" t="n">
        <f aca="false">J407-S407</f>
        <v>-328.685624417521</v>
      </c>
      <c r="V407" s="88" t="n">
        <v>55000</v>
      </c>
      <c r="W407" s="73" t="n">
        <v>5.733</v>
      </c>
      <c r="X407" s="87" t="n">
        <f aca="false">(W407+S407)/V407*100</f>
        <v>0.608833862577311</v>
      </c>
      <c r="Y407" s="0" t="str">
        <f aca="false">IF(AB407=1,"Предпосевная обработка",IF(AB407=2,"Внесение удобрений",IF(AB407=3,"Уборка","Введите коректное значение")))</f>
        <v>Введите коректное значение</v>
      </c>
      <c r="Z407" s="0" t="s">
        <v>133</v>
      </c>
      <c r="AA407" s="86"/>
      <c r="AI407" s="88"/>
    </row>
    <row r="408" customFormat="false" ht="15" hidden="false" customHeight="false" outlineLevel="0" collapsed="false">
      <c r="A408" s="59" t="n">
        <v>406</v>
      </c>
      <c r="B408" s="0" t="s">
        <v>132</v>
      </c>
      <c r="C408" s="85" t="n">
        <v>4.8</v>
      </c>
      <c r="D408" s="86" t="n">
        <v>0.645</v>
      </c>
      <c r="E408" s="87" t="n">
        <f aca="false">D408/C408</f>
        <v>0.134375</v>
      </c>
      <c r="F408" s="88" t="n">
        <f aca="false">IF(B408="Предпосевная обработка",300,IF(B408="Внесение удобрений",90,IF(B408="Уборка",1893,"Введите коректное значение")))</f>
        <v>1893</v>
      </c>
      <c r="G408" s="88" t="n">
        <v>2194</v>
      </c>
      <c r="H408" s="87" t="n">
        <f aca="false">(F408/G408)*100</f>
        <v>86.2807657247037</v>
      </c>
      <c r="I408" s="88" t="n">
        <v>17</v>
      </c>
      <c r="J408" s="87" t="n">
        <f aca="false">C408*L408</f>
        <v>2.112</v>
      </c>
      <c r="K408" s="86" t="n">
        <f aca="false">J408*3.67</f>
        <v>7.75104</v>
      </c>
      <c r="L408" s="86" t="n">
        <v>0.44</v>
      </c>
      <c r="M408" s="87" t="n">
        <f aca="false">(N408*O408)+(P408+Q408+R408)</f>
        <v>609.2</v>
      </c>
      <c r="N408" s="62" t="n">
        <v>227</v>
      </c>
      <c r="O408" s="0" t="n">
        <f aca="false">IF(Z408="Дизельное топливо",2.6,
 IF(Z408="Бензин",2.3,
 IF(Z408="Минеральные удобрения",0.89, IF(Z408="Пестициды",4.93,
 IF(Z408="Электроэнергия",0.5,"Введите коректное значение" )))))</f>
        <v>2.6</v>
      </c>
      <c r="P408" s="88" t="n">
        <v>10</v>
      </c>
      <c r="Q408" s="88" t="n">
        <v>1</v>
      </c>
      <c r="R408" s="88" t="n">
        <v>8</v>
      </c>
      <c r="S408" s="86" t="n">
        <f aca="false">M408+J408+E408+H408</f>
        <v>697.727140724704</v>
      </c>
      <c r="T408" s="86"/>
      <c r="U408" s="87" t="n">
        <f aca="false">J408-S408</f>
        <v>-695.615140724704</v>
      </c>
      <c r="V408" s="88" t="n">
        <v>48000</v>
      </c>
      <c r="W408" s="73" t="n">
        <v>5.518</v>
      </c>
      <c r="X408" s="87" t="n">
        <f aca="false">(W408+S408)/V408*100</f>
        <v>1.46509404317647</v>
      </c>
      <c r="Y408" s="0" t="str">
        <f aca="false">IF(AB408=1,"Предпосевная обработка",IF(AB408=2,"Внесение удобрений",IF(AB408=3,"Уборка","Введите коректное значение")))</f>
        <v>Введите коректное значение</v>
      </c>
      <c r="Z408" s="0" t="s">
        <v>137</v>
      </c>
      <c r="AA408" s="86"/>
      <c r="AI408" s="88"/>
    </row>
    <row r="409" customFormat="false" ht="15" hidden="false" customHeight="false" outlineLevel="0" collapsed="false">
      <c r="A409" s="59" t="n">
        <v>407</v>
      </c>
      <c r="B409" s="0" t="s">
        <v>132</v>
      </c>
      <c r="C409" s="85" t="n">
        <v>4.9</v>
      </c>
      <c r="D409" s="86" t="n">
        <v>0.645</v>
      </c>
      <c r="E409" s="87" t="n">
        <f aca="false">D409/C409</f>
        <v>0.131632653061224</v>
      </c>
      <c r="F409" s="88" t="n">
        <f aca="false">IF(B409="Предпосевная обработка",300,IF(B409="Внесение удобрений",90,IF(B409="Уборка",1893,"Введите коректное значение")))</f>
        <v>1893</v>
      </c>
      <c r="G409" s="88" t="n">
        <v>2057</v>
      </c>
      <c r="H409" s="87" t="n">
        <f aca="false">(F409/G409)*100</f>
        <v>92.0272241127856</v>
      </c>
      <c r="I409" s="88" t="n">
        <v>26</v>
      </c>
      <c r="J409" s="87" t="n">
        <f aca="false">C409*L409</f>
        <v>2.156</v>
      </c>
      <c r="K409" s="86" t="n">
        <f aca="false">J409*3.67</f>
        <v>7.91252</v>
      </c>
      <c r="L409" s="86" t="n">
        <v>0.44</v>
      </c>
      <c r="M409" s="87" t="n">
        <f aca="false">(N409*O409)+(P409+Q409+R409)</f>
        <v>130.5</v>
      </c>
      <c r="N409" s="62" t="n">
        <v>215</v>
      </c>
      <c r="O409" s="0" t="n">
        <f aca="false">IF(Z409="Дизельное топливо",2.6,
 IF(Z409="Бензин",2.3,
 IF(Z409="Минеральные удобрения",0.89, IF(Z409="Пестициды",4.93,
 IF(Z409="Электроэнергия",0.5,"Введите коректное значение" )))))</f>
        <v>0.5</v>
      </c>
      <c r="P409" s="88" t="n">
        <v>15</v>
      </c>
      <c r="Q409" s="88" t="n">
        <v>1</v>
      </c>
      <c r="R409" s="88" t="n">
        <v>7</v>
      </c>
      <c r="S409" s="86" t="n">
        <f aca="false">M409+J409+E409+H409</f>
        <v>224.814856765847</v>
      </c>
      <c r="T409" s="86"/>
      <c r="U409" s="87" t="n">
        <f aca="false">J409-S409</f>
        <v>-222.658856765847</v>
      </c>
      <c r="V409" s="88" t="n">
        <v>63000</v>
      </c>
      <c r="W409" s="73" t="n">
        <v>5.963</v>
      </c>
      <c r="X409" s="87" t="n">
        <f aca="false">(W409+S409)/V409*100</f>
        <v>0.366314058358487</v>
      </c>
      <c r="Y409" s="0" t="str">
        <f aca="false">IF(AB409=1,"Предпосевная обработка",IF(AB409=2,"Внесение удобрений",IF(AB409=3,"Уборка","Введите коректное значение")))</f>
        <v>Введите коректное значение</v>
      </c>
      <c r="Z409" s="0" t="s">
        <v>139</v>
      </c>
      <c r="AA409" s="86"/>
      <c r="AI409" s="88"/>
    </row>
    <row r="410" customFormat="false" ht="15" hidden="false" customHeight="false" outlineLevel="0" collapsed="false">
      <c r="A410" s="59" t="n">
        <v>408</v>
      </c>
      <c r="B410" s="0" t="s">
        <v>134</v>
      </c>
      <c r="C410" s="85" t="n">
        <v>5.7</v>
      </c>
      <c r="D410" s="86" t="n">
        <v>0.645</v>
      </c>
      <c r="E410" s="87" t="n">
        <f aca="false">D410/C410</f>
        <v>0.113157894736842</v>
      </c>
      <c r="F410" s="88" t="n">
        <f aca="false">IF(B410="Предпосевная обработка",300,IF(B410="Внесение удобрений",90,IF(B410="Уборка",1893,"Введите коректное значение")))</f>
        <v>90</v>
      </c>
      <c r="G410" s="88" t="n">
        <v>2342</v>
      </c>
      <c r="H410" s="87" t="n">
        <f aca="false">(F410/G410)*100</f>
        <v>3.84286934244236</v>
      </c>
      <c r="I410" s="88" t="n">
        <v>28</v>
      </c>
      <c r="J410" s="87" t="n">
        <f aca="false">C410*L410</f>
        <v>2.508</v>
      </c>
      <c r="K410" s="86" t="n">
        <f aca="false">J410*3.67</f>
        <v>9.20436</v>
      </c>
      <c r="L410" s="86" t="n">
        <v>0.44</v>
      </c>
      <c r="M410" s="87" t="n">
        <f aca="false">(N410*O410)+(P410+Q410+R410)</f>
        <v>1119.1</v>
      </c>
      <c r="N410" s="62" t="n">
        <v>477</v>
      </c>
      <c r="O410" s="0" t="n">
        <f aca="false">IF(Z410="Дизельное топливо",2.6,
 IF(Z410="Бензин",2.3,
 IF(Z410="Минеральные удобрения",0.89, IF(Z410="Пестициды",4.93,
 IF(Z410="Электроэнергия",0.5,"Введите коректное значение" )))))</f>
        <v>2.3</v>
      </c>
      <c r="P410" s="88" t="n">
        <v>13</v>
      </c>
      <c r="Q410" s="88" t="n">
        <v>1</v>
      </c>
      <c r="R410" s="88" t="n">
        <v>8</v>
      </c>
      <c r="S410" s="86" t="n">
        <f aca="false">M410+J410+E410+H410</f>
        <v>1125.56402723718</v>
      </c>
      <c r="T410" s="86"/>
      <c r="U410" s="87" t="n">
        <f aca="false">J410-S410</f>
        <v>-1123.05602723718</v>
      </c>
      <c r="V410" s="88" t="n">
        <v>54000</v>
      </c>
      <c r="W410" s="73" t="n">
        <v>6.141</v>
      </c>
      <c r="X410" s="87" t="n">
        <f aca="false">(W410+S410)/V410*100</f>
        <v>2.09575005043922</v>
      </c>
      <c r="Y410" s="0" t="str">
        <f aca="false">IF(AB410=1,"Предпосевная обработка",IF(AB410=2,"Внесение удобрений",IF(AB410=3,"Уборка","Введите коректное значение")))</f>
        <v>Введите коректное значение</v>
      </c>
      <c r="Z410" s="0" t="s">
        <v>135</v>
      </c>
      <c r="AA410" s="86"/>
      <c r="AI410" s="88"/>
    </row>
    <row r="411" customFormat="false" ht="15" hidden="false" customHeight="false" outlineLevel="0" collapsed="false">
      <c r="A411" s="59" t="n">
        <v>409</v>
      </c>
      <c r="B411" s="0" t="s">
        <v>136</v>
      </c>
      <c r="C411" s="85" t="n">
        <v>0.9</v>
      </c>
      <c r="D411" s="86" t="n">
        <v>0.645</v>
      </c>
      <c r="E411" s="87" t="n">
        <f aca="false">D411/C411</f>
        <v>0.716666666666667</v>
      </c>
      <c r="F411" s="88" t="n">
        <f aca="false">IF(B411="Предпосевная обработка",300,IF(B411="Внесение удобрений",90,IF(B411="Уборка",1893,"Введите коректное значение")))</f>
        <v>300</v>
      </c>
      <c r="G411" s="88" t="n">
        <v>2054</v>
      </c>
      <c r="H411" s="87" t="n">
        <f aca="false">(F411/G411)*100</f>
        <v>14.6056475170399</v>
      </c>
      <c r="I411" s="88" t="n">
        <v>18</v>
      </c>
      <c r="J411" s="87" t="n">
        <f aca="false">C411*L411</f>
        <v>0.396</v>
      </c>
      <c r="K411" s="86" t="n">
        <f aca="false">J411*3.67</f>
        <v>1.45332</v>
      </c>
      <c r="L411" s="86" t="n">
        <v>0.44</v>
      </c>
      <c r="M411" s="87" t="n">
        <f aca="false">(N411*O411)+(P411+Q411+R411)</f>
        <v>688.55</v>
      </c>
      <c r="N411" s="62" t="n">
        <v>135</v>
      </c>
      <c r="O411" s="0" t="n">
        <f aca="false">IF(Z411="Дизельное топливо",2.6,
 IF(Z411="Бензин",2.3,
 IF(Z411="Минеральные удобрения",0.89, IF(Z411="Пестициды",4.93,
 IF(Z411="Электроэнергия",0.5,"Введите коректное значение" )))))</f>
        <v>4.93</v>
      </c>
      <c r="P411" s="88" t="n">
        <v>15</v>
      </c>
      <c r="Q411" s="88" t="n">
        <v>1</v>
      </c>
      <c r="R411" s="88" t="n">
        <v>7</v>
      </c>
      <c r="S411" s="86" t="n">
        <f aca="false">M411+J411+E411+H411</f>
        <v>704.268314183707</v>
      </c>
      <c r="T411" s="86"/>
      <c r="U411" s="87" t="n">
        <f aca="false">J411-S411</f>
        <v>-703.872314183707</v>
      </c>
      <c r="V411" s="88" t="n">
        <v>47000</v>
      </c>
      <c r="W411" s="73" t="n">
        <v>5.94</v>
      </c>
      <c r="X411" s="87" t="n">
        <f aca="false">(W411+S411)/V411*100</f>
        <v>1.5110815195398</v>
      </c>
      <c r="Y411" s="0" t="str">
        <f aca="false">IF(AB411=1,"Предпосевная обработка",IF(AB411=2,"Внесение удобрений",IF(AB411=3,"Уборка","Введите коректное значение")))</f>
        <v>Введите коректное значение</v>
      </c>
      <c r="Z411" s="0" t="s">
        <v>138</v>
      </c>
      <c r="AA411" s="86"/>
      <c r="AI411" s="88"/>
    </row>
    <row r="412" customFormat="false" ht="15" hidden="false" customHeight="false" outlineLevel="0" collapsed="false">
      <c r="A412" s="59" t="n">
        <v>410</v>
      </c>
      <c r="B412" s="0" t="s">
        <v>136</v>
      </c>
      <c r="C412" s="85" t="n">
        <v>5.4</v>
      </c>
      <c r="D412" s="86" t="n">
        <v>0.645</v>
      </c>
      <c r="E412" s="87" t="n">
        <f aca="false">D412/C412</f>
        <v>0.119444444444444</v>
      </c>
      <c r="F412" s="88" t="n">
        <f aca="false">IF(B412="Предпосевная обработка",300,IF(B412="Внесение удобрений",90,IF(B412="Уборка",1893,"Введите коректное значение")))</f>
        <v>300</v>
      </c>
      <c r="G412" s="88" t="n">
        <v>2009</v>
      </c>
      <c r="H412" s="87" t="n">
        <f aca="false">(F412/G412)*100</f>
        <v>14.9328023892484</v>
      </c>
      <c r="I412" s="88" t="n">
        <v>26</v>
      </c>
      <c r="J412" s="87" t="n">
        <f aca="false">C412*L412</f>
        <v>2.376</v>
      </c>
      <c r="K412" s="86" t="n">
        <f aca="false">J412*3.67</f>
        <v>8.71992</v>
      </c>
      <c r="L412" s="86" t="n">
        <v>0.44</v>
      </c>
      <c r="M412" s="87" t="n">
        <f aca="false">(N412*O412)+(P412+Q412+R412)</f>
        <v>469</v>
      </c>
      <c r="N412" s="62" t="n">
        <v>500</v>
      </c>
      <c r="O412" s="0" t="n">
        <f aca="false">IF(Z412="Дизельное топливо",2.6,
 IF(Z412="Бензин",2.3,
 IF(Z412="Минеральные удобрения",0.89, IF(Z412="Пестициды",4.93,
 IF(Z412="Электроэнергия",0.5,"Введите коректное значение" )))))</f>
        <v>0.89</v>
      </c>
      <c r="P412" s="88" t="n">
        <v>14</v>
      </c>
      <c r="Q412" s="88" t="n">
        <v>1</v>
      </c>
      <c r="R412" s="88" t="n">
        <v>9</v>
      </c>
      <c r="S412" s="86" t="n">
        <f aca="false">M412+J412+E412+H412</f>
        <v>486.428246833693</v>
      </c>
      <c r="T412" s="86"/>
      <c r="U412" s="87" t="n">
        <f aca="false">J412-S412</f>
        <v>-484.052246833693</v>
      </c>
      <c r="V412" s="88" t="n">
        <v>65000</v>
      </c>
      <c r="W412" s="73" t="n">
        <v>3.822</v>
      </c>
      <c r="X412" s="87" t="n">
        <f aca="false">(W412+S412)/V412*100</f>
        <v>0.754231148974912</v>
      </c>
      <c r="Y412" s="0" t="str">
        <f aca="false">IF(AB412=1,"Предпосевная обработка",IF(AB412=2,"Внесение удобрений",IF(AB412=3,"Уборка","Введите коректное значение")))</f>
        <v>Введите коректное значение</v>
      </c>
      <c r="Z412" s="0" t="s">
        <v>133</v>
      </c>
      <c r="AA412" s="86"/>
      <c r="AI412" s="88"/>
    </row>
    <row r="413" customFormat="false" ht="15" hidden="false" customHeight="false" outlineLevel="0" collapsed="false">
      <c r="A413" s="59" t="n">
        <v>411</v>
      </c>
      <c r="B413" s="0" t="s">
        <v>134</v>
      </c>
      <c r="C413" s="85" t="n">
        <v>2.4</v>
      </c>
      <c r="D413" s="86" t="n">
        <v>0.645</v>
      </c>
      <c r="E413" s="87" t="n">
        <f aca="false">D413/C413</f>
        <v>0.26875</v>
      </c>
      <c r="F413" s="88" t="n">
        <f aca="false">IF(B413="Предпосевная обработка",300,IF(B413="Внесение удобрений",90,IF(B413="Уборка",1893,"Введите коректное значение")))</f>
        <v>90</v>
      </c>
      <c r="G413" s="88" t="n">
        <v>2276</v>
      </c>
      <c r="H413" s="87" t="n">
        <f aca="false">(F413/G413)*100</f>
        <v>3.95430579964851</v>
      </c>
      <c r="I413" s="88" t="n">
        <v>14</v>
      </c>
      <c r="J413" s="87" t="n">
        <f aca="false">C413*L413</f>
        <v>1.056</v>
      </c>
      <c r="K413" s="86" t="n">
        <f aca="false">J413*3.67</f>
        <v>3.87552</v>
      </c>
      <c r="L413" s="86" t="n">
        <v>0.44</v>
      </c>
      <c r="M413" s="87" t="n">
        <f aca="false">(N413*O413)+(P413+Q413+R413)</f>
        <v>321.26</v>
      </c>
      <c r="N413" s="62" t="n">
        <v>334</v>
      </c>
      <c r="O413" s="0" t="n">
        <f aca="false">IF(Z413="Дизельное топливо",2.6,
 IF(Z413="Бензин",2.3,
 IF(Z413="Минеральные удобрения",0.89, IF(Z413="Пестициды",4.93,
 IF(Z413="Электроэнергия",0.5,"Введите коректное значение" )))))</f>
        <v>0.89</v>
      </c>
      <c r="P413" s="88" t="n">
        <v>14</v>
      </c>
      <c r="Q413" s="88" t="n">
        <v>1</v>
      </c>
      <c r="R413" s="88" t="n">
        <v>9</v>
      </c>
      <c r="S413" s="86" t="n">
        <f aca="false">M413+J413+E413+H413</f>
        <v>326.539055799649</v>
      </c>
      <c r="T413" s="86"/>
      <c r="U413" s="87" t="n">
        <f aca="false">J413-S413</f>
        <v>-325.483055799649</v>
      </c>
      <c r="V413" s="88" t="n">
        <v>55000</v>
      </c>
      <c r="W413" s="73" t="n">
        <v>6.177</v>
      </c>
      <c r="X413" s="87" t="n">
        <f aca="false">(W413+S413)/V413*100</f>
        <v>0.604938283272088</v>
      </c>
      <c r="Y413" s="0" t="str">
        <f aca="false">IF(AB413=1,"Предпосевная обработка",IF(AB413=2,"Внесение удобрений",IF(AB413=3,"Уборка","Введите коректное значение")))</f>
        <v>Введите коректное значение</v>
      </c>
      <c r="Z413" s="0" t="s">
        <v>133</v>
      </c>
      <c r="AA413" s="86"/>
      <c r="AI413" s="88"/>
    </row>
    <row r="414" customFormat="false" ht="15" hidden="false" customHeight="false" outlineLevel="0" collapsed="false">
      <c r="A414" s="59" t="n">
        <v>412</v>
      </c>
      <c r="B414" s="0" t="s">
        <v>132</v>
      </c>
      <c r="C414" s="85" t="n">
        <v>2.1</v>
      </c>
      <c r="D414" s="86" t="n">
        <v>0.645</v>
      </c>
      <c r="E414" s="87" t="n">
        <f aca="false">D414/C414</f>
        <v>0.307142857142857</v>
      </c>
      <c r="F414" s="88" t="n">
        <f aca="false">IF(B414="Предпосевная обработка",300,IF(B414="Внесение удобрений",90,IF(B414="Уборка",1893,"Введите коректное значение")))</f>
        <v>1893</v>
      </c>
      <c r="G414" s="88" t="n">
        <v>2151</v>
      </c>
      <c r="H414" s="87" t="n">
        <f aca="false">(F414/G414)*100</f>
        <v>88.0055788005579</v>
      </c>
      <c r="I414" s="88" t="n">
        <v>13</v>
      </c>
      <c r="J414" s="87" t="n">
        <f aca="false">C414*L414</f>
        <v>0.924</v>
      </c>
      <c r="K414" s="86" t="n">
        <f aca="false">J414*3.67</f>
        <v>3.39108</v>
      </c>
      <c r="L414" s="86" t="n">
        <v>0.44</v>
      </c>
      <c r="M414" s="87" t="n">
        <f aca="false">(N414*O414)+(P414+Q414+R414)</f>
        <v>742.6</v>
      </c>
      <c r="N414" s="62" t="n">
        <v>276</v>
      </c>
      <c r="O414" s="0" t="n">
        <f aca="false">IF(Z414="Дизельное топливо",2.6,
 IF(Z414="Бензин",2.3,
 IF(Z414="Минеральные удобрения",0.89, IF(Z414="Пестициды",4.93,
 IF(Z414="Электроэнергия",0.5,"Введите коректное значение" )))))</f>
        <v>2.6</v>
      </c>
      <c r="P414" s="88" t="n">
        <v>15</v>
      </c>
      <c r="Q414" s="88" t="n">
        <v>1</v>
      </c>
      <c r="R414" s="88" t="n">
        <v>9</v>
      </c>
      <c r="S414" s="86" t="n">
        <f aca="false">M414+J414+E414+H414</f>
        <v>831.836721657701</v>
      </c>
      <c r="T414" s="86"/>
      <c r="U414" s="87" t="n">
        <f aca="false">J414-S414</f>
        <v>-830.912721657701</v>
      </c>
      <c r="V414" s="88" t="n">
        <v>65000</v>
      </c>
      <c r="W414" s="73" t="n">
        <v>6.232</v>
      </c>
      <c r="X414" s="87" t="n">
        <f aca="false">(W414+S414)/V414*100</f>
        <v>1.289336494858</v>
      </c>
      <c r="Y414" s="0" t="str">
        <f aca="false">IF(AB414=1,"Предпосевная обработка",IF(AB414=2,"Внесение удобрений",IF(AB414=3,"Уборка","Введите коректное значение")))</f>
        <v>Введите коректное значение</v>
      </c>
      <c r="Z414" s="0" t="s">
        <v>137</v>
      </c>
      <c r="AA414" s="86"/>
      <c r="AI414" s="88"/>
    </row>
    <row r="415" customFormat="false" ht="15" hidden="false" customHeight="false" outlineLevel="0" collapsed="false">
      <c r="A415" s="59" t="n">
        <v>413</v>
      </c>
      <c r="B415" s="0" t="s">
        <v>134</v>
      </c>
      <c r="C415" s="85" t="n">
        <v>6.5</v>
      </c>
      <c r="D415" s="86" t="n">
        <v>0.645</v>
      </c>
      <c r="E415" s="87" t="n">
        <f aca="false">D415/C415</f>
        <v>0.0992307692307692</v>
      </c>
      <c r="F415" s="88" t="n">
        <f aca="false">IF(B415="Предпосевная обработка",300,IF(B415="Внесение удобрений",90,IF(B415="Уборка",1893,"Введите коректное значение")))</f>
        <v>90</v>
      </c>
      <c r="G415" s="88" t="n">
        <v>2167</v>
      </c>
      <c r="H415" s="87" t="n">
        <f aca="false">(F415/G415)*100</f>
        <v>4.15320719889248</v>
      </c>
      <c r="I415" s="88" t="n">
        <v>24</v>
      </c>
      <c r="J415" s="87" t="n">
        <f aca="false">C415*L415</f>
        <v>2.86</v>
      </c>
      <c r="K415" s="86" t="n">
        <f aca="false">J415*3.67</f>
        <v>10.4962</v>
      </c>
      <c r="L415" s="86" t="n">
        <v>0.44</v>
      </c>
      <c r="M415" s="87" t="n">
        <f aca="false">(N415*O415)+(P415+Q415+R415)</f>
        <v>165.5</v>
      </c>
      <c r="N415" s="62" t="n">
        <v>285</v>
      </c>
      <c r="O415" s="0" t="n">
        <f aca="false">IF(Z415="Дизельное топливо",2.6,
 IF(Z415="Бензин",2.3,
 IF(Z415="Минеральные удобрения",0.89, IF(Z415="Пестициды",4.93,
 IF(Z415="Электроэнергия",0.5,"Введите коректное значение" )))))</f>
        <v>0.5</v>
      </c>
      <c r="P415" s="88" t="n">
        <v>15</v>
      </c>
      <c r="Q415" s="88" t="n">
        <v>1</v>
      </c>
      <c r="R415" s="88" t="n">
        <v>7</v>
      </c>
      <c r="S415" s="86" t="n">
        <f aca="false">M415+J415+E415+H415</f>
        <v>172.612437968123</v>
      </c>
      <c r="T415" s="86"/>
      <c r="U415" s="87" t="n">
        <f aca="false">J415-S415</f>
        <v>-169.752437968123</v>
      </c>
      <c r="V415" s="88" t="n">
        <v>48000</v>
      </c>
      <c r="W415" s="73" t="n">
        <v>5.964</v>
      </c>
      <c r="X415" s="87" t="n">
        <f aca="false">(W415+S415)/V415*100</f>
        <v>0.372034245766923</v>
      </c>
      <c r="Y415" s="0" t="str">
        <f aca="false">IF(AB415=1,"Предпосевная обработка",IF(AB415=2,"Внесение удобрений",IF(AB415=3,"Уборка","Введите коректное значение")))</f>
        <v>Введите коректное значение</v>
      </c>
      <c r="Z415" s="0" t="s">
        <v>139</v>
      </c>
      <c r="AA415" s="86"/>
      <c r="AI415" s="88"/>
    </row>
    <row r="416" customFormat="false" ht="15" hidden="false" customHeight="false" outlineLevel="0" collapsed="false">
      <c r="A416" s="59" t="n">
        <v>414</v>
      </c>
      <c r="B416" s="0" t="s">
        <v>134</v>
      </c>
      <c r="C416" s="85" t="n">
        <v>2.3</v>
      </c>
      <c r="D416" s="86" t="n">
        <v>0.645</v>
      </c>
      <c r="E416" s="87" t="n">
        <f aca="false">D416/C416</f>
        <v>0.280434782608696</v>
      </c>
      <c r="F416" s="88" t="n">
        <f aca="false">IF(B416="Предпосевная обработка",300,IF(B416="Внесение удобрений",90,IF(B416="Уборка",1893,"Введите коректное значение")))</f>
        <v>90</v>
      </c>
      <c r="G416" s="88" t="n">
        <v>2185</v>
      </c>
      <c r="H416" s="87" t="n">
        <f aca="false">(F416/G416)*100</f>
        <v>4.11899313501144</v>
      </c>
      <c r="I416" s="88" t="n">
        <v>12</v>
      </c>
      <c r="J416" s="87" t="n">
        <f aca="false">C416*L416</f>
        <v>1.012</v>
      </c>
      <c r="K416" s="86" t="n">
        <f aca="false">J416*3.67</f>
        <v>3.71404</v>
      </c>
      <c r="L416" s="86" t="n">
        <v>0.44</v>
      </c>
      <c r="M416" s="87" t="n">
        <f aca="false">(N416*O416)+(P416+Q416+R416)</f>
        <v>544</v>
      </c>
      <c r="N416" s="62" t="n">
        <v>200</v>
      </c>
      <c r="O416" s="0" t="n">
        <f aca="false">IF(Z416="Дизельное топливо",2.6,
 IF(Z416="Бензин",2.3,
 IF(Z416="Минеральные удобрения",0.89, IF(Z416="Пестициды",4.93,
 IF(Z416="Электроэнергия",0.5,"Введите коректное значение" )))))</f>
        <v>2.6</v>
      </c>
      <c r="P416" s="88" t="n">
        <v>13</v>
      </c>
      <c r="Q416" s="88" t="n">
        <v>2</v>
      </c>
      <c r="R416" s="88" t="n">
        <v>9</v>
      </c>
      <c r="S416" s="86" t="n">
        <f aca="false">M416+J416+E416+H416</f>
        <v>549.41142791762</v>
      </c>
      <c r="T416" s="86"/>
      <c r="U416" s="87" t="n">
        <f aca="false">J416-S416</f>
        <v>-548.39942791762</v>
      </c>
      <c r="V416" s="88" t="n">
        <v>46000</v>
      </c>
      <c r="W416" s="73" t="n">
        <v>4.576</v>
      </c>
      <c r="X416" s="87" t="n">
        <f aca="false">(W416+S416)/V416*100</f>
        <v>1.20432049547309</v>
      </c>
      <c r="Y416" s="0" t="str">
        <f aca="false">IF(AB416=1,"Предпосевная обработка",IF(AB416=2,"Внесение удобрений",IF(AB416=3,"Уборка","Введите коректное значение")))</f>
        <v>Введите коректное значение</v>
      </c>
      <c r="Z416" s="0" t="s">
        <v>137</v>
      </c>
      <c r="AA416" s="86"/>
      <c r="AI416" s="88"/>
    </row>
    <row r="417" customFormat="false" ht="15" hidden="false" customHeight="false" outlineLevel="0" collapsed="false">
      <c r="A417" s="59" t="n">
        <v>415</v>
      </c>
      <c r="B417" s="0" t="s">
        <v>132</v>
      </c>
      <c r="C417" s="85" t="n">
        <v>2.4</v>
      </c>
      <c r="D417" s="86" t="n">
        <v>0.645</v>
      </c>
      <c r="E417" s="87" t="n">
        <f aca="false">D417/C417</f>
        <v>0.26875</v>
      </c>
      <c r="F417" s="88" t="n">
        <f aca="false">IF(B417="Предпосевная обработка",300,IF(B417="Внесение удобрений",90,IF(B417="Уборка",1893,"Введите коректное значение")))</f>
        <v>1893</v>
      </c>
      <c r="G417" s="88" t="n">
        <v>2262</v>
      </c>
      <c r="H417" s="87" t="n">
        <f aca="false">(F417/G417)*100</f>
        <v>83.6870026525199</v>
      </c>
      <c r="I417" s="88" t="n">
        <v>20</v>
      </c>
      <c r="J417" s="87" t="n">
        <f aca="false">C417*L417</f>
        <v>1.056</v>
      </c>
      <c r="K417" s="86" t="n">
        <f aca="false">J417*3.67</f>
        <v>3.87552</v>
      </c>
      <c r="L417" s="86" t="n">
        <v>0.44</v>
      </c>
      <c r="M417" s="87" t="n">
        <f aca="false">(N417*O417)+(P417+Q417+R417)</f>
        <v>268.5</v>
      </c>
      <c r="N417" s="62" t="n">
        <v>495</v>
      </c>
      <c r="O417" s="0" t="n">
        <f aca="false">IF(Z417="Дизельное топливо",2.6,
 IF(Z417="Бензин",2.3,
 IF(Z417="Минеральные удобрения",0.89, IF(Z417="Пестициды",4.93,
 IF(Z417="Электроэнергия",0.5,"Введите коректное значение" )))))</f>
        <v>0.5</v>
      </c>
      <c r="P417" s="88" t="n">
        <v>11</v>
      </c>
      <c r="Q417" s="88" t="n">
        <v>2</v>
      </c>
      <c r="R417" s="88" t="n">
        <v>8</v>
      </c>
      <c r="S417" s="86" t="n">
        <f aca="false">M417+J417+E417+H417</f>
        <v>353.51175265252</v>
      </c>
      <c r="T417" s="86"/>
      <c r="U417" s="87" t="n">
        <f aca="false">J417-S417</f>
        <v>-352.45575265252</v>
      </c>
      <c r="V417" s="88" t="n">
        <v>58000</v>
      </c>
      <c r="W417" s="73" t="n">
        <v>3.649</v>
      </c>
      <c r="X417" s="87" t="n">
        <f aca="false">(W417+S417)/V417*100</f>
        <v>0.615794401125034</v>
      </c>
      <c r="Y417" s="0" t="str">
        <f aca="false">IF(AB417=1,"Предпосевная обработка",IF(AB417=2,"Внесение удобрений",IF(AB417=3,"Уборка","Введите коректное значение")))</f>
        <v>Введите коректное значение</v>
      </c>
      <c r="Z417" s="0" t="s">
        <v>139</v>
      </c>
      <c r="AA417" s="86"/>
      <c r="AI417" s="88"/>
    </row>
    <row r="418" customFormat="false" ht="15" hidden="false" customHeight="false" outlineLevel="0" collapsed="false">
      <c r="A418" s="59" t="n">
        <v>416</v>
      </c>
      <c r="B418" s="0" t="s">
        <v>132</v>
      </c>
      <c r="C418" s="85" t="n">
        <v>4.2</v>
      </c>
      <c r="D418" s="86" t="n">
        <v>0.645</v>
      </c>
      <c r="E418" s="87" t="n">
        <f aca="false">D418/C418</f>
        <v>0.153571428571429</v>
      </c>
      <c r="F418" s="88" t="n">
        <f aca="false">IF(B418="Предпосевная обработка",300,IF(B418="Внесение удобрений",90,IF(B418="Уборка",1893,"Введите коректное значение")))</f>
        <v>1893</v>
      </c>
      <c r="G418" s="88" t="n">
        <v>2367</v>
      </c>
      <c r="H418" s="87" t="n">
        <f aca="false">(F418/G418)*100</f>
        <v>79.9746514575412</v>
      </c>
      <c r="I418" s="88" t="n">
        <v>29</v>
      </c>
      <c r="J418" s="87" t="n">
        <f aca="false">C418*L418</f>
        <v>1.848</v>
      </c>
      <c r="K418" s="86" t="n">
        <f aca="false">J418*3.67</f>
        <v>6.78216</v>
      </c>
      <c r="L418" s="86" t="n">
        <v>0.44</v>
      </c>
      <c r="M418" s="87" t="n">
        <f aca="false">(N418*O418)+(P418+Q418+R418)</f>
        <v>1040.6</v>
      </c>
      <c r="N418" s="62" t="n">
        <v>391</v>
      </c>
      <c r="O418" s="0" t="n">
        <f aca="false">IF(Z418="Дизельное топливо",2.6,
 IF(Z418="Бензин",2.3,
 IF(Z418="Минеральные удобрения",0.89, IF(Z418="Пестициды",4.93,
 IF(Z418="Электроэнергия",0.5,"Введите коректное значение" )))))</f>
        <v>2.6</v>
      </c>
      <c r="P418" s="88" t="n">
        <v>14</v>
      </c>
      <c r="Q418" s="88" t="n">
        <v>1</v>
      </c>
      <c r="R418" s="88" t="n">
        <v>9</v>
      </c>
      <c r="S418" s="86" t="n">
        <f aca="false">M418+J418+E418+H418</f>
        <v>1122.57622288611</v>
      </c>
      <c r="T418" s="86"/>
      <c r="U418" s="87" t="n">
        <f aca="false">J418-S418</f>
        <v>-1120.72822288611</v>
      </c>
      <c r="V418" s="88" t="n">
        <v>53000</v>
      </c>
      <c r="W418" s="73" t="n">
        <v>5.544</v>
      </c>
      <c r="X418" s="87" t="n">
        <f aca="false">(W418+S418)/V418*100</f>
        <v>2.12852872242663</v>
      </c>
      <c r="Y418" s="0" t="str">
        <f aca="false">IF(AB418=1,"Предпосевная обработка",IF(AB418=2,"Внесение удобрений",IF(AB418=3,"Уборка","Введите коректное значение")))</f>
        <v>Введите коректное значение</v>
      </c>
      <c r="Z418" s="0" t="s">
        <v>137</v>
      </c>
      <c r="AA418" s="86"/>
      <c r="AI418" s="88"/>
    </row>
    <row r="419" customFormat="false" ht="15" hidden="false" customHeight="false" outlineLevel="0" collapsed="false">
      <c r="A419" s="59" t="n">
        <v>417</v>
      </c>
      <c r="B419" s="0" t="s">
        <v>136</v>
      </c>
      <c r="C419" s="85" t="n">
        <v>0.9</v>
      </c>
      <c r="D419" s="86" t="n">
        <v>0.645</v>
      </c>
      <c r="E419" s="87" t="n">
        <f aca="false">D419/C419</f>
        <v>0.716666666666667</v>
      </c>
      <c r="F419" s="88" t="n">
        <f aca="false">IF(B419="Предпосевная обработка",300,IF(B419="Внесение удобрений",90,IF(B419="Уборка",1893,"Введите коректное значение")))</f>
        <v>300</v>
      </c>
      <c r="G419" s="88" t="n">
        <v>2119</v>
      </c>
      <c r="H419" s="87" t="n">
        <f aca="false">(F419/G419)*100</f>
        <v>14.1576215195847</v>
      </c>
      <c r="I419" s="88" t="n">
        <v>25</v>
      </c>
      <c r="J419" s="87" t="n">
        <f aca="false">C419*L419</f>
        <v>0.396</v>
      </c>
      <c r="K419" s="86" t="n">
        <f aca="false">J419*3.67</f>
        <v>1.45332</v>
      </c>
      <c r="L419" s="86" t="n">
        <v>0.44</v>
      </c>
      <c r="M419" s="87" t="n">
        <f aca="false">(N419*O419)+(P419+Q419+R419)</f>
        <v>725.99</v>
      </c>
      <c r="N419" s="62" t="n">
        <v>143</v>
      </c>
      <c r="O419" s="0" t="n">
        <f aca="false">IF(Z419="Дизельное топливо",2.6,
 IF(Z419="Бензин",2.3,
 IF(Z419="Минеральные удобрения",0.89, IF(Z419="Пестициды",4.93,
 IF(Z419="Электроэнергия",0.5,"Введите коректное значение" )))))</f>
        <v>4.93</v>
      </c>
      <c r="P419" s="88" t="n">
        <v>11</v>
      </c>
      <c r="Q419" s="88" t="n">
        <v>1</v>
      </c>
      <c r="R419" s="88" t="n">
        <v>9</v>
      </c>
      <c r="S419" s="86" t="n">
        <f aca="false">M419+J419+E419+H419</f>
        <v>741.260288186251</v>
      </c>
      <c r="T419" s="86"/>
      <c r="U419" s="87" t="n">
        <f aca="false">J419-S419</f>
        <v>-740.864288186251</v>
      </c>
      <c r="V419" s="88" t="n">
        <v>61000</v>
      </c>
      <c r="W419" s="73" t="n">
        <v>6.351</v>
      </c>
      <c r="X419" s="87" t="n">
        <f aca="false">(W419+S419)/V419*100</f>
        <v>1.22559227571517</v>
      </c>
      <c r="Y419" s="0" t="str">
        <f aca="false">IF(AB419=1,"Предпосевная обработка",IF(AB419=2,"Внесение удобрений",IF(AB419=3,"Уборка","Введите коректное значение")))</f>
        <v>Введите коректное значение</v>
      </c>
      <c r="Z419" s="0" t="s">
        <v>138</v>
      </c>
      <c r="AA419" s="86"/>
      <c r="AI419" s="88"/>
    </row>
    <row r="420" customFormat="false" ht="15" hidden="false" customHeight="false" outlineLevel="0" collapsed="false">
      <c r="A420" s="59" t="n">
        <v>418</v>
      </c>
      <c r="B420" s="0" t="s">
        <v>136</v>
      </c>
      <c r="C420" s="85" t="n">
        <v>1.2</v>
      </c>
      <c r="D420" s="86" t="n">
        <v>0.645</v>
      </c>
      <c r="E420" s="87" t="n">
        <f aca="false">D420/C420</f>
        <v>0.5375</v>
      </c>
      <c r="F420" s="88" t="n">
        <f aca="false">IF(B420="Предпосевная обработка",300,IF(B420="Внесение удобрений",90,IF(B420="Уборка",1893,"Введите коректное значение")))</f>
        <v>300</v>
      </c>
      <c r="G420" s="88" t="n">
        <v>2033</v>
      </c>
      <c r="H420" s="87" t="n">
        <f aca="false">(F420/G420)*100</f>
        <v>14.756517461879</v>
      </c>
      <c r="I420" s="88" t="n">
        <v>19</v>
      </c>
      <c r="J420" s="87" t="n">
        <f aca="false">C420*L420</f>
        <v>0.528</v>
      </c>
      <c r="K420" s="86" t="n">
        <f aca="false">J420*3.67</f>
        <v>1.93776</v>
      </c>
      <c r="L420" s="86" t="n">
        <v>0.44</v>
      </c>
      <c r="M420" s="87" t="n">
        <f aca="false">(N420*O420)+(P420+Q420+R420)</f>
        <v>124.46</v>
      </c>
      <c r="N420" s="62" t="n">
        <v>114</v>
      </c>
      <c r="O420" s="0" t="n">
        <f aca="false">IF(Z420="Дизельное топливо",2.6,
 IF(Z420="Бензин",2.3,
 IF(Z420="Минеральные удобрения",0.89, IF(Z420="Пестициды",4.93,
 IF(Z420="Электроэнергия",0.5,"Введите коректное значение" )))))</f>
        <v>0.89</v>
      </c>
      <c r="P420" s="88" t="n">
        <v>12</v>
      </c>
      <c r="Q420" s="88" t="n">
        <v>2</v>
      </c>
      <c r="R420" s="88" t="n">
        <v>9</v>
      </c>
      <c r="S420" s="86" t="n">
        <f aca="false">M420+J420+E420+H420</f>
        <v>140.282017461879</v>
      </c>
      <c r="T420" s="86"/>
      <c r="U420" s="87" t="n">
        <f aca="false">J420-S420</f>
        <v>-139.754017461879</v>
      </c>
      <c r="V420" s="88" t="n">
        <v>54000</v>
      </c>
      <c r="W420" s="73" t="n">
        <v>4.959</v>
      </c>
      <c r="X420" s="87" t="n">
        <f aca="false">(W420+S420)/V420*100</f>
        <v>0.268964847151628</v>
      </c>
      <c r="Y420" s="0" t="str">
        <f aca="false">IF(AB420=1,"Предпосевная обработка",IF(AB420=2,"Внесение удобрений",IF(AB420=3,"Уборка","Введите коректное значение")))</f>
        <v>Введите коректное значение</v>
      </c>
      <c r="Z420" s="0" t="s">
        <v>133</v>
      </c>
      <c r="AA420" s="86"/>
      <c r="AI420" s="88"/>
    </row>
    <row r="421" customFormat="false" ht="15" hidden="false" customHeight="false" outlineLevel="0" collapsed="false">
      <c r="A421" s="59" t="n">
        <v>419</v>
      </c>
      <c r="B421" s="0" t="s">
        <v>136</v>
      </c>
      <c r="C421" s="85" t="n">
        <v>4.7</v>
      </c>
      <c r="D421" s="86" t="n">
        <v>0.645</v>
      </c>
      <c r="E421" s="87" t="n">
        <f aca="false">D421/C421</f>
        <v>0.137234042553192</v>
      </c>
      <c r="F421" s="88" t="n">
        <f aca="false">IF(B421="Предпосевная обработка",300,IF(B421="Внесение удобрений",90,IF(B421="Уборка",1893,"Введите коректное значение")))</f>
        <v>300</v>
      </c>
      <c r="G421" s="88" t="n">
        <v>2104</v>
      </c>
      <c r="H421" s="87" t="n">
        <f aca="false">(F421/G421)*100</f>
        <v>14.2585551330798</v>
      </c>
      <c r="I421" s="88" t="n">
        <v>15</v>
      </c>
      <c r="J421" s="87" t="n">
        <f aca="false">C421*L421</f>
        <v>2.068</v>
      </c>
      <c r="K421" s="86" t="n">
        <f aca="false">J421*3.67</f>
        <v>7.58956</v>
      </c>
      <c r="L421" s="86" t="n">
        <v>0.44</v>
      </c>
      <c r="M421" s="87" t="n">
        <f aca="false">(N421*O421)+(P421+Q421+R421)</f>
        <v>208</v>
      </c>
      <c r="N421" s="62" t="n">
        <v>378</v>
      </c>
      <c r="O421" s="0" t="n">
        <f aca="false">IF(Z421="Дизельное топливо",2.6,
 IF(Z421="Бензин",2.3,
 IF(Z421="Минеральные удобрения",0.89, IF(Z421="Пестициды",4.93,
 IF(Z421="Электроэнергия",0.5,"Введите коректное значение" )))))</f>
        <v>0.5</v>
      </c>
      <c r="P421" s="88" t="n">
        <v>10</v>
      </c>
      <c r="Q421" s="88" t="n">
        <v>2</v>
      </c>
      <c r="R421" s="88" t="n">
        <v>7</v>
      </c>
      <c r="S421" s="86" t="n">
        <f aca="false">M421+J421+E421+H421</f>
        <v>224.463789175633</v>
      </c>
      <c r="T421" s="86"/>
      <c r="U421" s="87" t="n">
        <f aca="false">J421-S421</f>
        <v>-222.395789175633</v>
      </c>
      <c r="V421" s="88" t="n">
        <v>53000</v>
      </c>
      <c r="W421" s="73" t="n">
        <v>4.84</v>
      </c>
      <c r="X421" s="87" t="n">
        <f aca="false">(W421+S421)/V421*100</f>
        <v>0.432648658821949</v>
      </c>
      <c r="Y421" s="0" t="str">
        <f aca="false">IF(AB421=1,"Предпосевная обработка",IF(AB421=2,"Внесение удобрений",IF(AB421=3,"Уборка","Введите коректное значение")))</f>
        <v>Введите коректное значение</v>
      </c>
      <c r="Z421" s="0" t="s">
        <v>139</v>
      </c>
      <c r="AA421" s="86"/>
      <c r="AI421" s="88"/>
    </row>
    <row r="422" customFormat="false" ht="15" hidden="false" customHeight="false" outlineLevel="0" collapsed="false">
      <c r="A422" s="59" t="n">
        <v>420</v>
      </c>
      <c r="B422" s="0" t="s">
        <v>134</v>
      </c>
      <c r="C422" s="85" t="n">
        <v>4.5</v>
      </c>
      <c r="D422" s="86" t="n">
        <v>0.645</v>
      </c>
      <c r="E422" s="87" t="n">
        <f aca="false">D422/C422</f>
        <v>0.143333333333333</v>
      </c>
      <c r="F422" s="88" t="n">
        <f aca="false">IF(B422="Предпосевная обработка",300,IF(B422="Внесение удобрений",90,IF(B422="Уборка",1893,"Введите коректное значение")))</f>
        <v>90</v>
      </c>
      <c r="G422" s="88" t="n">
        <v>2198</v>
      </c>
      <c r="H422" s="87" t="n">
        <f aca="false">(F422/G422)*100</f>
        <v>4.09463148316652</v>
      </c>
      <c r="I422" s="88" t="n">
        <v>27</v>
      </c>
      <c r="J422" s="87" t="n">
        <f aca="false">C422*L422</f>
        <v>1.98</v>
      </c>
      <c r="K422" s="86" t="n">
        <f aca="false">J422*3.67</f>
        <v>7.2666</v>
      </c>
      <c r="L422" s="86" t="n">
        <v>0.44</v>
      </c>
      <c r="M422" s="87" t="n">
        <f aca="false">(N422*O422)+(P422+Q422+R422)</f>
        <v>231.5</v>
      </c>
      <c r="N422" s="62" t="n">
        <v>413</v>
      </c>
      <c r="O422" s="0" t="n">
        <f aca="false">IF(Z422="Дизельное топливо",2.6,
 IF(Z422="Бензин",2.3,
 IF(Z422="Минеральные удобрения",0.89, IF(Z422="Пестициды",4.93,
 IF(Z422="Электроэнергия",0.5,"Введите коректное значение" )))))</f>
        <v>0.5</v>
      </c>
      <c r="P422" s="88" t="n">
        <v>15</v>
      </c>
      <c r="Q422" s="88" t="n">
        <v>2</v>
      </c>
      <c r="R422" s="88" t="n">
        <v>8</v>
      </c>
      <c r="S422" s="86" t="n">
        <f aca="false">M422+J422+E422+H422</f>
        <v>237.7179648165</v>
      </c>
      <c r="T422" s="86"/>
      <c r="U422" s="87" t="n">
        <f aca="false">J422-S422</f>
        <v>-235.7379648165</v>
      </c>
      <c r="V422" s="88" t="n">
        <v>59000</v>
      </c>
      <c r="W422" s="73" t="n">
        <v>5.796</v>
      </c>
      <c r="X422" s="87" t="n">
        <f aca="false">(W422+S422)/V422*100</f>
        <v>0.412735533587288</v>
      </c>
      <c r="Y422" s="0" t="str">
        <f aca="false">IF(AB422=1,"Предпосевная обработка",IF(AB422=2,"Внесение удобрений",IF(AB422=3,"Уборка","Введите коректное значение")))</f>
        <v>Введите коректное значение</v>
      </c>
      <c r="Z422" s="0" t="s">
        <v>139</v>
      </c>
      <c r="AA422" s="86"/>
      <c r="AI422" s="88"/>
    </row>
    <row r="423" customFormat="false" ht="15" hidden="false" customHeight="false" outlineLevel="0" collapsed="false">
      <c r="A423" s="59" t="n">
        <v>421</v>
      </c>
      <c r="B423" s="0" t="s">
        <v>136</v>
      </c>
      <c r="C423" s="85" t="n">
        <v>3</v>
      </c>
      <c r="D423" s="86" t="n">
        <v>0.645</v>
      </c>
      <c r="E423" s="87" t="n">
        <f aca="false">D423/C423</f>
        <v>0.215</v>
      </c>
      <c r="F423" s="88" t="n">
        <f aca="false">IF(B423="Предпосевная обработка",300,IF(B423="Внесение удобрений",90,IF(B423="Уборка",1893,"Введите коректное значение")))</f>
        <v>300</v>
      </c>
      <c r="G423" s="88" t="n">
        <v>2423</v>
      </c>
      <c r="H423" s="87" t="n">
        <f aca="false">(F423/G423)*100</f>
        <v>12.3813454395378</v>
      </c>
      <c r="I423" s="88" t="n">
        <v>16</v>
      </c>
      <c r="J423" s="87" t="n">
        <f aca="false">C423*L423</f>
        <v>1.32</v>
      </c>
      <c r="K423" s="86" t="n">
        <f aca="false">J423*3.67</f>
        <v>4.8444</v>
      </c>
      <c r="L423" s="86" t="n">
        <v>0.44</v>
      </c>
      <c r="M423" s="87" t="n">
        <f aca="false">(N423*O423)+(P423+Q423+R423)</f>
        <v>153.5</v>
      </c>
      <c r="N423" s="62" t="n">
        <v>267</v>
      </c>
      <c r="O423" s="0" t="n">
        <f aca="false">IF(Z423="Дизельное топливо",2.6,
 IF(Z423="Бензин",2.3,
 IF(Z423="Минеральные удобрения",0.89, IF(Z423="Пестициды",4.93,
 IF(Z423="Электроэнергия",0.5,"Введите коректное значение" )))))</f>
        <v>0.5</v>
      </c>
      <c r="P423" s="88" t="n">
        <v>11</v>
      </c>
      <c r="Q423" s="88" t="n">
        <v>1</v>
      </c>
      <c r="R423" s="88" t="n">
        <v>8</v>
      </c>
      <c r="S423" s="86" t="n">
        <f aca="false">M423+J423+E423+H423</f>
        <v>167.416345439538</v>
      </c>
      <c r="T423" s="86"/>
      <c r="U423" s="87" t="n">
        <f aca="false">J423-S423</f>
        <v>-166.096345439538</v>
      </c>
      <c r="V423" s="88" t="n">
        <v>65000</v>
      </c>
      <c r="W423" s="73" t="n">
        <v>4.752</v>
      </c>
      <c r="X423" s="87" t="n">
        <f aca="false">(W423+S423)/V423*100</f>
        <v>0.264874377599289</v>
      </c>
      <c r="Y423" s="0" t="str">
        <f aca="false">IF(AB423=1,"Предпосевная обработка",IF(AB423=2,"Внесение удобрений",IF(AB423=3,"Уборка","Введите коректное значение")))</f>
        <v>Введите коректное значение</v>
      </c>
      <c r="Z423" s="0" t="s">
        <v>139</v>
      </c>
      <c r="AA423" s="86"/>
      <c r="AI423" s="88"/>
    </row>
    <row r="424" customFormat="false" ht="15" hidden="false" customHeight="false" outlineLevel="0" collapsed="false">
      <c r="A424" s="59" t="n">
        <v>422</v>
      </c>
      <c r="B424" s="0" t="s">
        <v>136</v>
      </c>
      <c r="C424" s="85" t="n">
        <v>2.2</v>
      </c>
      <c r="D424" s="86" t="n">
        <v>0.645</v>
      </c>
      <c r="E424" s="87" t="n">
        <f aca="false">D424/C424</f>
        <v>0.293181818181818</v>
      </c>
      <c r="F424" s="88" t="n">
        <f aca="false">IF(B424="Предпосевная обработка",300,IF(B424="Внесение удобрений",90,IF(B424="Уборка",1893,"Введите коректное значение")))</f>
        <v>300</v>
      </c>
      <c r="G424" s="88" t="n">
        <v>2410</v>
      </c>
      <c r="H424" s="87" t="n">
        <f aca="false">(F424/G424)*100</f>
        <v>12.448132780083</v>
      </c>
      <c r="I424" s="88" t="n">
        <v>21</v>
      </c>
      <c r="J424" s="87" t="n">
        <f aca="false">C424*L424</f>
        <v>0.968</v>
      </c>
      <c r="K424" s="86" t="n">
        <f aca="false">J424*3.67</f>
        <v>3.55256</v>
      </c>
      <c r="L424" s="86" t="n">
        <v>0.44</v>
      </c>
      <c r="M424" s="87" t="n">
        <f aca="false">(N424*O424)+(P424+Q424+R424)</f>
        <v>1076.7</v>
      </c>
      <c r="N424" s="62" t="n">
        <v>459</v>
      </c>
      <c r="O424" s="0" t="n">
        <f aca="false">IF(Z424="Дизельное топливо",2.6,
 IF(Z424="Бензин",2.3,
 IF(Z424="Минеральные удобрения",0.89, IF(Z424="Пестициды",4.93,
 IF(Z424="Электроэнергия",0.5,"Введите коректное значение" )))))</f>
        <v>2.3</v>
      </c>
      <c r="P424" s="88" t="n">
        <v>12</v>
      </c>
      <c r="Q424" s="88" t="n">
        <v>1</v>
      </c>
      <c r="R424" s="88" t="n">
        <v>8</v>
      </c>
      <c r="S424" s="86" t="n">
        <f aca="false">M424+J424+E424+H424</f>
        <v>1090.40931459826</v>
      </c>
      <c r="T424" s="86"/>
      <c r="U424" s="87" t="n">
        <f aca="false">J424-S424</f>
        <v>-1089.44131459826</v>
      </c>
      <c r="V424" s="88" t="n">
        <v>48000</v>
      </c>
      <c r="W424" s="73" t="n">
        <v>6.612</v>
      </c>
      <c r="X424" s="87" t="n">
        <f aca="false">(W424+S424)/V424*100</f>
        <v>2.28546107207972</v>
      </c>
      <c r="Y424" s="0" t="str">
        <f aca="false">IF(AB424=1,"Предпосевная обработка",IF(AB424=2,"Внесение удобрений",IF(AB424=3,"Уборка","Введите коректное значение")))</f>
        <v>Введите коректное значение</v>
      </c>
      <c r="Z424" s="0" t="s">
        <v>135</v>
      </c>
      <c r="AA424" s="86"/>
      <c r="AI424" s="88"/>
    </row>
    <row r="425" customFormat="false" ht="15" hidden="false" customHeight="false" outlineLevel="0" collapsed="false">
      <c r="A425" s="59" t="n">
        <v>423</v>
      </c>
      <c r="B425" s="0" t="s">
        <v>134</v>
      </c>
      <c r="C425" s="85" t="n">
        <v>2.4</v>
      </c>
      <c r="D425" s="86" t="n">
        <v>0.645</v>
      </c>
      <c r="E425" s="87" t="n">
        <f aca="false">D425/C425</f>
        <v>0.26875</v>
      </c>
      <c r="F425" s="88" t="n">
        <f aca="false">IF(B425="Предпосевная обработка",300,IF(B425="Внесение удобрений",90,IF(B425="Уборка",1893,"Введите коректное значение")))</f>
        <v>90</v>
      </c>
      <c r="G425" s="88" t="n">
        <v>2309</v>
      </c>
      <c r="H425" s="87" t="n">
        <f aca="false">(F425/G425)*100</f>
        <v>3.89779125162408</v>
      </c>
      <c r="I425" s="88" t="n">
        <v>11</v>
      </c>
      <c r="J425" s="87" t="n">
        <f aca="false">C425*L425</f>
        <v>1.056</v>
      </c>
      <c r="K425" s="86" t="n">
        <f aca="false">J425*3.67</f>
        <v>3.87552</v>
      </c>
      <c r="L425" s="86" t="n">
        <v>0.44</v>
      </c>
      <c r="M425" s="87" t="n">
        <f aca="false">(N425*O425)+(P425+Q425+R425)</f>
        <v>1138.5</v>
      </c>
      <c r="N425" s="62" t="n">
        <v>485</v>
      </c>
      <c r="O425" s="0" t="n">
        <f aca="false">IF(Z425="Дизельное топливо",2.6,
 IF(Z425="Бензин",2.3,
 IF(Z425="Минеральные удобрения",0.89, IF(Z425="Пестициды",4.93,
 IF(Z425="Электроэнергия",0.5,"Введите коректное значение" )))))</f>
        <v>2.3</v>
      </c>
      <c r="P425" s="88" t="n">
        <v>12</v>
      </c>
      <c r="Q425" s="88" t="n">
        <v>2</v>
      </c>
      <c r="R425" s="88" t="n">
        <v>9</v>
      </c>
      <c r="S425" s="86" t="n">
        <f aca="false">M425+J425+E425+H425</f>
        <v>1143.72254125162</v>
      </c>
      <c r="T425" s="86"/>
      <c r="U425" s="87" t="n">
        <f aca="false">J425-S425</f>
        <v>-1142.66654125162</v>
      </c>
      <c r="V425" s="88" t="n">
        <v>59000</v>
      </c>
      <c r="W425" s="73" t="n">
        <v>4.68</v>
      </c>
      <c r="X425" s="87" t="n">
        <f aca="false">(W425+S425)/V425*100</f>
        <v>1.94644498517224</v>
      </c>
      <c r="Y425" s="0" t="str">
        <f aca="false">IF(AB425=1,"Предпосевная обработка",IF(AB425=2,"Внесение удобрений",IF(AB425=3,"Уборка","Введите коректное значение")))</f>
        <v>Введите коректное значение</v>
      </c>
      <c r="Z425" s="0" t="s">
        <v>135</v>
      </c>
      <c r="AA425" s="86"/>
      <c r="AI425" s="88"/>
    </row>
    <row r="426" customFormat="false" ht="15" hidden="false" customHeight="false" outlineLevel="0" collapsed="false">
      <c r="A426" s="59" t="n">
        <v>424</v>
      </c>
      <c r="B426" s="0" t="s">
        <v>132</v>
      </c>
      <c r="C426" s="85" t="n">
        <v>0.8</v>
      </c>
      <c r="D426" s="86" t="n">
        <v>0.645</v>
      </c>
      <c r="E426" s="87" t="n">
        <f aca="false">D426/C426</f>
        <v>0.80625</v>
      </c>
      <c r="F426" s="88" t="n">
        <f aca="false">IF(B426="Предпосевная обработка",300,IF(B426="Внесение удобрений",90,IF(B426="Уборка",1893,"Введите коректное значение")))</f>
        <v>1893</v>
      </c>
      <c r="G426" s="88" t="n">
        <v>2450</v>
      </c>
      <c r="H426" s="87" t="n">
        <f aca="false">(F426/G426)*100</f>
        <v>77.265306122449</v>
      </c>
      <c r="I426" s="88" t="n">
        <v>10</v>
      </c>
      <c r="J426" s="87" t="n">
        <f aca="false">C426*L426</f>
        <v>0.352</v>
      </c>
      <c r="K426" s="86" t="n">
        <f aca="false">J426*3.67</f>
        <v>1.29184</v>
      </c>
      <c r="L426" s="86" t="n">
        <v>0.44</v>
      </c>
      <c r="M426" s="87" t="n">
        <f aca="false">(N426*O426)+(P426+Q426+R426)</f>
        <v>918.4</v>
      </c>
      <c r="N426" s="62" t="n">
        <v>344</v>
      </c>
      <c r="O426" s="0" t="n">
        <f aca="false">IF(Z426="Дизельное топливо",2.6,
 IF(Z426="Бензин",2.3,
 IF(Z426="Минеральные удобрения",0.89, IF(Z426="Пестициды",4.93,
 IF(Z426="Электроэнергия",0.5,"Введите коректное значение" )))))</f>
        <v>2.6</v>
      </c>
      <c r="P426" s="88" t="n">
        <v>15</v>
      </c>
      <c r="Q426" s="88" t="n">
        <v>1</v>
      </c>
      <c r="R426" s="88" t="n">
        <v>8</v>
      </c>
      <c r="S426" s="86" t="n">
        <f aca="false">M426+J426+E426+H426</f>
        <v>996.823556122449</v>
      </c>
      <c r="T426" s="86"/>
      <c r="U426" s="87" t="n">
        <f aca="false">J426-S426</f>
        <v>-996.471556122449</v>
      </c>
      <c r="V426" s="88" t="n">
        <v>49000</v>
      </c>
      <c r="W426" s="73" t="n">
        <v>6.57</v>
      </c>
      <c r="X426" s="87" t="n">
        <f aca="false">(W426+S426)/V426*100</f>
        <v>2.0477419512703</v>
      </c>
      <c r="Y426" s="0" t="str">
        <f aca="false">IF(AB426=1,"Предпосевная обработка",IF(AB426=2,"Внесение удобрений",IF(AB426=3,"Уборка","Введите коректное значение")))</f>
        <v>Введите коректное значение</v>
      </c>
      <c r="Z426" s="0" t="s">
        <v>137</v>
      </c>
      <c r="AA426" s="86"/>
      <c r="AI426" s="88"/>
    </row>
    <row r="427" customFormat="false" ht="15" hidden="false" customHeight="false" outlineLevel="0" collapsed="false">
      <c r="A427" s="59" t="n">
        <v>425</v>
      </c>
      <c r="B427" s="0" t="s">
        <v>136</v>
      </c>
      <c r="C427" s="85" t="n">
        <v>4.6</v>
      </c>
      <c r="D427" s="86" t="n">
        <v>0.645</v>
      </c>
      <c r="E427" s="87" t="n">
        <f aca="false">D427/C427</f>
        <v>0.140217391304348</v>
      </c>
      <c r="F427" s="88" t="n">
        <f aca="false">IF(B427="Предпосевная обработка",300,IF(B427="Внесение удобрений",90,IF(B427="Уборка",1893,"Введите коректное значение")))</f>
        <v>300</v>
      </c>
      <c r="G427" s="88" t="n">
        <v>2495</v>
      </c>
      <c r="H427" s="87" t="n">
        <f aca="false">(F427/G427)*100</f>
        <v>12.0240480961924</v>
      </c>
      <c r="I427" s="88" t="n">
        <v>17</v>
      </c>
      <c r="J427" s="87" t="n">
        <f aca="false">C427*L427</f>
        <v>2.024</v>
      </c>
      <c r="K427" s="86" t="n">
        <f aca="false">J427*3.67</f>
        <v>7.42808</v>
      </c>
      <c r="L427" s="86" t="n">
        <v>0.44</v>
      </c>
      <c r="M427" s="87" t="n">
        <f aca="false">(N427*O427)+(P427+Q427+R427)</f>
        <v>94.5</v>
      </c>
      <c r="N427" s="62" t="n">
        <v>147</v>
      </c>
      <c r="O427" s="0" t="n">
        <f aca="false">IF(Z427="Дизельное топливо",2.6,
 IF(Z427="Бензин",2.3,
 IF(Z427="Минеральные удобрения",0.89, IF(Z427="Пестициды",4.93,
 IF(Z427="Электроэнергия",0.5,"Введите коректное значение" )))))</f>
        <v>0.5</v>
      </c>
      <c r="P427" s="88" t="n">
        <v>11</v>
      </c>
      <c r="Q427" s="88" t="n">
        <v>1</v>
      </c>
      <c r="R427" s="88" t="n">
        <v>9</v>
      </c>
      <c r="S427" s="86" t="n">
        <f aca="false">M427+J427+E427+H427</f>
        <v>108.688265487497</v>
      </c>
      <c r="T427" s="86"/>
      <c r="U427" s="87" t="n">
        <f aca="false">J427-S427</f>
        <v>-106.664265487497</v>
      </c>
      <c r="V427" s="88" t="n">
        <v>63000</v>
      </c>
      <c r="W427" s="73" t="n">
        <v>3.87</v>
      </c>
      <c r="X427" s="87" t="n">
        <f aca="false">(W427+S427)/V427*100</f>
        <v>0.178663913472217</v>
      </c>
      <c r="Y427" s="0" t="str">
        <f aca="false">IF(AB427=1,"Предпосевная обработка",IF(AB427=2,"Внесение удобрений",IF(AB427=3,"Уборка","Введите коректное значение")))</f>
        <v>Введите коректное значение</v>
      </c>
      <c r="Z427" s="0" t="s">
        <v>139</v>
      </c>
      <c r="AA427" s="86"/>
      <c r="AI427" s="88"/>
    </row>
    <row r="428" customFormat="false" ht="15" hidden="false" customHeight="false" outlineLevel="0" collapsed="false">
      <c r="A428" s="59" t="n">
        <v>426</v>
      </c>
      <c r="B428" s="0" t="s">
        <v>134</v>
      </c>
      <c r="C428" s="85" t="n">
        <v>1</v>
      </c>
      <c r="D428" s="86" t="n">
        <v>0.645</v>
      </c>
      <c r="E428" s="87" t="n">
        <f aca="false">D428/C428</f>
        <v>0.645</v>
      </c>
      <c r="F428" s="88" t="n">
        <f aca="false">IF(B428="Предпосевная обработка",300,IF(B428="Внесение удобрений",90,IF(B428="Уборка",1893,"Введите коректное значение")))</f>
        <v>90</v>
      </c>
      <c r="G428" s="88" t="n">
        <v>2181</v>
      </c>
      <c r="H428" s="87" t="n">
        <f aca="false">(F428/G428)*100</f>
        <v>4.12654745529574</v>
      </c>
      <c r="I428" s="88" t="n">
        <v>11</v>
      </c>
      <c r="J428" s="87" t="n">
        <f aca="false">C428*L428</f>
        <v>0.44</v>
      </c>
      <c r="K428" s="86" t="n">
        <f aca="false">J428*3.67</f>
        <v>1.6148</v>
      </c>
      <c r="L428" s="86" t="n">
        <v>0.44</v>
      </c>
      <c r="M428" s="87" t="n">
        <f aca="false">(N428*O428)+(P428+Q428+R428)</f>
        <v>330.61</v>
      </c>
      <c r="N428" s="62" t="n">
        <v>349</v>
      </c>
      <c r="O428" s="0" t="n">
        <f aca="false">IF(Z428="Дизельное топливо",2.6,
 IF(Z428="Бензин",2.3,
 IF(Z428="Минеральные удобрения",0.89, IF(Z428="Пестициды",4.93,
 IF(Z428="Электроэнергия",0.5,"Введите коректное значение" )))))</f>
        <v>0.89</v>
      </c>
      <c r="P428" s="88" t="n">
        <v>11</v>
      </c>
      <c r="Q428" s="88" t="n">
        <v>2</v>
      </c>
      <c r="R428" s="88" t="n">
        <v>7</v>
      </c>
      <c r="S428" s="86" t="n">
        <f aca="false">M428+J428+E428+H428</f>
        <v>335.821547455296</v>
      </c>
      <c r="T428" s="86"/>
      <c r="U428" s="87" t="n">
        <f aca="false">J428-S428</f>
        <v>-335.381547455296</v>
      </c>
      <c r="V428" s="88" t="n">
        <v>56000</v>
      </c>
      <c r="W428" s="73" t="n">
        <v>5.412</v>
      </c>
      <c r="X428" s="87" t="n">
        <f aca="false">(W428+S428)/V428*100</f>
        <v>0.609345620455885</v>
      </c>
      <c r="Y428" s="0" t="str">
        <f aca="false">IF(AB428=1,"Предпосевная обработка",IF(AB428=2,"Внесение удобрений",IF(AB428=3,"Уборка","Введите коректное значение")))</f>
        <v>Введите коректное значение</v>
      </c>
      <c r="Z428" s="0" t="s">
        <v>133</v>
      </c>
      <c r="AA428" s="86"/>
      <c r="AI428" s="88"/>
    </row>
    <row r="429" customFormat="false" ht="15" hidden="false" customHeight="false" outlineLevel="0" collapsed="false">
      <c r="A429" s="59" t="n">
        <v>427</v>
      </c>
      <c r="B429" s="0" t="s">
        <v>136</v>
      </c>
      <c r="C429" s="85" t="n">
        <v>5.2</v>
      </c>
      <c r="D429" s="86" t="n">
        <v>0.645</v>
      </c>
      <c r="E429" s="87" t="n">
        <f aca="false">D429/C429</f>
        <v>0.124038461538462</v>
      </c>
      <c r="F429" s="88" t="n">
        <f aca="false">IF(B429="Предпосевная обработка",300,IF(B429="Внесение удобрений",90,IF(B429="Уборка",1893,"Введите коректное значение")))</f>
        <v>300</v>
      </c>
      <c r="G429" s="88" t="n">
        <v>2246</v>
      </c>
      <c r="H429" s="87" t="n">
        <f aca="false">(F429/G429)*100</f>
        <v>13.3570792520036</v>
      </c>
      <c r="I429" s="88" t="n">
        <v>19</v>
      </c>
      <c r="J429" s="87" t="n">
        <f aca="false">C429*L429</f>
        <v>2.288</v>
      </c>
      <c r="K429" s="86" t="n">
        <f aca="false">J429*3.67</f>
        <v>8.39696</v>
      </c>
      <c r="L429" s="86" t="n">
        <v>0.44</v>
      </c>
      <c r="M429" s="87" t="n">
        <f aca="false">(N429*O429)+(P429+Q429+R429)</f>
        <v>1306.8</v>
      </c>
      <c r="N429" s="62" t="n">
        <v>260</v>
      </c>
      <c r="O429" s="0" t="n">
        <f aca="false">IF(Z429="Дизельное топливо",2.6,
 IF(Z429="Бензин",2.3,
 IF(Z429="Минеральные удобрения",0.89, IF(Z429="Пестициды",4.93,
 IF(Z429="Электроэнергия",0.5,"Введите коректное значение" )))))</f>
        <v>4.93</v>
      </c>
      <c r="P429" s="88" t="n">
        <v>15</v>
      </c>
      <c r="Q429" s="88" t="n">
        <v>1</v>
      </c>
      <c r="R429" s="88" t="n">
        <v>9</v>
      </c>
      <c r="S429" s="86" t="n">
        <f aca="false">M429+J429+E429+H429</f>
        <v>1322.56911771354</v>
      </c>
      <c r="T429" s="86"/>
      <c r="U429" s="87" t="n">
        <f aca="false">J429-S429</f>
        <v>-1320.28111771354</v>
      </c>
      <c r="V429" s="88" t="n">
        <v>45000</v>
      </c>
      <c r="W429" s="73" t="n">
        <v>3.649</v>
      </c>
      <c r="X429" s="87" t="n">
        <f aca="false">(W429+S429)/V429*100</f>
        <v>2.94715137269676</v>
      </c>
      <c r="Y429" s="0" t="str">
        <f aca="false">IF(AB429=1,"Предпосевная обработка",IF(AB429=2,"Внесение удобрений",IF(AB429=3,"Уборка","Введите коректное значение")))</f>
        <v>Введите коректное значение</v>
      </c>
      <c r="Z429" s="0" t="s">
        <v>138</v>
      </c>
      <c r="AA429" s="86"/>
      <c r="AI429" s="88"/>
    </row>
    <row r="430" customFormat="false" ht="15" hidden="false" customHeight="false" outlineLevel="0" collapsed="false">
      <c r="A430" s="59" t="n">
        <v>428</v>
      </c>
      <c r="B430" s="0" t="s">
        <v>132</v>
      </c>
      <c r="C430" s="85" t="n">
        <v>1.2</v>
      </c>
      <c r="D430" s="86" t="n">
        <v>0.645</v>
      </c>
      <c r="E430" s="87" t="n">
        <f aca="false">D430/C430</f>
        <v>0.5375</v>
      </c>
      <c r="F430" s="88" t="n">
        <f aca="false">IF(B430="Предпосевная обработка",300,IF(B430="Внесение удобрений",90,IF(B430="Уборка",1893,"Введите коректное значение")))</f>
        <v>1893</v>
      </c>
      <c r="G430" s="88" t="n">
        <v>2331</v>
      </c>
      <c r="H430" s="87" t="n">
        <f aca="false">(F430/G430)*100</f>
        <v>81.2097812097812</v>
      </c>
      <c r="I430" s="88" t="n">
        <v>19</v>
      </c>
      <c r="J430" s="87" t="n">
        <f aca="false">C430*L430</f>
        <v>0.528</v>
      </c>
      <c r="K430" s="86" t="n">
        <f aca="false">J430*3.67</f>
        <v>1.93776</v>
      </c>
      <c r="L430" s="86" t="n">
        <v>0.44</v>
      </c>
      <c r="M430" s="87" t="n">
        <f aca="false">(N430*O430)+(P430+Q430+R430)</f>
        <v>305.02</v>
      </c>
      <c r="N430" s="62" t="n">
        <v>318</v>
      </c>
      <c r="O430" s="0" t="n">
        <f aca="false">IF(Z430="Дизельное топливо",2.6,
 IF(Z430="Бензин",2.3,
 IF(Z430="Минеральные удобрения",0.89, IF(Z430="Пестициды",4.93,
 IF(Z430="Электроэнергия",0.5,"Введите коректное значение" )))))</f>
        <v>0.89</v>
      </c>
      <c r="P430" s="88" t="n">
        <v>13</v>
      </c>
      <c r="Q430" s="88" t="n">
        <v>2</v>
      </c>
      <c r="R430" s="88" t="n">
        <v>7</v>
      </c>
      <c r="S430" s="86" t="n">
        <f aca="false">M430+J430+E430+H430</f>
        <v>387.295281209781</v>
      </c>
      <c r="T430" s="86"/>
      <c r="U430" s="87" t="n">
        <f aca="false">J430-S430</f>
        <v>-386.767281209781</v>
      </c>
      <c r="V430" s="88" t="n">
        <v>46000</v>
      </c>
      <c r="W430" s="73" t="n">
        <v>6.93</v>
      </c>
      <c r="X430" s="87" t="n">
        <f aca="false">(W430+S430)/V430*100</f>
        <v>0.857011480890829</v>
      </c>
      <c r="Y430" s="0" t="str">
        <f aca="false">IF(AB430=1,"Предпосевная обработка",IF(AB430=2,"Внесение удобрений",IF(AB430=3,"Уборка","Введите коректное значение")))</f>
        <v>Введите коректное значение</v>
      </c>
      <c r="Z430" s="0" t="s">
        <v>133</v>
      </c>
      <c r="AA430" s="86"/>
      <c r="AI430" s="88"/>
    </row>
    <row r="431" customFormat="false" ht="15" hidden="false" customHeight="false" outlineLevel="0" collapsed="false">
      <c r="A431" s="59" t="n">
        <v>429</v>
      </c>
      <c r="B431" s="0" t="s">
        <v>136</v>
      </c>
      <c r="C431" s="85" t="n">
        <v>4.5</v>
      </c>
      <c r="D431" s="86" t="n">
        <v>0.645</v>
      </c>
      <c r="E431" s="87" t="n">
        <f aca="false">D431/C431</f>
        <v>0.143333333333333</v>
      </c>
      <c r="F431" s="88" t="n">
        <f aca="false">IF(B431="Предпосевная обработка",300,IF(B431="Внесение удобрений",90,IF(B431="Уборка",1893,"Введите коректное значение")))</f>
        <v>300</v>
      </c>
      <c r="G431" s="88" t="n">
        <v>2354</v>
      </c>
      <c r="H431" s="87" t="n">
        <f aca="false">(F431/G431)*100</f>
        <v>12.7442650807137</v>
      </c>
      <c r="I431" s="88" t="n">
        <v>23</v>
      </c>
      <c r="J431" s="87" t="n">
        <f aca="false">C431*L431</f>
        <v>1.98</v>
      </c>
      <c r="K431" s="86" t="n">
        <f aca="false">J431*3.67</f>
        <v>7.2666</v>
      </c>
      <c r="L431" s="86" t="n">
        <v>0.44</v>
      </c>
      <c r="M431" s="87" t="n">
        <f aca="false">(N431*O431)+(P431+Q431+R431)</f>
        <v>293.56</v>
      </c>
      <c r="N431" s="62" t="n">
        <v>304</v>
      </c>
      <c r="O431" s="0" t="n">
        <f aca="false">IF(Z431="Дизельное топливо",2.6,
 IF(Z431="Бензин",2.3,
 IF(Z431="Минеральные удобрения",0.89, IF(Z431="Пестициды",4.93,
 IF(Z431="Электроэнергия",0.5,"Введите коректное значение" )))))</f>
        <v>0.89</v>
      </c>
      <c r="P431" s="88" t="n">
        <v>14</v>
      </c>
      <c r="Q431" s="88" t="n">
        <v>1</v>
      </c>
      <c r="R431" s="88" t="n">
        <v>8</v>
      </c>
      <c r="S431" s="86" t="n">
        <f aca="false">M431+J431+E431+H431</f>
        <v>308.427598414047</v>
      </c>
      <c r="T431" s="86"/>
      <c r="U431" s="87" t="n">
        <f aca="false">J431-S431</f>
        <v>-306.447598414047</v>
      </c>
      <c r="V431" s="88" t="n">
        <v>45000</v>
      </c>
      <c r="W431" s="73" t="n">
        <v>4.042</v>
      </c>
      <c r="X431" s="87" t="n">
        <f aca="false">(W431+S431)/V431*100</f>
        <v>0.694376885364549</v>
      </c>
      <c r="Y431" s="0" t="str">
        <f aca="false">IF(AB431=1,"Предпосевная обработка",IF(AB431=2,"Внесение удобрений",IF(AB431=3,"Уборка","Введите коректное значение")))</f>
        <v>Введите коректное значение</v>
      </c>
      <c r="Z431" s="0" t="s">
        <v>133</v>
      </c>
      <c r="AA431" s="86"/>
      <c r="AI431" s="88"/>
    </row>
    <row r="432" customFormat="false" ht="15" hidden="false" customHeight="false" outlineLevel="0" collapsed="false">
      <c r="A432" s="59" t="n">
        <v>430</v>
      </c>
      <c r="B432" s="0" t="s">
        <v>134</v>
      </c>
      <c r="C432" s="85" t="n">
        <v>3.7</v>
      </c>
      <c r="D432" s="86" t="n">
        <v>0.645</v>
      </c>
      <c r="E432" s="87" t="n">
        <f aca="false">D432/C432</f>
        <v>0.174324324324324</v>
      </c>
      <c r="F432" s="88" t="n">
        <f aca="false">IF(B432="Предпосевная обработка",300,IF(B432="Внесение удобрений",90,IF(B432="Уборка",1893,"Введите коректное значение")))</f>
        <v>90</v>
      </c>
      <c r="G432" s="88" t="n">
        <v>2119</v>
      </c>
      <c r="H432" s="87" t="n">
        <f aca="false">(F432/G432)*100</f>
        <v>4.24728645587541</v>
      </c>
      <c r="I432" s="88" t="n">
        <v>24</v>
      </c>
      <c r="J432" s="87" t="n">
        <f aca="false">C432*L432</f>
        <v>1.628</v>
      </c>
      <c r="K432" s="86" t="n">
        <f aca="false">J432*3.67</f>
        <v>5.97476</v>
      </c>
      <c r="L432" s="86" t="n">
        <v>0.44</v>
      </c>
      <c r="M432" s="87" t="n">
        <f aca="false">(N432*O432)+(P432+Q432+R432)</f>
        <v>2320.38</v>
      </c>
      <c r="N432" s="62" t="n">
        <v>466</v>
      </c>
      <c r="O432" s="0" t="n">
        <f aca="false">IF(Z432="Дизельное топливо",2.6,
 IF(Z432="Бензин",2.3,
 IF(Z432="Минеральные удобрения",0.89, IF(Z432="Пестициды",4.93,
 IF(Z432="Электроэнергия",0.5,"Введите коректное значение" )))))</f>
        <v>4.93</v>
      </c>
      <c r="P432" s="88" t="n">
        <v>14</v>
      </c>
      <c r="Q432" s="88" t="n">
        <v>2</v>
      </c>
      <c r="R432" s="88" t="n">
        <v>7</v>
      </c>
      <c r="S432" s="86" t="n">
        <f aca="false">M432+J432+E432+H432</f>
        <v>2326.4296107802</v>
      </c>
      <c r="T432" s="86"/>
      <c r="U432" s="87" t="n">
        <f aca="false">J432-S432</f>
        <v>-2324.8016107802</v>
      </c>
      <c r="V432" s="88" t="n">
        <v>61000</v>
      </c>
      <c r="W432" s="73" t="n">
        <v>5.607</v>
      </c>
      <c r="X432" s="87" t="n">
        <f aca="false">(W432+S432)/V432*100</f>
        <v>3.82301083734459</v>
      </c>
      <c r="Y432" s="0" t="str">
        <f aca="false">IF(AB432=1,"Предпосевная обработка",IF(AB432=2,"Внесение удобрений",IF(AB432=3,"Уборка","Введите коректное значение")))</f>
        <v>Введите коректное значение</v>
      </c>
      <c r="Z432" s="0" t="s">
        <v>138</v>
      </c>
      <c r="AA432" s="86"/>
      <c r="AI432" s="88"/>
    </row>
    <row r="433" customFormat="false" ht="15" hidden="false" customHeight="false" outlineLevel="0" collapsed="false">
      <c r="A433" s="59" t="n">
        <v>431</v>
      </c>
      <c r="B433" s="0" t="s">
        <v>132</v>
      </c>
      <c r="C433" s="85" t="n">
        <v>1.6</v>
      </c>
      <c r="D433" s="86" t="n">
        <v>0.645</v>
      </c>
      <c r="E433" s="87" t="n">
        <f aca="false">D433/C433</f>
        <v>0.403125</v>
      </c>
      <c r="F433" s="88" t="n">
        <f aca="false">IF(B433="Предпосевная обработка",300,IF(B433="Внесение удобрений",90,IF(B433="Уборка",1893,"Введите коректное значение")))</f>
        <v>1893</v>
      </c>
      <c r="G433" s="88" t="n">
        <v>2116</v>
      </c>
      <c r="H433" s="87" t="n">
        <f aca="false">(F433/G433)*100</f>
        <v>89.461247637051</v>
      </c>
      <c r="I433" s="88" t="n">
        <v>20</v>
      </c>
      <c r="J433" s="87" t="n">
        <f aca="false">C433*L433</f>
        <v>0.704</v>
      </c>
      <c r="K433" s="86" t="n">
        <f aca="false">J433*3.67</f>
        <v>2.58368</v>
      </c>
      <c r="L433" s="86" t="n">
        <v>0.44</v>
      </c>
      <c r="M433" s="87" t="n">
        <f aca="false">(N433*O433)+(P433+Q433+R433)</f>
        <v>602.6</v>
      </c>
      <c r="N433" s="62" t="n">
        <v>252</v>
      </c>
      <c r="O433" s="0" t="n">
        <f aca="false">IF(Z433="Дизельное топливо",2.6,
 IF(Z433="Бензин",2.3,
 IF(Z433="Минеральные удобрения",0.89, IF(Z433="Пестициды",4.93,
 IF(Z433="Электроэнергия",0.5,"Введите коректное значение" )))))</f>
        <v>2.3</v>
      </c>
      <c r="P433" s="88" t="n">
        <v>13</v>
      </c>
      <c r="Q433" s="88" t="n">
        <v>1</v>
      </c>
      <c r="R433" s="88" t="n">
        <v>9</v>
      </c>
      <c r="S433" s="86" t="n">
        <f aca="false">M433+J433+E433+H433</f>
        <v>693.168372637051</v>
      </c>
      <c r="T433" s="86"/>
      <c r="U433" s="87" t="n">
        <f aca="false">J433-S433</f>
        <v>-692.464372637051</v>
      </c>
      <c r="V433" s="88" t="n">
        <v>47000</v>
      </c>
      <c r="W433" s="73" t="n">
        <v>5.162</v>
      </c>
      <c r="X433" s="87" t="n">
        <f aca="false">(W433+S433)/V433*100</f>
        <v>1.48580930348309</v>
      </c>
      <c r="Y433" s="0" t="str">
        <f aca="false">IF(AB433=1,"Предпосевная обработка",IF(AB433=2,"Внесение удобрений",IF(AB433=3,"Уборка","Введите коректное значение")))</f>
        <v>Введите коректное значение</v>
      </c>
      <c r="Z433" s="0" t="s">
        <v>135</v>
      </c>
      <c r="AA433" s="86"/>
      <c r="AI433" s="88"/>
    </row>
    <row r="434" customFormat="false" ht="15" hidden="false" customHeight="false" outlineLevel="0" collapsed="false">
      <c r="A434" s="59" t="n">
        <v>432</v>
      </c>
      <c r="B434" s="0" t="s">
        <v>136</v>
      </c>
      <c r="C434" s="85" t="n">
        <v>2</v>
      </c>
      <c r="D434" s="86" t="n">
        <v>0.645</v>
      </c>
      <c r="E434" s="87" t="n">
        <f aca="false">D434/C434</f>
        <v>0.3225</v>
      </c>
      <c r="F434" s="88" t="n">
        <f aca="false">IF(B434="Предпосевная обработка",300,IF(B434="Внесение удобрений",90,IF(B434="Уборка",1893,"Введите коректное значение")))</f>
        <v>300</v>
      </c>
      <c r="G434" s="88" t="n">
        <v>2103</v>
      </c>
      <c r="H434" s="87" t="n">
        <f aca="false">(F434/G434)*100</f>
        <v>14.265335235378</v>
      </c>
      <c r="I434" s="88" t="n">
        <v>10</v>
      </c>
      <c r="J434" s="87" t="n">
        <f aca="false">C434*L434</f>
        <v>0.88</v>
      </c>
      <c r="K434" s="86" t="n">
        <f aca="false">J434*3.67</f>
        <v>3.2296</v>
      </c>
      <c r="L434" s="86" t="n">
        <v>0.44</v>
      </c>
      <c r="M434" s="87" t="n">
        <f aca="false">(N434*O434)+(P434+Q434+R434)</f>
        <v>406.59</v>
      </c>
      <c r="N434" s="62" t="n">
        <v>431</v>
      </c>
      <c r="O434" s="0" t="n">
        <f aca="false">IF(Z434="Дизельное топливо",2.6,
 IF(Z434="Бензин",2.3,
 IF(Z434="Минеральные удобрения",0.89, IF(Z434="Пестициды",4.93,
 IF(Z434="Электроэнергия",0.5,"Введите коректное значение" )))))</f>
        <v>0.89</v>
      </c>
      <c r="P434" s="88" t="n">
        <v>13</v>
      </c>
      <c r="Q434" s="88" t="n">
        <v>2</v>
      </c>
      <c r="R434" s="88" t="n">
        <v>8</v>
      </c>
      <c r="S434" s="86" t="n">
        <f aca="false">M434+J434+E434+H434</f>
        <v>422.057835235378</v>
      </c>
      <c r="T434" s="86"/>
      <c r="U434" s="87" t="n">
        <f aca="false">J434-S434</f>
        <v>-421.177835235378</v>
      </c>
      <c r="V434" s="88" t="n">
        <v>58000</v>
      </c>
      <c r="W434" s="73" t="n">
        <v>5.655</v>
      </c>
      <c r="X434" s="87" t="n">
        <f aca="false">(W434+S434)/V434*100</f>
        <v>0.737435922819617</v>
      </c>
      <c r="Y434" s="0" t="str">
        <f aca="false">IF(AB434=1,"Предпосевная обработка",IF(AB434=2,"Внесение удобрений",IF(AB434=3,"Уборка","Введите коректное значение")))</f>
        <v>Введите коректное значение</v>
      </c>
      <c r="Z434" s="0" t="s">
        <v>133</v>
      </c>
      <c r="AA434" s="86"/>
      <c r="AI434" s="88"/>
    </row>
    <row r="435" customFormat="false" ht="15" hidden="false" customHeight="false" outlineLevel="0" collapsed="false">
      <c r="A435" s="59" t="n">
        <v>433</v>
      </c>
      <c r="B435" s="0" t="s">
        <v>134</v>
      </c>
      <c r="C435" s="85" t="n">
        <v>6</v>
      </c>
      <c r="D435" s="86" t="n">
        <v>0.645</v>
      </c>
      <c r="E435" s="87" t="n">
        <f aca="false">D435/C435</f>
        <v>0.1075</v>
      </c>
      <c r="F435" s="88" t="n">
        <f aca="false">IF(B435="Предпосевная обработка",300,IF(B435="Внесение удобрений",90,IF(B435="Уборка",1893,"Введите коректное значение")))</f>
        <v>90</v>
      </c>
      <c r="G435" s="88" t="n">
        <v>2163</v>
      </c>
      <c r="H435" s="87" t="n">
        <f aca="false">(F435/G435)*100</f>
        <v>4.16088765603329</v>
      </c>
      <c r="I435" s="88" t="n">
        <v>27</v>
      </c>
      <c r="J435" s="87" t="n">
        <f aca="false">C435*L435</f>
        <v>2.64</v>
      </c>
      <c r="K435" s="86" t="n">
        <f aca="false">J435*3.67</f>
        <v>9.6888</v>
      </c>
      <c r="L435" s="86" t="n">
        <v>0.44</v>
      </c>
      <c r="M435" s="87" t="n">
        <f aca="false">(N435*O435)+(P435+Q435+R435)</f>
        <v>410.6</v>
      </c>
      <c r="N435" s="62" t="n">
        <v>440</v>
      </c>
      <c r="O435" s="0" t="n">
        <f aca="false">IF(Z435="Дизельное топливо",2.6,
 IF(Z435="Бензин",2.3,
 IF(Z435="Минеральные удобрения",0.89, IF(Z435="Пестициды",4.93,
 IF(Z435="Электроэнергия",0.5,"Введите коректное значение" )))))</f>
        <v>0.89</v>
      </c>
      <c r="P435" s="88" t="n">
        <v>10</v>
      </c>
      <c r="Q435" s="88" t="n">
        <v>2</v>
      </c>
      <c r="R435" s="88" t="n">
        <v>7</v>
      </c>
      <c r="S435" s="86" t="n">
        <f aca="false">M435+J435+E435+H435</f>
        <v>417.508387656033</v>
      </c>
      <c r="T435" s="86"/>
      <c r="U435" s="87" t="n">
        <f aca="false">J435-S435</f>
        <v>-414.868387656033</v>
      </c>
      <c r="V435" s="88" t="n">
        <v>64000</v>
      </c>
      <c r="W435" s="73" t="n">
        <v>3.52</v>
      </c>
      <c r="X435" s="87" t="n">
        <f aca="false">(W435+S435)/V435*100</f>
        <v>0.657856855712552</v>
      </c>
      <c r="Y435" s="0" t="str">
        <f aca="false">IF(AB435=1,"Предпосевная обработка",IF(AB435=2,"Внесение удобрений",IF(AB435=3,"Уборка","Введите коректное значение")))</f>
        <v>Введите коректное значение</v>
      </c>
      <c r="Z435" s="0" t="s">
        <v>133</v>
      </c>
      <c r="AA435" s="86"/>
      <c r="AI435" s="88"/>
    </row>
    <row r="436" customFormat="false" ht="15" hidden="false" customHeight="false" outlineLevel="0" collapsed="false">
      <c r="A436" s="59" t="n">
        <v>434</v>
      </c>
      <c r="B436" s="0" t="s">
        <v>136</v>
      </c>
      <c r="C436" s="85" t="n">
        <v>1.3</v>
      </c>
      <c r="D436" s="86" t="n">
        <v>0.645</v>
      </c>
      <c r="E436" s="87" t="n">
        <f aca="false">D436/C436</f>
        <v>0.496153846153846</v>
      </c>
      <c r="F436" s="88" t="n">
        <f aca="false">IF(B436="Предпосевная обработка",300,IF(B436="Внесение удобрений",90,IF(B436="Уборка",1893,"Введите коректное значение")))</f>
        <v>300</v>
      </c>
      <c r="G436" s="88" t="n">
        <v>2120</v>
      </c>
      <c r="H436" s="87" t="n">
        <f aca="false">(F436/G436)*100</f>
        <v>14.1509433962264</v>
      </c>
      <c r="I436" s="88" t="n">
        <v>19</v>
      </c>
      <c r="J436" s="87" t="n">
        <f aca="false">C436*L436</f>
        <v>0.572</v>
      </c>
      <c r="K436" s="86" t="n">
        <f aca="false">J436*3.67</f>
        <v>2.09924</v>
      </c>
      <c r="L436" s="86" t="n">
        <v>0.44</v>
      </c>
      <c r="M436" s="87" t="n">
        <f aca="false">(N436*O436)+(P436+Q436+R436)</f>
        <v>694.48</v>
      </c>
      <c r="N436" s="62" t="n">
        <v>136</v>
      </c>
      <c r="O436" s="0" t="n">
        <f aca="false">IF(Z436="Дизельное топливо",2.6,
 IF(Z436="Бензин",2.3,
 IF(Z436="Минеральные удобрения",0.89, IF(Z436="Пестициды",4.93,
 IF(Z436="Электроэнергия",0.5,"Введите коректное значение" )))))</f>
        <v>4.93</v>
      </c>
      <c r="P436" s="88" t="n">
        <v>14</v>
      </c>
      <c r="Q436" s="88" t="n">
        <v>2</v>
      </c>
      <c r="R436" s="88" t="n">
        <v>8</v>
      </c>
      <c r="S436" s="86" t="n">
        <f aca="false">M436+J436+E436+H436</f>
        <v>709.69909724238</v>
      </c>
      <c r="T436" s="86"/>
      <c r="U436" s="87" t="n">
        <f aca="false">J436-S436</f>
        <v>-709.12709724238</v>
      </c>
      <c r="V436" s="88" t="n">
        <v>53000</v>
      </c>
      <c r="W436" s="73" t="n">
        <v>4.984</v>
      </c>
      <c r="X436" s="87" t="n">
        <f aca="false">(W436+S436)/V436*100</f>
        <v>1.34845867404223</v>
      </c>
      <c r="Y436" s="0" t="str">
        <f aca="false">IF(AB436=1,"Предпосевная обработка",IF(AB436=2,"Внесение удобрений",IF(AB436=3,"Уборка","Введите коректное значение")))</f>
        <v>Введите коректное значение</v>
      </c>
      <c r="Z436" s="0" t="s">
        <v>138</v>
      </c>
      <c r="AA436" s="86"/>
      <c r="AI436" s="88"/>
    </row>
    <row r="437" customFormat="false" ht="15" hidden="false" customHeight="false" outlineLevel="0" collapsed="false">
      <c r="A437" s="59" t="n">
        <v>435</v>
      </c>
      <c r="B437" s="0" t="s">
        <v>134</v>
      </c>
      <c r="C437" s="85" t="n">
        <v>4.9</v>
      </c>
      <c r="D437" s="86" t="n">
        <v>0.645</v>
      </c>
      <c r="E437" s="87" t="n">
        <f aca="false">D437/C437</f>
        <v>0.131632653061224</v>
      </c>
      <c r="F437" s="88" t="n">
        <f aca="false">IF(B437="Предпосевная обработка",300,IF(B437="Внесение удобрений",90,IF(B437="Уборка",1893,"Введите коректное значение")))</f>
        <v>90</v>
      </c>
      <c r="G437" s="88" t="n">
        <v>2023</v>
      </c>
      <c r="H437" s="87" t="n">
        <f aca="false">(F437/G437)*100</f>
        <v>4.44883835887296</v>
      </c>
      <c r="I437" s="88" t="n">
        <v>30</v>
      </c>
      <c r="J437" s="87" t="n">
        <f aca="false">C437*L437</f>
        <v>2.156</v>
      </c>
      <c r="K437" s="86" t="n">
        <f aca="false">J437*3.67</f>
        <v>7.91252</v>
      </c>
      <c r="L437" s="86" t="n">
        <v>0.44</v>
      </c>
      <c r="M437" s="87" t="n">
        <f aca="false">(N437*O437)+(P437+Q437+R437)</f>
        <v>423.5</v>
      </c>
      <c r="N437" s="62" t="n">
        <v>450</v>
      </c>
      <c r="O437" s="0" t="n">
        <f aca="false">IF(Z437="Дизельное топливо",2.6,
 IF(Z437="Бензин",2.3,
 IF(Z437="Минеральные удобрения",0.89, IF(Z437="Пестициды",4.93,
 IF(Z437="Электроэнергия",0.5,"Введите коректное значение" )))))</f>
        <v>0.89</v>
      </c>
      <c r="P437" s="88" t="n">
        <v>15</v>
      </c>
      <c r="Q437" s="88" t="n">
        <v>1</v>
      </c>
      <c r="R437" s="88" t="n">
        <v>7</v>
      </c>
      <c r="S437" s="86" t="n">
        <f aca="false">M437+J437+E437+H437</f>
        <v>430.236471011934</v>
      </c>
      <c r="T437" s="86"/>
      <c r="U437" s="87" t="n">
        <f aca="false">J437-S437</f>
        <v>-428.080471011934</v>
      </c>
      <c r="V437" s="88" t="n">
        <v>60000</v>
      </c>
      <c r="W437" s="73" t="n">
        <v>5.828</v>
      </c>
      <c r="X437" s="87" t="n">
        <f aca="false">(W437+S437)/V437*100</f>
        <v>0.726774118353224</v>
      </c>
      <c r="Y437" s="0" t="str">
        <f aca="false">IF(AB437=1,"Предпосевная обработка",IF(AB437=2,"Внесение удобрений",IF(AB437=3,"Уборка","Введите коректное значение")))</f>
        <v>Введите коректное значение</v>
      </c>
      <c r="Z437" s="0" t="s">
        <v>133</v>
      </c>
      <c r="AA437" s="86"/>
      <c r="AI437" s="88"/>
    </row>
    <row r="438" customFormat="false" ht="15" hidden="false" customHeight="false" outlineLevel="0" collapsed="false">
      <c r="A438" s="59" t="n">
        <v>436</v>
      </c>
      <c r="B438" s="0" t="s">
        <v>134</v>
      </c>
      <c r="C438" s="85" t="n">
        <v>1.2</v>
      </c>
      <c r="D438" s="86" t="n">
        <v>0.645</v>
      </c>
      <c r="E438" s="87" t="n">
        <f aca="false">D438/C438</f>
        <v>0.5375</v>
      </c>
      <c r="F438" s="88" t="n">
        <f aca="false">IF(B438="Предпосевная обработка",300,IF(B438="Внесение удобрений",90,IF(B438="Уборка",1893,"Введите коректное значение")))</f>
        <v>90</v>
      </c>
      <c r="G438" s="88" t="n">
        <v>2259</v>
      </c>
      <c r="H438" s="87" t="n">
        <f aca="false">(F438/G438)*100</f>
        <v>3.98406374501992</v>
      </c>
      <c r="I438" s="88" t="n">
        <v>16</v>
      </c>
      <c r="J438" s="87" t="n">
        <f aca="false">C438*L438</f>
        <v>0.528</v>
      </c>
      <c r="K438" s="86" t="n">
        <f aca="false">J438*3.67</f>
        <v>1.93776</v>
      </c>
      <c r="L438" s="86" t="n">
        <v>0.44</v>
      </c>
      <c r="M438" s="87" t="n">
        <f aca="false">(N438*O438)+(P438+Q438+R438)</f>
        <v>333.4</v>
      </c>
      <c r="N438" s="62" t="n">
        <v>119</v>
      </c>
      <c r="O438" s="0" t="n">
        <f aca="false">IF(Z438="Дизельное топливо",2.6,
 IF(Z438="Бензин",2.3,
 IF(Z438="Минеральные удобрения",0.89, IF(Z438="Пестициды",4.93,
 IF(Z438="Электроэнергия",0.5,"Введите коректное значение" )))))</f>
        <v>2.6</v>
      </c>
      <c r="P438" s="88" t="n">
        <v>15</v>
      </c>
      <c r="Q438" s="88" t="n">
        <v>2</v>
      </c>
      <c r="R438" s="88" t="n">
        <v>7</v>
      </c>
      <c r="S438" s="86" t="n">
        <f aca="false">M438+J438+E438+H438</f>
        <v>338.44956374502</v>
      </c>
      <c r="T438" s="86"/>
      <c r="U438" s="87" t="n">
        <f aca="false">J438-S438</f>
        <v>-337.92156374502</v>
      </c>
      <c r="V438" s="88" t="n">
        <v>64000</v>
      </c>
      <c r="W438" s="73" t="n">
        <v>4.284</v>
      </c>
      <c r="X438" s="87" t="n">
        <f aca="false">(W438+S438)/V438*100</f>
        <v>0.535521193351594</v>
      </c>
      <c r="Y438" s="0" t="str">
        <f aca="false">IF(AB438=1,"Предпосевная обработка",IF(AB438=2,"Внесение удобрений",IF(AB438=3,"Уборка","Введите коректное значение")))</f>
        <v>Введите коректное значение</v>
      </c>
      <c r="Z438" s="0" t="s">
        <v>137</v>
      </c>
      <c r="AA438" s="86"/>
      <c r="AI438" s="88"/>
    </row>
    <row r="439" customFormat="false" ht="15" hidden="false" customHeight="false" outlineLevel="0" collapsed="false">
      <c r="A439" s="59" t="n">
        <v>437</v>
      </c>
      <c r="B439" s="0" t="s">
        <v>132</v>
      </c>
      <c r="C439" s="85" t="n">
        <v>4.7</v>
      </c>
      <c r="D439" s="86" t="n">
        <v>0.645</v>
      </c>
      <c r="E439" s="87" t="n">
        <f aca="false">D439/C439</f>
        <v>0.137234042553192</v>
      </c>
      <c r="F439" s="88" t="n">
        <f aca="false">IF(B439="Предпосевная обработка",300,IF(B439="Внесение удобрений",90,IF(B439="Уборка",1893,"Введите коректное значение")))</f>
        <v>1893</v>
      </c>
      <c r="G439" s="88" t="n">
        <v>2469</v>
      </c>
      <c r="H439" s="87" t="n">
        <f aca="false">(F439/G439)*100</f>
        <v>76.6707168894289</v>
      </c>
      <c r="I439" s="88" t="n">
        <v>13</v>
      </c>
      <c r="J439" s="87" t="n">
        <f aca="false">C439*L439</f>
        <v>2.068</v>
      </c>
      <c r="K439" s="86" t="n">
        <f aca="false">J439*3.67</f>
        <v>7.58956</v>
      </c>
      <c r="L439" s="86" t="n">
        <v>0.44</v>
      </c>
      <c r="M439" s="87" t="n">
        <f aca="false">(N439*O439)+(P439+Q439+R439)</f>
        <v>1089.5</v>
      </c>
      <c r="N439" s="62" t="n">
        <v>465</v>
      </c>
      <c r="O439" s="0" t="n">
        <f aca="false">IF(Z439="Дизельное топливо",2.6,
 IF(Z439="Бензин",2.3,
 IF(Z439="Минеральные удобрения",0.89, IF(Z439="Пестициды",4.93,
 IF(Z439="Электроэнергия",0.5,"Введите коректное значение" )))))</f>
        <v>2.3</v>
      </c>
      <c r="P439" s="88" t="n">
        <v>10</v>
      </c>
      <c r="Q439" s="88" t="n">
        <v>1</v>
      </c>
      <c r="R439" s="88" t="n">
        <v>9</v>
      </c>
      <c r="S439" s="86" t="n">
        <f aca="false">M439+J439+E439+H439</f>
        <v>1168.37595093198</v>
      </c>
      <c r="T439" s="86"/>
      <c r="U439" s="87" t="n">
        <f aca="false">J439-S439</f>
        <v>-1166.30795093198</v>
      </c>
      <c r="V439" s="88" t="n">
        <v>55000</v>
      </c>
      <c r="W439" s="73" t="n">
        <v>5.27</v>
      </c>
      <c r="X439" s="87" t="n">
        <f aca="false">(W439+S439)/V439*100</f>
        <v>2.13390172896724</v>
      </c>
      <c r="Y439" s="0" t="str">
        <f aca="false">IF(AB439=1,"Предпосевная обработка",IF(AB439=2,"Внесение удобрений",IF(AB439=3,"Уборка","Введите коректное значение")))</f>
        <v>Введите коректное значение</v>
      </c>
      <c r="Z439" s="0" t="s">
        <v>135</v>
      </c>
      <c r="AA439" s="86"/>
      <c r="AI439" s="88"/>
    </row>
    <row r="440" customFormat="false" ht="15" hidden="false" customHeight="false" outlineLevel="0" collapsed="false">
      <c r="A440" s="59" t="n">
        <v>438</v>
      </c>
      <c r="B440" s="0" t="s">
        <v>136</v>
      </c>
      <c r="C440" s="85" t="n">
        <v>1.2</v>
      </c>
      <c r="D440" s="86" t="n">
        <v>0.645</v>
      </c>
      <c r="E440" s="87" t="n">
        <f aca="false">D440/C440</f>
        <v>0.5375</v>
      </c>
      <c r="F440" s="88" t="n">
        <f aca="false">IF(B440="Предпосевная обработка",300,IF(B440="Внесение удобрений",90,IF(B440="Уборка",1893,"Введите коректное значение")))</f>
        <v>300</v>
      </c>
      <c r="G440" s="88" t="n">
        <v>2462</v>
      </c>
      <c r="H440" s="87" t="n">
        <f aca="false">(F440/G440)*100</f>
        <v>12.1852152721365</v>
      </c>
      <c r="I440" s="88" t="n">
        <v>18</v>
      </c>
      <c r="J440" s="87" t="n">
        <f aca="false">C440*L440</f>
        <v>0.528</v>
      </c>
      <c r="K440" s="86" t="n">
        <f aca="false">J440*3.67</f>
        <v>1.93776</v>
      </c>
      <c r="L440" s="86" t="n">
        <v>0.44</v>
      </c>
      <c r="M440" s="87" t="n">
        <f aca="false">(N440*O440)+(P440+Q440+R440)</f>
        <v>697.6</v>
      </c>
      <c r="N440" s="62" t="n">
        <v>261</v>
      </c>
      <c r="O440" s="0" t="n">
        <f aca="false">IF(Z440="Дизельное топливо",2.6,
 IF(Z440="Бензин",2.3,
 IF(Z440="Минеральные удобрения",0.89, IF(Z440="Пестициды",4.93,
 IF(Z440="Электроэнергия",0.5,"Введите коректное значение" )))))</f>
        <v>2.6</v>
      </c>
      <c r="P440" s="88" t="n">
        <v>11</v>
      </c>
      <c r="Q440" s="88" t="n">
        <v>1</v>
      </c>
      <c r="R440" s="88" t="n">
        <v>7</v>
      </c>
      <c r="S440" s="86" t="n">
        <f aca="false">M440+J440+E440+H440</f>
        <v>710.850715272137</v>
      </c>
      <c r="T440" s="86"/>
      <c r="U440" s="87" t="n">
        <f aca="false">J440-S440</f>
        <v>-710.322715272137</v>
      </c>
      <c r="V440" s="88" t="n">
        <v>50000</v>
      </c>
      <c r="W440" s="73" t="n">
        <v>5.146</v>
      </c>
      <c r="X440" s="87" t="n">
        <f aca="false">(W440+S440)/V440*100</f>
        <v>1.43199343054427</v>
      </c>
      <c r="Y440" s="0" t="str">
        <f aca="false">IF(AB440=1,"Предпосевная обработка",IF(AB440=2,"Внесение удобрений",IF(AB440=3,"Уборка","Введите коректное значение")))</f>
        <v>Введите коректное значение</v>
      </c>
      <c r="Z440" s="0" t="s">
        <v>137</v>
      </c>
      <c r="AA440" s="86"/>
      <c r="AI440" s="88"/>
    </row>
    <row r="441" customFormat="false" ht="15" hidden="false" customHeight="false" outlineLevel="0" collapsed="false">
      <c r="A441" s="59" t="n">
        <v>439</v>
      </c>
      <c r="B441" s="0" t="s">
        <v>134</v>
      </c>
      <c r="C441" s="85" t="n">
        <v>4</v>
      </c>
      <c r="D441" s="86" t="n">
        <v>0.645</v>
      </c>
      <c r="E441" s="87" t="n">
        <f aca="false">D441/C441</f>
        <v>0.16125</v>
      </c>
      <c r="F441" s="88" t="n">
        <f aca="false">IF(B441="Предпосевная обработка",300,IF(B441="Внесение удобрений",90,IF(B441="Уборка",1893,"Введите коректное значение")))</f>
        <v>90</v>
      </c>
      <c r="G441" s="88" t="n">
        <v>2446</v>
      </c>
      <c r="H441" s="87" t="n">
        <f aca="false">(F441/G441)*100</f>
        <v>3.67947669664759</v>
      </c>
      <c r="I441" s="88" t="n">
        <v>12</v>
      </c>
      <c r="J441" s="87" t="n">
        <f aca="false">C441*L441</f>
        <v>1.76</v>
      </c>
      <c r="K441" s="86" t="n">
        <f aca="false">J441*3.67</f>
        <v>6.4592</v>
      </c>
      <c r="L441" s="86" t="n">
        <v>0.44</v>
      </c>
      <c r="M441" s="87" t="n">
        <f aca="false">(N441*O441)+(P441+Q441+R441)</f>
        <v>248.28</v>
      </c>
      <c r="N441" s="62" t="n">
        <v>252</v>
      </c>
      <c r="O441" s="0" t="n">
        <f aca="false">IF(Z441="Дизельное топливо",2.6,
 IF(Z441="Бензин",2.3,
 IF(Z441="Минеральные удобрения",0.89, IF(Z441="Пестициды",4.93,
 IF(Z441="Электроэнергия",0.5,"Введите коректное значение" )))))</f>
        <v>0.89</v>
      </c>
      <c r="P441" s="88" t="n">
        <v>14</v>
      </c>
      <c r="Q441" s="88" t="n">
        <v>1</v>
      </c>
      <c r="R441" s="88" t="n">
        <v>9</v>
      </c>
      <c r="S441" s="86" t="n">
        <f aca="false">M441+J441+E441+H441</f>
        <v>253.880726696648</v>
      </c>
      <c r="T441" s="86"/>
      <c r="U441" s="87" t="n">
        <f aca="false">J441-S441</f>
        <v>-252.120726696648</v>
      </c>
      <c r="V441" s="88" t="n">
        <v>53000</v>
      </c>
      <c r="W441" s="73" t="n">
        <v>4.3</v>
      </c>
      <c r="X441" s="87" t="n">
        <f aca="false">(W441+S441)/V441*100</f>
        <v>0.487133446597448</v>
      </c>
      <c r="Y441" s="0" t="str">
        <f aca="false">IF(AB441=1,"Предпосевная обработка",IF(AB441=2,"Внесение удобрений",IF(AB441=3,"Уборка","Введите коректное значение")))</f>
        <v>Введите коректное значение</v>
      </c>
      <c r="Z441" s="0" t="s">
        <v>133</v>
      </c>
      <c r="AA441" s="86"/>
      <c r="AI441" s="88"/>
    </row>
    <row r="442" customFormat="false" ht="15" hidden="false" customHeight="false" outlineLevel="0" collapsed="false">
      <c r="A442" s="59" t="n">
        <v>440</v>
      </c>
      <c r="B442" s="0" t="s">
        <v>132</v>
      </c>
      <c r="C442" s="85" t="n">
        <v>0.9</v>
      </c>
      <c r="D442" s="86" t="n">
        <v>0.645</v>
      </c>
      <c r="E442" s="87" t="n">
        <f aca="false">D442/C442</f>
        <v>0.716666666666667</v>
      </c>
      <c r="F442" s="88" t="n">
        <f aca="false">IF(B442="Предпосевная обработка",300,IF(B442="Внесение удобрений",90,IF(B442="Уборка",1893,"Введите коректное значение")))</f>
        <v>1893</v>
      </c>
      <c r="G442" s="88" t="n">
        <v>2220</v>
      </c>
      <c r="H442" s="87" t="n">
        <f aca="false">(F442/G442)*100</f>
        <v>85.2702702702703</v>
      </c>
      <c r="I442" s="88" t="n">
        <v>10</v>
      </c>
      <c r="J442" s="87" t="n">
        <f aca="false">C442*L442</f>
        <v>0.396</v>
      </c>
      <c r="K442" s="86" t="n">
        <f aca="false">J442*3.67</f>
        <v>1.45332</v>
      </c>
      <c r="L442" s="86" t="n">
        <v>0.44</v>
      </c>
      <c r="M442" s="87" t="n">
        <f aca="false">(N442*O442)+(P442+Q442+R442)</f>
        <v>248.73</v>
      </c>
      <c r="N442" s="62" t="n">
        <v>257</v>
      </c>
      <c r="O442" s="0" t="n">
        <f aca="false">IF(Z442="Дизельное топливо",2.6,
 IF(Z442="Бензин",2.3,
 IF(Z442="Минеральные удобрения",0.89, IF(Z442="Пестициды",4.93,
 IF(Z442="Электроэнергия",0.5,"Введите коректное значение" )))))</f>
        <v>0.89</v>
      </c>
      <c r="P442" s="88" t="n">
        <v>11</v>
      </c>
      <c r="Q442" s="88" t="n">
        <v>2</v>
      </c>
      <c r="R442" s="88" t="n">
        <v>7</v>
      </c>
      <c r="S442" s="86" t="n">
        <f aca="false">M442+J442+E442+H442</f>
        <v>335.112936936937</v>
      </c>
      <c r="T442" s="86"/>
      <c r="U442" s="87" t="n">
        <f aca="false">J442-S442</f>
        <v>-334.716936936937</v>
      </c>
      <c r="V442" s="88" t="n">
        <v>62000</v>
      </c>
      <c r="W442" s="73" t="n">
        <v>5.429</v>
      </c>
      <c r="X442" s="87" t="n">
        <f aca="false">(W442+S442)/V442*100</f>
        <v>0.549261188607963</v>
      </c>
      <c r="Y442" s="0" t="str">
        <f aca="false">IF(AB442=1,"Предпосевная обработка",IF(AB442=2,"Внесение удобрений",IF(AB442=3,"Уборка","Введите коректное значение")))</f>
        <v>Введите коректное значение</v>
      </c>
      <c r="Z442" s="0" t="s">
        <v>133</v>
      </c>
      <c r="AA442" s="86"/>
      <c r="AI442" s="88"/>
    </row>
    <row r="443" customFormat="false" ht="15" hidden="false" customHeight="false" outlineLevel="0" collapsed="false">
      <c r="A443" s="59" t="n">
        <v>441</v>
      </c>
      <c r="B443" s="0" t="s">
        <v>136</v>
      </c>
      <c r="C443" s="85" t="n">
        <v>4.8</v>
      </c>
      <c r="D443" s="86" t="n">
        <v>0.645</v>
      </c>
      <c r="E443" s="87" t="n">
        <f aca="false">D443/C443</f>
        <v>0.134375</v>
      </c>
      <c r="F443" s="88" t="n">
        <f aca="false">IF(B443="Предпосевная обработка",300,IF(B443="Внесение удобрений",90,IF(B443="Уборка",1893,"Введите коректное значение")))</f>
        <v>300</v>
      </c>
      <c r="G443" s="88" t="n">
        <v>2492</v>
      </c>
      <c r="H443" s="87" t="n">
        <f aca="false">(F443/G443)*100</f>
        <v>12.0385232744783</v>
      </c>
      <c r="I443" s="88" t="n">
        <v>15</v>
      </c>
      <c r="J443" s="87" t="n">
        <f aca="false">C443*L443</f>
        <v>2.112</v>
      </c>
      <c r="K443" s="86" t="n">
        <f aca="false">J443*3.67</f>
        <v>7.75104</v>
      </c>
      <c r="L443" s="86" t="n">
        <v>0.44</v>
      </c>
      <c r="M443" s="87" t="n">
        <f aca="false">(N443*O443)+(P443+Q443+R443)</f>
        <v>1143.4</v>
      </c>
      <c r="N443" s="62" t="n">
        <v>488</v>
      </c>
      <c r="O443" s="0" t="n">
        <f aca="false">IF(Z443="Дизельное топливо",2.6,
 IF(Z443="Бензин",2.3,
 IF(Z443="Минеральные удобрения",0.89, IF(Z443="Пестициды",4.93,
 IF(Z443="Электроэнергия",0.5,"Введите коректное значение" )))))</f>
        <v>2.3</v>
      </c>
      <c r="P443" s="88" t="n">
        <v>10</v>
      </c>
      <c r="Q443" s="88" t="n">
        <v>2</v>
      </c>
      <c r="R443" s="88" t="n">
        <v>9</v>
      </c>
      <c r="S443" s="86" t="n">
        <f aca="false">M443+J443+E443+H443</f>
        <v>1157.68489827448</v>
      </c>
      <c r="T443" s="86"/>
      <c r="U443" s="87" t="n">
        <f aca="false">J443-S443</f>
        <v>-1155.57289827448</v>
      </c>
      <c r="V443" s="88" t="n">
        <v>59000</v>
      </c>
      <c r="W443" s="73" t="n">
        <v>4.539</v>
      </c>
      <c r="X443" s="87" t="n">
        <f aca="false">(W443+S443)/V443*100</f>
        <v>1.96987101402454</v>
      </c>
      <c r="Y443" s="0" t="str">
        <f aca="false">IF(AB443=1,"Предпосевная обработка",IF(AB443=2,"Внесение удобрений",IF(AB443=3,"Уборка","Введите коректное значение")))</f>
        <v>Введите коректное значение</v>
      </c>
      <c r="Z443" s="0" t="s">
        <v>135</v>
      </c>
      <c r="AA443" s="86"/>
      <c r="AI443" s="88"/>
    </row>
    <row r="444" customFormat="false" ht="15" hidden="false" customHeight="false" outlineLevel="0" collapsed="false">
      <c r="A444" s="59" t="n">
        <v>442</v>
      </c>
      <c r="B444" s="0" t="s">
        <v>132</v>
      </c>
      <c r="C444" s="85" t="n">
        <v>4.1</v>
      </c>
      <c r="D444" s="86" t="n">
        <v>0.645</v>
      </c>
      <c r="E444" s="87" t="n">
        <f aca="false">D444/C444</f>
        <v>0.157317073170732</v>
      </c>
      <c r="F444" s="88" t="n">
        <f aca="false">IF(B444="Предпосевная обработка",300,IF(B444="Внесение удобрений",90,IF(B444="Уборка",1893,"Введите коректное значение")))</f>
        <v>1893</v>
      </c>
      <c r="G444" s="88" t="n">
        <v>2493</v>
      </c>
      <c r="H444" s="87" t="n">
        <f aca="false">(F444/G444)*100</f>
        <v>75.9326113116727</v>
      </c>
      <c r="I444" s="88" t="n">
        <v>10</v>
      </c>
      <c r="J444" s="87" t="n">
        <f aca="false">C444*L444</f>
        <v>1.804</v>
      </c>
      <c r="K444" s="86" t="n">
        <f aca="false">J444*3.67</f>
        <v>6.62068</v>
      </c>
      <c r="L444" s="86" t="n">
        <v>0.44</v>
      </c>
      <c r="M444" s="87" t="n">
        <f aca="false">(N444*O444)+(P444+Q444+R444)</f>
        <v>80</v>
      </c>
      <c r="N444" s="62" t="n">
        <v>112</v>
      </c>
      <c r="O444" s="0" t="n">
        <f aca="false">IF(Z444="Дизельное топливо",2.6,
 IF(Z444="Бензин",2.3,
 IF(Z444="Минеральные удобрения",0.89, IF(Z444="Пестициды",4.93,
 IF(Z444="Электроэнергия",0.5,"Введите коректное значение" )))))</f>
        <v>0.5</v>
      </c>
      <c r="P444" s="88" t="n">
        <v>15</v>
      </c>
      <c r="Q444" s="88" t="n">
        <v>1</v>
      </c>
      <c r="R444" s="88" t="n">
        <v>8</v>
      </c>
      <c r="S444" s="86" t="n">
        <f aca="false">M444+J444+E444+H444</f>
        <v>157.893928384843</v>
      </c>
      <c r="T444" s="86"/>
      <c r="U444" s="87" t="n">
        <f aca="false">J444-S444</f>
        <v>-156.089928384843</v>
      </c>
      <c r="V444" s="88" t="n">
        <v>62000</v>
      </c>
      <c r="W444" s="73" t="n">
        <v>5.185</v>
      </c>
      <c r="X444" s="87" t="n">
        <f aca="false">(W444+S444)/V444*100</f>
        <v>0.263030529652973</v>
      </c>
      <c r="Y444" s="0" t="str">
        <f aca="false">IF(AB444=1,"Предпосевная обработка",IF(AB444=2,"Внесение удобрений",IF(AB444=3,"Уборка","Введите коректное значение")))</f>
        <v>Введите коректное значение</v>
      </c>
      <c r="Z444" s="0" t="s">
        <v>139</v>
      </c>
      <c r="AA444" s="86"/>
      <c r="AI444" s="88"/>
    </row>
    <row r="445" customFormat="false" ht="15" hidden="false" customHeight="false" outlineLevel="0" collapsed="false">
      <c r="A445" s="59" t="n">
        <v>443</v>
      </c>
      <c r="B445" s="0" t="s">
        <v>132</v>
      </c>
      <c r="C445" s="85" t="n">
        <v>1.3</v>
      </c>
      <c r="D445" s="86" t="n">
        <v>0.645</v>
      </c>
      <c r="E445" s="87" t="n">
        <f aca="false">D445/C445</f>
        <v>0.496153846153846</v>
      </c>
      <c r="F445" s="88" t="n">
        <f aca="false">IF(B445="Предпосевная обработка",300,IF(B445="Внесение удобрений",90,IF(B445="Уборка",1893,"Введите коректное значение")))</f>
        <v>1893</v>
      </c>
      <c r="G445" s="88" t="n">
        <v>2445</v>
      </c>
      <c r="H445" s="87" t="n">
        <f aca="false">(F445/G445)*100</f>
        <v>77.4233128834356</v>
      </c>
      <c r="I445" s="88" t="n">
        <v>26</v>
      </c>
      <c r="J445" s="87" t="n">
        <f aca="false">C445*L445</f>
        <v>0.572</v>
      </c>
      <c r="K445" s="86" t="n">
        <f aca="false">J445*3.67</f>
        <v>2.09924</v>
      </c>
      <c r="L445" s="86" t="n">
        <v>0.44</v>
      </c>
      <c r="M445" s="87" t="n">
        <f aca="false">(N445*O445)+(P445+Q445+R445)</f>
        <v>200</v>
      </c>
      <c r="N445" s="62" t="n">
        <v>354</v>
      </c>
      <c r="O445" s="0" t="n">
        <f aca="false">IF(Z445="Дизельное топливо",2.6,
 IF(Z445="Бензин",2.3,
 IF(Z445="Минеральные удобрения",0.89, IF(Z445="Пестициды",4.93,
 IF(Z445="Электроэнергия",0.5,"Введите коректное значение" )))))</f>
        <v>0.5</v>
      </c>
      <c r="P445" s="88" t="n">
        <v>12</v>
      </c>
      <c r="Q445" s="88" t="n">
        <v>2</v>
      </c>
      <c r="R445" s="88" t="n">
        <v>9</v>
      </c>
      <c r="S445" s="86" t="n">
        <f aca="false">M445+J445+E445+H445</f>
        <v>278.491466729589</v>
      </c>
      <c r="T445" s="86"/>
      <c r="U445" s="87" t="n">
        <f aca="false">J445-S445</f>
        <v>-277.919466729589</v>
      </c>
      <c r="V445" s="88" t="n">
        <v>54000</v>
      </c>
      <c r="W445" s="73" t="n">
        <v>5.607</v>
      </c>
      <c r="X445" s="87" t="n">
        <f aca="false">(W445+S445)/V445*100</f>
        <v>0.526108271721462</v>
      </c>
      <c r="Y445" s="0" t="str">
        <f aca="false">IF(AB445=1,"Предпосевная обработка",IF(AB445=2,"Внесение удобрений",IF(AB445=3,"Уборка","Введите коректное значение")))</f>
        <v>Введите коректное значение</v>
      </c>
      <c r="Z445" s="0" t="s">
        <v>139</v>
      </c>
      <c r="AA445" s="86"/>
      <c r="AI445" s="88"/>
    </row>
    <row r="446" customFormat="false" ht="15" hidden="false" customHeight="false" outlineLevel="0" collapsed="false">
      <c r="A446" s="59" t="n">
        <v>444</v>
      </c>
      <c r="B446" s="0" t="s">
        <v>132</v>
      </c>
      <c r="C446" s="85" t="n">
        <v>2</v>
      </c>
      <c r="D446" s="86" t="n">
        <v>0.645</v>
      </c>
      <c r="E446" s="87" t="n">
        <f aca="false">D446/C446</f>
        <v>0.3225</v>
      </c>
      <c r="F446" s="88" t="n">
        <f aca="false">IF(B446="Предпосевная обработка",300,IF(B446="Внесение удобрений",90,IF(B446="Уборка",1893,"Введите коректное значение")))</f>
        <v>1893</v>
      </c>
      <c r="G446" s="88" t="n">
        <v>2306</v>
      </c>
      <c r="H446" s="87" t="n">
        <f aca="false">(F446/G446)*100</f>
        <v>82.0901994796184</v>
      </c>
      <c r="I446" s="88" t="n">
        <v>20</v>
      </c>
      <c r="J446" s="87" t="n">
        <f aca="false">C446*L446</f>
        <v>0.88</v>
      </c>
      <c r="K446" s="86" t="n">
        <f aca="false">J446*3.67</f>
        <v>3.2296</v>
      </c>
      <c r="L446" s="86" t="n">
        <v>0.44</v>
      </c>
      <c r="M446" s="87" t="n">
        <f aca="false">(N446*O446)+(P446+Q446+R446)</f>
        <v>386.12</v>
      </c>
      <c r="N446" s="62" t="n">
        <v>408</v>
      </c>
      <c r="O446" s="0" t="n">
        <f aca="false">IF(Z446="Дизельное топливо",2.6,
 IF(Z446="Бензин",2.3,
 IF(Z446="Минеральные удобрения",0.89, IF(Z446="Пестициды",4.93,
 IF(Z446="Электроэнергия",0.5,"Введите коректное значение" )))))</f>
        <v>0.89</v>
      </c>
      <c r="P446" s="88" t="n">
        <v>13</v>
      </c>
      <c r="Q446" s="88" t="n">
        <v>2</v>
      </c>
      <c r="R446" s="88" t="n">
        <v>8</v>
      </c>
      <c r="S446" s="86" t="n">
        <f aca="false">M446+J446+E446+H446</f>
        <v>469.412699479618</v>
      </c>
      <c r="T446" s="86"/>
      <c r="U446" s="87" t="n">
        <f aca="false">J446-S446</f>
        <v>-468.532699479618</v>
      </c>
      <c r="V446" s="88" t="n">
        <v>65000</v>
      </c>
      <c r="W446" s="73" t="n">
        <v>4.914</v>
      </c>
      <c r="X446" s="87" t="n">
        <f aca="false">(W446+S446)/V446*100</f>
        <v>0.729733383814798</v>
      </c>
      <c r="Y446" s="0" t="str">
        <f aca="false">IF(AB446=1,"Предпосевная обработка",IF(AB446=2,"Внесение удобрений",IF(AB446=3,"Уборка","Введите коректное значение")))</f>
        <v>Введите коректное значение</v>
      </c>
      <c r="Z446" s="0" t="s">
        <v>133</v>
      </c>
      <c r="AA446" s="86"/>
      <c r="AI446" s="88"/>
    </row>
    <row r="447" customFormat="false" ht="15" hidden="false" customHeight="false" outlineLevel="0" collapsed="false">
      <c r="A447" s="59" t="n">
        <v>445</v>
      </c>
      <c r="B447" s="0" t="s">
        <v>134</v>
      </c>
      <c r="C447" s="85" t="n">
        <v>5.5</v>
      </c>
      <c r="D447" s="86" t="n">
        <v>0.645</v>
      </c>
      <c r="E447" s="87" t="n">
        <f aca="false">D447/C447</f>
        <v>0.117272727272727</v>
      </c>
      <c r="F447" s="88" t="n">
        <f aca="false">IF(B447="Предпосевная обработка",300,IF(B447="Внесение удобрений",90,IF(B447="Уборка",1893,"Введите коректное значение")))</f>
        <v>90</v>
      </c>
      <c r="G447" s="88" t="n">
        <v>2100</v>
      </c>
      <c r="H447" s="87" t="n">
        <f aca="false">(F447/G447)*100</f>
        <v>4.28571428571429</v>
      </c>
      <c r="I447" s="88" t="n">
        <v>16</v>
      </c>
      <c r="J447" s="87" t="n">
        <f aca="false">C447*L447</f>
        <v>2.42</v>
      </c>
      <c r="K447" s="86" t="n">
        <f aca="false">J447*3.67</f>
        <v>8.8814</v>
      </c>
      <c r="L447" s="86" t="n">
        <v>0.44</v>
      </c>
      <c r="M447" s="87" t="n">
        <f aca="false">(N447*O447)+(P447+Q447+R447)</f>
        <v>1758.36</v>
      </c>
      <c r="N447" s="62" t="n">
        <v>352</v>
      </c>
      <c r="O447" s="0" t="n">
        <f aca="false">IF(Z447="Дизельное топливо",2.6,
 IF(Z447="Бензин",2.3,
 IF(Z447="Минеральные удобрения",0.89, IF(Z447="Пестициды",4.93,
 IF(Z447="Электроэнергия",0.5,"Введите коректное значение" )))))</f>
        <v>4.93</v>
      </c>
      <c r="P447" s="88" t="n">
        <v>14</v>
      </c>
      <c r="Q447" s="88" t="n">
        <v>2</v>
      </c>
      <c r="R447" s="88" t="n">
        <v>7</v>
      </c>
      <c r="S447" s="86" t="n">
        <f aca="false">M447+J447+E447+H447</f>
        <v>1765.18298701299</v>
      </c>
      <c r="T447" s="86"/>
      <c r="U447" s="87" t="n">
        <f aca="false">J447-S447</f>
        <v>-1762.76298701299</v>
      </c>
      <c r="V447" s="88" t="n">
        <v>46000</v>
      </c>
      <c r="W447" s="73" t="n">
        <v>4.698</v>
      </c>
      <c r="X447" s="87" t="n">
        <f aca="false">(W447+S447)/V447*100</f>
        <v>3.84756736307171</v>
      </c>
      <c r="Y447" s="0" t="str">
        <f aca="false">IF(AB447=1,"Предпосевная обработка",IF(AB447=2,"Внесение удобрений",IF(AB447=3,"Уборка","Введите коректное значение")))</f>
        <v>Введите коректное значение</v>
      </c>
      <c r="Z447" s="0" t="s">
        <v>138</v>
      </c>
      <c r="AA447" s="86"/>
      <c r="AI447" s="88"/>
    </row>
    <row r="448" customFormat="false" ht="15" hidden="false" customHeight="false" outlineLevel="0" collapsed="false">
      <c r="A448" s="59" t="n">
        <v>446</v>
      </c>
      <c r="B448" s="0" t="s">
        <v>132</v>
      </c>
      <c r="C448" s="85" t="n">
        <v>2.1</v>
      </c>
      <c r="D448" s="86" t="n">
        <v>0.645</v>
      </c>
      <c r="E448" s="87" t="n">
        <f aca="false">D448/C448</f>
        <v>0.307142857142857</v>
      </c>
      <c r="F448" s="88" t="n">
        <f aca="false">IF(B448="Предпосевная обработка",300,IF(B448="Внесение удобрений",90,IF(B448="Уборка",1893,"Введите коректное значение")))</f>
        <v>1893</v>
      </c>
      <c r="G448" s="88" t="n">
        <v>2405</v>
      </c>
      <c r="H448" s="87" t="n">
        <f aca="false">(F448/G448)*100</f>
        <v>78.7110187110187</v>
      </c>
      <c r="I448" s="88" t="n">
        <v>15</v>
      </c>
      <c r="J448" s="87" t="n">
        <f aca="false">C448*L448</f>
        <v>0.924</v>
      </c>
      <c r="K448" s="86" t="n">
        <f aca="false">J448*3.67</f>
        <v>3.39108</v>
      </c>
      <c r="L448" s="86" t="n">
        <v>0.44</v>
      </c>
      <c r="M448" s="87" t="n">
        <f aca="false">(N448*O448)+(P448+Q448+R448)</f>
        <v>145.5</v>
      </c>
      <c r="N448" s="62" t="n">
        <v>243</v>
      </c>
      <c r="O448" s="0" t="n">
        <f aca="false">IF(Z448="Дизельное топливо",2.6,
 IF(Z448="Бензин",2.3,
 IF(Z448="Минеральные удобрения",0.89, IF(Z448="Пестициды",4.93,
 IF(Z448="Электроэнергия",0.5,"Введите коректное значение" )))))</f>
        <v>0.5</v>
      </c>
      <c r="P448" s="88" t="n">
        <v>13</v>
      </c>
      <c r="Q448" s="88" t="n">
        <v>2</v>
      </c>
      <c r="R448" s="88" t="n">
        <v>9</v>
      </c>
      <c r="S448" s="86" t="n">
        <f aca="false">M448+J448+E448+H448</f>
        <v>225.442161568162</v>
      </c>
      <c r="T448" s="86"/>
      <c r="U448" s="87" t="n">
        <f aca="false">J448-S448</f>
        <v>-224.518161568162</v>
      </c>
      <c r="V448" s="88" t="n">
        <v>50000</v>
      </c>
      <c r="W448" s="73" t="n">
        <v>4.361</v>
      </c>
      <c r="X448" s="87" t="n">
        <f aca="false">(W448+S448)/V448*100</f>
        <v>0.459606323136323</v>
      </c>
      <c r="Y448" s="0" t="str">
        <f aca="false">IF(AB448=1,"Предпосевная обработка",IF(AB448=2,"Внесение удобрений",IF(AB448=3,"Уборка","Введите коректное значение")))</f>
        <v>Введите коректное значение</v>
      </c>
      <c r="Z448" s="0" t="s">
        <v>139</v>
      </c>
      <c r="AA448" s="86"/>
      <c r="AI448" s="88"/>
    </row>
    <row r="449" customFormat="false" ht="15" hidden="false" customHeight="false" outlineLevel="0" collapsed="false">
      <c r="A449" s="59" t="n">
        <v>447</v>
      </c>
      <c r="B449" s="0" t="s">
        <v>136</v>
      </c>
      <c r="C449" s="85" t="n">
        <v>1.4</v>
      </c>
      <c r="D449" s="86" t="n">
        <v>0.645</v>
      </c>
      <c r="E449" s="87" t="n">
        <f aca="false">D449/C449</f>
        <v>0.460714285714286</v>
      </c>
      <c r="F449" s="88" t="n">
        <f aca="false">IF(B449="Предпосевная обработка",300,IF(B449="Внесение удобрений",90,IF(B449="Уборка",1893,"Введите коректное значение")))</f>
        <v>300</v>
      </c>
      <c r="G449" s="88" t="n">
        <v>2362</v>
      </c>
      <c r="H449" s="87" t="n">
        <f aca="false">(F449/G449)*100</f>
        <v>12.701100762066</v>
      </c>
      <c r="I449" s="88" t="n">
        <v>20</v>
      </c>
      <c r="J449" s="87" t="n">
        <f aca="false">C449*L449</f>
        <v>0.616</v>
      </c>
      <c r="K449" s="86" t="n">
        <f aca="false">J449*3.67</f>
        <v>2.26072</v>
      </c>
      <c r="L449" s="86" t="n">
        <v>0.44</v>
      </c>
      <c r="M449" s="87" t="n">
        <f aca="false">(N449*O449)+(P449+Q449+R449)</f>
        <v>515.5</v>
      </c>
      <c r="N449" s="62" t="n">
        <v>215</v>
      </c>
      <c r="O449" s="0" t="n">
        <f aca="false">IF(Z449="Дизельное топливо",2.6,
 IF(Z449="Бензин",2.3,
 IF(Z449="Минеральные удобрения",0.89, IF(Z449="Пестициды",4.93,
 IF(Z449="Электроэнергия",0.5,"Введите коректное значение" )))))</f>
        <v>2.3</v>
      </c>
      <c r="P449" s="88" t="n">
        <v>10</v>
      </c>
      <c r="Q449" s="88" t="n">
        <v>2</v>
      </c>
      <c r="R449" s="88" t="n">
        <v>9</v>
      </c>
      <c r="S449" s="86" t="n">
        <f aca="false">M449+J449+E449+H449</f>
        <v>529.27781504778</v>
      </c>
      <c r="T449" s="86"/>
      <c r="U449" s="87" t="n">
        <f aca="false">J449-S449</f>
        <v>-528.66181504778</v>
      </c>
      <c r="V449" s="88" t="n">
        <v>63000</v>
      </c>
      <c r="W449" s="73" t="n">
        <v>4.136</v>
      </c>
      <c r="X449" s="87" t="n">
        <f aca="false">(W449+S449)/V449*100</f>
        <v>0.846688595313937</v>
      </c>
      <c r="Y449" s="0" t="str">
        <f aca="false">IF(AB449=1,"Предпосевная обработка",IF(AB449=2,"Внесение удобрений",IF(AB449=3,"Уборка","Введите коректное значение")))</f>
        <v>Введите коректное значение</v>
      </c>
      <c r="Z449" s="0" t="s">
        <v>135</v>
      </c>
      <c r="AA449" s="86"/>
      <c r="AI449" s="88"/>
    </row>
    <row r="450" customFormat="false" ht="15" hidden="false" customHeight="false" outlineLevel="0" collapsed="false">
      <c r="A450" s="59" t="n">
        <v>448</v>
      </c>
      <c r="B450" s="0" t="s">
        <v>132</v>
      </c>
      <c r="C450" s="85" t="n">
        <v>1.3</v>
      </c>
      <c r="D450" s="86" t="n">
        <v>0.645</v>
      </c>
      <c r="E450" s="87" t="n">
        <f aca="false">D450/C450</f>
        <v>0.496153846153846</v>
      </c>
      <c r="F450" s="88" t="n">
        <f aca="false">IF(B450="Предпосевная обработка",300,IF(B450="Внесение удобрений",90,IF(B450="Уборка",1893,"Введите коректное значение")))</f>
        <v>1893</v>
      </c>
      <c r="G450" s="88" t="n">
        <v>2493</v>
      </c>
      <c r="H450" s="87" t="n">
        <f aca="false">(F450/G450)*100</f>
        <v>75.9326113116727</v>
      </c>
      <c r="I450" s="88" t="n">
        <v>16</v>
      </c>
      <c r="J450" s="87" t="n">
        <f aca="false">C450*L450</f>
        <v>0.572</v>
      </c>
      <c r="K450" s="86" t="n">
        <f aca="false">J450*3.67</f>
        <v>2.09924</v>
      </c>
      <c r="L450" s="86" t="n">
        <v>0.44</v>
      </c>
      <c r="M450" s="87" t="n">
        <f aca="false">(N450*O450)+(P450+Q450+R450)</f>
        <v>760.3</v>
      </c>
      <c r="N450" s="62" t="n">
        <v>321</v>
      </c>
      <c r="O450" s="0" t="n">
        <f aca="false">IF(Z450="Дизельное топливо",2.6,
 IF(Z450="Бензин",2.3,
 IF(Z450="Минеральные удобрения",0.89, IF(Z450="Пестициды",4.93,
 IF(Z450="Электроэнергия",0.5,"Введите коректное значение" )))))</f>
        <v>2.3</v>
      </c>
      <c r="P450" s="88" t="n">
        <v>14</v>
      </c>
      <c r="Q450" s="88" t="n">
        <v>1</v>
      </c>
      <c r="R450" s="88" t="n">
        <v>7</v>
      </c>
      <c r="S450" s="86" t="n">
        <f aca="false">M450+J450+E450+H450</f>
        <v>837.300765157827</v>
      </c>
      <c r="T450" s="86"/>
      <c r="U450" s="87" t="n">
        <f aca="false">J450-S450</f>
        <v>-836.728765157827</v>
      </c>
      <c r="V450" s="88" t="n">
        <v>62000</v>
      </c>
      <c r="W450" s="73" t="n">
        <v>5.307</v>
      </c>
      <c r="X450" s="87" t="n">
        <f aca="false">(W450+S450)/V450*100</f>
        <v>1.35904478251262</v>
      </c>
      <c r="Y450" s="0" t="str">
        <f aca="false">IF(AB450=1,"Предпосевная обработка",IF(AB450=2,"Внесение удобрений",IF(AB450=3,"Уборка","Введите коректное значение")))</f>
        <v>Введите коректное значение</v>
      </c>
      <c r="Z450" s="0" t="s">
        <v>135</v>
      </c>
      <c r="AA450" s="86"/>
      <c r="AI450" s="88"/>
    </row>
    <row r="451" customFormat="false" ht="15" hidden="false" customHeight="false" outlineLevel="0" collapsed="false">
      <c r="A451" s="59" t="n">
        <v>449</v>
      </c>
      <c r="B451" s="0" t="s">
        <v>136</v>
      </c>
      <c r="C451" s="85" t="n">
        <v>0.9</v>
      </c>
      <c r="D451" s="86" t="n">
        <v>0.645</v>
      </c>
      <c r="E451" s="87" t="n">
        <f aca="false">D451/C451</f>
        <v>0.716666666666667</v>
      </c>
      <c r="F451" s="88" t="n">
        <f aca="false">IF(B451="Предпосевная обработка",300,IF(B451="Внесение удобрений",90,IF(B451="Уборка",1893,"Введите коректное значение")))</f>
        <v>300</v>
      </c>
      <c r="G451" s="88" t="n">
        <v>2124</v>
      </c>
      <c r="H451" s="87" t="n">
        <f aca="false">(F451/G451)*100</f>
        <v>14.1242937853107</v>
      </c>
      <c r="I451" s="88" t="n">
        <v>28</v>
      </c>
      <c r="J451" s="87" t="n">
        <f aca="false">C451*L451</f>
        <v>0.396</v>
      </c>
      <c r="K451" s="86" t="n">
        <f aca="false">J451*3.67</f>
        <v>1.45332</v>
      </c>
      <c r="L451" s="86" t="n">
        <v>0.44</v>
      </c>
      <c r="M451" s="87" t="n">
        <f aca="false">(N451*O451)+(P451+Q451+R451)</f>
        <v>290</v>
      </c>
      <c r="N451" s="62" t="n">
        <v>300</v>
      </c>
      <c r="O451" s="0" t="n">
        <f aca="false">IF(Z451="Дизельное топливо",2.6,
 IF(Z451="Бензин",2.3,
 IF(Z451="Минеральные удобрения",0.89, IF(Z451="Пестициды",4.93,
 IF(Z451="Электроэнергия",0.5,"Введите коректное значение" )))))</f>
        <v>0.89</v>
      </c>
      <c r="P451" s="88" t="n">
        <v>12</v>
      </c>
      <c r="Q451" s="88" t="n">
        <v>2</v>
      </c>
      <c r="R451" s="88" t="n">
        <v>9</v>
      </c>
      <c r="S451" s="86" t="n">
        <f aca="false">M451+J451+E451+H451</f>
        <v>305.236960451977</v>
      </c>
      <c r="T451" s="86"/>
      <c r="U451" s="87" t="n">
        <f aca="false">J451-S451</f>
        <v>-304.840960451977</v>
      </c>
      <c r="V451" s="88" t="n">
        <v>45000</v>
      </c>
      <c r="W451" s="73" t="n">
        <v>4.464</v>
      </c>
      <c r="X451" s="87" t="n">
        <f aca="false">(W451+S451)/V451*100</f>
        <v>0.68822435655995</v>
      </c>
      <c r="Y451" s="0" t="str">
        <f aca="false">IF(AB451=1,"Предпосевная обработка",IF(AB451=2,"Внесение удобрений",IF(AB451=3,"Уборка","Введите коректное значение")))</f>
        <v>Введите коректное значение</v>
      </c>
      <c r="Z451" s="0" t="s">
        <v>133</v>
      </c>
      <c r="AA451" s="86"/>
      <c r="AI451" s="88"/>
    </row>
    <row r="452" customFormat="false" ht="15" hidden="false" customHeight="false" outlineLevel="0" collapsed="false">
      <c r="A452" s="59" t="n">
        <v>450</v>
      </c>
      <c r="B452" s="0" t="s">
        <v>132</v>
      </c>
      <c r="C452" s="85" t="n">
        <v>0.8</v>
      </c>
      <c r="D452" s="86" t="n">
        <v>0.645</v>
      </c>
      <c r="E452" s="87" t="n">
        <f aca="false">D452/C452</f>
        <v>0.80625</v>
      </c>
      <c r="F452" s="88" t="n">
        <f aca="false">IF(B452="Предпосевная обработка",300,IF(B452="Внесение удобрений",90,IF(B452="Уборка",1893,"Введите коректное значение")))</f>
        <v>1893</v>
      </c>
      <c r="G452" s="88" t="n">
        <v>2209</v>
      </c>
      <c r="H452" s="87" t="n">
        <f aca="false">(F452/G452)*100</f>
        <v>85.6948845631507</v>
      </c>
      <c r="I452" s="88" t="n">
        <v>19</v>
      </c>
      <c r="J452" s="87" t="n">
        <f aca="false">C452*L452</f>
        <v>0.352</v>
      </c>
      <c r="K452" s="86" t="n">
        <f aca="false">J452*3.67</f>
        <v>1.29184</v>
      </c>
      <c r="L452" s="86" t="n">
        <v>0.44</v>
      </c>
      <c r="M452" s="87" t="n">
        <f aca="false">(N452*O452)+(P452+Q452+R452)</f>
        <v>538.2</v>
      </c>
      <c r="N452" s="62" t="n">
        <v>224</v>
      </c>
      <c r="O452" s="0" t="n">
        <f aca="false">IF(Z452="Дизельное топливо",2.6,
 IF(Z452="Бензин",2.3,
 IF(Z452="Минеральные удобрения",0.89, IF(Z452="Пестициды",4.93,
 IF(Z452="Электроэнергия",0.5,"Введите коректное значение" )))))</f>
        <v>2.3</v>
      </c>
      <c r="P452" s="88" t="n">
        <v>13</v>
      </c>
      <c r="Q452" s="88" t="n">
        <v>1</v>
      </c>
      <c r="R452" s="88" t="n">
        <v>9</v>
      </c>
      <c r="S452" s="86" t="n">
        <f aca="false">M452+J452+E452+H452</f>
        <v>625.053134563151</v>
      </c>
      <c r="T452" s="86"/>
      <c r="U452" s="87" t="n">
        <f aca="false">J452-S452</f>
        <v>-624.701134563151</v>
      </c>
      <c r="V452" s="88" t="n">
        <v>53000</v>
      </c>
      <c r="W452" s="73" t="n">
        <v>4.116</v>
      </c>
      <c r="X452" s="87" t="n">
        <f aca="false">(W452+S452)/V452*100</f>
        <v>1.18711157464745</v>
      </c>
      <c r="Y452" s="0" t="str">
        <f aca="false">IF(AB452=1,"Предпосевная обработка",IF(AB452=2,"Внесение удобрений",IF(AB452=3,"Уборка","Введите коректное значение")))</f>
        <v>Введите коректное значение</v>
      </c>
      <c r="Z452" s="0" t="s">
        <v>135</v>
      </c>
      <c r="AA452" s="86"/>
      <c r="AI452" s="88"/>
    </row>
    <row r="453" customFormat="false" ht="15" hidden="false" customHeight="false" outlineLevel="0" collapsed="false">
      <c r="A453" s="59" t="n">
        <v>451</v>
      </c>
      <c r="B453" s="0" t="s">
        <v>134</v>
      </c>
      <c r="C453" s="85" t="n">
        <v>4.2</v>
      </c>
      <c r="D453" s="86" t="n">
        <v>0.645</v>
      </c>
      <c r="E453" s="87" t="n">
        <f aca="false">D453/C453</f>
        <v>0.153571428571429</v>
      </c>
      <c r="F453" s="88" t="n">
        <f aca="false">IF(B453="Предпосевная обработка",300,IF(B453="Внесение удобрений",90,IF(B453="Уборка",1893,"Введите коректное значение")))</f>
        <v>90</v>
      </c>
      <c r="G453" s="88" t="n">
        <v>2395</v>
      </c>
      <c r="H453" s="87" t="n">
        <f aca="false">(F453/G453)*100</f>
        <v>3.75782881002088</v>
      </c>
      <c r="I453" s="88" t="n">
        <v>22</v>
      </c>
      <c r="J453" s="87" t="n">
        <f aca="false">C453*L453</f>
        <v>1.848</v>
      </c>
      <c r="K453" s="86" t="n">
        <f aca="false">J453*3.67</f>
        <v>6.78216</v>
      </c>
      <c r="L453" s="86" t="n">
        <v>0.44</v>
      </c>
      <c r="M453" s="87" t="n">
        <f aca="false">(N453*O453)+(P453+Q453+R453)</f>
        <v>119</v>
      </c>
      <c r="N453" s="62" t="n">
        <v>198</v>
      </c>
      <c r="O453" s="0" t="n">
        <f aca="false">IF(Z453="Дизельное топливо",2.6,
 IF(Z453="Бензин",2.3,
 IF(Z453="Минеральные удобрения",0.89, IF(Z453="Пестициды",4.93,
 IF(Z453="Электроэнергия",0.5,"Введите коректное значение" )))))</f>
        <v>0.5</v>
      </c>
      <c r="P453" s="88" t="n">
        <v>11</v>
      </c>
      <c r="Q453" s="88" t="n">
        <v>2</v>
      </c>
      <c r="R453" s="88" t="n">
        <v>7</v>
      </c>
      <c r="S453" s="86" t="n">
        <f aca="false">M453+J453+E453+H453</f>
        <v>124.759400238592</v>
      </c>
      <c r="T453" s="86"/>
      <c r="U453" s="87" t="n">
        <f aca="false">J453-S453</f>
        <v>-122.911400238592</v>
      </c>
      <c r="V453" s="88" t="n">
        <v>51000</v>
      </c>
      <c r="W453" s="73" t="n">
        <v>5.673</v>
      </c>
      <c r="X453" s="87" t="n">
        <f aca="false">(W453+S453)/V453*100</f>
        <v>0.255749804389397</v>
      </c>
      <c r="Y453" s="0" t="str">
        <f aca="false">IF(AB453=1,"Предпосевная обработка",IF(AB453=2,"Внесение удобрений",IF(AB453=3,"Уборка","Введите коректное значение")))</f>
        <v>Введите коректное значение</v>
      </c>
      <c r="Z453" s="0" t="s">
        <v>139</v>
      </c>
      <c r="AA453" s="86"/>
      <c r="AI453" s="88"/>
    </row>
    <row r="454" customFormat="false" ht="15" hidden="false" customHeight="false" outlineLevel="0" collapsed="false">
      <c r="A454" s="59" t="n">
        <v>452</v>
      </c>
      <c r="B454" s="0" t="s">
        <v>136</v>
      </c>
      <c r="C454" s="85" t="n">
        <v>4.7</v>
      </c>
      <c r="D454" s="86" t="n">
        <v>0.645</v>
      </c>
      <c r="E454" s="87" t="n">
        <f aca="false">D454/C454</f>
        <v>0.137234042553192</v>
      </c>
      <c r="F454" s="88" t="n">
        <f aca="false">IF(B454="Предпосевная обработка",300,IF(B454="Внесение удобрений",90,IF(B454="Уборка",1893,"Введите коректное значение")))</f>
        <v>300</v>
      </c>
      <c r="G454" s="88" t="n">
        <v>2498</v>
      </c>
      <c r="H454" s="87" t="n">
        <f aca="false">(F454/G454)*100</f>
        <v>12.0096076861489</v>
      </c>
      <c r="I454" s="88" t="n">
        <v>11</v>
      </c>
      <c r="J454" s="87" t="n">
        <f aca="false">C454*L454</f>
        <v>2.068</v>
      </c>
      <c r="K454" s="86" t="n">
        <f aca="false">J454*3.67</f>
        <v>7.58956</v>
      </c>
      <c r="L454" s="86" t="n">
        <v>0.44</v>
      </c>
      <c r="M454" s="87" t="n">
        <f aca="false">(N454*O454)+(P454+Q454+R454)</f>
        <v>253.5</v>
      </c>
      <c r="N454" s="62" t="n">
        <v>465</v>
      </c>
      <c r="O454" s="0" t="n">
        <f aca="false">IF(Z454="Дизельное топливо",2.6,
 IF(Z454="Бензин",2.3,
 IF(Z454="Минеральные удобрения",0.89, IF(Z454="Пестициды",4.93,
 IF(Z454="Электроэнергия",0.5,"Введите коректное значение" )))))</f>
        <v>0.5</v>
      </c>
      <c r="P454" s="88" t="n">
        <v>12</v>
      </c>
      <c r="Q454" s="88" t="n">
        <v>2</v>
      </c>
      <c r="R454" s="88" t="n">
        <v>7</v>
      </c>
      <c r="S454" s="86" t="n">
        <f aca="false">M454+J454+E454+H454</f>
        <v>267.714841728702</v>
      </c>
      <c r="T454" s="86"/>
      <c r="U454" s="87" t="n">
        <f aca="false">J454-S454</f>
        <v>-265.646841728702</v>
      </c>
      <c r="V454" s="88" t="n">
        <v>65000</v>
      </c>
      <c r="W454" s="73" t="n">
        <v>4.224</v>
      </c>
      <c r="X454" s="87" t="n">
        <f aca="false">(W454+S454)/V454*100</f>
        <v>0.418367448813388</v>
      </c>
      <c r="Y454" s="0" t="str">
        <f aca="false">IF(AB454=1,"Предпосевная обработка",IF(AB454=2,"Внесение удобрений",IF(AB454=3,"Уборка","Введите коректное значение")))</f>
        <v>Введите коректное значение</v>
      </c>
      <c r="Z454" s="0" t="s">
        <v>139</v>
      </c>
      <c r="AA454" s="86"/>
      <c r="AI454" s="88"/>
    </row>
    <row r="455" customFormat="false" ht="15" hidden="false" customHeight="false" outlineLevel="0" collapsed="false">
      <c r="A455" s="59" t="n">
        <v>453</v>
      </c>
      <c r="B455" s="0" t="s">
        <v>136</v>
      </c>
      <c r="C455" s="85" t="n">
        <v>1.8</v>
      </c>
      <c r="D455" s="86" t="n">
        <v>0.645</v>
      </c>
      <c r="E455" s="87" t="n">
        <f aca="false">D455/C455</f>
        <v>0.358333333333333</v>
      </c>
      <c r="F455" s="88" t="n">
        <f aca="false">IF(B455="Предпосевная обработка",300,IF(B455="Внесение удобрений",90,IF(B455="Уборка",1893,"Введите коректное значение")))</f>
        <v>300</v>
      </c>
      <c r="G455" s="88" t="n">
        <v>2087</v>
      </c>
      <c r="H455" s="87" t="n">
        <f aca="false">(F455/G455)*100</f>
        <v>14.3747005270724</v>
      </c>
      <c r="I455" s="88" t="n">
        <v>18</v>
      </c>
      <c r="J455" s="87" t="n">
        <f aca="false">C455*L455</f>
        <v>0.792</v>
      </c>
      <c r="K455" s="86" t="n">
        <f aca="false">J455*3.67</f>
        <v>2.90664</v>
      </c>
      <c r="L455" s="86" t="n">
        <v>0.44</v>
      </c>
      <c r="M455" s="87" t="n">
        <f aca="false">(N455*O455)+(P455+Q455+R455)</f>
        <v>1022</v>
      </c>
      <c r="N455" s="62" t="n">
        <v>385</v>
      </c>
      <c r="O455" s="0" t="n">
        <f aca="false">IF(Z455="Дизельное топливо",2.6,
 IF(Z455="Бензин",2.3,
 IF(Z455="Минеральные удобрения",0.89, IF(Z455="Пестициды",4.93,
 IF(Z455="Электроэнергия",0.5,"Введите коректное значение" )))))</f>
        <v>2.6</v>
      </c>
      <c r="P455" s="88" t="n">
        <v>12</v>
      </c>
      <c r="Q455" s="88" t="n">
        <v>1</v>
      </c>
      <c r="R455" s="88" t="n">
        <v>8</v>
      </c>
      <c r="S455" s="86" t="n">
        <f aca="false">M455+J455+E455+H455</f>
        <v>1037.52503386041</v>
      </c>
      <c r="T455" s="86"/>
      <c r="U455" s="87" t="n">
        <f aca="false">J455-S455</f>
        <v>-1036.73303386041</v>
      </c>
      <c r="V455" s="88" t="n">
        <v>51000</v>
      </c>
      <c r="W455" s="73" t="n">
        <v>5.551</v>
      </c>
      <c r="X455" s="87" t="n">
        <f aca="false">(W455+S455)/V455*100</f>
        <v>2.04524712521648</v>
      </c>
      <c r="Y455" s="0" t="str">
        <f aca="false">IF(AB455=1,"Предпосевная обработка",IF(AB455=2,"Внесение удобрений",IF(AB455=3,"Уборка","Введите коректное значение")))</f>
        <v>Введите коректное значение</v>
      </c>
      <c r="Z455" s="0" t="s">
        <v>137</v>
      </c>
      <c r="AA455" s="86"/>
      <c r="AI455" s="88"/>
    </row>
    <row r="456" customFormat="false" ht="15" hidden="false" customHeight="false" outlineLevel="0" collapsed="false">
      <c r="A456" s="59" t="n">
        <v>454</v>
      </c>
      <c r="B456" s="0" t="s">
        <v>136</v>
      </c>
      <c r="C456" s="85" t="n">
        <v>1.6</v>
      </c>
      <c r="D456" s="86" t="n">
        <v>0.645</v>
      </c>
      <c r="E456" s="87" t="n">
        <f aca="false">D456/C456</f>
        <v>0.403125</v>
      </c>
      <c r="F456" s="88" t="n">
        <f aca="false">IF(B456="Предпосевная обработка",300,IF(B456="Внесение удобрений",90,IF(B456="Уборка",1893,"Введите коректное значение")))</f>
        <v>300</v>
      </c>
      <c r="G456" s="88" t="n">
        <v>2200</v>
      </c>
      <c r="H456" s="87" t="n">
        <f aca="false">(F456/G456)*100</f>
        <v>13.6363636363636</v>
      </c>
      <c r="I456" s="88" t="n">
        <v>29</v>
      </c>
      <c r="J456" s="87" t="n">
        <f aca="false">C456*L456</f>
        <v>0.704</v>
      </c>
      <c r="K456" s="86" t="n">
        <f aca="false">J456*3.67</f>
        <v>2.58368</v>
      </c>
      <c r="L456" s="86" t="n">
        <v>0.44</v>
      </c>
      <c r="M456" s="87" t="n">
        <f aca="false">(N456*O456)+(P456+Q456+R456)</f>
        <v>100.5</v>
      </c>
      <c r="N456" s="62" t="n">
        <v>161</v>
      </c>
      <c r="O456" s="0" t="n">
        <f aca="false">IF(Z456="Дизельное топливо",2.6,
 IF(Z456="Бензин",2.3,
 IF(Z456="Минеральные удобрения",0.89, IF(Z456="Пестициды",4.93,
 IF(Z456="Электроэнергия",0.5,"Введите коректное значение" )))))</f>
        <v>0.5</v>
      </c>
      <c r="P456" s="88" t="n">
        <v>11</v>
      </c>
      <c r="Q456" s="88" t="n">
        <v>2</v>
      </c>
      <c r="R456" s="88" t="n">
        <v>7</v>
      </c>
      <c r="S456" s="86" t="n">
        <f aca="false">M456+J456+E456+H456</f>
        <v>115.243488636364</v>
      </c>
      <c r="T456" s="86"/>
      <c r="U456" s="87" t="n">
        <f aca="false">J456-S456</f>
        <v>-114.539488636364</v>
      </c>
      <c r="V456" s="88" t="n">
        <v>62000</v>
      </c>
      <c r="W456" s="73" t="n">
        <v>3.78</v>
      </c>
      <c r="X456" s="87" t="n">
        <f aca="false">(W456+S456)/V456*100</f>
        <v>0.191973368768328</v>
      </c>
      <c r="Y456" s="0" t="str">
        <f aca="false">IF(AB456=1,"Предпосевная обработка",IF(AB456=2,"Внесение удобрений",IF(AB456=3,"Уборка","Введите коректное значение")))</f>
        <v>Введите коректное значение</v>
      </c>
      <c r="Z456" s="0" t="s">
        <v>139</v>
      </c>
      <c r="AA456" s="86"/>
      <c r="AI456" s="88"/>
    </row>
    <row r="457" customFormat="false" ht="15" hidden="false" customHeight="false" outlineLevel="0" collapsed="false">
      <c r="A457" s="59" t="n">
        <v>455</v>
      </c>
      <c r="B457" s="0" t="s">
        <v>136</v>
      </c>
      <c r="C457" s="85" t="n">
        <v>1</v>
      </c>
      <c r="D457" s="86" t="n">
        <v>0.645</v>
      </c>
      <c r="E457" s="87" t="n">
        <f aca="false">D457/C457</f>
        <v>0.645</v>
      </c>
      <c r="F457" s="88" t="n">
        <f aca="false">IF(B457="Предпосевная обработка",300,IF(B457="Внесение удобрений",90,IF(B457="Уборка",1893,"Введите коректное значение")))</f>
        <v>300</v>
      </c>
      <c r="G457" s="88" t="n">
        <v>2433</v>
      </c>
      <c r="H457" s="87" t="n">
        <f aca="false">(F457/G457)*100</f>
        <v>12.3304562268804</v>
      </c>
      <c r="I457" s="88" t="n">
        <v>20</v>
      </c>
      <c r="J457" s="87" t="n">
        <f aca="false">C457*L457</f>
        <v>0.44</v>
      </c>
      <c r="K457" s="86" t="n">
        <f aca="false">J457*3.67</f>
        <v>1.6148</v>
      </c>
      <c r="L457" s="86" t="n">
        <v>0.44</v>
      </c>
      <c r="M457" s="87" t="n">
        <f aca="false">(N457*O457)+(P457+Q457+R457)</f>
        <v>677.2</v>
      </c>
      <c r="N457" s="62" t="n">
        <v>252</v>
      </c>
      <c r="O457" s="0" t="n">
        <f aca="false">IF(Z457="Дизельное топливо",2.6,
 IF(Z457="Бензин",2.3,
 IF(Z457="Минеральные удобрения",0.89, IF(Z457="Пестициды",4.93,
 IF(Z457="Электроэнергия",0.5,"Введите коректное значение" )))))</f>
        <v>2.6</v>
      </c>
      <c r="P457" s="88" t="n">
        <v>12</v>
      </c>
      <c r="Q457" s="88" t="n">
        <v>1</v>
      </c>
      <c r="R457" s="88" t="n">
        <v>9</v>
      </c>
      <c r="S457" s="86" t="n">
        <f aca="false">M457+J457+E457+H457</f>
        <v>690.615456226881</v>
      </c>
      <c r="T457" s="86"/>
      <c r="U457" s="87" t="n">
        <f aca="false">J457-S457</f>
        <v>-690.17545622688</v>
      </c>
      <c r="V457" s="88" t="n">
        <v>49000</v>
      </c>
      <c r="W457" s="73" t="n">
        <v>5.429</v>
      </c>
      <c r="X457" s="87" t="n">
        <f aca="false">(W457+S457)/V457*100</f>
        <v>1.42049889025894</v>
      </c>
      <c r="Y457" s="0" t="str">
        <f aca="false">IF(AB457=1,"Предпосевная обработка",IF(AB457=2,"Внесение удобрений",IF(AB457=3,"Уборка","Введите коректное значение")))</f>
        <v>Введите коректное значение</v>
      </c>
      <c r="Z457" s="0" t="s">
        <v>137</v>
      </c>
      <c r="AA457" s="86"/>
      <c r="AI457" s="88"/>
    </row>
    <row r="458" customFormat="false" ht="15" hidden="false" customHeight="false" outlineLevel="0" collapsed="false">
      <c r="A458" s="59" t="n">
        <v>456</v>
      </c>
      <c r="B458" s="0" t="s">
        <v>134</v>
      </c>
      <c r="C458" s="85" t="n">
        <v>4.2</v>
      </c>
      <c r="D458" s="86" t="n">
        <v>0.645</v>
      </c>
      <c r="E458" s="87" t="n">
        <f aca="false">D458/C458</f>
        <v>0.153571428571429</v>
      </c>
      <c r="F458" s="88" t="n">
        <f aca="false">IF(B458="Предпосевная обработка",300,IF(B458="Внесение удобрений",90,IF(B458="Уборка",1893,"Введите коректное значение")))</f>
        <v>90</v>
      </c>
      <c r="G458" s="88" t="n">
        <v>2228</v>
      </c>
      <c r="H458" s="87" t="n">
        <f aca="false">(F458/G458)*100</f>
        <v>4.0394973070018</v>
      </c>
      <c r="I458" s="88" t="n">
        <v>10</v>
      </c>
      <c r="J458" s="87" t="n">
        <f aca="false">C458*L458</f>
        <v>1.848</v>
      </c>
      <c r="K458" s="86" t="n">
        <f aca="false">J458*3.67</f>
        <v>6.78216</v>
      </c>
      <c r="L458" s="86" t="n">
        <v>0.44</v>
      </c>
      <c r="M458" s="87" t="n">
        <f aca="false">(N458*O458)+(P458+Q458+R458)</f>
        <v>823.4</v>
      </c>
      <c r="N458" s="62" t="n">
        <v>348</v>
      </c>
      <c r="O458" s="0" t="n">
        <f aca="false">IF(Z458="Дизельное топливо",2.6,
 IF(Z458="Бензин",2.3,
 IF(Z458="Минеральные удобрения",0.89, IF(Z458="Пестициды",4.93,
 IF(Z458="Электроэнергия",0.5,"Введите коректное значение" )))))</f>
        <v>2.3</v>
      </c>
      <c r="P458" s="88" t="n">
        <v>13</v>
      </c>
      <c r="Q458" s="88" t="n">
        <v>2</v>
      </c>
      <c r="R458" s="88" t="n">
        <v>8</v>
      </c>
      <c r="S458" s="86" t="n">
        <f aca="false">M458+J458+E458+H458</f>
        <v>829.441068735573</v>
      </c>
      <c r="T458" s="86"/>
      <c r="U458" s="87" t="n">
        <f aca="false">J458-S458</f>
        <v>-827.593068735573</v>
      </c>
      <c r="V458" s="88" t="n">
        <v>57000</v>
      </c>
      <c r="W458" s="73" t="n">
        <v>5.984</v>
      </c>
      <c r="X458" s="87" t="n">
        <f aca="false">(W458+S458)/V458*100</f>
        <v>1.46565801532557</v>
      </c>
      <c r="Y458" s="0" t="str">
        <f aca="false">IF(AB458=1,"Предпосевная обработка",IF(AB458=2,"Внесение удобрений",IF(AB458=3,"Уборка","Введите коректное значение")))</f>
        <v>Введите коректное значение</v>
      </c>
      <c r="Z458" s="0" t="s">
        <v>135</v>
      </c>
      <c r="AA458" s="86"/>
      <c r="AI458" s="88"/>
    </row>
    <row r="459" customFormat="false" ht="15" hidden="false" customHeight="false" outlineLevel="0" collapsed="false">
      <c r="A459" s="59" t="n">
        <v>457</v>
      </c>
      <c r="B459" s="0" t="s">
        <v>134</v>
      </c>
      <c r="C459" s="85" t="n">
        <v>5.4</v>
      </c>
      <c r="D459" s="86" t="n">
        <v>0.645</v>
      </c>
      <c r="E459" s="87" t="n">
        <f aca="false">D459/C459</f>
        <v>0.119444444444444</v>
      </c>
      <c r="F459" s="88" t="n">
        <f aca="false">IF(B459="Предпосевная обработка",300,IF(B459="Внесение удобрений",90,IF(B459="Уборка",1893,"Введите коректное значение")))</f>
        <v>90</v>
      </c>
      <c r="G459" s="88" t="n">
        <v>2359</v>
      </c>
      <c r="H459" s="87" t="n">
        <f aca="false">(F459/G459)*100</f>
        <v>3.81517592200085</v>
      </c>
      <c r="I459" s="88" t="n">
        <v>15</v>
      </c>
      <c r="J459" s="87" t="n">
        <f aca="false">C459*L459</f>
        <v>2.376</v>
      </c>
      <c r="K459" s="86" t="n">
        <f aca="false">J459*3.67</f>
        <v>8.71992</v>
      </c>
      <c r="L459" s="86" t="n">
        <v>0.44</v>
      </c>
      <c r="M459" s="87" t="n">
        <f aca="false">(N459*O459)+(P459+Q459+R459)</f>
        <v>1262.8</v>
      </c>
      <c r="N459" s="62" t="n">
        <v>478</v>
      </c>
      <c r="O459" s="0" t="n">
        <f aca="false">IF(Z459="Дизельное топливо",2.6,
 IF(Z459="Бензин",2.3,
 IF(Z459="Минеральные удобрения",0.89, IF(Z459="Пестициды",4.93,
 IF(Z459="Электроэнергия",0.5,"Введите коректное значение" )))))</f>
        <v>2.6</v>
      </c>
      <c r="P459" s="88" t="n">
        <v>10</v>
      </c>
      <c r="Q459" s="88" t="n">
        <v>2</v>
      </c>
      <c r="R459" s="88" t="n">
        <v>8</v>
      </c>
      <c r="S459" s="86" t="n">
        <f aca="false">M459+J459+E459+H459</f>
        <v>1269.11062036645</v>
      </c>
      <c r="T459" s="86"/>
      <c r="U459" s="87" t="n">
        <f aca="false">J459-S459</f>
        <v>-1266.73462036645</v>
      </c>
      <c r="V459" s="88" t="n">
        <v>49000</v>
      </c>
      <c r="W459" s="73" t="n">
        <v>4.002</v>
      </c>
      <c r="X459" s="87" t="n">
        <f aca="false">(W459+S459)/V459*100</f>
        <v>2.59818902115601</v>
      </c>
      <c r="Y459" s="0" t="str">
        <f aca="false">IF(AB459=1,"Предпосевная обработка",IF(AB459=2,"Внесение удобрений",IF(AB459=3,"Уборка","Введите коректное значение")))</f>
        <v>Введите коректное значение</v>
      </c>
      <c r="Z459" s="0" t="s">
        <v>137</v>
      </c>
      <c r="AA459" s="86"/>
      <c r="AI459" s="88"/>
    </row>
    <row r="460" customFormat="false" ht="15" hidden="false" customHeight="false" outlineLevel="0" collapsed="false">
      <c r="A460" s="59" t="n">
        <v>458</v>
      </c>
      <c r="B460" s="0" t="s">
        <v>134</v>
      </c>
      <c r="C460" s="85" t="n">
        <v>4.2</v>
      </c>
      <c r="D460" s="86" t="n">
        <v>0.645</v>
      </c>
      <c r="E460" s="87" t="n">
        <f aca="false">D460/C460</f>
        <v>0.153571428571429</v>
      </c>
      <c r="F460" s="88" t="n">
        <f aca="false">IF(B460="Предпосевная обработка",300,IF(B460="Внесение удобрений",90,IF(B460="Уборка",1893,"Введите коректное значение")))</f>
        <v>90</v>
      </c>
      <c r="G460" s="88" t="n">
        <v>2455</v>
      </c>
      <c r="H460" s="87" t="n">
        <f aca="false">(F460/G460)*100</f>
        <v>3.66598778004073</v>
      </c>
      <c r="I460" s="88" t="n">
        <v>21</v>
      </c>
      <c r="J460" s="87" t="n">
        <f aca="false">C460*L460</f>
        <v>1.848</v>
      </c>
      <c r="K460" s="86" t="n">
        <f aca="false">J460*3.67</f>
        <v>6.78216</v>
      </c>
      <c r="L460" s="86" t="n">
        <v>0.44</v>
      </c>
      <c r="M460" s="87" t="n">
        <f aca="false">(N460*O460)+(P460+Q460+R460)</f>
        <v>156.5</v>
      </c>
      <c r="N460" s="62" t="n">
        <v>271</v>
      </c>
      <c r="O460" s="0" t="n">
        <f aca="false">IF(Z460="Дизельное топливо",2.6,
 IF(Z460="Бензин",2.3,
 IF(Z460="Минеральные удобрения",0.89, IF(Z460="Пестициды",4.93,
 IF(Z460="Электроэнергия",0.5,"Введите коректное значение" )))))</f>
        <v>0.5</v>
      </c>
      <c r="P460" s="88" t="n">
        <v>11</v>
      </c>
      <c r="Q460" s="88" t="n">
        <v>1</v>
      </c>
      <c r="R460" s="88" t="n">
        <v>9</v>
      </c>
      <c r="S460" s="86" t="n">
        <f aca="false">M460+J460+E460+H460</f>
        <v>162.167559208612</v>
      </c>
      <c r="T460" s="86"/>
      <c r="U460" s="87" t="n">
        <f aca="false">J460-S460</f>
        <v>-160.319559208612</v>
      </c>
      <c r="V460" s="88" t="n">
        <v>48000</v>
      </c>
      <c r="W460" s="73" t="n">
        <v>4.644</v>
      </c>
      <c r="X460" s="87" t="n">
        <f aca="false">(W460+S460)/V460*100</f>
        <v>0.347524081684609</v>
      </c>
      <c r="Y460" s="0" t="str">
        <f aca="false">IF(AB460=1,"Предпосевная обработка",IF(AB460=2,"Внесение удобрений",IF(AB460=3,"Уборка","Введите коректное значение")))</f>
        <v>Введите коректное значение</v>
      </c>
      <c r="Z460" s="0" t="s">
        <v>139</v>
      </c>
      <c r="AA460" s="86"/>
      <c r="AI460" s="88"/>
    </row>
    <row r="461" customFormat="false" ht="15" hidden="false" customHeight="false" outlineLevel="0" collapsed="false">
      <c r="A461" s="59" t="n">
        <v>459</v>
      </c>
      <c r="B461" s="0" t="s">
        <v>132</v>
      </c>
      <c r="C461" s="85" t="n">
        <v>1.8</v>
      </c>
      <c r="D461" s="86" t="n">
        <v>0.645</v>
      </c>
      <c r="E461" s="87" t="n">
        <f aca="false">D461/C461</f>
        <v>0.358333333333333</v>
      </c>
      <c r="F461" s="88" t="n">
        <f aca="false">IF(B461="Предпосевная обработка",300,IF(B461="Внесение удобрений",90,IF(B461="Уборка",1893,"Введите коректное значение")))</f>
        <v>1893</v>
      </c>
      <c r="G461" s="88" t="n">
        <v>2189</v>
      </c>
      <c r="H461" s="87" t="n">
        <f aca="false">(F461/G461)*100</f>
        <v>86.4778437642759</v>
      </c>
      <c r="I461" s="88" t="n">
        <v>30</v>
      </c>
      <c r="J461" s="87" t="n">
        <f aca="false">C461*L461</f>
        <v>0.792</v>
      </c>
      <c r="K461" s="86" t="n">
        <f aca="false">J461*3.67</f>
        <v>2.90664</v>
      </c>
      <c r="L461" s="86" t="n">
        <v>0.44</v>
      </c>
      <c r="M461" s="87" t="n">
        <f aca="false">(N461*O461)+(P461+Q461+R461)</f>
        <v>282.99</v>
      </c>
      <c r="N461" s="62" t="n">
        <v>291</v>
      </c>
      <c r="O461" s="0" t="n">
        <f aca="false">IF(Z461="Дизельное топливо",2.6,
 IF(Z461="Бензин",2.3,
 IF(Z461="Минеральные удобрения",0.89, IF(Z461="Пестициды",4.93,
 IF(Z461="Электроэнергия",0.5,"Введите коректное значение" )))))</f>
        <v>0.89</v>
      </c>
      <c r="P461" s="88" t="n">
        <v>15</v>
      </c>
      <c r="Q461" s="88" t="n">
        <v>2</v>
      </c>
      <c r="R461" s="88" t="n">
        <v>7</v>
      </c>
      <c r="S461" s="86" t="n">
        <f aca="false">M461+J461+E461+H461</f>
        <v>370.618177097609</v>
      </c>
      <c r="T461" s="86"/>
      <c r="U461" s="87" t="n">
        <f aca="false">J461-S461</f>
        <v>-369.826177097609</v>
      </c>
      <c r="V461" s="88" t="n">
        <v>55000</v>
      </c>
      <c r="W461" s="73" t="n">
        <v>4.094</v>
      </c>
      <c r="X461" s="87" t="n">
        <f aca="false">(W461+S461)/V461*100</f>
        <v>0.681294867450199</v>
      </c>
      <c r="Y461" s="0" t="str">
        <f aca="false">IF(AB461=1,"Предпосевная обработка",IF(AB461=2,"Внесение удобрений",IF(AB461=3,"Уборка","Введите коректное значение")))</f>
        <v>Введите коректное значение</v>
      </c>
      <c r="Z461" s="0" t="s">
        <v>133</v>
      </c>
      <c r="AA461" s="86"/>
      <c r="AI461" s="88"/>
    </row>
    <row r="462" customFormat="false" ht="15" hidden="false" customHeight="false" outlineLevel="0" collapsed="false">
      <c r="A462" s="59" t="n">
        <v>460</v>
      </c>
      <c r="B462" s="0" t="s">
        <v>132</v>
      </c>
      <c r="C462" s="85" t="n">
        <v>4.2</v>
      </c>
      <c r="D462" s="86" t="n">
        <v>0.645</v>
      </c>
      <c r="E462" s="87" t="n">
        <f aca="false">D462/C462</f>
        <v>0.153571428571429</v>
      </c>
      <c r="F462" s="88" t="n">
        <f aca="false">IF(B462="Предпосевная обработка",300,IF(B462="Внесение удобрений",90,IF(B462="Уборка",1893,"Введите коректное значение")))</f>
        <v>1893</v>
      </c>
      <c r="G462" s="88" t="n">
        <v>2167</v>
      </c>
      <c r="H462" s="87" t="n">
        <f aca="false">(F462/G462)*100</f>
        <v>87.3557914167051</v>
      </c>
      <c r="I462" s="88" t="n">
        <v>11</v>
      </c>
      <c r="J462" s="87" t="n">
        <f aca="false">C462*L462</f>
        <v>1.848</v>
      </c>
      <c r="K462" s="86" t="n">
        <f aca="false">J462*3.67</f>
        <v>6.78216</v>
      </c>
      <c r="L462" s="86" t="n">
        <v>0.44</v>
      </c>
      <c r="M462" s="87" t="n">
        <f aca="false">(N462*O462)+(P462+Q462+R462)</f>
        <v>1077.95</v>
      </c>
      <c r="N462" s="62" t="n">
        <v>215</v>
      </c>
      <c r="O462" s="0" t="n">
        <f aca="false">IF(Z462="Дизельное топливо",2.6,
 IF(Z462="Бензин",2.3,
 IF(Z462="Минеральные удобрения",0.89, IF(Z462="Пестициды",4.93,
 IF(Z462="Электроэнергия",0.5,"Введите коректное значение" )))))</f>
        <v>4.93</v>
      </c>
      <c r="P462" s="88" t="n">
        <v>10</v>
      </c>
      <c r="Q462" s="88" t="n">
        <v>1</v>
      </c>
      <c r="R462" s="88" t="n">
        <v>7</v>
      </c>
      <c r="S462" s="86" t="n">
        <f aca="false">M462+J462+E462+H462</f>
        <v>1167.30736284528</v>
      </c>
      <c r="T462" s="86"/>
      <c r="U462" s="87" t="n">
        <f aca="false">J462-S462</f>
        <v>-1165.45936284528</v>
      </c>
      <c r="V462" s="88" t="n">
        <v>49000</v>
      </c>
      <c r="W462" s="73" t="n">
        <v>4.895</v>
      </c>
      <c r="X462" s="87" t="n">
        <f aca="false">(W462+S462)/V462*100</f>
        <v>2.3922497200924</v>
      </c>
      <c r="Y462" s="0" t="str">
        <f aca="false">IF(AB462=1,"Предпосевная обработка",IF(AB462=2,"Внесение удобрений",IF(AB462=3,"Уборка","Введите коректное значение")))</f>
        <v>Введите коректное значение</v>
      </c>
      <c r="Z462" s="0" t="s">
        <v>138</v>
      </c>
      <c r="AA462" s="86"/>
      <c r="AI462" s="88"/>
    </row>
    <row r="463" customFormat="false" ht="15" hidden="false" customHeight="false" outlineLevel="0" collapsed="false">
      <c r="A463" s="59" t="n">
        <v>461</v>
      </c>
      <c r="B463" s="0" t="s">
        <v>132</v>
      </c>
      <c r="C463" s="85" t="n">
        <v>4.8</v>
      </c>
      <c r="D463" s="86" t="n">
        <v>0.645</v>
      </c>
      <c r="E463" s="87" t="n">
        <f aca="false">D463/C463</f>
        <v>0.134375</v>
      </c>
      <c r="F463" s="88" t="n">
        <f aca="false">IF(B463="Предпосевная обработка",300,IF(B463="Внесение удобрений",90,IF(B463="Уборка",1893,"Введите коректное значение")))</f>
        <v>1893</v>
      </c>
      <c r="G463" s="88" t="n">
        <v>2310</v>
      </c>
      <c r="H463" s="87" t="n">
        <f aca="false">(F463/G463)*100</f>
        <v>81.948051948052</v>
      </c>
      <c r="I463" s="88" t="n">
        <v>18</v>
      </c>
      <c r="J463" s="87" t="n">
        <f aca="false">C463*L463</f>
        <v>2.112</v>
      </c>
      <c r="K463" s="86" t="n">
        <f aca="false">J463*3.67</f>
        <v>7.75104</v>
      </c>
      <c r="L463" s="86" t="n">
        <v>0.44</v>
      </c>
      <c r="M463" s="87" t="n">
        <f aca="false">(N463*O463)+(P463+Q463+R463)</f>
        <v>339.4</v>
      </c>
      <c r="N463" s="62" t="n">
        <v>360</v>
      </c>
      <c r="O463" s="0" t="n">
        <f aca="false">IF(Z463="Дизельное топливо",2.6,
 IF(Z463="Бензин",2.3,
 IF(Z463="Минеральные удобрения",0.89, IF(Z463="Пестициды",4.93,
 IF(Z463="Электроэнергия",0.5,"Введите коректное значение" )))))</f>
        <v>0.89</v>
      </c>
      <c r="P463" s="88" t="n">
        <v>10</v>
      </c>
      <c r="Q463" s="88" t="n">
        <v>1</v>
      </c>
      <c r="R463" s="88" t="n">
        <v>8</v>
      </c>
      <c r="S463" s="86" t="n">
        <f aca="false">M463+J463+E463+H463</f>
        <v>423.594426948052</v>
      </c>
      <c r="T463" s="86"/>
      <c r="U463" s="87" t="n">
        <f aca="false">J463-S463</f>
        <v>-421.482426948052</v>
      </c>
      <c r="V463" s="88" t="n">
        <v>58000</v>
      </c>
      <c r="W463" s="73" t="n">
        <v>4.41</v>
      </c>
      <c r="X463" s="87" t="n">
        <f aca="false">(W463+S463)/V463*100</f>
        <v>0.737938667151814</v>
      </c>
      <c r="Y463" s="0" t="str">
        <f aca="false">IF(AB463=1,"Предпосевная обработка",IF(AB463=2,"Внесение удобрений",IF(AB463=3,"Уборка","Введите коректное значение")))</f>
        <v>Введите коректное значение</v>
      </c>
      <c r="Z463" s="0" t="s">
        <v>133</v>
      </c>
      <c r="AA463" s="86"/>
      <c r="AI463" s="88"/>
    </row>
    <row r="464" customFormat="false" ht="15" hidden="false" customHeight="false" outlineLevel="0" collapsed="false">
      <c r="A464" s="59" t="n">
        <v>462</v>
      </c>
      <c r="B464" s="0" t="s">
        <v>134</v>
      </c>
      <c r="C464" s="85" t="n">
        <v>1.5</v>
      </c>
      <c r="D464" s="86" t="n">
        <v>0.645</v>
      </c>
      <c r="E464" s="87" t="n">
        <f aca="false">D464/C464</f>
        <v>0.43</v>
      </c>
      <c r="F464" s="88" t="n">
        <f aca="false">IF(B464="Предпосевная обработка",300,IF(B464="Внесение удобрений",90,IF(B464="Уборка",1893,"Введите коректное значение")))</f>
        <v>90</v>
      </c>
      <c r="G464" s="88" t="n">
        <v>2446</v>
      </c>
      <c r="H464" s="87" t="n">
        <f aca="false">(F464/G464)*100</f>
        <v>3.67947669664759</v>
      </c>
      <c r="I464" s="88" t="n">
        <v>21</v>
      </c>
      <c r="J464" s="87" t="n">
        <f aca="false">C464*L464</f>
        <v>0.66</v>
      </c>
      <c r="K464" s="86" t="n">
        <f aca="false">J464*3.67</f>
        <v>2.4222</v>
      </c>
      <c r="L464" s="86" t="n">
        <v>0.44</v>
      </c>
      <c r="M464" s="87" t="n">
        <f aca="false">(N464*O464)+(P464+Q464+R464)</f>
        <v>1161.8</v>
      </c>
      <c r="N464" s="62" t="n">
        <v>438</v>
      </c>
      <c r="O464" s="0" t="n">
        <f aca="false">IF(Z464="Дизельное топливо",2.6,
 IF(Z464="Бензин",2.3,
 IF(Z464="Минеральные удобрения",0.89, IF(Z464="Пестициды",4.93,
 IF(Z464="Электроэнергия",0.5,"Введите коректное значение" )))))</f>
        <v>2.6</v>
      </c>
      <c r="P464" s="88" t="n">
        <v>13</v>
      </c>
      <c r="Q464" s="88" t="n">
        <v>1</v>
      </c>
      <c r="R464" s="88" t="n">
        <v>9</v>
      </c>
      <c r="S464" s="86" t="n">
        <f aca="false">M464+J464+E464+H464</f>
        <v>1166.56947669665</v>
      </c>
      <c r="T464" s="86"/>
      <c r="U464" s="87" t="n">
        <f aca="false">J464-S464</f>
        <v>-1165.90947669665</v>
      </c>
      <c r="V464" s="88" t="n">
        <v>64000</v>
      </c>
      <c r="W464" s="73" t="n">
        <v>4.183</v>
      </c>
      <c r="X464" s="87" t="n">
        <f aca="false">(W464+S464)/V464*100</f>
        <v>1.82930074483851</v>
      </c>
      <c r="Y464" s="0" t="str">
        <f aca="false">IF(AB464=1,"Предпосевная обработка",IF(AB464=2,"Внесение удобрений",IF(AB464=3,"Уборка","Введите коректное значение")))</f>
        <v>Введите коректное значение</v>
      </c>
      <c r="Z464" s="0" t="s">
        <v>137</v>
      </c>
      <c r="AA464" s="86"/>
      <c r="AI464" s="88"/>
    </row>
    <row r="465" customFormat="false" ht="15" hidden="false" customHeight="false" outlineLevel="0" collapsed="false">
      <c r="A465" s="59" t="n">
        <v>463</v>
      </c>
      <c r="B465" s="0" t="s">
        <v>136</v>
      </c>
      <c r="C465" s="85" t="n">
        <v>4</v>
      </c>
      <c r="D465" s="86" t="n">
        <v>0.645</v>
      </c>
      <c r="E465" s="87" t="n">
        <f aca="false">D465/C465</f>
        <v>0.16125</v>
      </c>
      <c r="F465" s="88" t="n">
        <f aca="false">IF(B465="Предпосевная обработка",300,IF(B465="Внесение удобрений",90,IF(B465="Уборка",1893,"Введите коректное значение")))</f>
        <v>300</v>
      </c>
      <c r="G465" s="88" t="n">
        <v>2437</v>
      </c>
      <c r="H465" s="87" t="n">
        <f aca="false">(F465/G465)*100</f>
        <v>12.3102174805088</v>
      </c>
      <c r="I465" s="88" t="n">
        <v>13</v>
      </c>
      <c r="J465" s="87" t="n">
        <f aca="false">C465*L465</f>
        <v>1.76</v>
      </c>
      <c r="K465" s="86" t="n">
        <f aca="false">J465*3.67</f>
        <v>6.4592</v>
      </c>
      <c r="L465" s="86" t="n">
        <v>0.44</v>
      </c>
      <c r="M465" s="87" t="n">
        <f aca="false">(N465*O465)+(P465+Q465+R465)</f>
        <v>1777.08</v>
      </c>
      <c r="N465" s="62" t="n">
        <v>356</v>
      </c>
      <c r="O465" s="0" t="n">
        <f aca="false">IF(Z465="Дизельное топливо",2.6,
 IF(Z465="Бензин",2.3,
 IF(Z465="Минеральные удобрения",0.89, IF(Z465="Пестициды",4.93,
 IF(Z465="Электроэнергия",0.5,"Введите коректное значение" )))))</f>
        <v>4.93</v>
      </c>
      <c r="P465" s="88" t="n">
        <v>14</v>
      </c>
      <c r="Q465" s="88" t="n">
        <v>1</v>
      </c>
      <c r="R465" s="88" t="n">
        <v>7</v>
      </c>
      <c r="S465" s="86" t="n">
        <f aca="false">M465+J465+E465+H465</f>
        <v>1791.31146748051</v>
      </c>
      <c r="T465" s="86"/>
      <c r="U465" s="87" t="n">
        <f aca="false">J465-S465</f>
        <v>-1789.55146748051</v>
      </c>
      <c r="V465" s="88" t="n">
        <v>56000</v>
      </c>
      <c r="W465" s="73" t="n">
        <v>4.05</v>
      </c>
      <c r="X465" s="87" t="n">
        <f aca="false">(W465+S465)/V465*100</f>
        <v>3.20600262050091</v>
      </c>
      <c r="Y465" s="0" t="str">
        <f aca="false">IF(AB465=1,"Предпосевная обработка",IF(AB465=2,"Внесение удобрений",IF(AB465=3,"Уборка","Введите коректное значение")))</f>
        <v>Введите коректное значение</v>
      </c>
      <c r="Z465" s="0" t="s">
        <v>138</v>
      </c>
      <c r="AA465" s="86"/>
      <c r="AI465" s="88"/>
    </row>
    <row r="466" customFormat="false" ht="15" hidden="false" customHeight="false" outlineLevel="0" collapsed="false">
      <c r="A466" s="59" t="n">
        <v>464</v>
      </c>
      <c r="B466" s="0" t="s">
        <v>134</v>
      </c>
      <c r="C466" s="85" t="n">
        <v>4.5</v>
      </c>
      <c r="D466" s="86" t="n">
        <v>0.645</v>
      </c>
      <c r="E466" s="87" t="n">
        <f aca="false">D466/C466</f>
        <v>0.143333333333333</v>
      </c>
      <c r="F466" s="88" t="n">
        <f aca="false">IF(B466="Предпосевная обработка",300,IF(B466="Внесение удобрений",90,IF(B466="Уборка",1893,"Введите коректное значение")))</f>
        <v>90</v>
      </c>
      <c r="G466" s="88" t="n">
        <v>2382</v>
      </c>
      <c r="H466" s="87" t="n">
        <f aca="false">(F466/G466)*100</f>
        <v>3.77833753148615</v>
      </c>
      <c r="I466" s="88" t="n">
        <v>21</v>
      </c>
      <c r="J466" s="87" t="n">
        <f aca="false">C466*L466</f>
        <v>1.98</v>
      </c>
      <c r="K466" s="86" t="n">
        <f aca="false">J466*3.67</f>
        <v>7.2666</v>
      </c>
      <c r="L466" s="86" t="n">
        <v>0.44</v>
      </c>
      <c r="M466" s="87" t="n">
        <f aca="false">(N466*O466)+(P466+Q466+R466)</f>
        <v>324.71</v>
      </c>
      <c r="N466" s="62" t="n">
        <v>339</v>
      </c>
      <c r="O466" s="0" t="n">
        <f aca="false">IF(Z466="Дизельное топливо",2.6,
 IF(Z466="Бензин",2.3,
 IF(Z466="Минеральные удобрения",0.89, IF(Z466="Пестициды",4.93,
 IF(Z466="Электроэнергия",0.5,"Введите коректное значение" )))))</f>
        <v>0.89</v>
      </c>
      <c r="P466" s="88" t="n">
        <v>13</v>
      </c>
      <c r="Q466" s="88" t="n">
        <v>2</v>
      </c>
      <c r="R466" s="88" t="n">
        <v>8</v>
      </c>
      <c r="S466" s="86" t="n">
        <f aca="false">M466+J466+E466+H466</f>
        <v>330.61167086482</v>
      </c>
      <c r="T466" s="86"/>
      <c r="U466" s="87" t="n">
        <f aca="false">J466-S466</f>
        <v>-328.631670864819</v>
      </c>
      <c r="V466" s="88" t="n">
        <v>56000</v>
      </c>
      <c r="W466" s="73" t="n">
        <v>6.052</v>
      </c>
      <c r="X466" s="87" t="n">
        <f aca="false">(W466+S466)/V466*100</f>
        <v>0.601185126544321</v>
      </c>
      <c r="Y466" s="0" t="str">
        <f aca="false">IF(AB466=1,"Предпосевная обработка",IF(AB466=2,"Внесение удобрений",IF(AB466=3,"Уборка","Введите коректное значение")))</f>
        <v>Введите коректное значение</v>
      </c>
      <c r="Z466" s="0" t="s">
        <v>133</v>
      </c>
      <c r="AA466" s="86"/>
      <c r="AI466" s="88"/>
    </row>
    <row r="467" customFormat="false" ht="15" hidden="false" customHeight="false" outlineLevel="0" collapsed="false">
      <c r="A467" s="59" t="n">
        <v>465</v>
      </c>
      <c r="B467" s="0" t="s">
        <v>132</v>
      </c>
      <c r="C467" s="85" t="n">
        <v>1</v>
      </c>
      <c r="D467" s="86" t="n">
        <v>0.645</v>
      </c>
      <c r="E467" s="87" t="n">
        <f aca="false">D467/C467</f>
        <v>0.645</v>
      </c>
      <c r="F467" s="88" t="n">
        <f aca="false">IF(B467="Предпосевная обработка",300,IF(B467="Внесение удобрений",90,IF(B467="Уборка",1893,"Введите коректное значение")))</f>
        <v>1893</v>
      </c>
      <c r="G467" s="88" t="n">
        <v>2214</v>
      </c>
      <c r="H467" s="87" t="n">
        <f aca="false">(F467/G467)*100</f>
        <v>85.5013550135501</v>
      </c>
      <c r="I467" s="88" t="n">
        <v>27</v>
      </c>
      <c r="J467" s="87" t="n">
        <f aca="false">C467*L467</f>
        <v>0.44</v>
      </c>
      <c r="K467" s="86" t="n">
        <f aca="false">J467*3.67</f>
        <v>1.6148</v>
      </c>
      <c r="L467" s="86" t="n">
        <v>0.44</v>
      </c>
      <c r="M467" s="87" t="n">
        <f aca="false">(N467*O467)+(P467+Q467+R467)</f>
        <v>839.38</v>
      </c>
      <c r="N467" s="62" t="n">
        <v>166</v>
      </c>
      <c r="O467" s="0" t="n">
        <f aca="false">IF(Z467="Дизельное топливо",2.6,
 IF(Z467="Бензин",2.3,
 IF(Z467="Минеральные удобрения",0.89, IF(Z467="Пестициды",4.93,
 IF(Z467="Электроэнергия",0.5,"Введите коректное значение" )))))</f>
        <v>4.93</v>
      </c>
      <c r="P467" s="88" t="n">
        <v>12</v>
      </c>
      <c r="Q467" s="88" t="n">
        <v>1</v>
      </c>
      <c r="R467" s="88" t="n">
        <v>8</v>
      </c>
      <c r="S467" s="86" t="n">
        <f aca="false">M467+J467+E467+H467</f>
        <v>925.96635501355</v>
      </c>
      <c r="T467" s="86"/>
      <c r="U467" s="87" t="n">
        <f aca="false">J467-S467</f>
        <v>-925.52635501355</v>
      </c>
      <c r="V467" s="88" t="n">
        <v>51000</v>
      </c>
      <c r="W467" s="73" t="n">
        <v>3.854</v>
      </c>
      <c r="X467" s="87" t="n">
        <f aca="false">(W467+S467)/V467*100</f>
        <v>1.82317716669324</v>
      </c>
      <c r="Y467" s="0" t="str">
        <f aca="false">IF(AB467=1,"Предпосевная обработка",IF(AB467=2,"Внесение удобрений",IF(AB467=3,"Уборка","Введите коректное значение")))</f>
        <v>Введите коректное значение</v>
      </c>
      <c r="Z467" s="0" t="s">
        <v>138</v>
      </c>
      <c r="AA467" s="86"/>
      <c r="AI467" s="88"/>
    </row>
    <row r="468" customFormat="false" ht="15" hidden="false" customHeight="false" outlineLevel="0" collapsed="false">
      <c r="A468" s="59" t="n">
        <v>466</v>
      </c>
      <c r="B468" s="0" t="s">
        <v>132</v>
      </c>
      <c r="C468" s="85" t="n">
        <v>3.4</v>
      </c>
      <c r="D468" s="86" t="n">
        <v>0.645</v>
      </c>
      <c r="E468" s="87" t="n">
        <f aca="false">D468/C468</f>
        <v>0.189705882352941</v>
      </c>
      <c r="F468" s="88" t="n">
        <f aca="false">IF(B468="Предпосевная обработка",300,IF(B468="Внесение удобрений",90,IF(B468="Уборка",1893,"Введите коректное значение")))</f>
        <v>1893</v>
      </c>
      <c r="G468" s="88" t="n">
        <v>2383</v>
      </c>
      <c r="H468" s="87" t="n">
        <f aca="false">(F468/G468)*100</f>
        <v>79.4376835921108</v>
      </c>
      <c r="I468" s="88" t="n">
        <v>28</v>
      </c>
      <c r="J468" s="87" t="n">
        <f aca="false">C468*L468</f>
        <v>1.496</v>
      </c>
      <c r="K468" s="86" t="n">
        <f aca="false">J468*3.67</f>
        <v>5.49032</v>
      </c>
      <c r="L468" s="86" t="n">
        <v>0.44</v>
      </c>
      <c r="M468" s="87" t="n">
        <f aca="false">(N468*O468)+(P468+Q468+R468)</f>
        <v>1874.68</v>
      </c>
      <c r="N468" s="62" t="n">
        <v>376</v>
      </c>
      <c r="O468" s="0" t="n">
        <f aca="false">IF(Z468="Дизельное топливо",2.6,
 IF(Z468="Бензин",2.3,
 IF(Z468="Минеральные удобрения",0.89, IF(Z468="Пестициды",4.93,
 IF(Z468="Электроэнергия",0.5,"Введите коректное значение" )))))</f>
        <v>4.93</v>
      </c>
      <c r="P468" s="88" t="n">
        <v>10</v>
      </c>
      <c r="Q468" s="88" t="n">
        <v>2</v>
      </c>
      <c r="R468" s="88" t="n">
        <v>9</v>
      </c>
      <c r="S468" s="86" t="n">
        <f aca="false">M468+J468+E468+H468</f>
        <v>1955.80338947446</v>
      </c>
      <c r="T468" s="86"/>
      <c r="U468" s="87" t="n">
        <f aca="false">J468-S468</f>
        <v>-1954.30738947446</v>
      </c>
      <c r="V468" s="88" t="n">
        <v>61000</v>
      </c>
      <c r="W468" s="73" t="n">
        <v>6.586</v>
      </c>
      <c r="X468" s="87" t="n">
        <f aca="false">(W468+S468)/V468*100</f>
        <v>3.21703178602371</v>
      </c>
      <c r="Y468" s="0" t="str">
        <f aca="false">IF(AB468=1,"Предпосевная обработка",IF(AB468=2,"Внесение удобрений",IF(AB468=3,"Уборка","Введите коректное значение")))</f>
        <v>Введите коректное значение</v>
      </c>
      <c r="Z468" s="0" t="s">
        <v>138</v>
      </c>
      <c r="AA468" s="86"/>
      <c r="AI468" s="88"/>
    </row>
    <row r="469" customFormat="false" ht="15" hidden="false" customHeight="false" outlineLevel="0" collapsed="false">
      <c r="A469" s="59" t="n">
        <v>467</v>
      </c>
      <c r="B469" s="0" t="s">
        <v>136</v>
      </c>
      <c r="C469" s="85" t="n">
        <v>5.9</v>
      </c>
      <c r="D469" s="86" t="n">
        <v>0.645</v>
      </c>
      <c r="E469" s="87" t="n">
        <f aca="false">D469/C469</f>
        <v>0.109322033898305</v>
      </c>
      <c r="F469" s="88" t="n">
        <f aca="false">IF(B469="Предпосевная обработка",300,IF(B469="Внесение удобрений",90,IF(B469="Уборка",1893,"Введите коректное значение")))</f>
        <v>300</v>
      </c>
      <c r="G469" s="88" t="n">
        <v>2292</v>
      </c>
      <c r="H469" s="87" t="n">
        <f aca="false">(F469/G469)*100</f>
        <v>13.0890052356021</v>
      </c>
      <c r="I469" s="88" t="n">
        <v>21</v>
      </c>
      <c r="J469" s="87" t="n">
        <f aca="false">C469*L469</f>
        <v>2.596</v>
      </c>
      <c r="K469" s="86" t="n">
        <f aca="false">J469*3.67</f>
        <v>9.52732</v>
      </c>
      <c r="L469" s="86" t="n">
        <v>0.44</v>
      </c>
      <c r="M469" s="87" t="n">
        <f aca="false">(N469*O469)+(P469+Q469+R469)</f>
        <v>224.5</v>
      </c>
      <c r="N469" s="62" t="n">
        <v>405</v>
      </c>
      <c r="O469" s="0" t="n">
        <f aca="false">IF(Z469="Дизельное топливо",2.6,
 IF(Z469="Бензин",2.3,
 IF(Z469="Минеральные удобрения",0.89, IF(Z469="Пестициды",4.93,
 IF(Z469="Электроэнергия",0.5,"Введите коректное значение" )))))</f>
        <v>0.5</v>
      </c>
      <c r="P469" s="88" t="n">
        <v>11</v>
      </c>
      <c r="Q469" s="88" t="n">
        <v>2</v>
      </c>
      <c r="R469" s="88" t="n">
        <v>9</v>
      </c>
      <c r="S469" s="86" t="n">
        <f aca="false">M469+J469+E469+H469</f>
        <v>240.2943272695</v>
      </c>
      <c r="T469" s="86"/>
      <c r="U469" s="87" t="n">
        <f aca="false">J469-S469</f>
        <v>-237.6983272695</v>
      </c>
      <c r="V469" s="88" t="n">
        <v>55000</v>
      </c>
      <c r="W469" s="73" t="n">
        <v>3.872</v>
      </c>
      <c r="X469" s="87" t="n">
        <f aca="false">(W469+S469)/V469*100</f>
        <v>0.443938776853637</v>
      </c>
      <c r="Y469" s="0" t="str">
        <f aca="false">IF(AB469=1,"Предпосевная обработка",IF(AB469=2,"Внесение удобрений",IF(AB469=3,"Уборка","Введите коректное значение")))</f>
        <v>Введите коректное значение</v>
      </c>
      <c r="Z469" s="0" t="s">
        <v>139</v>
      </c>
      <c r="AA469" s="86"/>
      <c r="AI469" s="88"/>
    </row>
    <row r="470" customFormat="false" ht="15" hidden="false" customHeight="false" outlineLevel="0" collapsed="false">
      <c r="A470" s="59" t="n">
        <v>468</v>
      </c>
      <c r="B470" s="0" t="s">
        <v>132</v>
      </c>
      <c r="C470" s="85" t="n">
        <v>4.6</v>
      </c>
      <c r="D470" s="86" t="n">
        <v>0.645</v>
      </c>
      <c r="E470" s="87" t="n">
        <f aca="false">D470/C470</f>
        <v>0.140217391304348</v>
      </c>
      <c r="F470" s="88" t="n">
        <f aca="false">IF(B470="Предпосевная обработка",300,IF(B470="Внесение удобрений",90,IF(B470="Уборка",1893,"Введите коректное значение")))</f>
        <v>1893</v>
      </c>
      <c r="G470" s="88" t="n">
        <v>2383</v>
      </c>
      <c r="H470" s="87" t="n">
        <f aca="false">(F470/G470)*100</f>
        <v>79.4376835921108</v>
      </c>
      <c r="I470" s="88" t="n">
        <v>25</v>
      </c>
      <c r="J470" s="87" t="n">
        <f aca="false">C470*L470</f>
        <v>2.024</v>
      </c>
      <c r="K470" s="86" t="n">
        <f aca="false">J470*3.67</f>
        <v>7.42808</v>
      </c>
      <c r="L470" s="86" t="n">
        <v>0.44</v>
      </c>
      <c r="M470" s="87" t="n">
        <f aca="false">(N470*O470)+(P470+Q470+R470)</f>
        <v>994.6</v>
      </c>
      <c r="N470" s="62" t="n">
        <v>422</v>
      </c>
      <c r="O470" s="0" t="n">
        <f aca="false">IF(Z470="Дизельное топливо",2.6,
 IF(Z470="Бензин",2.3,
 IF(Z470="Минеральные удобрения",0.89, IF(Z470="Пестициды",4.93,
 IF(Z470="Электроэнергия",0.5,"Введите коректное значение" )))))</f>
        <v>2.3</v>
      </c>
      <c r="P470" s="88" t="n">
        <v>14</v>
      </c>
      <c r="Q470" s="88" t="n">
        <v>2</v>
      </c>
      <c r="R470" s="88" t="n">
        <v>8</v>
      </c>
      <c r="S470" s="86" t="n">
        <f aca="false">M470+J470+E470+H470</f>
        <v>1076.20190098342</v>
      </c>
      <c r="T470" s="86"/>
      <c r="U470" s="87" t="n">
        <f aca="false">J470-S470</f>
        <v>-1074.17790098342</v>
      </c>
      <c r="V470" s="88" t="n">
        <v>62000</v>
      </c>
      <c r="W470" s="73" t="n">
        <v>3.48</v>
      </c>
      <c r="X470" s="87" t="n">
        <f aca="false">(W470+S470)/V470*100</f>
        <v>1.74142242094099</v>
      </c>
      <c r="Y470" s="0" t="str">
        <f aca="false">IF(AB470=1,"Предпосевная обработка",IF(AB470=2,"Внесение удобрений",IF(AB470=3,"Уборка","Введите коректное значение")))</f>
        <v>Введите коректное значение</v>
      </c>
      <c r="Z470" s="0" t="s">
        <v>135</v>
      </c>
      <c r="AA470" s="86"/>
      <c r="AI470" s="88"/>
    </row>
    <row r="471" customFormat="false" ht="15" hidden="false" customHeight="false" outlineLevel="0" collapsed="false">
      <c r="A471" s="59" t="n">
        <v>469</v>
      </c>
      <c r="B471" s="0" t="s">
        <v>134</v>
      </c>
      <c r="C471" s="85" t="n">
        <v>1.5</v>
      </c>
      <c r="D471" s="86" t="n">
        <v>0.645</v>
      </c>
      <c r="E471" s="87" t="n">
        <f aca="false">D471/C471</f>
        <v>0.43</v>
      </c>
      <c r="F471" s="88" t="n">
        <f aca="false">IF(B471="Предпосевная обработка",300,IF(B471="Внесение удобрений",90,IF(B471="Уборка",1893,"Введите коректное значение")))</f>
        <v>90</v>
      </c>
      <c r="G471" s="88" t="n">
        <v>2315</v>
      </c>
      <c r="H471" s="87" t="n">
        <f aca="false">(F471/G471)*100</f>
        <v>3.88768898488121</v>
      </c>
      <c r="I471" s="88" t="n">
        <v>25</v>
      </c>
      <c r="J471" s="87" t="n">
        <f aca="false">C471*L471</f>
        <v>0.66</v>
      </c>
      <c r="K471" s="86" t="n">
        <f aca="false">J471*3.67</f>
        <v>2.4222</v>
      </c>
      <c r="L471" s="86" t="n">
        <v>0.44</v>
      </c>
      <c r="M471" s="87" t="n">
        <f aca="false">(N471*O471)+(P471+Q471+R471)</f>
        <v>106.5</v>
      </c>
      <c r="N471" s="62" t="n">
        <v>173</v>
      </c>
      <c r="O471" s="0" t="n">
        <f aca="false">IF(Z471="Дизельное топливо",2.6,
 IF(Z471="Бензин",2.3,
 IF(Z471="Минеральные удобрения",0.89, IF(Z471="Пестициды",4.93,
 IF(Z471="Электроэнергия",0.5,"Введите коректное значение" )))))</f>
        <v>0.5</v>
      </c>
      <c r="P471" s="88" t="n">
        <v>10</v>
      </c>
      <c r="Q471" s="88" t="n">
        <v>1</v>
      </c>
      <c r="R471" s="88" t="n">
        <v>9</v>
      </c>
      <c r="S471" s="86" t="n">
        <f aca="false">M471+J471+E471+H471</f>
        <v>111.477688984881</v>
      </c>
      <c r="T471" s="86"/>
      <c r="U471" s="87" t="n">
        <f aca="false">J471-S471</f>
        <v>-110.817688984881</v>
      </c>
      <c r="V471" s="88" t="n">
        <v>53000</v>
      </c>
      <c r="W471" s="73" t="n">
        <v>5.829</v>
      </c>
      <c r="X471" s="87" t="n">
        <f aca="false">(W471+S471)/V471*100</f>
        <v>0.221333375443172</v>
      </c>
      <c r="Y471" s="0" t="str">
        <f aca="false">IF(AB471=1,"Предпосевная обработка",IF(AB471=2,"Внесение удобрений",IF(AB471=3,"Уборка","Введите коректное значение")))</f>
        <v>Введите коректное значение</v>
      </c>
      <c r="Z471" s="0" t="s">
        <v>139</v>
      </c>
      <c r="AA471" s="86"/>
      <c r="AI471" s="88"/>
    </row>
    <row r="472" customFormat="false" ht="15" hidden="false" customHeight="false" outlineLevel="0" collapsed="false">
      <c r="A472" s="59" t="n">
        <v>470</v>
      </c>
      <c r="B472" s="0" t="s">
        <v>132</v>
      </c>
      <c r="C472" s="85" t="n">
        <v>2.4</v>
      </c>
      <c r="D472" s="86" t="n">
        <v>0.645</v>
      </c>
      <c r="E472" s="87" t="n">
        <f aca="false">D472/C472</f>
        <v>0.26875</v>
      </c>
      <c r="F472" s="88" t="n">
        <f aca="false">IF(B472="Предпосевная обработка",300,IF(B472="Внесение удобрений",90,IF(B472="Уборка",1893,"Введите коректное значение")))</f>
        <v>1893</v>
      </c>
      <c r="G472" s="88" t="n">
        <v>2216</v>
      </c>
      <c r="H472" s="87" t="n">
        <f aca="false">(F472/G472)*100</f>
        <v>85.4241877256318</v>
      </c>
      <c r="I472" s="88" t="n">
        <v>29</v>
      </c>
      <c r="J472" s="87" t="n">
        <f aca="false">C472*L472</f>
        <v>1.056</v>
      </c>
      <c r="K472" s="86" t="n">
        <f aca="false">J472*3.67</f>
        <v>3.87552</v>
      </c>
      <c r="L472" s="86" t="n">
        <v>0.44</v>
      </c>
      <c r="M472" s="87" t="n">
        <f aca="false">(N472*O472)+(P472+Q472+R472)</f>
        <v>89</v>
      </c>
      <c r="N472" s="62" t="n">
        <v>130</v>
      </c>
      <c r="O472" s="0" t="n">
        <f aca="false">IF(Z472="Дизельное топливо",2.6,
 IF(Z472="Бензин",2.3,
 IF(Z472="Минеральные удобрения",0.89, IF(Z472="Пестициды",4.93,
 IF(Z472="Электроэнергия",0.5,"Введите коректное значение" )))))</f>
        <v>0.5</v>
      </c>
      <c r="P472" s="88" t="n">
        <v>14</v>
      </c>
      <c r="Q472" s="88" t="n">
        <v>1</v>
      </c>
      <c r="R472" s="88" t="n">
        <v>9</v>
      </c>
      <c r="S472" s="86" t="n">
        <f aca="false">M472+J472+E472+H472</f>
        <v>175.748937725632</v>
      </c>
      <c r="T472" s="86"/>
      <c r="U472" s="87" t="n">
        <f aca="false">J472-S472</f>
        <v>-174.692937725632</v>
      </c>
      <c r="V472" s="88" t="n">
        <v>60000</v>
      </c>
      <c r="W472" s="73" t="n">
        <v>4.183</v>
      </c>
      <c r="X472" s="87" t="n">
        <f aca="false">(W472+S472)/V472*100</f>
        <v>0.299886562876053</v>
      </c>
      <c r="Y472" s="0" t="str">
        <f aca="false">IF(AB472=1,"Предпосевная обработка",IF(AB472=2,"Внесение удобрений",IF(AB472=3,"Уборка","Введите коректное значение")))</f>
        <v>Введите коректное значение</v>
      </c>
      <c r="Z472" s="0" t="s">
        <v>139</v>
      </c>
      <c r="AA472" s="86"/>
      <c r="AI472" s="88"/>
    </row>
    <row r="473" customFormat="false" ht="15" hidden="false" customHeight="false" outlineLevel="0" collapsed="false">
      <c r="A473" s="59" t="n">
        <v>471</v>
      </c>
      <c r="B473" s="0" t="s">
        <v>132</v>
      </c>
      <c r="C473" s="85" t="n">
        <v>1.3</v>
      </c>
      <c r="D473" s="86" t="n">
        <v>0.645</v>
      </c>
      <c r="E473" s="87" t="n">
        <f aca="false">D473/C473</f>
        <v>0.496153846153846</v>
      </c>
      <c r="F473" s="88" t="n">
        <f aca="false">IF(B473="Предпосевная обработка",300,IF(B473="Внесение удобрений",90,IF(B473="Уборка",1893,"Введите коректное значение")))</f>
        <v>1893</v>
      </c>
      <c r="G473" s="88" t="n">
        <v>2131</v>
      </c>
      <c r="H473" s="87" t="n">
        <f aca="false">(F473/G473)*100</f>
        <v>88.8315344908494</v>
      </c>
      <c r="I473" s="88" t="n">
        <v>14</v>
      </c>
      <c r="J473" s="87" t="n">
        <f aca="false">C473*L473</f>
        <v>0.572</v>
      </c>
      <c r="K473" s="86" t="n">
        <f aca="false">J473*3.67</f>
        <v>2.09924</v>
      </c>
      <c r="L473" s="86" t="n">
        <v>0.44</v>
      </c>
      <c r="M473" s="87" t="n">
        <f aca="false">(N473*O473)+(P473+Q473+R473)</f>
        <v>653.04</v>
      </c>
      <c r="N473" s="62" t="n">
        <v>128</v>
      </c>
      <c r="O473" s="0" t="n">
        <f aca="false">IF(Z473="Дизельное топливо",2.6,
 IF(Z473="Бензин",2.3,
 IF(Z473="Минеральные удобрения",0.89, IF(Z473="Пестициды",4.93,
 IF(Z473="Электроэнергия",0.5,"Введите коректное значение" )))))</f>
        <v>4.93</v>
      </c>
      <c r="P473" s="88" t="n">
        <v>14</v>
      </c>
      <c r="Q473" s="88" t="n">
        <v>1</v>
      </c>
      <c r="R473" s="88" t="n">
        <v>7</v>
      </c>
      <c r="S473" s="86" t="n">
        <f aca="false">M473+J473+E473+H473</f>
        <v>742.939688337003</v>
      </c>
      <c r="T473" s="86"/>
      <c r="U473" s="87" t="n">
        <f aca="false">J473-S473</f>
        <v>-742.367688337003</v>
      </c>
      <c r="V473" s="88" t="n">
        <v>48000</v>
      </c>
      <c r="W473" s="73" t="n">
        <v>3.444</v>
      </c>
      <c r="X473" s="87" t="n">
        <f aca="false">(W473+S473)/V473*100</f>
        <v>1.55496601736876</v>
      </c>
      <c r="Y473" s="0" t="str">
        <f aca="false">IF(AB473=1,"Предпосевная обработка",IF(AB473=2,"Внесение удобрений",IF(AB473=3,"Уборка","Введите коректное значение")))</f>
        <v>Введите коректное значение</v>
      </c>
      <c r="Z473" s="0" t="s">
        <v>138</v>
      </c>
      <c r="AA473" s="86"/>
      <c r="AI473" s="88"/>
    </row>
    <row r="474" customFormat="false" ht="15" hidden="false" customHeight="false" outlineLevel="0" collapsed="false">
      <c r="A474" s="59" t="n">
        <v>472</v>
      </c>
      <c r="B474" s="0" t="s">
        <v>132</v>
      </c>
      <c r="C474" s="85" t="n">
        <v>6.6</v>
      </c>
      <c r="D474" s="86" t="n">
        <v>0.645</v>
      </c>
      <c r="E474" s="87" t="n">
        <f aca="false">D474/C474</f>
        <v>0.0977272727272727</v>
      </c>
      <c r="F474" s="88" t="n">
        <f aca="false">IF(B474="Предпосевная обработка",300,IF(B474="Внесение удобрений",90,IF(B474="Уборка",1893,"Введите коректное значение")))</f>
        <v>1893</v>
      </c>
      <c r="G474" s="88" t="n">
        <v>2021</v>
      </c>
      <c r="H474" s="87" t="n">
        <f aca="false">(F474/G474)*100</f>
        <v>93.6665017318159</v>
      </c>
      <c r="I474" s="88" t="n">
        <v>26</v>
      </c>
      <c r="J474" s="87" t="n">
        <f aca="false">C474*L474</f>
        <v>2.904</v>
      </c>
      <c r="K474" s="86" t="n">
        <f aca="false">J474*3.67</f>
        <v>10.65768</v>
      </c>
      <c r="L474" s="86" t="n">
        <v>0.44</v>
      </c>
      <c r="M474" s="87" t="n">
        <f aca="false">(N474*O474)+(P474+Q474+R474)</f>
        <v>604.4</v>
      </c>
      <c r="N474" s="62" t="n">
        <v>224</v>
      </c>
      <c r="O474" s="0" t="n">
        <f aca="false">IF(Z474="Дизельное топливо",2.6,
 IF(Z474="Бензин",2.3,
 IF(Z474="Минеральные удобрения",0.89, IF(Z474="Пестициды",4.93,
 IF(Z474="Электроэнергия",0.5,"Введите коректное значение" )))))</f>
        <v>2.6</v>
      </c>
      <c r="P474" s="88" t="n">
        <v>11</v>
      </c>
      <c r="Q474" s="88" t="n">
        <v>2</v>
      </c>
      <c r="R474" s="88" t="n">
        <v>9</v>
      </c>
      <c r="S474" s="86" t="n">
        <f aca="false">M474+J474+E474+H474</f>
        <v>701.068229004543</v>
      </c>
      <c r="T474" s="86"/>
      <c r="U474" s="87" t="n">
        <f aca="false">J474-S474</f>
        <v>-698.164229004543</v>
      </c>
      <c r="V474" s="88" t="n">
        <v>62000</v>
      </c>
      <c r="W474" s="73" t="n">
        <v>5.696</v>
      </c>
      <c r="X474" s="87" t="n">
        <f aca="false">(W474+S474)/V474*100</f>
        <v>1.13994230484604</v>
      </c>
      <c r="Y474" s="0" t="str">
        <f aca="false">IF(AB474=1,"Предпосевная обработка",IF(AB474=2,"Внесение удобрений",IF(AB474=3,"Уборка","Введите коректное значение")))</f>
        <v>Введите коректное значение</v>
      </c>
      <c r="Z474" s="0" t="s">
        <v>137</v>
      </c>
      <c r="AA474" s="86"/>
      <c r="AI474" s="88"/>
    </row>
    <row r="475" customFormat="false" ht="15" hidden="false" customHeight="false" outlineLevel="0" collapsed="false">
      <c r="A475" s="59" t="n">
        <v>473</v>
      </c>
      <c r="B475" s="0" t="s">
        <v>132</v>
      </c>
      <c r="C475" s="85" t="n">
        <v>1.2</v>
      </c>
      <c r="D475" s="86" t="n">
        <v>0.645</v>
      </c>
      <c r="E475" s="87" t="n">
        <f aca="false">D475/C475</f>
        <v>0.5375</v>
      </c>
      <c r="F475" s="88" t="n">
        <f aca="false">IF(B475="Предпосевная обработка",300,IF(B475="Внесение удобрений",90,IF(B475="Уборка",1893,"Введите коректное значение")))</f>
        <v>1893</v>
      </c>
      <c r="G475" s="88" t="n">
        <v>2222</v>
      </c>
      <c r="H475" s="87" t="n">
        <f aca="false">(F475/G475)*100</f>
        <v>85.1935193519352</v>
      </c>
      <c r="I475" s="88" t="n">
        <v>21</v>
      </c>
      <c r="J475" s="87" t="n">
        <f aca="false">C475*L475</f>
        <v>0.528</v>
      </c>
      <c r="K475" s="86" t="n">
        <f aca="false">J475*3.67</f>
        <v>1.93776</v>
      </c>
      <c r="L475" s="86" t="n">
        <v>0.44</v>
      </c>
      <c r="M475" s="87" t="n">
        <f aca="false">(N475*O475)+(P475+Q475+R475)</f>
        <v>718.8</v>
      </c>
      <c r="N475" s="62" t="n">
        <v>268</v>
      </c>
      <c r="O475" s="0" t="n">
        <f aca="false">IF(Z475="Дизельное топливо",2.6,
 IF(Z475="Бензин",2.3,
 IF(Z475="Минеральные удобрения",0.89, IF(Z475="Пестициды",4.93,
 IF(Z475="Электроэнергия",0.5,"Введите коректное значение" )))))</f>
        <v>2.6</v>
      </c>
      <c r="P475" s="88" t="n">
        <v>12</v>
      </c>
      <c r="Q475" s="88" t="n">
        <v>2</v>
      </c>
      <c r="R475" s="88" t="n">
        <v>8</v>
      </c>
      <c r="S475" s="86" t="n">
        <f aca="false">M475+J475+E475+H475</f>
        <v>805.059019351935</v>
      </c>
      <c r="T475" s="86"/>
      <c r="U475" s="87" t="n">
        <f aca="false">J475-S475</f>
        <v>-804.531019351935</v>
      </c>
      <c r="V475" s="88" t="n">
        <v>55000</v>
      </c>
      <c r="W475" s="73" t="n">
        <v>4.732</v>
      </c>
      <c r="X475" s="87" t="n">
        <f aca="false">(W475+S475)/V475*100</f>
        <v>1.47234730791261</v>
      </c>
      <c r="Y475" s="0" t="str">
        <f aca="false">IF(AB475=1,"Предпосевная обработка",IF(AB475=2,"Внесение удобрений",IF(AB475=3,"Уборка","Введите коректное значение")))</f>
        <v>Введите коректное значение</v>
      </c>
      <c r="Z475" s="0" t="s">
        <v>137</v>
      </c>
      <c r="AA475" s="86"/>
      <c r="AI475" s="88"/>
    </row>
    <row r="476" customFormat="false" ht="15" hidden="false" customHeight="false" outlineLevel="0" collapsed="false">
      <c r="A476" s="59" t="n">
        <v>474</v>
      </c>
      <c r="B476" s="0" t="s">
        <v>134</v>
      </c>
      <c r="C476" s="85" t="n">
        <v>2.2</v>
      </c>
      <c r="D476" s="86" t="n">
        <v>0.645</v>
      </c>
      <c r="E476" s="87" t="n">
        <f aca="false">D476/C476</f>
        <v>0.293181818181818</v>
      </c>
      <c r="F476" s="88" t="n">
        <f aca="false">IF(B476="Предпосевная обработка",300,IF(B476="Внесение удобрений",90,IF(B476="Уборка",1893,"Введите коректное значение")))</f>
        <v>90</v>
      </c>
      <c r="G476" s="88" t="n">
        <v>2045</v>
      </c>
      <c r="H476" s="87" t="n">
        <f aca="false">(F476/G476)*100</f>
        <v>4.40097799511003</v>
      </c>
      <c r="I476" s="88" t="n">
        <v>30</v>
      </c>
      <c r="J476" s="87" t="n">
        <f aca="false">C476*L476</f>
        <v>0.968</v>
      </c>
      <c r="K476" s="86" t="n">
        <f aca="false">J476*3.67</f>
        <v>3.55256</v>
      </c>
      <c r="L476" s="86" t="n">
        <v>0.44</v>
      </c>
      <c r="M476" s="87" t="n">
        <f aca="false">(N476*O476)+(P476+Q476+R476)</f>
        <v>108</v>
      </c>
      <c r="N476" s="62" t="n">
        <v>176</v>
      </c>
      <c r="O476" s="0" t="n">
        <f aca="false">IF(Z476="Дизельное топливо",2.6,
 IF(Z476="Бензин",2.3,
 IF(Z476="Минеральные удобрения",0.89, IF(Z476="Пестициды",4.93,
 IF(Z476="Электроэнергия",0.5,"Введите коректное значение" )))))</f>
        <v>0.5</v>
      </c>
      <c r="P476" s="88" t="n">
        <v>11</v>
      </c>
      <c r="Q476" s="88" t="n">
        <v>2</v>
      </c>
      <c r="R476" s="88" t="n">
        <v>7</v>
      </c>
      <c r="S476" s="86" t="n">
        <f aca="false">M476+J476+E476+H476</f>
        <v>113.662159813292</v>
      </c>
      <c r="T476" s="86"/>
      <c r="U476" s="87" t="n">
        <f aca="false">J476-S476</f>
        <v>-112.694159813292</v>
      </c>
      <c r="V476" s="88" t="n">
        <v>49000</v>
      </c>
      <c r="W476" s="73" t="n">
        <v>5.4</v>
      </c>
      <c r="X476" s="87" t="n">
        <f aca="false">(W476+S476)/V476*100</f>
        <v>0.242983999618963</v>
      </c>
      <c r="Y476" s="0" t="str">
        <f aca="false">IF(AB476=1,"Предпосевная обработка",IF(AB476=2,"Внесение удобрений",IF(AB476=3,"Уборка","Введите коректное значение")))</f>
        <v>Введите коректное значение</v>
      </c>
      <c r="Z476" s="0" t="s">
        <v>139</v>
      </c>
      <c r="AA476" s="86"/>
      <c r="AI476" s="88"/>
    </row>
    <row r="477" customFormat="false" ht="15" hidden="false" customHeight="false" outlineLevel="0" collapsed="false">
      <c r="A477" s="59" t="n">
        <v>475</v>
      </c>
      <c r="B477" s="0" t="s">
        <v>132</v>
      </c>
      <c r="C477" s="85" t="n">
        <v>2</v>
      </c>
      <c r="D477" s="86" t="n">
        <v>0.645</v>
      </c>
      <c r="E477" s="87" t="n">
        <f aca="false">D477/C477</f>
        <v>0.3225</v>
      </c>
      <c r="F477" s="88" t="n">
        <f aca="false">IF(B477="Предпосевная обработка",300,IF(B477="Внесение удобрений",90,IF(B477="Уборка",1893,"Введите коректное значение")))</f>
        <v>1893</v>
      </c>
      <c r="G477" s="88" t="n">
        <v>2081</v>
      </c>
      <c r="H477" s="87" t="n">
        <f aca="false">(F477/G477)*100</f>
        <v>90.9658817876021</v>
      </c>
      <c r="I477" s="88" t="n">
        <v>30</v>
      </c>
      <c r="J477" s="87" t="n">
        <f aca="false">C477*L477</f>
        <v>0.88</v>
      </c>
      <c r="K477" s="86" t="n">
        <f aca="false">J477*3.67</f>
        <v>3.2296</v>
      </c>
      <c r="L477" s="86" t="n">
        <v>0.44</v>
      </c>
      <c r="M477" s="87" t="n">
        <f aca="false">(N477*O477)+(P477+Q477+R477)</f>
        <v>1592.74</v>
      </c>
      <c r="N477" s="62" t="n">
        <v>318</v>
      </c>
      <c r="O477" s="0" t="n">
        <f aca="false">IF(Z477="Дизельное топливо",2.6,
 IF(Z477="Бензин",2.3,
 IF(Z477="Минеральные удобрения",0.89, IF(Z477="Пестициды",4.93,
 IF(Z477="Электроэнергия",0.5,"Введите коректное значение" )))))</f>
        <v>4.93</v>
      </c>
      <c r="P477" s="88" t="n">
        <v>14</v>
      </c>
      <c r="Q477" s="88" t="n">
        <v>2</v>
      </c>
      <c r="R477" s="88" t="n">
        <v>9</v>
      </c>
      <c r="S477" s="86" t="n">
        <f aca="false">M477+J477+E477+H477</f>
        <v>1684.9083817876</v>
      </c>
      <c r="T477" s="86"/>
      <c r="U477" s="87" t="n">
        <f aca="false">J477-S477</f>
        <v>-1684.0283817876</v>
      </c>
      <c r="V477" s="88" t="n">
        <v>49000</v>
      </c>
      <c r="W477" s="73" t="n">
        <v>4.116</v>
      </c>
      <c r="X477" s="87" t="n">
        <f aca="false">(W477+S477)/V477*100</f>
        <v>3.44698853426041</v>
      </c>
      <c r="Y477" s="0" t="str">
        <f aca="false">IF(AB477=1,"Предпосевная обработка",IF(AB477=2,"Внесение удобрений",IF(AB477=3,"Уборка","Введите коректное значение")))</f>
        <v>Введите коректное значение</v>
      </c>
      <c r="Z477" s="0" t="s">
        <v>138</v>
      </c>
      <c r="AA477" s="86"/>
      <c r="AI477" s="88"/>
    </row>
    <row r="478" customFormat="false" ht="15" hidden="false" customHeight="false" outlineLevel="0" collapsed="false">
      <c r="A478" s="59" t="n">
        <v>476</v>
      </c>
      <c r="B478" s="0" t="s">
        <v>134</v>
      </c>
      <c r="C478" s="85" t="n">
        <v>1.2</v>
      </c>
      <c r="D478" s="86" t="n">
        <v>0.645</v>
      </c>
      <c r="E478" s="87" t="n">
        <f aca="false">D478/C478</f>
        <v>0.5375</v>
      </c>
      <c r="F478" s="88" t="n">
        <f aca="false">IF(B478="Предпосевная обработка",300,IF(B478="Внесение удобрений",90,IF(B478="Уборка",1893,"Введите коректное значение")))</f>
        <v>90</v>
      </c>
      <c r="G478" s="88" t="n">
        <v>2092</v>
      </c>
      <c r="H478" s="87" t="n">
        <f aca="false">(F478/G478)*100</f>
        <v>4.30210325047801</v>
      </c>
      <c r="I478" s="88" t="n">
        <v>17</v>
      </c>
      <c r="J478" s="87" t="n">
        <f aca="false">C478*L478</f>
        <v>0.528</v>
      </c>
      <c r="K478" s="86" t="n">
        <f aca="false">J478*3.67</f>
        <v>1.93776</v>
      </c>
      <c r="L478" s="86" t="n">
        <v>0.44</v>
      </c>
      <c r="M478" s="87" t="n">
        <f aca="false">(N478*O478)+(P478+Q478+R478)</f>
        <v>1662.69</v>
      </c>
      <c r="N478" s="62" t="n">
        <v>333</v>
      </c>
      <c r="O478" s="0" t="n">
        <f aca="false">IF(Z478="Дизельное топливо",2.6,
 IF(Z478="Бензин",2.3,
 IF(Z478="Минеральные удобрения",0.89, IF(Z478="Пестициды",4.93,
 IF(Z478="Электроэнергия",0.5,"Введите коректное значение" )))))</f>
        <v>4.93</v>
      </c>
      <c r="P478" s="88" t="n">
        <v>13</v>
      </c>
      <c r="Q478" s="88" t="n">
        <v>1</v>
      </c>
      <c r="R478" s="88" t="n">
        <v>7</v>
      </c>
      <c r="S478" s="86" t="n">
        <f aca="false">M478+J478+E478+H478</f>
        <v>1668.05760325048</v>
      </c>
      <c r="T478" s="86"/>
      <c r="U478" s="87" t="n">
        <f aca="false">J478-S478</f>
        <v>-1667.52960325048</v>
      </c>
      <c r="V478" s="88" t="n">
        <v>60000</v>
      </c>
      <c r="W478" s="73" t="n">
        <v>3.64</v>
      </c>
      <c r="X478" s="87" t="n">
        <f aca="false">(W478+S478)/V478*100</f>
        <v>2.78616267208413</v>
      </c>
      <c r="Y478" s="0" t="str">
        <f aca="false">IF(AB478=1,"Предпосевная обработка",IF(AB478=2,"Внесение удобрений",IF(AB478=3,"Уборка","Введите коректное значение")))</f>
        <v>Введите коректное значение</v>
      </c>
      <c r="Z478" s="0" t="s">
        <v>138</v>
      </c>
      <c r="AA478" s="86"/>
      <c r="AI478" s="88"/>
    </row>
    <row r="479" customFormat="false" ht="15" hidden="false" customHeight="false" outlineLevel="0" collapsed="false">
      <c r="A479" s="59" t="n">
        <v>477</v>
      </c>
      <c r="B479" s="0" t="s">
        <v>134</v>
      </c>
      <c r="C479" s="85" t="n">
        <v>2.2</v>
      </c>
      <c r="D479" s="86" t="n">
        <v>0.645</v>
      </c>
      <c r="E479" s="87" t="n">
        <f aca="false">D479/C479</f>
        <v>0.293181818181818</v>
      </c>
      <c r="F479" s="88" t="n">
        <f aca="false">IF(B479="Предпосевная обработка",300,IF(B479="Внесение удобрений",90,IF(B479="Уборка",1893,"Введите коректное значение")))</f>
        <v>90</v>
      </c>
      <c r="G479" s="88" t="n">
        <v>2044</v>
      </c>
      <c r="H479" s="87" t="n">
        <f aca="false">(F479/G479)*100</f>
        <v>4.40313111545988</v>
      </c>
      <c r="I479" s="88" t="n">
        <v>21</v>
      </c>
      <c r="J479" s="87" t="n">
        <f aca="false">C479*L479</f>
        <v>0.968</v>
      </c>
      <c r="K479" s="86" t="n">
        <f aca="false">J479*3.67</f>
        <v>3.55256</v>
      </c>
      <c r="L479" s="86" t="n">
        <v>0.44</v>
      </c>
      <c r="M479" s="87" t="n">
        <f aca="false">(N479*O479)+(P479+Q479+R479)</f>
        <v>912.33</v>
      </c>
      <c r="N479" s="62" t="n">
        <v>181</v>
      </c>
      <c r="O479" s="0" t="n">
        <f aca="false">IF(Z479="Дизельное топливо",2.6,
 IF(Z479="Бензин",2.3,
 IF(Z479="Минеральные удобрения",0.89, IF(Z479="Пестициды",4.93,
 IF(Z479="Электроэнергия",0.5,"Введите коректное значение" )))))</f>
        <v>4.93</v>
      </c>
      <c r="P479" s="88" t="n">
        <v>11</v>
      </c>
      <c r="Q479" s="88" t="n">
        <v>2</v>
      </c>
      <c r="R479" s="88" t="n">
        <v>7</v>
      </c>
      <c r="S479" s="86" t="n">
        <f aca="false">M479+J479+E479+H479</f>
        <v>917.994312933642</v>
      </c>
      <c r="T479" s="86"/>
      <c r="U479" s="87" t="n">
        <f aca="false">J479-S479</f>
        <v>-917.026312933642</v>
      </c>
      <c r="V479" s="88" t="n">
        <v>46000</v>
      </c>
      <c r="W479" s="73" t="n">
        <v>4.76</v>
      </c>
      <c r="X479" s="87" t="n">
        <f aca="false">(W479+S479)/V479*100</f>
        <v>2.00598763681226</v>
      </c>
      <c r="Y479" s="0" t="str">
        <f aca="false">IF(AB479=1,"Предпосевная обработка",IF(AB479=2,"Внесение удобрений",IF(AB479=3,"Уборка","Введите коректное значение")))</f>
        <v>Введите коректное значение</v>
      </c>
      <c r="Z479" s="0" t="s">
        <v>138</v>
      </c>
      <c r="AA479" s="86"/>
      <c r="AI479" s="88"/>
    </row>
    <row r="480" customFormat="false" ht="15" hidden="false" customHeight="false" outlineLevel="0" collapsed="false">
      <c r="A480" s="59" t="n">
        <v>478</v>
      </c>
      <c r="B480" s="0" t="s">
        <v>134</v>
      </c>
      <c r="C480" s="85" t="n">
        <v>4.6</v>
      </c>
      <c r="D480" s="86" t="n">
        <v>0.645</v>
      </c>
      <c r="E480" s="87" t="n">
        <f aca="false">D480/C480</f>
        <v>0.140217391304348</v>
      </c>
      <c r="F480" s="88" t="n">
        <f aca="false">IF(B480="Предпосевная обработка",300,IF(B480="Внесение удобрений",90,IF(B480="Уборка",1893,"Введите коректное значение")))</f>
        <v>90</v>
      </c>
      <c r="G480" s="88" t="n">
        <v>2302</v>
      </c>
      <c r="H480" s="87" t="n">
        <f aca="false">(F480/G480)*100</f>
        <v>3.90964378801043</v>
      </c>
      <c r="I480" s="88" t="n">
        <v>19</v>
      </c>
      <c r="J480" s="87" t="n">
        <f aca="false">C480*L480</f>
        <v>2.024</v>
      </c>
      <c r="K480" s="86" t="n">
        <f aca="false">J480*3.67</f>
        <v>7.42808</v>
      </c>
      <c r="L480" s="86" t="n">
        <v>0.44</v>
      </c>
      <c r="M480" s="87" t="n">
        <f aca="false">(N480*O480)+(P480+Q480+R480)</f>
        <v>786.4</v>
      </c>
      <c r="N480" s="62" t="n">
        <v>294</v>
      </c>
      <c r="O480" s="0" t="n">
        <f aca="false">IF(Z480="Дизельное топливо",2.6,
 IF(Z480="Бензин",2.3,
 IF(Z480="Минеральные удобрения",0.89, IF(Z480="Пестициды",4.93,
 IF(Z480="Электроэнергия",0.5,"Введите коректное значение" )))))</f>
        <v>2.6</v>
      </c>
      <c r="P480" s="88" t="n">
        <v>12</v>
      </c>
      <c r="Q480" s="88" t="n">
        <v>1</v>
      </c>
      <c r="R480" s="88" t="n">
        <v>9</v>
      </c>
      <c r="S480" s="86" t="n">
        <f aca="false">M480+J480+E480+H480</f>
        <v>792.473861179315</v>
      </c>
      <c r="T480" s="86"/>
      <c r="U480" s="87" t="n">
        <f aca="false">J480-S480</f>
        <v>-790.449861179315</v>
      </c>
      <c r="V480" s="88" t="n">
        <v>54000</v>
      </c>
      <c r="W480" s="73" t="n">
        <v>3.44</v>
      </c>
      <c r="X480" s="87" t="n">
        <f aca="false">(W480+S480)/V480*100</f>
        <v>1.47391455773947</v>
      </c>
      <c r="Y480" s="0" t="str">
        <f aca="false">IF(AB480=1,"Предпосевная обработка",IF(AB480=2,"Внесение удобрений",IF(AB480=3,"Уборка","Введите коректное значение")))</f>
        <v>Введите коректное значение</v>
      </c>
      <c r="Z480" s="0" t="s">
        <v>137</v>
      </c>
      <c r="AA480" s="86"/>
      <c r="AI480" s="88"/>
    </row>
    <row r="481" customFormat="false" ht="15" hidden="false" customHeight="false" outlineLevel="0" collapsed="false">
      <c r="A481" s="59" t="n">
        <v>479</v>
      </c>
      <c r="B481" s="0" t="s">
        <v>134</v>
      </c>
      <c r="C481" s="85" t="n">
        <v>3.6</v>
      </c>
      <c r="D481" s="86" t="n">
        <v>0.645</v>
      </c>
      <c r="E481" s="87" t="n">
        <f aca="false">D481/C481</f>
        <v>0.179166666666667</v>
      </c>
      <c r="F481" s="88" t="n">
        <f aca="false">IF(B481="Предпосевная обработка",300,IF(B481="Внесение удобрений",90,IF(B481="Уборка",1893,"Введите коректное значение")))</f>
        <v>90</v>
      </c>
      <c r="G481" s="88" t="n">
        <v>2334</v>
      </c>
      <c r="H481" s="87" t="n">
        <f aca="false">(F481/G481)*100</f>
        <v>3.8560411311054</v>
      </c>
      <c r="I481" s="88" t="n">
        <v>11</v>
      </c>
      <c r="J481" s="87" t="n">
        <f aca="false">C481*L481</f>
        <v>1.584</v>
      </c>
      <c r="K481" s="86" t="n">
        <f aca="false">J481*3.67</f>
        <v>5.81328</v>
      </c>
      <c r="L481" s="86" t="n">
        <v>0.44</v>
      </c>
      <c r="M481" s="87" t="n">
        <f aca="false">(N481*O481)+(P481+Q481+R481)</f>
        <v>878.9</v>
      </c>
      <c r="N481" s="62" t="n">
        <v>373</v>
      </c>
      <c r="O481" s="0" t="n">
        <f aca="false">IF(Z481="Дизельное топливо",2.6,
 IF(Z481="Бензин",2.3,
 IF(Z481="Минеральные удобрения",0.89, IF(Z481="Пестициды",4.93,
 IF(Z481="Электроэнергия",0.5,"Введите коректное значение" )))))</f>
        <v>2.3</v>
      </c>
      <c r="P481" s="88" t="n">
        <v>11</v>
      </c>
      <c r="Q481" s="88" t="n">
        <v>2</v>
      </c>
      <c r="R481" s="88" t="n">
        <v>8</v>
      </c>
      <c r="S481" s="86" t="n">
        <f aca="false">M481+J481+E481+H481</f>
        <v>884.519207797772</v>
      </c>
      <c r="T481" s="86"/>
      <c r="U481" s="87" t="n">
        <f aca="false">J481-S481</f>
        <v>-882.935207797772</v>
      </c>
      <c r="V481" s="88" t="n">
        <v>62000</v>
      </c>
      <c r="W481" s="73" t="n">
        <v>5.429</v>
      </c>
      <c r="X481" s="87" t="n">
        <f aca="false">(W481+S481)/V481*100</f>
        <v>1.4354003351577</v>
      </c>
      <c r="Y481" s="0" t="str">
        <f aca="false">IF(AB481=1,"Предпосевная обработка",IF(AB481=2,"Внесение удобрений",IF(AB481=3,"Уборка","Введите коректное значение")))</f>
        <v>Введите коректное значение</v>
      </c>
      <c r="Z481" s="0" t="s">
        <v>135</v>
      </c>
      <c r="AA481" s="86"/>
      <c r="AI481" s="88"/>
    </row>
    <row r="482" customFormat="false" ht="15" hidden="false" customHeight="false" outlineLevel="0" collapsed="false">
      <c r="A482" s="59" t="n">
        <v>480</v>
      </c>
      <c r="B482" s="0" t="s">
        <v>132</v>
      </c>
      <c r="C482" s="85" t="n">
        <v>1.1</v>
      </c>
      <c r="D482" s="86" t="n">
        <v>0.645</v>
      </c>
      <c r="E482" s="87" t="n">
        <f aca="false">D482/C482</f>
        <v>0.586363636363636</v>
      </c>
      <c r="F482" s="88" t="n">
        <f aca="false">IF(B482="Предпосевная обработка",300,IF(B482="Внесение удобрений",90,IF(B482="Уборка",1893,"Введите коректное значение")))</f>
        <v>1893</v>
      </c>
      <c r="G482" s="88" t="n">
        <v>2053</v>
      </c>
      <c r="H482" s="87" t="n">
        <f aca="false">(F482/G482)*100</f>
        <v>92.2065270336094</v>
      </c>
      <c r="I482" s="88" t="n">
        <v>16</v>
      </c>
      <c r="J482" s="87" t="n">
        <f aca="false">C482*L482</f>
        <v>0.484</v>
      </c>
      <c r="K482" s="86" t="n">
        <f aca="false">J482*3.67</f>
        <v>1.77628</v>
      </c>
      <c r="L482" s="86" t="n">
        <v>0.44</v>
      </c>
      <c r="M482" s="87" t="n">
        <f aca="false">(N482*O482)+(P482+Q482+R482)</f>
        <v>903</v>
      </c>
      <c r="N482" s="62" t="n">
        <v>340</v>
      </c>
      <c r="O482" s="0" t="n">
        <f aca="false">IF(Z482="Дизельное топливо",2.6,
 IF(Z482="Бензин",2.3,
 IF(Z482="Минеральные удобрения",0.89, IF(Z482="Пестициды",4.93,
 IF(Z482="Электроэнергия",0.5,"Введите коректное значение" )))))</f>
        <v>2.6</v>
      </c>
      <c r="P482" s="88" t="n">
        <v>10</v>
      </c>
      <c r="Q482" s="88" t="n">
        <v>1</v>
      </c>
      <c r="R482" s="88" t="n">
        <v>8</v>
      </c>
      <c r="S482" s="86" t="n">
        <f aca="false">M482+J482+E482+H482</f>
        <v>996.276890669973</v>
      </c>
      <c r="T482" s="86"/>
      <c r="U482" s="87" t="n">
        <f aca="false">J482-S482</f>
        <v>-995.792890669973</v>
      </c>
      <c r="V482" s="88" t="n">
        <v>54000</v>
      </c>
      <c r="W482" s="73" t="n">
        <v>5.52</v>
      </c>
      <c r="X482" s="87" t="n">
        <f aca="false">(W482+S482)/V482*100</f>
        <v>1.85517942716662</v>
      </c>
      <c r="Y482" s="0" t="str">
        <f aca="false">IF(AB482=1,"Предпосевная обработка",IF(AB482=2,"Внесение удобрений",IF(AB482=3,"Уборка","Введите коректное значение")))</f>
        <v>Введите коректное значение</v>
      </c>
      <c r="Z482" s="0" t="s">
        <v>137</v>
      </c>
      <c r="AA482" s="86"/>
      <c r="AI482" s="88"/>
    </row>
    <row r="483" customFormat="false" ht="15" hidden="false" customHeight="false" outlineLevel="0" collapsed="false">
      <c r="A483" s="59" t="n">
        <v>481</v>
      </c>
      <c r="B483" s="0" t="s">
        <v>136</v>
      </c>
      <c r="C483" s="85" t="n">
        <v>5.5</v>
      </c>
      <c r="D483" s="86" t="n">
        <v>0.645</v>
      </c>
      <c r="E483" s="87" t="n">
        <f aca="false">D483/C483</f>
        <v>0.117272727272727</v>
      </c>
      <c r="F483" s="88" t="n">
        <f aca="false">IF(B483="Предпосевная обработка",300,IF(B483="Внесение удобрений",90,IF(B483="Уборка",1893,"Введите коректное значение")))</f>
        <v>300</v>
      </c>
      <c r="G483" s="88" t="n">
        <v>2375</v>
      </c>
      <c r="H483" s="87" t="n">
        <f aca="false">(F483/G483)*100</f>
        <v>12.6315789473684</v>
      </c>
      <c r="I483" s="88" t="n">
        <v>16</v>
      </c>
      <c r="J483" s="87" t="n">
        <f aca="false">C483*L483</f>
        <v>2.42</v>
      </c>
      <c r="K483" s="86" t="n">
        <f aca="false">J483*3.67</f>
        <v>8.8814</v>
      </c>
      <c r="L483" s="86" t="n">
        <v>0.44</v>
      </c>
      <c r="M483" s="87" t="n">
        <f aca="false">(N483*O483)+(P483+Q483+R483)</f>
        <v>432.4</v>
      </c>
      <c r="N483" s="62" t="n">
        <v>460</v>
      </c>
      <c r="O483" s="0" t="n">
        <f aca="false">IF(Z483="Дизельное топливо",2.6,
 IF(Z483="Бензин",2.3,
 IF(Z483="Минеральные удобрения",0.89, IF(Z483="Пестициды",4.93,
 IF(Z483="Электроэнергия",0.5,"Введите коректное значение" )))))</f>
        <v>0.89</v>
      </c>
      <c r="P483" s="88" t="n">
        <v>13</v>
      </c>
      <c r="Q483" s="88" t="n">
        <v>2</v>
      </c>
      <c r="R483" s="88" t="n">
        <v>8</v>
      </c>
      <c r="S483" s="86" t="n">
        <f aca="false">M483+J483+E483+H483</f>
        <v>447.568851674641</v>
      </c>
      <c r="T483" s="86"/>
      <c r="U483" s="87" t="n">
        <f aca="false">J483-S483</f>
        <v>-445.148851674641</v>
      </c>
      <c r="V483" s="88" t="n">
        <v>49000</v>
      </c>
      <c r="W483" s="73" t="n">
        <v>6.44</v>
      </c>
      <c r="X483" s="87" t="n">
        <f aca="false">(W483+S483)/V483*100</f>
        <v>0.926548676887023</v>
      </c>
      <c r="Y483" s="0" t="str">
        <f aca="false">IF(AB483=1,"Предпосевная обработка",IF(AB483=2,"Внесение удобрений",IF(AB483=3,"Уборка","Введите коректное значение")))</f>
        <v>Введите коректное значение</v>
      </c>
      <c r="Z483" s="0" t="s">
        <v>133</v>
      </c>
      <c r="AA483" s="86"/>
      <c r="AI483" s="88"/>
    </row>
    <row r="484" customFormat="false" ht="15" hidden="false" customHeight="false" outlineLevel="0" collapsed="false">
      <c r="A484" s="59" t="n">
        <v>482</v>
      </c>
      <c r="B484" s="0" t="s">
        <v>134</v>
      </c>
      <c r="C484" s="85" t="n">
        <v>4.4</v>
      </c>
      <c r="D484" s="86" t="n">
        <v>0.645</v>
      </c>
      <c r="E484" s="87" t="n">
        <f aca="false">D484/C484</f>
        <v>0.146590909090909</v>
      </c>
      <c r="F484" s="88" t="n">
        <f aca="false">IF(B484="Предпосевная обработка",300,IF(B484="Внесение удобрений",90,IF(B484="Уборка",1893,"Введите коректное значение")))</f>
        <v>90</v>
      </c>
      <c r="G484" s="88" t="n">
        <v>2379</v>
      </c>
      <c r="H484" s="87" t="n">
        <f aca="false">(F484/G484)*100</f>
        <v>3.78310214375788</v>
      </c>
      <c r="I484" s="88" t="n">
        <v>20</v>
      </c>
      <c r="J484" s="87" t="n">
        <f aca="false">C484*L484</f>
        <v>1.936</v>
      </c>
      <c r="K484" s="86" t="n">
        <f aca="false">J484*3.67</f>
        <v>7.10512</v>
      </c>
      <c r="L484" s="86" t="n">
        <v>0.44</v>
      </c>
      <c r="M484" s="87" t="n">
        <f aca="false">(N484*O484)+(P484+Q484+R484)</f>
        <v>816.66</v>
      </c>
      <c r="N484" s="62" t="n">
        <v>162</v>
      </c>
      <c r="O484" s="0" t="n">
        <f aca="false">IF(Z484="Дизельное топливо",2.6,
 IF(Z484="Бензин",2.3,
 IF(Z484="Минеральные удобрения",0.89, IF(Z484="Пестициды",4.93,
 IF(Z484="Электроэнергия",0.5,"Введите коректное значение" )))))</f>
        <v>4.93</v>
      </c>
      <c r="P484" s="88" t="n">
        <v>10</v>
      </c>
      <c r="Q484" s="88" t="n">
        <v>1</v>
      </c>
      <c r="R484" s="88" t="n">
        <v>7</v>
      </c>
      <c r="S484" s="86" t="n">
        <f aca="false">M484+J484+E484+H484</f>
        <v>822.525693052849</v>
      </c>
      <c r="T484" s="86"/>
      <c r="U484" s="87" t="n">
        <f aca="false">J484-S484</f>
        <v>-820.589693052849</v>
      </c>
      <c r="V484" s="88" t="n">
        <v>59000</v>
      </c>
      <c r="W484" s="73" t="n">
        <v>4.928</v>
      </c>
      <c r="X484" s="87" t="n">
        <f aca="false">(W484+S484)/V484*100</f>
        <v>1.40246388653025</v>
      </c>
      <c r="Y484" s="0" t="str">
        <f aca="false">IF(AB484=1,"Предпосевная обработка",IF(AB484=2,"Внесение удобрений",IF(AB484=3,"Уборка","Введите коректное значение")))</f>
        <v>Введите коректное значение</v>
      </c>
      <c r="Z484" s="0" t="s">
        <v>138</v>
      </c>
      <c r="AA484" s="86"/>
      <c r="AI484" s="88"/>
    </row>
    <row r="485" customFormat="false" ht="15" hidden="false" customHeight="false" outlineLevel="0" collapsed="false">
      <c r="A485" s="59" t="n">
        <v>483</v>
      </c>
      <c r="B485" s="0" t="s">
        <v>134</v>
      </c>
      <c r="C485" s="85" t="n">
        <v>3.9</v>
      </c>
      <c r="D485" s="86" t="n">
        <v>0.645</v>
      </c>
      <c r="E485" s="87" t="n">
        <f aca="false">D485/C485</f>
        <v>0.165384615384615</v>
      </c>
      <c r="F485" s="88" t="n">
        <f aca="false">IF(B485="Предпосевная обработка",300,IF(B485="Внесение удобрений",90,IF(B485="Уборка",1893,"Введите коректное значение")))</f>
        <v>90</v>
      </c>
      <c r="G485" s="88" t="n">
        <v>2322</v>
      </c>
      <c r="H485" s="87" t="n">
        <f aca="false">(F485/G485)*100</f>
        <v>3.87596899224806</v>
      </c>
      <c r="I485" s="88" t="n">
        <v>14</v>
      </c>
      <c r="J485" s="87" t="n">
        <f aca="false">C485*L485</f>
        <v>1.716</v>
      </c>
      <c r="K485" s="86" t="n">
        <f aca="false">J485*3.67</f>
        <v>6.29772</v>
      </c>
      <c r="L485" s="86" t="n">
        <v>0.44</v>
      </c>
      <c r="M485" s="87" t="n">
        <f aca="false">(N485*O485)+(P485+Q485+R485)</f>
        <v>146.82</v>
      </c>
      <c r="N485" s="62" t="n">
        <v>138</v>
      </c>
      <c r="O485" s="0" t="n">
        <f aca="false">IF(Z485="Дизельное топливо",2.6,
 IF(Z485="Бензин",2.3,
 IF(Z485="Минеральные удобрения",0.89, IF(Z485="Пестициды",4.93,
 IF(Z485="Электроэнергия",0.5,"Введите коректное значение" )))))</f>
        <v>0.89</v>
      </c>
      <c r="P485" s="88" t="n">
        <v>15</v>
      </c>
      <c r="Q485" s="88" t="n">
        <v>1</v>
      </c>
      <c r="R485" s="88" t="n">
        <v>8</v>
      </c>
      <c r="S485" s="86" t="n">
        <f aca="false">M485+J485+E485+H485</f>
        <v>152.577353607633</v>
      </c>
      <c r="T485" s="86"/>
      <c r="U485" s="87" t="n">
        <f aca="false">J485-S485</f>
        <v>-150.861353607633</v>
      </c>
      <c r="V485" s="88" t="n">
        <v>59000</v>
      </c>
      <c r="W485" s="73" t="n">
        <v>4.128</v>
      </c>
      <c r="X485" s="87" t="n">
        <f aca="false">(W485+S485)/V485*100</f>
        <v>0.265602294250225</v>
      </c>
      <c r="Y485" s="0" t="str">
        <f aca="false">IF(AB485=1,"Предпосевная обработка",IF(AB485=2,"Внесение удобрений",IF(AB485=3,"Уборка","Введите коректное значение")))</f>
        <v>Введите коректное значение</v>
      </c>
      <c r="Z485" s="0" t="s">
        <v>133</v>
      </c>
      <c r="AA485" s="86"/>
      <c r="AI485" s="88"/>
    </row>
    <row r="486" customFormat="false" ht="15" hidden="false" customHeight="false" outlineLevel="0" collapsed="false">
      <c r="A486" s="59" t="n">
        <v>484</v>
      </c>
      <c r="B486" s="0" t="s">
        <v>134</v>
      </c>
      <c r="C486" s="85" t="n">
        <v>4.8</v>
      </c>
      <c r="D486" s="86" t="n">
        <v>0.645</v>
      </c>
      <c r="E486" s="87" t="n">
        <f aca="false">D486/C486</f>
        <v>0.134375</v>
      </c>
      <c r="F486" s="88" t="n">
        <f aca="false">IF(B486="Предпосевная обработка",300,IF(B486="Внесение удобрений",90,IF(B486="Уборка",1893,"Введите коректное значение")))</f>
        <v>90</v>
      </c>
      <c r="G486" s="88" t="n">
        <v>2291</v>
      </c>
      <c r="H486" s="87" t="n">
        <f aca="false">(F486/G486)*100</f>
        <v>3.92841553906591</v>
      </c>
      <c r="I486" s="88" t="n">
        <v>24</v>
      </c>
      <c r="J486" s="87" t="n">
        <f aca="false">C486*L486</f>
        <v>2.112</v>
      </c>
      <c r="K486" s="86" t="n">
        <f aca="false">J486*3.67</f>
        <v>7.75104</v>
      </c>
      <c r="L486" s="86" t="n">
        <v>0.44</v>
      </c>
      <c r="M486" s="87" t="n">
        <f aca="false">(N486*O486)+(P486+Q486+R486)</f>
        <v>235.82</v>
      </c>
      <c r="N486" s="62" t="n">
        <v>238</v>
      </c>
      <c r="O486" s="0" t="n">
        <f aca="false">IF(Z486="Дизельное топливо",2.6,
 IF(Z486="Бензин",2.3,
 IF(Z486="Минеральные удобрения",0.89, IF(Z486="Пестициды",4.93,
 IF(Z486="Электроэнергия",0.5,"Введите коректное значение" )))))</f>
        <v>0.89</v>
      </c>
      <c r="P486" s="88" t="n">
        <v>15</v>
      </c>
      <c r="Q486" s="88" t="n">
        <v>1</v>
      </c>
      <c r="R486" s="88" t="n">
        <v>8</v>
      </c>
      <c r="S486" s="86" t="n">
        <f aca="false">M486+J486+E486+H486</f>
        <v>241.994790539066</v>
      </c>
      <c r="T486" s="86"/>
      <c r="U486" s="87" t="n">
        <f aca="false">J486-S486</f>
        <v>-239.882790539066</v>
      </c>
      <c r="V486" s="88" t="n">
        <v>55000</v>
      </c>
      <c r="W486" s="73" t="n">
        <v>5.544</v>
      </c>
      <c r="X486" s="87" t="n">
        <f aca="false">(W486+S486)/V486*100</f>
        <v>0.450070528252847</v>
      </c>
      <c r="Y486" s="0" t="str">
        <f aca="false">IF(AB486=1,"Предпосевная обработка",IF(AB486=2,"Внесение удобрений",IF(AB486=3,"Уборка","Введите коректное значение")))</f>
        <v>Введите коректное значение</v>
      </c>
      <c r="Z486" s="0" t="s">
        <v>133</v>
      </c>
      <c r="AA486" s="86"/>
      <c r="AI486" s="88"/>
    </row>
    <row r="487" customFormat="false" ht="15" hidden="false" customHeight="false" outlineLevel="0" collapsed="false">
      <c r="A487" s="59" t="n">
        <v>485</v>
      </c>
      <c r="B487" s="0" t="s">
        <v>136</v>
      </c>
      <c r="C487" s="85" t="n">
        <v>1</v>
      </c>
      <c r="D487" s="86" t="n">
        <v>0.645</v>
      </c>
      <c r="E487" s="87" t="n">
        <f aca="false">D487/C487</f>
        <v>0.645</v>
      </c>
      <c r="F487" s="88" t="n">
        <f aca="false">IF(B487="Предпосевная обработка",300,IF(B487="Внесение удобрений",90,IF(B487="Уборка",1893,"Введите коректное значение")))</f>
        <v>300</v>
      </c>
      <c r="G487" s="88" t="n">
        <v>2041</v>
      </c>
      <c r="H487" s="87" t="n">
        <f aca="false">(F487/G487)*100</f>
        <v>14.6986771190593</v>
      </c>
      <c r="I487" s="88" t="n">
        <v>14</v>
      </c>
      <c r="J487" s="87" t="n">
        <f aca="false">C487*L487</f>
        <v>0.44</v>
      </c>
      <c r="K487" s="86" t="n">
        <f aca="false">J487*3.67</f>
        <v>1.6148</v>
      </c>
      <c r="L487" s="86" t="n">
        <v>0.44</v>
      </c>
      <c r="M487" s="87" t="n">
        <f aca="false">(N487*O487)+(P487+Q487+R487)</f>
        <v>234</v>
      </c>
      <c r="N487" s="62" t="n">
        <v>418</v>
      </c>
      <c r="O487" s="0" t="n">
        <f aca="false">IF(Z487="Дизельное топливо",2.6,
 IF(Z487="Бензин",2.3,
 IF(Z487="Минеральные удобрения",0.89, IF(Z487="Пестициды",4.93,
 IF(Z487="Электроэнергия",0.5,"Введите коректное значение" )))))</f>
        <v>0.5</v>
      </c>
      <c r="P487" s="88" t="n">
        <v>14</v>
      </c>
      <c r="Q487" s="88" t="n">
        <v>2</v>
      </c>
      <c r="R487" s="88" t="n">
        <v>9</v>
      </c>
      <c r="S487" s="86" t="n">
        <f aca="false">M487+J487+E487+H487</f>
        <v>249.783677119059</v>
      </c>
      <c r="T487" s="86"/>
      <c r="U487" s="87" t="n">
        <f aca="false">J487-S487</f>
        <v>-249.343677119059</v>
      </c>
      <c r="V487" s="88" t="n">
        <v>49000</v>
      </c>
      <c r="W487" s="73" t="n">
        <v>6.348</v>
      </c>
      <c r="X487" s="87" t="n">
        <f aca="false">(W487+S487)/V487*100</f>
        <v>0.522717708406243</v>
      </c>
      <c r="Y487" s="0" t="str">
        <f aca="false">IF(AB487=1,"Предпосевная обработка",IF(AB487=2,"Внесение удобрений",IF(AB487=3,"Уборка","Введите коректное значение")))</f>
        <v>Введите коректное значение</v>
      </c>
      <c r="Z487" s="0" t="s">
        <v>139</v>
      </c>
      <c r="AA487" s="86"/>
      <c r="AI487" s="88"/>
    </row>
    <row r="488" customFormat="false" ht="15" hidden="false" customHeight="false" outlineLevel="0" collapsed="false">
      <c r="A488" s="59" t="n">
        <v>486</v>
      </c>
      <c r="B488" s="0" t="s">
        <v>132</v>
      </c>
      <c r="C488" s="85" t="n">
        <v>4.2</v>
      </c>
      <c r="D488" s="86" t="n">
        <v>0.645</v>
      </c>
      <c r="E488" s="87" t="n">
        <f aca="false">D488/C488</f>
        <v>0.153571428571429</v>
      </c>
      <c r="F488" s="88" t="n">
        <f aca="false">IF(B488="Предпосевная обработка",300,IF(B488="Внесение удобрений",90,IF(B488="Уборка",1893,"Введите коректное значение")))</f>
        <v>1893</v>
      </c>
      <c r="G488" s="88" t="n">
        <v>2016</v>
      </c>
      <c r="H488" s="87" t="n">
        <f aca="false">(F488/G488)*100</f>
        <v>93.8988095238095</v>
      </c>
      <c r="I488" s="88" t="n">
        <v>10</v>
      </c>
      <c r="J488" s="87" t="n">
        <f aca="false">C488*L488</f>
        <v>1.848</v>
      </c>
      <c r="K488" s="86" t="n">
        <f aca="false">J488*3.67</f>
        <v>6.78216</v>
      </c>
      <c r="L488" s="86" t="n">
        <v>0.44</v>
      </c>
      <c r="M488" s="87" t="n">
        <f aca="false">(N488*O488)+(P488+Q488+R488)</f>
        <v>648.9</v>
      </c>
      <c r="N488" s="62" t="n">
        <v>273</v>
      </c>
      <c r="O488" s="0" t="n">
        <f aca="false">IF(Z488="Дизельное топливо",2.6,
 IF(Z488="Бензин",2.3,
 IF(Z488="Минеральные удобрения",0.89, IF(Z488="Пестициды",4.93,
 IF(Z488="Электроэнергия",0.5,"Введите коректное значение" )))))</f>
        <v>2.3</v>
      </c>
      <c r="P488" s="88" t="n">
        <v>12</v>
      </c>
      <c r="Q488" s="88" t="n">
        <v>2</v>
      </c>
      <c r="R488" s="88" t="n">
        <v>7</v>
      </c>
      <c r="S488" s="86" t="n">
        <f aca="false">M488+J488+E488+H488</f>
        <v>744.800380952381</v>
      </c>
      <c r="T488" s="86"/>
      <c r="U488" s="87" t="n">
        <f aca="false">J488-S488</f>
        <v>-742.952380952381</v>
      </c>
      <c r="V488" s="88" t="n">
        <v>47000</v>
      </c>
      <c r="W488" s="73" t="n">
        <v>5.124</v>
      </c>
      <c r="X488" s="87" t="n">
        <f aca="false">(W488+S488)/V488*100</f>
        <v>1.59558378926038</v>
      </c>
      <c r="Y488" s="0" t="str">
        <f aca="false">IF(AB488=1,"Предпосевная обработка",IF(AB488=2,"Внесение удобрений",IF(AB488=3,"Уборка","Введите коректное значение")))</f>
        <v>Введите коректное значение</v>
      </c>
      <c r="Z488" s="0" t="s">
        <v>135</v>
      </c>
      <c r="AA488" s="86"/>
      <c r="AI488" s="88"/>
    </row>
    <row r="489" customFormat="false" ht="15" hidden="false" customHeight="false" outlineLevel="0" collapsed="false">
      <c r="A489" s="59" t="n">
        <v>487</v>
      </c>
      <c r="B489" s="0" t="s">
        <v>134</v>
      </c>
      <c r="C489" s="85" t="n">
        <v>4.8</v>
      </c>
      <c r="D489" s="86" t="n">
        <v>0.645</v>
      </c>
      <c r="E489" s="87" t="n">
        <f aca="false">D489/C489</f>
        <v>0.134375</v>
      </c>
      <c r="F489" s="88" t="n">
        <f aca="false">IF(B489="Предпосевная обработка",300,IF(B489="Внесение удобрений",90,IF(B489="Уборка",1893,"Введите коректное значение")))</f>
        <v>90</v>
      </c>
      <c r="G489" s="88" t="n">
        <v>2361</v>
      </c>
      <c r="H489" s="87" t="n">
        <f aca="false">(F489/G489)*100</f>
        <v>3.81194409148666</v>
      </c>
      <c r="I489" s="88" t="n">
        <v>12</v>
      </c>
      <c r="J489" s="87" t="n">
        <f aca="false">C489*L489</f>
        <v>2.112</v>
      </c>
      <c r="K489" s="86" t="n">
        <f aca="false">J489*3.67</f>
        <v>7.75104</v>
      </c>
      <c r="L489" s="86" t="n">
        <v>0.44</v>
      </c>
      <c r="M489" s="87" t="n">
        <f aca="false">(N489*O489)+(P489+Q489+R489)</f>
        <v>443.75</v>
      </c>
      <c r="N489" s="62" t="n">
        <v>475</v>
      </c>
      <c r="O489" s="0" t="n">
        <f aca="false">IF(Z489="Дизельное топливо",2.6,
 IF(Z489="Бензин",2.3,
 IF(Z489="Минеральные удобрения",0.89, IF(Z489="Пестициды",4.93,
 IF(Z489="Электроэнергия",0.5,"Введите коректное значение" )))))</f>
        <v>0.89</v>
      </c>
      <c r="P489" s="88" t="n">
        <v>13</v>
      </c>
      <c r="Q489" s="88" t="n">
        <v>1</v>
      </c>
      <c r="R489" s="88" t="n">
        <v>7</v>
      </c>
      <c r="S489" s="86" t="n">
        <f aca="false">M489+J489+E489+H489</f>
        <v>449.808319091487</v>
      </c>
      <c r="T489" s="86"/>
      <c r="U489" s="87" t="n">
        <f aca="false">J489-S489</f>
        <v>-447.696319091487</v>
      </c>
      <c r="V489" s="88" t="n">
        <v>60000</v>
      </c>
      <c r="W489" s="73" t="n">
        <v>4.692</v>
      </c>
      <c r="X489" s="87" t="n">
        <f aca="false">(W489+S489)/V489*100</f>
        <v>0.757500531819145</v>
      </c>
      <c r="Y489" s="0" t="str">
        <f aca="false">IF(AB489=1,"Предпосевная обработка",IF(AB489=2,"Внесение удобрений",IF(AB489=3,"Уборка","Введите коректное значение")))</f>
        <v>Введите коректное значение</v>
      </c>
      <c r="Z489" s="0" t="s">
        <v>133</v>
      </c>
      <c r="AA489" s="86"/>
      <c r="AI489" s="88"/>
    </row>
    <row r="490" customFormat="false" ht="15" hidden="false" customHeight="false" outlineLevel="0" collapsed="false">
      <c r="A490" s="59" t="n">
        <v>488</v>
      </c>
      <c r="B490" s="0" t="s">
        <v>136</v>
      </c>
      <c r="C490" s="85" t="n">
        <v>2.3</v>
      </c>
      <c r="D490" s="86" t="n">
        <v>0.645</v>
      </c>
      <c r="E490" s="87" t="n">
        <f aca="false">D490/C490</f>
        <v>0.280434782608696</v>
      </c>
      <c r="F490" s="88" t="n">
        <f aca="false">IF(B490="Предпосевная обработка",300,IF(B490="Внесение удобрений",90,IF(B490="Уборка",1893,"Введите коректное значение")))</f>
        <v>300</v>
      </c>
      <c r="G490" s="88" t="n">
        <v>2159</v>
      </c>
      <c r="H490" s="87" t="n">
        <f aca="false">(F490/G490)*100</f>
        <v>13.8953219082909</v>
      </c>
      <c r="I490" s="88" t="n">
        <v>28</v>
      </c>
      <c r="J490" s="87" t="n">
        <f aca="false">C490*L490</f>
        <v>1.012</v>
      </c>
      <c r="K490" s="86" t="n">
        <f aca="false">J490*3.67</f>
        <v>3.71404</v>
      </c>
      <c r="L490" s="86" t="n">
        <v>0.44</v>
      </c>
      <c r="M490" s="87" t="n">
        <f aca="false">(N490*O490)+(P490+Q490+R490)</f>
        <v>143.71</v>
      </c>
      <c r="N490" s="62" t="n">
        <v>139</v>
      </c>
      <c r="O490" s="0" t="n">
        <f aca="false">IF(Z490="Дизельное топливо",2.6,
 IF(Z490="Бензин",2.3,
 IF(Z490="Минеральные удобрения",0.89, IF(Z490="Пестициды",4.93,
 IF(Z490="Электроэнергия",0.5,"Введите коректное значение" )))))</f>
        <v>0.89</v>
      </c>
      <c r="P490" s="88" t="n">
        <v>12</v>
      </c>
      <c r="Q490" s="88" t="n">
        <v>1</v>
      </c>
      <c r="R490" s="88" t="n">
        <v>7</v>
      </c>
      <c r="S490" s="86" t="n">
        <f aca="false">M490+J490+E490+H490</f>
        <v>158.8977566909</v>
      </c>
      <c r="T490" s="86"/>
      <c r="U490" s="87" t="n">
        <f aca="false">J490-S490</f>
        <v>-157.8857566909</v>
      </c>
      <c r="V490" s="88" t="n">
        <v>45000</v>
      </c>
      <c r="W490" s="73" t="n">
        <v>4.004</v>
      </c>
      <c r="X490" s="87" t="n">
        <f aca="false">(W490+S490)/V490*100</f>
        <v>0.362003903757555</v>
      </c>
      <c r="Y490" s="0" t="str">
        <f aca="false">IF(AB490=1,"Предпосевная обработка",IF(AB490=2,"Внесение удобрений",IF(AB490=3,"Уборка","Введите коректное значение")))</f>
        <v>Введите коректное значение</v>
      </c>
      <c r="Z490" s="0" t="s">
        <v>133</v>
      </c>
      <c r="AA490" s="86"/>
      <c r="AI490" s="88"/>
    </row>
    <row r="491" customFormat="false" ht="15" hidden="false" customHeight="false" outlineLevel="0" collapsed="false">
      <c r="A491" s="59" t="n">
        <v>489</v>
      </c>
      <c r="B491" s="0" t="s">
        <v>132</v>
      </c>
      <c r="C491" s="85" t="n">
        <v>3.1</v>
      </c>
      <c r="D491" s="86" t="n">
        <v>0.645</v>
      </c>
      <c r="E491" s="87" t="n">
        <f aca="false">D491/C491</f>
        <v>0.208064516129032</v>
      </c>
      <c r="F491" s="88" t="n">
        <f aca="false">IF(B491="Предпосевная обработка",300,IF(B491="Внесение удобрений",90,IF(B491="Уборка",1893,"Введите коректное значение")))</f>
        <v>1893</v>
      </c>
      <c r="G491" s="88" t="n">
        <v>2060</v>
      </c>
      <c r="H491" s="87" t="n">
        <f aca="false">(F491/G491)*100</f>
        <v>91.8932038834952</v>
      </c>
      <c r="I491" s="88" t="n">
        <v>26</v>
      </c>
      <c r="J491" s="87" t="n">
        <f aca="false">C491*L491</f>
        <v>1.364</v>
      </c>
      <c r="K491" s="86" t="n">
        <f aca="false">J491*3.67</f>
        <v>5.00588</v>
      </c>
      <c r="L491" s="86" t="n">
        <v>0.44</v>
      </c>
      <c r="M491" s="87" t="n">
        <f aca="false">(N491*O491)+(P491+Q491+R491)</f>
        <v>444.75</v>
      </c>
      <c r="N491" s="62" t="n">
        <v>475</v>
      </c>
      <c r="O491" s="0" t="n">
        <f aca="false">IF(Z491="Дизельное топливо",2.6,
 IF(Z491="Бензин",2.3,
 IF(Z491="Минеральные удобрения",0.89, IF(Z491="Пестициды",4.93,
 IF(Z491="Электроэнергия",0.5,"Введите коректное значение" )))))</f>
        <v>0.89</v>
      </c>
      <c r="P491" s="88" t="n">
        <v>12</v>
      </c>
      <c r="Q491" s="88" t="n">
        <v>2</v>
      </c>
      <c r="R491" s="88" t="n">
        <v>8</v>
      </c>
      <c r="S491" s="86" t="n">
        <f aca="false">M491+J491+E491+H491</f>
        <v>538.215268399624</v>
      </c>
      <c r="T491" s="86"/>
      <c r="U491" s="87" t="n">
        <f aca="false">J491-S491</f>
        <v>-536.851268399624</v>
      </c>
      <c r="V491" s="88" t="n">
        <v>57000</v>
      </c>
      <c r="W491" s="73" t="n">
        <v>3.444</v>
      </c>
      <c r="X491" s="87" t="n">
        <f aca="false">(W491+S491)/V491*100</f>
        <v>0.950279418244955</v>
      </c>
      <c r="Y491" s="0" t="str">
        <f aca="false">IF(AB491=1,"Предпосевная обработка",IF(AB491=2,"Внесение удобрений",IF(AB491=3,"Уборка","Введите коректное значение")))</f>
        <v>Введите коректное значение</v>
      </c>
      <c r="Z491" s="0" t="s">
        <v>133</v>
      </c>
      <c r="AA491" s="86"/>
      <c r="AI491" s="88"/>
    </row>
    <row r="492" customFormat="false" ht="15" hidden="false" customHeight="false" outlineLevel="0" collapsed="false">
      <c r="A492" s="59" t="n">
        <v>490</v>
      </c>
      <c r="B492" s="0" t="s">
        <v>132</v>
      </c>
      <c r="C492" s="85" t="n">
        <v>0.8</v>
      </c>
      <c r="D492" s="86" t="n">
        <v>0.645</v>
      </c>
      <c r="E492" s="87" t="n">
        <f aca="false">D492/C492</f>
        <v>0.80625</v>
      </c>
      <c r="F492" s="88" t="n">
        <f aca="false">IF(B492="Предпосевная обработка",300,IF(B492="Внесение удобрений",90,IF(B492="Уборка",1893,"Введите коректное значение")))</f>
        <v>1893</v>
      </c>
      <c r="G492" s="88" t="n">
        <v>2041</v>
      </c>
      <c r="H492" s="87" t="n">
        <f aca="false">(F492/G492)*100</f>
        <v>92.7486526212641</v>
      </c>
      <c r="I492" s="88" t="n">
        <v>30</v>
      </c>
      <c r="J492" s="87" t="n">
        <f aca="false">C492*L492</f>
        <v>0.352</v>
      </c>
      <c r="K492" s="86" t="n">
        <f aca="false">J492*3.67</f>
        <v>1.29184</v>
      </c>
      <c r="L492" s="86" t="n">
        <v>0.44</v>
      </c>
      <c r="M492" s="87" t="n">
        <f aca="false">(N492*O492)+(P492+Q492+R492)</f>
        <v>1747.5</v>
      </c>
      <c r="N492" s="62" t="n">
        <v>350</v>
      </c>
      <c r="O492" s="0" t="n">
        <f aca="false">IF(Z492="Дизельное топливо",2.6,
 IF(Z492="Бензин",2.3,
 IF(Z492="Минеральные удобрения",0.89, IF(Z492="Пестициды",4.93,
 IF(Z492="Электроэнергия",0.5,"Введите коректное значение" )))))</f>
        <v>4.93</v>
      </c>
      <c r="P492" s="88" t="n">
        <v>13</v>
      </c>
      <c r="Q492" s="88" t="n">
        <v>1</v>
      </c>
      <c r="R492" s="88" t="n">
        <v>8</v>
      </c>
      <c r="S492" s="86" t="n">
        <f aca="false">M492+J492+E492+H492</f>
        <v>1841.40690262126</v>
      </c>
      <c r="T492" s="86"/>
      <c r="U492" s="87" t="n">
        <f aca="false">J492-S492</f>
        <v>-1841.05490262126</v>
      </c>
      <c r="V492" s="88" t="n">
        <v>46000</v>
      </c>
      <c r="W492" s="73" t="n">
        <v>5.074</v>
      </c>
      <c r="X492" s="87" t="n">
        <f aca="false">(W492+S492)/V492*100</f>
        <v>4.01408891874188</v>
      </c>
      <c r="Y492" s="0" t="str">
        <f aca="false">IF(AB492=1,"Предпосевная обработка",IF(AB492=2,"Внесение удобрений",IF(AB492=3,"Уборка","Введите коректное значение")))</f>
        <v>Введите коректное значение</v>
      </c>
      <c r="Z492" s="0" t="s">
        <v>138</v>
      </c>
      <c r="AA492" s="86"/>
      <c r="AI492" s="88"/>
    </row>
    <row r="493" customFormat="false" ht="15" hidden="false" customHeight="false" outlineLevel="0" collapsed="false">
      <c r="A493" s="59" t="n">
        <v>491</v>
      </c>
      <c r="B493" s="0" t="s">
        <v>136</v>
      </c>
      <c r="C493" s="85" t="n">
        <v>0.9</v>
      </c>
      <c r="D493" s="86" t="n">
        <v>0.645</v>
      </c>
      <c r="E493" s="87" t="n">
        <f aca="false">D493/C493</f>
        <v>0.716666666666667</v>
      </c>
      <c r="F493" s="88" t="n">
        <f aca="false">IF(B493="Предпосевная обработка",300,IF(B493="Внесение удобрений",90,IF(B493="Уборка",1893,"Введите коректное значение")))</f>
        <v>300</v>
      </c>
      <c r="G493" s="88" t="n">
        <v>2225</v>
      </c>
      <c r="H493" s="87" t="n">
        <f aca="false">(F493/G493)*100</f>
        <v>13.4831460674157</v>
      </c>
      <c r="I493" s="88" t="n">
        <v>27</v>
      </c>
      <c r="J493" s="87" t="n">
        <f aca="false">C493*L493</f>
        <v>0.396</v>
      </c>
      <c r="K493" s="86" t="n">
        <f aca="false">J493*3.67</f>
        <v>1.45332</v>
      </c>
      <c r="L493" s="86" t="n">
        <v>0.44</v>
      </c>
      <c r="M493" s="87" t="n">
        <f aca="false">(N493*O493)+(P493+Q493+R493)</f>
        <v>790</v>
      </c>
      <c r="N493" s="62" t="n">
        <v>295</v>
      </c>
      <c r="O493" s="0" t="n">
        <f aca="false">IF(Z493="Дизельное топливо",2.6,
 IF(Z493="Бензин",2.3,
 IF(Z493="Минеральные удобрения",0.89, IF(Z493="Пестициды",4.93,
 IF(Z493="Электроэнергия",0.5,"Введите коректное значение" )))))</f>
        <v>2.6</v>
      </c>
      <c r="P493" s="88" t="n">
        <v>12</v>
      </c>
      <c r="Q493" s="88" t="n">
        <v>2</v>
      </c>
      <c r="R493" s="88" t="n">
        <v>9</v>
      </c>
      <c r="S493" s="86" t="n">
        <f aca="false">M493+J493+E493+H493</f>
        <v>804.595812734082</v>
      </c>
      <c r="T493" s="86"/>
      <c r="U493" s="87" t="n">
        <f aca="false">J493-S493</f>
        <v>-804.199812734083</v>
      </c>
      <c r="V493" s="88" t="n">
        <v>52000</v>
      </c>
      <c r="W493" s="73" t="n">
        <v>4.472</v>
      </c>
      <c r="X493" s="87" t="n">
        <f aca="false">(W493+S493)/V493*100</f>
        <v>1.55589963987324</v>
      </c>
      <c r="Y493" s="0" t="str">
        <f aca="false">IF(AB493=1,"Предпосевная обработка",IF(AB493=2,"Внесение удобрений",IF(AB493=3,"Уборка","Введите коректное значение")))</f>
        <v>Введите коректное значение</v>
      </c>
      <c r="Z493" s="0" t="s">
        <v>137</v>
      </c>
      <c r="AA493" s="86"/>
      <c r="AI493" s="88"/>
    </row>
    <row r="494" customFormat="false" ht="15" hidden="false" customHeight="false" outlineLevel="0" collapsed="false">
      <c r="A494" s="59" t="n">
        <v>492</v>
      </c>
      <c r="B494" s="0" t="s">
        <v>134</v>
      </c>
      <c r="C494" s="85" t="n">
        <v>4.7</v>
      </c>
      <c r="D494" s="86" t="n">
        <v>0.645</v>
      </c>
      <c r="E494" s="87" t="n">
        <f aca="false">D494/C494</f>
        <v>0.137234042553192</v>
      </c>
      <c r="F494" s="88" t="n">
        <f aca="false">IF(B494="Предпосевная обработка",300,IF(B494="Внесение удобрений",90,IF(B494="Уборка",1893,"Введите коректное значение")))</f>
        <v>90</v>
      </c>
      <c r="G494" s="88" t="n">
        <v>2404</v>
      </c>
      <c r="H494" s="87" t="n">
        <f aca="false">(F494/G494)*100</f>
        <v>3.74376039933444</v>
      </c>
      <c r="I494" s="88" t="n">
        <v>22</v>
      </c>
      <c r="J494" s="87" t="n">
        <f aca="false">C494*L494</f>
        <v>2.068</v>
      </c>
      <c r="K494" s="86" t="n">
        <f aca="false">J494*3.67</f>
        <v>7.58956</v>
      </c>
      <c r="L494" s="86" t="n">
        <v>0.44</v>
      </c>
      <c r="M494" s="87" t="n">
        <f aca="false">(N494*O494)+(P494+Q494+R494)</f>
        <v>130.5</v>
      </c>
      <c r="N494" s="62" t="n">
        <v>215</v>
      </c>
      <c r="O494" s="0" t="n">
        <f aca="false">IF(Z494="Дизельное топливо",2.6,
 IF(Z494="Бензин",2.3,
 IF(Z494="Минеральные удобрения",0.89, IF(Z494="Пестициды",4.93,
 IF(Z494="Электроэнергия",0.5,"Введите коректное значение" )))))</f>
        <v>0.5</v>
      </c>
      <c r="P494" s="88" t="n">
        <v>15</v>
      </c>
      <c r="Q494" s="88" t="n">
        <v>1</v>
      </c>
      <c r="R494" s="88" t="n">
        <v>7</v>
      </c>
      <c r="S494" s="86" t="n">
        <f aca="false">M494+J494+E494+H494</f>
        <v>136.448994441888</v>
      </c>
      <c r="T494" s="86"/>
      <c r="U494" s="87" t="n">
        <f aca="false">J494-S494</f>
        <v>-134.380994441888</v>
      </c>
      <c r="V494" s="88" t="n">
        <v>62000</v>
      </c>
      <c r="W494" s="73" t="n">
        <v>5.27</v>
      </c>
      <c r="X494" s="87" t="n">
        <f aca="false">(W494+S494)/V494*100</f>
        <v>0.228579023293367</v>
      </c>
      <c r="Y494" s="0" t="str">
        <f aca="false">IF(AB494=1,"Предпосевная обработка",IF(AB494=2,"Внесение удобрений",IF(AB494=3,"Уборка","Введите коректное значение")))</f>
        <v>Введите коректное значение</v>
      </c>
      <c r="Z494" s="0" t="s">
        <v>139</v>
      </c>
      <c r="AA494" s="86"/>
      <c r="AI494" s="88"/>
    </row>
    <row r="495" customFormat="false" ht="15" hidden="false" customHeight="false" outlineLevel="0" collapsed="false">
      <c r="A495" s="59" t="n">
        <v>493</v>
      </c>
      <c r="B495" s="0" t="s">
        <v>134</v>
      </c>
      <c r="C495" s="85" t="n">
        <v>4.7</v>
      </c>
      <c r="D495" s="86" t="n">
        <v>0.645</v>
      </c>
      <c r="E495" s="87" t="n">
        <f aca="false">D495/C495</f>
        <v>0.137234042553192</v>
      </c>
      <c r="F495" s="88" t="n">
        <f aca="false">IF(B495="Предпосевная обработка",300,IF(B495="Внесение удобрений",90,IF(B495="Уборка",1893,"Введите коректное значение")))</f>
        <v>90</v>
      </c>
      <c r="G495" s="88" t="n">
        <v>2269</v>
      </c>
      <c r="H495" s="87" t="n">
        <f aca="false">(F495/G495)*100</f>
        <v>3.96650506831203</v>
      </c>
      <c r="I495" s="88" t="n">
        <v>14</v>
      </c>
      <c r="J495" s="87" t="n">
        <f aca="false">C495*L495</f>
        <v>2.068</v>
      </c>
      <c r="K495" s="86" t="n">
        <f aca="false">J495*3.67</f>
        <v>7.58956</v>
      </c>
      <c r="L495" s="86" t="n">
        <v>0.44</v>
      </c>
      <c r="M495" s="87" t="n">
        <f aca="false">(N495*O495)+(P495+Q495+R495)</f>
        <v>2306.59</v>
      </c>
      <c r="N495" s="62" t="n">
        <v>463</v>
      </c>
      <c r="O495" s="0" t="n">
        <f aca="false">IF(Z495="Дизельное топливо",2.6,
 IF(Z495="Бензин",2.3,
 IF(Z495="Минеральные удобрения",0.89, IF(Z495="Пестициды",4.93,
 IF(Z495="Электроэнергия",0.5,"Введите коректное значение" )))))</f>
        <v>4.93</v>
      </c>
      <c r="P495" s="88" t="n">
        <v>15</v>
      </c>
      <c r="Q495" s="88" t="n">
        <v>1</v>
      </c>
      <c r="R495" s="88" t="n">
        <v>8</v>
      </c>
      <c r="S495" s="86" t="n">
        <f aca="false">M495+J495+E495+H495</f>
        <v>2312.76173911087</v>
      </c>
      <c r="T495" s="86"/>
      <c r="U495" s="87" t="n">
        <f aca="false">J495-S495</f>
        <v>-2310.69373911087</v>
      </c>
      <c r="V495" s="88" t="n">
        <v>56000</v>
      </c>
      <c r="W495" s="73" t="n">
        <v>5.456</v>
      </c>
      <c r="X495" s="87" t="n">
        <f aca="false">(W495+S495)/V495*100</f>
        <v>4.13967453412655</v>
      </c>
      <c r="Y495" s="0" t="str">
        <f aca="false">IF(AB495=1,"Предпосевная обработка",IF(AB495=2,"Внесение удобрений",IF(AB495=3,"Уборка","Введите коректное значение")))</f>
        <v>Введите коректное значение</v>
      </c>
      <c r="Z495" s="0" t="s">
        <v>138</v>
      </c>
      <c r="AA495" s="86"/>
      <c r="AI495" s="88"/>
    </row>
    <row r="496" customFormat="false" ht="15" hidden="false" customHeight="false" outlineLevel="0" collapsed="false">
      <c r="A496" s="59" t="n">
        <v>494</v>
      </c>
      <c r="B496" s="0" t="s">
        <v>134</v>
      </c>
      <c r="C496" s="85" t="n">
        <v>1.2</v>
      </c>
      <c r="D496" s="86" t="n">
        <v>0.645</v>
      </c>
      <c r="E496" s="87" t="n">
        <f aca="false">D496/C496</f>
        <v>0.5375</v>
      </c>
      <c r="F496" s="88" t="n">
        <f aca="false">IF(B496="Предпосевная обработка",300,IF(B496="Внесение удобрений",90,IF(B496="Уборка",1893,"Введите коректное значение")))</f>
        <v>90</v>
      </c>
      <c r="G496" s="88" t="n">
        <v>2466</v>
      </c>
      <c r="H496" s="87" t="n">
        <f aca="false">(F496/G496)*100</f>
        <v>3.64963503649635</v>
      </c>
      <c r="I496" s="88" t="n">
        <v>18</v>
      </c>
      <c r="J496" s="87" t="n">
        <f aca="false">C496*L496</f>
        <v>0.528</v>
      </c>
      <c r="K496" s="86" t="n">
        <f aca="false">J496*3.67</f>
        <v>1.93776</v>
      </c>
      <c r="L496" s="86" t="n">
        <v>0.44</v>
      </c>
      <c r="M496" s="87" t="n">
        <f aca="false">(N496*O496)+(P496+Q496+R496)</f>
        <v>634.25</v>
      </c>
      <c r="N496" s="62" t="n">
        <v>125</v>
      </c>
      <c r="O496" s="0" t="n">
        <f aca="false">IF(Z496="Дизельное топливо",2.6,
 IF(Z496="Бензин",2.3,
 IF(Z496="Минеральные удобрения",0.89, IF(Z496="Пестициды",4.93,
 IF(Z496="Электроэнергия",0.5,"Введите коректное значение" )))))</f>
        <v>4.93</v>
      </c>
      <c r="P496" s="88" t="n">
        <v>10</v>
      </c>
      <c r="Q496" s="88" t="n">
        <v>1</v>
      </c>
      <c r="R496" s="88" t="n">
        <v>7</v>
      </c>
      <c r="S496" s="86" t="n">
        <f aca="false">M496+J496+E496+H496</f>
        <v>638.965135036496</v>
      </c>
      <c r="T496" s="86"/>
      <c r="U496" s="87" t="n">
        <f aca="false">J496-S496</f>
        <v>-638.437135036496</v>
      </c>
      <c r="V496" s="88" t="n">
        <v>51000</v>
      </c>
      <c r="W496" s="73" t="n">
        <v>6.279</v>
      </c>
      <c r="X496" s="87" t="n">
        <f aca="false">(W496+S496)/V496*100</f>
        <v>1.26518457850293</v>
      </c>
      <c r="Y496" s="0" t="str">
        <f aca="false">IF(AB496=1,"Предпосевная обработка",IF(AB496=2,"Внесение удобрений",IF(AB496=3,"Уборка","Введите коректное значение")))</f>
        <v>Введите коректное значение</v>
      </c>
      <c r="Z496" s="0" t="s">
        <v>138</v>
      </c>
      <c r="AA496" s="86"/>
      <c r="AI496" s="88"/>
    </row>
    <row r="497" customFormat="false" ht="15" hidden="false" customHeight="false" outlineLevel="0" collapsed="false">
      <c r="A497" s="59" t="n">
        <v>495</v>
      </c>
      <c r="B497" s="0" t="s">
        <v>134</v>
      </c>
      <c r="C497" s="85" t="n">
        <v>1.4</v>
      </c>
      <c r="D497" s="86" t="n">
        <v>0.645</v>
      </c>
      <c r="E497" s="87" t="n">
        <f aca="false">D497/C497</f>
        <v>0.460714285714286</v>
      </c>
      <c r="F497" s="88" t="n">
        <f aca="false">IF(B497="Предпосевная обработка",300,IF(B497="Внесение удобрений",90,IF(B497="Уборка",1893,"Введите коректное значение")))</f>
        <v>90</v>
      </c>
      <c r="G497" s="88" t="n">
        <v>2057</v>
      </c>
      <c r="H497" s="87" t="n">
        <f aca="false">(F497/G497)*100</f>
        <v>4.37530384054448</v>
      </c>
      <c r="I497" s="88" t="n">
        <v>24</v>
      </c>
      <c r="J497" s="87" t="n">
        <f aca="false">C497*L497</f>
        <v>0.616</v>
      </c>
      <c r="K497" s="86" t="n">
        <f aca="false">J497*3.67</f>
        <v>2.26072</v>
      </c>
      <c r="L497" s="86" t="n">
        <v>0.44</v>
      </c>
      <c r="M497" s="87" t="n">
        <f aca="false">(N497*O497)+(P497+Q497+R497)</f>
        <v>198.11</v>
      </c>
      <c r="N497" s="62" t="n">
        <v>199</v>
      </c>
      <c r="O497" s="0" t="n">
        <f aca="false">IF(Z497="Дизельное топливо",2.6,
 IF(Z497="Бензин",2.3,
 IF(Z497="Минеральные удобрения",0.89, IF(Z497="Пестициды",4.93,
 IF(Z497="Электроэнергия",0.5,"Введите коректное значение" )))))</f>
        <v>0.89</v>
      </c>
      <c r="P497" s="88" t="n">
        <v>11</v>
      </c>
      <c r="Q497" s="88" t="n">
        <v>2</v>
      </c>
      <c r="R497" s="88" t="n">
        <v>8</v>
      </c>
      <c r="S497" s="86" t="n">
        <f aca="false">M497+J497+E497+H497</f>
        <v>203.562018126259</v>
      </c>
      <c r="T497" s="86"/>
      <c r="U497" s="87" t="n">
        <f aca="false">J497-S497</f>
        <v>-202.946018126259</v>
      </c>
      <c r="V497" s="88" t="n">
        <v>55000</v>
      </c>
      <c r="W497" s="73" t="n">
        <v>6.603</v>
      </c>
      <c r="X497" s="87" t="n">
        <f aca="false">(W497+S497)/V497*100</f>
        <v>0.382118214775016</v>
      </c>
      <c r="Y497" s="0" t="str">
        <f aca="false">IF(AB497=1,"Предпосевная обработка",IF(AB497=2,"Внесение удобрений",IF(AB497=3,"Уборка","Введите коректное значение")))</f>
        <v>Введите коректное значение</v>
      </c>
      <c r="Z497" s="0" t="s">
        <v>133</v>
      </c>
      <c r="AA497" s="86"/>
      <c r="AI497" s="88"/>
    </row>
    <row r="498" customFormat="false" ht="15" hidden="false" customHeight="false" outlineLevel="0" collapsed="false">
      <c r="A498" s="59" t="n">
        <v>496</v>
      </c>
      <c r="B498" s="0" t="s">
        <v>136</v>
      </c>
      <c r="C498" s="85" t="n">
        <v>1.9</v>
      </c>
      <c r="D498" s="86" t="n">
        <v>0.645</v>
      </c>
      <c r="E498" s="87" t="n">
        <f aca="false">D498/C498</f>
        <v>0.339473684210526</v>
      </c>
      <c r="F498" s="88" t="n">
        <f aca="false">IF(B498="Предпосевная обработка",300,IF(B498="Внесение удобрений",90,IF(B498="Уборка",1893,"Введите коректное значение")))</f>
        <v>300</v>
      </c>
      <c r="G498" s="88" t="n">
        <v>2193</v>
      </c>
      <c r="H498" s="87" t="n">
        <f aca="false">(F498/G498)*100</f>
        <v>13.6798905608755</v>
      </c>
      <c r="I498" s="88" t="n">
        <v>29</v>
      </c>
      <c r="J498" s="87" t="n">
        <f aca="false">C498*L498</f>
        <v>0.836</v>
      </c>
      <c r="K498" s="86" t="n">
        <f aca="false">J498*3.67</f>
        <v>3.06812</v>
      </c>
      <c r="L498" s="86" t="n">
        <v>0.44</v>
      </c>
      <c r="M498" s="87" t="n">
        <f aca="false">(N498*O498)+(P498+Q498+R498)</f>
        <v>588.8</v>
      </c>
      <c r="N498" s="62" t="n">
        <v>218</v>
      </c>
      <c r="O498" s="0" t="n">
        <f aca="false">IF(Z498="Дизельное топливо",2.6,
 IF(Z498="Бензин",2.3,
 IF(Z498="Минеральные удобрения",0.89, IF(Z498="Пестициды",4.93,
 IF(Z498="Электроэнергия",0.5,"Введите коректное значение" )))))</f>
        <v>2.6</v>
      </c>
      <c r="P498" s="88" t="n">
        <v>12</v>
      </c>
      <c r="Q498" s="88" t="n">
        <v>1</v>
      </c>
      <c r="R498" s="88" t="n">
        <v>9</v>
      </c>
      <c r="S498" s="86" t="n">
        <f aca="false">M498+J498+E498+H498</f>
        <v>603.655364245086</v>
      </c>
      <c r="T498" s="86"/>
      <c r="U498" s="87" t="n">
        <f aca="false">J498-S498</f>
        <v>-602.819364245086</v>
      </c>
      <c r="V498" s="88" t="n">
        <v>58000</v>
      </c>
      <c r="W498" s="73" t="n">
        <v>5.124</v>
      </c>
      <c r="X498" s="87" t="n">
        <f aca="false">(W498+S498)/V498*100</f>
        <v>1.04961959352601</v>
      </c>
      <c r="Y498" s="0" t="str">
        <f aca="false">IF(AB498=1,"Предпосевная обработка",IF(AB498=2,"Внесение удобрений",IF(AB498=3,"Уборка","Введите коректное значение")))</f>
        <v>Введите коректное значение</v>
      </c>
      <c r="Z498" s="0" t="s">
        <v>137</v>
      </c>
      <c r="AA498" s="86"/>
      <c r="AI498" s="88"/>
    </row>
    <row r="499" customFormat="false" ht="15" hidden="false" customHeight="false" outlineLevel="0" collapsed="false">
      <c r="A499" s="59" t="n">
        <v>497</v>
      </c>
      <c r="B499" s="0" t="s">
        <v>136</v>
      </c>
      <c r="C499" s="85" t="n">
        <v>2.1</v>
      </c>
      <c r="D499" s="86" t="n">
        <v>0.645</v>
      </c>
      <c r="E499" s="87" t="n">
        <f aca="false">D499/C499</f>
        <v>0.307142857142857</v>
      </c>
      <c r="F499" s="88" t="n">
        <f aca="false">IF(B499="Предпосевная обработка",300,IF(B499="Внесение удобрений",90,IF(B499="Уборка",1893,"Введите коректное значение")))</f>
        <v>300</v>
      </c>
      <c r="G499" s="88" t="n">
        <v>2145</v>
      </c>
      <c r="H499" s="87" t="n">
        <f aca="false">(F499/G499)*100</f>
        <v>13.986013986014</v>
      </c>
      <c r="I499" s="88" t="n">
        <v>30</v>
      </c>
      <c r="J499" s="87" t="n">
        <f aca="false">C499*L499</f>
        <v>0.924</v>
      </c>
      <c r="K499" s="86" t="n">
        <f aca="false">J499*3.67</f>
        <v>3.39108</v>
      </c>
      <c r="L499" s="86" t="n">
        <v>0.44</v>
      </c>
      <c r="M499" s="87" t="n">
        <f aca="false">(N499*O499)+(P499+Q499+R499)</f>
        <v>271.76</v>
      </c>
      <c r="N499" s="62" t="n">
        <v>284</v>
      </c>
      <c r="O499" s="0" t="n">
        <f aca="false">IF(Z499="Дизельное топливо",2.6,
 IF(Z499="Бензин",2.3,
 IF(Z499="Минеральные удобрения",0.89, IF(Z499="Пестициды",4.93,
 IF(Z499="Электроэнергия",0.5,"Введите коректное значение" )))))</f>
        <v>0.89</v>
      </c>
      <c r="P499" s="88" t="n">
        <v>11</v>
      </c>
      <c r="Q499" s="88" t="n">
        <v>1</v>
      </c>
      <c r="R499" s="88" t="n">
        <v>7</v>
      </c>
      <c r="S499" s="86" t="n">
        <f aca="false">M499+J499+E499+H499</f>
        <v>286.977156843157</v>
      </c>
      <c r="T499" s="86"/>
      <c r="U499" s="87" t="n">
        <f aca="false">J499-S499</f>
        <v>-286.053156843157</v>
      </c>
      <c r="V499" s="88" t="n">
        <v>65000</v>
      </c>
      <c r="W499" s="73" t="n">
        <v>5.376</v>
      </c>
      <c r="X499" s="87" t="n">
        <f aca="false">(W499+S499)/V499*100</f>
        <v>0.44977408745101</v>
      </c>
      <c r="Y499" s="0" t="str">
        <f aca="false">IF(AB499=1,"Предпосевная обработка",IF(AB499=2,"Внесение удобрений",IF(AB499=3,"Уборка","Введите коректное значение")))</f>
        <v>Введите коректное значение</v>
      </c>
      <c r="Z499" s="0" t="s">
        <v>133</v>
      </c>
      <c r="AA499" s="86"/>
      <c r="AI499" s="88"/>
    </row>
    <row r="500" customFormat="false" ht="15" hidden="false" customHeight="false" outlineLevel="0" collapsed="false">
      <c r="A500" s="59" t="n">
        <v>498</v>
      </c>
      <c r="B500" s="0" t="s">
        <v>132</v>
      </c>
      <c r="C500" s="85" t="n">
        <v>4.5</v>
      </c>
      <c r="D500" s="86" t="n">
        <v>0.645</v>
      </c>
      <c r="E500" s="87" t="n">
        <f aca="false">D500/C500</f>
        <v>0.143333333333333</v>
      </c>
      <c r="F500" s="88" t="n">
        <f aca="false">IF(B500="Предпосевная обработка",300,IF(B500="Внесение удобрений",90,IF(B500="Уборка",1893,"Введите коректное значение")))</f>
        <v>1893</v>
      </c>
      <c r="G500" s="88" t="n">
        <v>2470</v>
      </c>
      <c r="H500" s="87" t="n">
        <f aca="false">(F500/G500)*100</f>
        <v>76.6396761133603</v>
      </c>
      <c r="I500" s="88" t="n">
        <v>28</v>
      </c>
      <c r="J500" s="87" t="n">
        <f aca="false">C500*L500</f>
        <v>1.98</v>
      </c>
      <c r="K500" s="86" t="n">
        <f aca="false">J500*3.67</f>
        <v>7.2666</v>
      </c>
      <c r="L500" s="86" t="n">
        <v>0.44</v>
      </c>
      <c r="M500" s="87" t="n">
        <f aca="false">(N500*O500)+(P500+Q500+R500)</f>
        <v>2254.36</v>
      </c>
      <c r="N500" s="62" t="n">
        <v>452</v>
      </c>
      <c r="O500" s="0" t="n">
        <f aca="false">IF(Z500="Дизельное топливо",2.6,
 IF(Z500="Бензин",2.3,
 IF(Z500="Минеральные удобрения",0.89, IF(Z500="Пестициды",4.93,
 IF(Z500="Электроэнергия",0.5,"Введите коректное значение" )))))</f>
        <v>4.93</v>
      </c>
      <c r="P500" s="88" t="n">
        <v>15</v>
      </c>
      <c r="Q500" s="88" t="n">
        <v>2</v>
      </c>
      <c r="R500" s="88" t="n">
        <v>9</v>
      </c>
      <c r="S500" s="86" t="n">
        <f aca="false">M500+J500+E500+H500</f>
        <v>2333.12300944669</v>
      </c>
      <c r="T500" s="86"/>
      <c r="U500" s="87" t="n">
        <f aca="false">J500-S500</f>
        <v>-2331.14300944669</v>
      </c>
      <c r="V500" s="88" t="n">
        <v>62000</v>
      </c>
      <c r="W500" s="73" t="n">
        <v>5.964</v>
      </c>
      <c r="X500" s="87" t="n">
        <f aca="false">(W500+S500)/V500*100</f>
        <v>3.77272098297854</v>
      </c>
      <c r="Y500" s="0" t="str">
        <f aca="false">IF(AB500=1,"Предпосевная обработка",IF(AB500=2,"Внесение удобрений",IF(AB500=3,"Уборка","Введите коректное значение")))</f>
        <v>Введите коректное значение</v>
      </c>
      <c r="Z500" s="0" t="s">
        <v>138</v>
      </c>
      <c r="AA500" s="86"/>
      <c r="AI500" s="88"/>
    </row>
    <row r="501" customFormat="false" ht="15" hidden="false" customHeight="false" outlineLevel="0" collapsed="false">
      <c r="A501" s="59" t="n">
        <v>499</v>
      </c>
      <c r="B501" s="0" t="s">
        <v>132</v>
      </c>
      <c r="C501" s="85" t="n">
        <v>3.3</v>
      </c>
      <c r="D501" s="86" t="n">
        <v>0.645</v>
      </c>
      <c r="E501" s="87" t="n">
        <f aca="false">D501/C501</f>
        <v>0.195454545454545</v>
      </c>
      <c r="F501" s="88" t="n">
        <f aca="false">IF(B501="Предпосевная обработка",300,IF(B501="Внесение удобрений",90,IF(B501="Уборка",1893,"Введите коректное значение")))</f>
        <v>1893</v>
      </c>
      <c r="G501" s="88" t="n">
        <v>2351</v>
      </c>
      <c r="H501" s="87" t="n">
        <f aca="false">(F501/G501)*100</f>
        <v>80.5189281156955</v>
      </c>
      <c r="I501" s="88" t="n">
        <v>28</v>
      </c>
      <c r="J501" s="87" t="n">
        <f aca="false">C501*L501</f>
        <v>1.452</v>
      </c>
      <c r="K501" s="86" t="n">
        <f aca="false">J501*3.67</f>
        <v>5.32884</v>
      </c>
      <c r="L501" s="86" t="n">
        <v>0.44</v>
      </c>
      <c r="M501" s="87" t="n">
        <f aca="false">(N501*O501)+(P501+Q501+R501)</f>
        <v>922.6</v>
      </c>
      <c r="N501" s="62" t="n">
        <v>392</v>
      </c>
      <c r="O501" s="0" t="n">
        <f aca="false">IF(Z501="Дизельное топливо",2.6,
 IF(Z501="Бензин",2.3,
 IF(Z501="Минеральные удобрения",0.89, IF(Z501="Пестициды",4.93,
 IF(Z501="Электроэнергия",0.5,"Введите коректное значение" )))))</f>
        <v>2.3</v>
      </c>
      <c r="P501" s="88" t="n">
        <v>13</v>
      </c>
      <c r="Q501" s="88" t="n">
        <v>1</v>
      </c>
      <c r="R501" s="88" t="n">
        <v>7</v>
      </c>
      <c r="S501" s="86" t="n">
        <f aca="false">M501+J501+E501+H501</f>
        <v>1004.76638266115</v>
      </c>
      <c r="T501" s="86"/>
      <c r="U501" s="87" t="n">
        <f aca="false">J501-S501</f>
        <v>-1003.31438266115</v>
      </c>
      <c r="V501" s="88" t="n">
        <v>64000</v>
      </c>
      <c r="W501" s="73" t="n">
        <v>5.742</v>
      </c>
      <c r="X501" s="87" t="n">
        <f aca="false">(W501+S501)/V501*100</f>
        <v>1.57891934790805</v>
      </c>
      <c r="Y501" s="0" t="str">
        <f aca="false">IF(AB501=1,"Предпосевная обработка",IF(AB501=2,"Внесение удобрений",IF(AB501=3,"Уборка","Введите коректное значение")))</f>
        <v>Введите коректное значение</v>
      </c>
      <c r="Z501" s="0" t="s">
        <v>135</v>
      </c>
      <c r="AA501" s="86"/>
      <c r="AI501" s="88"/>
    </row>
    <row r="502" customFormat="false" ht="15" hidden="false" customHeight="false" outlineLevel="0" collapsed="false">
      <c r="A502" s="59" t="n">
        <v>500</v>
      </c>
      <c r="B502" s="0" t="s">
        <v>134</v>
      </c>
      <c r="C502" s="85" t="n">
        <v>4.3</v>
      </c>
      <c r="D502" s="86" t="n">
        <v>0.645</v>
      </c>
      <c r="E502" s="87" t="n">
        <f aca="false">D502/C502</f>
        <v>0.15</v>
      </c>
      <c r="F502" s="88" t="n">
        <f aca="false">IF(B502="Предпосевная обработка",300,IF(B502="Внесение удобрений",90,IF(B502="Уборка",1893,"Введите коректное значение")))</f>
        <v>90</v>
      </c>
      <c r="G502" s="88" t="n">
        <v>2291</v>
      </c>
      <c r="H502" s="87" t="n">
        <f aca="false">(F502/G502)*100</f>
        <v>3.92841553906591</v>
      </c>
      <c r="I502" s="88" t="n">
        <v>21</v>
      </c>
      <c r="J502" s="87" t="n">
        <f aca="false">C502*L502</f>
        <v>1.892</v>
      </c>
      <c r="K502" s="86" t="n">
        <f aca="false">J502*3.67</f>
        <v>6.94364</v>
      </c>
      <c r="L502" s="86" t="n">
        <v>0.44</v>
      </c>
      <c r="M502" s="87" t="n">
        <f aca="false">(N502*O502)+(P502+Q502+R502)</f>
        <v>269.09</v>
      </c>
      <c r="N502" s="62" t="n">
        <v>281</v>
      </c>
      <c r="O502" s="0" t="n">
        <f aca="false">IF(Z502="Дизельное топливо",2.6,
 IF(Z502="Бензин",2.3,
 IF(Z502="Минеральные удобрения",0.89, IF(Z502="Пестициды",4.93,
 IF(Z502="Электроэнергия",0.5,"Введите коректное значение" )))))</f>
        <v>0.89</v>
      </c>
      <c r="P502" s="88" t="n">
        <v>10</v>
      </c>
      <c r="Q502" s="88" t="n">
        <v>1</v>
      </c>
      <c r="R502" s="88" t="n">
        <v>8</v>
      </c>
      <c r="S502" s="86" t="n">
        <f aca="false">M502+J502+E502+H502</f>
        <v>275.060415539066</v>
      </c>
      <c r="T502" s="86"/>
      <c r="U502" s="87" t="n">
        <f aca="false">J502-S502</f>
        <v>-273.168415539066</v>
      </c>
      <c r="V502" s="88" t="n">
        <v>64000</v>
      </c>
      <c r="W502" s="73" t="n">
        <v>6.825</v>
      </c>
      <c r="X502" s="87" t="n">
        <f aca="false">(W502+S502)/V502*100</f>
        <v>0.44044596177979</v>
      </c>
      <c r="Y502" s="0" t="str">
        <f aca="false">IF(AB502=1,"Предпосевная обработка",IF(AB502=2,"Внесение удобрений",IF(AB502=3,"Уборка","Введите коректное значение")))</f>
        <v>Введите коректное значение</v>
      </c>
      <c r="Z502" s="0" t="s">
        <v>133</v>
      </c>
      <c r="AA502" s="86"/>
      <c r="AI502" s="88"/>
    </row>
    <row r="503" customFormat="false" ht="15" hidden="false" customHeight="false" outlineLevel="0" collapsed="false">
      <c r="A503" s="59" t="n">
        <v>501</v>
      </c>
      <c r="B503" s="0" t="s">
        <v>136</v>
      </c>
      <c r="C503" s="85" t="n">
        <v>1.8</v>
      </c>
      <c r="D503" s="86" t="n">
        <v>0.645</v>
      </c>
      <c r="E503" s="87" t="n">
        <f aca="false">D503/C503</f>
        <v>0.358333333333333</v>
      </c>
      <c r="F503" s="88" t="n">
        <f aca="false">IF(B503="Предпосевная обработка",300,IF(B503="Внесение удобрений",90,IF(B503="Уборка",1893,"Введите коректное значение")))</f>
        <v>300</v>
      </c>
      <c r="G503" s="88" t="n">
        <v>2269</v>
      </c>
      <c r="H503" s="87" t="n">
        <f aca="false">(F503/G503)*100</f>
        <v>13.2216835610401</v>
      </c>
      <c r="I503" s="88" t="n">
        <v>19</v>
      </c>
      <c r="J503" s="87" t="n">
        <f aca="false">C503*L503</f>
        <v>0.792</v>
      </c>
      <c r="K503" s="86" t="n">
        <f aca="false">J503*3.67</f>
        <v>2.90664</v>
      </c>
      <c r="L503" s="86" t="n">
        <v>0.44</v>
      </c>
      <c r="M503" s="87" t="n">
        <f aca="false">(N503*O503)+(P503+Q503+R503)</f>
        <v>1927.91</v>
      </c>
      <c r="N503" s="62" t="n">
        <v>387</v>
      </c>
      <c r="O503" s="0" t="n">
        <f aca="false">IF(Z503="Дизельное топливо",2.6,
 IF(Z503="Бензин",2.3,
 IF(Z503="Минеральные удобрения",0.89, IF(Z503="Пестициды",4.93,
 IF(Z503="Электроэнергия",0.5,"Введите коректное значение" )))))</f>
        <v>4.93</v>
      </c>
      <c r="P503" s="88" t="n">
        <v>11</v>
      </c>
      <c r="Q503" s="88" t="n">
        <v>1</v>
      </c>
      <c r="R503" s="88" t="n">
        <v>8</v>
      </c>
      <c r="S503" s="86" t="n">
        <f aca="false">M503+J503+E503+H503</f>
        <v>1942.28201689437</v>
      </c>
      <c r="T503" s="86"/>
      <c r="U503" s="87" t="n">
        <f aca="false">J503-S503</f>
        <v>-1941.49001689437</v>
      </c>
      <c r="V503" s="88" t="n">
        <v>52000</v>
      </c>
      <c r="W503" s="73" t="n">
        <v>4.611</v>
      </c>
      <c r="X503" s="87" t="n">
        <f aca="false">(W503+S503)/V503*100</f>
        <v>3.74402503248918</v>
      </c>
      <c r="Y503" s="0" t="str">
        <f aca="false">IF(AB503=1,"Предпосевная обработка",IF(AB503=2,"Внесение удобрений",IF(AB503=3,"Уборка","Введите коректное значение")))</f>
        <v>Введите коректное значение</v>
      </c>
      <c r="Z503" s="0" t="s">
        <v>138</v>
      </c>
      <c r="AA503" s="86"/>
      <c r="AI503" s="88"/>
    </row>
    <row r="504" customFormat="false" ht="15" hidden="false" customHeight="false" outlineLevel="0" collapsed="false">
      <c r="A504" s="59" t="n">
        <v>502</v>
      </c>
      <c r="B504" s="0" t="s">
        <v>134</v>
      </c>
      <c r="C504" s="85" t="n">
        <v>1.4</v>
      </c>
      <c r="D504" s="86" t="n">
        <v>0.645</v>
      </c>
      <c r="E504" s="87" t="n">
        <f aca="false">D504/C504</f>
        <v>0.460714285714286</v>
      </c>
      <c r="F504" s="88" t="n">
        <f aca="false">IF(B504="Предпосевная обработка",300,IF(B504="Внесение удобрений",90,IF(B504="Уборка",1893,"Введите коректное значение")))</f>
        <v>90</v>
      </c>
      <c r="G504" s="88" t="n">
        <v>2209</v>
      </c>
      <c r="H504" s="87" t="n">
        <f aca="false">(F504/G504)*100</f>
        <v>4.07424173834314</v>
      </c>
      <c r="I504" s="88" t="n">
        <v>29</v>
      </c>
      <c r="J504" s="87" t="n">
        <f aca="false">C504*L504</f>
        <v>0.616</v>
      </c>
      <c r="K504" s="86" t="n">
        <f aca="false">J504*3.67</f>
        <v>2.26072</v>
      </c>
      <c r="L504" s="86" t="n">
        <v>0.44</v>
      </c>
      <c r="M504" s="87" t="n">
        <f aca="false">(N504*O504)+(P504+Q504+R504)</f>
        <v>531.3</v>
      </c>
      <c r="N504" s="62" t="n">
        <v>221</v>
      </c>
      <c r="O504" s="0" t="n">
        <f aca="false">IF(Z504="Дизельное топливо",2.6,
 IF(Z504="Бензин",2.3,
 IF(Z504="Минеральные удобрения",0.89, IF(Z504="Пестициды",4.93,
 IF(Z504="Электроэнергия",0.5,"Введите коректное значение" )))))</f>
        <v>2.3</v>
      </c>
      <c r="P504" s="88" t="n">
        <v>12</v>
      </c>
      <c r="Q504" s="88" t="n">
        <v>2</v>
      </c>
      <c r="R504" s="88" t="n">
        <v>9</v>
      </c>
      <c r="S504" s="86" t="n">
        <f aca="false">M504+J504+E504+H504</f>
        <v>536.450956024057</v>
      </c>
      <c r="T504" s="86"/>
      <c r="U504" s="87" t="n">
        <f aca="false">J504-S504</f>
        <v>-535.834956024057</v>
      </c>
      <c r="V504" s="88" t="n">
        <v>48000</v>
      </c>
      <c r="W504" s="73" t="n">
        <v>4.183</v>
      </c>
      <c r="X504" s="87" t="n">
        <f aca="false">(W504+S504)/V504*100</f>
        <v>1.12632074171679</v>
      </c>
      <c r="Y504" s="0" t="str">
        <f aca="false">IF(AB504=1,"Предпосевная обработка",IF(AB504=2,"Внесение удобрений",IF(AB504=3,"Уборка","Введите коректное значение")))</f>
        <v>Введите коректное значение</v>
      </c>
      <c r="Z504" s="0" t="s">
        <v>135</v>
      </c>
      <c r="AA504" s="86"/>
      <c r="AI504" s="88"/>
    </row>
    <row r="505" customFormat="false" ht="15" hidden="false" customHeight="false" outlineLevel="0" collapsed="false">
      <c r="A505" s="59" t="n">
        <v>503</v>
      </c>
      <c r="B505" s="0" t="s">
        <v>132</v>
      </c>
      <c r="C505" s="85" t="n">
        <v>6</v>
      </c>
      <c r="D505" s="86" t="n">
        <v>0.645</v>
      </c>
      <c r="E505" s="87" t="n">
        <f aca="false">D505/C505</f>
        <v>0.1075</v>
      </c>
      <c r="F505" s="88" t="n">
        <f aca="false">IF(B505="Предпосевная обработка",300,IF(B505="Внесение удобрений",90,IF(B505="Уборка",1893,"Введите коректное значение")))</f>
        <v>1893</v>
      </c>
      <c r="G505" s="88" t="n">
        <v>2372</v>
      </c>
      <c r="H505" s="87" t="n">
        <f aca="false">(F505/G505)*100</f>
        <v>79.8060708263069</v>
      </c>
      <c r="I505" s="88" t="n">
        <v>30</v>
      </c>
      <c r="J505" s="87" t="n">
        <f aca="false">C505*L505</f>
        <v>2.64</v>
      </c>
      <c r="K505" s="86" t="n">
        <f aca="false">J505*3.67</f>
        <v>9.6888</v>
      </c>
      <c r="L505" s="86" t="n">
        <v>0.44</v>
      </c>
      <c r="M505" s="87" t="n">
        <f aca="false">(N505*O505)+(P505+Q505+R505)</f>
        <v>2486</v>
      </c>
      <c r="N505" s="62" t="n">
        <v>500</v>
      </c>
      <c r="O505" s="0" t="n">
        <f aca="false">IF(Z505="Дизельное топливо",2.6,
 IF(Z505="Бензин",2.3,
 IF(Z505="Минеральные удобрения",0.89, IF(Z505="Пестициды",4.93,
 IF(Z505="Электроэнергия",0.5,"Введите коректное значение" )))))</f>
        <v>4.93</v>
      </c>
      <c r="P505" s="88" t="n">
        <v>10</v>
      </c>
      <c r="Q505" s="88" t="n">
        <v>2</v>
      </c>
      <c r="R505" s="88" t="n">
        <v>9</v>
      </c>
      <c r="S505" s="86" t="n">
        <f aca="false">M505+J505+E505+H505</f>
        <v>2568.55357082631</v>
      </c>
      <c r="T505" s="86"/>
      <c r="U505" s="87" t="n">
        <f aca="false">J505-S505</f>
        <v>-2565.91357082631</v>
      </c>
      <c r="V505" s="88" t="n">
        <v>65000</v>
      </c>
      <c r="W505" s="73" t="n">
        <v>4.116</v>
      </c>
      <c r="X505" s="87" t="n">
        <f aca="false">(W505+S505)/V505*100</f>
        <v>3.95795318588663</v>
      </c>
      <c r="Y505" s="0" t="str">
        <f aca="false">IF(AB505=1,"Предпосевная обработка",IF(AB505=2,"Внесение удобрений",IF(AB505=3,"Уборка","Введите коректное значение")))</f>
        <v>Введите коректное значение</v>
      </c>
      <c r="Z505" s="0" t="s">
        <v>138</v>
      </c>
      <c r="AA505" s="86"/>
      <c r="AI505" s="88"/>
    </row>
    <row r="506" customFormat="false" ht="15" hidden="false" customHeight="false" outlineLevel="0" collapsed="false">
      <c r="A506" s="59" t="n">
        <v>504</v>
      </c>
      <c r="B506" s="0" t="s">
        <v>132</v>
      </c>
      <c r="C506" s="85" t="n">
        <v>4.7</v>
      </c>
      <c r="D506" s="86" t="n">
        <v>0.645</v>
      </c>
      <c r="E506" s="87" t="n">
        <f aca="false">D506/C506</f>
        <v>0.137234042553192</v>
      </c>
      <c r="F506" s="88" t="n">
        <f aca="false">IF(B506="Предпосевная обработка",300,IF(B506="Внесение удобрений",90,IF(B506="Уборка",1893,"Введите коректное значение")))</f>
        <v>1893</v>
      </c>
      <c r="G506" s="88" t="n">
        <v>2306</v>
      </c>
      <c r="H506" s="87" t="n">
        <f aca="false">(F506/G506)*100</f>
        <v>82.0901994796184</v>
      </c>
      <c r="I506" s="88" t="n">
        <v>24</v>
      </c>
      <c r="J506" s="87" t="n">
        <f aca="false">C506*L506</f>
        <v>2.068</v>
      </c>
      <c r="K506" s="86" t="n">
        <f aca="false">J506*3.67</f>
        <v>7.58956</v>
      </c>
      <c r="L506" s="86" t="n">
        <v>0.44</v>
      </c>
      <c r="M506" s="87" t="n">
        <f aca="false">(N506*O506)+(P506+Q506+R506)</f>
        <v>421.39</v>
      </c>
      <c r="N506" s="62" t="n">
        <v>451</v>
      </c>
      <c r="O506" s="0" t="n">
        <f aca="false">IF(Z506="Дизельное топливо",2.6,
 IF(Z506="Бензин",2.3,
 IF(Z506="Минеральные удобрения",0.89, IF(Z506="Пестициды",4.93,
 IF(Z506="Электроэнергия",0.5,"Введите коректное значение" )))))</f>
        <v>0.89</v>
      </c>
      <c r="P506" s="88" t="n">
        <v>10</v>
      </c>
      <c r="Q506" s="88" t="n">
        <v>2</v>
      </c>
      <c r="R506" s="88" t="n">
        <v>8</v>
      </c>
      <c r="S506" s="86" t="n">
        <f aca="false">M506+J506+E506+H506</f>
        <v>505.685433522172</v>
      </c>
      <c r="T506" s="86"/>
      <c r="U506" s="87" t="n">
        <f aca="false">J506-S506</f>
        <v>-503.617433522172</v>
      </c>
      <c r="V506" s="88" t="n">
        <v>48000</v>
      </c>
      <c r="W506" s="73" t="n">
        <v>4.784</v>
      </c>
      <c r="X506" s="87" t="n">
        <f aca="false">(W506+S506)/V506*100</f>
        <v>1.06347798650452</v>
      </c>
      <c r="Y506" s="0" t="str">
        <f aca="false">IF(AB506=1,"Предпосевная обработка",IF(AB506=2,"Внесение удобрений",IF(AB506=3,"Уборка","Введите коректное значение")))</f>
        <v>Введите коректное значение</v>
      </c>
      <c r="Z506" s="0" t="s">
        <v>133</v>
      </c>
      <c r="AA506" s="86"/>
      <c r="AI506" s="88"/>
    </row>
    <row r="507" customFormat="false" ht="15" hidden="false" customHeight="false" outlineLevel="0" collapsed="false">
      <c r="A507" s="59" t="n">
        <v>505</v>
      </c>
      <c r="B507" s="0" t="s">
        <v>136</v>
      </c>
      <c r="C507" s="85" t="n">
        <v>1.3</v>
      </c>
      <c r="D507" s="86" t="n">
        <v>0.645</v>
      </c>
      <c r="E507" s="87" t="n">
        <f aca="false">D507/C507</f>
        <v>0.496153846153846</v>
      </c>
      <c r="F507" s="88" t="n">
        <f aca="false">IF(B507="Предпосевная обработка",300,IF(B507="Внесение удобрений",90,IF(B507="Уборка",1893,"Введите коректное значение")))</f>
        <v>300</v>
      </c>
      <c r="G507" s="88" t="n">
        <v>2210</v>
      </c>
      <c r="H507" s="87" t="n">
        <f aca="false">(F507/G507)*100</f>
        <v>13.5746606334842</v>
      </c>
      <c r="I507" s="88" t="n">
        <v>25</v>
      </c>
      <c r="J507" s="87" t="n">
        <f aca="false">C507*L507</f>
        <v>0.572</v>
      </c>
      <c r="K507" s="86" t="n">
        <f aca="false">J507*3.67</f>
        <v>2.09924</v>
      </c>
      <c r="L507" s="86" t="n">
        <v>0.44</v>
      </c>
      <c r="M507" s="87" t="n">
        <f aca="false">(N507*O507)+(P507+Q507+R507)</f>
        <v>147.16</v>
      </c>
      <c r="N507" s="62" t="n">
        <v>144</v>
      </c>
      <c r="O507" s="0" t="n">
        <f aca="false">IF(Z507="Дизельное топливо",2.6,
 IF(Z507="Бензин",2.3,
 IF(Z507="Минеральные удобрения",0.89, IF(Z507="Пестициды",4.93,
 IF(Z507="Электроэнергия",0.5,"Введите коректное значение" )))))</f>
        <v>0.89</v>
      </c>
      <c r="P507" s="88" t="n">
        <v>10</v>
      </c>
      <c r="Q507" s="88" t="n">
        <v>2</v>
      </c>
      <c r="R507" s="88" t="n">
        <v>7</v>
      </c>
      <c r="S507" s="86" t="n">
        <f aca="false">M507+J507+E507+H507</f>
        <v>161.802814479638</v>
      </c>
      <c r="T507" s="86"/>
      <c r="U507" s="87" t="n">
        <f aca="false">J507-S507</f>
        <v>-161.230814479638</v>
      </c>
      <c r="V507" s="88" t="n">
        <v>65000</v>
      </c>
      <c r="W507" s="73" t="n">
        <v>5.34</v>
      </c>
      <c r="X507" s="87" t="n">
        <f aca="false">(W507+S507)/V507*100</f>
        <v>0.257142791507135</v>
      </c>
      <c r="Y507" s="0" t="str">
        <f aca="false">IF(AB507=1,"Предпосевная обработка",IF(AB507=2,"Внесение удобрений",IF(AB507=3,"Уборка","Введите коректное значение")))</f>
        <v>Введите коректное значение</v>
      </c>
      <c r="Z507" s="0" t="s">
        <v>133</v>
      </c>
      <c r="AA507" s="86"/>
      <c r="AI507" s="88"/>
    </row>
    <row r="508" customFormat="false" ht="15" hidden="false" customHeight="false" outlineLevel="0" collapsed="false">
      <c r="A508" s="59" t="n">
        <v>506</v>
      </c>
      <c r="B508" s="0" t="s">
        <v>136</v>
      </c>
      <c r="C508" s="85" t="n">
        <v>4.7</v>
      </c>
      <c r="D508" s="86" t="n">
        <v>0.645</v>
      </c>
      <c r="E508" s="87" t="n">
        <f aca="false">D508/C508</f>
        <v>0.137234042553192</v>
      </c>
      <c r="F508" s="88" t="n">
        <f aca="false">IF(B508="Предпосевная обработка",300,IF(B508="Внесение удобрений",90,IF(B508="Уборка",1893,"Введите коректное значение")))</f>
        <v>300</v>
      </c>
      <c r="G508" s="88" t="n">
        <v>2411</v>
      </c>
      <c r="H508" s="87" t="n">
        <f aca="false">(F508/G508)*100</f>
        <v>12.442969722107</v>
      </c>
      <c r="I508" s="88" t="n">
        <v>19</v>
      </c>
      <c r="J508" s="87" t="n">
        <f aca="false">C508*L508</f>
        <v>2.068</v>
      </c>
      <c r="K508" s="86" t="n">
        <f aca="false">J508*3.67</f>
        <v>7.58956</v>
      </c>
      <c r="L508" s="86" t="n">
        <v>0.44</v>
      </c>
      <c r="M508" s="87" t="n">
        <f aca="false">(N508*O508)+(P508+Q508+R508)</f>
        <v>1084.4</v>
      </c>
      <c r="N508" s="62" t="n">
        <v>409</v>
      </c>
      <c r="O508" s="0" t="n">
        <f aca="false">IF(Z508="Дизельное топливо",2.6,
 IF(Z508="Бензин",2.3,
 IF(Z508="Минеральные удобрения",0.89, IF(Z508="Пестициды",4.93,
 IF(Z508="Электроэнергия",0.5,"Введите коректное значение" )))))</f>
        <v>2.6</v>
      </c>
      <c r="P508" s="88" t="n">
        <v>10</v>
      </c>
      <c r="Q508" s="88" t="n">
        <v>2</v>
      </c>
      <c r="R508" s="88" t="n">
        <v>9</v>
      </c>
      <c r="S508" s="86" t="n">
        <f aca="false">M508+J508+E508+H508</f>
        <v>1099.04820376466</v>
      </c>
      <c r="T508" s="86"/>
      <c r="U508" s="87" t="n">
        <f aca="false">J508-S508</f>
        <v>-1096.98020376466</v>
      </c>
      <c r="V508" s="88" t="n">
        <v>56000</v>
      </c>
      <c r="W508" s="73" t="n">
        <v>5.655</v>
      </c>
      <c r="X508" s="87" t="n">
        <f aca="false">(W508+S508)/V508*100</f>
        <v>1.97268429243689</v>
      </c>
      <c r="Y508" s="0" t="str">
        <f aca="false">IF(AB508=1,"Предпосевная обработка",IF(AB508=2,"Внесение удобрений",IF(AB508=3,"Уборка","Введите коректное значение")))</f>
        <v>Введите коректное значение</v>
      </c>
      <c r="Z508" s="0" t="s">
        <v>137</v>
      </c>
      <c r="AA508" s="86"/>
      <c r="AI508" s="88"/>
    </row>
    <row r="509" customFormat="false" ht="15" hidden="false" customHeight="false" outlineLevel="0" collapsed="false">
      <c r="A509" s="59" t="n">
        <v>507</v>
      </c>
      <c r="B509" s="0" t="s">
        <v>134</v>
      </c>
      <c r="C509" s="85" t="n">
        <v>4.1</v>
      </c>
      <c r="D509" s="86" t="n">
        <v>0.645</v>
      </c>
      <c r="E509" s="87" t="n">
        <f aca="false">D509/C509</f>
        <v>0.157317073170732</v>
      </c>
      <c r="F509" s="88" t="n">
        <f aca="false">IF(B509="Предпосевная обработка",300,IF(B509="Внесение удобрений",90,IF(B509="Уборка",1893,"Введите коректное значение")))</f>
        <v>90</v>
      </c>
      <c r="G509" s="88" t="n">
        <v>2282</v>
      </c>
      <c r="H509" s="87" t="n">
        <f aca="false">(F509/G509)*100</f>
        <v>3.94390885188431</v>
      </c>
      <c r="I509" s="88" t="n">
        <v>23</v>
      </c>
      <c r="J509" s="87" t="n">
        <f aca="false">C509*L509</f>
        <v>1.804</v>
      </c>
      <c r="K509" s="86" t="n">
        <f aca="false">J509*3.67</f>
        <v>6.62068</v>
      </c>
      <c r="L509" s="86" t="n">
        <v>0.44</v>
      </c>
      <c r="M509" s="87" t="n">
        <f aca="false">(N509*O509)+(P509+Q509+R509)</f>
        <v>204.5</v>
      </c>
      <c r="N509" s="62" t="n">
        <v>367</v>
      </c>
      <c r="O509" s="0" t="n">
        <f aca="false">IF(Z509="Дизельное топливо",2.6,
 IF(Z509="Бензин",2.3,
 IF(Z509="Минеральные удобрения",0.89, IF(Z509="Пестициды",4.93,
 IF(Z509="Электроэнергия",0.5,"Введите коректное значение" )))))</f>
        <v>0.5</v>
      </c>
      <c r="P509" s="88" t="n">
        <v>12</v>
      </c>
      <c r="Q509" s="88" t="n">
        <v>2</v>
      </c>
      <c r="R509" s="88" t="n">
        <v>7</v>
      </c>
      <c r="S509" s="86" t="n">
        <f aca="false">M509+J509+E509+H509</f>
        <v>210.405225925055</v>
      </c>
      <c r="T509" s="86"/>
      <c r="U509" s="87" t="n">
        <f aca="false">J509-S509</f>
        <v>-208.601225925055</v>
      </c>
      <c r="V509" s="88" t="n">
        <v>64000</v>
      </c>
      <c r="W509" s="73" t="n">
        <v>4.05</v>
      </c>
      <c r="X509" s="87" t="n">
        <f aca="false">(W509+S509)/V509*100</f>
        <v>0.335086290507899</v>
      </c>
      <c r="Y509" s="0" t="str">
        <f aca="false">IF(AB509=1,"Предпосевная обработка",IF(AB509=2,"Внесение удобрений",IF(AB509=3,"Уборка","Введите коректное значение")))</f>
        <v>Введите коректное значение</v>
      </c>
      <c r="Z509" s="0" t="s">
        <v>139</v>
      </c>
      <c r="AA509" s="86"/>
      <c r="AI509" s="88"/>
    </row>
    <row r="510" customFormat="false" ht="15" hidden="false" customHeight="false" outlineLevel="0" collapsed="false">
      <c r="A510" s="59" t="n">
        <v>508</v>
      </c>
      <c r="B510" s="0" t="s">
        <v>132</v>
      </c>
      <c r="C510" s="85" t="n">
        <v>1.2</v>
      </c>
      <c r="D510" s="86" t="n">
        <v>0.645</v>
      </c>
      <c r="E510" s="87" t="n">
        <f aca="false">D510/C510</f>
        <v>0.5375</v>
      </c>
      <c r="F510" s="88" t="n">
        <f aca="false">IF(B510="Предпосевная обработка",300,IF(B510="Внесение удобрений",90,IF(B510="Уборка",1893,"Введите коректное значение")))</f>
        <v>1893</v>
      </c>
      <c r="G510" s="88" t="n">
        <v>2457</v>
      </c>
      <c r="H510" s="87" t="n">
        <f aca="false">(F510/G510)*100</f>
        <v>77.0451770451771</v>
      </c>
      <c r="I510" s="88" t="n">
        <v>13</v>
      </c>
      <c r="J510" s="87" t="n">
        <f aca="false">C510*L510</f>
        <v>0.528</v>
      </c>
      <c r="K510" s="86" t="n">
        <f aca="false">J510*3.67</f>
        <v>1.93776</v>
      </c>
      <c r="L510" s="86" t="n">
        <v>0.44</v>
      </c>
      <c r="M510" s="87" t="n">
        <f aca="false">(N510*O510)+(P510+Q510+R510)</f>
        <v>354.2</v>
      </c>
      <c r="N510" s="62" t="n">
        <v>144</v>
      </c>
      <c r="O510" s="0" t="n">
        <f aca="false">IF(Z510="Дизельное топливо",2.6,
 IF(Z510="Бензин",2.3,
 IF(Z510="Минеральные удобрения",0.89, IF(Z510="Пестициды",4.93,
 IF(Z510="Электроэнергия",0.5,"Введите коректное значение" )))))</f>
        <v>2.3</v>
      </c>
      <c r="P510" s="88" t="n">
        <v>12</v>
      </c>
      <c r="Q510" s="88" t="n">
        <v>2</v>
      </c>
      <c r="R510" s="88" t="n">
        <v>9</v>
      </c>
      <c r="S510" s="86" t="n">
        <f aca="false">M510+J510+E510+H510</f>
        <v>432.310677045177</v>
      </c>
      <c r="T510" s="86"/>
      <c r="U510" s="87" t="n">
        <f aca="false">J510-S510</f>
        <v>-431.782677045177</v>
      </c>
      <c r="V510" s="88" t="n">
        <v>58000</v>
      </c>
      <c r="W510" s="73" t="n">
        <v>5.394</v>
      </c>
      <c r="X510" s="87" t="n">
        <f aca="false">(W510+S510)/V510*100</f>
        <v>0.754663236284788</v>
      </c>
      <c r="Y510" s="0" t="str">
        <f aca="false">IF(AB510=1,"Предпосевная обработка",IF(AB510=2,"Внесение удобрений",IF(AB510=3,"Уборка","Введите коректное значение")))</f>
        <v>Введите коректное значение</v>
      </c>
      <c r="Z510" s="0" t="s">
        <v>135</v>
      </c>
      <c r="AA510" s="86"/>
      <c r="AI510" s="88"/>
    </row>
    <row r="511" customFormat="false" ht="15" hidden="false" customHeight="false" outlineLevel="0" collapsed="false">
      <c r="A511" s="59" t="n">
        <v>509</v>
      </c>
      <c r="B511" s="0" t="s">
        <v>132</v>
      </c>
      <c r="C511" s="85" t="n">
        <v>4.4</v>
      </c>
      <c r="D511" s="86" t="n">
        <v>0.645</v>
      </c>
      <c r="E511" s="87" t="n">
        <f aca="false">D511/C511</f>
        <v>0.146590909090909</v>
      </c>
      <c r="F511" s="88" t="n">
        <f aca="false">IF(B511="Предпосевная обработка",300,IF(B511="Внесение удобрений",90,IF(B511="Уборка",1893,"Введите коректное значение")))</f>
        <v>1893</v>
      </c>
      <c r="G511" s="88" t="n">
        <v>2068</v>
      </c>
      <c r="H511" s="87" t="n">
        <f aca="false">(F511/G511)*100</f>
        <v>91.5377176015474</v>
      </c>
      <c r="I511" s="88" t="n">
        <v>16</v>
      </c>
      <c r="J511" s="87" t="n">
        <f aca="false">C511*L511</f>
        <v>1.936</v>
      </c>
      <c r="K511" s="86" t="n">
        <f aca="false">J511*3.67</f>
        <v>7.10512</v>
      </c>
      <c r="L511" s="86" t="n">
        <v>0.44</v>
      </c>
      <c r="M511" s="87" t="n">
        <f aca="false">(N511*O511)+(P511+Q511+R511)</f>
        <v>1159.2</v>
      </c>
      <c r="N511" s="62" t="n">
        <v>437</v>
      </c>
      <c r="O511" s="0" t="n">
        <f aca="false">IF(Z511="Дизельное топливо",2.6,
 IF(Z511="Бензин",2.3,
 IF(Z511="Минеральные удобрения",0.89, IF(Z511="Пестициды",4.93,
 IF(Z511="Электроэнергия",0.5,"Введите коректное значение" )))))</f>
        <v>2.6</v>
      </c>
      <c r="P511" s="88" t="n">
        <v>15</v>
      </c>
      <c r="Q511" s="88" t="n">
        <v>1</v>
      </c>
      <c r="R511" s="88" t="n">
        <v>7</v>
      </c>
      <c r="S511" s="86" t="n">
        <f aca="false">M511+J511+E511+H511</f>
        <v>1252.82030851064</v>
      </c>
      <c r="T511" s="86"/>
      <c r="U511" s="87" t="n">
        <f aca="false">J511-S511</f>
        <v>-1250.88430851064</v>
      </c>
      <c r="V511" s="88" t="n">
        <v>61000</v>
      </c>
      <c r="W511" s="73" t="n">
        <v>7.007</v>
      </c>
      <c r="X511" s="87" t="n">
        <f aca="false">(W511+S511)/V511*100</f>
        <v>2.06529066968957</v>
      </c>
      <c r="Y511" s="0" t="str">
        <f aca="false">IF(AB511=1,"Предпосевная обработка",IF(AB511=2,"Внесение удобрений",IF(AB511=3,"Уборка","Введите коректное значение")))</f>
        <v>Введите коректное значение</v>
      </c>
      <c r="Z511" s="0" t="s">
        <v>137</v>
      </c>
      <c r="AA511" s="86"/>
      <c r="AI511" s="88"/>
    </row>
    <row r="512" customFormat="false" ht="15" hidden="false" customHeight="false" outlineLevel="0" collapsed="false">
      <c r="A512" s="59" t="n">
        <v>510</v>
      </c>
      <c r="B512" s="0" t="s">
        <v>132</v>
      </c>
      <c r="C512" s="85" t="n">
        <v>4</v>
      </c>
      <c r="D512" s="86" t="n">
        <v>0.645</v>
      </c>
      <c r="E512" s="87" t="n">
        <f aca="false">D512/C512</f>
        <v>0.16125</v>
      </c>
      <c r="F512" s="88" t="n">
        <f aca="false">IF(B512="Предпосевная обработка",300,IF(B512="Внесение удобрений",90,IF(B512="Уборка",1893,"Введите коректное значение")))</f>
        <v>1893</v>
      </c>
      <c r="G512" s="88" t="n">
        <v>2311</v>
      </c>
      <c r="H512" s="87" t="n">
        <f aca="false">(F512/G512)*100</f>
        <v>81.9125919515361</v>
      </c>
      <c r="I512" s="88" t="n">
        <v>29</v>
      </c>
      <c r="J512" s="87" t="n">
        <f aca="false">C512*L512</f>
        <v>1.76</v>
      </c>
      <c r="K512" s="86" t="n">
        <f aca="false">J512*3.67</f>
        <v>6.4592</v>
      </c>
      <c r="L512" s="86" t="n">
        <v>0.44</v>
      </c>
      <c r="M512" s="87" t="n">
        <f aca="false">(N512*O512)+(P512+Q512+R512)</f>
        <v>249.5</v>
      </c>
      <c r="N512" s="62" t="n">
        <v>457</v>
      </c>
      <c r="O512" s="0" t="n">
        <f aca="false">IF(Z512="Дизельное топливо",2.6,
 IF(Z512="Бензин",2.3,
 IF(Z512="Минеральные удобрения",0.89, IF(Z512="Пестициды",4.93,
 IF(Z512="Электроэнергия",0.5,"Введите коректное значение" )))))</f>
        <v>0.5</v>
      </c>
      <c r="P512" s="88" t="n">
        <v>11</v>
      </c>
      <c r="Q512" s="88" t="n">
        <v>2</v>
      </c>
      <c r="R512" s="88" t="n">
        <v>8</v>
      </c>
      <c r="S512" s="86" t="n">
        <f aca="false">M512+J512+E512+H512</f>
        <v>333.333841951536</v>
      </c>
      <c r="T512" s="86"/>
      <c r="U512" s="87" t="n">
        <f aca="false">J512-S512</f>
        <v>-331.573841951536</v>
      </c>
      <c r="V512" s="88" t="n">
        <v>57000</v>
      </c>
      <c r="W512" s="73" t="n">
        <v>5.696</v>
      </c>
      <c r="X512" s="87" t="n">
        <f aca="false">(W512+S512)/V512*100</f>
        <v>0.594789196406204</v>
      </c>
      <c r="Y512" s="0" t="str">
        <f aca="false">IF(AB512=1,"Предпосевная обработка",IF(AB512=2,"Внесение удобрений",IF(AB512=3,"Уборка","Введите коректное значение")))</f>
        <v>Введите коректное значение</v>
      </c>
      <c r="Z512" s="0" t="s">
        <v>139</v>
      </c>
      <c r="AA512" s="86"/>
      <c r="AI512" s="88"/>
    </row>
    <row r="513" customFormat="false" ht="15" hidden="false" customHeight="false" outlineLevel="0" collapsed="false">
      <c r="A513" s="59" t="n">
        <v>511</v>
      </c>
      <c r="B513" s="0" t="s">
        <v>134</v>
      </c>
      <c r="C513" s="85" t="n">
        <v>6.8</v>
      </c>
      <c r="D513" s="86" t="n">
        <v>0.645</v>
      </c>
      <c r="E513" s="87" t="n">
        <f aca="false">D513/C513</f>
        <v>0.0948529411764706</v>
      </c>
      <c r="F513" s="88" t="n">
        <f aca="false">IF(B513="Предпосевная обработка",300,IF(B513="Внесение удобрений",90,IF(B513="Уборка",1893,"Введите коректное значение")))</f>
        <v>90</v>
      </c>
      <c r="G513" s="88" t="n">
        <v>2338</v>
      </c>
      <c r="H513" s="87" t="n">
        <f aca="false">(F513/G513)*100</f>
        <v>3.84944396920445</v>
      </c>
      <c r="I513" s="88" t="n">
        <v>29</v>
      </c>
      <c r="J513" s="87" t="n">
        <f aca="false">C513*L513</f>
        <v>2.992</v>
      </c>
      <c r="K513" s="86" t="n">
        <f aca="false">J513*3.67</f>
        <v>10.98064</v>
      </c>
      <c r="L513" s="86" t="n">
        <v>0.44</v>
      </c>
      <c r="M513" s="87" t="n">
        <f aca="false">(N513*O513)+(P513+Q513+R513)</f>
        <v>313.14</v>
      </c>
      <c r="N513" s="62" t="n">
        <v>326</v>
      </c>
      <c r="O513" s="0" t="n">
        <f aca="false">IF(Z513="Дизельное топливо",2.6,
 IF(Z513="Бензин",2.3,
 IF(Z513="Минеральные удобрения",0.89, IF(Z513="Пестициды",4.93,
 IF(Z513="Электроэнергия",0.5,"Введите коректное значение" )))))</f>
        <v>0.89</v>
      </c>
      <c r="P513" s="88" t="n">
        <v>13</v>
      </c>
      <c r="Q513" s="88" t="n">
        <v>2</v>
      </c>
      <c r="R513" s="88" t="n">
        <v>8</v>
      </c>
      <c r="S513" s="86" t="n">
        <f aca="false">M513+J513+E513+H513</f>
        <v>320.076296910381</v>
      </c>
      <c r="T513" s="86"/>
      <c r="U513" s="87" t="n">
        <f aca="false">J513-S513</f>
        <v>-317.084296910381</v>
      </c>
      <c r="V513" s="88" t="n">
        <v>61000</v>
      </c>
      <c r="W513" s="73" t="n">
        <v>4.048</v>
      </c>
      <c r="X513" s="87" t="n">
        <f aca="false">(W513+S513)/V513*100</f>
        <v>0.531351306410461</v>
      </c>
      <c r="Y513" s="0" t="str">
        <f aca="false">IF(AB513=1,"Предпосевная обработка",IF(AB513=2,"Внесение удобрений",IF(AB513=3,"Уборка","Введите коректное значение")))</f>
        <v>Введите коректное значение</v>
      </c>
      <c r="Z513" s="0" t="s">
        <v>133</v>
      </c>
      <c r="AA513" s="86"/>
      <c r="AI513" s="88"/>
    </row>
    <row r="514" customFormat="false" ht="15" hidden="false" customHeight="false" outlineLevel="0" collapsed="false">
      <c r="A514" s="59" t="n">
        <v>512</v>
      </c>
      <c r="B514" s="0" t="s">
        <v>134</v>
      </c>
      <c r="C514" s="85" t="n">
        <v>2</v>
      </c>
      <c r="D514" s="86" t="n">
        <v>0.645</v>
      </c>
      <c r="E514" s="87" t="n">
        <f aca="false">D514/C514</f>
        <v>0.3225</v>
      </c>
      <c r="F514" s="88" t="n">
        <f aca="false">IF(B514="Предпосевная обработка",300,IF(B514="Внесение удобрений",90,IF(B514="Уборка",1893,"Введите коректное значение")))</f>
        <v>90</v>
      </c>
      <c r="G514" s="88" t="n">
        <v>2306</v>
      </c>
      <c r="H514" s="87" t="n">
        <f aca="false">(F514/G514)*100</f>
        <v>3.90286209887251</v>
      </c>
      <c r="I514" s="88" t="n">
        <v>14</v>
      </c>
      <c r="J514" s="87" t="n">
        <f aca="false">C514*L514</f>
        <v>0.88</v>
      </c>
      <c r="K514" s="86" t="n">
        <f aca="false">J514*3.67</f>
        <v>3.2296</v>
      </c>
      <c r="L514" s="86" t="n">
        <v>0.44</v>
      </c>
      <c r="M514" s="87" t="n">
        <f aca="false">(N514*O514)+(P514+Q514+R514)</f>
        <v>193</v>
      </c>
      <c r="N514" s="62" t="n">
        <v>344</v>
      </c>
      <c r="O514" s="0" t="n">
        <f aca="false">IF(Z514="Дизельное топливо",2.6,
 IF(Z514="Бензин",2.3,
 IF(Z514="Минеральные удобрения",0.89, IF(Z514="Пестициды",4.93,
 IF(Z514="Электроэнергия",0.5,"Введите коректное значение" )))))</f>
        <v>0.5</v>
      </c>
      <c r="P514" s="88" t="n">
        <v>11</v>
      </c>
      <c r="Q514" s="88" t="n">
        <v>1</v>
      </c>
      <c r="R514" s="88" t="n">
        <v>9</v>
      </c>
      <c r="S514" s="86" t="n">
        <f aca="false">M514+J514+E514+H514</f>
        <v>198.105362098873</v>
      </c>
      <c r="T514" s="86"/>
      <c r="U514" s="87" t="n">
        <f aca="false">J514-S514</f>
        <v>-197.225362098873</v>
      </c>
      <c r="V514" s="88" t="n">
        <v>63000</v>
      </c>
      <c r="W514" s="73" t="n">
        <v>4.692</v>
      </c>
      <c r="X514" s="87" t="n">
        <f aca="false">(W514+S514)/V514*100</f>
        <v>0.321900574760115</v>
      </c>
      <c r="Y514" s="0" t="str">
        <f aca="false">IF(AB514=1,"Предпосевная обработка",IF(AB514=2,"Внесение удобрений",IF(AB514=3,"Уборка","Введите коректное значение")))</f>
        <v>Введите коректное значение</v>
      </c>
      <c r="Z514" s="0" t="s">
        <v>139</v>
      </c>
      <c r="AA514" s="86"/>
      <c r="AI514" s="88"/>
    </row>
    <row r="515" customFormat="false" ht="15" hidden="false" customHeight="false" outlineLevel="0" collapsed="false">
      <c r="A515" s="59" t="n">
        <v>513</v>
      </c>
      <c r="B515" s="0" t="s">
        <v>132</v>
      </c>
      <c r="C515" s="85" t="n">
        <v>5.5</v>
      </c>
      <c r="D515" s="86" t="n">
        <v>0.645</v>
      </c>
      <c r="E515" s="87" t="n">
        <f aca="false">D515/C515</f>
        <v>0.117272727272727</v>
      </c>
      <c r="F515" s="88" t="n">
        <f aca="false">IF(B515="Предпосевная обработка",300,IF(B515="Внесение удобрений",90,IF(B515="Уборка",1893,"Введите коректное значение")))</f>
        <v>1893</v>
      </c>
      <c r="G515" s="88" t="n">
        <v>2212</v>
      </c>
      <c r="H515" s="87" t="n">
        <f aca="false">(F515/G515)*100</f>
        <v>85.5786618444846</v>
      </c>
      <c r="I515" s="88" t="n">
        <v>19</v>
      </c>
      <c r="J515" s="87" t="n">
        <f aca="false">C515*L515</f>
        <v>2.42</v>
      </c>
      <c r="K515" s="86" t="n">
        <f aca="false">J515*3.67</f>
        <v>8.8814</v>
      </c>
      <c r="L515" s="86" t="n">
        <v>0.44</v>
      </c>
      <c r="M515" s="87" t="n">
        <f aca="false">(N515*O515)+(P515+Q515+R515)</f>
        <v>288.11</v>
      </c>
      <c r="N515" s="62" t="n">
        <v>299</v>
      </c>
      <c r="O515" s="0" t="n">
        <f aca="false">IF(Z515="Дизельное топливо",2.6,
 IF(Z515="Бензин",2.3,
 IF(Z515="Минеральные удобрения",0.89, IF(Z515="Пестициды",4.93,
 IF(Z515="Электроэнергия",0.5,"Введите коректное значение" )))))</f>
        <v>0.89</v>
      </c>
      <c r="P515" s="88" t="n">
        <v>13</v>
      </c>
      <c r="Q515" s="88" t="n">
        <v>1</v>
      </c>
      <c r="R515" s="88" t="n">
        <v>8</v>
      </c>
      <c r="S515" s="86" t="n">
        <f aca="false">M515+J515+E515+H515</f>
        <v>376.225934571757</v>
      </c>
      <c r="T515" s="86"/>
      <c r="U515" s="87" t="n">
        <f aca="false">J515-S515</f>
        <v>-373.805934571757</v>
      </c>
      <c r="V515" s="88" t="n">
        <v>47000</v>
      </c>
      <c r="W515" s="73" t="n">
        <v>6.734</v>
      </c>
      <c r="X515" s="87" t="n">
        <f aca="false">(W515+S515)/V515*100</f>
        <v>0.814808371429271</v>
      </c>
      <c r="Y515" s="0" t="str">
        <f aca="false">IF(AB515=1,"Предпосевная обработка",IF(AB515=2,"Внесение удобрений",IF(AB515=3,"Уборка","Введите коректное значение")))</f>
        <v>Введите коректное значение</v>
      </c>
      <c r="Z515" s="0" t="s">
        <v>133</v>
      </c>
      <c r="AA515" s="86"/>
      <c r="AI515" s="88"/>
    </row>
    <row r="516" customFormat="false" ht="15" hidden="false" customHeight="false" outlineLevel="0" collapsed="false">
      <c r="A516" s="59" t="n">
        <v>514</v>
      </c>
      <c r="B516" s="0" t="s">
        <v>132</v>
      </c>
      <c r="C516" s="85" t="n">
        <v>1.9</v>
      </c>
      <c r="D516" s="86" t="n">
        <v>0.645</v>
      </c>
      <c r="E516" s="87" t="n">
        <f aca="false">D516/C516</f>
        <v>0.339473684210526</v>
      </c>
      <c r="F516" s="88" t="n">
        <f aca="false">IF(B516="Предпосевная обработка",300,IF(B516="Внесение удобрений",90,IF(B516="Уборка",1893,"Введите коректное значение")))</f>
        <v>1893</v>
      </c>
      <c r="G516" s="88" t="n">
        <v>2323</v>
      </c>
      <c r="H516" s="87" t="n">
        <f aca="false">(F516/G516)*100</f>
        <v>81.4894532931554</v>
      </c>
      <c r="I516" s="88" t="n">
        <v>16</v>
      </c>
      <c r="J516" s="87" t="n">
        <f aca="false">C516*L516</f>
        <v>0.836</v>
      </c>
      <c r="K516" s="86" t="n">
        <f aca="false">J516*3.67</f>
        <v>3.06812</v>
      </c>
      <c r="L516" s="86" t="n">
        <v>0.44</v>
      </c>
      <c r="M516" s="87" t="n">
        <f aca="false">(N516*O516)+(P516+Q516+R516)</f>
        <v>980.8</v>
      </c>
      <c r="N516" s="62" t="n">
        <v>416</v>
      </c>
      <c r="O516" s="0" t="n">
        <f aca="false">IF(Z516="Дизельное топливо",2.6,
 IF(Z516="Бензин",2.3,
 IF(Z516="Минеральные удобрения",0.89, IF(Z516="Пестициды",4.93,
 IF(Z516="Электроэнергия",0.5,"Введите коректное значение" )))))</f>
        <v>2.3</v>
      </c>
      <c r="P516" s="88" t="n">
        <v>15</v>
      </c>
      <c r="Q516" s="88" t="n">
        <v>1</v>
      </c>
      <c r="R516" s="88" t="n">
        <v>8</v>
      </c>
      <c r="S516" s="86" t="n">
        <f aca="false">M516+J516+E516+H516</f>
        <v>1063.46492697737</v>
      </c>
      <c r="T516" s="86"/>
      <c r="U516" s="87" t="n">
        <f aca="false">J516-S516</f>
        <v>-1062.62892697737</v>
      </c>
      <c r="V516" s="88" t="n">
        <v>62000</v>
      </c>
      <c r="W516" s="73" t="n">
        <v>4.648</v>
      </c>
      <c r="X516" s="87" t="n">
        <f aca="false">(W516+S516)/V516*100</f>
        <v>1.72276278544736</v>
      </c>
      <c r="Y516" s="0" t="str">
        <f aca="false">IF(AB516=1,"Предпосевная обработка",IF(AB516=2,"Внесение удобрений",IF(AB516=3,"Уборка","Введите коректное значение")))</f>
        <v>Введите коректное значение</v>
      </c>
      <c r="Z516" s="0" t="s">
        <v>135</v>
      </c>
      <c r="AA516" s="86"/>
      <c r="AI516" s="88"/>
    </row>
    <row r="517" customFormat="false" ht="15" hidden="false" customHeight="false" outlineLevel="0" collapsed="false">
      <c r="A517" s="59" t="n">
        <v>515</v>
      </c>
      <c r="B517" s="0" t="s">
        <v>134</v>
      </c>
      <c r="C517" s="85" t="n">
        <v>2.3</v>
      </c>
      <c r="D517" s="86" t="n">
        <v>0.645</v>
      </c>
      <c r="E517" s="87" t="n">
        <f aca="false">D517/C517</f>
        <v>0.280434782608696</v>
      </c>
      <c r="F517" s="88" t="n">
        <f aca="false">IF(B517="Предпосевная обработка",300,IF(B517="Внесение удобрений",90,IF(B517="Уборка",1893,"Введите коректное значение")))</f>
        <v>90</v>
      </c>
      <c r="G517" s="88" t="n">
        <v>2088</v>
      </c>
      <c r="H517" s="87" t="n">
        <f aca="false">(F517/G517)*100</f>
        <v>4.31034482758621</v>
      </c>
      <c r="I517" s="88" t="n">
        <v>17</v>
      </c>
      <c r="J517" s="87" t="n">
        <f aca="false">C517*L517</f>
        <v>1.012</v>
      </c>
      <c r="K517" s="86" t="n">
        <f aca="false">J517*3.67</f>
        <v>3.71404</v>
      </c>
      <c r="L517" s="86" t="n">
        <v>0.44</v>
      </c>
      <c r="M517" s="87" t="n">
        <f aca="false">(N517*O517)+(P517+Q517+R517)</f>
        <v>2356.82</v>
      </c>
      <c r="N517" s="62" t="n">
        <v>474</v>
      </c>
      <c r="O517" s="0" t="n">
        <f aca="false">IF(Z517="Дизельное топливо",2.6,
 IF(Z517="Бензин",2.3,
 IF(Z517="Минеральные удобрения",0.89, IF(Z517="Пестициды",4.93,
 IF(Z517="Электроэнергия",0.5,"Введите коректное значение" )))))</f>
        <v>4.93</v>
      </c>
      <c r="P517" s="88" t="n">
        <v>12</v>
      </c>
      <c r="Q517" s="88" t="n">
        <v>1</v>
      </c>
      <c r="R517" s="88" t="n">
        <v>7</v>
      </c>
      <c r="S517" s="86" t="n">
        <f aca="false">M517+J517+E517+H517</f>
        <v>2362.42277961019</v>
      </c>
      <c r="T517" s="86"/>
      <c r="U517" s="87" t="n">
        <f aca="false">J517-S517</f>
        <v>-2361.41077961019</v>
      </c>
      <c r="V517" s="88" t="n">
        <v>60000</v>
      </c>
      <c r="W517" s="73" t="n">
        <v>5.796</v>
      </c>
      <c r="X517" s="87" t="n">
        <f aca="false">(W517+S517)/V517*100</f>
        <v>3.94703129935032</v>
      </c>
      <c r="Y517" s="0" t="str">
        <f aca="false">IF(AB517=1,"Предпосевная обработка",IF(AB517=2,"Внесение удобрений",IF(AB517=3,"Уборка","Введите коректное значение")))</f>
        <v>Введите коректное значение</v>
      </c>
      <c r="Z517" s="0" t="s">
        <v>138</v>
      </c>
      <c r="AA517" s="86"/>
      <c r="AI517" s="88"/>
    </row>
    <row r="518" customFormat="false" ht="15" hidden="false" customHeight="false" outlineLevel="0" collapsed="false">
      <c r="A518" s="59" t="n">
        <v>516</v>
      </c>
      <c r="B518" s="0" t="s">
        <v>136</v>
      </c>
      <c r="C518" s="85" t="n">
        <v>1.9</v>
      </c>
      <c r="D518" s="86" t="n">
        <v>0.645</v>
      </c>
      <c r="E518" s="87" t="n">
        <f aca="false">D518/C518</f>
        <v>0.339473684210526</v>
      </c>
      <c r="F518" s="88" t="n">
        <f aca="false">IF(B518="Предпосевная обработка",300,IF(B518="Внесение удобрений",90,IF(B518="Уборка",1893,"Введите коректное значение")))</f>
        <v>300</v>
      </c>
      <c r="G518" s="88" t="n">
        <v>2041</v>
      </c>
      <c r="H518" s="87" t="n">
        <f aca="false">(F518/G518)*100</f>
        <v>14.6986771190593</v>
      </c>
      <c r="I518" s="88" t="n">
        <v>19</v>
      </c>
      <c r="J518" s="87" t="n">
        <f aca="false">C518*L518</f>
        <v>0.836</v>
      </c>
      <c r="K518" s="86" t="n">
        <f aca="false">J518*3.67</f>
        <v>3.06812</v>
      </c>
      <c r="L518" s="86" t="n">
        <v>0.44</v>
      </c>
      <c r="M518" s="87" t="n">
        <f aca="false">(N518*O518)+(P518+Q518+R518)</f>
        <v>912.1</v>
      </c>
      <c r="N518" s="62" t="n">
        <v>387</v>
      </c>
      <c r="O518" s="0" t="n">
        <f aca="false">IF(Z518="Дизельное топливо",2.6,
 IF(Z518="Бензин",2.3,
 IF(Z518="Минеральные удобрения",0.89, IF(Z518="Пестициды",4.93,
 IF(Z518="Электроэнергия",0.5,"Введите коректное значение" )))))</f>
        <v>2.3</v>
      </c>
      <c r="P518" s="88" t="n">
        <v>13</v>
      </c>
      <c r="Q518" s="88" t="n">
        <v>2</v>
      </c>
      <c r="R518" s="88" t="n">
        <v>7</v>
      </c>
      <c r="S518" s="86" t="n">
        <f aca="false">M518+J518+E518+H518</f>
        <v>927.97415080327</v>
      </c>
      <c r="T518" s="86"/>
      <c r="U518" s="87" t="n">
        <f aca="false">J518-S518</f>
        <v>-927.13815080327</v>
      </c>
      <c r="V518" s="88" t="n">
        <v>52000</v>
      </c>
      <c r="W518" s="73" t="n">
        <v>6.764</v>
      </c>
      <c r="X518" s="87" t="n">
        <f aca="false">(W518+S518)/V518*100</f>
        <v>1.79757336692937</v>
      </c>
      <c r="Y518" s="0" t="str">
        <f aca="false">IF(AB518=1,"Предпосевная обработка",IF(AB518=2,"Внесение удобрений",IF(AB518=3,"Уборка","Введите коректное значение")))</f>
        <v>Введите коректное значение</v>
      </c>
      <c r="Z518" s="0" t="s">
        <v>135</v>
      </c>
      <c r="AA518" s="86"/>
      <c r="AI518" s="88"/>
    </row>
    <row r="519" customFormat="false" ht="15" hidden="false" customHeight="false" outlineLevel="0" collapsed="false">
      <c r="A519" s="59" t="n">
        <v>517</v>
      </c>
      <c r="B519" s="0" t="s">
        <v>136</v>
      </c>
      <c r="C519" s="85" t="n">
        <v>2.1</v>
      </c>
      <c r="D519" s="86" t="n">
        <v>0.645</v>
      </c>
      <c r="E519" s="87" t="n">
        <f aca="false">D519/C519</f>
        <v>0.307142857142857</v>
      </c>
      <c r="F519" s="88" t="n">
        <f aca="false">IF(B519="Предпосевная обработка",300,IF(B519="Внесение удобрений",90,IF(B519="Уборка",1893,"Введите коректное значение")))</f>
        <v>300</v>
      </c>
      <c r="G519" s="88" t="n">
        <v>2030</v>
      </c>
      <c r="H519" s="87" t="n">
        <f aca="false">(F519/G519)*100</f>
        <v>14.7783251231527</v>
      </c>
      <c r="I519" s="88" t="n">
        <v>10</v>
      </c>
      <c r="J519" s="87" t="n">
        <f aca="false">C519*L519</f>
        <v>0.924</v>
      </c>
      <c r="K519" s="86" t="n">
        <f aca="false">J519*3.67</f>
        <v>3.39108</v>
      </c>
      <c r="L519" s="86" t="n">
        <v>0.44</v>
      </c>
      <c r="M519" s="87" t="n">
        <f aca="false">(N519*O519)+(P519+Q519+R519)</f>
        <v>809.2</v>
      </c>
      <c r="N519" s="62" t="n">
        <v>344</v>
      </c>
      <c r="O519" s="0" t="n">
        <f aca="false">IF(Z519="Дизельное топливо",2.6,
 IF(Z519="Бензин",2.3,
 IF(Z519="Минеральные удобрения",0.89, IF(Z519="Пестициды",4.93,
 IF(Z519="Электроэнергия",0.5,"Введите коректное значение" )))))</f>
        <v>2.3</v>
      </c>
      <c r="P519" s="88" t="n">
        <v>10</v>
      </c>
      <c r="Q519" s="88" t="n">
        <v>1</v>
      </c>
      <c r="R519" s="88" t="n">
        <v>7</v>
      </c>
      <c r="S519" s="86" t="n">
        <f aca="false">M519+J519+E519+H519</f>
        <v>825.209467980296</v>
      </c>
      <c r="T519" s="86"/>
      <c r="U519" s="87" t="n">
        <f aca="false">J519-S519</f>
        <v>-824.285467980296</v>
      </c>
      <c r="V519" s="88" t="n">
        <v>56000</v>
      </c>
      <c r="W519" s="73" t="n">
        <v>5.478</v>
      </c>
      <c r="X519" s="87" t="n">
        <f aca="false">(W519+S519)/V519*100</f>
        <v>1.48337047853624</v>
      </c>
      <c r="Y519" s="0" t="str">
        <f aca="false">IF(AB519=1,"Предпосевная обработка",IF(AB519=2,"Внесение удобрений",IF(AB519=3,"Уборка","Введите коректное значение")))</f>
        <v>Введите коректное значение</v>
      </c>
      <c r="Z519" s="0" t="s">
        <v>135</v>
      </c>
      <c r="AA519" s="86"/>
      <c r="AI519" s="88"/>
    </row>
    <row r="520" customFormat="false" ht="15" hidden="false" customHeight="false" outlineLevel="0" collapsed="false">
      <c r="A520" s="59" t="n">
        <v>518</v>
      </c>
      <c r="B520" s="0" t="s">
        <v>136</v>
      </c>
      <c r="C520" s="85" t="n">
        <v>1.3</v>
      </c>
      <c r="D520" s="86" t="n">
        <v>0.645</v>
      </c>
      <c r="E520" s="87" t="n">
        <f aca="false">D520/C520</f>
        <v>0.496153846153846</v>
      </c>
      <c r="F520" s="88" t="n">
        <f aca="false">IF(B520="Предпосевная обработка",300,IF(B520="Внесение удобрений",90,IF(B520="Уборка",1893,"Введите коректное значение")))</f>
        <v>300</v>
      </c>
      <c r="G520" s="88" t="n">
        <v>2333</v>
      </c>
      <c r="H520" s="87" t="n">
        <f aca="false">(F520/G520)*100</f>
        <v>12.8589798542649</v>
      </c>
      <c r="I520" s="88" t="n">
        <v>11</v>
      </c>
      <c r="J520" s="87" t="n">
        <f aca="false">C520*L520</f>
        <v>0.572</v>
      </c>
      <c r="K520" s="86" t="n">
        <f aca="false">J520*3.67</f>
        <v>2.09924</v>
      </c>
      <c r="L520" s="86" t="n">
        <v>0.44</v>
      </c>
      <c r="M520" s="87" t="n">
        <f aca="false">(N520*O520)+(P520+Q520+R520)</f>
        <v>585.2</v>
      </c>
      <c r="N520" s="62" t="n">
        <v>217</v>
      </c>
      <c r="O520" s="0" t="n">
        <f aca="false">IF(Z520="Дизельное топливо",2.6,
 IF(Z520="Бензин",2.3,
 IF(Z520="Минеральные удобрения",0.89, IF(Z520="Пестициды",4.93,
 IF(Z520="Электроэнергия",0.5,"Введите коректное значение" )))))</f>
        <v>2.6</v>
      </c>
      <c r="P520" s="88" t="n">
        <v>11</v>
      </c>
      <c r="Q520" s="88" t="n">
        <v>1</v>
      </c>
      <c r="R520" s="88" t="n">
        <v>9</v>
      </c>
      <c r="S520" s="86" t="n">
        <f aca="false">M520+J520+E520+H520</f>
        <v>599.127133700419</v>
      </c>
      <c r="T520" s="86"/>
      <c r="U520" s="87" t="n">
        <f aca="false">J520-S520</f>
        <v>-598.555133700419</v>
      </c>
      <c r="V520" s="88" t="n">
        <v>59000</v>
      </c>
      <c r="W520" s="73" t="n">
        <v>6.308</v>
      </c>
      <c r="X520" s="87" t="n">
        <f aca="false">(W520+S520)/V520*100</f>
        <v>1.02616124356003</v>
      </c>
      <c r="Y520" s="0" t="str">
        <f aca="false">IF(AB520=1,"Предпосевная обработка",IF(AB520=2,"Внесение удобрений",IF(AB520=3,"Уборка","Введите коректное значение")))</f>
        <v>Введите коректное значение</v>
      </c>
      <c r="Z520" s="0" t="s">
        <v>137</v>
      </c>
      <c r="AA520" s="86"/>
      <c r="AI520" s="88"/>
    </row>
    <row r="521" customFormat="false" ht="15" hidden="false" customHeight="false" outlineLevel="0" collapsed="false">
      <c r="A521" s="59" t="n">
        <v>519</v>
      </c>
      <c r="B521" s="0" t="s">
        <v>136</v>
      </c>
      <c r="C521" s="85" t="n">
        <v>6.1</v>
      </c>
      <c r="D521" s="86" t="n">
        <v>0.645</v>
      </c>
      <c r="E521" s="87" t="n">
        <f aca="false">D521/C521</f>
        <v>0.105737704918033</v>
      </c>
      <c r="F521" s="88" t="n">
        <f aca="false">IF(B521="Предпосевная обработка",300,IF(B521="Внесение удобрений",90,IF(B521="Уборка",1893,"Введите коректное значение")))</f>
        <v>300</v>
      </c>
      <c r="G521" s="88" t="n">
        <v>2080</v>
      </c>
      <c r="H521" s="87" t="n">
        <f aca="false">(F521/G521)*100</f>
        <v>14.4230769230769</v>
      </c>
      <c r="I521" s="88" t="n">
        <v>25</v>
      </c>
      <c r="J521" s="87" t="n">
        <f aca="false">C521*L521</f>
        <v>2.684</v>
      </c>
      <c r="K521" s="86" t="n">
        <f aca="false">J521*3.67</f>
        <v>9.85028</v>
      </c>
      <c r="L521" s="86" t="n">
        <v>0.44</v>
      </c>
      <c r="M521" s="87" t="n">
        <f aca="false">(N521*O521)+(P521+Q521+R521)</f>
        <v>1088.5</v>
      </c>
      <c r="N521" s="62" t="n">
        <v>465</v>
      </c>
      <c r="O521" s="0" t="n">
        <f aca="false">IF(Z521="Дизельное топливо",2.6,
 IF(Z521="Бензин",2.3,
 IF(Z521="Минеральные удобрения",0.89, IF(Z521="Пестициды",4.93,
 IF(Z521="Электроэнергия",0.5,"Введите коректное значение" )))))</f>
        <v>2.3</v>
      </c>
      <c r="P521" s="88" t="n">
        <v>10</v>
      </c>
      <c r="Q521" s="88" t="n">
        <v>1</v>
      </c>
      <c r="R521" s="88" t="n">
        <v>8</v>
      </c>
      <c r="S521" s="86" t="n">
        <f aca="false">M521+J521+E521+H521</f>
        <v>1105.712814628</v>
      </c>
      <c r="T521" s="86"/>
      <c r="U521" s="87" t="n">
        <f aca="false">J521-S521</f>
        <v>-1103.028814628</v>
      </c>
      <c r="V521" s="88" t="n">
        <v>47000</v>
      </c>
      <c r="W521" s="73" t="n">
        <v>4.183</v>
      </c>
      <c r="X521" s="87" t="n">
        <f aca="false">(W521+S521)/V521*100</f>
        <v>2.36148045665531</v>
      </c>
      <c r="Y521" s="0" t="str">
        <f aca="false">IF(AB521=1,"Предпосевная обработка",IF(AB521=2,"Внесение удобрений",IF(AB521=3,"Уборка","Введите коректное значение")))</f>
        <v>Введите коректное значение</v>
      </c>
      <c r="Z521" s="0" t="s">
        <v>135</v>
      </c>
      <c r="AA521" s="86"/>
      <c r="AI521" s="88"/>
    </row>
    <row r="522" customFormat="false" ht="15" hidden="false" customHeight="false" outlineLevel="0" collapsed="false">
      <c r="A522" s="59" t="n">
        <v>520</v>
      </c>
      <c r="B522" s="0" t="s">
        <v>132</v>
      </c>
      <c r="C522" s="85" t="n">
        <v>0.8</v>
      </c>
      <c r="D522" s="86" t="n">
        <v>0.645</v>
      </c>
      <c r="E522" s="87" t="n">
        <f aca="false">D522/C522</f>
        <v>0.80625</v>
      </c>
      <c r="F522" s="88" t="n">
        <f aca="false">IF(B522="Предпосевная обработка",300,IF(B522="Внесение удобрений",90,IF(B522="Уборка",1893,"Введите коректное значение")))</f>
        <v>1893</v>
      </c>
      <c r="G522" s="88" t="n">
        <v>2146</v>
      </c>
      <c r="H522" s="87" t="n">
        <f aca="false">(F522/G522)*100</f>
        <v>88.210624417521</v>
      </c>
      <c r="I522" s="88" t="n">
        <v>17</v>
      </c>
      <c r="J522" s="87" t="n">
        <f aca="false">C522*L522</f>
        <v>0.352</v>
      </c>
      <c r="K522" s="86" t="n">
        <f aca="false">J522*3.67</f>
        <v>1.29184</v>
      </c>
      <c r="L522" s="86" t="n">
        <v>0.44</v>
      </c>
      <c r="M522" s="87" t="n">
        <f aca="false">(N522*O522)+(P522+Q522+R522)</f>
        <v>230.5</v>
      </c>
      <c r="N522" s="62" t="n">
        <v>417</v>
      </c>
      <c r="O522" s="0" t="n">
        <f aca="false">IF(Z522="Дизельное топливо",2.6,
 IF(Z522="Бензин",2.3,
 IF(Z522="Минеральные удобрения",0.89, IF(Z522="Пестициды",4.93,
 IF(Z522="Электроэнергия",0.5,"Введите коректное значение" )))))</f>
        <v>0.5</v>
      </c>
      <c r="P522" s="88" t="n">
        <v>14</v>
      </c>
      <c r="Q522" s="88" t="n">
        <v>1</v>
      </c>
      <c r="R522" s="88" t="n">
        <v>7</v>
      </c>
      <c r="S522" s="86" t="n">
        <f aca="false">M522+J522+E522+H522</f>
        <v>319.868874417521</v>
      </c>
      <c r="T522" s="86"/>
      <c r="U522" s="87" t="n">
        <f aca="false">J522-S522</f>
        <v>-319.516874417521</v>
      </c>
      <c r="V522" s="88" t="n">
        <v>52000</v>
      </c>
      <c r="W522" s="73" t="n">
        <v>5.78</v>
      </c>
      <c r="X522" s="87" t="n">
        <f aca="false">(W522+S522)/V522*100</f>
        <v>0.626247835418309</v>
      </c>
      <c r="Y522" s="0" t="str">
        <f aca="false">IF(AB522=1,"Предпосевная обработка",IF(AB522=2,"Внесение удобрений",IF(AB522=3,"Уборка","Введите коректное значение")))</f>
        <v>Введите коректное значение</v>
      </c>
      <c r="Z522" s="0" t="s">
        <v>139</v>
      </c>
      <c r="AA522" s="86"/>
      <c r="AI522" s="88"/>
    </row>
    <row r="523" customFormat="false" ht="15" hidden="false" customHeight="false" outlineLevel="0" collapsed="false">
      <c r="A523" s="59" t="n">
        <v>521</v>
      </c>
      <c r="B523" s="0" t="s">
        <v>136</v>
      </c>
      <c r="C523" s="85" t="n">
        <v>6.1</v>
      </c>
      <c r="D523" s="86" t="n">
        <v>0.645</v>
      </c>
      <c r="E523" s="87" t="n">
        <f aca="false">D523/C523</f>
        <v>0.105737704918033</v>
      </c>
      <c r="F523" s="88" t="n">
        <f aca="false">IF(B523="Предпосевная обработка",300,IF(B523="Внесение удобрений",90,IF(B523="Уборка",1893,"Введите коректное значение")))</f>
        <v>300</v>
      </c>
      <c r="G523" s="88" t="n">
        <v>2496</v>
      </c>
      <c r="H523" s="87" t="n">
        <f aca="false">(F523/G523)*100</f>
        <v>12.0192307692308</v>
      </c>
      <c r="I523" s="88" t="n">
        <v>28</v>
      </c>
      <c r="J523" s="87" t="n">
        <f aca="false">C523*L523</f>
        <v>2.684</v>
      </c>
      <c r="K523" s="86" t="n">
        <f aca="false">J523*3.67</f>
        <v>9.85028</v>
      </c>
      <c r="L523" s="86" t="n">
        <v>0.44</v>
      </c>
      <c r="M523" s="87" t="n">
        <f aca="false">(N523*O523)+(P523+Q523+R523)</f>
        <v>117.23</v>
      </c>
      <c r="N523" s="62" t="n">
        <v>107</v>
      </c>
      <c r="O523" s="0" t="n">
        <f aca="false">IF(Z523="Дизельное топливо",2.6,
 IF(Z523="Бензин",2.3,
 IF(Z523="Минеральные удобрения",0.89, IF(Z523="Пестициды",4.93,
 IF(Z523="Электроэнергия",0.5,"Введите коректное значение" )))))</f>
        <v>0.89</v>
      </c>
      <c r="P523" s="88" t="n">
        <v>12</v>
      </c>
      <c r="Q523" s="88" t="n">
        <v>2</v>
      </c>
      <c r="R523" s="88" t="n">
        <v>8</v>
      </c>
      <c r="S523" s="86" t="n">
        <f aca="false">M523+J523+E523+H523</f>
        <v>132.038968474149</v>
      </c>
      <c r="T523" s="86"/>
      <c r="U523" s="87" t="n">
        <f aca="false">J523-S523</f>
        <v>-129.354968474149</v>
      </c>
      <c r="V523" s="88" t="n">
        <v>55000</v>
      </c>
      <c r="W523" s="73" t="n">
        <v>4.042</v>
      </c>
      <c r="X523" s="87" t="n">
        <f aca="false">(W523+S523)/V523*100</f>
        <v>0.247419942680271</v>
      </c>
      <c r="Y523" s="0" t="str">
        <f aca="false">IF(AB523=1,"Предпосевная обработка",IF(AB523=2,"Внесение удобрений",IF(AB523=3,"Уборка","Введите коректное значение")))</f>
        <v>Введите коректное значение</v>
      </c>
      <c r="Z523" s="0" t="s">
        <v>133</v>
      </c>
      <c r="AA523" s="86"/>
      <c r="AI523" s="88"/>
    </row>
    <row r="524" customFormat="false" ht="15" hidden="false" customHeight="false" outlineLevel="0" collapsed="false">
      <c r="A524" s="59" t="n">
        <v>522</v>
      </c>
      <c r="B524" s="0" t="s">
        <v>136</v>
      </c>
      <c r="C524" s="85" t="n">
        <v>1</v>
      </c>
      <c r="D524" s="86" t="n">
        <v>0.645</v>
      </c>
      <c r="E524" s="87" t="n">
        <f aca="false">D524/C524</f>
        <v>0.645</v>
      </c>
      <c r="F524" s="88" t="n">
        <f aca="false">IF(B524="Предпосевная обработка",300,IF(B524="Внесение удобрений",90,IF(B524="Уборка",1893,"Введите коректное значение")))</f>
        <v>300</v>
      </c>
      <c r="G524" s="88" t="n">
        <v>2114</v>
      </c>
      <c r="H524" s="87" t="n">
        <f aca="false">(F524/G524)*100</f>
        <v>14.1911069063387</v>
      </c>
      <c r="I524" s="88" t="n">
        <v>30</v>
      </c>
      <c r="J524" s="87" t="n">
        <f aca="false">C524*L524</f>
        <v>0.44</v>
      </c>
      <c r="K524" s="86" t="n">
        <f aca="false">J524*3.67</f>
        <v>1.6148</v>
      </c>
      <c r="L524" s="86" t="n">
        <v>0.44</v>
      </c>
      <c r="M524" s="87" t="n">
        <f aca="false">(N524*O524)+(P524+Q524+R524)</f>
        <v>349.97</v>
      </c>
      <c r="N524" s="62" t="n">
        <v>373</v>
      </c>
      <c r="O524" s="0" t="n">
        <f aca="false">IF(Z524="Дизельное топливо",2.6,
 IF(Z524="Бензин",2.3,
 IF(Z524="Минеральные удобрения",0.89, IF(Z524="Пестициды",4.93,
 IF(Z524="Электроэнергия",0.5,"Введите коректное значение" )))))</f>
        <v>0.89</v>
      </c>
      <c r="P524" s="88" t="n">
        <v>10</v>
      </c>
      <c r="Q524" s="88" t="n">
        <v>1</v>
      </c>
      <c r="R524" s="88" t="n">
        <v>7</v>
      </c>
      <c r="S524" s="86" t="n">
        <f aca="false">M524+J524+E524+H524</f>
        <v>365.246106906339</v>
      </c>
      <c r="T524" s="86"/>
      <c r="U524" s="87" t="n">
        <f aca="false">J524-S524</f>
        <v>-364.806106906339</v>
      </c>
      <c r="V524" s="88" t="n">
        <v>57000</v>
      </c>
      <c r="W524" s="73" t="n">
        <v>5.162</v>
      </c>
      <c r="X524" s="87" t="n">
        <f aca="false">(W524+S524)/V524*100</f>
        <v>0.649838784046208</v>
      </c>
      <c r="Y524" s="0" t="str">
        <f aca="false">IF(AB524=1,"Предпосевная обработка",IF(AB524=2,"Внесение удобрений",IF(AB524=3,"Уборка","Введите коректное значение")))</f>
        <v>Введите коректное значение</v>
      </c>
      <c r="Z524" s="0" t="s">
        <v>133</v>
      </c>
      <c r="AA524" s="86"/>
      <c r="AI524" s="88"/>
    </row>
    <row r="525" customFormat="false" ht="15" hidden="false" customHeight="false" outlineLevel="0" collapsed="false">
      <c r="A525" s="59" t="n">
        <v>523</v>
      </c>
      <c r="B525" s="0" t="s">
        <v>134</v>
      </c>
      <c r="C525" s="85" t="n">
        <v>2.3</v>
      </c>
      <c r="D525" s="86" t="n">
        <v>0.645</v>
      </c>
      <c r="E525" s="87" t="n">
        <f aca="false">D525/C525</f>
        <v>0.280434782608696</v>
      </c>
      <c r="F525" s="88" t="n">
        <f aca="false">IF(B525="Предпосевная обработка",300,IF(B525="Внесение удобрений",90,IF(B525="Уборка",1893,"Введите коректное значение")))</f>
        <v>90</v>
      </c>
      <c r="G525" s="88" t="n">
        <v>2412</v>
      </c>
      <c r="H525" s="87" t="n">
        <f aca="false">(F525/G525)*100</f>
        <v>3.73134328358209</v>
      </c>
      <c r="I525" s="88" t="n">
        <v>30</v>
      </c>
      <c r="J525" s="87" t="n">
        <f aca="false">C525*L525</f>
        <v>1.012</v>
      </c>
      <c r="K525" s="86" t="n">
        <f aca="false">J525*3.67</f>
        <v>3.71404</v>
      </c>
      <c r="L525" s="86" t="n">
        <v>0.44</v>
      </c>
      <c r="M525" s="87" t="n">
        <f aca="false">(N525*O525)+(P525+Q525+R525)</f>
        <v>368.6</v>
      </c>
      <c r="N525" s="62" t="n">
        <v>152</v>
      </c>
      <c r="O525" s="0" t="n">
        <f aca="false">IF(Z525="Дизельное топливо",2.6,
 IF(Z525="Бензин",2.3,
 IF(Z525="Минеральные удобрения",0.89, IF(Z525="Пестициды",4.93,
 IF(Z525="Электроэнергия",0.5,"Введите коректное значение" )))))</f>
        <v>2.3</v>
      </c>
      <c r="P525" s="88" t="n">
        <v>10</v>
      </c>
      <c r="Q525" s="88" t="n">
        <v>2</v>
      </c>
      <c r="R525" s="88" t="n">
        <v>7</v>
      </c>
      <c r="S525" s="86" t="n">
        <f aca="false">M525+J525+E525+H525</f>
        <v>373.623778066191</v>
      </c>
      <c r="T525" s="86"/>
      <c r="U525" s="87" t="n">
        <f aca="false">J525-S525</f>
        <v>-372.611778066191</v>
      </c>
      <c r="V525" s="88" t="n">
        <v>53000</v>
      </c>
      <c r="W525" s="73" t="n">
        <v>6.336</v>
      </c>
      <c r="X525" s="87" t="n">
        <f aca="false">(W525+S525)/V525*100</f>
        <v>0.716905241634322</v>
      </c>
      <c r="Y525" s="0" t="str">
        <f aca="false">IF(AB525=1,"Предпосевная обработка",IF(AB525=2,"Внесение удобрений",IF(AB525=3,"Уборка","Введите коректное значение")))</f>
        <v>Введите коректное значение</v>
      </c>
      <c r="Z525" s="0" t="s">
        <v>135</v>
      </c>
      <c r="AA525" s="86"/>
      <c r="AI525" s="88"/>
    </row>
    <row r="526" customFormat="false" ht="15" hidden="false" customHeight="false" outlineLevel="0" collapsed="false">
      <c r="A526" s="59" t="n">
        <v>524</v>
      </c>
      <c r="B526" s="0" t="s">
        <v>134</v>
      </c>
      <c r="C526" s="85" t="n">
        <v>3.2</v>
      </c>
      <c r="D526" s="86" t="n">
        <v>0.645</v>
      </c>
      <c r="E526" s="87" t="n">
        <f aca="false">D526/C526</f>
        <v>0.2015625</v>
      </c>
      <c r="F526" s="88" t="n">
        <f aca="false">IF(B526="Предпосевная обработка",300,IF(B526="Внесение удобрений",90,IF(B526="Уборка",1893,"Введите коректное значение")))</f>
        <v>90</v>
      </c>
      <c r="G526" s="88" t="n">
        <v>2274</v>
      </c>
      <c r="H526" s="87" t="n">
        <f aca="false">(F526/G526)*100</f>
        <v>3.95778364116095</v>
      </c>
      <c r="I526" s="88" t="n">
        <v>22</v>
      </c>
      <c r="J526" s="87" t="n">
        <f aca="false">C526*L526</f>
        <v>1.408</v>
      </c>
      <c r="K526" s="86" t="n">
        <f aca="false">J526*3.67</f>
        <v>5.16736</v>
      </c>
      <c r="L526" s="86" t="n">
        <v>0.44</v>
      </c>
      <c r="M526" s="87" t="n">
        <f aca="false">(N526*O526)+(P526+Q526+R526)</f>
        <v>374.11</v>
      </c>
      <c r="N526" s="62" t="n">
        <v>399</v>
      </c>
      <c r="O526" s="0" t="n">
        <f aca="false">IF(Z526="Дизельное топливо",2.6,
 IF(Z526="Бензин",2.3,
 IF(Z526="Минеральные удобрения",0.89, IF(Z526="Пестициды",4.93,
 IF(Z526="Электроэнергия",0.5,"Введите коректное значение" )))))</f>
        <v>0.89</v>
      </c>
      <c r="P526" s="88" t="n">
        <v>11</v>
      </c>
      <c r="Q526" s="88" t="n">
        <v>1</v>
      </c>
      <c r="R526" s="88" t="n">
        <v>7</v>
      </c>
      <c r="S526" s="86" t="n">
        <f aca="false">M526+J526+E526+H526</f>
        <v>379.677346141161</v>
      </c>
      <c r="T526" s="86"/>
      <c r="U526" s="87" t="n">
        <f aca="false">J526-S526</f>
        <v>-378.269346141161</v>
      </c>
      <c r="V526" s="88" t="n">
        <v>64000</v>
      </c>
      <c r="W526" s="73" t="n">
        <v>4.324</v>
      </c>
      <c r="X526" s="87" t="n">
        <f aca="false">(W526+S526)/V526*100</f>
        <v>0.600002103345564</v>
      </c>
      <c r="Y526" s="0" t="str">
        <f aca="false">IF(AB526=1,"Предпосевная обработка",IF(AB526=2,"Внесение удобрений",IF(AB526=3,"Уборка","Введите коректное значение")))</f>
        <v>Введите коректное значение</v>
      </c>
      <c r="Z526" s="0" t="s">
        <v>133</v>
      </c>
      <c r="AA526" s="86"/>
      <c r="AI526" s="88"/>
    </row>
    <row r="527" customFormat="false" ht="15" hidden="false" customHeight="false" outlineLevel="0" collapsed="false">
      <c r="A527" s="59" t="n">
        <v>525</v>
      </c>
      <c r="B527" s="0" t="s">
        <v>136</v>
      </c>
      <c r="C527" s="85" t="n">
        <v>4.8</v>
      </c>
      <c r="D527" s="86" t="n">
        <v>0.645</v>
      </c>
      <c r="E527" s="87" t="n">
        <f aca="false">D527/C527</f>
        <v>0.134375</v>
      </c>
      <c r="F527" s="88" t="n">
        <f aca="false">IF(B527="Предпосевная обработка",300,IF(B527="Внесение удобрений",90,IF(B527="Уборка",1893,"Введите коректное значение")))</f>
        <v>300</v>
      </c>
      <c r="G527" s="88" t="n">
        <v>2094</v>
      </c>
      <c r="H527" s="87" t="n">
        <f aca="false">(F527/G527)*100</f>
        <v>14.3266475644699</v>
      </c>
      <c r="I527" s="88" t="n">
        <v>15</v>
      </c>
      <c r="J527" s="87" t="n">
        <f aca="false">C527*L527</f>
        <v>2.112</v>
      </c>
      <c r="K527" s="86" t="n">
        <f aca="false">J527*3.67</f>
        <v>7.75104</v>
      </c>
      <c r="L527" s="86" t="n">
        <v>0.44</v>
      </c>
      <c r="M527" s="87" t="n">
        <f aca="false">(N527*O527)+(P527+Q527+R527)</f>
        <v>437.74</v>
      </c>
      <c r="N527" s="62" t="n">
        <v>466</v>
      </c>
      <c r="O527" s="0" t="n">
        <f aca="false">IF(Z527="Дизельное топливо",2.6,
 IF(Z527="Бензин",2.3,
 IF(Z527="Минеральные удобрения",0.89, IF(Z527="Пестициды",4.93,
 IF(Z527="Электроэнергия",0.5,"Введите коректное значение" )))))</f>
        <v>0.89</v>
      </c>
      <c r="P527" s="88" t="n">
        <v>14</v>
      </c>
      <c r="Q527" s="88" t="n">
        <v>2</v>
      </c>
      <c r="R527" s="88" t="n">
        <v>7</v>
      </c>
      <c r="S527" s="86" t="n">
        <f aca="false">M527+J527+E527+H527</f>
        <v>454.31302256447</v>
      </c>
      <c r="T527" s="86"/>
      <c r="U527" s="87" t="n">
        <f aca="false">J527-S527</f>
        <v>-452.20102256447</v>
      </c>
      <c r="V527" s="88" t="n">
        <v>58000</v>
      </c>
      <c r="W527" s="73" t="n">
        <v>6.46</v>
      </c>
      <c r="X527" s="87" t="n">
        <f aca="false">(W527+S527)/V527*100</f>
        <v>0.79443624580081</v>
      </c>
      <c r="Y527" s="0" t="str">
        <f aca="false">IF(AB527=1,"Предпосевная обработка",IF(AB527=2,"Внесение удобрений",IF(AB527=3,"Уборка","Введите коректное значение")))</f>
        <v>Введите коректное значение</v>
      </c>
      <c r="Z527" s="0" t="s">
        <v>133</v>
      </c>
      <c r="AA527" s="86"/>
      <c r="AI527" s="88"/>
    </row>
    <row r="528" customFormat="false" ht="15" hidden="false" customHeight="false" outlineLevel="0" collapsed="false">
      <c r="A528" s="59" t="n">
        <v>526</v>
      </c>
      <c r="B528" s="0" t="s">
        <v>136</v>
      </c>
      <c r="C528" s="85" t="n">
        <v>0.8</v>
      </c>
      <c r="D528" s="86" t="n">
        <v>0.645</v>
      </c>
      <c r="E528" s="87" t="n">
        <f aca="false">D528/C528</f>
        <v>0.80625</v>
      </c>
      <c r="F528" s="88" t="n">
        <f aca="false">IF(B528="Предпосевная обработка",300,IF(B528="Внесение удобрений",90,IF(B528="Уборка",1893,"Введите коректное значение")))</f>
        <v>300</v>
      </c>
      <c r="G528" s="88" t="n">
        <v>2279</v>
      </c>
      <c r="H528" s="87" t="n">
        <f aca="false">(F528/G528)*100</f>
        <v>13.1636682755595</v>
      </c>
      <c r="I528" s="88" t="n">
        <v>27</v>
      </c>
      <c r="J528" s="87" t="n">
        <f aca="false">C528*L528</f>
        <v>0.352</v>
      </c>
      <c r="K528" s="86" t="n">
        <f aca="false">J528*3.67</f>
        <v>1.29184</v>
      </c>
      <c r="L528" s="86" t="n">
        <v>0.44</v>
      </c>
      <c r="M528" s="87" t="n">
        <f aca="false">(N528*O528)+(P528+Q528+R528)</f>
        <v>253</v>
      </c>
      <c r="N528" s="62" t="n">
        <v>454</v>
      </c>
      <c r="O528" s="0" t="n">
        <f aca="false">IF(Z528="Дизельное топливо",2.6,
 IF(Z528="Бензин",2.3,
 IF(Z528="Минеральные удобрения",0.89, IF(Z528="Пестициды",4.93,
 IF(Z528="Электроэнергия",0.5,"Введите коректное значение" )))))</f>
        <v>0.5</v>
      </c>
      <c r="P528" s="88" t="n">
        <v>15</v>
      </c>
      <c r="Q528" s="88" t="n">
        <v>2</v>
      </c>
      <c r="R528" s="88" t="n">
        <v>9</v>
      </c>
      <c r="S528" s="86" t="n">
        <f aca="false">M528+J528+E528+H528</f>
        <v>267.32191827556</v>
      </c>
      <c r="T528" s="86"/>
      <c r="U528" s="87" t="n">
        <f aca="false">J528-S528</f>
        <v>-266.96991827556</v>
      </c>
      <c r="V528" s="88" t="n">
        <v>65000</v>
      </c>
      <c r="W528" s="73" t="n">
        <v>3.4</v>
      </c>
      <c r="X528" s="87" t="n">
        <f aca="false">(W528+S528)/V528*100</f>
        <v>0.416495258885476</v>
      </c>
      <c r="Y528" s="0" t="str">
        <f aca="false">IF(AB528=1,"Предпосевная обработка",IF(AB528=2,"Внесение удобрений",IF(AB528=3,"Уборка","Введите коректное значение")))</f>
        <v>Введите коректное значение</v>
      </c>
      <c r="Z528" s="0" t="s">
        <v>139</v>
      </c>
      <c r="AA528" s="86"/>
      <c r="AI528" s="88"/>
    </row>
    <row r="529" customFormat="false" ht="15" hidden="false" customHeight="false" outlineLevel="0" collapsed="false">
      <c r="A529" s="59" t="n">
        <v>527</v>
      </c>
      <c r="B529" s="0" t="s">
        <v>132</v>
      </c>
      <c r="C529" s="85" t="n">
        <v>1.5</v>
      </c>
      <c r="D529" s="86" t="n">
        <v>0.645</v>
      </c>
      <c r="E529" s="87" t="n">
        <f aca="false">D529/C529</f>
        <v>0.43</v>
      </c>
      <c r="F529" s="88" t="n">
        <f aca="false">IF(B529="Предпосевная обработка",300,IF(B529="Внесение удобрений",90,IF(B529="Уборка",1893,"Введите коректное значение")))</f>
        <v>1893</v>
      </c>
      <c r="G529" s="88" t="n">
        <v>2076</v>
      </c>
      <c r="H529" s="87" t="n">
        <f aca="false">(F529/G529)*100</f>
        <v>91.1849710982659</v>
      </c>
      <c r="I529" s="88" t="n">
        <v>20</v>
      </c>
      <c r="J529" s="87" t="n">
        <f aca="false">C529*L529</f>
        <v>0.66</v>
      </c>
      <c r="K529" s="86" t="n">
        <f aca="false">J529*3.67</f>
        <v>2.4222</v>
      </c>
      <c r="L529" s="86" t="n">
        <v>0.44</v>
      </c>
      <c r="M529" s="87" t="n">
        <f aca="false">(N529*O529)+(P529+Q529+R529)</f>
        <v>1190</v>
      </c>
      <c r="N529" s="62" t="n">
        <v>450</v>
      </c>
      <c r="O529" s="0" t="n">
        <f aca="false">IF(Z529="Дизельное топливо",2.6,
 IF(Z529="Бензин",2.3,
 IF(Z529="Минеральные удобрения",0.89, IF(Z529="Пестициды",4.93,
 IF(Z529="Электроэнергия",0.5,"Введите коректное значение" )))))</f>
        <v>2.6</v>
      </c>
      <c r="P529" s="88" t="n">
        <v>12</v>
      </c>
      <c r="Q529" s="88" t="n">
        <v>1</v>
      </c>
      <c r="R529" s="88" t="n">
        <v>7</v>
      </c>
      <c r="S529" s="86" t="n">
        <f aca="false">M529+J529+E529+H529</f>
        <v>1282.27497109827</v>
      </c>
      <c r="T529" s="86"/>
      <c r="U529" s="87" t="n">
        <f aca="false">J529-S529</f>
        <v>-1281.61497109827</v>
      </c>
      <c r="V529" s="88" t="n">
        <v>58000</v>
      </c>
      <c r="W529" s="73" t="n">
        <v>3.36</v>
      </c>
      <c r="X529" s="87" t="n">
        <f aca="false">(W529+S529)/V529*100</f>
        <v>2.21661201913494</v>
      </c>
      <c r="Y529" s="0" t="str">
        <f aca="false">IF(AB529=1,"Предпосевная обработка",IF(AB529=2,"Внесение удобрений",IF(AB529=3,"Уборка","Введите коректное значение")))</f>
        <v>Введите коректное значение</v>
      </c>
      <c r="Z529" s="0" t="s">
        <v>137</v>
      </c>
      <c r="AA529" s="86"/>
      <c r="AI529" s="88"/>
    </row>
    <row r="530" customFormat="false" ht="15" hidden="false" customHeight="false" outlineLevel="0" collapsed="false">
      <c r="A530" s="59" t="n">
        <v>528</v>
      </c>
      <c r="B530" s="0" t="s">
        <v>136</v>
      </c>
      <c r="C530" s="85" t="n">
        <v>4.8</v>
      </c>
      <c r="D530" s="86" t="n">
        <v>0.645</v>
      </c>
      <c r="E530" s="87" t="n">
        <f aca="false">D530/C530</f>
        <v>0.134375</v>
      </c>
      <c r="F530" s="88" t="n">
        <f aca="false">IF(B530="Предпосевная обработка",300,IF(B530="Внесение удобрений",90,IF(B530="Уборка",1893,"Введите коректное значение")))</f>
        <v>300</v>
      </c>
      <c r="G530" s="88" t="n">
        <v>2436</v>
      </c>
      <c r="H530" s="87" t="n">
        <f aca="false">(F530/G530)*100</f>
        <v>12.3152709359606</v>
      </c>
      <c r="I530" s="88" t="n">
        <v>24</v>
      </c>
      <c r="J530" s="87" t="n">
        <f aca="false">C530*L530</f>
        <v>2.112</v>
      </c>
      <c r="K530" s="86" t="n">
        <f aca="false">J530*3.67</f>
        <v>7.75104</v>
      </c>
      <c r="L530" s="86" t="n">
        <v>0.44</v>
      </c>
      <c r="M530" s="87" t="n">
        <f aca="false">(N530*O530)+(P530+Q530+R530)</f>
        <v>780</v>
      </c>
      <c r="N530" s="62" t="n">
        <v>330</v>
      </c>
      <c r="O530" s="0" t="n">
        <f aca="false">IF(Z530="Дизельное топливо",2.6,
 IF(Z530="Бензин",2.3,
 IF(Z530="Минеральные удобрения",0.89, IF(Z530="Пестициды",4.93,
 IF(Z530="Электроэнергия",0.5,"Введите коректное значение" )))))</f>
        <v>2.3</v>
      </c>
      <c r="P530" s="88" t="n">
        <v>11</v>
      </c>
      <c r="Q530" s="88" t="n">
        <v>2</v>
      </c>
      <c r="R530" s="88" t="n">
        <v>8</v>
      </c>
      <c r="S530" s="86" t="n">
        <f aca="false">M530+J530+E530+H530</f>
        <v>794.56164593596</v>
      </c>
      <c r="T530" s="86"/>
      <c r="U530" s="87" t="n">
        <f aca="false">J530-S530</f>
        <v>-792.449645935961</v>
      </c>
      <c r="V530" s="88" t="n">
        <v>48000</v>
      </c>
      <c r="W530" s="73" t="n">
        <v>4.836</v>
      </c>
      <c r="X530" s="87" t="n">
        <f aca="false">(W530+S530)/V530*100</f>
        <v>1.66541176236658</v>
      </c>
      <c r="Y530" s="0" t="str">
        <f aca="false">IF(AB530=1,"Предпосевная обработка",IF(AB530=2,"Внесение удобрений",IF(AB530=3,"Уборка","Введите коректное значение")))</f>
        <v>Введите коректное значение</v>
      </c>
      <c r="Z530" s="0" t="s">
        <v>135</v>
      </c>
      <c r="AA530" s="86"/>
      <c r="AI530" s="88"/>
    </row>
    <row r="531" customFormat="false" ht="15" hidden="false" customHeight="false" outlineLevel="0" collapsed="false">
      <c r="A531" s="59" t="n">
        <v>529</v>
      </c>
      <c r="B531" s="0" t="s">
        <v>136</v>
      </c>
      <c r="C531" s="85" t="n">
        <v>1.1</v>
      </c>
      <c r="D531" s="86" t="n">
        <v>0.645</v>
      </c>
      <c r="E531" s="87" t="n">
        <f aca="false">D531/C531</f>
        <v>0.586363636363636</v>
      </c>
      <c r="F531" s="88" t="n">
        <f aca="false">IF(B531="Предпосевная обработка",300,IF(B531="Внесение удобрений",90,IF(B531="Уборка",1893,"Введите коректное значение")))</f>
        <v>300</v>
      </c>
      <c r="G531" s="88" t="n">
        <v>2467</v>
      </c>
      <c r="H531" s="87" t="n">
        <f aca="false">(F531/G531)*100</f>
        <v>12.1605188488042</v>
      </c>
      <c r="I531" s="88" t="n">
        <v>26</v>
      </c>
      <c r="J531" s="87" t="n">
        <f aca="false">C531*L531</f>
        <v>0.484</v>
      </c>
      <c r="K531" s="86" t="n">
        <f aca="false">J531*3.67</f>
        <v>1.77628</v>
      </c>
      <c r="L531" s="86" t="n">
        <v>0.44</v>
      </c>
      <c r="M531" s="87" t="n">
        <f aca="false">(N531*O531)+(P531+Q531+R531)</f>
        <v>717.13</v>
      </c>
      <c r="N531" s="62" t="n">
        <v>141</v>
      </c>
      <c r="O531" s="0" t="n">
        <f aca="false">IF(Z531="Дизельное топливо",2.6,
 IF(Z531="Бензин",2.3,
 IF(Z531="Минеральные удобрения",0.89, IF(Z531="Пестициды",4.93,
 IF(Z531="Электроэнергия",0.5,"Введите коректное значение" )))))</f>
        <v>4.93</v>
      </c>
      <c r="P531" s="88" t="n">
        <v>13</v>
      </c>
      <c r="Q531" s="88" t="n">
        <v>2</v>
      </c>
      <c r="R531" s="88" t="n">
        <v>7</v>
      </c>
      <c r="S531" s="86" t="n">
        <f aca="false">M531+J531+E531+H531</f>
        <v>730.360882485168</v>
      </c>
      <c r="T531" s="86"/>
      <c r="U531" s="87" t="n">
        <f aca="false">J531-S531</f>
        <v>-729.876882485168</v>
      </c>
      <c r="V531" s="88" t="n">
        <v>54000</v>
      </c>
      <c r="W531" s="73" t="n">
        <v>6.975</v>
      </c>
      <c r="X531" s="87" t="n">
        <f aca="false">(W531+S531)/V531*100</f>
        <v>1.36543681941698</v>
      </c>
      <c r="Y531" s="0" t="str">
        <f aca="false">IF(AB531=1,"Предпосевная обработка",IF(AB531=2,"Внесение удобрений",IF(AB531=3,"Уборка","Введите коректное значение")))</f>
        <v>Введите коректное значение</v>
      </c>
      <c r="Z531" s="0" t="s">
        <v>138</v>
      </c>
      <c r="AA531" s="86"/>
      <c r="AI531" s="88"/>
    </row>
    <row r="532" customFormat="false" ht="15" hidden="false" customHeight="false" outlineLevel="0" collapsed="false">
      <c r="A532" s="59" t="n">
        <v>530</v>
      </c>
      <c r="B532" s="0" t="s">
        <v>132</v>
      </c>
      <c r="C532" s="85" t="n">
        <v>4.5</v>
      </c>
      <c r="D532" s="86" t="n">
        <v>0.645</v>
      </c>
      <c r="E532" s="87" t="n">
        <f aca="false">D532/C532</f>
        <v>0.143333333333333</v>
      </c>
      <c r="F532" s="88" t="n">
        <f aca="false">IF(B532="Предпосевная обработка",300,IF(B532="Внесение удобрений",90,IF(B532="Уборка",1893,"Введите коректное значение")))</f>
        <v>1893</v>
      </c>
      <c r="G532" s="88" t="n">
        <v>2115</v>
      </c>
      <c r="H532" s="87" t="n">
        <f aca="false">(F532/G532)*100</f>
        <v>89.5035460992908</v>
      </c>
      <c r="I532" s="88" t="n">
        <v>29</v>
      </c>
      <c r="J532" s="87" t="n">
        <f aca="false">C532*L532</f>
        <v>1.98</v>
      </c>
      <c r="K532" s="86" t="n">
        <f aca="false">J532*3.67</f>
        <v>7.2666</v>
      </c>
      <c r="L532" s="86" t="n">
        <v>0.44</v>
      </c>
      <c r="M532" s="87" t="n">
        <f aca="false">(N532*O532)+(P532+Q532+R532)</f>
        <v>394.47</v>
      </c>
      <c r="N532" s="62" t="n">
        <v>423</v>
      </c>
      <c r="O532" s="0" t="n">
        <f aca="false">IF(Z532="Дизельное топливо",2.6,
 IF(Z532="Бензин",2.3,
 IF(Z532="Минеральные удобрения",0.89, IF(Z532="Пестициды",4.93,
 IF(Z532="Электроэнергия",0.5,"Введите коректное значение" )))))</f>
        <v>0.89</v>
      </c>
      <c r="P532" s="88" t="n">
        <v>10</v>
      </c>
      <c r="Q532" s="88" t="n">
        <v>1</v>
      </c>
      <c r="R532" s="88" t="n">
        <v>7</v>
      </c>
      <c r="S532" s="86" t="n">
        <f aca="false">M532+J532+E532+H532</f>
        <v>486.096879432624</v>
      </c>
      <c r="T532" s="86"/>
      <c r="U532" s="87" t="n">
        <f aca="false">J532-S532</f>
        <v>-484.116879432624</v>
      </c>
      <c r="V532" s="88" t="n">
        <v>55000</v>
      </c>
      <c r="W532" s="73" t="n">
        <v>4.675</v>
      </c>
      <c r="X532" s="87" t="n">
        <f aca="false">(W532+S532)/V532*100</f>
        <v>0.892312508059317</v>
      </c>
      <c r="Y532" s="0" t="str">
        <f aca="false">IF(AB532=1,"Предпосевная обработка",IF(AB532=2,"Внесение удобрений",IF(AB532=3,"Уборка","Введите коректное значение")))</f>
        <v>Введите коректное значение</v>
      </c>
      <c r="Z532" s="0" t="s">
        <v>133</v>
      </c>
      <c r="AA532" s="86"/>
      <c r="AI532" s="88"/>
    </row>
    <row r="533" customFormat="false" ht="15" hidden="false" customHeight="false" outlineLevel="0" collapsed="false">
      <c r="A533" s="59" t="n">
        <v>531</v>
      </c>
      <c r="B533" s="0" t="s">
        <v>134</v>
      </c>
      <c r="C533" s="85" t="n">
        <v>4.2</v>
      </c>
      <c r="D533" s="86" t="n">
        <v>0.645</v>
      </c>
      <c r="E533" s="87" t="n">
        <f aca="false">D533/C533</f>
        <v>0.153571428571429</v>
      </c>
      <c r="F533" s="88" t="n">
        <f aca="false">IF(B533="Предпосевная обработка",300,IF(B533="Внесение удобрений",90,IF(B533="Уборка",1893,"Введите коректное значение")))</f>
        <v>90</v>
      </c>
      <c r="G533" s="88" t="n">
        <v>2257</v>
      </c>
      <c r="H533" s="87" t="n">
        <f aca="false">(F533/G533)*100</f>
        <v>3.98759415152858</v>
      </c>
      <c r="I533" s="88" t="n">
        <v>16</v>
      </c>
      <c r="J533" s="87" t="n">
        <f aca="false">C533*L533</f>
        <v>1.848</v>
      </c>
      <c r="K533" s="86" t="n">
        <f aca="false">J533*3.67</f>
        <v>6.78216</v>
      </c>
      <c r="L533" s="86" t="n">
        <v>0.44</v>
      </c>
      <c r="M533" s="87" t="n">
        <f aca="false">(N533*O533)+(P533+Q533+R533)</f>
        <v>333.8</v>
      </c>
      <c r="N533" s="62" t="n">
        <v>136</v>
      </c>
      <c r="O533" s="0" t="n">
        <f aca="false">IF(Z533="Дизельное топливо",2.6,
 IF(Z533="Бензин",2.3,
 IF(Z533="Минеральные удобрения",0.89, IF(Z533="Пестициды",4.93,
 IF(Z533="Электроэнергия",0.5,"Введите коректное значение" )))))</f>
        <v>2.3</v>
      </c>
      <c r="P533" s="88" t="n">
        <v>11</v>
      </c>
      <c r="Q533" s="88" t="n">
        <v>2</v>
      </c>
      <c r="R533" s="88" t="n">
        <v>8</v>
      </c>
      <c r="S533" s="86" t="n">
        <f aca="false">M533+J533+E533+H533</f>
        <v>339.7891655801</v>
      </c>
      <c r="T533" s="86"/>
      <c r="U533" s="87" t="n">
        <f aca="false">J533-S533</f>
        <v>-337.9411655801</v>
      </c>
      <c r="V533" s="88" t="n">
        <v>52000</v>
      </c>
      <c r="W533" s="73" t="n">
        <v>3.526</v>
      </c>
      <c r="X533" s="87" t="n">
        <f aca="false">(W533+S533)/V533*100</f>
        <v>0.660221472269423</v>
      </c>
      <c r="Y533" s="0" t="str">
        <f aca="false">IF(AB533=1,"Предпосевная обработка",IF(AB533=2,"Внесение удобрений",IF(AB533=3,"Уборка","Введите коректное значение")))</f>
        <v>Введите коректное значение</v>
      </c>
      <c r="Z533" s="0" t="s">
        <v>135</v>
      </c>
      <c r="AA533" s="86"/>
      <c r="AI533" s="88"/>
    </row>
    <row r="534" customFormat="false" ht="15" hidden="false" customHeight="false" outlineLevel="0" collapsed="false">
      <c r="A534" s="59" t="n">
        <v>532</v>
      </c>
      <c r="B534" s="0" t="s">
        <v>136</v>
      </c>
      <c r="C534" s="85" t="n">
        <v>2</v>
      </c>
      <c r="D534" s="86" t="n">
        <v>0.645</v>
      </c>
      <c r="E534" s="87" t="n">
        <f aca="false">D534/C534</f>
        <v>0.3225</v>
      </c>
      <c r="F534" s="88" t="n">
        <f aca="false">IF(B534="Предпосевная обработка",300,IF(B534="Внесение удобрений",90,IF(B534="Уборка",1893,"Введите коректное значение")))</f>
        <v>300</v>
      </c>
      <c r="G534" s="88" t="n">
        <v>2254</v>
      </c>
      <c r="H534" s="87" t="n">
        <f aca="false">(F534/G534)*100</f>
        <v>13.3096716947649</v>
      </c>
      <c r="I534" s="88" t="n">
        <v>24</v>
      </c>
      <c r="J534" s="87" t="n">
        <f aca="false">C534*L534</f>
        <v>0.88</v>
      </c>
      <c r="K534" s="86" t="n">
        <f aca="false">J534*3.67</f>
        <v>3.2296</v>
      </c>
      <c r="L534" s="86" t="n">
        <v>0.44</v>
      </c>
      <c r="M534" s="87" t="n">
        <f aca="false">(N534*O534)+(P534+Q534+R534)</f>
        <v>93</v>
      </c>
      <c r="N534" s="62" t="n">
        <v>148</v>
      </c>
      <c r="O534" s="0" t="n">
        <f aca="false">IF(Z534="Дизельное топливо",2.6,
 IF(Z534="Бензин",2.3,
 IF(Z534="Минеральные удобрения",0.89, IF(Z534="Пестициды",4.93,
 IF(Z534="Электроэнергия",0.5,"Введите коректное значение" )))))</f>
        <v>0.5</v>
      </c>
      <c r="P534" s="88" t="n">
        <v>11</v>
      </c>
      <c r="Q534" s="88" t="n">
        <v>1</v>
      </c>
      <c r="R534" s="88" t="n">
        <v>7</v>
      </c>
      <c r="S534" s="86" t="n">
        <f aca="false">M534+J534+E534+H534</f>
        <v>107.512171694765</v>
      </c>
      <c r="T534" s="86"/>
      <c r="U534" s="87" t="n">
        <f aca="false">J534-S534</f>
        <v>-106.632171694765</v>
      </c>
      <c r="V534" s="88" t="n">
        <v>49000</v>
      </c>
      <c r="W534" s="73" t="n">
        <v>4.368</v>
      </c>
      <c r="X534" s="87" t="n">
        <f aca="false">(W534+S534)/V534*100</f>
        <v>0.228326881009724</v>
      </c>
      <c r="Y534" s="0" t="str">
        <f aca="false">IF(AB534=1,"Предпосевная обработка",IF(AB534=2,"Внесение удобрений",IF(AB534=3,"Уборка","Введите коректное значение")))</f>
        <v>Введите коректное значение</v>
      </c>
      <c r="Z534" s="0" t="s">
        <v>139</v>
      </c>
      <c r="AA534" s="86"/>
      <c r="AI534" s="88"/>
    </row>
    <row r="535" customFormat="false" ht="15" hidden="false" customHeight="false" outlineLevel="0" collapsed="false">
      <c r="A535" s="59" t="n">
        <v>533</v>
      </c>
      <c r="B535" s="0" t="s">
        <v>132</v>
      </c>
      <c r="C535" s="85" t="n">
        <v>3.5</v>
      </c>
      <c r="D535" s="86" t="n">
        <v>0.645</v>
      </c>
      <c r="E535" s="87" t="n">
        <f aca="false">D535/C535</f>
        <v>0.184285714285714</v>
      </c>
      <c r="F535" s="88" t="n">
        <f aca="false">IF(B535="Предпосевная обработка",300,IF(B535="Внесение удобрений",90,IF(B535="Уборка",1893,"Введите коректное значение")))</f>
        <v>1893</v>
      </c>
      <c r="G535" s="88" t="n">
        <v>2473</v>
      </c>
      <c r="H535" s="87" t="n">
        <f aca="false">(F535/G535)*100</f>
        <v>76.5467044076021</v>
      </c>
      <c r="I535" s="88" t="n">
        <v>13</v>
      </c>
      <c r="J535" s="87" t="n">
        <f aca="false">C535*L535</f>
        <v>1.54</v>
      </c>
      <c r="K535" s="86" t="n">
        <f aca="false">J535*3.67</f>
        <v>5.6518</v>
      </c>
      <c r="L535" s="86" t="n">
        <v>0.44</v>
      </c>
      <c r="M535" s="87" t="n">
        <f aca="false">(N535*O535)+(P535+Q535+R535)</f>
        <v>721.5</v>
      </c>
      <c r="N535" s="62" t="n">
        <v>305</v>
      </c>
      <c r="O535" s="0" t="n">
        <f aca="false">IF(Z535="Дизельное топливо",2.6,
 IF(Z535="Бензин",2.3,
 IF(Z535="Минеральные удобрения",0.89, IF(Z535="Пестициды",4.93,
 IF(Z535="Электроэнергия",0.5,"Введите коректное значение" )))))</f>
        <v>2.3</v>
      </c>
      <c r="P535" s="88" t="n">
        <v>12</v>
      </c>
      <c r="Q535" s="88" t="n">
        <v>1</v>
      </c>
      <c r="R535" s="88" t="n">
        <v>7</v>
      </c>
      <c r="S535" s="86" t="n">
        <f aca="false">M535+J535+E535+H535</f>
        <v>799.770990121888</v>
      </c>
      <c r="T535" s="86"/>
      <c r="U535" s="87" t="n">
        <f aca="false">J535-S535</f>
        <v>-798.230990121888</v>
      </c>
      <c r="V535" s="88" t="n">
        <v>45000</v>
      </c>
      <c r="W535" s="73" t="n">
        <v>5.28</v>
      </c>
      <c r="X535" s="87" t="n">
        <f aca="false">(W535+S535)/V535*100</f>
        <v>1.78900220027086</v>
      </c>
      <c r="Y535" s="0" t="str">
        <f aca="false">IF(AB535=1,"Предпосевная обработка",IF(AB535=2,"Внесение удобрений",IF(AB535=3,"Уборка","Введите коректное значение")))</f>
        <v>Введите коректное значение</v>
      </c>
      <c r="Z535" s="0" t="s">
        <v>135</v>
      </c>
      <c r="AA535" s="86"/>
      <c r="AI535" s="88"/>
    </row>
    <row r="536" customFormat="false" ht="15" hidden="false" customHeight="false" outlineLevel="0" collapsed="false">
      <c r="A536" s="59" t="n">
        <v>534</v>
      </c>
      <c r="B536" s="0" t="s">
        <v>136</v>
      </c>
      <c r="C536" s="85" t="n">
        <v>2.3</v>
      </c>
      <c r="D536" s="86" t="n">
        <v>0.645</v>
      </c>
      <c r="E536" s="87" t="n">
        <f aca="false">D536/C536</f>
        <v>0.280434782608696</v>
      </c>
      <c r="F536" s="88" t="n">
        <f aca="false">IF(B536="Предпосевная обработка",300,IF(B536="Внесение удобрений",90,IF(B536="Уборка",1893,"Введите коректное значение")))</f>
        <v>300</v>
      </c>
      <c r="G536" s="88" t="n">
        <v>2435</v>
      </c>
      <c r="H536" s="87" t="n">
        <f aca="false">(F536/G536)*100</f>
        <v>12.3203285420945</v>
      </c>
      <c r="I536" s="88" t="n">
        <v>21</v>
      </c>
      <c r="J536" s="87" t="n">
        <f aca="false">C536*L536</f>
        <v>1.012</v>
      </c>
      <c r="K536" s="86" t="n">
        <f aca="false">J536*3.67</f>
        <v>3.71404</v>
      </c>
      <c r="L536" s="86" t="n">
        <v>0.44</v>
      </c>
      <c r="M536" s="87" t="n">
        <f aca="false">(N536*O536)+(P536+Q536+R536)</f>
        <v>118.57</v>
      </c>
      <c r="N536" s="62" t="n">
        <v>113</v>
      </c>
      <c r="O536" s="0" t="n">
        <f aca="false">IF(Z536="Дизельное топливо",2.6,
 IF(Z536="Бензин",2.3,
 IF(Z536="Минеральные удобрения",0.89, IF(Z536="Пестициды",4.93,
 IF(Z536="Электроэнергия",0.5,"Введите коректное значение" )))))</f>
        <v>0.89</v>
      </c>
      <c r="P536" s="88" t="n">
        <v>10</v>
      </c>
      <c r="Q536" s="88" t="n">
        <v>1</v>
      </c>
      <c r="R536" s="88" t="n">
        <v>7</v>
      </c>
      <c r="S536" s="86" t="n">
        <f aca="false">M536+J536+E536+H536</f>
        <v>132.182763324703</v>
      </c>
      <c r="T536" s="86"/>
      <c r="U536" s="87" t="n">
        <f aca="false">J536-S536</f>
        <v>-131.170763324703</v>
      </c>
      <c r="V536" s="88" t="n">
        <v>56000</v>
      </c>
      <c r="W536" s="73" t="n">
        <v>5.355</v>
      </c>
      <c r="X536" s="87" t="n">
        <f aca="false">(W536+S536)/V536*100</f>
        <v>0.245603148794113</v>
      </c>
      <c r="Y536" s="0" t="str">
        <f aca="false">IF(AB536=1,"Предпосевная обработка",IF(AB536=2,"Внесение удобрений",IF(AB536=3,"Уборка","Введите коректное значение")))</f>
        <v>Введите коректное значение</v>
      </c>
      <c r="Z536" s="0" t="s">
        <v>133</v>
      </c>
      <c r="AA536" s="86"/>
      <c r="AI536" s="88"/>
    </row>
    <row r="537" customFormat="false" ht="15" hidden="false" customHeight="false" outlineLevel="0" collapsed="false">
      <c r="A537" s="59" t="n">
        <v>535</v>
      </c>
      <c r="B537" s="0" t="s">
        <v>132</v>
      </c>
      <c r="C537" s="85" t="n">
        <v>1.7</v>
      </c>
      <c r="D537" s="86" t="n">
        <v>0.645</v>
      </c>
      <c r="E537" s="87" t="n">
        <f aca="false">D537/C537</f>
        <v>0.379411764705882</v>
      </c>
      <c r="F537" s="88" t="n">
        <f aca="false">IF(B537="Предпосевная обработка",300,IF(B537="Внесение удобрений",90,IF(B537="Уборка",1893,"Введите коректное значение")))</f>
        <v>1893</v>
      </c>
      <c r="G537" s="88" t="n">
        <v>2467</v>
      </c>
      <c r="H537" s="87" t="n">
        <f aca="false">(F537/G537)*100</f>
        <v>76.7328739359546</v>
      </c>
      <c r="I537" s="88" t="n">
        <v>26</v>
      </c>
      <c r="J537" s="87" t="n">
        <f aca="false">C537*L537</f>
        <v>0.748</v>
      </c>
      <c r="K537" s="86" t="n">
        <f aca="false">J537*3.67</f>
        <v>2.74516</v>
      </c>
      <c r="L537" s="86" t="n">
        <v>0.44</v>
      </c>
      <c r="M537" s="87" t="n">
        <f aca="false">(N537*O537)+(P537+Q537+R537)</f>
        <v>128</v>
      </c>
      <c r="N537" s="62" t="n">
        <v>218</v>
      </c>
      <c r="O537" s="0" t="n">
        <f aca="false">IF(Z537="Дизельное топливо",2.6,
 IF(Z537="Бензин",2.3,
 IF(Z537="Минеральные удобрения",0.89, IF(Z537="Пестициды",4.93,
 IF(Z537="Электроэнергия",0.5,"Введите коректное значение" )))))</f>
        <v>0.5</v>
      </c>
      <c r="P537" s="88" t="n">
        <v>10</v>
      </c>
      <c r="Q537" s="88" t="n">
        <v>1</v>
      </c>
      <c r="R537" s="88" t="n">
        <v>8</v>
      </c>
      <c r="S537" s="86" t="n">
        <f aca="false">M537+J537+E537+H537</f>
        <v>205.86028570066</v>
      </c>
      <c r="T537" s="86"/>
      <c r="U537" s="87" t="n">
        <f aca="false">J537-S537</f>
        <v>-205.112285700661</v>
      </c>
      <c r="V537" s="88" t="n">
        <v>47000</v>
      </c>
      <c r="W537" s="73" t="n">
        <v>6.205</v>
      </c>
      <c r="X537" s="87" t="n">
        <f aca="false">(W537+S537)/V537*100</f>
        <v>0.45120273553332</v>
      </c>
      <c r="Y537" s="0" t="str">
        <f aca="false">IF(AB537=1,"Предпосевная обработка",IF(AB537=2,"Внесение удобрений",IF(AB537=3,"Уборка","Введите коректное значение")))</f>
        <v>Введите коректное значение</v>
      </c>
      <c r="Z537" s="0" t="s">
        <v>139</v>
      </c>
      <c r="AA537" s="86"/>
      <c r="AI537" s="88"/>
    </row>
    <row r="538" customFormat="false" ht="15" hidden="false" customHeight="false" outlineLevel="0" collapsed="false">
      <c r="A538" s="59" t="n">
        <v>536</v>
      </c>
      <c r="B538" s="0" t="s">
        <v>132</v>
      </c>
      <c r="C538" s="85" t="n">
        <v>6.2</v>
      </c>
      <c r="D538" s="86" t="n">
        <v>0.645</v>
      </c>
      <c r="E538" s="87" t="n">
        <f aca="false">D538/C538</f>
        <v>0.104032258064516</v>
      </c>
      <c r="F538" s="88" t="n">
        <f aca="false">IF(B538="Предпосевная обработка",300,IF(B538="Внесение удобрений",90,IF(B538="Уборка",1893,"Введите коректное значение")))</f>
        <v>1893</v>
      </c>
      <c r="G538" s="88" t="n">
        <v>2276</v>
      </c>
      <c r="H538" s="87" t="n">
        <f aca="false">(F538/G538)*100</f>
        <v>83.1722319859402</v>
      </c>
      <c r="I538" s="88" t="n">
        <v>16</v>
      </c>
      <c r="J538" s="87" t="n">
        <f aca="false">C538*L538</f>
        <v>2.728</v>
      </c>
      <c r="K538" s="86" t="n">
        <f aca="false">J538*3.67</f>
        <v>10.01176</v>
      </c>
      <c r="L538" s="86" t="n">
        <v>0.44</v>
      </c>
      <c r="M538" s="87" t="n">
        <f aca="false">(N538*O538)+(P538+Q538+R538)</f>
        <v>1129.6</v>
      </c>
      <c r="N538" s="62" t="n">
        <v>482</v>
      </c>
      <c r="O538" s="0" t="n">
        <f aca="false">IF(Z538="Дизельное топливо",2.6,
 IF(Z538="Бензин",2.3,
 IF(Z538="Минеральные удобрения",0.89, IF(Z538="Пестициды",4.93,
 IF(Z538="Электроэнергия",0.5,"Введите коректное значение" )))))</f>
        <v>2.3</v>
      </c>
      <c r="P538" s="88" t="n">
        <v>10</v>
      </c>
      <c r="Q538" s="88" t="n">
        <v>2</v>
      </c>
      <c r="R538" s="88" t="n">
        <v>9</v>
      </c>
      <c r="S538" s="86" t="n">
        <f aca="false">M538+J538+E538+H538</f>
        <v>1215.604264244</v>
      </c>
      <c r="T538" s="86"/>
      <c r="U538" s="87" t="n">
        <f aca="false">J538-S538</f>
        <v>-1212.876264244</v>
      </c>
      <c r="V538" s="88" t="n">
        <v>47000</v>
      </c>
      <c r="W538" s="73" t="n">
        <v>5.95</v>
      </c>
      <c r="X538" s="87" t="n">
        <f aca="false">(W538+S538)/V538*100</f>
        <v>2.59905162605107</v>
      </c>
      <c r="Y538" s="0" t="str">
        <f aca="false">IF(AB538=1,"Предпосевная обработка",IF(AB538=2,"Внесение удобрений",IF(AB538=3,"Уборка","Введите коректное значение")))</f>
        <v>Введите коректное значение</v>
      </c>
      <c r="Z538" s="0" t="s">
        <v>135</v>
      </c>
      <c r="AA538" s="86"/>
      <c r="AI538" s="88"/>
    </row>
    <row r="539" customFormat="false" ht="15" hidden="false" customHeight="false" outlineLevel="0" collapsed="false">
      <c r="A539" s="59" t="n">
        <v>537</v>
      </c>
      <c r="B539" s="0" t="s">
        <v>132</v>
      </c>
      <c r="C539" s="85" t="n">
        <v>1.7</v>
      </c>
      <c r="D539" s="86" t="n">
        <v>0.645</v>
      </c>
      <c r="E539" s="87" t="n">
        <f aca="false">D539/C539</f>
        <v>0.379411764705882</v>
      </c>
      <c r="F539" s="88" t="n">
        <f aca="false">IF(B539="Предпосевная обработка",300,IF(B539="Внесение удобрений",90,IF(B539="Уборка",1893,"Введите коректное значение")))</f>
        <v>1893</v>
      </c>
      <c r="G539" s="88" t="n">
        <v>2014</v>
      </c>
      <c r="H539" s="87" t="n">
        <f aca="false">(F539/G539)*100</f>
        <v>93.9920556107249</v>
      </c>
      <c r="I539" s="88" t="n">
        <v>11</v>
      </c>
      <c r="J539" s="87" t="n">
        <f aca="false">C539*L539</f>
        <v>0.748</v>
      </c>
      <c r="K539" s="86" t="n">
        <f aca="false">J539*3.67</f>
        <v>2.74516</v>
      </c>
      <c r="L539" s="86" t="n">
        <v>0.44</v>
      </c>
      <c r="M539" s="87" t="n">
        <f aca="false">(N539*O539)+(P539+Q539+R539)</f>
        <v>1153.9</v>
      </c>
      <c r="N539" s="62" t="n">
        <v>493</v>
      </c>
      <c r="O539" s="0" t="n">
        <f aca="false">IF(Z539="Дизельное топливо",2.6,
 IF(Z539="Бензин",2.3,
 IF(Z539="Минеральные удобрения",0.89, IF(Z539="Пестициды",4.93,
 IF(Z539="Электроэнергия",0.5,"Введите коректное значение" )))))</f>
        <v>2.3</v>
      </c>
      <c r="P539" s="88" t="n">
        <v>12</v>
      </c>
      <c r="Q539" s="88" t="n">
        <v>1</v>
      </c>
      <c r="R539" s="88" t="n">
        <v>7</v>
      </c>
      <c r="S539" s="86" t="n">
        <f aca="false">M539+J539+E539+H539</f>
        <v>1249.01946737543</v>
      </c>
      <c r="T539" s="86"/>
      <c r="U539" s="87" t="n">
        <f aca="false">J539-S539</f>
        <v>-1248.27146737543</v>
      </c>
      <c r="V539" s="88" t="n">
        <v>46000</v>
      </c>
      <c r="W539" s="73" t="n">
        <v>5.152</v>
      </c>
      <c r="X539" s="87" t="n">
        <f aca="false">(W539+S539)/V539*100</f>
        <v>2.72645971168572</v>
      </c>
      <c r="Y539" s="0" t="str">
        <f aca="false">IF(AB539=1,"Предпосевная обработка",IF(AB539=2,"Внесение удобрений",IF(AB539=3,"Уборка","Введите коректное значение")))</f>
        <v>Введите коректное значение</v>
      </c>
      <c r="Z539" s="0" t="s">
        <v>135</v>
      </c>
      <c r="AA539" s="86"/>
      <c r="AI539" s="88"/>
    </row>
    <row r="540" customFormat="false" ht="15" hidden="false" customHeight="false" outlineLevel="0" collapsed="false">
      <c r="A540" s="59" t="n">
        <v>538</v>
      </c>
      <c r="B540" s="0" t="s">
        <v>132</v>
      </c>
      <c r="C540" s="85" t="n">
        <v>1.5</v>
      </c>
      <c r="D540" s="86" t="n">
        <v>0.645</v>
      </c>
      <c r="E540" s="87" t="n">
        <f aca="false">D540/C540</f>
        <v>0.43</v>
      </c>
      <c r="F540" s="88" t="n">
        <f aca="false">IF(B540="Предпосевная обработка",300,IF(B540="Внесение удобрений",90,IF(B540="Уборка",1893,"Введите коректное значение")))</f>
        <v>1893</v>
      </c>
      <c r="G540" s="88" t="n">
        <v>2100</v>
      </c>
      <c r="H540" s="87" t="n">
        <f aca="false">(F540/G540)*100</f>
        <v>90.1428571428572</v>
      </c>
      <c r="I540" s="88" t="n">
        <v>10</v>
      </c>
      <c r="J540" s="87" t="n">
        <f aca="false">C540*L540</f>
        <v>0.66</v>
      </c>
      <c r="K540" s="86" t="n">
        <f aca="false">J540*3.67</f>
        <v>2.4222</v>
      </c>
      <c r="L540" s="86" t="n">
        <v>0.44</v>
      </c>
      <c r="M540" s="87" t="n">
        <f aca="false">(N540*O540)+(P540+Q540+R540)</f>
        <v>265.19</v>
      </c>
      <c r="N540" s="62" t="n">
        <v>271</v>
      </c>
      <c r="O540" s="0" t="n">
        <f aca="false">IF(Z540="Дизельное топливо",2.6,
 IF(Z540="Бензин",2.3,
 IF(Z540="Минеральные удобрения",0.89, IF(Z540="Пестициды",4.93,
 IF(Z540="Электроэнергия",0.5,"Введите коректное значение" )))))</f>
        <v>0.89</v>
      </c>
      <c r="P540" s="88" t="n">
        <v>14</v>
      </c>
      <c r="Q540" s="88" t="n">
        <v>1</v>
      </c>
      <c r="R540" s="88" t="n">
        <v>9</v>
      </c>
      <c r="S540" s="86" t="n">
        <f aca="false">M540+J540+E540+H540</f>
        <v>356.422857142857</v>
      </c>
      <c r="T540" s="86"/>
      <c r="U540" s="87" t="n">
        <f aca="false">J540-S540</f>
        <v>-355.762857142857</v>
      </c>
      <c r="V540" s="88" t="n">
        <v>48000</v>
      </c>
      <c r="W540" s="73" t="n">
        <v>5.369</v>
      </c>
      <c r="X540" s="87" t="n">
        <f aca="false">(W540+S540)/V540*100</f>
        <v>0.753733035714286</v>
      </c>
      <c r="Y540" s="0" t="str">
        <f aca="false">IF(AB540=1,"Предпосевная обработка",IF(AB540=2,"Внесение удобрений",IF(AB540=3,"Уборка","Введите коректное значение")))</f>
        <v>Введите коректное значение</v>
      </c>
      <c r="Z540" s="0" t="s">
        <v>133</v>
      </c>
      <c r="AA540" s="86"/>
      <c r="AI540" s="88"/>
    </row>
    <row r="541" customFormat="false" ht="15" hidden="false" customHeight="false" outlineLevel="0" collapsed="false">
      <c r="A541" s="59" t="n">
        <v>539</v>
      </c>
      <c r="B541" s="0" t="s">
        <v>136</v>
      </c>
      <c r="C541" s="85" t="n">
        <v>0.9</v>
      </c>
      <c r="D541" s="86" t="n">
        <v>0.645</v>
      </c>
      <c r="E541" s="87" t="n">
        <f aca="false">D541/C541</f>
        <v>0.716666666666667</v>
      </c>
      <c r="F541" s="88" t="n">
        <f aca="false">IF(B541="Предпосевная обработка",300,IF(B541="Внесение удобрений",90,IF(B541="Уборка",1893,"Введите коректное значение")))</f>
        <v>300</v>
      </c>
      <c r="G541" s="88" t="n">
        <v>2139</v>
      </c>
      <c r="H541" s="87" t="n">
        <f aca="false">(F541/G541)*100</f>
        <v>14.0252454417952</v>
      </c>
      <c r="I541" s="88" t="n">
        <v>19</v>
      </c>
      <c r="J541" s="87" t="n">
        <f aca="false">C541*L541</f>
        <v>0.396</v>
      </c>
      <c r="K541" s="86" t="n">
        <f aca="false">J541*3.67</f>
        <v>1.45332</v>
      </c>
      <c r="L541" s="86" t="n">
        <v>0.44</v>
      </c>
      <c r="M541" s="87" t="n">
        <f aca="false">(N541*O541)+(P541+Q541+R541)</f>
        <v>228</v>
      </c>
      <c r="N541" s="62" t="n">
        <v>410</v>
      </c>
      <c r="O541" s="0" t="n">
        <f aca="false">IF(Z541="Дизельное топливо",2.6,
 IF(Z541="Бензин",2.3,
 IF(Z541="Минеральные удобрения",0.89, IF(Z541="Пестициды",4.93,
 IF(Z541="Электроэнергия",0.5,"Введите коректное значение" )))))</f>
        <v>0.5</v>
      </c>
      <c r="P541" s="88" t="n">
        <v>13</v>
      </c>
      <c r="Q541" s="88" t="n">
        <v>2</v>
      </c>
      <c r="R541" s="88" t="n">
        <v>8</v>
      </c>
      <c r="S541" s="86" t="n">
        <f aca="false">M541+J541+E541+H541</f>
        <v>243.137912108462</v>
      </c>
      <c r="T541" s="86"/>
      <c r="U541" s="87" t="n">
        <f aca="false">J541-S541</f>
        <v>-242.741912108462</v>
      </c>
      <c r="V541" s="88" t="n">
        <v>62000</v>
      </c>
      <c r="W541" s="73" t="n">
        <v>5.85</v>
      </c>
      <c r="X541" s="87" t="n">
        <f aca="false">(W541+S541)/V541*100</f>
        <v>0.401593406626551</v>
      </c>
      <c r="Y541" s="0" t="str">
        <f aca="false">IF(AB541=1,"Предпосевная обработка",IF(AB541=2,"Внесение удобрений",IF(AB541=3,"Уборка","Введите коректное значение")))</f>
        <v>Введите коректное значение</v>
      </c>
      <c r="Z541" s="0" t="s">
        <v>139</v>
      </c>
      <c r="AA541" s="86"/>
      <c r="AI541" s="88"/>
    </row>
    <row r="542" customFormat="false" ht="15" hidden="false" customHeight="false" outlineLevel="0" collapsed="false">
      <c r="A542" s="59" t="n">
        <v>540</v>
      </c>
      <c r="B542" s="0" t="s">
        <v>134</v>
      </c>
      <c r="C542" s="85" t="n">
        <v>1</v>
      </c>
      <c r="D542" s="86" t="n">
        <v>0.645</v>
      </c>
      <c r="E542" s="87" t="n">
        <f aca="false">D542/C542</f>
        <v>0.645</v>
      </c>
      <c r="F542" s="88" t="n">
        <f aca="false">IF(B542="Предпосевная обработка",300,IF(B542="Внесение удобрений",90,IF(B542="Уборка",1893,"Введите коректное значение")))</f>
        <v>90</v>
      </c>
      <c r="G542" s="88" t="n">
        <v>2042</v>
      </c>
      <c r="H542" s="87" t="n">
        <f aca="false">(F542/G542)*100</f>
        <v>4.40744368266406</v>
      </c>
      <c r="I542" s="88" t="n">
        <v>27</v>
      </c>
      <c r="J542" s="87" t="n">
        <f aca="false">C542*L542</f>
        <v>0.44</v>
      </c>
      <c r="K542" s="86" t="n">
        <f aca="false">J542*3.67</f>
        <v>1.6148</v>
      </c>
      <c r="L542" s="86" t="n">
        <v>0.44</v>
      </c>
      <c r="M542" s="87" t="n">
        <f aca="false">(N542*O542)+(P542+Q542+R542)</f>
        <v>133</v>
      </c>
      <c r="N542" s="62" t="n">
        <v>226</v>
      </c>
      <c r="O542" s="0" t="n">
        <f aca="false">IF(Z542="Дизельное топливо",2.6,
 IF(Z542="Бензин",2.3,
 IF(Z542="Минеральные удобрения",0.89, IF(Z542="Пестициды",4.93,
 IF(Z542="Электроэнергия",0.5,"Введите коректное значение" )))))</f>
        <v>0.5</v>
      </c>
      <c r="P542" s="88" t="n">
        <v>10</v>
      </c>
      <c r="Q542" s="88" t="n">
        <v>1</v>
      </c>
      <c r="R542" s="88" t="n">
        <v>9</v>
      </c>
      <c r="S542" s="86" t="n">
        <f aca="false">M542+J542+E542+H542</f>
        <v>138.492443682664</v>
      </c>
      <c r="T542" s="86"/>
      <c r="U542" s="87" t="n">
        <f aca="false">J542-S542</f>
        <v>-138.052443682664</v>
      </c>
      <c r="V542" s="88" t="n">
        <v>49000</v>
      </c>
      <c r="W542" s="73" t="n">
        <v>4.018</v>
      </c>
      <c r="X542" s="87" t="n">
        <f aca="false">(W542+S542)/V542*100</f>
        <v>0.290837640168702</v>
      </c>
      <c r="Y542" s="0" t="str">
        <f aca="false">IF(AB542=1,"Предпосевная обработка",IF(AB542=2,"Внесение удобрений",IF(AB542=3,"Уборка","Введите коректное значение")))</f>
        <v>Введите коректное значение</v>
      </c>
      <c r="Z542" s="0" t="s">
        <v>139</v>
      </c>
      <c r="AA542" s="86"/>
      <c r="AI542" s="88"/>
    </row>
    <row r="543" customFormat="false" ht="15" hidden="false" customHeight="false" outlineLevel="0" collapsed="false">
      <c r="A543" s="59" t="n">
        <v>541</v>
      </c>
      <c r="B543" s="0" t="s">
        <v>134</v>
      </c>
      <c r="C543" s="85" t="n">
        <v>1.8</v>
      </c>
      <c r="D543" s="86" t="n">
        <v>0.645</v>
      </c>
      <c r="E543" s="87" t="n">
        <f aca="false">D543/C543</f>
        <v>0.358333333333333</v>
      </c>
      <c r="F543" s="88" t="n">
        <f aca="false">IF(B543="Предпосевная обработка",300,IF(B543="Внесение удобрений",90,IF(B543="Уборка",1893,"Введите коректное значение")))</f>
        <v>90</v>
      </c>
      <c r="G543" s="88" t="n">
        <v>2195</v>
      </c>
      <c r="H543" s="87" t="n">
        <f aca="false">(F543/G543)*100</f>
        <v>4.1002277904328</v>
      </c>
      <c r="I543" s="88" t="n">
        <v>17</v>
      </c>
      <c r="J543" s="87" t="n">
        <f aca="false">C543*L543</f>
        <v>0.792</v>
      </c>
      <c r="K543" s="86" t="n">
        <f aca="false">J543*3.67</f>
        <v>2.90664</v>
      </c>
      <c r="L543" s="86" t="n">
        <v>0.44</v>
      </c>
      <c r="M543" s="87" t="n">
        <f aca="false">(N543*O543)+(P543+Q543+R543)</f>
        <v>579.4</v>
      </c>
      <c r="N543" s="62" t="n">
        <v>214</v>
      </c>
      <c r="O543" s="0" t="n">
        <f aca="false">IF(Z543="Дизельное топливо",2.6,
 IF(Z543="Бензин",2.3,
 IF(Z543="Минеральные удобрения",0.89, IF(Z543="Пестициды",4.93,
 IF(Z543="Электроэнергия",0.5,"Введите коректное значение" )))))</f>
        <v>2.6</v>
      </c>
      <c r="P543" s="88" t="n">
        <v>14</v>
      </c>
      <c r="Q543" s="88" t="n">
        <v>1</v>
      </c>
      <c r="R543" s="88" t="n">
        <v>8</v>
      </c>
      <c r="S543" s="86" t="n">
        <f aca="false">M543+J543+E543+H543</f>
        <v>584.650561123766</v>
      </c>
      <c r="T543" s="86"/>
      <c r="U543" s="87" t="n">
        <f aca="false">J543-S543</f>
        <v>-583.858561123766</v>
      </c>
      <c r="V543" s="88" t="n">
        <v>62000</v>
      </c>
      <c r="W543" s="73" t="n">
        <v>4.41</v>
      </c>
      <c r="X543" s="87" t="n">
        <f aca="false">(W543+S543)/V543*100</f>
        <v>0.950097679231881</v>
      </c>
      <c r="Y543" s="0" t="str">
        <f aca="false">IF(AB543=1,"Предпосевная обработка",IF(AB543=2,"Внесение удобрений",IF(AB543=3,"Уборка","Введите коректное значение")))</f>
        <v>Введите коректное значение</v>
      </c>
      <c r="Z543" s="0" t="s">
        <v>137</v>
      </c>
      <c r="AA543" s="86"/>
      <c r="AI543" s="88"/>
    </row>
    <row r="544" customFormat="false" ht="15" hidden="false" customHeight="false" outlineLevel="0" collapsed="false">
      <c r="A544" s="59" t="n">
        <v>542</v>
      </c>
      <c r="B544" s="0" t="s">
        <v>132</v>
      </c>
      <c r="C544" s="85" t="n">
        <v>4.6</v>
      </c>
      <c r="D544" s="86" t="n">
        <v>0.645</v>
      </c>
      <c r="E544" s="87" t="n">
        <f aca="false">D544/C544</f>
        <v>0.140217391304348</v>
      </c>
      <c r="F544" s="88" t="n">
        <f aca="false">IF(B544="Предпосевная обработка",300,IF(B544="Внесение удобрений",90,IF(B544="Уборка",1893,"Введите коректное значение")))</f>
        <v>1893</v>
      </c>
      <c r="G544" s="88" t="n">
        <v>2280</v>
      </c>
      <c r="H544" s="87" t="n">
        <f aca="false">(F544/G544)*100</f>
        <v>83.0263157894737</v>
      </c>
      <c r="I544" s="88" t="n">
        <v>19</v>
      </c>
      <c r="J544" s="87" t="n">
        <f aca="false">C544*L544</f>
        <v>2.024</v>
      </c>
      <c r="K544" s="86" t="n">
        <f aca="false">J544*3.67</f>
        <v>7.42808</v>
      </c>
      <c r="L544" s="86" t="n">
        <v>0.44</v>
      </c>
      <c r="M544" s="87" t="n">
        <f aca="false">(N544*O544)+(P544+Q544+R544)</f>
        <v>327.6</v>
      </c>
      <c r="N544" s="62" t="n">
        <v>340</v>
      </c>
      <c r="O544" s="0" t="n">
        <f aca="false">IF(Z544="Дизельное топливо",2.6,
 IF(Z544="Бензин",2.3,
 IF(Z544="Минеральные удобрения",0.89, IF(Z544="Пестициды",4.93,
 IF(Z544="Электроэнергия",0.5,"Введите коректное значение" )))))</f>
        <v>0.89</v>
      </c>
      <c r="P544" s="88" t="n">
        <v>15</v>
      </c>
      <c r="Q544" s="88" t="n">
        <v>2</v>
      </c>
      <c r="R544" s="88" t="n">
        <v>8</v>
      </c>
      <c r="S544" s="86" t="n">
        <f aca="false">M544+J544+E544+H544</f>
        <v>412.790533180778</v>
      </c>
      <c r="T544" s="86"/>
      <c r="U544" s="87" t="n">
        <f aca="false">J544-S544</f>
        <v>-410.766533180778</v>
      </c>
      <c r="V544" s="88" t="n">
        <v>63000</v>
      </c>
      <c r="W544" s="73" t="n">
        <v>6.48</v>
      </c>
      <c r="X544" s="87" t="n">
        <f aca="false">(W544+S544)/V544*100</f>
        <v>0.665508782826632</v>
      </c>
      <c r="Y544" s="0" t="str">
        <f aca="false">IF(AB544=1,"Предпосевная обработка",IF(AB544=2,"Внесение удобрений",IF(AB544=3,"Уборка","Введите коректное значение")))</f>
        <v>Введите коректное значение</v>
      </c>
      <c r="Z544" s="0" t="s">
        <v>133</v>
      </c>
      <c r="AA544" s="86"/>
      <c r="AI544" s="88"/>
    </row>
    <row r="545" customFormat="false" ht="15" hidden="false" customHeight="false" outlineLevel="0" collapsed="false">
      <c r="A545" s="59" t="n">
        <v>543</v>
      </c>
      <c r="B545" s="0" t="s">
        <v>132</v>
      </c>
      <c r="C545" s="85" t="n">
        <v>1.7</v>
      </c>
      <c r="D545" s="86" t="n">
        <v>0.645</v>
      </c>
      <c r="E545" s="87" t="n">
        <f aca="false">D545/C545</f>
        <v>0.379411764705882</v>
      </c>
      <c r="F545" s="88" t="n">
        <f aca="false">IF(B545="Предпосевная обработка",300,IF(B545="Внесение удобрений",90,IF(B545="Уборка",1893,"Введите коректное значение")))</f>
        <v>1893</v>
      </c>
      <c r="G545" s="88" t="n">
        <v>2017</v>
      </c>
      <c r="H545" s="87" t="n">
        <f aca="false">(F545/G545)*100</f>
        <v>93.8522558254834</v>
      </c>
      <c r="I545" s="88" t="n">
        <v>25</v>
      </c>
      <c r="J545" s="87" t="n">
        <f aca="false">C545*L545</f>
        <v>0.748</v>
      </c>
      <c r="K545" s="86" t="n">
        <f aca="false">J545*3.67</f>
        <v>2.74516</v>
      </c>
      <c r="L545" s="86" t="n">
        <v>0.44</v>
      </c>
      <c r="M545" s="87" t="n">
        <f aca="false">(N545*O545)+(P545+Q545+R545)</f>
        <v>111.5</v>
      </c>
      <c r="N545" s="62" t="n">
        <v>181</v>
      </c>
      <c r="O545" s="0" t="n">
        <f aca="false">IF(Z545="Дизельное топливо",2.6,
 IF(Z545="Бензин",2.3,
 IF(Z545="Минеральные удобрения",0.89, IF(Z545="Пестициды",4.93,
 IF(Z545="Электроэнергия",0.5,"Введите коректное значение" )))))</f>
        <v>0.5</v>
      </c>
      <c r="P545" s="88" t="n">
        <v>10</v>
      </c>
      <c r="Q545" s="88" t="n">
        <v>2</v>
      </c>
      <c r="R545" s="88" t="n">
        <v>9</v>
      </c>
      <c r="S545" s="86" t="n">
        <f aca="false">M545+J545+E545+H545</f>
        <v>206.479667590189</v>
      </c>
      <c r="T545" s="86"/>
      <c r="U545" s="87" t="n">
        <f aca="false">J545-S545</f>
        <v>-205.731667590189</v>
      </c>
      <c r="V545" s="88" t="n">
        <v>59000</v>
      </c>
      <c r="W545" s="73" t="n">
        <v>5.016</v>
      </c>
      <c r="X545" s="87" t="n">
        <f aca="false">(W545+S545)/V545*100</f>
        <v>0.358467233203711</v>
      </c>
      <c r="Y545" s="0" t="str">
        <f aca="false">IF(AB545=1,"Предпосевная обработка",IF(AB545=2,"Внесение удобрений",IF(AB545=3,"Уборка","Введите коректное значение")))</f>
        <v>Введите коректное значение</v>
      </c>
      <c r="Z545" s="0" t="s">
        <v>139</v>
      </c>
      <c r="AA545" s="86"/>
      <c r="AI545" s="88"/>
    </row>
    <row r="546" customFormat="false" ht="15" hidden="false" customHeight="false" outlineLevel="0" collapsed="false">
      <c r="A546" s="59" t="n">
        <v>544</v>
      </c>
      <c r="B546" s="0" t="s">
        <v>132</v>
      </c>
      <c r="C546" s="85" t="n">
        <v>4.6</v>
      </c>
      <c r="D546" s="86" t="n">
        <v>0.645</v>
      </c>
      <c r="E546" s="87" t="n">
        <f aca="false">D546/C546</f>
        <v>0.140217391304348</v>
      </c>
      <c r="F546" s="88" t="n">
        <f aca="false">IF(B546="Предпосевная обработка",300,IF(B546="Внесение удобрений",90,IF(B546="Уборка",1893,"Введите коректное значение")))</f>
        <v>1893</v>
      </c>
      <c r="G546" s="88" t="n">
        <v>2266</v>
      </c>
      <c r="H546" s="87" t="n">
        <f aca="false">(F546/G546)*100</f>
        <v>83.5392762577229</v>
      </c>
      <c r="I546" s="88" t="n">
        <v>13</v>
      </c>
      <c r="J546" s="87" t="n">
        <f aca="false">C546*L546</f>
        <v>2.024</v>
      </c>
      <c r="K546" s="86" t="n">
        <f aca="false">J546*3.67</f>
        <v>7.42808</v>
      </c>
      <c r="L546" s="86" t="n">
        <v>0.44</v>
      </c>
      <c r="M546" s="87" t="n">
        <f aca="false">(N546*O546)+(P546+Q546+R546)</f>
        <v>1616.39</v>
      </c>
      <c r="N546" s="62" t="n">
        <v>323</v>
      </c>
      <c r="O546" s="0" t="n">
        <f aca="false">IF(Z546="Дизельное топливо",2.6,
 IF(Z546="Бензин",2.3,
 IF(Z546="Минеральные удобрения",0.89, IF(Z546="Пестициды",4.93,
 IF(Z546="Электроэнергия",0.5,"Введите коректное значение" )))))</f>
        <v>4.93</v>
      </c>
      <c r="P546" s="88" t="n">
        <v>14</v>
      </c>
      <c r="Q546" s="88" t="n">
        <v>2</v>
      </c>
      <c r="R546" s="88" t="n">
        <v>8</v>
      </c>
      <c r="S546" s="86" t="n">
        <f aca="false">M546+J546+E546+H546</f>
        <v>1702.09349364903</v>
      </c>
      <c r="T546" s="86"/>
      <c r="U546" s="87" t="n">
        <f aca="false">J546-S546</f>
        <v>-1700.06949364903</v>
      </c>
      <c r="V546" s="88" t="n">
        <v>58000</v>
      </c>
      <c r="W546" s="73" t="n">
        <v>5.28</v>
      </c>
      <c r="X546" s="87" t="n">
        <f aca="false">(W546+S546)/V546*100</f>
        <v>2.94374740284315</v>
      </c>
      <c r="Y546" s="0" t="str">
        <f aca="false">IF(AB546=1,"Предпосевная обработка",IF(AB546=2,"Внесение удобрений",IF(AB546=3,"Уборка","Введите коректное значение")))</f>
        <v>Введите коректное значение</v>
      </c>
      <c r="Z546" s="0" t="s">
        <v>138</v>
      </c>
      <c r="AA546" s="86"/>
      <c r="AI546" s="88"/>
    </row>
    <row r="547" customFormat="false" ht="15" hidden="false" customHeight="false" outlineLevel="0" collapsed="false">
      <c r="A547" s="59" t="n">
        <v>545</v>
      </c>
      <c r="B547" s="0" t="s">
        <v>132</v>
      </c>
      <c r="C547" s="85" t="n">
        <v>4.4</v>
      </c>
      <c r="D547" s="86" t="n">
        <v>0.645</v>
      </c>
      <c r="E547" s="87" t="n">
        <f aca="false">D547/C547</f>
        <v>0.146590909090909</v>
      </c>
      <c r="F547" s="88" t="n">
        <f aca="false">IF(B547="Предпосевная обработка",300,IF(B547="Внесение удобрений",90,IF(B547="Уборка",1893,"Введите коректное значение")))</f>
        <v>1893</v>
      </c>
      <c r="G547" s="88" t="n">
        <v>2466</v>
      </c>
      <c r="H547" s="87" t="n">
        <f aca="false">(F547/G547)*100</f>
        <v>76.7639902676399</v>
      </c>
      <c r="I547" s="88" t="n">
        <v>27</v>
      </c>
      <c r="J547" s="87" t="n">
        <f aca="false">C547*L547</f>
        <v>1.936</v>
      </c>
      <c r="K547" s="86" t="n">
        <f aca="false">J547*3.67</f>
        <v>7.10512</v>
      </c>
      <c r="L547" s="86" t="n">
        <v>0.44</v>
      </c>
      <c r="M547" s="87" t="n">
        <f aca="false">(N547*O547)+(P547+Q547+R547)</f>
        <v>339.4</v>
      </c>
      <c r="N547" s="62" t="n">
        <v>138</v>
      </c>
      <c r="O547" s="0" t="n">
        <f aca="false">IF(Z547="Дизельное топливо",2.6,
 IF(Z547="Бензин",2.3,
 IF(Z547="Минеральные удобрения",0.89, IF(Z547="Пестициды",4.93,
 IF(Z547="Электроэнергия",0.5,"Введите коректное значение" )))))</f>
        <v>2.3</v>
      </c>
      <c r="P547" s="88" t="n">
        <v>13</v>
      </c>
      <c r="Q547" s="88" t="n">
        <v>1</v>
      </c>
      <c r="R547" s="88" t="n">
        <v>8</v>
      </c>
      <c r="S547" s="86" t="n">
        <f aca="false">M547+J547+E547+H547</f>
        <v>418.246581176731</v>
      </c>
      <c r="T547" s="86"/>
      <c r="U547" s="87" t="n">
        <f aca="false">J547-S547</f>
        <v>-416.310581176731</v>
      </c>
      <c r="V547" s="88" t="n">
        <v>50000</v>
      </c>
      <c r="W547" s="73" t="n">
        <v>4.214</v>
      </c>
      <c r="X547" s="87" t="n">
        <f aca="false">(W547+S547)/V547*100</f>
        <v>0.844921162353462</v>
      </c>
      <c r="Y547" s="0" t="str">
        <f aca="false">IF(AB547=1,"Предпосевная обработка",IF(AB547=2,"Внесение удобрений",IF(AB547=3,"Уборка","Введите коректное значение")))</f>
        <v>Введите коректное значение</v>
      </c>
      <c r="Z547" s="0" t="s">
        <v>135</v>
      </c>
      <c r="AA547" s="86"/>
      <c r="AI547" s="88"/>
    </row>
    <row r="548" customFormat="false" ht="15" hidden="false" customHeight="false" outlineLevel="0" collapsed="false">
      <c r="A548" s="59" t="n">
        <v>546</v>
      </c>
      <c r="B548" s="0" t="s">
        <v>132</v>
      </c>
      <c r="C548" s="85" t="n">
        <v>1.1</v>
      </c>
      <c r="D548" s="86" t="n">
        <v>0.645</v>
      </c>
      <c r="E548" s="87" t="n">
        <f aca="false">D548/C548</f>
        <v>0.586363636363636</v>
      </c>
      <c r="F548" s="88" t="n">
        <f aca="false">IF(B548="Предпосевная обработка",300,IF(B548="Внесение удобрений",90,IF(B548="Уборка",1893,"Введите коректное значение")))</f>
        <v>1893</v>
      </c>
      <c r="G548" s="88" t="n">
        <v>2130</v>
      </c>
      <c r="H548" s="87" t="n">
        <f aca="false">(F548/G548)*100</f>
        <v>88.8732394366197</v>
      </c>
      <c r="I548" s="88" t="n">
        <v>19</v>
      </c>
      <c r="J548" s="87" t="n">
        <f aca="false">C548*L548</f>
        <v>0.484</v>
      </c>
      <c r="K548" s="86" t="n">
        <f aca="false">J548*3.67</f>
        <v>1.77628</v>
      </c>
      <c r="L548" s="86" t="n">
        <v>0.44</v>
      </c>
      <c r="M548" s="87" t="n">
        <f aca="false">(N548*O548)+(P548+Q548+R548)</f>
        <v>1230</v>
      </c>
      <c r="N548" s="62" t="n">
        <v>465</v>
      </c>
      <c r="O548" s="0" t="n">
        <f aca="false">IF(Z548="Дизельное топливо",2.6,
 IF(Z548="Бензин",2.3,
 IF(Z548="Минеральные удобрения",0.89, IF(Z548="Пестициды",4.93,
 IF(Z548="Электроэнергия",0.5,"Введите коректное значение" )))))</f>
        <v>2.6</v>
      </c>
      <c r="P548" s="88" t="n">
        <v>13</v>
      </c>
      <c r="Q548" s="88" t="n">
        <v>1</v>
      </c>
      <c r="R548" s="88" t="n">
        <v>7</v>
      </c>
      <c r="S548" s="86" t="n">
        <f aca="false">M548+J548+E548+H548</f>
        <v>1319.94360307298</v>
      </c>
      <c r="T548" s="86"/>
      <c r="U548" s="87" t="n">
        <f aca="false">J548-S548</f>
        <v>-1319.45960307298</v>
      </c>
      <c r="V548" s="88" t="n">
        <v>49000</v>
      </c>
      <c r="W548" s="73" t="n">
        <v>6.205</v>
      </c>
      <c r="X548" s="87" t="n">
        <f aca="false">(W548+S548)/V548*100</f>
        <v>2.70642572055711</v>
      </c>
      <c r="Y548" s="0" t="str">
        <f aca="false">IF(AB548=1,"Предпосевная обработка",IF(AB548=2,"Внесение удобрений",IF(AB548=3,"Уборка","Введите коректное значение")))</f>
        <v>Введите коректное значение</v>
      </c>
      <c r="Z548" s="0" t="s">
        <v>137</v>
      </c>
      <c r="AA548" s="86"/>
      <c r="AI548" s="88"/>
    </row>
    <row r="549" customFormat="false" ht="15" hidden="false" customHeight="false" outlineLevel="0" collapsed="false">
      <c r="A549" s="59" t="n">
        <v>547</v>
      </c>
      <c r="B549" s="0" t="s">
        <v>136</v>
      </c>
      <c r="C549" s="85" t="n">
        <v>4.5</v>
      </c>
      <c r="D549" s="86" t="n">
        <v>0.645</v>
      </c>
      <c r="E549" s="87" t="n">
        <f aca="false">D549/C549</f>
        <v>0.143333333333333</v>
      </c>
      <c r="F549" s="88" t="n">
        <f aca="false">IF(B549="Предпосевная обработка",300,IF(B549="Внесение удобрений",90,IF(B549="Уборка",1893,"Введите коректное значение")))</f>
        <v>300</v>
      </c>
      <c r="G549" s="88" t="n">
        <v>2015</v>
      </c>
      <c r="H549" s="87" t="n">
        <f aca="false">(F549/G549)*100</f>
        <v>14.8883374689826</v>
      </c>
      <c r="I549" s="88" t="n">
        <v>10</v>
      </c>
      <c r="J549" s="87" t="n">
        <f aca="false">C549*L549</f>
        <v>1.98</v>
      </c>
      <c r="K549" s="86" t="n">
        <f aca="false">J549*3.67</f>
        <v>7.2666</v>
      </c>
      <c r="L549" s="86" t="n">
        <v>0.44</v>
      </c>
      <c r="M549" s="87" t="n">
        <f aca="false">(N549*O549)+(P549+Q549+R549)</f>
        <v>143</v>
      </c>
      <c r="N549" s="62" t="n">
        <v>240</v>
      </c>
      <c r="O549" s="0" t="n">
        <f aca="false">IF(Z549="Дизельное топливо",2.6,
 IF(Z549="Бензин",2.3,
 IF(Z549="Минеральные удобрения",0.89, IF(Z549="Пестициды",4.93,
 IF(Z549="Электроэнергия",0.5,"Введите коректное значение" )))))</f>
        <v>0.5</v>
      </c>
      <c r="P549" s="88" t="n">
        <v>13</v>
      </c>
      <c r="Q549" s="88" t="n">
        <v>2</v>
      </c>
      <c r="R549" s="88" t="n">
        <v>8</v>
      </c>
      <c r="S549" s="86" t="n">
        <f aca="false">M549+J549+E549+H549</f>
        <v>160.011670802316</v>
      </c>
      <c r="T549" s="86"/>
      <c r="U549" s="87" t="n">
        <f aca="false">J549-S549</f>
        <v>-158.031670802316</v>
      </c>
      <c r="V549" s="88" t="n">
        <v>50000</v>
      </c>
      <c r="W549" s="73" t="n">
        <v>4.752</v>
      </c>
      <c r="X549" s="87" t="n">
        <f aca="false">(W549+S549)/V549*100</f>
        <v>0.329527341604632</v>
      </c>
      <c r="Y549" s="0" t="str">
        <f aca="false">IF(AB549=1,"Предпосевная обработка",IF(AB549=2,"Внесение удобрений",IF(AB549=3,"Уборка","Введите коректное значение")))</f>
        <v>Введите коректное значение</v>
      </c>
      <c r="Z549" s="0" t="s">
        <v>139</v>
      </c>
      <c r="AA549" s="86"/>
      <c r="AI549" s="88"/>
    </row>
    <row r="550" customFormat="false" ht="15" hidden="false" customHeight="false" outlineLevel="0" collapsed="false">
      <c r="A550" s="59" t="n">
        <v>548</v>
      </c>
      <c r="B550" s="0" t="s">
        <v>136</v>
      </c>
      <c r="C550" s="85" t="n">
        <v>4.7</v>
      </c>
      <c r="D550" s="86" t="n">
        <v>0.645</v>
      </c>
      <c r="E550" s="87" t="n">
        <f aca="false">D550/C550</f>
        <v>0.137234042553192</v>
      </c>
      <c r="F550" s="88" t="n">
        <f aca="false">IF(B550="Предпосевная обработка",300,IF(B550="Внесение удобрений",90,IF(B550="Уборка",1893,"Введите коректное значение")))</f>
        <v>300</v>
      </c>
      <c r="G550" s="88" t="n">
        <v>2385</v>
      </c>
      <c r="H550" s="87" t="n">
        <f aca="false">(F550/G550)*100</f>
        <v>12.5786163522013</v>
      </c>
      <c r="I550" s="88" t="n">
        <v>23</v>
      </c>
      <c r="J550" s="87" t="n">
        <f aca="false">C550*L550</f>
        <v>2.068</v>
      </c>
      <c r="K550" s="86" t="n">
        <f aca="false">J550*3.67</f>
        <v>7.58956</v>
      </c>
      <c r="L550" s="86" t="n">
        <v>0.44</v>
      </c>
      <c r="M550" s="87" t="n">
        <f aca="false">(N550*O550)+(P550+Q550+R550)</f>
        <v>2382.47</v>
      </c>
      <c r="N550" s="62" t="n">
        <v>479</v>
      </c>
      <c r="O550" s="0" t="n">
        <f aca="false">IF(Z550="Дизельное топливо",2.6,
 IF(Z550="Бензин",2.3,
 IF(Z550="Минеральные удобрения",0.89, IF(Z550="Пестициды",4.93,
 IF(Z550="Электроэнергия",0.5,"Введите коректное значение" )))))</f>
        <v>4.93</v>
      </c>
      <c r="P550" s="88" t="n">
        <v>13</v>
      </c>
      <c r="Q550" s="88" t="n">
        <v>1</v>
      </c>
      <c r="R550" s="88" t="n">
        <v>7</v>
      </c>
      <c r="S550" s="86" t="n">
        <f aca="false">M550+J550+E550+H550</f>
        <v>2397.25385039475</v>
      </c>
      <c r="T550" s="86"/>
      <c r="U550" s="87" t="n">
        <f aca="false">J550-S550</f>
        <v>-2395.18585039475</v>
      </c>
      <c r="V550" s="88" t="n">
        <v>54000</v>
      </c>
      <c r="W550" s="73" t="n">
        <v>6.205</v>
      </c>
      <c r="X550" s="87" t="n">
        <f aca="false">(W550+S550)/V550*100</f>
        <v>4.45084972295325</v>
      </c>
      <c r="Y550" s="0" t="str">
        <f aca="false">IF(AB550=1,"Предпосевная обработка",IF(AB550=2,"Внесение удобрений",IF(AB550=3,"Уборка","Введите коректное значение")))</f>
        <v>Введите коректное значение</v>
      </c>
      <c r="Z550" s="0" t="s">
        <v>138</v>
      </c>
      <c r="AA550" s="86"/>
      <c r="AI550" s="88"/>
    </row>
    <row r="551" customFormat="false" ht="15" hidden="false" customHeight="false" outlineLevel="0" collapsed="false">
      <c r="A551" s="59" t="n">
        <v>549</v>
      </c>
      <c r="B551" s="0" t="s">
        <v>134</v>
      </c>
      <c r="C551" s="85" t="n">
        <v>0.8</v>
      </c>
      <c r="D551" s="86" t="n">
        <v>0.645</v>
      </c>
      <c r="E551" s="87" t="n">
        <f aca="false">D551/C551</f>
        <v>0.80625</v>
      </c>
      <c r="F551" s="88" t="n">
        <f aca="false">IF(B551="Предпосевная обработка",300,IF(B551="Внесение удобрений",90,IF(B551="Уборка",1893,"Введите коректное значение")))</f>
        <v>90</v>
      </c>
      <c r="G551" s="88" t="n">
        <v>2419</v>
      </c>
      <c r="H551" s="87" t="n">
        <f aca="false">(F551/G551)*100</f>
        <v>3.72054568003307</v>
      </c>
      <c r="I551" s="88" t="n">
        <v>30</v>
      </c>
      <c r="J551" s="87" t="n">
        <f aca="false">C551*L551</f>
        <v>0.352</v>
      </c>
      <c r="K551" s="86" t="n">
        <f aca="false">J551*3.67</f>
        <v>1.29184</v>
      </c>
      <c r="L551" s="86" t="n">
        <v>0.44</v>
      </c>
      <c r="M551" s="87" t="n">
        <f aca="false">(N551*O551)+(P551+Q551+R551)</f>
        <v>475.4</v>
      </c>
      <c r="N551" s="62" t="n">
        <v>174</v>
      </c>
      <c r="O551" s="0" t="n">
        <f aca="false">IF(Z551="Дизельное топливо",2.6,
 IF(Z551="Бензин",2.3,
 IF(Z551="Минеральные удобрения",0.89, IF(Z551="Пестициды",4.93,
 IF(Z551="Электроэнергия",0.5,"Введите коректное значение" )))))</f>
        <v>2.6</v>
      </c>
      <c r="P551" s="88" t="n">
        <v>15</v>
      </c>
      <c r="Q551" s="88" t="n">
        <v>1</v>
      </c>
      <c r="R551" s="88" t="n">
        <v>7</v>
      </c>
      <c r="S551" s="86" t="n">
        <f aca="false">M551+J551+E551+H551</f>
        <v>480.278795680033</v>
      </c>
      <c r="T551" s="86"/>
      <c r="U551" s="87" t="n">
        <f aca="false">J551-S551</f>
        <v>-479.926795680033</v>
      </c>
      <c r="V551" s="88" t="n">
        <v>62000</v>
      </c>
      <c r="W551" s="73" t="n">
        <v>6.319</v>
      </c>
      <c r="X551" s="87" t="n">
        <f aca="false">(W551+S551)/V551*100</f>
        <v>0.784835154322634</v>
      </c>
      <c r="Y551" s="0" t="str">
        <f aca="false">IF(AB551=1,"Предпосевная обработка",IF(AB551=2,"Внесение удобрений",IF(AB551=3,"Уборка","Введите коректное значение")))</f>
        <v>Введите коректное значение</v>
      </c>
      <c r="Z551" s="0" t="s">
        <v>137</v>
      </c>
      <c r="AA551" s="86"/>
      <c r="AI551" s="88"/>
    </row>
    <row r="552" customFormat="false" ht="15" hidden="false" customHeight="false" outlineLevel="0" collapsed="false">
      <c r="A552" s="59" t="n">
        <v>550</v>
      </c>
      <c r="B552" s="0" t="s">
        <v>136</v>
      </c>
      <c r="C552" s="85" t="n">
        <v>5.9</v>
      </c>
      <c r="D552" s="86" t="n">
        <v>0.645</v>
      </c>
      <c r="E552" s="87" t="n">
        <f aca="false">D552/C552</f>
        <v>0.109322033898305</v>
      </c>
      <c r="F552" s="88" t="n">
        <f aca="false">IF(B552="Предпосевная обработка",300,IF(B552="Внесение удобрений",90,IF(B552="Уборка",1893,"Введите коректное значение")))</f>
        <v>300</v>
      </c>
      <c r="G552" s="88" t="n">
        <v>2398</v>
      </c>
      <c r="H552" s="87" t="n">
        <f aca="false">(F552/G552)*100</f>
        <v>12.5104253544621</v>
      </c>
      <c r="I552" s="88" t="n">
        <v>12</v>
      </c>
      <c r="J552" s="87" t="n">
        <f aca="false">C552*L552</f>
        <v>2.596</v>
      </c>
      <c r="K552" s="86" t="n">
        <f aca="false">J552*3.67</f>
        <v>9.52732</v>
      </c>
      <c r="L552" s="86" t="n">
        <v>0.44</v>
      </c>
      <c r="M552" s="87" t="n">
        <f aca="false">(N552*O552)+(P552+Q552+R552)</f>
        <v>441.86</v>
      </c>
      <c r="N552" s="62" t="n">
        <v>474</v>
      </c>
      <c r="O552" s="0" t="n">
        <f aca="false">IF(Z552="Дизельное топливо",2.6,
 IF(Z552="Бензин",2.3,
 IF(Z552="Минеральные удобрения",0.89, IF(Z552="Пестициды",4.93,
 IF(Z552="Электроэнергия",0.5,"Введите коректное значение" )))))</f>
        <v>0.89</v>
      </c>
      <c r="P552" s="88" t="n">
        <v>10</v>
      </c>
      <c r="Q552" s="88" t="n">
        <v>1</v>
      </c>
      <c r="R552" s="88" t="n">
        <v>9</v>
      </c>
      <c r="S552" s="86" t="n">
        <f aca="false">M552+J552+E552+H552</f>
        <v>457.07574738836</v>
      </c>
      <c r="T552" s="86"/>
      <c r="U552" s="87" t="n">
        <f aca="false">J552-S552</f>
        <v>-454.47974738836</v>
      </c>
      <c r="V552" s="88" t="n">
        <v>48000</v>
      </c>
      <c r="W552" s="73" t="n">
        <v>5.192</v>
      </c>
      <c r="X552" s="87" t="n">
        <f aca="false">(W552+S552)/V552*100</f>
        <v>0.963057807059084</v>
      </c>
      <c r="Y552" s="0" t="str">
        <f aca="false">IF(AB552=1,"Предпосевная обработка",IF(AB552=2,"Внесение удобрений",IF(AB552=3,"Уборка","Введите коректное значение")))</f>
        <v>Введите коректное значение</v>
      </c>
      <c r="Z552" s="0" t="s">
        <v>133</v>
      </c>
      <c r="AA552" s="86"/>
      <c r="AI552" s="88"/>
    </row>
    <row r="553" customFormat="false" ht="15" hidden="false" customHeight="false" outlineLevel="0" collapsed="false">
      <c r="A553" s="59" t="n">
        <v>551</v>
      </c>
      <c r="B553" s="0" t="s">
        <v>132</v>
      </c>
      <c r="C553" s="85" t="n">
        <v>2.2</v>
      </c>
      <c r="D553" s="86" t="n">
        <v>0.645</v>
      </c>
      <c r="E553" s="87" t="n">
        <f aca="false">D553/C553</f>
        <v>0.293181818181818</v>
      </c>
      <c r="F553" s="88" t="n">
        <f aca="false">IF(B553="Предпосевная обработка",300,IF(B553="Внесение удобрений",90,IF(B553="Уборка",1893,"Введите коректное значение")))</f>
        <v>1893</v>
      </c>
      <c r="G553" s="88" t="n">
        <v>2289</v>
      </c>
      <c r="H553" s="87" t="n">
        <f aca="false">(F553/G553)*100</f>
        <v>82.699868938401</v>
      </c>
      <c r="I553" s="88" t="n">
        <v>10</v>
      </c>
      <c r="J553" s="87" t="n">
        <f aca="false">C553*L553</f>
        <v>0.968</v>
      </c>
      <c r="K553" s="86" t="n">
        <f aca="false">J553*3.67</f>
        <v>3.55256</v>
      </c>
      <c r="L553" s="86" t="n">
        <v>0.44</v>
      </c>
      <c r="M553" s="87" t="n">
        <f aca="false">(N553*O553)+(P553+Q553+R553)</f>
        <v>231.48</v>
      </c>
      <c r="N553" s="62" t="n">
        <v>232</v>
      </c>
      <c r="O553" s="0" t="n">
        <f aca="false">IF(Z553="Дизельное топливо",2.6,
 IF(Z553="Бензин",2.3,
 IF(Z553="Минеральные удобрения",0.89, IF(Z553="Пестициды",4.93,
 IF(Z553="Электроэнергия",0.5,"Введите коректное значение" )))))</f>
        <v>0.89</v>
      </c>
      <c r="P553" s="88" t="n">
        <v>15</v>
      </c>
      <c r="Q553" s="88" t="n">
        <v>2</v>
      </c>
      <c r="R553" s="88" t="n">
        <v>8</v>
      </c>
      <c r="S553" s="86" t="n">
        <f aca="false">M553+J553+E553+H553</f>
        <v>315.441050756583</v>
      </c>
      <c r="T553" s="86"/>
      <c r="U553" s="87" t="n">
        <f aca="false">J553-S553</f>
        <v>-314.473050756583</v>
      </c>
      <c r="V553" s="88" t="n">
        <v>45000</v>
      </c>
      <c r="W553" s="73" t="n">
        <v>4.524</v>
      </c>
      <c r="X553" s="87" t="n">
        <f aca="false">(W553+S553)/V553*100</f>
        <v>0.71103344612574</v>
      </c>
      <c r="Y553" s="0" t="str">
        <f aca="false">IF(AB553=1,"Предпосевная обработка",IF(AB553=2,"Внесение удобрений",IF(AB553=3,"Уборка","Введите коректное значение")))</f>
        <v>Введите коректное значение</v>
      </c>
      <c r="Z553" s="0" t="s">
        <v>133</v>
      </c>
      <c r="AA553" s="86"/>
      <c r="AI553" s="88"/>
    </row>
    <row r="554" customFormat="false" ht="15" hidden="false" customHeight="false" outlineLevel="0" collapsed="false">
      <c r="A554" s="59" t="n">
        <v>552</v>
      </c>
      <c r="B554" s="0" t="s">
        <v>134</v>
      </c>
      <c r="C554" s="85" t="n">
        <v>4.6</v>
      </c>
      <c r="D554" s="86" t="n">
        <v>0.645</v>
      </c>
      <c r="E554" s="87" t="n">
        <f aca="false">D554/C554</f>
        <v>0.140217391304348</v>
      </c>
      <c r="F554" s="88" t="n">
        <f aca="false">IF(B554="Предпосевная обработка",300,IF(B554="Внесение удобрений",90,IF(B554="Уборка",1893,"Введите коректное значение")))</f>
        <v>90</v>
      </c>
      <c r="G554" s="88" t="n">
        <v>2330</v>
      </c>
      <c r="H554" s="87" t="n">
        <f aca="false">(F554/G554)*100</f>
        <v>3.86266094420601</v>
      </c>
      <c r="I554" s="88" t="n">
        <v>29</v>
      </c>
      <c r="J554" s="87" t="n">
        <f aca="false">C554*L554</f>
        <v>2.024</v>
      </c>
      <c r="K554" s="86" t="n">
        <f aca="false">J554*3.67</f>
        <v>7.42808</v>
      </c>
      <c r="L554" s="86" t="n">
        <v>0.44</v>
      </c>
      <c r="M554" s="87" t="n">
        <f aca="false">(N554*O554)+(P554+Q554+R554)</f>
        <v>135</v>
      </c>
      <c r="N554" s="62" t="n">
        <v>224</v>
      </c>
      <c r="O554" s="0" t="n">
        <f aca="false">IF(Z554="Дизельное топливо",2.6,
 IF(Z554="Бензин",2.3,
 IF(Z554="Минеральные удобрения",0.89, IF(Z554="Пестициды",4.93,
 IF(Z554="Электроэнергия",0.5,"Введите коректное значение" )))))</f>
        <v>0.5</v>
      </c>
      <c r="P554" s="88" t="n">
        <v>14</v>
      </c>
      <c r="Q554" s="88" t="n">
        <v>1</v>
      </c>
      <c r="R554" s="88" t="n">
        <v>8</v>
      </c>
      <c r="S554" s="86" t="n">
        <f aca="false">M554+J554+E554+H554</f>
        <v>141.02687833551</v>
      </c>
      <c r="T554" s="86"/>
      <c r="U554" s="87" t="n">
        <f aca="false">J554-S554</f>
        <v>-139.00287833551</v>
      </c>
      <c r="V554" s="88" t="n">
        <v>53000</v>
      </c>
      <c r="W554" s="73" t="n">
        <v>3.654</v>
      </c>
      <c r="X554" s="87" t="n">
        <f aca="false">(W554+S554)/V554*100</f>
        <v>0.272982789312284</v>
      </c>
      <c r="Y554" s="0" t="str">
        <f aca="false">IF(AB554=1,"Предпосевная обработка",IF(AB554=2,"Внесение удобрений",IF(AB554=3,"Уборка","Введите коректное значение")))</f>
        <v>Введите коректное значение</v>
      </c>
      <c r="Z554" s="0" t="s">
        <v>139</v>
      </c>
      <c r="AA554" s="86"/>
      <c r="AI554" s="88"/>
    </row>
    <row r="555" customFormat="false" ht="15" hidden="false" customHeight="false" outlineLevel="0" collapsed="false">
      <c r="A555" s="59" t="n">
        <v>553</v>
      </c>
      <c r="B555" s="0" t="s">
        <v>132</v>
      </c>
      <c r="C555" s="85" t="n">
        <v>3.3</v>
      </c>
      <c r="D555" s="86" t="n">
        <v>0.645</v>
      </c>
      <c r="E555" s="87" t="n">
        <f aca="false">D555/C555</f>
        <v>0.195454545454545</v>
      </c>
      <c r="F555" s="88" t="n">
        <f aca="false">IF(B555="Предпосевная обработка",300,IF(B555="Внесение удобрений",90,IF(B555="Уборка",1893,"Введите коректное значение")))</f>
        <v>1893</v>
      </c>
      <c r="G555" s="88" t="n">
        <v>2383</v>
      </c>
      <c r="H555" s="87" t="n">
        <f aca="false">(F555/G555)*100</f>
        <v>79.4376835921108</v>
      </c>
      <c r="I555" s="88" t="n">
        <v>19</v>
      </c>
      <c r="J555" s="87" t="n">
        <f aca="false">C555*L555</f>
        <v>1.452</v>
      </c>
      <c r="K555" s="86" t="n">
        <f aca="false">J555*3.67</f>
        <v>5.32884</v>
      </c>
      <c r="L555" s="86" t="n">
        <v>0.44</v>
      </c>
      <c r="M555" s="87" t="n">
        <f aca="false">(N555*O555)+(P555+Q555+R555)</f>
        <v>255.5</v>
      </c>
      <c r="N555" s="62" t="n">
        <v>469</v>
      </c>
      <c r="O555" s="0" t="n">
        <f aca="false">IF(Z555="Дизельное топливо",2.6,
 IF(Z555="Бензин",2.3,
 IF(Z555="Минеральные удобрения",0.89, IF(Z555="Пестициды",4.93,
 IF(Z555="Электроэнергия",0.5,"Введите коректное значение" )))))</f>
        <v>0.5</v>
      </c>
      <c r="P555" s="88" t="n">
        <v>11</v>
      </c>
      <c r="Q555" s="88" t="n">
        <v>2</v>
      </c>
      <c r="R555" s="88" t="n">
        <v>8</v>
      </c>
      <c r="S555" s="86" t="n">
        <f aca="false">M555+J555+E555+H555</f>
        <v>336.585138137565</v>
      </c>
      <c r="T555" s="86"/>
      <c r="U555" s="87" t="n">
        <f aca="false">J555-S555</f>
        <v>-335.133138137565</v>
      </c>
      <c r="V555" s="88" t="n">
        <v>57000</v>
      </c>
      <c r="W555" s="73" t="n">
        <v>4.14</v>
      </c>
      <c r="X555" s="87" t="n">
        <f aca="false">(W555+S555)/V555*100</f>
        <v>0.597763400241343</v>
      </c>
      <c r="Y555" s="0" t="str">
        <f aca="false">IF(AB555=1,"Предпосевная обработка",IF(AB555=2,"Внесение удобрений",IF(AB555=3,"Уборка","Введите коректное значение")))</f>
        <v>Введите коректное значение</v>
      </c>
      <c r="Z555" s="0" t="s">
        <v>139</v>
      </c>
      <c r="AA555" s="86"/>
      <c r="AI555" s="88"/>
    </row>
    <row r="556" customFormat="false" ht="15" hidden="false" customHeight="false" outlineLevel="0" collapsed="false">
      <c r="A556" s="59" t="n">
        <v>554</v>
      </c>
      <c r="B556" s="0" t="s">
        <v>132</v>
      </c>
      <c r="C556" s="85" t="n">
        <v>4.3</v>
      </c>
      <c r="D556" s="86" t="n">
        <v>0.645</v>
      </c>
      <c r="E556" s="87" t="n">
        <f aca="false">D556/C556</f>
        <v>0.15</v>
      </c>
      <c r="F556" s="88" t="n">
        <f aca="false">IF(B556="Предпосевная обработка",300,IF(B556="Внесение удобрений",90,IF(B556="Уборка",1893,"Введите коректное значение")))</f>
        <v>1893</v>
      </c>
      <c r="G556" s="88" t="n">
        <v>2205</v>
      </c>
      <c r="H556" s="87" t="n">
        <f aca="false">(F556/G556)*100</f>
        <v>85.8503401360544</v>
      </c>
      <c r="I556" s="88" t="n">
        <v>26</v>
      </c>
      <c r="J556" s="87" t="n">
        <f aca="false">C556*L556</f>
        <v>1.892</v>
      </c>
      <c r="K556" s="86" t="n">
        <f aca="false">J556*3.67</f>
        <v>6.94364</v>
      </c>
      <c r="L556" s="86" t="n">
        <v>0.44</v>
      </c>
      <c r="M556" s="87" t="n">
        <f aca="false">(N556*O556)+(P556+Q556+R556)</f>
        <v>329.8</v>
      </c>
      <c r="N556" s="62" t="n">
        <v>118</v>
      </c>
      <c r="O556" s="0" t="n">
        <f aca="false">IF(Z556="Дизельное топливо",2.6,
 IF(Z556="Бензин",2.3,
 IF(Z556="Минеральные удобрения",0.89, IF(Z556="Пестициды",4.93,
 IF(Z556="Электроэнергия",0.5,"Введите коректное значение" )))))</f>
        <v>2.6</v>
      </c>
      <c r="P556" s="88" t="n">
        <v>13</v>
      </c>
      <c r="Q556" s="88" t="n">
        <v>1</v>
      </c>
      <c r="R556" s="88" t="n">
        <v>9</v>
      </c>
      <c r="S556" s="86" t="n">
        <f aca="false">M556+J556+E556+H556</f>
        <v>417.692340136054</v>
      </c>
      <c r="T556" s="86"/>
      <c r="U556" s="87" t="n">
        <f aca="false">J556-S556</f>
        <v>-415.800340136054</v>
      </c>
      <c r="V556" s="88" t="n">
        <v>65000</v>
      </c>
      <c r="W556" s="73" t="n">
        <v>3.44</v>
      </c>
      <c r="X556" s="87" t="n">
        <f aca="false">(W556+S556)/V556*100</f>
        <v>0.647895907901622</v>
      </c>
      <c r="Y556" s="0" t="str">
        <f aca="false">IF(AB556=1,"Предпосевная обработка",IF(AB556=2,"Внесение удобрений",IF(AB556=3,"Уборка","Введите коректное значение")))</f>
        <v>Введите коректное значение</v>
      </c>
      <c r="Z556" s="0" t="s">
        <v>137</v>
      </c>
      <c r="AA556" s="86"/>
      <c r="AI556" s="88"/>
    </row>
    <row r="557" customFormat="false" ht="15" hidden="false" customHeight="false" outlineLevel="0" collapsed="false">
      <c r="A557" s="59" t="n">
        <v>555</v>
      </c>
      <c r="B557" s="0" t="s">
        <v>134</v>
      </c>
      <c r="C557" s="85" t="n">
        <v>3.6</v>
      </c>
      <c r="D557" s="86" t="n">
        <v>0.645</v>
      </c>
      <c r="E557" s="87" t="n">
        <f aca="false">D557/C557</f>
        <v>0.179166666666667</v>
      </c>
      <c r="F557" s="88" t="n">
        <f aca="false">IF(B557="Предпосевная обработка",300,IF(B557="Внесение удобрений",90,IF(B557="Уборка",1893,"Введите коректное значение")))</f>
        <v>90</v>
      </c>
      <c r="G557" s="88" t="n">
        <v>2499</v>
      </c>
      <c r="H557" s="87" t="n">
        <f aca="false">(F557/G557)*100</f>
        <v>3.60144057623049</v>
      </c>
      <c r="I557" s="88" t="n">
        <v>13</v>
      </c>
      <c r="J557" s="87" t="n">
        <f aca="false">C557*L557</f>
        <v>1.584</v>
      </c>
      <c r="K557" s="86" t="n">
        <f aca="false">J557*3.67</f>
        <v>5.81328</v>
      </c>
      <c r="L557" s="86" t="n">
        <v>0.44</v>
      </c>
      <c r="M557" s="87" t="n">
        <f aca="false">(N557*O557)+(P557+Q557+R557)</f>
        <v>96.5</v>
      </c>
      <c r="N557" s="62" t="n">
        <v>147</v>
      </c>
      <c r="O557" s="0" t="n">
        <f aca="false">IF(Z557="Дизельное топливо",2.6,
 IF(Z557="Бензин",2.3,
 IF(Z557="Минеральные удобрения",0.89, IF(Z557="Пестициды",4.93,
 IF(Z557="Электроэнергия",0.5,"Введите коректное значение" )))))</f>
        <v>0.5</v>
      </c>
      <c r="P557" s="88" t="n">
        <v>14</v>
      </c>
      <c r="Q557" s="88" t="n">
        <v>2</v>
      </c>
      <c r="R557" s="88" t="n">
        <v>7</v>
      </c>
      <c r="S557" s="86" t="n">
        <f aca="false">M557+J557+E557+H557</f>
        <v>101.864607242897</v>
      </c>
      <c r="T557" s="86"/>
      <c r="U557" s="87" t="n">
        <f aca="false">J557-S557</f>
        <v>-100.280607242897</v>
      </c>
      <c r="V557" s="88" t="n">
        <v>56000</v>
      </c>
      <c r="W557" s="73" t="n">
        <v>6.336</v>
      </c>
      <c r="X557" s="87" t="n">
        <f aca="false">(W557+S557)/V557*100</f>
        <v>0.193215370076602</v>
      </c>
      <c r="Y557" s="0" t="str">
        <f aca="false">IF(AB557=1,"Предпосевная обработка",IF(AB557=2,"Внесение удобрений",IF(AB557=3,"Уборка","Введите коректное значение")))</f>
        <v>Введите коректное значение</v>
      </c>
      <c r="Z557" s="0" t="s">
        <v>139</v>
      </c>
      <c r="AA557" s="86"/>
      <c r="AI557" s="88"/>
    </row>
    <row r="558" customFormat="false" ht="15" hidden="false" customHeight="false" outlineLevel="0" collapsed="false">
      <c r="A558" s="59" t="n">
        <v>556</v>
      </c>
      <c r="B558" s="0" t="s">
        <v>132</v>
      </c>
      <c r="C558" s="85" t="n">
        <v>4.2</v>
      </c>
      <c r="D558" s="86" t="n">
        <v>0.645</v>
      </c>
      <c r="E558" s="87" t="n">
        <f aca="false">D558/C558</f>
        <v>0.153571428571429</v>
      </c>
      <c r="F558" s="88" t="n">
        <f aca="false">IF(B558="Предпосевная обработка",300,IF(B558="Внесение удобрений",90,IF(B558="Уборка",1893,"Введите коректное значение")))</f>
        <v>1893</v>
      </c>
      <c r="G558" s="88" t="n">
        <v>2217</v>
      </c>
      <c r="H558" s="87" t="n">
        <f aca="false">(F558/G558)*100</f>
        <v>85.3856562922869</v>
      </c>
      <c r="I558" s="88" t="n">
        <v>23</v>
      </c>
      <c r="J558" s="87" t="n">
        <f aca="false">C558*L558</f>
        <v>1.848</v>
      </c>
      <c r="K558" s="86" t="n">
        <f aca="false">J558*3.67</f>
        <v>6.78216</v>
      </c>
      <c r="L558" s="86" t="n">
        <v>0.44</v>
      </c>
      <c r="M558" s="87" t="n">
        <f aca="false">(N558*O558)+(P558+Q558+R558)</f>
        <v>128.91</v>
      </c>
      <c r="N558" s="62" t="n">
        <v>119</v>
      </c>
      <c r="O558" s="0" t="n">
        <f aca="false">IF(Z558="Дизельное топливо",2.6,
 IF(Z558="Бензин",2.3,
 IF(Z558="Минеральные удобрения",0.89, IF(Z558="Пестициды",4.93,
 IF(Z558="Электроэнергия",0.5,"Введите коректное значение" )))))</f>
        <v>0.89</v>
      </c>
      <c r="P558" s="88" t="n">
        <v>13</v>
      </c>
      <c r="Q558" s="88" t="n">
        <v>1</v>
      </c>
      <c r="R558" s="88" t="n">
        <v>9</v>
      </c>
      <c r="S558" s="86" t="n">
        <f aca="false">M558+J558+E558+H558</f>
        <v>216.297227720858</v>
      </c>
      <c r="T558" s="86"/>
      <c r="U558" s="87" t="n">
        <f aca="false">J558-S558</f>
        <v>-214.449227720858</v>
      </c>
      <c r="V558" s="88" t="n">
        <v>47000</v>
      </c>
      <c r="W558" s="73" t="n">
        <v>6.675</v>
      </c>
      <c r="X558" s="87" t="n">
        <f aca="false">(W558+S558)/V558*100</f>
        <v>0.474408995150762</v>
      </c>
      <c r="Y558" s="0" t="str">
        <f aca="false">IF(AB558=1,"Предпосевная обработка",IF(AB558=2,"Внесение удобрений",IF(AB558=3,"Уборка","Введите коректное значение")))</f>
        <v>Введите коректное значение</v>
      </c>
      <c r="Z558" s="0" t="s">
        <v>133</v>
      </c>
      <c r="AA558" s="86"/>
      <c r="AI558" s="88"/>
    </row>
    <row r="559" customFormat="false" ht="15" hidden="false" customHeight="false" outlineLevel="0" collapsed="false">
      <c r="A559" s="59" t="n">
        <v>557</v>
      </c>
      <c r="B559" s="0" t="s">
        <v>134</v>
      </c>
      <c r="C559" s="85" t="n">
        <v>2</v>
      </c>
      <c r="D559" s="86" t="n">
        <v>0.645</v>
      </c>
      <c r="E559" s="87" t="n">
        <f aca="false">D559/C559</f>
        <v>0.3225</v>
      </c>
      <c r="F559" s="88" t="n">
        <f aca="false">IF(B559="Предпосевная обработка",300,IF(B559="Внесение удобрений",90,IF(B559="Уборка",1893,"Введите коректное значение")))</f>
        <v>90</v>
      </c>
      <c r="G559" s="88" t="n">
        <v>2405</v>
      </c>
      <c r="H559" s="87" t="n">
        <f aca="false">(F559/G559)*100</f>
        <v>3.74220374220374</v>
      </c>
      <c r="I559" s="88" t="n">
        <v>19</v>
      </c>
      <c r="J559" s="87" t="n">
        <f aca="false">C559*L559</f>
        <v>0.88</v>
      </c>
      <c r="K559" s="86" t="n">
        <f aca="false">J559*3.67</f>
        <v>3.2296</v>
      </c>
      <c r="L559" s="86" t="n">
        <v>0.44</v>
      </c>
      <c r="M559" s="87" t="n">
        <f aca="false">(N559*O559)+(P559+Q559+R559)</f>
        <v>1141.1</v>
      </c>
      <c r="N559" s="62" t="n">
        <v>487</v>
      </c>
      <c r="O559" s="0" t="n">
        <f aca="false">IF(Z559="Дизельное топливо",2.6,
 IF(Z559="Бензин",2.3,
 IF(Z559="Минеральные удобрения",0.89, IF(Z559="Пестициды",4.93,
 IF(Z559="Электроэнергия",0.5,"Введите коректное значение" )))))</f>
        <v>2.3</v>
      </c>
      <c r="P559" s="88" t="n">
        <v>10</v>
      </c>
      <c r="Q559" s="88" t="n">
        <v>2</v>
      </c>
      <c r="R559" s="88" t="n">
        <v>9</v>
      </c>
      <c r="S559" s="86" t="n">
        <f aca="false">M559+J559+E559+H559</f>
        <v>1146.0447037422</v>
      </c>
      <c r="T559" s="86"/>
      <c r="U559" s="87" t="n">
        <f aca="false">J559-S559</f>
        <v>-1145.1647037422</v>
      </c>
      <c r="V559" s="88" t="n">
        <v>52000</v>
      </c>
      <c r="W559" s="73" t="n">
        <v>3.827</v>
      </c>
      <c r="X559" s="87" t="n">
        <f aca="false">(W559+S559)/V559*100</f>
        <v>2.21129173796578</v>
      </c>
      <c r="Y559" s="0" t="str">
        <f aca="false">IF(AB559=1,"Предпосевная обработка",IF(AB559=2,"Внесение удобрений",IF(AB559=3,"Уборка","Введите коректное значение")))</f>
        <v>Введите коректное значение</v>
      </c>
      <c r="Z559" s="0" t="s">
        <v>135</v>
      </c>
      <c r="AA559" s="86"/>
      <c r="AI559" s="88"/>
    </row>
    <row r="560" customFormat="false" ht="15" hidden="false" customHeight="false" outlineLevel="0" collapsed="false">
      <c r="A560" s="59" t="n">
        <v>558</v>
      </c>
      <c r="B560" s="0" t="s">
        <v>136</v>
      </c>
      <c r="C560" s="85" t="n">
        <v>3.9</v>
      </c>
      <c r="D560" s="86" t="n">
        <v>0.645</v>
      </c>
      <c r="E560" s="87" t="n">
        <f aca="false">D560/C560</f>
        <v>0.165384615384615</v>
      </c>
      <c r="F560" s="88" t="n">
        <f aca="false">IF(B560="Предпосевная обработка",300,IF(B560="Внесение удобрений",90,IF(B560="Уборка",1893,"Введите коректное значение")))</f>
        <v>300</v>
      </c>
      <c r="G560" s="88" t="n">
        <v>2354</v>
      </c>
      <c r="H560" s="87" t="n">
        <f aca="false">(F560/G560)*100</f>
        <v>12.7442650807137</v>
      </c>
      <c r="I560" s="88" t="n">
        <v>10</v>
      </c>
      <c r="J560" s="87" t="n">
        <f aca="false">C560*L560</f>
        <v>1.716</v>
      </c>
      <c r="K560" s="86" t="n">
        <f aca="false">J560*3.67</f>
        <v>6.29772</v>
      </c>
      <c r="L560" s="86" t="n">
        <v>0.44</v>
      </c>
      <c r="M560" s="87" t="n">
        <f aca="false">(N560*O560)+(P560+Q560+R560)</f>
        <v>970.49</v>
      </c>
      <c r="N560" s="62" t="n">
        <v>193</v>
      </c>
      <c r="O560" s="0" t="n">
        <f aca="false">IF(Z560="Дизельное топливо",2.6,
 IF(Z560="Бензин",2.3,
 IF(Z560="Минеральные удобрения",0.89, IF(Z560="Пестициды",4.93,
 IF(Z560="Электроэнергия",0.5,"Введите коректное значение" )))))</f>
        <v>4.93</v>
      </c>
      <c r="P560" s="88" t="n">
        <v>10</v>
      </c>
      <c r="Q560" s="88" t="n">
        <v>2</v>
      </c>
      <c r="R560" s="88" t="n">
        <v>7</v>
      </c>
      <c r="S560" s="86" t="n">
        <f aca="false">M560+J560+E560+H560</f>
        <v>985.115649696098</v>
      </c>
      <c r="T560" s="86"/>
      <c r="U560" s="87" t="n">
        <f aca="false">J560-S560</f>
        <v>-983.399649696098</v>
      </c>
      <c r="V560" s="88" t="n">
        <v>60000</v>
      </c>
      <c r="W560" s="73" t="n">
        <v>3.57</v>
      </c>
      <c r="X560" s="87" t="n">
        <f aca="false">(W560+S560)/V560*100</f>
        <v>1.64780941616016</v>
      </c>
      <c r="Y560" s="0" t="str">
        <f aca="false">IF(AB560=1,"Предпосевная обработка",IF(AB560=2,"Внесение удобрений",IF(AB560=3,"Уборка","Введите коректное значение")))</f>
        <v>Введите коректное значение</v>
      </c>
      <c r="Z560" s="0" t="s">
        <v>138</v>
      </c>
      <c r="AA560" s="86"/>
      <c r="AI560" s="88"/>
    </row>
    <row r="561" customFormat="false" ht="15" hidden="false" customHeight="false" outlineLevel="0" collapsed="false">
      <c r="A561" s="59" t="n">
        <v>559</v>
      </c>
      <c r="B561" s="0" t="s">
        <v>136</v>
      </c>
      <c r="C561" s="85" t="n">
        <v>1.3</v>
      </c>
      <c r="D561" s="86" t="n">
        <v>0.645</v>
      </c>
      <c r="E561" s="87" t="n">
        <f aca="false">D561/C561</f>
        <v>0.496153846153846</v>
      </c>
      <c r="F561" s="88" t="n">
        <f aca="false">IF(B561="Предпосевная обработка",300,IF(B561="Внесение удобрений",90,IF(B561="Уборка",1893,"Введите коректное значение")))</f>
        <v>300</v>
      </c>
      <c r="G561" s="88" t="n">
        <v>2071</v>
      </c>
      <c r="H561" s="87" t="n">
        <f aca="false">(F561/G561)*100</f>
        <v>14.4857556735876</v>
      </c>
      <c r="I561" s="88" t="n">
        <v>11</v>
      </c>
      <c r="J561" s="87" t="n">
        <f aca="false">C561*L561</f>
        <v>0.572</v>
      </c>
      <c r="K561" s="86" t="n">
        <f aca="false">J561*3.67</f>
        <v>2.09924</v>
      </c>
      <c r="L561" s="86" t="n">
        <v>0.44</v>
      </c>
      <c r="M561" s="87" t="n">
        <f aca="false">(N561*O561)+(P561+Q561+R561)</f>
        <v>798.94</v>
      </c>
      <c r="N561" s="62" t="n">
        <v>158</v>
      </c>
      <c r="O561" s="0" t="n">
        <f aca="false">IF(Z561="Дизельное топливо",2.6,
 IF(Z561="Бензин",2.3,
 IF(Z561="Минеральные удобрения",0.89, IF(Z561="Пестициды",4.93,
 IF(Z561="Электроэнергия",0.5,"Введите коректное значение" )))))</f>
        <v>4.93</v>
      </c>
      <c r="P561" s="88" t="n">
        <v>10</v>
      </c>
      <c r="Q561" s="88" t="n">
        <v>2</v>
      </c>
      <c r="R561" s="88" t="n">
        <v>8</v>
      </c>
      <c r="S561" s="86" t="n">
        <f aca="false">M561+J561+E561+H561</f>
        <v>814.493909519742</v>
      </c>
      <c r="T561" s="86"/>
      <c r="U561" s="87" t="n">
        <f aca="false">J561-S561</f>
        <v>-813.921909519742</v>
      </c>
      <c r="V561" s="88" t="n">
        <v>54000</v>
      </c>
      <c r="W561" s="73" t="n">
        <v>5.94</v>
      </c>
      <c r="X561" s="87" t="n">
        <f aca="false">(W561+S561)/V561*100</f>
        <v>1.51932205466619</v>
      </c>
      <c r="Y561" s="0" t="str">
        <f aca="false">IF(AB561=1,"Предпосевная обработка",IF(AB561=2,"Внесение удобрений",IF(AB561=3,"Уборка","Введите коректное значение")))</f>
        <v>Введите коректное значение</v>
      </c>
      <c r="Z561" s="0" t="s">
        <v>138</v>
      </c>
      <c r="AA561" s="86"/>
      <c r="AI561" s="88"/>
    </row>
    <row r="562" customFormat="false" ht="15" hidden="false" customHeight="false" outlineLevel="0" collapsed="false">
      <c r="A562" s="59" t="n">
        <v>560</v>
      </c>
      <c r="B562" s="0" t="s">
        <v>134</v>
      </c>
      <c r="C562" s="85" t="n">
        <v>7.1</v>
      </c>
      <c r="D562" s="86" t="n">
        <v>0.645</v>
      </c>
      <c r="E562" s="87" t="n">
        <f aca="false">D562/C562</f>
        <v>0.0908450704225352</v>
      </c>
      <c r="F562" s="88" t="n">
        <f aca="false">IF(B562="Предпосевная обработка",300,IF(B562="Внесение удобрений",90,IF(B562="Уборка",1893,"Введите коректное значение")))</f>
        <v>90</v>
      </c>
      <c r="G562" s="88" t="n">
        <v>2160</v>
      </c>
      <c r="H562" s="87" t="n">
        <f aca="false">(F562/G562)*100</f>
        <v>4.16666666666667</v>
      </c>
      <c r="I562" s="88" t="n">
        <v>15</v>
      </c>
      <c r="J562" s="87" t="n">
        <f aca="false">C562*L562</f>
        <v>3.124</v>
      </c>
      <c r="K562" s="86" t="n">
        <f aca="false">J562*3.67</f>
        <v>11.46508</v>
      </c>
      <c r="L562" s="86" t="n">
        <v>0.44</v>
      </c>
      <c r="M562" s="87" t="n">
        <f aca="false">(N562*O562)+(P562+Q562+R562)</f>
        <v>176</v>
      </c>
      <c r="N562" s="62" t="n">
        <v>304</v>
      </c>
      <c r="O562" s="0" t="n">
        <f aca="false">IF(Z562="Дизельное топливо",2.6,
 IF(Z562="Бензин",2.3,
 IF(Z562="Минеральные удобрения",0.89, IF(Z562="Пестициды",4.93,
 IF(Z562="Электроэнергия",0.5,"Введите коректное значение" )))))</f>
        <v>0.5</v>
      </c>
      <c r="P562" s="88" t="n">
        <v>15</v>
      </c>
      <c r="Q562" s="88" t="n">
        <v>2</v>
      </c>
      <c r="R562" s="88" t="n">
        <v>7</v>
      </c>
      <c r="S562" s="86" t="n">
        <f aca="false">M562+J562+E562+H562</f>
        <v>183.381511737089</v>
      </c>
      <c r="T562" s="86"/>
      <c r="U562" s="87" t="n">
        <f aca="false">J562-S562</f>
        <v>-180.257511737089</v>
      </c>
      <c r="V562" s="88" t="n">
        <v>56000</v>
      </c>
      <c r="W562" s="73" t="n">
        <v>4.183</v>
      </c>
      <c r="X562" s="87" t="n">
        <f aca="false">(W562+S562)/V562*100</f>
        <v>0.334936628101945</v>
      </c>
      <c r="Y562" s="0" t="str">
        <f aca="false">IF(AB562=1,"Предпосевная обработка",IF(AB562=2,"Внесение удобрений",IF(AB562=3,"Уборка","Введите коректное значение")))</f>
        <v>Введите коректное значение</v>
      </c>
      <c r="Z562" s="0" t="s">
        <v>139</v>
      </c>
      <c r="AA562" s="86"/>
      <c r="AI562" s="88"/>
    </row>
    <row r="563" customFormat="false" ht="15" hidden="false" customHeight="false" outlineLevel="0" collapsed="false">
      <c r="A563" s="59" t="n">
        <v>561</v>
      </c>
      <c r="B563" s="0" t="s">
        <v>134</v>
      </c>
      <c r="C563" s="85" t="n">
        <v>3.3</v>
      </c>
      <c r="D563" s="86" t="n">
        <v>0.645</v>
      </c>
      <c r="E563" s="87" t="n">
        <f aca="false">D563/C563</f>
        <v>0.195454545454545</v>
      </c>
      <c r="F563" s="88" t="n">
        <f aca="false">IF(B563="Предпосевная обработка",300,IF(B563="Внесение удобрений",90,IF(B563="Уборка",1893,"Введите коректное значение")))</f>
        <v>90</v>
      </c>
      <c r="G563" s="88" t="n">
        <v>2011</v>
      </c>
      <c r="H563" s="87" t="n">
        <f aca="false">(F563/G563)*100</f>
        <v>4.47538538040776</v>
      </c>
      <c r="I563" s="88" t="n">
        <v>13</v>
      </c>
      <c r="J563" s="87" t="n">
        <f aca="false">C563*L563</f>
        <v>1.452</v>
      </c>
      <c r="K563" s="86" t="n">
        <f aca="false">J563*3.67</f>
        <v>5.32884</v>
      </c>
      <c r="L563" s="86" t="n">
        <v>0.44</v>
      </c>
      <c r="M563" s="87" t="n">
        <f aca="false">(N563*O563)+(P563+Q563+R563)</f>
        <v>2201.06</v>
      </c>
      <c r="N563" s="62" t="n">
        <v>442</v>
      </c>
      <c r="O563" s="0" t="n">
        <f aca="false">IF(Z563="Дизельное топливо",2.6,
 IF(Z563="Бензин",2.3,
 IF(Z563="Минеральные удобрения",0.89, IF(Z563="Пестициды",4.93,
 IF(Z563="Электроэнергия",0.5,"Введите коректное значение" )))))</f>
        <v>4.93</v>
      </c>
      <c r="P563" s="88" t="n">
        <v>13</v>
      </c>
      <c r="Q563" s="88" t="n">
        <v>2</v>
      </c>
      <c r="R563" s="88" t="n">
        <v>7</v>
      </c>
      <c r="S563" s="86" t="n">
        <f aca="false">M563+J563+E563+H563</f>
        <v>2207.18283992586</v>
      </c>
      <c r="T563" s="86"/>
      <c r="U563" s="87" t="n">
        <f aca="false">J563-S563</f>
        <v>-2205.73083992586</v>
      </c>
      <c r="V563" s="88" t="n">
        <v>56000</v>
      </c>
      <c r="W563" s="73" t="n">
        <v>6.336</v>
      </c>
      <c r="X563" s="87" t="n">
        <f aca="false">(W563+S563)/V563*100</f>
        <v>3.95271221415333</v>
      </c>
      <c r="Y563" s="0" t="str">
        <f aca="false">IF(AB563=1,"Предпосевная обработка",IF(AB563=2,"Внесение удобрений",IF(AB563=3,"Уборка","Введите коректное значение")))</f>
        <v>Введите коректное значение</v>
      </c>
      <c r="Z563" s="0" t="s">
        <v>138</v>
      </c>
      <c r="AA563" s="86"/>
      <c r="AI563" s="88"/>
    </row>
    <row r="564" customFormat="false" ht="15" hidden="false" customHeight="false" outlineLevel="0" collapsed="false">
      <c r="A564" s="59" t="n">
        <v>562</v>
      </c>
      <c r="B564" s="0" t="s">
        <v>134</v>
      </c>
      <c r="C564" s="85" t="n">
        <v>1</v>
      </c>
      <c r="D564" s="86" t="n">
        <v>0.645</v>
      </c>
      <c r="E564" s="87" t="n">
        <f aca="false">D564/C564</f>
        <v>0.645</v>
      </c>
      <c r="F564" s="88" t="n">
        <f aca="false">IF(B564="Предпосевная обработка",300,IF(B564="Внесение удобрений",90,IF(B564="Уборка",1893,"Введите коректное значение")))</f>
        <v>90</v>
      </c>
      <c r="G564" s="88" t="n">
        <v>2416</v>
      </c>
      <c r="H564" s="87" t="n">
        <f aca="false">(F564/G564)*100</f>
        <v>3.72516556291391</v>
      </c>
      <c r="I564" s="88" t="n">
        <v>10</v>
      </c>
      <c r="J564" s="87" t="n">
        <f aca="false">C564*L564</f>
        <v>0.44</v>
      </c>
      <c r="K564" s="86" t="n">
        <f aca="false">J564*3.67</f>
        <v>1.6148</v>
      </c>
      <c r="L564" s="86" t="n">
        <v>0.44</v>
      </c>
      <c r="M564" s="87" t="n">
        <f aca="false">(N564*O564)+(P564+Q564+R564)</f>
        <v>317.4</v>
      </c>
      <c r="N564" s="62" t="n">
        <v>114</v>
      </c>
      <c r="O564" s="0" t="n">
        <f aca="false">IF(Z564="Дизельное топливо",2.6,
 IF(Z564="Бензин",2.3,
 IF(Z564="Минеральные удобрения",0.89, IF(Z564="Пестициды",4.93,
 IF(Z564="Электроэнергия",0.5,"Введите коректное значение" )))))</f>
        <v>2.6</v>
      </c>
      <c r="P564" s="88" t="n">
        <v>12</v>
      </c>
      <c r="Q564" s="88" t="n">
        <v>1</v>
      </c>
      <c r="R564" s="88" t="n">
        <v>8</v>
      </c>
      <c r="S564" s="86" t="n">
        <f aca="false">M564+J564+E564+H564</f>
        <v>322.210165562914</v>
      </c>
      <c r="T564" s="86"/>
      <c r="U564" s="87" t="n">
        <f aca="false">J564-S564</f>
        <v>-321.770165562914</v>
      </c>
      <c r="V564" s="88" t="n">
        <v>54000</v>
      </c>
      <c r="W564" s="73" t="n">
        <v>4.094</v>
      </c>
      <c r="X564" s="87" t="n">
        <f aca="false">(W564+S564)/V564*100</f>
        <v>0.604266973264655</v>
      </c>
      <c r="Y564" s="0" t="str">
        <f aca="false">IF(AB564=1,"Предпосевная обработка",IF(AB564=2,"Внесение удобрений",IF(AB564=3,"Уборка","Введите коректное значение")))</f>
        <v>Введите коректное значение</v>
      </c>
      <c r="Z564" s="0" t="s">
        <v>137</v>
      </c>
      <c r="AA564" s="86"/>
      <c r="AI564" s="88"/>
    </row>
    <row r="565" customFormat="false" ht="15" hidden="false" customHeight="false" outlineLevel="0" collapsed="false">
      <c r="A565" s="59" t="n">
        <v>563</v>
      </c>
      <c r="B565" s="0" t="s">
        <v>132</v>
      </c>
      <c r="C565" s="85" t="n">
        <v>4.3</v>
      </c>
      <c r="D565" s="86" t="n">
        <v>0.645</v>
      </c>
      <c r="E565" s="87" t="n">
        <f aca="false">D565/C565</f>
        <v>0.15</v>
      </c>
      <c r="F565" s="88" t="n">
        <f aca="false">IF(B565="Предпосевная обработка",300,IF(B565="Внесение удобрений",90,IF(B565="Уборка",1893,"Введите коректное значение")))</f>
        <v>1893</v>
      </c>
      <c r="G565" s="88" t="n">
        <v>2439</v>
      </c>
      <c r="H565" s="87" t="n">
        <f aca="false">(F565/G565)*100</f>
        <v>77.6137761377614</v>
      </c>
      <c r="I565" s="88" t="n">
        <v>11</v>
      </c>
      <c r="J565" s="87" t="n">
        <f aca="false">C565*L565</f>
        <v>1.892</v>
      </c>
      <c r="K565" s="86" t="n">
        <f aca="false">J565*3.67</f>
        <v>6.94364</v>
      </c>
      <c r="L565" s="86" t="n">
        <v>0.44</v>
      </c>
      <c r="M565" s="87" t="n">
        <f aca="false">(N565*O565)+(P565+Q565+R565)</f>
        <v>1164.76</v>
      </c>
      <c r="N565" s="62" t="n">
        <v>232</v>
      </c>
      <c r="O565" s="0" t="n">
        <f aca="false">IF(Z565="Дизельное топливо",2.6,
 IF(Z565="Бензин",2.3,
 IF(Z565="Минеральные удобрения",0.89, IF(Z565="Пестициды",4.93,
 IF(Z565="Электроэнергия",0.5,"Введите коректное значение" )))))</f>
        <v>4.93</v>
      </c>
      <c r="P565" s="88" t="n">
        <v>13</v>
      </c>
      <c r="Q565" s="88" t="n">
        <v>1</v>
      </c>
      <c r="R565" s="88" t="n">
        <v>7</v>
      </c>
      <c r="S565" s="86" t="n">
        <f aca="false">M565+J565+E565+H565</f>
        <v>1244.41577613776</v>
      </c>
      <c r="T565" s="86"/>
      <c r="U565" s="87" t="n">
        <f aca="false">J565-S565</f>
        <v>-1242.52377613776</v>
      </c>
      <c r="V565" s="88" t="n">
        <v>51000</v>
      </c>
      <c r="W565" s="73" t="n">
        <v>4.959</v>
      </c>
      <c r="X565" s="87" t="n">
        <f aca="false">(W565+S565)/V565*100</f>
        <v>2.44975446301522</v>
      </c>
      <c r="Y565" s="0" t="str">
        <f aca="false">IF(AB565=1,"Предпосевная обработка",IF(AB565=2,"Внесение удобрений",IF(AB565=3,"Уборка","Введите коректное значение")))</f>
        <v>Введите коректное значение</v>
      </c>
      <c r="Z565" s="0" t="s">
        <v>138</v>
      </c>
      <c r="AA565" s="86"/>
      <c r="AI565" s="88"/>
    </row>
    <row r="566" customFormat="false" ht="15" hidden="false" customHeight="false" outlineLevel="0" collapsed="false">
      <c r="A566" s="59" t="n">
        <v>564</v>
      </c>
      <c r="B566" s="0" t="s">
        <v>132</v>
      </c>
      <c r="C566" s="85" t="n">
        <v>0.8</v>
      </c>
      <c r="D566" s="86" t="n">
        <v>0.645</v>
      </c>
      <c r="E566" s="87" t="n">
        <f aca="false">D566/C566</f>
        <v>0.80625</v>
      </c>
      <c r="F566" s="88" t="n">
        <f aca="false">IF(B566="Предпосевная обработка",300,IF(B566="Внесение удобрений",90,IF(B566="Уборка",1893,"Введите коректное значение")))</f>
        <v>1893</v>
      </c>
      <c r="G566" s="88" t="n">
        <v>2365</v>
      </c>
      <c r="H566" s="87" t="n">
        <f aca="false">(F566/G566)*100</f>
        <v>80.0422832980973</v>
      </c>
      <c r="I566" s="88" t="n">
        <v>10</v>
      </c>
      <c r="J566" s="87" t="n">
        <f aca="false">C566*L566</f>
        <v>0.352</v>
      </c>
      <c r="K566" s="86" t="n">
        <f aca="false">J566*3.67</f>
        <v>1.29184</v>
      </c>
      <c r="L566" s="86" t="n">
        <v>0.44</v>
      </c>
      <c r="M566" s="87" t="n">
        <f aca="false">(N566*O566)+(P566+Q566+R566)</f>
        <v>1032.4</v>
      </c>
      <c r="N566" s="62" t="n">
        <v>389</v>
      </c>
      <c r="O566" s="0" t="n">
        <f aca="false">IF(Z566="Дизельное топливо",2.6,
 IF(Z566="Бензин",2.3,
 IF(Z566="Минеральные удобрения",0.89, IF(Z566="Пестициды",4.93,
 IF(Z566="Электроэнергия",0.5,"Введите коректное значение" )))))</f>
        <v>2.6</v>
      </c>
      <c r="P566" s="88" t="n">
        <v>12</v>
      </c>
      <c r="Q566" s="88" t="n">
        <v>1</v>
      </c>
      <c r="R566" s="88" t="n">
        <v>8</v>
      </c>
      <c r="S566" s="86" t="n">
        <f aca="false">M566+J566+E566+H566</f>
        <v>1113.6005332981</v>
      </c>
      <c r="T566" s="86"/>
      <c r="U566" s="87" t="n">
        <f aca="false">J566-S566</f>
        <v>-1113.2485332981</v>
      </c>
      <c r="V566" s="88" t="n">
        <v>62000</v>
      </c>
      <c r="W566" s="73" t="n">
        <v>7.161</v>
      </c>
      <c r="X566" s="87" t="n">
        <f aca="false">(W566+S566)/V566*100</f>
        <v>1.80767989241629</v>
      </c>
      <c r="Y566" s="0" t="str">
        <f aca="false">IF(AB566=1,"Предпосевная обработка",IF(AB566=2,"Внесение удобрений",IF(AB566=3,"Уборка","Введите коректное значение")))</f>
        <v>Введите коректное значение</v>
      </c>
      <c r="Z566" s="0" t="s">
        <v>137</v>
      </c>
      <c r="AA566" s="86"/>
      <c r="AI566" s="88"/>
    </row>
    <row r="567" customFormat="false" ht="15" hidden="false" customHeight="false" outlineLevel="0" collapsed="false">
      <c r="A567" s="59" t="n">
        <v>565</v>
      </c>
      <c r="B567" s="0" t="s">
        <v>132</v>
      </c>
      <c r="C567" s="85" t="n">
        <v>4.2</v>
      </c>
      <c r="D567" s="86" t="n">
        <v>0.645</v>
      </c>
      <c r="E567" s="87" t="n">
        <f aca="false">D567/C567</f>
        <v>0.153571428571429</v>
      </c>
      <c r="F567" s="88" t="n">
        <f aca="false">IF(B567="Предпосевная обработка",300,IF(B567="Внесение удобрений",90,IF(B567="Уборка",1893,"Введите коректное значение")))</f>
        <v>1893</v>
      </c>
      <c r="G567" s="88" t="n">
        <v>2386</v>
      </c>
      <c r="H567" s="87" t="n">
        <f aca="false">(F567/G567)*100</f>
        <v>79.3378038558257</v>
      </c>
      <c r="I567" s="88" t="n">
        <v>29</v>
      </c>
      <c r="J567" s="87" t="n">
        <f aca="false">C567*L567</f>
        <v>1.848</v>
      </c>
      <c r="K567" s="86" t="n">
        <f aca="false">J567*3.67</f>
        <v>6.78216</v>
      </c>
      <c r="L567" s="86" t="n">
        <v>0.44</v>
      </c>
      <c r="M567" s="87" t="n">
        <f aca="false">(N567*O567)+(P567+Q567+R567)</f>
        <v>895.61</v>
      </c>
      <c r="N567" s="62" t="n">
        <v>177</v>
      </c>
      <c r="O567" s="0" t="n">
        <f aca="false">IF(Z567="Дизельное топливо",2.6,
 IF(Z567="Бензин",2.3,
 IF(Z567="Минеральные удобрения",0.89, IF(Z567="Пестициды",4.93,
 IF(Z567="Электроэнергия",0.5,"Введите коректное значение" )))))</f>
        <v>4.93</v>
      </c>
      <c r="P567" s="88" t="n">
        <v>14</v>
      </c>
      <c r="Q567" s="88" t="n">
        <v>2</v>
      </c>
      <c r="R567" s="88" t="n">
        <v>7</v>
      </c>
      <c r="S567" s="86" t="n">
        <f aca="false">M567+J567+E567+H567</f>
        <v>976.949375284397</v>
      </c>
      <c r="T567" s="86"/>
      <c r="U567" s="87" t="n">
        <f aca="false">J567-S567</f>
        <v>-975.101375284397</v>
      </c>
      <c r="V567" s="88" t="n">
        <v>46000</v>
      </c>
      <c r="W567" s="73" t="n">
        <v>4.558</v>
      </c>
      <c r="X567" s="87" t="n">
        <f aca="false">(W567+S567)/V567*100</f>
        <v>2.13371168540086</v>
      </c>
      <c r="Y567" s="0" t="str">
        <f aca="false">IF(AB567=1,"Предпосевная обработка",IF(AB567=2,"Внесение удобрений",IF(AB567=3,"Уборка","Введите коректное значение")))</f>
        <v>Введите коректное значение</v>
      </c>
      <c r="Z567" s="0" t="s">
        <v>138</v>
      </c>
      <c r="AA567" s="86"/>
      <c r="AI567" s="88"/>
    </row>
    <row r="568" customFormat="false" ht="15" hidden="false" customHeight="false" outlineLevel="0" collapsed="false">
      <c r="A568" s="59" t="n">
        <v>566</v>
      </c>
      <c r="B568" s="0" t="s">
        <v>134</v>
      </c>
      <c r="C568" s="85" t="n">
        <v>1</v>
      </c>
      <c r="D568" s="86" t="n">
        <v>0.645</v>
      </c>
      <c r="E568" s="87" t="n">
        <f aca="false">D568/C568</f>
        <v>0.645</v>
      </c>
      <c r="F568" s="88" t="n">
        <f aca="false">IF(B568="Предпосевная обработка",300,IF(B568="Внесение удобрений",90,IF(B568="Уборка",1893,"Введите коректное значение")))</f>
        <v>90</v>
      </c>
      <c r="G568" s="88" t="n">
        <v>2042</v>
      </c>
      <c r="H568" s="87" t="n">
        <f aca="false">(F568/G568)*100</f>
        <v>4.40744368266406</v>
      </c>
      <c r="I568" s="88" t="n">
        <v>14</v>
      </c>
      <c r="J568" s="87" t="n">
        <f aca="false">C568*L568</f>
        <v>0.44</v>
      </c>
      <c r="K568" s="86" t="n">
        <f aca="false">J568*3.67</f>
        <v>1.6148</v>
      </c>
      <c r="L568" s="86" t="n">
        <v>0.44</v>
      </c>
      <c r="M568" s="87" t="n">
        <f aca="false">(N568*O568)+(P568+Q568+R568)</f>
        <v>113</v>
      </c>
      <c r="N568" s="62" t="n">
        <v>186</v>
      </c>
      <c r="O568" s="0" t="n">
        <f aca="false">IF(Z568="Дизельное топливо",2.6,
 IF(Z568="Бензин",2.3,
 IF(Z568="Минеральные удобрения",0.89, IF(Z568="Пестициды",4.93,
 IF(Z568="Электроэнергия",0.5,"Введите коректное значение" )))))</f>
        <v>0.5</v>
      </c>
      <c r="P568" s="88" t="n">
        <v>10</v>
      </c>
      <c r="Q568" s="88" t="n">
        <v>2</v>
      </c>
      <c r="R568" s="88" t="n">
        <v>8</v>
      </c>
      <c r="S568" s="86" t="n">
        <f aca="false">M568+J568+E568+H568</f>
        <v>118.492443682664</v>
      </c>
      <c r="T568" s="86"/>
      <c r="U568" s="87" t="n">
        <f aca="false">J568-S568</f>
        <v>-118.052443682664</v>
      </c>
      <c r="V568" s="88" t="n">
        <v>63000</v>
      </c>
      <c r="W568" s="73" t="n">
        <v>4.165</v>
      </c>
      <c r="X568" s="87" t="n">
        <f aca="false">(W568+S568)/V568*100</f>
        <v>0.194694355051848</v>
      </c>
      <c r="Y568" s="0" t="str">
        <f aca="false">IF(AB568=1,"Предпосевная обработка",IF(AB568=2,"Внесение удобрений",IF(AB568=3,"Уборка","Введите коректное значение")))</f>
        <v>Введите коректное значение</v>
      </c>
      <c r="Z568" s="0" t="s">
        <v>139</v>
      </c>
      <c r="AA568" s="86"/>
      <c r="AI568" s="88"/>
    </row>
    <row r="569" customFormat="false" ht="15" hidden="false" customHeight="false" outlineLevel="0" collapsed="false">
      <c r="A569" s="59" t="n">
        <v>567</v>
      </c>
      <c r="B569" s="0" t="s">
        <v>136</v>
      </c>
      <c r="C569" s="85" t="n">
        <v>2</v>
      </c>
      <c r="D569" s="86" t="n">
        <v>0.645</v>
      </c>
      <c r="E569" s="87" t="n">
        <f aca="false">D569/C569</f>
        <v>0.3225</v>
      </c>
      <c r="F569" s="88" t="n">
        <f aca="false">IF(B569="Предпосевная обработка",300,IF(B569="Внесение удобрений",90,IF(B569="Уборка",1893,"Введите коректное значение")))</f>
        <v>300</v>
      </c>
      <c r="G569" s="88" t="n">
        <v>2420</v>
      </c>
      <c r="H569" s="87" t="n">
        <f aca="false">(F569/G569)*100</f>
        <v>12.396694214876</v>
      </c>
      <c r="I569" s="88" t="n">
        <v>12</v>
      </c>
      <c r="J569" s="87" t="n">
        <f aca="false">C569*L569</f>
        <v>0.88</v>
      </c>
      <c r="K569" s="86" t="n">
        <f aca="false">J569*3.67</f>
        <v>3.2296</v>
      </c>
      <c r="L569" s="86" t="n">
        <v>0.44</v>
      </c>
      <c r="M569" s="87" t="n">
        <f aca="false">(N569*O569)+(P569+Q569+R569)</f>
        <v>545</v>
      </c>
      <c r="N569" s="62" t="n">
        <v>200</v>
      </c>
      <c r="O569" s="0" t="n">
        <f aca="false">IF(Z569="Дизельное топливо",2.6,
 IF(Z569="Бензин",2.3,
 IF(Z569="Минеральные удобрения",0.89, IF(Z569="Пестициды",4.93,
 IF(Z569="Электроэнергия",0.5,"Введите коректное значение" )))))</f>
        <v>2.6</v>
      </c>
      <c r="P569" s="88" t="n">
        <v>15</v>
      </c>
      <c r="Q569" s="88" t="n">
        <v>2</v>
      </c>
      <c r="R569" s="88" t="n">
        <v>8</v>
      </c>
      <c r="S569" s="86" t="n">
        <f aca="false">M569+J569+E569+H569</f>
        <v>558.599194214876</v>
      </c>
      <c r="T569" s="86"/>
      <c r="U569" s="87" t="n">
        <f aca="false">J569-S569</f>
        <v>-557.719194214876</v>
      </c>
      <c r="V569" s="88" t="n">
        <v>47000</v>
      </c>
      <c r="W569" s="73" t="n">
        <v>4.845</v>
      </c>
      <c r="X569" s="87" t="n">
        <f aca="false">(W569+S569)/V569*100</f>
        <v>1.19881743449974</v>
      </c>
      <c r="Y569" s="0" t="str">
        <f aca="false">IF(AB569=1,"Предпосевная обработка",IF(AB569=2,"Внесение удобрений",IF(AB569=3,"Уборка","Введите коректное значение")))</f>
        <v>Введите коректное значение</v>
      </c>
      <c r="Z569" s="0" t="s">
        <v>137</v>
      </c>
      <c r="AA569" s="86"/>
      <c r="AI569" s="88"/>
    </row>
    <row r="570" customFormat="false" ht="15" hidden="false" customHeight="false" outlineLevel="0" collapsed="false">
      <c r="A570" s="59" t="n">
        <v>568</v>
      </c>
      <c r="B570" s="0" t="s">
        <v>134</v>
      </c>
      <c r="C570" s="85" t="n">
        <v>1.3</v>
      </c>
      <c r="D570" s="86" t="n">
        <v>0.645</v>
      </c>
      <c r="E570" s="87" t="n">
        <f aca="false">D570/C570</f>
        <v>0.496153846153846</v>
      </c>
      <c r="F570" s="88" t="n">
        <f aca="false">IF(B570="Предпосевная обработка",300,IF(B570="Внесение удобрений",90,IF(B570="Уборка",1893,"Введите коректное значение")))</f>
        <v>90</v>
      </c>
      <c r="G570" s="88" t="n">
        <v>2328</v>
      </c>
      <c r="H570" s="87" t="n">
        <f aca="false">(F570/G570)*100</f>
        <v>3.8659793814433</v>
      </c>
      <c r="I570" s="88" t="n">
        <v>25</v>
      </c>
      <c r="J570" s="87" t="n">
        <f aca="false">C570*L570</f>
        <v>0.572</v>
      </c>
      <c r="K570" s="86" t="n">
        <f aca="false">J570*3.67</f>
        <v>2.09924</v>
      </c>
      <c r="L570" s="86" t="n">
        <v>0.44</v>
      </c>
      <c r="M570" s="87" t="n">
        <f aca="false">(N570*O570)+(P570+Q570+R570)</f>
        <v>322</v>
      </c>
      <c r="N570" s="62" t="n">
        <v>130</v>
      </c>
      <c r="O570" s="0" t="n">
        <f aca="false">IF(Z570="Дизельное топливо",2.6,
 IF(Z570="Бензин",2.3,
 IF(Z570="Минеральные удобрения",0.89, IF(Z570="Пестициды",4.93,
 IF(Z570="Электроэнергия",0.5,"Введите коректное значение" )))))</f>
        <v>2.3</v>
      </c>
      <c r="P570" s="88" t="n">
        <v>14</v>
      </c>
      <c r="Q570" s="88" t="n">
        <v>2</v>
      </c>
      <c r="R570" s="88" t="n">
        <v>7</v>
      </c>
      <c r="S570" s="86" t="n">
        <f aca="false">M570+J570+E570+H570</f>
        <v>326.934133227597</v>
      </c>
      <c r="T570" s="86"/>
      <c r="U570" s="87" t="n">
        <f aca="false">J570-S570</f>
        <v>-326.362133227597</v>
      </c>
      <c r="V570" s="88" t="n">
        <v>65000</v>
      </c>
      <c r="W570" s="73" t="n">
        <v>5.456</v>
      </c>
      <c r="X570" s="87" t="n">
        <f aca="false">(W570+S570)/V570*100</f>
        <v>0.511369435734765</v>
      </c>
      <c r="Y570" s="0" t="str">
        <f aca="false">IF(AB570=1,"Предпосевная обработка",IF(AB570=2,"Внесение удобрений",IF(AB570=3,"Уборка","Введите коректное значение")))</f>
        <v>Введите коректное значение</v>
      </c>
      <c r="Z570" s="0" t="s">
        <v>135</v>
      </c>
      <c r="AA570" s="86"/>
      <c r="AI570" s="88"/>
    </row>
    <row r="571" customFormat="false" ht="15" hidden="false" customHeight="false" outlineLevel="0" collapsed="false">
      <c r="A571" s="59" t="n">
        <v>569</v>
      </c>
      <c r="B571" s="0" t="s">
        <v>132</v>
      </c>
      <c r="C571" s="85" t="n">
        <v>1.9</v>
      </c>
      <c r="D571" s="86" t="n">
        <v>0.645</v>
      </c>
      <c r="E571" s="87" t="n">
        <f aca="false">D571/C571</f>
        <v>0.339473684210526</v>
      </c>
      <c r="F571" s="88" t="n">
        <f aca="false">IF(B571="Предпосевная обработка",300,IF(B571="Внесение удобрений",90,IF(B571="Уборка",1893,"Введите коректное значение")))</f>
        <v>1893</v>
      </c>
      <c r="G571" s="88" t="n">
        <v>2313</v>
      </c>
      <c r="H571" s="87" t="n">
        <f aca="false">(F571/G571)*100</f>
        <v>81.8417639429313</v>
      </c>
      <c r="I571" s="88" t="n">
        <v>22</v>
      </c>
      <c r="J571" s="87" t="n">
        <f aca="false">C571*L571</f>
        <v>0.836</v>
      </c>
      <c r="K571" s="86" t="n">
        <f aca="false">J571*3.67</f>
        <v>3.06812</v>
      </c>
      <c r="L571" s="86" t="n">
        <v>0.44</v>
      </c>
      <c r="M571" s="87" t="n">
        <f aca="false">(N571*O571)+(P571+Q571+R571)</f>
        <v>2137.97</v>
      </c>
      <c r="N571" s="62" t="n">
        <v>429</v>
      </c>
      <c r="O571" s="0" t="n">
        <f aca="false">IF(Z571="Дизельное топливо",2.6,
 IF(Z571="Бензин",2.3,
 IF(Z571="Минеральные удобрения",0.89, IF(Z571="Пестициды",4.93,
 IF(Z571="Электроэнергия",0.5,"Введите коректное значение" )))))</f>
        <v>4.93</v>
      </c>
      <c r="P571" s="88" t="n">
        <v>15</v>
      </c>
      <c r="Q571" s="88" t="n">
        <v>1</v>
      </c>
      <c r="R571" s="88" t="n">
        <v>7</v>
      </c>
      <c r="S571" s="86" t="n">
        <f aca="false">M571+J571+E571+H571</f>
        <v>2220.98723762714</v>
      </c>
      <c r="T571" s="86"/>
      <c r="U571" s="87" t="n">
        <f aca="false">J571-S571</f>
        <v>-2220.15123762714</v>
      </c>
      <c r="V571" s="88" t="n">
        <v>59000</v>
      </c>
      <c r="W571" s="73" t="n">
        <v>6.3</v>
      </c>
      <c r="X571" s="87" t="n">
        <f aca="false">(W571+S571)/V571*100</f>
        <v>3.77506311462227</v>
      </c>
      <c r="Y571" s="0" t="str">
        <f aca="false">IF(AB571=1,"Предпосевная обработка",IF(AB571=2,"Внесение удобрений",IF(AB571=3,"Уборка","Введите коректное значение")))</f>
        <v>Введите коректное значение</v>
      </c>
      <c r="Z571" s="0" t="s">
        <v>138</v>
      </c>
      <c r="AA571" s="86"/>
      <c r="AI571" s="88"/>
    </row>
    <row r="572" customFormat="false" ht="15" hidden="false" customHeight="false" outlineLevel="0" collapsed="false">
      <c r="A572" s="59" t="n">
        <v>570</v>
      </c>
      <c r="B572" s="0" t="s">
        <v>136</v>
      </c>
      <c r="C572" s="85" t="n">
        <v>1.1</v>
      </c>
      <c r="D572" s="86" t="n">
        <v>0.645</v>
      </c>
      <c r="E572" s="87" t="n">
        <f aca="false">D572/C572</f>
        <v>0.586363636363636</v>
      </c>
      <c r="F572" s="88" t="n">
        <f aca="false">IF(B572="Предпосевная обработка",300,IF(B572="Внесение удобрений",90,IF(B572="Уборка",1893,"Введите коректное значение")))</f>
        <v>300</v>
      </c>
      <c r="G572" s="88" t="n">
        <v>2098</v>
      </c>
      <c r="H572" s="87" t="n">
        <f aca="false">(F572/G572)*100</f>
        <v>14.2993326978074</v>
      </c>
      <c r="I572" s="88" t="n">
        <v>23</v>
      </c>
      <c r="J572" s="87" t="n">
        <f aca="false">C572*L572</f>
        <v>0.484</v>
      </c>
      <c r="K572" s="86" t="n">
        <f aca="false">J572*3.67</f>
        <v>1.77628</v>
      </c>
      <c r="L572" s="86" t="n">
        <v>0.44</v>
      </c>
      <c r="M572" s="87" t="n">
        <f aca="false">(N572*O572)+(P572+Q572+R572)</f>
        <v>78.5</v>
      </c>
      <c r="N572" s="62" t="n">
        <v>115</v>
      </c>
      <c r="O572" s="0" t="n">
        <f aca="false">IF(Z572="Дизельное топливо",2.6,
 IF(Z572="Бензин",2.3,
 IF(Z572="Минеральные удобрения",0.89, IF(Z572="Пестициды",4.93,
 IF(Z572="Электроэнергия",0.5,"Введите коректное значение" )))))</f>
        <v>0.5</v>
      </c>
      <c r="P572" s="88" t="n">
        <v>11</v>
      </c>
      <c r="Q572" s="88" t="n">
        <v>1</v>
      </c>
      <c r="R572" s="88" t="n">
        <v>9</v>
      </c>
      <c r="S572" s="86" t="n">
        <f aca="false">M572+J572+E572+H572</f>
        <v>93.8696963341711</v>
      </c>
      <c r="T572" s="86"/>
      <c r="U572" s="87" t="n">
        <f aca="false">J572-S572</f>
        <v>-93.3856963341711</v>
      </c>
      <c r="V572" s="88" t="n">
        <v>55000</v>
      </c>
      <c r="W572" s="73" t="n">
        <v>5.44</v>
      </c>
      <c r="X572" s="87" t="n">
        <f aca="false">(W572+S572)/V572*100</f>
        <v>0.180563084243947</v>
      </c>
      <c r="Y572" s="0" t="str">
        <f aca="false">IF(AB572=1,"Предпосевная обработка",IF(AB572=2,"Внесение удобрений",IF(AB572=3,"Уборка","Введите коректное значение")))</f>
        <v>Введите коректное значение</v>
      </c>
      <c r="Z572" s="0" t="s">
        <v>139</v>
      </c>
      <c r="AA572" s="86"/>
      <c r="AI572" s="88"/>
    </row>
    <row r="573" customFormat="false" ht="15" hidden="false" customHeight="false" outlineLevel="0" collapsed="false">
      <c r="A573" s="59" t="n">
        <v>571</v>
      </c>
      <c r="B573" s="0" t="s">
        <v>132</v>
      </c>
      <c r="C573" s="85" t="n">
        <v>4.2</v>
      </c>
      <c r="D573" s="86" t="n">
        <v>0.645</v>
      </c>
      <c r="E573" s="87" t="n">
        <f aca="false">D573/C573</f>
        <v>0.153571428571429</v>
      </c>
      <c r="F573" s="88" t="n">
        <f aca="false">IF(B573="Предпосевная обработка",300,IF(B573="Внесение удобрений",90,IF(B573="Уборка",1893,"Введите коректное значение")))</f>
        <v>1893</v>
      </c>
      <c r="G573" s="88" t="n">
        <v>2384</v>
      </c>
      <c r="H573" s="87" t="n">
        <f aca="false">(F573/G573)*100</f>
        <v>79.4043624161074</v>
      </c>
      <c r="I573" s="88" t="n">
        <v>28</v>
      </c>
      <c r="J573" s="87" t="n">
        <f aca="false">C573*L573</f>
        <v>1.848</v>
      </c>
      <c r="K573" s="86" t="n">
        <f aca="false">J573*3.67</f>
        <v>6.78216</v>
      </c>
      <c r="L573" s="86" t="n">
        <v>0.44</v>
      </c>
      <c r="M573" s="87" t="n">
        <f aca="false">(N573*O573)+(P573+Q573+R573)</f>
        <v>1325.45</v>
      </c>
      <c r="N573" s="62" t="n">
        <v>265</v>
      </c>
      <c r="O573" s="0" t="n">
        <f aca="false">IF(Z573="Дизельное топливо",2.6,
 IF(Z573="Бензин",2.3,
 IF(Z573="Минеральные удобрения",0.89, IF(Z573="Пестициды",4.93,
 IF(Z573="Электроэнергия",0.5,"Введите коректное значение" )))))</f>
        <v>4.93</v>
      </c>
      <c r="P573" s="88" t="n">
        <v>10</v>
      </c>
      <c r="Q573" s="88" t="n">
        <v>1</v>
      </c>
      <c r="R573" s="88" t="n">
        <v>8</v>
      </c>
      <c r="S573" s="86" t="n">
        <f aca="false">M573+J573+E573+H573</f>
        <v>1406.85593384468</v>
      </c>
      <c r="T573" s="86"/>
      <c r="U573" s="87" t="n">
        <f aca="false">J573-S573</f>
        <v>-1405.00793384468</v>
      </c>
      <c r="V573" s="88" t="n">
        <v>49000</v>
      </c>
      <c r="W573" s="73" t="n">
        <v>3.403</v>
      </c>
      <c r="X573" s="87" t="n">
        <f aca="false">(W573+S573)/V573*100</f>
        <v>2.87807945682588</v>
      </c>
      <c r="Y573" s="0" t="str">
        <f aca="false">IF(AB573=1,"Предпосевная обработка",IF(AB573=2,"Внесение удобрений",IF(AB573=3,"Уборка","Введите коректное значение")))</f>
        <v>Введите коректное значение</v>
      </c>
      <c r="Z573" s="0" t="s">
        <v>138</v>
      </c>
      <c r="AA573" s="86"/>
      <c r="AI573" s="88"/>
    </row>
    <row r="574" customFormat="false" ht="15" hidden="false" customHeight="false" outlineLevel="0" collapsed="false">
      <c r="A574" s="59" t="n">
        <v>572</v>
      </c>
      <c r="B574" s="0" t="s">
        <v>136</v>
      </c>
      <c r="C574" s="85" t="n">
        <v>4.3</v>
      </c>
      <c r="D574" s="86" t="n">
        <v>0.645</v>
      </c>
      <c r="E574" s="87" t="n">
        <f aca="false">D574/C574</f>
        <v>0.15</v>
      </c>
      <c r="F574" s="88" t="n">
        <f aca="false">IF(B574="Предпосевная обработка",300,IF(B574="Внесение удобрений",90,IF(B574="Уборка",1893,"Введите коректное значение")))</f>
        <v>300</v>
      </c>
      <c r="G574" s="88" t="n">
        <v>2381</v>
      </c>
      <c r="H574" s="87" t="n">
        <f aca="false">(F574/G574)*100</f>
        <v>12.5997480050399</v>
      </c>
      <c r="I574" s="88" t="n">
        <v>19</v>
      </c>
      <c r="J574" s="87" t="n">
        <f aca="false">C574*L574</f>
        <v>1.892</v>
      </c>
      <c r="K574" s="86" t="n">
        <f aca="false">J574*3.67</f>
        <v>6.94364</v>
      </c>
      <c r="L574" s="86" t="n">
        <v>0.44</v>
      </c>
      <c r="M574" s="87" t="n">
        <f aca="false">(N574*O574)+(P574+Q574+R574)</f>
        <v>158.95</v>
      </c>
      <c r="N574" s="62" t="n">
        <v>155</v>
      </c>
      <c r="O574" s="0" t="n">
        <f aca="false">IF(Z574="Дизельное топливо",2.6,
 IF(Z574="Бензин",2.3,
 IF(Z574="Минеральные удобрения",0.89, IF(Z574="Пестициды",4.93,
 IF(Z574="Электроэнергия",0.5,"Введите коректное значение" )))))</f>
        <v>0.89</v>
      </c>
      <c r="P574" s="88" t="n">
        <v>12</v>
      </c>
      <c r="Q574" s="88" t="n">
        <v>2</v>
      </c>
      <c r="R574" s="88" t="n">
        <v>7</v>
      </c>
      <c r="S574" s="86" t="n">
        <f aca="false">M574+J574+E574+H574</f>
        <v>173.59174800504</v>
      </c>
      <c r="T574" s="86"/>
      <c r="U574" s="87" t="n">
        <f aca="false">J574-S574</f>
        <v>-171.69974800504</v>
      </c>
      <c r="V574" s="88" t="n">
        <v>58000</v>
      </c>
      <c r="W574" s="73" t="n">
        <v>4.872</v>
      </c>
      <c r="X574" s="87" t="n">
        <f aca="false">(W574+S574)/V574*100</f>
        <v>0.307696117250069</v>
      </c>
      <c r="Y574" s="0" t="str">
        <f aca="false">IF(AB574=1,"Предпосевная обработка",IF(AB574=2,"Внесение удобрений",IF(AB574=3,"Уборка","Введите коректное значение")))</f>
        <v>Введите коректное значение</v>
      </c>
      <c r="Z574" s="0" t="s">
        <v>133</v>
      </c>
      <c r="AA574" s="86"/>
      <c r="AI574" s="88"/>
    </row>
    <row r="575" customFormat="false" ht="15" hidden="false" customHeight="false" outlineLevel="0" collapsed="false">
      <c r="A575" s="59" t="n">
        <v>573</v>
      </c>
      <c r="B575" s="0" t="s">
        <v>134</v>
      </c>
      <c r="C575" s="85" t="n">
        <v>4.4</v>
      </c>
      <c r="D575" s="86" t="n">
        <v>0.645</v>
      </c>
      <c r="E575" s="87" t="n">
        <f aca="false">D575/C575</f>
        <v>0.146590909090909</v>
      </c>
      <c r="F575" s="88" t="n">
        <f aca="false">IF(B575="Предпосевная обработка",300,IF(B575="Внесение удобрений",90,IF(B575="Уборка",1893,"Введите коректное значение")))</f>
        <v>90</v>
      </c>
      <c r="G575" s="88" t="n">
        <v>2354</v>
      </c>
      <c r="H575" s="87" t="n">
        <f aca="false">(F575/G575)*100</f>
        <v>3.8232795242141</v>
      </c>
      <c r="I575" s="88" t="n">
        <v>23</v>
      </c>
      <c r="J575" s="87" t="n">
        <f aca="false">C575*L575</f>
        <v>1.936</v>
      </c>
      <c r="K575" s="86" t="n">
        <f aca="false">J575*3.67</f>
        <v>7.10512</v>
      </c>
      <c r="L575" s="86" t="n">
        <v>0.44</v>
      </c>
      <c r="M575" s="87" t="n">
        <f aca="false">(N575*O575)+(P575+Q575+R575)</f>
        <v>464.6</v>
      </c>
      <c r="N575" s="62" t="n">
        <v>171</v>
      </c>
      <c r="O575" s="0" t="n">
        <f aca="false">IF(Z575="Дизельное топливо",2.6,
 IF(Z575="Бензин",2.3,
 IF(Z575="Минеральные удобрения",0.89, IF(Z575="Пестициды",4.93,
 IF(Z575="Электроэнергия",0.5,"Введите коректное значение" )))))</f>
        <v>2.6</v>
      </c>
      <c r="P575" s="88" t="n">
        <v>12</v>
      </c>
      <c r="Q575" s="88" t="n">
        <v>1</v>
      </c>
      <c r="R575" s="88" t="n">
        <v>7</v>
      </c>
      <c r="S575" s="86" t="n">
        <f aca="false">M575+J575+E575+H575</f>
        <v>470.505870433305</v>
      </c>
      <c r="T575" s="86"/>
      <c r="U575" s="87" t="n">
        <f aca="false">J575-S575</f>
        <v>-468.569870433305</v>
      </c>
      <c r="V575" s="88" t="n">
        <v>56000</v>
      </c>
      <c r="W575" s="73" t="n">
        <v>6.417</v>
      </c>
      <c r="X575" s="87" t="n">
        <f aca="false">(W575+S575)/V575*100</f>
        <v>0.851647982916616</v>
      </c>
      <c r="Y575" s="0" t="str">
        <f aca="false">IF(AB575=1,"Предпосевная обработка",IF(AB575=2,"Внесение удобрений",IF(AB575=3,"Уборка","Введите коректное значение")))</f>
        <v>Введите коректное значение</v>
      </c>
      <c r="Z575" s="0" t="s">
        <v>137</v>
      </c>
      <c r="AA575" s="86"/>
      <c r="AI575" s="88"/>
    </row>
    <row r="576" customFormat="false" ht="15" hidden="false" customHeight="false" outlineLevel="0" collapsed="false">
      <c r="A576" s="59" t="n">
        <v>574</v>
      </c>
      <c r="B576" s="0" t="s">
        <v>134</v>
      </c>
      <c r="C576" s="85" t="n">
        <v>1.3</v>
      </c>
      <c r="D576" s="86" t="n">
        <v>0.645</v>
      </c>
      <c r="E576" s="87" t="n">
        <f aca="false">D576/C576</f>
        <v>0.496153846153846</v>
      </c>
      <c r="F576" s="88" t="n">
        <f aca="false">IF(B576="Предпосевная обработка",300,IF(B576="Внесение удобрений",90,IF(B576="Уборка",1893,"Введите коректное значение")))</f>
        <v>90</v>
      </c>
      <c r="G576" s="88" t="n">
        <v>2335</v>
      </c>
      <c r="H576" s="87" t="n">
        <f aca="false">(F576/G576)*100</f>
        <v>3.85438972162741</v>
      </c>
      <c r="I576" s="88" t="n">
        <v>15</v>
      </c>
      <c r="J576" s="87" t="n">
        <f aca="false">C576*L576</f>
        <v>0.572</v>
      </c>
      <c r="K576" s="86" t="n">
        <f aca="false">J576*3.67</f>
        <v>2.09924</v>
      </c>
      <c r="L576" s="86" t="n">
        <v>0.44</v>
      </c>
      <c r="M576" s="87" t="n">
        <f aca="false">(N576*O576)+(P576+Q576+R576)</f>
        <v>1221.2</v>
      </c>
      <c r="N576" s="62" t="n">
        <v>462</v>
      </c>
      <c r="O576" s="0" t="n">
        <f aca="false">IF(Z576="Дизельное топливо",2.6,
 IF(Z576="Бензин",2.3,
 IF(Z576="Минеральные удобрения",0.89, IF(Z576="Пестициды",4.93,
 IF(Z576="Электроэнергия",0.5,"Введите коректное значение" )))))</f>
        <v>2.6</v>
      </c>
      <c r="P576" s="88" t="n">
        <v>10</v>
      </c>
      <c r="Q576" s="88" t="n">
        <v>1</v>
      </c>
      <c r="R576" s="88" t="n">
        <v>9</v>
      </c>
      <c r="S576" s="86" t="n">
        <f aca="false">M576+J576+E576+H576</f>
        <v>1226.12254356778</v>
      </c>
      <c r="T576" s="86"/>
      <c r="U576" s="87" t="n">
        <f aca="false">J576-S576</f>
        <v>-1225.55054356778</v>
      </c>
      <c r="V576" s="88" t="n">
        <v>63000</v>
      </c>
      <c r="W576" s="73" t="n">
        <v>4.116</v>
      </c>
      <c r="X576" s="87" t="n">
        <f aca="false">(W576+S576)/V576*100</f>
        <v>1.95275959296473</v>
      </c>
      <c r="Y576" s="0" t="str">
        <f aca="false">IF(AB576=1,"Предпосевная обработка",IF(AB576=2,"Внесение удобрений",IF(AB576=3,"Уборка","Введите коректное значение")))</f>
        <v>Введите коректное значение</v>
      </c>
      <c r="Z576" s="0" t="s">
        <v>137</v>
      </c>
      <c r="AA576" s="86"/>
      <c r="AI576" s="88"/>
    </row>
    <row r="577" customFormat="false" ht="15" hidden="false" customHeight="false" outlineLevel="0" collapsed="false">
      <c r="A577" s="59" t="n">
        <v>575</v>
      </c>
      <c r="B577" s="0" t="s">
        <v>134</v>
      </c>
      <c r="C577" s="85" t="n">
        <v>2</v>
      </c>
      <c r="D577" s="86" t="n">
        <v>0.645</v>
      </c>
      <c r="E577" s="87" t="n">
        <f aca="false">D577/C577</f>
        <v>0.3225</v>
      </c>
      <c r="F577" s="88" t="n">
        <f aca="false">IF(B577="Предпосевная обработка",300,IF(B577="Внесение удобрений",90,IF(B577="Уборка",1893,"Введите коректное значение")))</f>
        <v>90</v>
      </c>
      <c r="G577" s="88" t="n">
        <v>2466</v>
      </c>
      <c r="H577" s="87" t="n">
        <f aca="false">(F577/G577)*100</f>
        <v>3.64963503649635</v>
      </c>
      <c r="I577" s="88" t="n">
        <v>13</v>
      </c>
      <c r="J577" s="87" t="n">
        <f aca="false">C577*L577</f>
        <v>0.88</v>
      </c>
      <c r="K577" s="86" t="n">
        <f aca="false">J577*3.67</f>
        <v>3.2296</v>
      </c>
      <c r="L577" s="86" t="n">
        <v>0.44</v>
      </c>
      <c r="M577" s="87" t="n">
        <f aca="false">(N577*O577)+(P577+Q577+R577)</f>
        <v>331</v>
      </c>
      <c r="N577" s="62" t="n">
        <v>120</v>
      </c>
      <c r="O577" s="0" t="n">
        <f aca="false">IF(Z577="Дизельное топливо",2.6,
 IF(Z577="Бензин",2.3,
 IF(Z577="Минеральные удобрения",0.89, IF(Z577="Пестициды",4.93,
 IF(Z577="Электроэнергия",0.5,"Введите коректное значение" )))))</f>
        <v>2.6</v>
      </c>
      <c r="P577" s="88" t="n">
        <v>11</v>
      </c>
      <c r="Q577" s="88" t="n">
        <v>1</v>
      </c>
      <c r="R577" s="88" t="n">
        <v>7</v>
      </c>
      <c r="S577" s="86" t="n">
        <f aca="false">M577+J577+E577+H577</f>
        <v>335.852135036496</v>
      </c>
      <c r="T577" s="86"/>
      <c r="U577" s="87" t="n">
        <f aca="false">J577-S577</f>
        <v>-334.972135036496</v>
      </c>
      <c r="V577" s="88" t="n">
        <v>46000</v>
      </c>
      <c r="W577" s="73" t="n">
        <v>4.128</v>
      </c>
      <c r="X577" s="87" t="n">
        <f aca="false">(W577+S577)/V577*100</f>
        <v>0.73908725007934</v>
      </c>
      <c r="Y577" s="0" t="str">
        <f aca="false">IF(AB577=1,"Предпосевная обработка",IF(AB577=2,"Внесение удобрений",IF(AB577=3,"Уборка","Введите коректное значение")))</f>
        <v>Введите коректное значение</v>
      </c>
      <c r="Z577" s="0" t="s">
        <v>137</v>
      </c>
      <c r="AA577" s="86"/>
      <c r="AI577" s="88"/>
    </row>
    <row r="578" customFormat="false" ht="15" hidden="false" customHeight="false" outlineLevel="0" collapsed="false">
      <c r="A578" s="59" t="n">
        <v>576</v>
      </c>
      <c r="B578" s="0" t="s">
        <v>134</v>
      </c>
      <c r="C578" s="85" t="n">
        <v>3.4</v>
      </c>
      <c r="D578" s="86" t="n">
        <v>0.645</v>
      </c>
      <c r="E578" s="87" t="n">
        <f aca="false">D578/C578</f>
        <v>0.189705882352941</v>
      </c>
      <c r="F578" s="88" t="n">
        <f aca="false">IF(B578="Предпосевная обработка",300,IF(B578="Внесение удобрений",90,IF(B578="Уборка",1893,"Введите коректное значение")))</f>
        <v>90</v>
      </c>
      <c r="G578" s="88" t="n">
        <v>2115</v>
      </c>
      <c r="H578" s="87" t="n">
        <f aca="false">(F578/G578)*100</f>
        <v>4.25531914893617</v>
      </c>
      <c r="I578" s="88" t="n">
        <v>22</v>
      </c>
      <c r="J578" s="87" t="n">
        <f aca="false">C578*L578</f>
        <v>1.496</v>
      </c>
      <c r="K578" s="86" t="n">
        <f aca="false">J578*3.67</f>
        <v>5.49032</v>
      </c>
      <c r="L578" s="86" t="n">
        <v>0.44</v>
      </c>
      <c r="M578" s="87" t="n">
        <f aca="false">(N578*O578)+(P578+Q578+R578)</f>
        <v>457.7</v>
      </c>
      <c r="N578" s="62" t="n">
        <v>189</v>
      </c>
      <c r="O578" s="0" t="n">
        <f aca="false">IF(Z578="Дизельное топливо",2.6,
 IF(Z578="Бензин",2.3,
 IF(Z578="Минеральные удобрения",0.89, IF(Z578="Пестициды",4.93,
 IF(Z578="Электроэнергия",0.5,"Введите коректное значение" )))))</f>
        <v>2.3</v>
      </c>
      <c r="P578" s="88" t="n">
        <v>14</v>
      </c>
      <c r="Q578" s="88" t="n">
        <v>2</v>
      </c>
      <c r="R578" s="88" t="n">
        <v>7</v>
      </c>
      <c r="S578" s="86" t="n">
        <f aca="false">M578+J578+E578+H578</f>
        <v>463.641025031289</v>
      </c>
      <c r="T578" s="86"/>
      <c r="U578" s="87" t="n">
        <f aca="false">J578-S578</f>
        <v>-462.145025031289</v>
      </c>
      <c r="V578" s="88" t="n">
        <v>48000</v>
      </c>
      <c r="W578" s="73" t="n">
        <v>6.992</v>
      </c>
      <c r="X578" s="87" t="n">
        <f aca="false">(W578+S578)/V578*100</f>
        <v>0.980485468815186</v>
      </c>
      <c r="Y578" s="0" t="str">
        <f aca="false">IF(AB578=1,"Предпосевная обработка",IF(AB578=2,"Внесение удобрений",IF(AB578=3,"Уборка","Введите коректное значение")))</f>
        <v>Введите коректное значение</v>
      </c>
      <c r="Z578" s="0" t="s">
        <v>135</v>
      </c>
      <c r="AA578" s="86"/>
      <c r="AI578" s="88"/>
    </row>
    <row r="579" customFormat="false" ht="15" hidden="false" customHeight="false" outlineLevel="0" collapsed="false">
      <c r="A579" s="59" t="n">
        <v>577</v>
      </c>
      <c r="B579" s="0" t="s">
        <v>134</v>
      </c>
      <c r="C579" s="85" t="n">
        <v>6</v>
      </c>
      <c r="D579" s="86" t="n">
        <v>0.645</v>
      </c>
      <c r="E579" s="87" t="n">
        <f aca="false">D579/C579</f>
        <v>0.1075</v>
      </c>
      <c r="F579" s="88" t="n">
        <f aca="false">IF(B579="Предпосевная обработка",300,IF(B579="Внесение удобрений",90,IF(B579="Уборка",1893,"Введите коректное значение")))</f>
        <v>90</v>
      </c>
      <c r="G579" s="88" t="n">
        <v>2443</v>
      </c>
      <c r="H579" s="87" t="n">
        <f aca="false">(F579/G579)*100</f>
        <v>3.68399508800655</v>
      </c>
      <c r="I579" s="88" t="n">
        <v>26</v>
      </c>
      <c r="J579" s="87" t="n">
        <f aca="false">C579*L579</f>
        <v>2.64</v>
      </c>
      <c r="K579" s="86" t="n">
        <f aca="false">J579*3.67</f>
        <v>9.6888</v>
      </c>
      <c r="L579" s="86" t="n">
        <v>0.44</v>
      </c>
      <c r="M579" s="87" t="n">
        <f aca="false">(N579*O579)+(P579+Q579+R579)</f>
        <v>254.96</v>
      </c>
      <c r="N579" s="62" t="n">
        <v>264</v>
      </c>
      <c r="O579" s="0" t="n">
        <f aca="false">IF(Z579="Дизельное топливо",2.6,
 IF(Z579="Бензин",2.3,
 IF(Z579="Минеральные удобрения",0.89, IF(Z579="Пестициды",4.93,
 IF(Z579="Электроэнергия",0.5,"Введите коректное значение" )))))</f>
        <v>0.89</v>
      </c>
      <c r="P579" s="88" t="n">
        <v>12</v>
      </c>
      <c r="Q579" s="88" t="n">
        <v>1</v>
      </c>
      <c r="R579" s="88" t="n">
        <v>7</v>
      </c>
      <c r="S579" s="86" t="n">
        <f aca="false">M579+J579+E579+H579</f>
        <v>261.391495088007</v>
      </c>
      <c r="T579" s="86"/>
      <c r="U579" s="87" t="n">
        <f aca="false">J579-S579</f>
        <v>-258.751495088007</v>
      </c>
      <c r="V579" s="88" t="n">
        <v>47000</v>
      </c>
      <c r="W579" s="73" t="n">
        <v>4.278</v>
      </c>
      <c r="X579" s="87" t="n">
        <f aca="false">(W579+S579)/V579*100</f>
        <v>0.565254244868099</v>
      </c>
      <c r="Y579" s="0" t="str">
        <f aca="false">IF(AB579=1,"Предпосевная обработка",IF(AB579=2,"Внесение удобрений",IF(AB579=3,"Уборка","Введите коректное значение")))</f>
        <v>Введите коректное значение</v>
      </c>
      <c r="Z579" s="0" t="s">
        <v>133</v>
      </c>
      <c r="AA579" s="86"/>
      <c r="AI579" s="88"/>
    </row>
    <row r="580" customFormat="false" ht="15" hidden="false" customHeight="false" outlineLevel="0" collapsed="false">
      <c r="A580" s="59" t="n">
        <v>578</v>
      </c>
      <c r="B580" s="0" t="s">
        <v>136</v>
      </c>
      <c r="C580" s="85" t="n">
        <v>5.2</v>
      </c>
      <c r="D580" s="86" t="n">
        <v>0.645</v>
      </c>
      <c r="E580" s="87" t="n">
        <f aca="false">D580/C580</f>
        <v>0.124038461538462</v>
      </c>
      <c r="F580" s="88" t="n">
        <f aca="false">IF(B580="Предпосевная обработка",300,IF(B580="Внесение удобрений",90,IF(B580="Уборка",1893,"Введите коректное значение")))</f>
        <v>300</v>
      </c>
      <c r="G580" s="88" t="n">
        <v>2154</v>
      </c>
      <c r="H580" s="87" t="n">
        <f aca="false">(F580/G580)*100</f>
        <v>13.9275766016713</v>
      </c>
      <c r="I580" s="88" t="n">
        <v>30</v>
      </c>
      <c r="J580" s="87" t="n">
        <f aca="false">C580*L580</f>
        <v>2.288</v>
      </c>
      <c r="K580" s="86" t="n">
        <f aca="false">J580*3.67</f>
        <v>8.39696</v>
      </c>
      <c r="L580" s="86" t="n">
        <v>0.44</v>
      </c>
      <c r="M580" s="87" t="n">
        <f aca="false">(N580*O580)+(P580+Q580+R580)</f>
        <v>896</v>
      </c>
      <c r="N580" s="62" t="n">
        <v>380</v>
      </c>
      <c r="O580" s="0" t="n">
        <f aca="false">IF(Z580="Дизельное топливо",2.6,
 IF(Z580="Бензин",2.3,
 IF(Z580="Минеральные удобрения",0.89, IF(Z580="Пестициды",4.93,
 IF(Z580="Электроэнергия",0.5,"Введите коректное значение" )))))</f>
        <v>2.3</v>
      </c>
      <c r="P580" s="88" t="n">
        <v>12</v>
      </c>
      <c r="Q580" s="88" t="n">
        <v>1</v>
      </c>
      <c r="R580" s="88" t="n">
        <v>9</v>
      </c>
      <c r="S580" s="86" t="n">
        <f aca="false">M580+J580+E580+H580</f>
        <v>912.33961506321</v>
      </c>
      <c r="T580" s="86"/>
      <c r="U580" s="87" t="n">
        <f aca="false">J580-S580</f>
        <v>-910.05161506321</v>
      </c>
      <c r="V580" s="88" t="n">
        <v>50000</v>
      </c>
      <c r="W580" s="73" t="n">
        <v>6.072</v>
      </c>
      <c r="X580" s="87" t="n">
        <f aca="false">(W580+S580)/V580*100</f>
        <v>1.83682323012642</v>
      </c>
      <c r="Y580" s="0" t="str">
        <f aca="false">IF(AB580=1,"Предпосевная обработка",IF(AB580=2,"Внесение удобрений",IF(AB580=3,"Уборка","Введите коректное значение")))</f>
        <v>Введите коректное значение</v>
      </c>
      <c r="Z580" s="0" t="s">
        <v>135</v>
      </c>
      <c r="AA580" s="86"/>
      <c r="AI580" s="88"/>
    </row>
    <row r="581" customFormat="false" ht="15" hidden="false" customHeight="false" outlineLevel="0" collapsed="false">
      <c r="A581" s="59" t="n">
        <v>579</v>
      </c>
      <c r="B581" s="0" t="s">
        <v>134</v>
      </c>
      <c r="C581" s="85" t="n">
        <v>3.1</v>
      </c>
      <c r="D581" s="86" t="n">
        <v>0.645</v>
      </c>
      <c r="E581" s="87" t="n">
        <f aca="false">D581/C581</f>
        <v>0.208064516129032</v>
      </c>
      <c r="F581" s="88" t="n">
        <f aca="false">IF(B581="Предпосевная обработка",300,IF(B581="Внесение удобрений",90,IF(B581="Уборка",1893,"Введите коректное значение")))</f>
        <v>90</v>
      </c>
      <c r="G581" s="88" t="n">
        <v>2184</v>
      </c>
      <c r="H581" s="87" t="n">
        <f aca="false">(F581/G581)*100</f>
        <v>4.12087912087912</v>
      </c>
      <c r="I581" s="88" t="n">
        <v>24</v>
      </c>
      <c r="J581" s="87" t="n">
        <f aca="false">C581*L581</f>
        <v>1.364</v>
      </c>
      <c r="K581" s="86" t="n">
        <f aca="false">J581*3.67</f>
        <v>5.00588</v>
      </c>
      <c r="L581" s="86" t="n">
        <v>0.44</v>
      </c>
      <c r="M581" s="87" t="n">
        <f aca="false">(N581*O581)+(P581+Q581+R581)</f>
        <v>1632.18</v>
      </c>
      <c r="N581" s="62" t="n">
        <v>326</v>
      </c>
      <c r="O581" s="0" t="n">
        <f aca="false">IF(Z581="Дизельное топливо",2.6,
 IF(Z581="Бензин",2.3,
 IF(Z581="Минеральные удобрения",0.89, IF(Z581="Пестициды",4.93,
 IF(Z581="Электроэнергия",0.5,"Введите коректное значение" )))))</f>
        <v>4.93</v>
      </c>
      <c r="P581" s="88" t="n">
        <v>15</v>
      </c>
      <c r="Q581" s="88" t="n">
        <v>1</v>
      </c>
      <c r="R581" s="88" t="n">
        <v>9</v>
      </c>
      <c r="S581" s="86" t="n">
        <f aca="false">M581+J581+E581+H581</f>
        <v>1637.87294363701</v>
      </c>
      <c r="T581" s="86"/>
      <c r="U581" s="87" t="n">
        <f aca="false">J581-S581</f>
        <v>-1636.50894363701</v>
      </c>
      <c r="V581" s="88" t="n">
        <v>63000</v>
      </c>
      <c r="W581" s="73" t="n">
        <v>5.481</v>
      </c>
      <c r="X581" s="87" t="n">
        <f aca="false">(W581+S581)/V581*100</f>
        <v>2.60849832323335</v>
      </c>
      <c r="Y581" s="0" t="str">
        <f aca="false">IF(AB581=1,"Предпосевная обработка",IF(AB581=2,"Внесение удобрений",IF(AB581=3,"Уборка","Введите коректное значение")))</f>
        <v>Введите коректное значение</v>
      </c>
      <c r="Z581" s="0" t="s">
        <v>138</v>
      </c>
      <c r="AA581" s="86"/>
      <c r="AI581" s="88"/>
    </row>
    <row r="582" customFormat="false" ht="15" hidden="false" customHeight="false" outlineLevel="0" collapsed="false">
      <c r="A582" s="59" t="n">
        <v>580</v>
      </c>
      <c r="B582" s="0" t="s">
        <v>136</v>
      </c>
      <c r="C582" s="85" t="n">
        <v>0.9</v>
      </c>
      <c r="D582" s="86" t="n">
        <v>0.645</v>
      </c>
      <c r="E582" s="87" t="n">
        <f aca="false">D582/C582</f>
        <v>0.716666666666667</v>
      </c>
      <c r="F582" s="88" t="n">
        <f aca="false">IF(B582="Предпосевная обработка",300,IF(B582="Внесение удобрений",90,IF(B582="Уборка",1893,"Введите коректное значение")))</f>
        <v>300</v>
      </c>
      <c r="G582" s="88" t="n">
        <v>2164</v>
      </c>
      <c r="H582" s="87" t="n">
        <f aca="false">(F582/G582)*100</f>
        <v>13.8632162661738</v>
      </c>
      <c r="I582" s="88" t="n">
        <v>29</v>
      </c>
      <c r="J582" s="87" t="n">
        <f aca="false">C582*L582</f>
        <v>0.396</v>
      </c>
      <c r="K582" s="86" t="n">
        <f aca="false">J582*3.67</f>
        <v>1.45332</v>
      </c>
      <c r="L582" s="86" t="n">
        <v>0.44</v>
      </c>
      <c r="M582" s="87" t="n">
        <f aca="false">(N582*O582)+(P582+Q582+R582)</f>
        <v>167.07</v>
      </c>
      <c r="N582" s="62" t="n">
        <v>163</v>
      </c>
      <c r="O582" s="0" t="n">
        <f aca="false">IF(Z582="Дизельное топливо",2.6,
 IF(Z582="Бензин",2.3,
 IF(Z582="Минеральные удобрения",0.89, IF(Z582="Пестициды",4.93,
 IF(Z582="Электроэнергия",0.5,"Введите коректное значение" )))))</f>
        <v>0.89</v>
      </c>
      <c r="P582" s="88" t="n">
        <v>14</v>
      </c>
      <c r="Q582" s="88" t="n">
        <v>1</v>
      </c>
      <c r="R582" s="88" t="n">
        <v>7</v>
      </c>
      <c r="S582" s="86" t="n">
        <f aca="false">M582+J582+E582+H582</f>
        <v>182.04588293284</v>
      </c>
      <c r="T582" s="86"/>
      <c r="U582" s="87" t="n">
        <f aca="false">J582-S582</f>
        <v>-181.64988293284</v>
      </c>
      <c r="V582" s="88" t="n">
        <v>56000</v>
      </c>
      <c r="W582" s="73" t="n">
        <v>4.136</v>
      </c>
      <c r="X582" s="87" t="n">
        <f aca="false">(W582+S582)/V582*100</f>
        <v>0.332467648094358</v>
      </c>
      <c r="Y582" s="0" t="str">
        <f aca="false">IF(AB582=1,"Предпосевная обработка",IF(AB582=2,"Внесение удобрений",IF(AB582=3,"Уборка","Введите коректное значение")))</f>
        <v>Введите коректное значение</v>
      </c>
      <c r="Z582" s="0" t="s">
        <v>133</v>
      </c>
      <c r="AA582" s="86"/>
      <c r="AI582" s="88"/>
    </row>
    <row r="583" customFormat="false" ht="15" hidden="false" customHeight="false" outlineLevel="0" collapsed="false">
      <c r="A583" s="59" t="n">
        <v>581</v>
      </c>
      <c r="B583" s="0" t="s">
        <v>136</v>
      </c>
      <c r="C583" s="85" t="n">
        <v>4.7</v>
      </c>
      <c r="D583" s="86" t="n">
        <v>0.645</v>
      </c>
      <c r="E583" s="87" t="n">
        <f aca="false">D583/C583</f>
        <v>0.137234042553192</v>
      </c>
      <c r="F583" s="88" t="n">
        <f aca="false">IF(B583="Предпосевная обработка",300,IF(B583="Внесение удобрений",90,IF(B583="Уборка",1893,"Введите коректное значение")))</f>
        <v>300</v>
      </c>
      <c r="G583" s="88" t="n">
        <v>2239</v>
      </c>
      <c r="H583" s="87" t="n">
        <f aca="false">(F583/G583)*100</f>
        <v>13.3988387673068</v>
      </c>
      <c r="I583" s="88" t="n">
        <v>25</v>
      </c>
      <c r="J583" s="87" t="n">
        <f aca="false">C583*L583</f>
        <v>2.068</v>
      </c>
      <c r="K583" s="86" t="n">
        <f aca="false">J583*3.67</f>
        <v>7.58956</v>
      </c>
      <c r="L583" s="86" t="n">
        <v>0.44</v>
      </c>
      <c r="M583" s="87" t="n">
        <f aca="false">(N583*O583)+(P583+Q583+R583)</f>
        <v>686.4</v>
      </c>
      <c r="N583" s="62" t="n">
        <v>254</v>
      </c>
      <c r="O583" s="0" t="n">
        <f aca="false">IF(Z583="Дизельное топливо",2.6,
 IF(Z583="Бензин",2.3,
 IF(Z583="Минеральные удобрения",0.89, IF(Z583="Пестициды",4.93,
 IF(Z583="Электроэнергия",0.5,"Введите коректное значение" )))))</f>
        <v>2.6</v>
      </c>
      <c r="P583" s="88" t="n">
        <v>15</v>
      </c>
      <c r="Q583" s="88" t="n">
        <v>2</v>
      </c>
      <c r="R583" s="88" t="n">
        <v>9</v>
      </c>
      <c r="S583" s="86" t="n">
        <f aca="false">M583+J583+E583+H583</f>
        <v>702.00407280986</v>
      </c>
      <c r="T583" s="86"/>
      <c r="U583" s="87" t="n">
        <f aca="false">J583-S583</f>
        <v>-699.93607280986</v>
      </c>
      <c r="V583" s="88" t="n">
        <v>54000</v>
      </c>
      <c r="W583" s="73" t="n">
        <v>5.766</v>
      </c>
      <c r="X583" s="87" t="n">
        <f aca="false">(W583+S583)/V583*100</f>
        <v>1.31068532001826</v>
      </c>
      <c r="Y583" s="0" t="str">
        <f aca="false">IF(AB583=1,"Предпосевная обработка",IF(AB583=2,"Внесение удобрений",IF(AB583=3,"Уборка","Введите коректное значение")))</f>
        <v>Введите коректное значение</v>
      </c>
      <c r="Z583" s="0" t="s">
        <v>137</v>
      </c>
      <c r="AA583" s="86"/>
      <c r="AI583" s="88"/>
    </row>
    <row r="584" customFormat="false" ht="15" hidden="false" customHeight="false" outlineLevel="0" collapsed="false">
      <c r="A584" s="59" t="n">
        <v>582</v>
      </c>
      <c r="B584" s="0" t="s">
        <v>134</v>
      </c>
      <c r="C584" s="85" t="n">
        <v>2.4</v>
      </c>
      <c r="D584" s="86" t="n">
        <v>0.645</v>
      </c>
      <c r="E584" s="87" t="n">
        <f aca="false">D584/C584</f>
        <v>0.26875</v>
      </c>
      <c r="F584" s="88" t="n">
        <f aca="false">IF(B584="Предпосевная обработка",300,IF(B584="Внесение удобрений",90,IF(B584="Уборка",1893,"Введите коректное значение")))</f>
        <v>90</v>
      </c>
      <c r="G584" s="88" t="n">
        <v>2446</v>
      </c>
      <c r="H584" s="87" t="n">
        <f aca="false">(F584/G584)*100</f>
        <v>3.67947669664759</v>
      </c>
      <c r="I584" s="88" t="n">
        <v>27</v>
      </c>
      <c r="J584" s="87" t="n">
        <f aca="false">C584*L584</f>
        <v>1.056</v>
      </c>
      <c r="K584" s="86" t="n">
        <f aca="false">J584*3.67</f>
        <v>3.87552</v>
      </c>
      <c r="L584" s="86" t="n">
        <v>0.44</v>
      </c>
      <c r="M584" s="87" t="n">
        <f aca="false">(N584*O584)+(P584+Q584+R584)</f>
        <v>591.4</v>
      </c>
      <c r="N584" s="62" t="n">
        <v>219</v>
      </c>
      <c r="O584" s="0" t="n">
        <f aca="false">IF(Z584="Дизельное топливо",2.6,
 IF(Z584="Бензин",2.3,
 IF(Z584="Минеральные удобрения",0.89, IF(Z584="Пестициды",4.93,
 IF(Z584="Электроэнергия",0.5,"Введите коректное значение" )))))</f>
        <v>2.6</v>
      </c>
      <c r="P584" s="88" t="n">
        <v>12</v>
      </c>
      <c r="Q584" s="88" t="n">
        <v>1</v>
      </c>
      <c r="R584" s="88" t="n">
        <v>9</v>
      </c>
      <c r="S584" s="86" t="n">
        <f aca="false">M584+J584+E584+H584</f>
        <v>596.404226696648</v>
      </c>
      <c r="T584" s="86"/>
      <c r="U584" s="87" t="n">
        <f aca="false">J584-S584</f>
        <v>-595.348226696648</v>
      </c>
      <c r="V584" s="88" t="n">
        <v>56000</v>
      </c>
      <c r="W584" s="73" t="n">
        <v>5.104</v>
      </c>
      <c r="X584" s="87" t="n">
        <f aca="false">(W584+S584)/V584*100</f>
        <v>1.07412183338687</v>
      </c>
      <c r="Y584" s="0" t="str">
        <f aca="false">IF(AB584=1,"Предпосевная обработка",IF(AB584=2,"Внесение удобрений",IF(AB584=3,"Уборка","Введите коректное значение")))</f>
        <v>Введите коректное значение</v>
      </c>
      <c r="Z584" s="0" t="s">
        <v>137</v>
      </c>
      <c r="AA584" s="86"/>
      <c r="AI584" s="88"/>
    </row>
    <row r="585" customFormat="false" ht="15" hidden="false" customHeight="false" outlineLevel="0" collapsed="false">
      <c r="A585" s="59" t="n">
        <v>583</v>
      </c>
      <c r="B585" s="0" t="s">
        <v>136</v>
      </c>
      <c r="C585" s="85" t="n">
        <v>5</v>
      </c>
      <c r="D585" s="86" t="n">
        <v>0.645</v>
      </c>
      <c r="E585" s="87" t="n">
        <f aca="false">D585/C585</f>
        <v>0.129</v>
      </c>
      <c r="F585" s="88" t="n">
        <f aca="false">IF(B585="Предпосевная обработка",300,IF(B585="Внесение удобрений",90,IF(B585="Уборка",1893,"Введите коректное значение")))</f>
        <v>300</v>
      </c>
      <c r="G585" s="88" t="n">
        <v>2390</v>
      </c>
      <c r="H585" s="87" t="n">
        <f aca="false">(F585/G585)*100</f>
        <v>12.5523012552301</v>
      </c>
      <c r="I585" s="88" t="n">
        <v>19</v>
      </c>
      <c r="J585" s="87" t="n">
        <f aca="false">C585*L585</f>
        <v>2.2</v>
      </c>
      <c r="K585" s="86" t="n">
        <f aca="false">J585*3.67</f>
        <v>8.074</v>
      </c>
      <c r="L585" s="86" t="n">
        <v>0.44</v>
      </c>
      <c r="M585" s="87" t="n">
        <f aca="false">(N585*O585)+(P585+Q585+R585)</f>
        <v>819.8</v>
      </c>
      <c r="N585" s="62" t="n">
        <v>346</v>
      </c>
      <c r="O585" s="0" t="n">
        <f aca="false">IF(Z585="Дизельное топливо",2.6,
 IF(Z585="Бензин",2.3,
 IF(Z585="Минеральные удобрения",0.89, IF(Z585="Пестициды",4.93,
 IF(Z585="Электроэнергия",0.5,"Введите коректное значение" )))))</f>
        <v>2.3</v>
      </c>
      <c r="P585" s="88" t="n">
        <v>14</v>
      </c>
      <c r="Q585" s="88" t="n">
        <v>2</v>
      </c>
      <c r="R585" s="88" t="n">
        <v>8</v>
      </c>
      <c r="S585" s="86" t="n">
        <f aca="false">M585+J585+E585+H585</f>
        <v>834.68130125523</v>
      </c>
      <c r="T585" s="86"/>
      <c r="U585" s="87" t="n">
        <f aca="false">J585-S585</f>
        <v>-832.48130125523</v>
      </c>
      <c r="V585" s="88" t="n">
        <v>54000</v>
      </c>
      <c r="W585" s="73" t="n">
        <v>3.526</v>
      </c>
      <c r="X585" s="87" t="n">
        <f aca="false">(W585+S585)/V585*100</f>
        <v>1.55223574306524</v>
      </c>
      <c r="Y585" s="0" t="str">
        <f aca="false">IF(AB585=1,"Предпосевная обработка",IF(AB585=2,"Внесение удобрений",IF(AB585=3,"Уборка","Введите коректное значение")))</f>
        <v>Введите коректное значение</v>
      </c>
      <c r="Z585" s="0" t="s">
        <v>135</v>
      </c>
      <c r="AA585" s="86"/>
      <c r="AI585" s="88"/>
    </row>
    <row r="586" customFormat="false" ht="15" hidden="false" customHeight="false" outlineLevel="0" collapsed="false">
      <c r="A586" s="59" t="n">
        <v>584</v>
      </c>
      <c r="B586" s="0" t="s">
        <v>134</v>
      </c>
      <c r="C586" s="85" t="n">
        <v>5.2</v>
      </c>
      <c r="D586" s="86" t="n">
        <v>0.645</v>
      </c>
      <c r="E586" s="87" t="n">
        <f aca="false">D586/C586</f>
        <v>0.124038461538462</v>
      </c>
      <c r="F586" s="88" t="n">
        <f aca="false">IF(B586="Предпосевная обработка",300,IF(B586="Внесение удобрений",90,IF(B586="Уборка",1893,"Введите коректное значение")))</f>
        <v>90</v>
      </c>
      <c r="G586" s="88" t="n">
        <v>2175</v>
      </c>
      <c r="H586" s="87" t="n">
        <f aca="false">(F586/G586)*100</f>
        <v>4.13793103448276</v>
      </c>
      <c r="I586" s="88" t="n">
        <v>22</v>
      </c>
      <c r="J586" s="87" t="n">
        <f aca="false">C586*L586</f>
        <v>2.288</v>
      </c>
      <c r="K586" s="86" t="n">
        <f aca="false">J586*3.67</f>
        <v>8.39696</v>
      </c>
      <c r="L586" s="86" t="n">
        <v>0.44</v>
      </c>
      <c r="M586" s="87" t="n">
        <f aca="false">(N586*O586)+(P586+Q586+R586)</f>
        <v>121</v>
      </c>
      <c r="N586" s="62" t="n">
        <v>198</v>
      </c>
      <c r="O586" s="0" t="n">
        <f aca="false">IF(Z586="Дизельное топливо",2.6,
 IF(Z586="Бензин",2.3,
 IF(Z586="Минеральные удобрения",0.89, IF(Z586="Пестициды",4.93,
 IF(Z586="Электроэнергия",0.5,"Введите коректное значение" )))))</f>
        <v>0.5</v>
      </c>
      <c r="P586" s="88" t="n">
        <v>12</v>
      </c>
      <c r="Q586" s="88" t="n">
        <v>1</v>
      </c>
      <c r="R586" s="88" t="n">
        <v>9</v>
      </c>
      <c r="S586" s="86" t="n">
        <f aca="false">M586+J586+E586+H586</f>
        <v>127.549969496021</v>
      </c>
      <c r="T586" s="86"/>
      <c r="U586" s="87" t="n">
        <f aca="false">J586-S586</f>
        <v>-125.261969496021</v>
      </c>
      <c r="V586" s="88" t="n">
        <v>55000</v>
      </c>
      <c r="W586" s="73" t="n">
        <v>5.696</v>
      </c>
      <c r="X586" s="87" t="n">
        <f aca="false">(W586+S586)/V586*100</f>
        <v>0.242265399083675</v>
      </c>
      <c r="Y586" s="0" t="str">
        <f aca="false">IF(AB586=1,"Предпосевная обработка",IF(AB586=2,"Внесение удобрений",IF(AB586=3,"Уборка","Введите коректное значение")))</f>
        <v>Введите коректное значение</v>
      </c>
      <c r="Z586" s="0" t="s">
        <v>139</v>
      </c>
      <c r="AA586" s="86"/>
      <c r="AI586" s="88"/>
    </row>
    <row r="587" customFormat="false" ht="15" hidden="false" customHeight="false" outlineLevel="0" collapsed="false">
      <c r="A587" s="59" t="n">
        <v>585</v>
      </c>
      <c r="B587" s="0" t="s">
        <v>132</v>
      </c>
      <c r="C587" s="85" t="n">
        <v>4.7</v>
      </c>
      <c r="D587" s="86" t="n">
        <v>0.645</v>
      </c>
      <c r="E587" s="87" t="n">
        <f aca="false">D587/C587</f>
        <v>0.137234042553192</v>
      </c>
      <c r="F587" s="88" t="n">
        <f aca="false">IF(B587="Предпосевная обработка",300,IF(B587="Внесение удобрений",90,IF(B587="Уборка",1893,"Введите коректное значение")))</f>
        <v>1893</v>
      </c>
      <c r="G587" s="88" t="n">
        <v>2040</v>
      </c>
      <c r="H587" s="87" t="n">
        <f aca="false">(F587/G587)*100</f>
        <v>92.7941176470588</v>
      </c>
      <c r="I587" s="88" t="n">
        <v>21</v>
      </c>
      <c r="J587" s="87" t="n">
        <f aca="false">C587*L587</f>
        <v>2.068</v>
      </c>
      <c r="K587" s="86" t="n">
        <f aca="false">J587*3.67</f>
        <v>7.58956</v>
      </c>
      <c r="L587" s="86" t="n">
        <v>0.44</v>
      </c>
      <c r="M587" s="87" t="n">
        <f aca="false">(N587*O587)+(P587+Q587+R587)</f>
        <v>1216</v>
      </c>
      <c r="N587" s="62" t="n">
        <v>460</v>
      </c>
      <c r="O587" s="0" t="n">
        <f aca="false">IF(Z587="Дизельное топливо",2.6,
 IF(Z587="Бензин",2.3,
 IF(Z587="Минеральные удобрения",0.89, IF(Z587="Пестициды",4.93,
 IF(Z587="Электроэнергия",0.5,"Введите коректное значение" )))))</f>
        <v>2.6</v>
      </c>
      <c r="P587" s="88" t="n">
        <v>12</v>
      </c>
      <c r="Q587" s="88" t="n">
        <v>1</v>
      </c>
      <c r="R587" s="88" t="n">
        <v>7</v>
      </c>
      <c r="S587" s="86" t="n">
        <f aca="false">M587+J587+E587+H587</f>
        <v>1310.99935168961</v>
      </c>
      <c r="T587" s="86"/>
      <c r="U587" s="87" t="n">
        <f aca="false">J587-S587</f>
        <v>-1308.93135168961</v>
      </c>
      <c r="V587" s="88" t="n">
        <v>54000</v>
      </c>
      <c r="W587" s="73" t="n">
        <v>6.696</v>
      </c>
      <c r="X587" s="87" t="n">
        <f aca="false">(W587+S587)/V587*100</f>
        <v>2.44017657720299</v>
      </c>
      <c r="Y587" s="0" t="str">
        <f aca="false">IF(AB587=1,"Предпосевная обработка",IF(AB587=2,"Внесение удобрений",IF(AB587=3,"Уборка","Введите коректное значение")))</f>
        <v>Введите коректное значение</v>
      </c>
      <c r="Z587" s="0" t="s">
        <v>137</v>
      </c>
      <c r="AA587" s="86"/>
      <c r="AI587" s="88"/>
    </row>
    <row r="588" customFormat="false" ht="15" hidden="false" customHeight="false" outlineLevel="0" collapsed="false">
      <c r="A588" s="59" t="n">
        <v>586</v>
      </c>
      <c r="B588" s="0" t="s">
        <v>132</v>
      </c>
      <c r="C588" s="85" t="n">
        <v>1</v>
      </c>
      <c r="D588" s="86" t="n">
        <v>0.645</v>
      </c>
      <c r="E588" s="87" t="n">
        <f aca="false">D588/C588</f>
        <v>0.645</v>
      </c>
      <c r="F588" s="88" t="n">
        <f aca="false">IF(B588="Предпосевная обработка",300,IF(B588="Внесение удобрений",90,IF(B588="Уборка",1893,"Введите коректное значение")))</f>
        <v>1893</v>
      </c>
      <c r="G588" s="88" t="n">
        <v>2365</v>
      </c>
      <c r="H588" s="87" t="n">
        <f aca="false">(F588/G588)*100</f>
        <v>80.0422832980973</v>
      </c>
      <c r="I588" s="88" t="n">
        <v>30</v>
      </c>
      <c r="J588" s="87" t="n">
        <f aca="false">C588*L588</f>
        <v>0.44</v>
      </c>
      <c r="K588" s="86" t="n">
        <f aca="false">J588*3.67</f>
        <v>1.6148</v>
      </c>
      <c r="L588" s="86" t="n">
        <v>0.44</v>
      </c>
      <c r="M588" s="87" t="n">
        <f aca="false">(N588*O588)+(P588+Q588+R588)</f>
        <v>329.9</v>
      </c>
      <c r="N588" s="62" t="n">
        <v>133</v>
      </c>
      <c r="O588" s="0" t="n">
        <f aca="false">IF(Z588="Дизельное топливо",2.6,
 IF(Z588="Бензин",2.3,
 IF(Z588="Минеральные удобрения",0.89, IF(Z588="Пестициды",4.93,
 IF(Z588="Электроэнергия",0.5,"Введите коректное значение" )))))</f>
        <v>2.3</v>
      </c>
      <c r="P588" s="88" t="n">
        <v>14</v>
      </c>
      <c r="Q588" s="88" t="n">
        <v>2</v>
      </c>
      <c r="R588" s="88" t="n">
        <v>8</v>
      </c>
      <c r="S588" s="86" t="n">
        <f aca="false">M588+J588+E588+H588</f>
        <v>411.027283298097</v>
      </c>
      <c r="T588" s="86"/>
      <c r="U588" s="87" t="n">
        <f aca="false">J588-S588</f>
        <v>-410.587283298097</v>
      </c>
      <c r="V588" s="88" t="n">
        <v>51000</v>
      </c>
      <c r="W588" s="73" t="n">
        <v>5.76</v>
      </c>
      <c r="X588" s="87" t="n">
        <f aca="false">(W588+S588)/V588*100</f>
        <v>0.817229967251171</v>
      </c>
      <c r="Y588" s="0" t="str">
        <f aca="false">IF(AB588=1,"Предпосевная обработка",IF(AB588=2,"Внесение удобрений",IF(AB588=3,"Уборка","Введите коректное значение")))</f>
        <v>Введите коректное значение</v>
      </c>
      <c r="Z588" s="0" t="s">
        <v>135</v>
      </c>
      <c r="AA588" s="86"/>
      <c r="AI588" s="88"/>
    </row>
    <row r="589" customFormat="false" ht="15" hidden="false" customHeight="false" outlineLevel="0" collapsed="false">
      <c r="A589" s="59" t="n">
        <v>587</v>
      </c>
      <c r="B589" s="0" t="s">
        <v>132</v>
      </c>
      <c r="C589" s="85" t="n">
        <v>4.7</v>
      </c>
      <c r="D589" s="86" t="n">
        <v>0.645</v>
      </c>
      <c r="E589" s="87" t="n">
        <f aca="false">D589/C589</f>
        <v>0.137234042553192</v>
      </c>
      <c r="F589" s="88" t="n">
        <f aca="false">IF(B589="Предпосевная обработка",300,IF(B589="Внесение удобрений",90,IF(B589="Уборка",1893,"Введите коректное значение")))</f>
        <v>1893</v>
      </c>
      <c r="G589" s="88" t="n">
        <v>2373</v>
      </c>
      <c r="H589" s="87" t="n">
        <f aca="false">(F589/G589)*100</f>
        <v>79.7724399494311</v>
      </c>
      <c r="I589" s="88" t="n">
        <v>25</v>
      </c>
      <c r="J589" s="87" t="n">
        <f aca="false">C589*L589</f>
        <v>2.068</v>
      </c>
      <c r="K589" s="86" t="n">
        <f aca="false">J589*3.67</f>
        <v>7.58956</v>
      </c>
      <c r="L589" s="86" t="n">
        <v>0.44</v>
      </c>
      <c r="M589" s="87" t="n">
        <f aca="false">(N589*O589)+(P589+Q589+R589)</f>
        <v>161.17</v>
      </c>
      <c r="N589" s="62" t="n">
        <v>153</v>
      </c>
      <c r="O589" s="0" t="n">
        <f aca="false">IF(Z589="Дизельное топливо",2.6,
 IF(Z589="Бензин",2.3,
 IF(Z589="Минеральные удобрения",0.89, IF(Z589="Пестициды",4.93,
 IF(Z589="Электроэнергия",0.5,"Введите коректное значение" )))))</f>
        <v>0.89</v>
      </c>
      <c r="P589" s="88" t="n">
        <v>15</v>
      </c>
      <c r="Q589" s="88" t="n">
        <v>2</v>
      </c>
      <c r="R589" s="88" t="n">
        <v>8</v>
      </c>
      <c r="S589" s="86" t="n">
        <f aca="false">M589+J589+E589+H589</f>
        <v>243.147673991984</v>
      </c>
      <c r="T589" s="86"/>
      <c r="U589" s="87" t="n">
        <f aca="false">J589-S589</f>
        <v>-241.079673991984</v>
      </c>
      <c r="V589" s="88" t="n">
        <v>56000</v>
      </c>
      <c r="W589" s="73" t="n">
        <v>5.074</v>
      </c>
      <c r="X589" s="87" t="n">
        <f aca="false">(W589+S589)/V589*100</f>
        <v>0.443252989271401</v>
      </c>
      <c r="Y589" s="0" t="str">
        <f aca="false">IF(AB589=1,"Предпосевная обработка",IF(AB589=2,"Внесение удобрений",IF(AB589=3,"Уборка","Введите коректное значение")))</f>
        <v>Введите коректное значение</v>
      </c>
      <c r="Z589" s="0" t="s">
        <v>133</v>
      </c>
      <c r="AA589" s="86"/>
      <c r="AI589" s="88"/>
    </row>
    <row r="590" customFormat="false" ht="15" hidden="false" customHeight="false" outlineLevel="0" collapsed="false">
      <c r="A590" s="59" t="n">
        <v>588</v>
      </c>
      <c r="B590" s="0" t="s">
        <v>136</v>
      </c>
      <c r="C590" s="85" t="n">
        <v>1.2</v>
      </c>
      <c r="D590" s="86" t="n">
        <v>0.645</v>
      </c>
      <c r="E590" s="87" t="n">
        <f aca="false">D590/C590</f>
        <v>0.5375</v>
      </c>
      <c r="F590" s="88" t="n">
        <f aca="false">IF(B590="Предпосевная обработка",300,IF(B590="Внесение удобрений",90,IF(B590="Уборка",1893,"Введите коректное значение")))</f>
        <v>300</v>
      </c>
      <c r="G590" s="88" t="n">
        <v>2191</v>
      </c>
      <c r="H590" s="87" t="n">
        <f aca="false">(F590/G590)*100</f>
        <v>13.6923779096303</v>
      </c>
      <c r="I590" s="88" t="n">
        <v>27</v>
      </c>
      <c r="J590" s="87" t="n">
        <f aca="false">C590*L590</f>
        <v>0.528</v>
      </c>
      <c r="K590" s="86" t="n">
        <f aca="false">J590*3.67</f>
        <v>1.93776</v>
      </c>
      <c r="L590" s="86" t="n">
        <v>0.44</v>
      </c>
      <c r="M590" s="87" t="n">
        <f aca="false">(N590*O590)+(P590+Q590+R590)</f>
        <v>937.8</v>
      </c>
      <c r="N590" s="62" t="n">
        <v>353</v>
      </c>
      <c r="O590" s="0" t="n">
        <f aca="false">IF(Z590="Дизельное топливо",2.6,
 IF(Z590="Бензин",2.3,
 IF(Z590="Минеральные удобрения",0.89, IF(Z590="Пестициды",4.93,
 IF(Z590="Электроэнергия",0.5,"Введите коректное значение" )))))</f>
        <v>2.6</v>
      </c>
      <c r="P590" s="88" t="n">
        <v>10</v>
      </c>
      <c r="Q590" s="88" t="n">
        <v>1</v>
      </c>
      <c r="R590" s="88" t="n">
        <v>9</v>
      </c>
      <c r="S590" s="86" t="n">
        <f aca="false">M590+J590+E590+H590</f>
        <v>952.55787790963</v>
      </c>
      <c r="T590" s="86"/>
      <c r="U590" s="87" t="n">
        <f aca="false">J590-S590</f>
        <v>-952.02987790963</v>
      </c>
      <c r="V590" s="88" t="n">
        <v>56000</v>
      </c>
      <c r="W590" s="73" t="n">
        <v>3.96</v>
      </c>
      <c r="X590" s="87" t="n">
        <f aca="false">(W590+S590)/V590*100</f>
        <v>1.70806763912434</v>
      </c>
      <c r="Y590" s="0" t="str">
        <f aca="false">IF(AB590=1,"Предпосевная обработка",IF(AB590=2,"Внесение удобрений",IF(AB590=3,"Уборка","Введите коректное значение")))</f>
        <v>Введите коректное значение</v>
      </c>
      <c r="Z590" s="0" t="s">
        <v>137</v>
      </c>
      <c r="AA590" s="86"/>
      <c r="AI590" s="88"/>
    </row>
    <row r="591" customFormat="false" ht="15" hidden="false" customHeight="false" outlineLevel="0" collapsed="false">
      <c r="A591" s="59" t="n">
        <v>589</v>
      </c>
      <c r="B591" s="0" t="s">
        <v>134</v>
      </c>
      <c r="C591" s="85" t="n">
        <v>3.4</v>
      </c>
      <c r="D591" s="86" t="n">
        <v>0.645</v>
      </c>
      <c r="E591" s="87" t="n">
        <f aca="false">D591/C591</f>
        <v>0.189705882352941</v>
      </c>
      <c r="F591" s="88" t="n">
        <f aca="false">IF(B591="Предпосевная обработка",300,IF(B591="Внесение удобрений",90,IF(B591="Уборка",1893,"Введите коректное значение")))</f>
        <v>90</v>
      </c>
      <c r="G591" s="88" t="n">
        <v>2463</v>
      </c>
      <c r="H591" s="87" t="n">
        <f aca="false">(F591/G591)*100</f>
        <v>3.65408038976857</v>
      </c>
      <c r="I591" s="88" t="n">
        <v>19</v>
      </c>
      <c r="J591" s="87" t="n">
        <f aca="false">C591*L591</f>
        <v>1.496</v>
      </c>
      <c r="K591" s="86" t="n">
        <f aca="false">J591*3.67</f>
        <v>5.49032</v>
      </c>
      <c r="L591" s="86" t="n">
        <v>0.44</v>
      </c>
      <c r="M591" s="87" t="n">
        <f aca="false">(N591*O591)+(P591+Q591+R591)</f>
        <v>770.2</v>
      </c>
      <c r="N591" s="62" t="n">
        <v>287</v>
      </c>
      <c r="O591" s="0" t="n">
        <f aca="false">IF(Z591="Дизельное топливо",2.6,
 IF(Z591="Бензин",2.3,
 IF(Z591="Минеральные удобрения",0.89, IF(Z591="Пестициды",4.93,
 IF(Z591="Электроэнергия",0.5,"Введите коректное значение" )))))</f>
        <v>2.6</v>
      </c>
      <c r="P591" s="88" t="n">
        <v>14</v>
      </c>
      <c r="Q591" s="88" t="n">
        <v>2</v>
      </c>
      <c r="R591" s="88" t="n">
        <v>8</v>
      </c>
      <c r="S591" s="86" t="n">
        <f aca="false">M591+J591+E591+H591</f>
        <v>775.539786272122</v>
      </c>
      <c r="T591" s="86"/>
      <c r="U591" s="87" t="n">
        <f aca="false">J591-S591</f>
        <v>-774.043786272122</v>
      </c>
      <c r="V591" s="88" t="n">
        <v>54000</v>
      </c>
      <c r="W591" s="73" t="n">
        <v>5.133</v>
      </c>
      <c r="X591" s="87" t="n">
        <f aca="false">(W591+S591)/V591*100</f>
        <v>1.44569034494837</v>
      </c>
      <c r="Y591" s="0" t="str">
        <f aca="false">IF(AB591=1,"Предпосевная обработка",IF(AB591=2,"Внесение удобрений",IF(AB591=3,"Уборка","Введите коректное значение")))</f>
        <v>Введите коректное значение</v>
      </c>
      <c r="Z591" s="0" t="s">
        <v>137</v>
      </c>
      <c r="AA591" s="86"/>
      <c r="AI591" s="88"/>
    </row>
    <row r="592" customFormat="false" ht="15" hidden="false" customHeight="false" outlineLevel="0" collapsed="false">
      <c r="A592" s="59" t="n">
        <v>590</v>
      </c>
      <c r="B592" s="0" t="s">
        <v>136</v>
      </c>
      <c r="C592" s="85" t="n">
        <v>1.5</v>
      </c>
      <c r="D592" s="86" t="n">
        <v>0.645</v>
      </c>
      <c r="E592" s="87" t="n">
        <f aca="false">D592/C592</f>
        <v>0.43</v>
      </c>
      <c r="F592" s="88" t="n">
        <f aca="false">IF(B592="Предпосевная обработка",300,IF(B592="Внесение удобрений",90,IF(B592="Уборка",1893,"Введите коректное значение")))</f>
        <v>300</v>
      </c>
      <c r="G592" s="88" t="n">
        <v>2044</v>
      </c>
      <c r="H592" s="87" t="n">
        <f aca="false">(F592/G592)*100</f>
        <v>14.6771037181996</v>
      </c>
      <c r="I592" s="88" t="n">
        <v>26</v>
      </c>
      <c r="J592" s="87" t="n">
        <f aca="false">C592*L592</f>
        <v>0.66</v>
      </c>
      <c r="K592" s="86" t="n">
        <f aca="false">J592*3.67</f>
        <v>2.4222</v>
      </c>
      <c r="L592" s="86" t="n">
        <v>0.44</v>
      </c>
      <c r="M592" s="87" t="n">
        <f aca="false">(N592*O592)+(P592+Q592+R592)</f>
        <v>516</v>
      </c>
      <c r="N592" s="62" t="n">
        <v>190</v>
      </c>
      <c r="O592" s="0" t="n">
        <f aca="false">IF(Z592="Дизельное топливо",2.6,
 IF(Z592="Бензин",2.3,
 IF(Z592="Минеральные удобрения",0.89, IF(Z592="Пестициды",4.93,
 IF(Z592="Электроэнергия",0.5,"Введите коректное значение" )))))</f>
        <v>2.6</v>
      </c>
      <c r="P592" s="88" t="n">
        <v>12</v>
      </c>
      <c r="Q592" s="88" t="n">
        <v>1</v>
      </c>
      <c r="R592" s="88" t="n">
        <v>9</v>
      </c>
      <c r="S592" s="86" t="n">
        <f aca="false">M592+J592+E592+H592</f>
        <v>531.7671037182</v>
      </c>
      <c r="T592" s="86"/>
      <c r="U592" s="87" t="n">
        <f aca="false">J592-S592</f>
        <v>-531.1071037182</v>
      </c>
      <c r="V592" s="88" t="n">
        <v>50000</v>
      </c>
      <c r="W592" s="73" t="n">
        <v>3.872</v>
      </c>
      <c r="X592" s="87" t="n">
        <f aca="false">(W592+S592)/V592*100</f>
        <v>1.0712782074364</v>
      </c>
      <c r="Y592" s="0" t="str">
        <f aca="false">IF(AB592=1,"Предпосевная обработка",IF(AB592=2,"Внесение удобрений",IF(AB592=3,"Уборка","Введите коректное значение")))</f>
        <v>Введите коректное значение</v>
      </c>
      <c r="Z592" s="0" t="s">
        <v>137</v>
      </c>
      <c r="AA592" s="86"/>
      <c r="AI592" s="88"/>
    </row>
    <row r="593" customFormat="false" ht="15" hidden="false" customHeight="false" outlineLevel="0" collapsed="false">
      <c r="A593" s="59" t="n">
        <v>591</v>
      </c>
      <c r="B593" s="0" t="s">
        <v>132</v>
      </c>
      <c r="C593" s="85" t="n">
        <v>4.4</v>
      </c>
      <c r="D593" s="86" t="n">
        <v>0.645</v>
      </c>
      <c r="E593" s="87" t="n">
        <f aca="false">D593/C593</f>
        <v>0.146590909090909</v>
      </c>
      <c r="F593" s="88" t="n">
        <f aca="false">IF(B593="Предпосевная обработка",300,IF(B593="Внесение удобрений",90,IF(B593="Уборка",1893,"Введите коректное значение")))</f>
        <v>1893</v>
      </c>
      <c r="G593" s="88" t="n">
        <v>2485</v>
      </c>
      <c r="H593" s="87" t="n">
        <f aca="false">(F593/G593)*100</f>
        <v>76.1770623742455</v>
      </c>
      <c r="I593" s="88" t="n">
        <v>13</v>
      </c>
      <c r="J593" s="87" t="n">
        <f aca="false">C593*L593</f>
        <v>1.936</v>
      </c>
      <c r="K593" s="86" t="n">
        <f aca="false">J593*3.67</f>
        <v>7.10512</v>
      </c>
      <c r="L593" s="86" t="n">
        <v>0.44</v>
      </c>
      <c r="M593" s="87" t="n">
        <f aca="false">(N593*O593)+(P593+Q593+R593)</f>
        <v>410.49</v>
      </c>
      <c r="N593" s="62" t="n">
        <v>441</v>
      </c>
      <c r="O593" s="0" t="n">
        <f aca="false">IF(Z593="Дизельное топливо",2.6,
 IF(Z593="Бензин",2.3,
 IF(Z593="Минеральные удобрения",0.89, IF(Z593="Пестициды",4.93,
 IF(Z593="Электроэнергия",0.5,"Введите коректное значение" )))))</f>
        <v>0.89</v>
      </c>
      <c r="P593" s="88" t="n">
        <v>10</v>
      </c>
      <c r="Q593" s="88" t="n">
        <v>1</v>
      </c>
      <c r="R593" s="88" t="n">
        <v>7</v>
      </c>
      <c r="S593" s="86" t="n">
        <f aca="false">M593+J593+E593+H593</f>
        <v>488.749653283336</v>
      </c>
      <c r="T593" s="86"/>
      <c r="U593" s="87" t="n">
        <f aca="false">J593-S593</f>
        <v>-486.813653283336</v>
      </c>
      <c r="V593" s="88" t="n">
        <v>63000</v>
      </c>
      <c r="W593" s="73" t="n">
        <v>4.59</v>
      </c>
      <c r="X593" s="87" t="n">
        <f aca="false">(W593+S593)/V593*100</f>
        <v>0.783078814735455</v>
      </c>
      <c r="Y593" s="0" t="str">
        <f aca="false">IF(AB593=1,"Предпосевная обработка",IF(AB593=2,"Внесение удобрений",IF(AB593=3,"Уборка","Введите коректное значение")))</f>
        <v>Введите коректное значение</v>
      </c>
      <c r="Z593" s="0" t="s">
        <v>133</v>
      </c>
      <c r="AA593" s="86"/>
      <c r="AI593" s="88"/>
    </row>
    <row r="594" customFormat="false" ht="15" hidden="false" customHeight="false" outlineLevel="0" collapsed="false">
      <c r="A594" s="59" t="n">
        <v>592</v>
      </c>
      <c r="B594" s="0" t="s">
        <v>136</v>
      </c>
      <c r="C594" s="85" t="n">
        <v>4.5</v>
      </c>
      <c r="D594" s="86" t="n">
        <v>0.645</v>
      </c>
      <c r="E594" s="87" t="n">
        <f aca="false">D594/C594</f>
        <v>0.143333333333333</v>
      </c>
      <c r="F594" s="88" t="n">
        <f aca="false">IF(B594="Предпосевная обработка",300,IF(B594="Внесение удобрений",90,IF(B594="Уборка",1893,"Введите коректное значение")))</f>
        <v>300</v>
      </c>
      <c r="G594" s="88" t="n">
        <v>2394</v>
      </c>
      <c r="H594" s="87" t="n">
        <f aca="false">(F594/G594)*100</f>
        <v>12.531328320802</v>
      </c>
      <c r="I594" s="88" t="n">
        <v>28</v>
      </c>
      <c r="J594" s="87" t="n">
        <f aca="false">C594*L594</f>
        <v>1.98</v>
      </c>
      <c r="K594" s="86" t="n">
        <f aca="false">J594*3.67</f>
        <v>7.2666</v>
      </c>
      <c r="L594" s="86" t="n">
        <v>0.44</v>
      </c>
      <c r="M594" s="87" t="n">
        <f aca="false">(N594*O594)+(P594+Q594+R594)</f>
        <v>484.4</v>
      </c>
      <c r="N594" s="62" t="n">
        <v>179</v>
      </c>
      <c r="O594" s="0" t="n">
        <f aca="false">IF(Z594="Дизельное топливо",2.6,
 IF(Z594="Бензин",2.3,
 IF(Z594="Минеральные удобрения",0.89, IF(Z594="Пестициды",4.93,
 IF(Z594="Электроэнергия",0.5,"Введите коректное значение" )))))</f>
        <v>2.6</v>
      </c>
      <c r="P594" s="88" t="n">
        <v>10</v>
      </c>
      <c r="Q594" s="88" t="n">
        <v>2</v>
      </c>
      <c r="R594" s="88" t="n">
        <v>7</v>
      </c>
      <c r="S594" s="86" t="n">
        <f aca="false">M594+J594+E594+H594</f>
        <v>499.054661654135</v>
      </c>
      <c r="T594" s="86"/>
      <c r="U594" s="87" t="n">
        <f aca="false">J594-S594</f>
        <v>-497.074661654135</v>
      </c>
      <c r="V594" s="88" t="n">
        <v>63000</v>
      </c>
      <c r="W594" s="73" t="n">
        <v>4.508</v>
      </c>
      <c r="X594" s="87" t="n">
        <f aca="false">(W594+S594)/V594*100</f>
        <v>0.799305812149421</v>
      </c>
      <c r="Y594" s="0" t="str">
        <f aca="false">IF(AB594=1,"Предпосевная обработка",IF(AB594=2,"Внесение удобрений",IF(AB594=3,"Уборка","Введите коректное значение")))</f>
        <v>Введите коректное значение</v>
      </c>
      <c r="Z594" s="0" t="s">
        <v>137</v>
      </c>
      <c r="AA594" s="86"/>
      <c r="AI594" s="88"/>
    </row>
    <row r="595" customFormat="false" ht="15" hidden="false" customHeight="false" outlineLevel="0" collapsed="false">
      <c r="A595" s="59" t="n">
        <v>593</v>
      </c>
      <c r="B595" s="0" t="s">
        <v>132</v>
      </c>
      <c r="C595" s="85" t="n">
        <v>2.9</v>
      </c>
      <c r="D595" s="86" t="n">
        <v>0.645</v>
      </c>
      <c r="E595" s="87" t="n">
        <f aca="false">D595/C595</f>
        <v>0.222413793103448</v>
      </c>
      <c r="F595" s="88" t="n">
        <f aca="false">IF(B595="Предпосевная обработка",300,IF(B595="Внесение удобрений",90,IF(B595="Уборка",1893,"Введите коректное значение")))</f>
        <v>1893</v>
      </c>
      <c r="G595" s="88" t="n">
        <v>2396</v>
      </c>
      <c r="H595" s="87" t="n">
        <f aca="false">(F595/G595)*100</f>
        <v>79.0066777963272</v>
      </c>
      <c r="I595" s="88" t="n">
        <v>15</v>
      </c>
      <c r="J595" s="87" t="n">
        <f aca="false">C595*L595</f>
        <v>1.276</v>
      </c>
      <c r="K595" s="86" t="n">
        <f aca="false">J595*3.67</f>
        <v>4.68292</v>
      </c>
      <c r="L595" s="86" t="n">
        <v>0.44</v>
      </c>
      <c r="M595" s="87" t="n">
        <f aca="false">(N595*O595)+(P595+Q595+R595)</f>
        <v>400.36</v>
      </c>
      <c r="N595" s="62" t="n">
        <v>424</v>
      </c>
      <c r="O595" s="0" t="n">
        <f aca="false">IF(Z595="Дизельное топливо",2.6,
 IF(Z595="Бензин",2.3,
 IF(Z595="Минеральные удобрения",0.89, IF(Z595="Пестициды",4.93,
 IF(Z595="Электроэнергия",0.5,"Введите коректное значение" )))))</f>
        <v>0.89</v>
      </c>
      <c r="P595" s="88" t="n">
        <v>13</v>
      </c>
      <c r="Q595" s="88" t="n">
        <v>1</v>
      </c>
      <c r="R595" s="88" t="n">
        <v>9</v>
      </c>
      <c r="S595" s="86" t="n">
        <f aca="false">M595+J595+E595+H595</f>
        <v>480.865091589431</v>
      </c>
      <c r="T595" s="86"/>
      <c r="U595" s="87" t="n">
        <f aca="false">J595-S595</f>
        <v>-479.589091589431</v>
      </c>
      <c r="V595" s="88" t="n">
        <v>59000</v>
      </c>
      <c r="W595" s="73" t="n">
        <v>5.31</v>
      </c>
      <c r="X595" s="87" t="n">
        <f aca="false">(W595+S595)/V595*100</f>
        <v>0.824025578965137</v>
      </c>
      <c r="Y595" s="0" t="str">
        <f aca="false">IF(AB595=1,"Предпосевная обработка",IF(AB595=2,"Внесение удобрений",IF(AB595=3,"Уборка","Введите коректное значение")))</f>
        <v>Введите коректное значение</v>
      </c>
      <c r="Z595" s="0" t="s">
        <v>133</v>
      </c>
      <c r="AA595" s="86"/>
      <c r="AI595" s="88"/>
    </row>
    <row r="596" customFormat="false" ht="15" hidden="false" customHeight="false" outlineLevel="0" collapsed="false">
      <c r="A596" s="59" t="n">
        <v>594</v>
      </c>
      <c r="B596" s="0" t="s">
        <v>136</v>
      </c>
      <c r="C596" s="85" t="n">
        <v>4.9</v>
      </c>
      <c r="D596" s="86" t="n">
        <v>0.645</v>
      </c>
      <c r="E596" s="87" t="n">
        <f aca="false">D596/C596</f>
        <v>0.131632653061224</v>
      </c>
      <c r="F596" s="88" t="n">
        <f aca="false">IF(B596="Предпосевная обработка",300,IF(B596="Внесение удобрений",90,IF(B596="Уборка",1893,"Введите коректное значение")))</f>
        <v>300</v>
      </c>
      <c r="G596" s="88" t="n">
        <v>2175</v>
      </c>
      <c r="H596" s="87" t="n">
        <f aca="false">(F596/G596)*100</f>
        <v>13.7931034482759</v>
      </c>
      <c r="I596" s="88" t="n">
        <v>30</v>
      </c>
      <c r="J596" s="87" t="n">
        <f aca="false">C596*L596</f>
        <v>2.156</v>
      </c>
      <c r="K596" s="86" t="n">
        <f aca="false">J596*3.67</f>
        <v>7.91252</v>
      </c>
      <c r="L596" s="86" t="n">
        <v>0.44</v>
      </c>
      <c r="M596" s="87" t="n">
        <f aca="false">(N596*O596)+(P596+Q596+R596)</f>
        <v>677.8</v>
      </c>
      <c r="N596" s="62" t="n">
        <v>286</v>
      </c>
      <c r="O596" s="0" t="n">
        <f aca="false">IF(Z596="Дизельное топливо",2.6,
 IF(Z596="Бензин",2.3,
 IF(Z596="Минеральные удобрения",0.89, IF(Z596="Пестициды",4.93,
 IF(Z596="Электроэнергия",0.5,"Введите коректное значение" )))))</f>
        <v>2.3</v>
      </c>
      <c r="P596" s="88" t="n">
        <v>10</v>
      </c>
      <c r="Q596" s="88" t="n">
        <v>1</v>
      </c>
      <c r="R596" s="88" t="n">
        <v>9</v>
      </c>
      <c r="S596" s="86" t="n">
        <f aca="false">M596+J596+E596+H596</f>
        <v>693.880736101337</v>
      </c>
      <c r="T596" s="86"/>
      <c r="U596" s="87" t="n">
        <f aca="false">J596-S596</f>
        <v>-691.724736101337</v>
      </c>
      <c r="V596" s="88" t="n">
        <v>56000</v>
      </c>
      <c r="W596" s="73" t="n">
        <v>5.518</v>
      </c>
      <c r="X596" s="87" t="n">
        <f aca="false">(W596+S596)/V596*100</f>
        <v>1.24892631446667</v>
      </c>
      <c r="Y596" s="0" t="str">
        <f aca="false">IF(AB596=1,"Предпосевная обработка",IF(AB596=2,"Внесение удобрений",IF(AB596=3,"Уборка","Введите коректное значение")))</f>
        <v>Введите коректное значение</v>
      </c>
      <c r="Z596" s="0" t="s">
        <v>135</v>
      </c>
      <c r="AA596" s="86"/>
      <c r="AI596" s="88"/>
    </row>
    <row r="597" customFormat="false" ht="15" hidden="false" customHeight="false" outlineLevel="0" collapsed="false">
      <c r="A597" s="59" t="n">
        <v>595</v>
      </c>
      <c r="B597" s="0" t="s">
        <v>136</v>
      </c>
      <c r="C597" s="85" t="n">
        <v>4.5</v>
      </c>
      <c r="D597" s="86" t="n">
        <v>0.645</v>
      </c>
      <c r="E597" s="87" t="n">
        <f aca="false">D597/C597</f>
        <v>0.143333333333333</v>
      </c>
      <c r="F597" s="88" t="n">
        <f aca="false">IF(B597="Предпосевная обработка",300,IF(B597="Внесение удобрений",90,IF(B597="Уборка",1893,"Введите коректное значение")))</f>
        <v>300</v>
      </c>
      <c r="G597" s="88" t="n">
        <v>2285</v>
      </c>
      <c r="H597" s="87" t="n">
        <f aca="false">(F597/G597)*100</f>
        <v>13.1291028446389</v>
      </c>
      <c r="I597" s="88" t="n">
        <v>18</v>
      </c>
      <c r="J597" s="87" t="n">
        <f aca="false">C597*L597</f>
        <v>1.98</v>
      </c>
      <c r="K597" s="86" t="n">
        <f aca="false">J597*3.67</f>
        <v>7.2666</v>
      </c>
      <c r="L597" s="86" t="n">
        <v>0.44</v>
      </c>
      <c r="M597" s="87" t="n">
        <f aca="false">(N597*O597)+(P597+Q597+R597)</f>
        <v>188.21</v>
      </c>
      <c r="N597" s="62" t="n">
        <v>189</v>
      </c>
      <c r="O597" s="0" t="n">
        <f aca="false">IF(Z597="Дизельное топливо",2.6,
 IF(Z597="Бензин",2.3,
 IF(Z597="Минеральные удобрения",0.89, IF(Z597="Пестициды",4.93,
 IF(Z597="Электроэнергия",0.5,"Введите коректное значение" )))))</f>
        <v>0.89</v>
      </c>
      <c r="P597" s="88" t="n">
        <v>11</v>
      </c>
      <c r="Q597" s="88" t="n">
        <v>2</v>
      </c>
      <c r="R597" s="88" t="n">
        <v>7</v>
      </c>
      <c r="S597" s="86" t="n">
        <f aca="false">M597+J597+E597+H597</f>
        <v>203.462436177972</v>
      </c>
      <c r="T597" s="86"/>
      <c r="U597" s="87" t="n">
        <f aca="false">J597-S597</f>
        <v>-201.482436177972</v>
      </c>
      <c r="V597" s="88" t="n">
        <v>51000</v>
      </c>
      <c r="W597" s="73" t="n">
        <v>4.524</v>
      </c>
      <c r="X597" s="87" t="n">
        <f aca="false">(W597+S597)/V597*100</f>
        <v>0.407816541525436</v>
      </c>
      <c r="Y597" s="0" t="str">
        <f aca="false">IF(AB597=1,"Предпосевная обработка",IF(AB597=2,"Внесение удобрений",IF(AB597=3,"Уборка","Введите коректное значение")))</f>
        <v>Введите коректное значение</v>
      </c>
      <c r="Z597" s="0" t="s">
        <v>133</v>
      </c>
      <c r="AA597" s="86"/>
      <c r="AI597" s="88"/>
    </row>
    <row r="598" customFormat="false" ht="15" hidden="false" customHeight="false" outlineLevel="0" collapsed="false">
      <c r="A598" s="59" t="n">
        <v>596</v>
      </c>
      <c r="B598" s="0" t="s">
        <v>132</v>
      </c>
      <c r="C598" s="85" t="n">
        <v>1.5</v>
      </c>
      <c r="D598" s="86" t="n">
        <v>0.645</v>
      </c>
      <c r="E598" s="87" t="n">
        <f aca="false">D598/C598</f>
        <v>0.43</v>
      </c>
      <c r="F598" s="88" t="n">
        <f aca="false">IF(B598="Предпосевная обработка",300,IF(B598="Внесение удобрений",90,IF(B598="Уборка",1893,"Введите коректное значение")))</f>
        <v>1893</v>
      </c>
      <c r="G598" s="88" t="n">
        <v>2086</v>
      </c>
      <c r="H598" s="87" t="n">
        <f aca="false">(F598/G598)*100</f>
        <v>90.7478427612656</v>
      </c>
      <c r="I598" s="88" t="n">
        <v>10</v>
      </c>
      <c r="J598" s="87" t="n">
        <f aca="false">C598*L598</f>
        <v>0.66</v>
      </c>
      <c r="K598" s="86" t="n">
        <f aca="false">J598*3.67</f>
        <v>2.4222</v>
      </c>
      <c r="L598" s="86" t="n">
        <v>0.44</v>
      </c>
      <c r="M598" s="87" t="n">
        <f aca="false">(N598*O598)+(P598+Q598+R598)</f>
        <v>72.5</v>
      </c>
      <c r="N598" s="62" t="n">
        <v>105</v>
      </c>
      <c r="O598" s="0" t="n">
        <f aca="false">IF(Z598="Дизельное топливо",2.6,
 IF(Z598="Бензин",2.3,
 IF(Z598="Минеральные удобрения",0.89, IF(Z598="Пестициды",4.93,
 IF(Z598="Электроэнергия",0.5,"Введите коректное значение" )))))</f>
        <v>0.5</v>
      </c>
      <c r="P598" s="88" t="n">
        <v>10</v>
      </c>
      <c r="Q598" s="88" t="n">
        <v>1</v>
      </c>
      <c r="R598" s="88" t="n">
        <v>9</v>
      </c>
      <c r="S598" s="86" t="n">
        <f aca="false">M598+J598+E598+H598</f>
        <v>164.337842761266</v>
      </c>
      <c r="T598" s="86"/>
      <c r="U598" s="87" t="n">
        <f aca="false">J598-S598</f>
        <v>-163.677842761266</v>
      </c>
      <c r="V598" s="88" t="n">
        <v>59000</v>
      </c>
      <c r="W598" s="73" t="n">
        <v>4.368</v>
      </c>
      <c r="X598" s="87" t="n">
        <f aca="false">(W598+S598)/V598*100</f>
        <v>0.285942106375026</v>
      </c>
      <c r="Y598" s="0" t="str">
        <f aca="false">IF(AB598=1,"Предпосевная обработка",IF(AB598=2,"Внесение удобрений",IF(AB598=3,"Уборка","Введите коректное значение")))</f>
        <v>Введите коректное значение</v>
      </c>
      <c r="Z598" s="0" t="s">
        <v>139</v>
      </c>
      <c r="AA598" s="86"/>
      <c r="AI598" s="88"/>
    </row>
    <row r="599" customFormat="false" ht="15" hidden="false" customHeight="false" outlineLevel="0" collapsed="false">
      <c r="A599" s="59" t="n">
        <v>597</v>
      </c>
      <c r="B599" s="0" t="s">
        <v>134</v>
      </c>
      <c r="C599" s="85" t="n">
        <v>1.9</v>
      </c>
      <c r="D599" s="86" t="n">
        <v>0.645</v>
      </c>
      <c r="E599" s="87" t="n">
        <f aca="false">D599/C599</f>
        <v>0.339473684210526</v>
      </c>
      <c r="F599" s="88" t="n">
        <f aca="false">IF(B599="Предпосевная обработка",300,IF(B599="Внесение удобрений",90,IF(B599="Уборка",1893,"Введите коректное значение")))</f>
        <v>90</v>
      </c>
      <c r="G599" s="88" t="n">
        <v>2021</v>
      </c>
      <c r="H599" s="87" t="n">
        <f aca="false">(F599/G599)*100</f>
        <v>4.45324096981692</v>
      </c>
      <c r="I599" s="88" t="n">
        <v>18</v>
      </c>
      <c r="J599" s="87" t="n">
        <f aca="false">C599*L599</f>
        <v>0.836</v>
      </c>
      <c r="K599" s="86" t="n">
        <f aca="false">J599*3.67</f>
        <v>3.06812</v>
      </c>
      <c r="L599" s="86" t="n">
        <v>0.44</v>
      </c>
      <c r="M599" s="87" t="n">
        <f aca="false">(N599*O599)+(P599+Q599+R599)</f>
        <v>570.6</v>
      </c>
      <c r="N599" s="62" t="n">
        <v>211</v>
      </c>
      <c r="O599" s="0" t="n">
        <f aca="false">IF(Z599="Дизельное топливо",2.6,
 IF(Z599="Бензин",2.3,
 IF(Z599="Минеральные удобрения",0.89, IF(Z599="Пестициды",4.93,
 IF(Z599="Электроэнергия",0.5,"Введите коректное значение" )))))</f>
        <v>2.6</v>
      </c>
      <c r="P599" s="88" t="n">
        <v>14</v>
      </c>
      <c r="Q599" s="88" t="n">
        <v>1</v>
      </c>
      <c r="R599" s="88" t="n">
        <v>7</v>
      </c>
      <c r="S599" s="86" t="n">
        <f aca="false">M599+J599+E599+H599</f>
        <v>576.228714654027</v>
      </c>
      <c r="T599" s="86"/>
      <c r="U599" s="87" t="n">
        <f aca="false">J599-S599</f>
        <v>-575.392714654027</v>
      </c>
      <c r="V599" s="88" t="n">
        <v>47000</v>
      </c>
      <c r="W599" s="73" t="n">
        <v>4.2</v>
      </c>
      <c r="X599" s="87" t="n">
        <f aca="false">(W599+S599)/V599*100</f>
        <v>1.23495471202985</v>
      </c>
      <c r="Y599" s="0" t="str">
        <f aca="false">IF(AB599=1,"Предпосевная обработка",IF(AB599=2,"Внесение удобрений",IF(AB599=3,"Уборка","Введите коректное значение")))</f>
        <v>Введите коректное значение</v>
      </c>
      <c r="Z599" s="0" t="s">
        <v>137</v>
      </c>
      <c r="AA599" s="86"/>
      <c r="AI599" s="88"/>
    </row>
    <row r="600" customFormat="false" ht="15" hidden="false" customHeight="false" outlineLevel="0" collapsed="false">
      <c r="A600" s="59" t="n">
        <v>598</v>
      </c>
      <c r="B600" s="0" t="s">
        <v>132</v>
      </c>
      <c r="C600" s="85" t="n">
        <v>3.3</v>
      </c>
      <c r="D600" s="86" t="n">
        <v>0.645</v>
      </c>
      <c r="E600" s="87" t="n">
        <f aca="false">D600/C600</f>
        <v>0.195454545454545</v>
      </c>
      <c r="F600" s="88" t="n">
        <f aca="false">IF(B600="Предпосевная обработка",300,IF(B600="Внесение удобрений",90,IF(B600="Уборка",1893,"Введите коректное значение")))</f>
        <v>1893</v>
      </c>
      <c r="G600" s="88" t="n">
        <v>2409</v>
      </c>
      <c r="H600" s="87" t="n">
        <f aca="false">(F600/G600)*100</f>
        <v>78.5803237858032</v>
      </c>
      <c r="I600" s="88" t="n">
        <v>12</v>
      </c>
      <c r="J600" s="87" t="n">
        <f aca="false">C600*L600</f>
        <v>1.452</v>
      </c>
      <c r="K600" s="86" t="n">
        <f aca="false">J600*3.67</f>
        <v>5.32884</v>
      </c>
      <c r="L600" s="86" t="n">
        <v>0.44</v>
      </c>
      <c r="M600" s="87" t="n">
        <f aca="false">(N600*O600)+(P600+Q600+R600)</f>
        <v>199.22</v>
      </c>
      <c r="N600" s="62" t="n">
        <v>198</v>
      </c>
      <c r="O600" s="0" t="n">
        <f aca="false">IF(Z600="Дизельное топливо",2.6,
 IF(Z600="Бензин",2.3,
 IF(Z600="Минеральные удобрения",0.89, IF(Z600="Пестициды",4.93,
 IF(Z600="Электроэнергия",0.5,"Введите коректное значение" )))))</f>
        <v>0.89</v>
      </c>
      <c r="P600" s="88" t="n">
        <v>13</v>
      </c>
      <c r="Q600" s="88" t="n">
        <v>1</v>
      </c>
      <c r="R600" s="88" t="n">
        <v>9</v>
      </c>
      <c r="S600" s="86" t="n">
        <f aca="false">M600+J600+E600+H600</f>
        <v>279.447778331258</v>
      </c>
      <c r="T600" s="86"/>
      <c r="U600" s="87" t="n">
        <f aca="false">J600-S600</f>
        <v>-277.995778331258</v>
      </c>
      <c r="V600" s="88" t="n">
        <v>48000</v>
      </c>
      <c r="W600" s="73" t="n">
        <v>3.864</v>
      </c>
      <c r="X600" s="87" t="n">
        <f aca="false">(W600+S600)/V600*100</f>
        <v>0.590232871523454</v>
      </c>
      <c r="Y600" s="0" t="str">
        <f aca="false">IF(AB600=1,"Предпосевная обработка",IF(AB600=2,"Внесение удобрений",IF(AB600=3,"Уборка","Введите коректное значение")))</f>
        <v>Введите коректное значение</v>
      </c>
      <c r="Z600" s="0" t="s">
        <v>133</v>
      </c>
      <c r="AA600" s="86"/>
      <c r="AI600" s="88"/>
    </row>
    <row r="601" customFormat="false" ht="15" hidden="false" customHeight="false" outlineLevel="0" collapsed="false">
      <c r="A601" s="59" t="n">
        <v>599</v>
      </c>
      <c r="B601" s="0" t="s">
        <v>136</v>
      </c>
      <c r="C601" s="85" t="n">
        <v>1.4</v>
      </c>
      <c r="D601" s="86" t="n">
        <v>0.645</v>
      </c>
      <c r="E601" s="87" t="n">
        <f aca="false">D601/C601</f>
        <v>0.460714285714286</v>
      </c>
      <c r="F601" s="88" t="n">
        <f aca="false">IF(B601="Предпосевная обработка",300,IF(B601="Внесение удобрений",90,IF(B601="Уборка",1893,"Введите коректное значение")))</f>
        <v>300</v>
      </c>
      <c r="G601" s="88" t="n">
        <v>2055</v>
      </c>
      <c r="H601" s="87" t="n">
        <f aca="false">(F601/G601)*100</f>
        <v>14.5985401459854</v>
      </c>
      <c r="I601" s="88" t="n">
        <v>20</v>
      </c>
      <c r="J601" s="87" t="n">
        <f aca="false">C601*L601</f>
        <v>0.616</v>
      </c>
      <c r="K601" s="86" t="n">
        <f aca="false">J601*3.67</f>
        <v>2.26072</v>
      </c>
      <c r="L601" s="86" t="n">
        <v>0.44</v>
      </c>
      <c r="M601" s="87" t="n">
        <f aca="false">(N601*O601)+(P601+Q601+R601)</f>
        <v>1123.8</v>
      </c>
      <c r="N601" s="62" t="n">
        <v>423</v>
      </c>
      <c r="O601" s="0" t="n">
        <f aca="false">IF(Z601="Дизельное топливо",2.6,
 IF(Z601="Бензин",2.3,
 IF(Z601="Минеральные удобрения",0.89, IF(Z601="Пестициды",4.93,
 IF(Z601="Электроэнергия",0.5,"Введите коректное значение" )))))</f>
        <v>2.6</v>
      </c>
      <c r="P601" s="88" t="n">
        <v>14</v>
      </c>
      <c r="Q601" s="88" t="n">
        <v>1</v>
      </c>
      <c r="R601" s="88" t="n">
        <v>9</v>
      </c>
      <c r="S601" s="86" t="n">
        <f aca="false">M601+J601+E601+H601</f>
        <v>1139.4752544317</v>
      </c>
      <c r="T601" s="86"/>
      <c r="U601" s="87" t="n">
        <f aca="false">J601-S601</f>
        <v>-1138.8592544317</v>
      </c>
      <c r="V601" s="88" t="n">
        <v>57000</v>
      </c>
      <c r="W601" s="73" t="n">
        <v>5.734</v>
      </c>
      <c r="X601" s="87" t="n">
        <f aca="false">(W601+S601)/V601*100</f>
        <v>2.00913904286263</v>
      </c>
      <c r="Y601" s="0" t="str">
        <f aca="false">IF(AB601=1,"Предпосевная обработка",IF(AB601=2,"Внесение удобрений",IF(AB601=3,"Уборка","Введите коректное значение")))</f>
        <v>Введите коректное значение</v>
      </c>
      <c r="Z601" s="0" t="s">
        <v>137</v>
      </c>
      <c r="AA601" s="86"/>
      <c r="AI601" s="88"/>
    </row>
    <row r="602" customFormat="false" ht="15" hidden="false" customHeight="false" outlineLevel="0" collapsed="false">
      <c r="A602" s="59" t="n">
        <v>600</v>
      </c>
      <c r="B602" s="0" t="s">
        <v>136</v>
      </c>
      <c r="C602" s="85" t="n">
        <v>2.2</v>
      </c>
      <c r="D602" s="86" t="n">
        <v>0.645</v>
      </c>
      <c r="E602" s="87" t="n">
        <f aca="false">D602/C602</f>
        <v>0.293181818181818</v>
      </c>
      <c r="F602" s="88" t="n">
        <f aca="false">IF(B602="Предпосевная обработка",300,IF(B602="Внесение удобрений",90,IF(B602="Уборка",1893,"Введите коректное значение")))</f>
        <v>300</v>
      </c>
      <c r="G602" s="88" t="n">
        <v>2452</v>
      </c>
      <c r="H602" s="87" t="n">
        <f aca="false">(F602/G602)*100</f>
        <v>12.2349102773246</v>
      </c>
      <c r="I602" s="88" t="n">
        <v>21</v>
      </c>
      <c r="J602" s="87" t="n">
        <f aca="false">C602*L602</f>
        <v>0.968</v>
      </c>
      <c r="K602" s="86" t="n">
        <f aca="false">J602*3.67</f>
        <v>3.55256</v>
      </c>
      <c r="L602" s="86" t="n">
        <v>0.44</v>
      </c>
      <c r="M602" s="87" t="n">
        <f aca="false">(N602*O602)+(P602+Q602+R602)</f>
        <v>673.6</v>
      </c>
      <c r="N602" s="62" t="n">
        <v>251</v>
      </c>
      <c r="O602" s="0" t="n">
        <f aca="false">IF(Z602="Дизельное топливо",2.6,
 IF(Z602="Бензин",2.3,
 IF(Z602="Минеральные удобрения",0.89, IF(Z602="Пестициды",4.93,
 IF(Z602="Электроэнергия",0.5,"Введите коректное значение" )))))</f>
        <v>2.6</v>
      </c>
      <c r="P602" s="88" t="n">
        <v>12</v>
      </c>
      <c r="Q602" s="88" t="n">
        <v>2</v>
      </c>
      <c r="R602" s="88" t="n">
        <v>7</v>
      </c>
      <c r="S602" s="86" t="n">
        <f aca="false">M602+J602+E602+H602</f>
        <v>687.096092095506</v>
      </c>
      <c r="T602" s="86"/>
      <c r="U602" s="87" t="n">
        <f aca="false">J602-S602</f>
        <v>-686.128092095506</v>
      </c>
      <c r="V602" s="88" t="n">
        <v>46000</v>
      </c>
      <c r="W602" s="73" t="n">
        <v>6.424</v>
      </c>
      <c r="X602" s="87" t="n">
        <f aca="false">(W602+S602)/V602*100</f>
        <v>1.50765237412067</v>
      </c>
      <c r="Y602" s="0" t="str">
        <f aca="false">IF(AB602=1,"Предпосевная обработка",IF(AB602=2,"Внесение удобрений",IF(AB602=3,"Уборка","Введите коректное значение")))</f>
        <v>Введите коректное значение</v>
      </c>
      <c r="Z602" s="0" t="s">
        <v>137</v>
      </c>
      <c r="AA602" s="86"/>
      <c r="AI602" s="88"/>
    </row>
    <row r="603" customFormat="false" ht="15" hidden="false" customHeight="false" outlineLevel="0" collapsed="false">
      <c r="A603" s="59" t="n">
        <v>601</v>
      </c>
      <c r="B603" s="0" t="s">
        <v>132</v>
      </c>
      <c r="C603" s="85" t="n">
        <v>2.3</v>
      </c>
      <c r="D603" s="86" t="n">
        <v>0.645</v>
      </c>
      <c r="E603" s="87" t="n">
        <f aca="false">D603/C603</f>
        <v>0.280434782608696</v>
      </c>
      <c r="F603" s="88" t="n">
        <f aca="false">IF(B603="Предпосевная обработка",300,IF(B603="Внесение удобрений",90,IF(B603="Уборка",1893,"Введите коректное значение")))</f>
        <v>1893</v>
      </c>
      <c r="G603" s="88" t="n">
        <v>2295</v>
      </c>
      <c r="H603" s="87" t="n">
        <f aca="false">(F603/G603)*100</f>
        <v>82.483660130719</v>
      </c>
      <c r="I603" s="88" t="n">
        <v>29</v>
      </c>
      <c r="J603" s="87" t="n">
        <f aca="false">C603*L603</f>
        <v>1.012</v>
      </c>
      <c r="K603" s="86" t="n">
        <f aca="false">J603*3.67</f>
        <v>3.71404</v>
      </c>
      <c r="L603" s="86" t="n">
        <v>0.44</v>
      </c>
      <c r="M603" s="87" t="n">
        <f aca="false">(N603*O603)+(P603+Q603+R603)</f>
        <v>2291.8</v>
      </c>
      <c r="N603" s="62" t="n">
        <v>460</v>
      </c>
      <c r="O603" s="0" t="n">
        <f aca="false">IF(Z603="Дизельное топливо",2.6,
 IF(Z603="Бензин",2.3,
 IF(Z603="Минеральные удобрения",0.89, IF(Z603="Пестициды",4.93,
 IF(Z603="Электроэнергия",0.5,"Введите коректное значение" )))))</f>
        <v>4.93</v>
      </c>
      <c r="P603" s="88" t="n">
        <v>14</v>
      </c>
      <c r="Q603" s="88" t="n">
        <v>2</v>
      </c>
      <c r="R603" s="88" t="n">
        <v>8</v>
      </c>
      <c r="S603" s="86" t="n">
        <f aca="false">M603+J603+E603+H603</f>
        <v>2375.57609491333</v>
      </c>
      <c r="T603" s="86"/>
      <c r="U603" s="87" t="n">
        <f aca="false">J603-S603</f>
        <v>-2374.56409491333</v>
      </c>
      <c r="V603" s="88" t="n">
        <v>53000</v>
      </c>
      <c r="W603" s="73" t="n">
        <v>6.825</v>
      </c>
      <c r="X603" s="87" t="n">
        <f aca="false">(W603+S603)/V603*100</f>
        <v>4.49509640549684</v>
      </c>
      <c r="Y603" s="0" t="str">
        <f aca="false">IF(AB603=1,"Предпосевная обработка",IF(AB603=2,"Внесение удобрений",IF(AB603=3,"Уборка","Введите коректное значение")))</f>
        <v>Введите коректное значение</v>
      </c>
      <c r="Z603" s="0" t="s">
        <v>138</v>
      </c>
      <c r="AA603" s="86"/>
      <c r="AI603" s="88"/>
    </row>
    <row r="604" customFormat="false" ht="15" hidden="false" customHeight="false" outlineLevel="0" collapsed="false">
      <c r="A604" s="59" t="n">
        <v>602</v>
      </c>
      <c r="B604" s="0" t="s">
        <v>134</v>
      </c>
      <c r="C604" s="85" t="n">
        <v>1.4</v>
      </c>
      <c r="D604" s="86" t="n">
        <v>0.645</v>
      </c>
      <c r="E604" s="87" t="n">
        <f aca="false">D604/C604</f>
        <v>0.460714285714286</v>
      </c>
      <c r="F604" s="88" t="n">
        <f aca="false">IF(B604="Предпосевная обработка",300,IF(B604="Внесение удобрений",90,IF(B604="Уборка",1893,"Введите коректное значение")))</f>
        <v>90</v>
      </c>
      <c r="G604" s="88" t="n">
        <v>2178</v>
      </c>
      <c r="H604" s="87" t="n">
        <f aca="false">(F604/G604)*100</f>
        <v>4.13223140495868</v>
      </c>
      <c r="I604" s="88" t="n">
        <v>10</v>
      </c>
      <c r="J604" s="87" t="n">
        <f aca="false">C604*L604</f>
        <v>0.616</v>
      </c>
      <c r="K604" s="86" t="n">
        <f aca="false">J604*3.67</f>
        <v>2.26072</v>
      </c>
      <c r="L604" s="86" t="n">
        <v>0.44</v>
      </c>
      <c r="M604" s="87" t="n">
        <f aca="false">(N604*O604)+(P604+Q604+R604)</f>
        <v>832.45</v>
      </c>
      <c r="N604" s="62" t="n">
        <v>165</v>
      </c>
      <c r="O604" s="0" t="n">
        <f aca="false">IF(Z604="Дизельное топливо",2.6,
 IF(Z604="Бензин",2.3,
 IF(Z604="Минеральные удобрения",0.89, IF(Z604="Пестициды",4.93,
 IF(Z604="Электроэнергия",0.5,"Введите коректное значение" )))))</f>
        <v>4.93</v>
      </c>
      <c r="P604" s="88" t="n">
        <v>11</v>
      </c>
      <c r="Q604" s="88" t="n">
        <v>1</v>
      </c>
      <c r="R604" s="88" t="n">
        <v>7</v>
      </c>
      <c r="S604" s="86" t="n">
        <f aca="false">M604+J604+E604+H604</f>
        <v>837.658945690673</v>
      </c>
      <c r="T604" s="86"/>
      <c r="U604" s="87" t="n">
        <f aca="false">J604-S604</f>
        <v>-837.042945690673</v>
      </c>
      <c r="V604" s="88" t="n">
        <v>65000</v>
      </c>
      <c r="W604" s="73" t="n">
        <v>6.072</v>
      </c>
      <c r="X604" s="87" t="n">
        <f aca="false">(W604+S604)/V604*100</f>
        <v>1.29804760875488</v>
      </c>
      <c r="Y604" s="0" t="str">
        <f aca="false">IF(AB604=1,"Предпосевная обработка",IF(AB604=2,"Внесение удобрений",IF(AB604=3,"Уборка","Введите коректное значение")))</f>
        <v>Введите коректное значение</v>
      </c>
      <c r="Z604" s="0" t="s">
        <v>138</v>
      </c>
      <c r="AA604" s="86"/>
      <c r="AI604" s="88"/>
    </row>
    <row r="605" customFormat="false" ht="15" hidden="false" customHeight="false" outlineLevel="0" collapsed="false">
      <c r="A605" s="59" t="n">
        <v>603</v>
      </c>
      <c r="B605" s="0" t="s">
        <v>134</v>
      </c>
      <c r="C605" s="85" t="n">
        <v>2</v>
      </c>
      <c r="D605" s="86" t="n">
        <v>0.645</v>
      </c>
      <c r="E605" s="87" t="n">
        <f aca="false">D605/C605</f>
        <v>0.3225</v>
      </c>
      <c r="F605" s="88" t="n">
        <f aca="false">IF(B605="Предпосевная обработка",300,IF(B605="Внесение удобрений",90,IF(B605="Уборка",1893,"Введите коректное значение")))</f>
        <v>90</v>
      </c>
      <c r="G605" s="88" t="n">
        <v>2192</v>
      </c>
      <c r="H605" s="87" t="n">
        <f aca="false">(F605/G605)*100</f>
        <v>4.10583941605839</v>
      </c>
      <c r="I605" s="88" t="n">
        <v>17</v>
      </c>
      <c r="J605" s="87" t="n">
        <f aca="false">C605*L605</f>
        <v>0.88</v>
      </c>
      <c r="K605" s="86" t="n">
        <f aca="false">J605*3.67</f>
        <v>3.2296</v>
      </c>
      <c r="L605" s="86" t="n">
        <v>0.44</v>
      </c>
      <c r="M605" s="87" t="n">
        <f aca="false">(N605*O605)+(P605+Q605+R605)</f>
        <v>826.4</v>
      </c>
      <c r="N605" s="62" t="n">
        <v>309</v>
      </c>
      <c r="O605" s="0" t="n">
        <f aca="false">IF(Z605="Дизельное топливо",2.6,
 IF(Z605="Бензин",2.3,
 IF(Z605="Минеральные удобрения",0.89, IF(Z605="Пестициды",4.93,
 IF(Z605="Электроэнергия",0.5,"Введите коректное значение" )))))</f>
        <v>2.6</v>
      </c>
      <c r="P605" s="88" t="n">
        <v>13</v>
      </c>
      <c r="Q605" s="88" t="n">
        <v>1</v>
      </c>
      <c r="R605" s="88" t="n">
        <v>9</v>
      </c>
      <c r="S605" s="86" t="n">
        <f aca="false">M605+J605+E605+H605</f>
        <v>831.708339416058</v>
      </c>
      <c r="T605" s="86"/>
      <c r="U605" s="87" t="n">
        <f aca="false">J605-S605</f>
        <v>-830.828339416058</v>
      </c>
      <c r="V605" s="88" t="n">
        <v>57000</v>
      </c>
      <c r="W605" s="73" t="n">
        <v>6.408</v>
      </c>
      <c r="X605" s="87" t="n">
        <f aca="false">(W605+S605)/V605*100</f>
        <v>1.47037954283519</v>
      </c>
      <c r="Y605" s="0" t="str">
        <f aca="false">IF(AB605=1,"Предпосевная обработка",IF(AB605=2,"Внесение удобрений",IF(AB605=3,"Уборка","Введите коректное значение")))</f>
        <v>Введите коректное значение</v>
      </c>
      <c r="Z605" s="0" t="s">
        <v>137</v>
      </c>
      <c r="AA605" s="86"/>
      <c r="AI605" s="88"/>
    </row>
    <row r="606" customFormat="false" ht="15" hidden="false" customHeight="false" outlineLevel="0" collapsed="false">
      <c r="A606" s="59" t="n">
        <v>604</v>
      </c>
      <c r="B606" s="0" t="s">
        <v>132</v>
      </c>
      <c r="C606" s="85" t="n">
        <v>3.5</v>
      </c>
      <c r="D606" s="86" t="n">
        <v>0.645</v>
      </c>
      <c r="E606" s="87" t="n">
        <f aca="false">D606/C606</f>
        <v>0.184285714285714</v>
      </c>
      <c r="F606" s="88" t="n">
        <f aca="false">IF(B606="Предпосевная обработка",300,IF(B606="Внесение удобрений",90,IF(B606="Уборка",1893,"Введите коректное значение")))</f>
        <v>1893</v>
      </c>
      <c r="G606" s="88" t="n">
        <v>2174</v>
      </c>
      <c r="H606" s="87" t="n">
        <f aca="false">(F606/G606)*100</f>
        <v>87.0745170193192</v>
      </c>
      <c r="I606" s="88" t="n">
        <v>16</v>
      </c>
      <c r="J606" s="87" t="n">
        <f aca="false">C606*L606</f>
        <v>1.54</v>
      </c>
      <c r="K606" s="86" t="n">
        <f aca="false">J606*3.67</f>
        <v>5.6518</v>
      </c>
      <c r="L606" s="86" t="n">
        <v>0.44</v>
      </c>
      <c r="M606" s="87" t="n">
        <f aca="false">(N606*O606)+(P606+Q606+R606)</f>
        <v>215.5</v>
      </c>
      <c r="N606" s="62" t="n">
        <v>385</v>
      </c>
      <c r="O606" s="0" t="n">
        <f aca="false">IF(Z606="Дизельное топливо",2.6,
 IF(Z606="Бензин",2.3,
 IF(Z606="Минеральные удобрения",0.89, IF(Z606="Пестициды",4.93,
 IF(Z606="Электроэнергия",0.5,"Введите коректное значение" )))))</f>
        <v>0.5</v>
      </c>
      <c r="P606" s="88" t="n">
        <v>14</v>
      </c>
      <c r="Q606" s="88" t="n">
        <v>2</v>
      </c>
      <c r="R606" s="88" t="n">
        <v>7</v>
      </c>
      <c r="S606" s="86" t="n">
        <f aca="false">M606+J606+E606+H606</f>
        <v>304.298802733605</v>
      </c>
      <c r="T606" s="86"/>
      <c r="U606" s="87" t="n">
        <f aca="false">J606-S606</f>
        <v>-302.758802733605</v>
      </c>
      <c r="V606" s="88" t="n">
        <v>57000</v>
      </c>
      <c r="W606" s="73" t="n">
        <v>3.87</v>
      </c>
      <c r="X606" s="87" t="n">
        <f aca="false">(W606+S606)/V606*100</f>
        <v>0.540647022339658</v>
      </c>
      <c r="Y606" s="0" t="str">
        <f aca="false">IF(AB606=1,"Предпосевная обработка",IF(AB606=2,"Внесение удобрений",IF(AB606=3,"Уборка","Введите коректное значение")))</f>
        <v>Введите коректное значение</v>
      </c>
      <c r="Z606" s="0" t="s">
        <v>139</v>
      </c>
      <c r="AA606" s="86"/>
      <c r="AI606" s="88"/>
    </row>
    <row r="607" customFormat="false" ht="15" hidden="false" customHeight="false" outlineLevel="0" collapsed="false">
      <c r="A607" s="59" t="n">
        <v>605</v>
      </c>
      <c r="B607" s="0" t="s">
        <v>136</v>
      </c>
      <c r="C607" s="85" t="n">
        <v>0.8</v>
      </c>
      <c r="D607" s="86" t="n">
        <v>0.645</v>
      </c>
      <c r="E607" s="87" t="n">
        <f aca="false">D607/C607</f>
        <v>0.80625</v>
      </c>
      <c r="F607" s="88" t="n">
        <f aca="false">IF(B607="Предпосевная обработка",300,IF(B607="Внесение удобрений",90,IF(B607="Уборка",1893,"Введите коректное значение")))</f>
        <v>300</v>
      </c>
      <c r="G607" s="88" t="n">
        <v>2385</v>
      </c>
      <c r="H607" s="87" t="n">
        <f aca="false">(F607/G607)*100</f>
        <v>12.5786163522013</v>
      </c>
      <c r="I607" s="88" t="n">
        <v>10</v>
      </c>
      <c r="J607" s="87" t="n">
        <f aca="false">C607*L607</f>
        <v>0.352</v>
      </c>
      <c r="K607" s="86" t="n">
        <f aca="false">J607*3.67</f>
        <v>1.29184</v>
      </c>
      <c r="L607" s="86" t="n">
        <v>0.44</v>
      </c>
      <c r="M607" s="87" t="n">
        <f aca="false">(N607*O607)+(P607+Q607+R607)</f>
        <v>777.7</v>
      </c>
      <c r="N607" s="62" t="n">
        <v>329</v>
      </c>
      <c r="O607" s="0" t="n">
        <f aca="false">IF(Z607="Дизельное топливо",2.6,
 IF(Z607="Бензин",2.3,
 IF(Z607="Минеральные удобрения",0.89, IF(Z607="Пестициды",4.93,
 IF(Z607="Электроэнергия",0.5,"Введите коректное значение" )))))</f>
        <v>2.3</v>
      </c>
      <c r="P607" s="88" t="n">
        <v>11</v>
      </c>
      <c r="Q607" s="88" t="n">
        <v>2</v>
      </c>
      <c r="R607" s="88" t="n">
        <v>8</v>
      </c>
      <c r="S607" s="86" t="n">
        <f aca="false">M607+J607+E607+H607</f>
        <v>791.436866352201</v>
      </c>
      <c r="T607" s="86"/>
      <c r="U607" s="87" t="n">
        <f aca="false">J607-S607</f>
        <v>-791.084866352201</v>
      </c>
      <c r="V607" s="88" t="n">
        <v>55000</v>
      </c>
      <c r="W607" s="73" t="n">
        <v>6.188</v>
      </c>
      <c r="X607" s="87" t="n">
        <f aca="false">(W607+S607)/V607*100</f>
        <v>1.45022702973128</v>
      </c>
      <c r="Y607" s="0" t="str">
        <f aca="false">IF(AB607=1,"Предпосевная обработка",IF(AB607=2,"Внесение удобрений",IF(AB607=3,"Уборка","Введите коректное значение")))</f>
        <v>Введите коректное значение</v>
      </c>
      <c r="Z607" s="0" t="s">
        <v>135</v>
      </c>
      <c r="AA607" s="86"/>
      <c r="AI607" s="88"/>
    </row>
    <row r="608" customFormat="false" ht="15" hidden="false" customHeight="false" outlineLevel="0" collapsed="false">
      <c r="A608" s="59" t="n">
        <v>606</v>
      </c>
      <c r="B608" s="0" t="s">
        <v>136</v>
      </c>
      <c r="C608" s="85" t="n">
        <v>1.2</v>
      </c>
      <c r="D608" s="86" t="n">
        <v>0.645</v>
      </c>
      <c r="E608" s="87" t="n">
        <f aca="false">D608/C608</f>
        <v>0.5375</v>
      </c>
      <c r="F608" s="88" t="n">
        <f aca="false">IF(B608="Предпосевная обработка",300,IF(B608="Внесение удобрений",90,IF(B608="Уборка",1893,"Введите коректное значение")))</f>
        <v>300</v>
      </c>
      <c r="G608" s="88" t="n">
        <v>2025</v>
      </c>
      <c r="H608" s="87" t="n">
        <f aca="false">(F608/G608)*100</f>
        <v>14.8148148148148</v>
      </c>
      <c r="I608" s="88" t="n">
        <v>27</v>
      </c>
      <c r="J608" s="87" t="n">
        <f aca="false">C608*L608</f>
        <v>0.528</v>
      </c>
      <c r="K608" s="86" t="n">
        <f aca="false">J608*3.67</f>
        <v>1.93776</v>
      </c>
      <c r="L608" s="86" t="n">
        <v>0.44</v>
      </c>
      <c r="M608" s="87" t="n">
        <f aca="false">(N608*O608)+(P608+Q608+R608)</f>
        <v>403.8</v>
      </c>
      <c r="N608" s="62" t="n">
        <v>148</v>
      </c>
      <c r="O608" s="0" t="n">
        <f aca="false">IF(Z608="Дизельное топливо",2.6,
 IF(Z608="Бензин",2.3,
 IF(Z608="Минеральные удобрения",0.89, IF(Z608="Пестициды",4.93,
 IF(Z608="Электроэнергия",0.5,"Введите коректное значение" )))))</f>
        <v>2.6</v>
      </c>
      <c r="P608" s="88" t="n">
        <v>10</v>
      </c>
      <c r="Q608" s="88" t="n">
        <v>2</v>
      </c>
      <c r="R608" s="88" t="n">
        <v>7</v>
      </c>
      <c r="S608" s="86" t="n">
        <f aca="false">M608+J608+E608+H608</f>
        <v>419.680314814815</v>
      </c>
      <c r="T608" s="86"/>
      <c r="U608" s="87" t="n">
        <f aca="false">J608-S608</f>
        <v>-419.152314814815</v>
      </c>
      <c r="V608" s="88" t="n">
        <v>48000</v>
      </c>
      <c r="W608" s="73" t="n">
        <v>5.096</v>
      </c>
      <c r="X608" s="87" t="n">
        <f aca="false">(W608+S608)/V608*100</f>
        <v>0.884950655864198</v>
      </c>
      <c r="Y608" s="0" t="str">
        <f aca="false">IF(AB608=1,"Предпосевная обработка",IF(AB608=2,"Внесение удобрений",IF(AB608=3,"Уборка","Введите коректное значение")))</f>
        <v>Введите коректное значение</v>
      </c>
      <c r="Z608" s="0" t="s">
        <v>137</v>
      </c>
      <c r="AA608" s="86"/>
      <c r="AI608" s="88"/>
    </row>
    <row r="609" customFormat="false" ht="15" hidden="false" customHeight="false" outlineLevel="0" collapsed="false">
      <c r="A609" s="59" t="n">
        <v>607</v>
      </c>
      <c r="B609" s="0" t="s">
        <v>134</v>
      </c>
      <c r="C609" s="85" t="n">
        <v>1.4</v>
      </c>
      <c r="D609" s="86" t="n">
        <v>0.645</v>
      </c>
      <c r="E609" s="87" t="n">
        <f aca="false">D609/C609</f>
        <v>0.460714285714286</v>
      </c>
      <c r="F609" s="88" t="n">
        <f aca="false">IF(B609="Предпосевная обработка",300,IF(B609="Внесение удобрений",90,IF(B609="Уборка",1893,"Введите коректное значение")))</f>
        <v>90</v>
      </c>
      <c r="G609" s="88" t="n">
        <v>2353</v>
      </c>
      <c r="H609" s="87" t="n">
        <f aca="false">(F609/G609)*100</f>
        <v>3.82490437739057</v>
      </c>
      <c r="I609" s="88" t="n">
        <v>18</v>
      </c>
      <c r="J609" s="87" t="n">
        <f aca="false">C609*L609</f>
        <v>0.616</v>
      </c>
      <c r="K609" s="86" t="n">
        <f aca="false">J609*3.67</f>
        <v>2.26072</v>
      </c>
      <c r="L609" s="86" t="n">
        <v>0.44</v>
      </c>
      <c r="M609" s="87" t="n">
        <f aca="false">(N609*O609)+(P609+Q609+R609)</f>
        <v>369.1</v>
      </c>
      <c r="N609" s="62" t="n">
        <v>390</v>
      </c>
      <c r="O609" s="0" t="n">
        <f aca="false">IF(Z609="Дизельное топливо",2.6,
 IF(Z609="Бензин",2.3,
 IF(Z609="Минеральные удобрения",0.89, IF(Z609="Пестициды",4.93,
 IF(Z609="Электроэнергия",0.5,"Введите коректное значение" )))))</f>
        <v>0.89</v>
      </c>
      <c r="P609" s="88" t="n">
        <v>14</v>
      </c>
      <c r="Q609" s="88" t="n">
        <v>1</v>
      </c>
      <c r="R609" s="88" t="n">
        <v>7</v>
      </c>
      <c r="S609" s="86" t="n">
        <f aca="false">M609+J609+E609+H609</f>
        <v>374.001618663105</v>
      </c>
      <c r="T609" s="86"/>
      <c r="U609" s="87" t="n">
        <f aca="false">J609-S609</f>
        <v>-373.385618663105</v>
      </c>
      <c r="V609" s="88" t="n">
        <v>48000</v>
      </c>
      <c r="W609" s="73" t="n">
        <v>6.46</v>
      </c>
      <c r="X609" s="87" t="n">
        <f aca="false">(W609+S609)/V609*100</f>
        <v>0.792628372214802</v>
      </c>
      <c r="Y609" s="0" t="str">
        <f aca="false">IF(AB609=1,"Предпосевная обработка",IF(AB609=2,"Внесение удобрений",IF(AB609=3,"Уборка","Введите коректное значение")))</f>
        <v>Введите коректное значение</v>
      </c>
      <c r="Z609" s="0" t="s">
        <v>133</v>
      </c>
      <c r="AA609" s="86"/>
      <c r="AI609" s="88"/>
    </row>
    <row r="610" customFormat="false" ht="15" hidden="false" customHeight="false" outlineLevel="0" collapsed="false">
      <c r="A610" s="59" t="n">
        <v>608</v>
      </c>
      <c r="B610" s="0" t="s">
        <v>132</v>
      </c>
      <c r="C610" s="85" t="n">
        <v>1.9</v>
      </c>
      <c r="D610" s="86" t="n">
        <v>0.645</v>
      </c>
      <c r="E610" s="87" t="n">
        <f aca="false">D610/C610</f>
        <v>0.339473684210526</v>
      </c>
      <c r="F610" s="88" t="n">
        <f aca="false">IF(B610="Предпосевная обработка",300,IF(B610="Внесение удобрений",90,IF(B610="Уборка",1893,"Введите коректное значение")))</f>
        <v>1893</v>
      </c>
      <c r="G610" s="88" t="n">
        <v>2440</v>
      </c>
      <c r="H610" s="87" t="n">
        <f aca="false">(F610/G610)*100</f>
        <v>77.5819672131148</v>
      </c>
      <c r="I610" s="88" t="n">
        <v>11</v>
      </c>
      <c r="J610" s="87" t="n">
        <f aca="false">C610*L610</f>
        <v>0.836</v>
      </c>
      <c r="K610" s="86" t="n">
        <f aca="false">J610*3.67</f>
        <v>3.06812</v>
      </c>
      <c r="L610" s="86" t="n">
        <v>0.44</v>
      </c>
      <c r="M610" s="87" t="n">
        <f aca="false">(N610*O610)+(P610+Q610+R610)</f>
        <v>1072.09</v>
      </c>
      <c r="N610" s="62" t="n">
        <v>213</v>
      </c>
      <c r="O610" s="0" t="n">
        <f aca="false">IF(Z610="Дизельное топливо",2.6,
 IF(Z610="Бензин",2.3,
 IF(Z610="Минеральные удобрения",0.89, IF(Z610="Пестициды",4.93,
 IF(Z610="Электроэнергия",0.5,"Введите коректное значение" )))))</f>
        <v>4.93</v>
      </c>
      <c r="P610" s="88" t="n">
        <v>11</v>
      </c>
      <c r="Q610" s="88" t="n">
        <v>2</v>
      </c>
      <c r="R610" s="88" t="n">
        <v>9</v>
      </c>
      <c r="S610" s="86" t="n">
        <f aca="false">M610+J610+E610+H610</f>
        <v>1150.84744089733</v>
      </c>
      <c r="T610" s="86"/>
      <c r="U610" s="87" t="n">
        <f aca="false">J610-S610</f>
        <v>-1150.01144089733</v>
      </c>
      <c r="V610" s="88" t="n">
        <v>48000</v>
      </c>
      <c r="W610" s="73" t="n">
        <v>4.55</v>
      </c>
      <c r="X610" s="87" t="n">
        <f aca="false">(W610+S610)/V610*100</f>
        <v>2.40707800186943</v>
      </c>
      <c r="Y610" s="0" t="str">
        <f aca="false">IF(AB610=1,"Предпосевная обработка",IF(AB610=2,"Внесение удобрений",IF(AB610=3,"Уборка","Введите коректное значение")))</f>
        <v>Введите коректное значение</v>
      </c>
      <c r="Z610" s="0" t="s">
        <v>138</v>
      </c>
      <c r="AA610" s="86"/>
      <c r="AI610" s="88"/>
    </row>
    <row r="611" customFormat="false" ht="15" hidden="false" customHeight="false" outlineLevel="0" collapsed="false">
      <c r="A611" s="59" t="n">
        <v>609</v>
      </c>
      <c r="B611" s="0" t="s">
        <v>134</v>
      </c>
      <c r="C611" s="85" t="n">
        <v>4.3</v>
      </c>
      <c r="D611" s="86" t="n">
        <v>0.645</v>
      </c>
      <c r="E611" s="87" t="n">
        <f aca="false">D611/C611</f>
        <v>0.15</v>
      </c>
      <c r="F611" s="88" t="n">
        <f aca="false">IF(B611="Предпосевная обработка",300,IF(B611="Внесение удобрений",90,IF(B611="Уборка",1893,"Введите коректное значение")))</f>
        <v>90</v>
      </c>
      <c r="G611" s="88" t="n">
        <v>2081</v>
      </c>
      <c r="H611" s="87" t="n">
        <f aca="false">(F611/G611)*100</f>
        <v>4.32484382508409</v>
      </c>
      <c r="I611" s="88" t="n">
        <v>24</v>
      </c>
      <c r="J611" s="87" t="n">
        <f aca="false">C611*L611</f>
        <v>1.892</v>
      </c>
      <c r="K611" s="86" t="n">
        <f aca="false">J611*3.67</f>
        <v>6.94364</v>
      </c>
      <c r="L611" s="86" t="n">
        <v>0.44</v>
      </c>
      <c r="M611" s="87" t="n">
        <f aca="false">(N611*O611)+(P611+Q611+R611)</f>
        <v>686.4</v>
      </c>
      <c r="N611" s="62" t="n">
        <v>288</v>
      </c>
      <c r="O611" s="0" t="n">
        <f aca="false">IF(Z611="Дизельное топливо",2.6,
 IF(Z611="Бензин",2.3,
 IF(Z611="Минеральные удобрения",0.89, IF(Z611="Пестициды",4.93,
 IF(Z611="Электроэнергия",0.5,"Введите коректное значение" )))))</f>
        <v>2.3</v>
      </c>
      <c r="P611" s="88" t="n">
        <v>14</v>
      </c>
      <c r="Q611" s="88" t="n">
        <v>1</v>
      </c>
      <c r="R611" s="88" t="n">
        <v>9</v>
      </c>
      <c r="S611" s="86" t="n">
        <f aca="false">M611+J611+E611+H611</f>
        <v>692.766843825084</v>
      </c>
      <c r="T611" s="86"/>
      <c r="U611" s="87" t="n">
        <f aca="false">J611-S611</f>
        <v>-690.874843825084</v>
      </c>
      <c r="V611" s="88" t="n">
        <v>53000</v>
      </c>
      <c r="W611" s="73" t="n">
        <v>3.32</v>
      </c>
      <c r="X611" s="87" t="n">
        <f aca="false">(W611+S611)/V611*100</f>
        <v>1.31337140344356</v>
      </c>
      <c r="Y611" s="0" t="str">
        <f aca="false">IF(AB611=1,"Предпосевная обработка",IF(AB611=2,"Внесение удобрений",IF(AB611=3,"Уборка","Введите коректное значение")))</f>
        <v>Введите коректное значение</v>
      </c>
      <c r="Z611" s="0" t="s">
        <v>135</v>
      </c>
      <c r="AA611" s="86"/>
      <c r="AI611" s="88"/>
    </row>
    <row r="612" customFormat="false" ht="15" hidden="false" customHeight="false" outlineLevel="0" collapsed="false">
      <c r="A612" s="59" t="n">
        <v>610</v>
      </c>
      <c r="B612" s="0" t="s">
        <v>136</v>
      </c>
      <c r="C612" s="85" t="n">
        <v>2</v>
      </c>
      <c r="D612" s="86" t="n">
        <v>0.645</v>
      </c>
      <c r="E612" s="87" t="n">
        <f aca="false">D612/C612</f>
        <v>0.3225</v>
      </c>
      <c r="F612" s="88" t="n">
        <f aca="false">IF(B612="Предпосевная обработка",300,IF(B612="Внесение удобрений",90,IF(B612="Уборка",1893,"Введите коректное значение")))</f>
        <v>300</v>
      </c>
      <c r="G612" s="88" t="n">
        <v>2021</v>
      </c>
      <c r="H612" s="87" t="n">
        <f aca="false">(F612/G612)*100</f>
        <v>14.8441365660564</v>
      </c>
      <c r="I612" s="88" t="n">
        <v>20</v>
      </c>
      <c r="J612" s="87" t="n">
        <f aca="false">C612*L612</f>
        <v>0.88</v>
      </c>
      <c r="K612" s="86" t="n">
        <f aca="false">J612*3.67</f>
        <v>3.2296</v>
      </c>
      <c r="L612" s="86" t="n">
        <v>0.44</v>
      </c>
      <c r="M612" s="87" t="n">
        <f aca="false">(N612*O612)+(P612+Q612+R612)</f>
        <v>2250.36</v>
      </c>
      <c r="N612" s="62" t="n">
        <v>452</v>
      </c>
      <c r="O612" s="0" t="n">
        <f aca="false">IF(Z612="Дизельное топливо",2.6,
 IF(Z612="Бензин",2.3,
 IF(Z612="Минеральные удобрения",0.89, IF(Z612="Пестициды",4.93,
 IF(Z612="Электроэнергия",0.5,"Введите коректное значение" )))))</f>
        <v>4.93</v>
      </c>
      <c r="P612" s="88" t="n">
        <v>11</v>
      </c>
      <c r="Q612" s="88" t="n">
        <v>2</v>
      </c>
      <c r="R612" s="88" t="n">
        <v>9</v>
      </c>
      <c r="S612" s="86" t="n">
        <f aca="false">M612+J612+E612+H612</f>
        <v>2266.40663656606</v>
      </c>
      <c r="T612" s="86"/>
      <c r="U612" s="87" t="n">
        <f aca="false">J612-S612</f>
        <v>-2265.52663656606</v>
      </c>
      <c r="V612" s="88" t="n">
        <v>45000</v>
      </c>
      <c r="W612" s="73" t="n">
        <v>5.848</v>
      </c>
      <c r="X612" s="87" t="n">
        <f aca="false">(W612+S612)/V612*100</f>
        <v>5.04945474792457</v>
      </c>
      <c r="Y612" s="0" t="str">
        <f aca="false">IF(AB612=1,"Предпосевная обработка",IF(AB612=2,"Внесение удобрений",IF(AB612=3,"Уборка","Введите коректное значение")))</f>
        <v>Введите коректное значение</v>
      </c>
      <c r="Z612" s="0" t="s">
        <v>138</v>
      </c>
      <c r="AA612" s="86"/>
      <c r="AI612" s="88"/>
    </row>
    <row r="613" customFormat="false" ht="15" hidden="false" customHeight="false" outlineLevel="0" collapsed="false">
      <c r="A613" s="59" t="n">
        <v>611</v>
      </c>
      <c r="B613" s="0" t="s">
        <v>136</v>
      </c>
      <c r="C613" s="85" t="n">
        <v>1.1</v>
      </c>
      <c r="D613" s="86" t="n">
        <v>0.645</v>
      </c>
      <c r="E613" s="87" t="n">
        <f aca="false">D613/C613</f>
        <v>0.586363636363636</v>
      </c>
      <c r="F613" s="88" t="n">
        <f aca="false">IF(B613="Предпосевная обработка",300,IF(B613="Внесение удобрений",90,IF(B613="Уборка",1893,"Введите коректное значение")))</f>
        <v>300</v>
      </c>
      <c r="G613" s="88" t="n">
        <v>2311</v>
      </c>
      <c r="H613" s="87" t="n">
        <f aca="false">(F613/G613)*100</f>
        <v>12.9813933362181</v>
      </c>
      <c r="I613" s="88" t="n">
        <v>30</v>
      </c>
      <c r="J613" s="87" t="n">
        <f aca="false">C613*L613</f>
        <v>0.484</v>
      </c>
      <c r="K613" s="86" t="n">
        <f aca="false">J613*3.67</f>
        <v>1.77628</v>
      </c>
      <c r="L613" s="86" t="n">
        <v>0.44</v>
      </c>
      <c r="M613" s="87" t="n">
        <f aca="false">(N613*O613)+(P613+Q613+R613)</f>
        <v>1310.73</v>
      </c>
      <c r="N613" s="62" t="n">
        <v>261</v>
      </c>
      <c r="O613" s="0" t="n">
        <f aca="false">IF(Z613="Дизельное топливо",2.6,
 IF(Z613="Бензин",2.3,
 IF(Z613="Минеральные удобрения",0.89, IF(Z613="Пестициды",4.93,
 IF(Z613="Электроэнергия",0.5,"Введите коректное значение" )))))</f>
        <v>4.93</v>
      </c>
      <c r="P613" s="88" t="n">
        <v>14</v>
      </c>
      <c r="Q613" s="88" t="n">
        <v>1</v>
      </c>
      <c r="R613" s="88" t="n">
        <v>9</v>
      </c>
      <c r="S613" s="86" t="n">
        <f aca="false">M613+J613+E613+H613</f>
        <v>1324.78175697258</v>
      </c>
      <c r="T613" s="86"/>
      <c r="U613" s="87" t="n">
        <f aca="false">J613-S613</f>
        <v>-1324.29775697258</v>
      </c>
      <c r="V613" s="88" t="n">
        <v>62000</v>
      </c>
      <c r="W613" s="73" t="n">
        <v>4.59</v>
      </c>
      <c r="X613" s="87" t="n">
        <f aca="false">(W613+S613)/V613*100</f>
        <v>2.14414799511707</v>
      </c>
      <c r="Y613" s="0" t="str">
        <f aca="false">IF(AB613=1,"Предпосевная обработка",IF(AB613=2,"Внесение удобрений",IF(AB613=3,"Уборка","Введите коректное значение")))</f>
        <v>Введите коректное значение</v>
      </c>
      <c r="Z613" s="0" t="s">
        <v>138</v>
      </c>
      <c r="AA613" s="86"/>
      <c r="AI613" s="88"/>
    </row>
    <row r="614" customFormat="false" ht="15" hidden="false" customHeight="false" outlineLevel="0" collapsed="false">
      <c r="A614" s="59" t="n">
        <v>612</v>
      </c>
      <c r="B614" s="0" t="s">
        <v>132</v>
      </c>
      <c r="C614" s="85" t="n">
        <v>1</v>
      </c>
      <c r="D614" s="86" t="n">
        <v>0.645</v>
      </c>
      <c r="E614" s="87" t="n">
        <f aca="false">D614/C614</f>
        <v>0.645</v>
      </c>
      <c r="F614" s="88" t="n">
        <f aca="false">IF(B614="Предпосевная обработка",300,IF(B614="Внесение удобрений",90,IF(B614="Уборка",1893,"Введите коректное значение")))</f>
        <v>1893</v>
      </c>
      <c r="G614" s="88" t="n">
        <v>2039</v>
      </c>
      <c r="H614" s="87" t="n">
        <f aca="false">(F614/G614)*100</f>
        <v>92.8396272682688</v>
      </c>
      <c r="I614" s="88" t="n">
        <v>20</v>
      </c>
      <c r="J614" s="87" t="n">
        <f aca="false">C614*L614</f>
        <v>0.44</v>
      </c>
      <c r="K614" s="86" t="n">
        <f aca="false">J614*3.67</f>
        <v>1.6148</v>
      </c>
      <c r="L614" s="86" t="n">
        <v>0.44</v>
      </c>
      <c r="M614" s="87" t="n">
        <f aca="false">(N614*O614)+(P614+Q614+R614)</f>
        <v>162</v>
      </c>
      <c r="N614" s="62" t="n">
        <v>278</v>
      </c>
      <c r="O614" s="0" t="n">
        <f aca="false">IF(Z614="Дизельное топливо",2.6,
 IF(Z614="Бензин",2.3,
 IF(Z614="Минеральные удобрения",0.89, IF(Z614="Пестициды",4.93,
 IF(Z614="Электроэнергия",0.5,"Введите коректное значение" )))))</f>
        <v>0.5</v>
      </c>
      <c r="P614" s="88" t="n">
        <v>14</v>
      </c>
      <c r="Q614" s="88" t="n">
        <v>2</v>
      </c>
      <c r="R614" s="88" t="n">
        <v>7</v>
      </c>
      <c r="S614" s="86" t="n">
        <f aca="false">M614+J614+E614+H614</f>
        <v>255.924627268269</v>
      </c>
      <c r="T614" s="86"/>
      <c r="U614" s="87" t="n">
        <f aca="false">J614-S614</f>
        <v>-255.484627268269</v>
      </c>
      <c r="V614" s="88" t="n">
        <v>50000</v>
      </c>
      <c r="W614" s="73" t="n">
        <v>4.23</v>
      </c>
      <c r="X614" s="87" t="n">
        <f aca="false">(W614+S614)/V614*100</f>
        <v>0.520309254536538</v>
      </c>
      <c r="Y614" s="0" t="str">
        <f aca="false">IF(AB614=1,"Предпосевная обработка",IF(AB614=2,"Внесение удобрений",IF(AB614=3,"Уборка","Введите коректное значение")))</f>
        <v>Введите коректное значение</v>
      </c>
      <c r="Z614" s="0" t="s">
        <v>139</v>
      </c>
      <c r="AA614" s="86"/>
      <c r="AI614" s="88"/>
    </row>
    <row r="615" customFormat="false" ht="15" hidden="false" customHeight="false" outlineLevel="0" collapsed="false">
      <c r="A615" s="59" t="n">
        <v>613</v>
      </c>
      <c r="B615" s="0" t="s">
        <v>134</v>
      </c>
      <c r="C615" s="85" t="n">
        <v>1</v>
      </c>
      <c r="D615" s="86" t="n">
        <v>0.645</v>
      </c>
      <c r="E615" s="87" t="n">
        <f aca="false">D615/C615</f>
        <v>0.645</v>
      </c>
      <c r="F615" s="88" t="n">
        <f aca="false">IF(B615="Предпосевная обработка",300,IF(B615="Внесение удобрений",90,IF(B615="Уборка",1893,"Введите коректное значение")))</f>
        <v>90</v>
      </c>
      <c r="G615" s="88" t="n">
        <v>2481</v>
      </c>
      <c r="H615" s="87" t="n">
        <f aca="false">(F615/G615)*100</f>
        <v>3.62756952841596</v>
      </c>
      <c r="I615" s="88" t="n">
        <v>29</v>
      </c>
      <c r="J615" s="87" t="n">
        <f aca="false">C615*L615</f>
        <v>0.44</v>
      </c>
      <c r="K615" s="86" t="n">
        <f aca="false">J615*3.67</f>
        <v>1.6148</v>
      </c>
      <c r="L615" s="86" t="n">
        <v>0.44</v>
      </c>
      <c r="M615" s="87" t="n">
        <f aca="false">(N615*O615)+(P615+Q615+R615)</f>
        <v>598.81</v>
      </c>
      <c r="N615" s="62" t="n">
        <v>117</v>
      </c>
      <c r="O615" s="0" t="n">
        <f aca="false">IF(Z615="Дизельное топливо",2.6,
 IF(Z615="Бензин",2.3,
 IF(Z615="Минеральные удобрения",0.89, IF(Z615="Пестициды",4.93,
 IF(Z615="Электроэнергия",0.5,"Введите коректное значение" )))))</f>
        <v>4.93</v>
      </c>
      <c r="P615" s="88" t="n">
        <v>12</v>
      </c>
      <c r="Q615" s="88" t="n">
        <v>2</v>
      </c>
      <c r="R615" s="88" t="n">
        <v>8</v>
      </c>
      <c r="S615" s="86" t="n">
        <f aca="false">M615+J615+E615+H615</f>
        <v>603.522569528416</v>
      </c>
      <c r="T615" s="86"/>
      <c r="U615" s="87" t="n">
        <f aca="false">J615-S615</f>
        <v>-603.082569528416</v>
      </c>
      <c r="V615" s="88" t="n">
        <v>53000</v>
      </c>
      <c r="W615" s="73" t="n">
        <v>4.752</v>
      </c>
      <c r="X615" s="87" t="n">
        <f aca="false">(W615+S615)/V615*100</f>
        <v>1.14768786703475</v>
      </c>
      <c r="Y615" s="0" t="str">
        <f aca="false">IF(AB615=1,"Предпосевная обработка",IF(AB615=2,"Внесение удобрений",IF(AB615=3,"Уборка","Введите коректное значение")))</f>
        <v>Введите коректное значение</v>
      </c>
      <c r="Z615" s="0" t="s">
        <v>138</v>
      </c>
      <c r="AA615" s="86"/>
      <c r="AI615" s="88"/>
    </row>
    <row r="616" customFormat="false" ht="15" hidden="false" customHeight="false" outlineLevel="0" collapsed="false">
      <c r="A616" s="59" t="n">
        <v>614</v>
      </c>
      <c r="B616" s="0" t="s">
        <v>132</v>
      </c>
      <c r="C616" s="85" t="n">
        <v>2.2</v>
      </c>
      <c r="D616" s="86" t="n">
        <v>0.645</v>
      </c>
      <c r="E616" s="87" t="n">
        <f aca="false">D616/C616</f>
        <v>0.293181818181818</v>
      </c>
      <c r="F616" s="88" t="n">
        <f aca="false">IF(B616="Предпосевная обработка",300,IF(B616="Внесение удобрений",90,IF(B616="Уборка",1893,"Введите коректное значение")))</f>
        <v>1893</v>
      </c>
      <c r="G616" s="88" t="n">
        <v>2127</v>
      </c>
      <c r="H616" s="87" t="n">
        <f aca="false">(F616/G616)*100</f>
        <v>88.9985895627645</v>
      </c>
      <c r="I616" s="88" t="n">
        <v>11</v>
      </c>
      <c r="J616" s="87" t="n">
        <f aca="false">C616*L616</f>
        <v>0.968</v>
      </c>
      <c r="K616" s="86" t="n">
        <f aca="false">J616*3.67</f>
        <v>3.55256</v>
      </c>
      <c r="L616" s="86" t="n">
        <v>0.44</v>
      </c>
      <c r="M616" s="87" t="n">
        <f aca="false">(N616*O616)+(P616+Q616+R616)</f>
        <v>1051</v>
      </c>
      <c r="N616" s="62" t="n">
        <v>395</v>
      </c>
      <c r="O616" s="0" t="n">
        <f aca="false">IF(Z616="Дизельное топливо",2.6,
 IF(Z616="Бензин",2.3,
 IF(Z616="Минеральные удобрения",0.89, IF(Z616="Пестициды",4.93,
 IF(Z616="Электроэнергия",0.5,"Введите коректное значение" )))))</f>
        <v>2.6</v>
      </c>
      <c r="P616" s="88" t="n">
        <v>13</v>
      </c>
      <c r="Q616" s="88" t="n">
        <v>2</v>
      </c>
      <c r="R616" s="88" t="n">
        <v>9</v>
      </c>
      <c r="S616" s="86" t="n">
        <f aca="false">M616+J616+E616+H616</f>
        <v>1141.25977138095</v>
      </c>
      <c r="T616" s="86"/>
      <c r="U616" s="87" t="n">
        <f aca="false">J616-S616</f>
        <v>-1140.29177138095</v>
      </c>
      <c r="V616" s="88" t="n">
        <v>49000</v>
      </c>
      <c r="W616" s="73" t="n">
        <v>5.074</v>
      </c>
      <c r="X616" s="87" t="n">
        <f aca="false">(W616+S616)/V616*100</f>
        <v>2.33945667628765</v>
      </c>
      <c r="Y616" s="0" t="str">
        <f aca="false">IF(AB616=1,"Предпосевная обработка",IF(AB616=2,"Внесение удобрений",IF(AB616=3,"Уборка","Введите коректное значение")))</f>
        <v>Введите коректное значение</v>
      </c>
      <c r="Z616" s="0" t="s">
        <v>137</v>
      </c>
      <c r="AA616" s="86"/>
      <c r="AI616" s="88"/>
    </row>
    <row r="617" customFormat="false" ht="15" hidden="false" customHeight="false" outlineLevel="0" collapsed="false">
      <c r="A617" s="59" t="n">
        <v>615</v>
      </c>
      <c r="B617" s="0" t="s">
        <v>136</v>
      </c>
      <c r="C617" s="85" t="n">
        <v>4.2</v>
      </c>
      <c r="D617" s="86" t="n">
        <v>0.645</v>
      </c>
      <c r="E617" s="87" t="n">
        <f aca="false">D617/C617</f>
        <v>0.153571428571429</v>
      </c>
      <c r="F617" s="88" t="n">
        <f aca="false">IF(B617="Предпосевная обработка",300,IF(B617="Внесение удобрений",90,IF(B617="Уборка",1893,"Введите коректное значение")))</f>
        <v>300</v>
      </c>
      <c r="G617" s="88" t="n">
        <v>2011</v>
      </c>
      <c r="H617" s="87" t="n">
        <f aca="false">(F617/G617)*100</f>
        <v>14.9179512680259</v>
      </c>
      <c r="I617" s="88" t="n">
        <v>13</v>
      </c>
      <c r="J617" s="87" t="n">
        <f aca="false">C617*L617</f>
        <v>1.848</v>
      </c>
      <c r="K617" s="86" t="n">
        <f aca="false">J617*3.67</f>
        <v>6.78216</v>
      </c>
      <c r="L617" s="86" t="n">
        <v>0.44</v>
      </c>
      <c r="M617" s="87" t="n">
        <f aca="false">(N617*O617)+(P617+Q617+R617)</f>
        <v>1068.09</v>
      </c>
      <c r="N617" s="62" t="n">
        <v>213</v>
      </c>
      <c r="O617" s="0" t="n">
        <f aca="false">IF(Z617="Дизельное топливо",2.6,
 IF(Z617="Бензин",2.3,
 IF(Z617="Минеральные удобрения",0.89, IF(Z617="Пестициды",4.93,
 IF(Z617="Электроэнергия",0.5,"Введите коректное значение" )))))</f>
        <v>4.93</v>
      </c>
      <c r="P617" s="88" t="n">
        <v>10</v>
      </c>
      <c r="Q617" s="88" t="n">
        <v>1</v>
      </c>
      <c r="R617" s="88" t="n">
        <v>7</v>
      </c>
      <c r="S617" s="86" t="n">
        <f aca="false">M617+J617+E617+H617</f>
        <v>1085.0095226966</v>
      </c>
      <c r="T617" s="86"/>
      <c r="U617" s="87" t="n">
        <f aca="false">J617-S617</f>
        <v>-1083.1615226966</v>
      </c>
      <c r="V617" s="88" t="n">
        <v>57000</v>
      </c>
      <c r="W617" s="73" t="n">
        <v>6.586</v>
      </c>
      <c r="X617" s="87" t="n">
        <f aca="false">(W617+S617)/V617*100</f>
        <v>1.91507986438</v>
      </c>
      <c r="Y617" s="0" t="str">
        <f aca="false">IF(AB617=1,"Предпосевная обработка",IF(AB617=2,"Внесение удобрений",IF(AB617=3,"Уборка","Введите коректное значение")))</f>
        <v>Введите коректное значение</v>
      </c>
      <c r="Z617" s="0" t="s">
        <v>138</v>
      </c>
      <c r="AA617" s="86"/>
      <c r="AI617" s="88"/>
    </row>
    <row r="618" customFormat="false" ht="15" hidden="false" customHeight="false" outlineLevel="0" collapsed="false">
      <c r="A618" s="59" t="n">
        <v>616</v>
      </c>
      <c r="B618" s="0" t="s">
        <v>136</v>
      </c>
      <c r="C618" s="85" t="n">
        <v>1.9</v>
      </c>
      <c r="D618" s="86" t="n">
        <v>0.645</v>
      </c>
      <c r="E618" s="87" t="n">
        <f aca="false">D618/C618</f>
        <v>0.339473684210526</v>
      </c>
      <c r="F618" s="88" t="n">
        <f aca="false">IF(B618="Предпосевная обработка",300,IF(B618="Внесение удобрений",90,IF(B618="Уборка",1893,"Введите коректное значение")))</f>
        <v>300</v>
      </c>
      <c r="G618" s="88" t="n">
        <v>2490</v>
      </c>
      <c r="H618" s="87" t="n">
        <f aca="false">(F618/G618)*100</f>
        <v>12.0481927710843</v>
      </c>
      <c r="I618" s="88" t="n">
        <v>24</v>
      </c>
      <c r="J618" s="87" t="n">
        <f aca="false">C618*L618</f>
        <v>0.836</v>
      </c>
      <c r="K618" s="86" t="n">
        <f aca="false">J618*3.67</f>
        <v>3.06812</v>
      </c>
      <c r="L618" s="86" t="n">
        <v>0.44</v>
      </c>
      <c r="M618" s="87" t="n">
        <f aca="false">(N618*O618)+(P618+Q618+R618)</f>
        <v>758.7</v>
      </c>
      <c r="N618" s="62" t="n">
        <v>319</v>
      </c>
      <c r="O618" s="0" t="n">
        <f aca="false">IF(Z618="Дизельное топливо",2.6,
 IF(Z618="Бензин",2.3,
 IF(Z618="Минеральные удобрения",0.89, IF(Z618="Пестициды",4.93,
 IF(Z618="Электроэнергия",0.5,"Введите коректное значение" )))))</f>
        <v>2.3</v>
      </c>
      <c r="P618" s="88" t="n">
        <v>14</v>
      </c>
      <c r="Q618" s="88" t="n">
        <v>2</v>
      </c>
      <c r="R618" s="88" t="n">
        <v>9</v>
      </c>
      <c r="S618" s="86" t="n">
        <f aca="false">M618+J618+E618+H618</f>
        <v>771.923666455295</v>
      </c>
      <c r="T618" s="86"/>
      <c r="U618" s="87" t="n">
        <f aca="false">J618-S618</f>
        <v>-771.087666455295</v>
      </c>
      <c r="V618" s="88" t="n">
        <v>47000</v>
      </c>
      <c r="W618" s="73" t="n">
        <v>5.355</v>
      </c>
      <c r="X618" s="87" t="n">
        <f aca="false">(W618+S618)/V618*100</f>
        <v>1.65378439671339</v>
      </c>
      <c r="Y618" s="0" t="str">
        <f aca="false">IF(AB618=1,"Предпосевная обработка",IF(AB618=2,"Внесение удобрений",IF(AB618=3,"Уборка","Введите коректное значение")))</f>
        <v>Введите коректное значение</v>
      </c>
      <c r="Z618" s="0" t="s">
        <v>135</v>
      </c>
      <c r="AA618" s="86"/>
      <c r="AI618" s="88"/>
    </row>
    <row r="619" customFormat="false" ht="15" hidden="false" customHeight="false" outlineLevel="0" collapsed="false">
      <c r="A619" s="59" t="n">
        <v>617</v>
      </c>
      <c r="B619" s="0" t="s">
        <v>132</v>
      </c>
      <c r="C619" s="85" t="n">
        <v>1.5</v>
      </c>
      <c r="D619" s="86" t="n">
        <v>0.645</v>
      </c>
      <c r="E619" s="87" t="n">
        <f aca="false">D619/C619</f>
        <v>0.43</v>
      </c>
      <c r="F619" s="88" t="n">
        <f aca="false">IF(B619="Предпосевная обработка",300,IF(B619="Внесение удобрений",90,IF(B619="Уборка",1893,"Введите коректное значение")))</f>
        <v>1893</v>
      </c>
      <c r="G619" s="88" t="n">
        <v>2314</v>
      </c>
      <c r="H619" s="87" t="n">
        <f aca="false">(F619/G619)*100</f>
        <v>81.8063958513397</v>
      </c>
      <c r="I619" s="88" t="n">
        <v>27</v>
      </c>
      <c r="J619" s="87" t="n">
        <f aca="false">C619*L619</f>
        <v>0.66</v>
      </c>
      <c r="K619" s="86" t="n">
        <f aca="false">J619*3.67</f>
        <v>2.4222</v>
      </c>
      <c r="L619" s="86" t="n">
        <v>0.44</v>
      </c>
      <c r="M619" s="87" t="n">
        <f aca="false">(N619*O619)+(P619+Q619+R619)</f>
        <v>1014.6</v>
      </c>
      <c r="N619" s="62" t="n">
        <v>432</v>
      </c>
      <c r="O619" s="0" t="n">
        <f aca="false">IF(Z619="Дизельное топливо",2.6,
 IF(Z619="Бензин",2.3,
 IF(Z619="Минеральные удобрения",0.89, IF(Z619="Пестициды",4.93,
 IF(Z619="Электроэнергия",0.5,"Введите коректное значение" )))))</f>
        <v>2.3</v>
      </c>
      <c r="P619" s="88" t="n">
        <v>13</v>
      </c>
      <c r="Q619" s="88" t="n">
        <v>1</v>
      </c>
      <c r="R619" s="88" t="n">
        <v>7</v>
      </c>
      <c r="S619" s="86" t="n">
        <f aca="false">M619+J619+E619+H619</f>
        <v>1097.49639585134</v>
      </c>
      <c r="T619" s="86"/>
      <c r="U619" s="87" t="n">
        <f aca="false">J619-S619</f>
        <v>-1096.83639585134</v>
      </c>
      <c r="V619" s="88" t="n">
        <v>45000</v>
      </c>
      <c r="W619" s="73" t="n">
        <v>4.002</v>
      </c>
      <c r="X619" s="87" t="n">
        <f aca="false">(W619+S619)/V619*100</f>
        <v>2.44777421300298</v>
      </c>
      <c r="Y619" s="0" t="str">
        <f aca="false">IF(AB619=1,"Предпосевная обработка",IF(AB619=2,"Внесение удобрений",IF(AB619=3,"Уборка","Введите коректное значение")))</f>
        <v>Введите коректное значение</v>
      </c>
      <c r="Z619" s="0" t="s">
        <v>135</v>
      </c>
      <c r="AA619" s="86"/>
      <c r="AI619" s="88"/>
    </row>
    <row r="620" customFormat="false" ht="15" hidden="false" customHeight="false" outlineLevel="0" collapsed="false">
      <c r="A620" s="59" t="n">
        <v>618</v>
      </c>
      <c r="B620" s="0" t="s">
        <v>134</v>
      </c>
      <c r="C620" s="85" t="n">
        <v>4.8</v>
      </c>
      <c r="D620" s="86" t="n">
        <v>0.645</v>
      </c>
      <c r="E620" s="87" t="n">
        <f aca="false">D620/C620</f>
        <v>0.134375</v>
      </c>
      <c r="F620" s="88" t="n">
        <f aca="false">IF(B620="Предпосевная обработка",300,IF(B620="Внесение удобрений",90,IF(B620="Уборка",1893,"Введите коректное значение")))</f>
        <v>90</v>
      </c>
      <c r="G620" s="88" t="n">
        <v>2390</v>
      </c>
      <c r="H620" s="87" t="n">
        <f aca="false">(F620/G620)*100</f>
        <v>3.76569037656904</v>
      </c>
      <c r="I620" s="88" t="n">
        <v>23</v>
      </c>
      <c r="J620" s="87" t="n">
        <f aca="false">C620*L620</f>
        <v>2.112</v>
      </c>
      <c r="K620" s="86" t="n">
        <f aca="false">J620*3.67</f>
        <v>7.75104</v>
      </c>
      <c r="L620" s="86" t="n">
        <v>0.44</v>
      </c>
      <c r="M620" s="87" t="n">
        <f aca="false">(N620*O620)+(P620+Q620+R620)</f>
        <v>1020.8</v>
      </c>
      <c r="N620" s="62" t="n">
        <v>383</v>
      </c>
      <c r="O620" s="0" t="n">
        <f aca="false">IF(Z620="Дизельное топливо",2.6,
 IF(Z620="Бензин",2.3,
 IF(Z620="Минеральные удобрения",0.89, IF(Z620="Пестициды",4.93,
 IF(Z620="Электроэнергия",0.5,"Введите коректное значение" )))))</f>
        <v>2.6</v>
      </c>
      <c r="P620" s="88" t="n">
        <v>15</v>
      </c>
      <c r="Q620" s="88" t="n">
        <v>1</v>
      </c>
      <c r="R620" s="88" t="n">
        <v>9</v>
      </c>
      <c r="S620" s="86" t="n">
        <f aca="false">M620+J620+E620+H620</f>
        <v>1026.81206537657</v>
      </c>
      <c r="T620" s="86"/>
      <c r="U620" s="87" t="n">
        <f aca="false">J620-S620</f>
        <v>-1024.70006537657</v>
      </c>
      <c r="V620" s="88" t="n">
        <v>65000</v>
      </c>
      <c r="W620" s="73" t="n">
        <v>6.016</v>
      </c>
      <c r="X620" s="87" t="n">
        <f aca="false">(W620+S620)/V620*100</f>
        <v>1.58896625442549</v>
      </c>
      <c r="Y620" s="0" t="str">
        <f aca="false">IF(AB620=1,"Предпосевная обработка",IF(AB620=2,"Внесение удобрений",IF(AB620=3,"Уборка","Введите коректное значение")))</f>
        <v>Введите коректное значение</v>
      </c>
      <c r="Z620" s="0" t="s">
        <v>137</v>
      </c>
      <c r="AA620" s="86"/>
      <c r="AI620" s="88"/>
    </row>
    <row r="621" customFormat="false" ht="15" hidden="false" customHeight="false" outlineLevel="0" collapsed="false">
      <c r="A621" s="59" t="n">
        <v>619</v>
      </c>
      <c r="B621" s="0" t="s">
        <v>132</v>
      </c>
      <c r="C621" s="85" t="n">
        <v>2.2</v>
      </c>
      <c r="D621" s="86" t="n">
        <v>0.645</v>
      </c>
      <c r="E621" s="87" t="n">
        <f aca="false">D621/C621</f>
        <v>0.293181818181818</v>
      </c>
      <c r="F621" s="88" t="n">
        <f aca="false">IF(B621="Предпосевная обработка",300,IF(B621="Внесение удобрений",90,IF(B621="Уборка",1893,"Введите коректное значение")))</f>
        <v>1893</v>
      </c>
      <c r="G621" s="88" t="n">
        <v>2459</v>
      </c>
      <c r="H621" s="87" t="n">
        <f aca="false">(F621/G621)*100</f>
        <v>76.9825132167548</v>
      </c>
      <c r="I621" s="88" t="n">
        <v>27</v>
      </c>
      <c r="J621" s="87" t="n">
        <f aca="false">C621*L621</f>
        <v>0.968</v>
      </c>
      <c r="K621" s="86" t="n">
        <f aca="false">J621*3.67</f>
        <v>3.55256</v>
      </c>
      <c r="L621" s="86" t="n">
        <v>0.44</v>
      </c>
      <c r="M621" s="87" t="n">
        <f aca="false">(N621*O621)+(P621+Q621+R621)</f>
        <v>1460.56</v>
      </c>
      <c r="N621" s="62" t="n">
        <v>292</v>
      </c>
      <c r="O621" s="0" t="n">
        <f aca="false">IF(Z621="Дизельное топливо",2.6,
 IF(Z621="Бензин",2.3,
 IF(Z621="Минеральные удобрения",0.89, IF(Z621="Пестициды",4.93,
 IF(Z621="Электроэнергия",0.5,"Введите коректное значение" )))))</f>
        <v>4.93</v>
      </c>
      <c r="P621" s="88" t="n">
        <v>12</v>
      </c>
      <c r="Q621" s="88" t="n">
        <v>2</v>
      </c>
      <c r="R621" s="88" t="n">
        <v>7</v>
      </c>
      <c r="S621" s="86" t="n">
        <f aca="false">M621+J621+E621+H621</f>
        <v>1538.80369503494</v>
      </c>
      <c r="T621" s="86"/>
      <c r="U621" s="87" t="n">
        <f aca="false">J621-S621</f>
        <v>-1537.83569503494</v>
      </c>
      <c r="V621" s="88" t="n">
        <v>51000</v>
      </c>
      <c r="W621" s="73" t="n">
        <v>6.789</v>
      </c>
      <c r="X621" s="87" t="n">
        <f aca="false">(W621+S621)/V621*100</f>
        <v>3.03057391183321</v>
      </c>
      <c r="Y621" s="0" t="str">
        <f aca="false">IF(AB621=1,"Предпосевная обработка",IF(AB621=2,"Внесение удобрений",IF(AB621=3,"Уборка","Введите коректное значение")))</f>
        <v>Введите коректное значение</v>
      </c>
      <c r="Z621" s="0" t="s">
        <v>138</v>
      </c>
      <c r="AA621" s="86"/>
      <c r="AI621" s="88"/>
    </row>
    <row r="622" customFormat="false" ht="15" hidden="false" customHeight="false" outlineLevel="0" collapsed="false">
      <c r="A622" s="59" t="n">
        <v>620</v>
      </c>
      <c r="B622" s="0" t="s">
        <v>136</v>
      </c>
      <c r="C622" s="85" t="n">
        <v>4.8</v>
      </c>
      <c r="D622" s="86" t="n">
        <v>0.645</v>
      </c>
      <c r="E622" s="87" t="n">
        <f aca="false">D622/C622</f>
        <v>0.134375</v>
      </c>
      <c r="F622" s="88" t="n">
        <f aca="false">IF(B622="Предпосевная обработка",300,IF(B622="Внесение удобрений",90,IF(B622="Уборка",1893,"Введите коректное значение")))</f>
        <v>300</v>
      </c>
      <c r="G622" s="88" t="n">
        <v>2112</v>
      </c>
      <c r="H622" s="87" t="n">
        <f aca="false">(F622/G622)*100</f>
        <v>14.2045454545455</v>
      </c>
      <c r="I622" s="88" t="n">
        <v>26</v>
      </c>
      <c r="J622" s="87" t="n">
        <f aca="false">C622*L622</f>
        <v>2.112</v>
      </c>
      <c r="K622" s="86" t="n">
        <f aca="false">J622*3.67</f>
        <v>7.75104</v>
      </c>
      <c r="L622" s="86" t="n">
        <v>0.44</v>
      </c>
      <c r="M622" s="87" t="n">
        <f aca="false">(N622*O622)+(P622+Q622+R622)</f>
        <v>219.02</v>
      </c>
      <c r="N622" s="62" t="n">
        <v>218</v>
      </c>
      <c r="O622" s="0" t="n">
        <f aca="false">IF(Z622="Дизельное топливо",2.6,
 IF(Z622="Бензин",2.3,
 IF(Z622="Минеральные удобрения",0.89, IF(Z622="Пестициды",4.93,
 IF(Z622="Электроэнергия",0.5,"Введите коректное значение" )))))</f>
        <v>0.89</v>
      </c>
      <c r="P622" s="88" t="n">
        <v>15</v>
      </c>
      <c r="Q622" s="88" t="n">
        <v>2</v>
      </c>
      <c r="R622" s="88" t="n">
        <v>8</v>
      </c>
      <c r="S622" s="86" t="n">
        <f aca="false">M622+J622+E622+H622</f>
        <v>235.470920454545</v>
      </c>
      <c r="T622" s="86"/>
      <c r="U622" s="87" t="n">
        <f aca="false">J622-S622</f>
        <v>-233.358920454545</v>
      </c>
      <c r="V622" s="88" t="n">
        <v>60000</v>
      </c>
      <c r="W622" s="73" t="n">
        <v>4.756</v>
      </c>
      <c r="X622" s="87" t="n">
        <f aca="false">(W622+S622)/V622*100</f>
        <v>0.400378200757576</v>
      </c>
      <c r="Y622" s="0" t="str">
        <f aca="false">IF(AB622=1,"Предпосевная обработка",IF(AB622=2,"Внесение удобрений",IF(AB622=3,"Уборка","Введите коректное значение")))</f>
        <v>Введите коректное значение</v>
      </c>
      <c r="Z622" s="0" t="s">
        <v>133</v>
      </c>
      <c r="AA622" s="86"/>
      <c r="AI622" s="88"/>
    </row>
    <row r="623" customFormat="false" ht="15" hidden="false" customHeight="false" outlineLevel="0" collapsed="false">
      <c r="A623" s="59" t="n">
        <v>621</v>
      </c>
      <c r="B623" s="0" t="s">
        <v>136</v>
      </c>
      <c r="C623" s="85" t="n">
        <v>2.4</v>
      </c>
      <c r="D623" s="86" t="n">
        <v>0.645</v>
      </c>
      <c r="E623" s="87" t="n">
        <f aca="false">D623/C623</f>
        <v>0.26875</v>
      </c>
      <c r="F623" s="88" t="n">
        <f aca="false">IF(B623="Предпосевная обработка",300,IF(B623="Внесение удобрений",90,IF(B623="Уборка",1893,"Введите коректное значение")))</f>
        <v>300</v>
      </c>
      <c r="G623" s="88" t="n">
        <v>2230</v>
      </c>
      <c r="H623" s="87" t="n">
        <f aca="false">(F623/G623)*100</f>
        <v>13.4529147982063</v>
      </c>
      <c r="I623" s="88" t="n">
        <v>15</v>
      </c>
      <c r="J623" s="87" t="n">
        <f aca="false">C623*L623</f>
        <v>1.056</v>
      </c>
      <c r="K623" s="86" t="n">
        <f aca="false">J623*3.67</f>
        <v>3.87552</v>
      </c>
      <c r="L623" s="86" t="n">
        <v>0.44</v>
      </c>
      <c r="M623" s="87" t="n">
        <f aca="false">(N623*O623)+(P623+Q623+R623)</f>
        <v>249.95</v>
      </c>
      <c r="N623" s="62" t="n">
        <v>255</v>
      </c>
      <c r="O623" s="0" t="n">
        <f aca="false">IF(Z623="Дизельное топливо",2.6,
 IF(Z623="Бензин",2.3,
 IF(Z623="Минеральные удобрения",0.89, IF(Z623="Пестициды",4.93,
 IF(Z623="Электроэнергия",0.5,"Введите коректное значение" )))))</f>
        <v>0.89</v>
      </c>
      <c r="P623" s="88" t="n">
        <v>13</v>
      </c>
      <c r="Q623" s="88" t="n">
        <v>1</v>
      </c>
      <c r="R623" s="88" t="n">
        <v>9</v>
      </c>
      <c r="S623" s="86" t="n">
        <f aca="false">M623+J623+E623+H623</f>
        <v>264.727664798206</v>
      </c>
      <c r="T623" s="86"/>
      <c r="U623" s="87" t="n">
        <f aca="false">J623-S623</f>
        <v>-263.671664798206</v>
      </c>
      <c r="V623" s="88" t="n">
        <v>49000</v>
      </c>
      <c r="W623" s="73" t="n">
        <v>5.34</v>
      </c>
      <c r="X623" s="87" t="n">
        <f aca="false">(W623+S623)/V623*100</f>
        <v>0.551158499588176</v>
      </c>
      <c r="Y623" s="0" t="str">
        <f aca="false">IF(AB623=1,"Предпосевная обработка",IF(AB623=2,"Внесение удобрений",IF(AB623=3,"Уборка","Введите коректное значение")))</f>
        <v>Введите коректное значение</v>
      </c>
      <c r="Z623" s="0" t="s">
        <v>133</v>
      </c>
      <c r="AA623" s="86"/>
      <c r="AI623" s="88"/>
    </row>
    <row r="624" customFormat="false" ht="15" hidden="false" customHeight="false" outlineLevel="0" collapsed="false">
      <c r="A624" s="59" t="n">
        <v>622</v>
      </c>
      <c r="B624" s="0" t="s">
        <v>134</v>
      </c>
      <c r="C624" s="85" t="n">
        <v>6.5</v>
      </c>
      <c r="D624" s="86" t="n">
        <v>0.645</v>
      </c>
      <c r="E624" s="87" t="n">
        <f aca="false">D624/C624</f>
        <v>0.0992307692307692</v>
      </c>
      <c r="F624" s="88" t="n">
        <f aca="false">IF(B624="Предпосевная обработка",300,IF(B624="Внесение удобрений",90,IF(B624="Уборка",1893,"Введите коректное значение")))</f>
        <v>90</v>
      </c>
      <c r="G624" s="88" t="n">
        <v>2421</v>
      </c>
      <c r="H624" s="87" t="n">
        <f aca="false">(F624/G624)*100</f>
        <v>3.71747211895911</v>
      </c>
      <c r="I624" s="88" t="n">
        <v>23</v>
      </c>
      <c r="J624" s="87" t="n">
        <f aca="false">C624*L624</f>
        <v>2.86</v>
      </c>
      <c r="K624" s="86" t="n">
        <f aca="false">J624*3.67</f>
        <v>10.4962</v>
      </c>
      <c r="L624" s="86" t="n">
        <v>0.44</v>
      </c>
      <c r="M624" s="87" t="n">
        <f aca="false">(N624*O624)+(P624+Q624+R624)</f>
        <v>384.4</v>
      </c>
      <c r="N624" s="62" t="n">
        <v>158</v>
      </c>
      <c r="O624" s="0" t="n">
        <f aca="false">IF(Z624="Дизельное топливо",2.6,
 IF(Z624="Бензин",2.3,
 IF(Z624="Минеральные удобрения",0.89, IF(Z624="Пестициды",4.93,
 IF(Z624="Электроэнергия",0.5,"Введите коректное значение" )))))</f>
        <v>2.3</v>
      </c>
      <c r="P624" s="88" t="n">
        <v>13</v>
      </c>
      <c r="Q624" s="88" t="n">
        <v>1</v>
      </c>
      <c r="R624" s="88" t="n">
        <v>7</v>
      </c>
      <c r="S624" s="86" t="n">
        <f aca="false">M624+J624+E624+H624</f>
        <v>391.07670288819</v>
      </c>
      <c r="T624" s="86"/>
      <c r="U624" s="87" t="n">
        <f aca="false">J624-S624</f>
        <v>-388.21670288819</v>
      </c>
      <c r="V624" s="88" t="n">
        <v>55000</v>
      </c>
      <c r="W624" s="73" t="n">
        <v>6.975</v>
      </c>
      <c r="X624" s="87" t="n">
        <f aca="false">(W624+S624)/V624*100</f>
        <v>0.723730368887618</v>
      </c>
      <c r="Y624" s="0" t="str">
        <f aca="false">IF(AB624=1,"Предпосевная обработка",IF(AB624=2,"Внесение удобрений",IF(AB624=3,"Уборка","Введите коректное значение")))</f>
        <v>Введите коректное значение</v>
      </c>
      <c r="Z624" s="0" t="s">
        <v>135</v>
      </c>
      <c r="AA624" s="86"/>
      <c r="AI624" s="88"/>
    </row>
    <row r="625" customFormat="false" ht="15" hidden="false" customHeight="false" outlineLevel="0" collapsed="false">
      <c r="A625" s="59" t="n">
        <v>623</v>
      </c>
      <c r="B625" s="0" t="s">
        <v>132</v>
      </c>
      <c r="C625" s="85" t="n">
        <v>1.3</v>
      </c>
      <c r="D625" s="86" t="n">
        <v>0.645</v>
      </c>
      <c r="E625" s="87" t="n">
        <f aca="false">D625/C625</f>
        <v>0.496153846153846</v>
      </c>
      <c r="F625" s="88" t="n">
        <f aca="false">IF(B625="Предпосевная обработка",300,IF(B625="Внесение удобрений",90,IF(B625="Уборка",1893,"Введите коректное значение")))</f>
        <v>1893</v>
      </c>
      <c r="G625" s="88" t="n">
        <v>2075</v>
      </c>
      <c r="H625" s="87" t="n">
        <f aca="false">(F625/G625)*100</f>
        <v>91.2289156626506</v>
      </c>
      <c r="I625" s="88" t="n">
        <v>25</v>
      </c>
      <c r="J625" s="87" t="n">
        <f aca="false">C625*L625</f>
        <v>0.572</v>
      </c>
      <c r="K625" s="86" t="n">
        <f aca="false">J625*3.67</f>
        <v>2.09924</v>
      </c>
      <c r="L625" s="86" t="n">
        <v>0.44</v>
      </c>
      <c r="M625" s="87" t="n">
        <f aca="false">(N625*O625)+(P625+Q625+R625)</f>
        <v>1196.6</v>
      </c>
      <c r="N625" s="62" t="n">
        <v>451</v>
      </c>
      <c r="O625" s="0" t="n">
        <f aca="false">IF(Z625="Дизельное топливо",2.6,
 IF(Z625="Бензин",2.3,
 IF(Z625="Минеральные удобрения",0.89, IF(Z625="Пестициды",4.93,
 IF(Z625="Электроэнергия",0.5,"Введите коректное значение" )))))</f>
        <v>2.6</v>
      </c>
      <c r="P625" s="88" t="n">
        <v>14</v>
      </c>
      <c r="Q625" s="88" t="n">
        <v>2</v>
      </c>
      <c r="R625" s="88" t="n">
        <v>8</v>
      </c>
      <c r="S625" s="86" t="n">
        <f aca="false">M625+J625+E625+H625</f>
        <v>1288.8970695088</v>
      </c>
      <c r="T625" s="86"/>
      <c r="U625" s="87" t="n">
        <f aca="false">J625-S625</f>
        <v>-1288.3250695088</v>
      </c>
      <c r="V625" s="88" t="n">
        <v>59000</v>
      </c>
      <c r="W625" s="73" t="n">
        <v>4.048</v>
      </c>
      <c r="X625" s="87" t="n">
        <f aca="false">(W625+S625)/V625*100</f>
        <v>2.19143232120136</v>
      </c>
      <c r="Y625" s="0" t="str">
        <f aca="false">IF(AB625=1,"Предпосевная обработка",IF(AB625=2,"Внесение удобрений",IF(AB625=3,"Уборка","Введите коректное значение")))</f>
        <v>Введите коректное значение</v>
      </c>
      <c r="Z625" s="0" t="s">
        <v>137</v>
      </c>
      <c r="AA625" s="86"/>
      <c r="AI625" s="88"/>
    </row>
    <row r="626" customFormat="false" ht="15" hidden="false" customHeight="false" outlineLevel="0" collapsed="false">
      <c r="A626" s="59" t="n">
        <v>624</v>
      </c>
      <c r="B626" s="0" t="s">
        <v>136</v>
      </c>
      <c r="C626" s="85" t="n">
        <v>4.6</v>
      </c>
      <c r="D626" s="86" t="n">
        <v>0.645</v>
      </c>
      <c r="E626" s="87" t="n">
        <f aca="false">D626/C626</f>
        <v>0.140217391304348</v>
      </c>
      <c r="F626" s="88" t="n">
        <f aca="false">IF(B626="Предпосевная обработка",300,IF(B626="Внесение удобрений",90,IF(B626="Уборка",1893,"Введите коректное значение")))</f>
        <v>300</v>
      </c>
      <c r="G626" s="88" t="n">
        <v>2002</v>
      </c>
      <c r="H626" s="87" t="n">
        <f aca="false">(F626/G626)*100</f>
        <v>14.985014985015</v>
      </c>
      <c r="I626" s="88" t="n">
        <v>30</v>
      </c>
      <c r="J626" s="87" t="n">
        <f aca="false">C626*L626</f>
        <v>2.024</v>
      </c>
      <c r="K626" s="86" t="n">
        <f aca="false">J626*3.67</f>
        <v>7.42808</v>
      </c>
      <c r="L626" s="86" t="n">
        <v>0.44</v>
      </c>
      <c r="M626" s="87" t="n">
        <f aca="false">(N626*O626)+(P626+Q626+R626)</f>
        <v>1969.35</v>
      </c>
      <c r="N626" s="62" t="n">
        <v>395</v>
      </c>
      <c r="O626" s="0" t="n">
        <f aca="false">IF(Z626="Дизельное топливо",2.6,
 IF(Z626="Бензин",2.3,
 IF(Z626="Минеральные удобрения",0.89, IF(Z626="Пестициды",4.93,
 IF(Z626="Электроэнергия",0.5,"Введите коректное значение" )))))</f>
        <v>4.93</v>
      </c>
      <c r="P626" s="88" t="n">
        <v>12</v>
      </c>
      <c r="Q626" s="88" t="n">
        <v>2</v>
      </c>
      <c r="R626" s="88" t="n">
        <v>8</v>
      </c>
      <c r="S626" s="86" t="n">
        <f aca="false">M626+J626+E626+H626</f>
        <v>1986.49923237632</v>
      </c>
      <c r="T626" s="86"/>
      <c r="U626" s="87" t="n">
        <f aca="false">J626-S626</f>
        <v>-1984.47523237632</v>
      </c>
      <c r="V626" s="88" t="n">
        <v>60000</v>
      </c>
      <c r="W626" s="73" t="n">
        <v>5.428</v>
      </c>
      <c r="X626" s="87" t="n">
        <f aca="false">(W626+S626)/V626*100</f>
        <v>3.3198787206272</v>
      </c>
      <c r="Y626" s="0" t="str">
        <f aca="false">IF(AB626=1,"Предпосевная обработка",IF(AB626=2,"Внесение удобрений",IF(AB626=3,"Уборка","Введите коректное значение")))</f>
        <v>Введите коректное значение</v>
      </c>
      <c r="Z626" s="0" t="s">
        <v>138</v>
      </c>
      <c r="AA626" s="86"/>
      <c r="AI626" s="88"/>
    </row>
    <row r="627" customFormat="false" ht="15" hidden="false" customHeight="false" outlineLevel="0" collapsed="false">
      <c r="A627" s="59" t="n">
        <v>625</v>
      </c>
      <c r="B627" s="0" t="s">
        <v>134</v>
      </c>
      <c r="C627" s="85" t="n">
        <v>5.5</v>
      </c>
      <c r="D627" s="86" t="n">
        <v>0.645</v>
      </c>
      <c r="E627" s="87" t="n">
        <f aca="false">D627/C627</f>
        <v>0.117272727272727</v>
      </c>
      <c r="F627" s="88" t="n">
        <f aca="false">IF(B627="Предпосевная обработка",300,IF(B627="Внесение удобрений",90,IF(B627="Уборка",1893,"Введите коректное значение")))</f>
        <v>90</v>
      </c>
      <c r="G627" s="88" t="n">
        <v>2250</v>
      </c>
      <c r="H627" s="87" t="n">
        <f aca="false">(F627/G627)*100</f>
        <v>4</v>
      </c>
      <c r="I627" s="88" t="n">
        <v>13</v>
      </c>
      <c r="J627" s="87" t="n">
        <f aca="false">C627*L627</f>
        <v>2.42</v>
      </c>
      <c r="K627" s="86" t="n">
        <f aca="false">J627*3.67</f>
        <v>8.8814</v>
      </c>
      <c r="L627" s="86" t="n">
        <v>0.44</v>
      </c>
      <c r="M627" s="87" t="n">
        <f aca="false">(N627*O627)+(P627+Q627+R627)</f>
        <v>393.8</v>
      </c>
      <c r="N627" s="62" t="n">
        <v>143</v>
      </c>
      <c r="O627" s="0" t="n">
        <f aca="false">IF(Z627="Дизельное топливо",2.6,
 IF(Z627="Бензин",2.3,
 IF(Z627="Минеральные удобрения",0.89, IF(Z627="Пестициды",4.93,
 IF(Z627="Электроэнергия",0.5,"Введите коректное значение" )))))</f>
        <v>2.6</v>
      </c>
      <c r="P627" s="88" t="n">
        <v>13</v>
      </c>
      <c r="Q627" s="88" t="n">
        <v>2</v>
      </c>
      <c r="R627" s="88" t="n">
        <v>7</v>
      </c>
      <c r="S627" s="86" t="n">
        <f aca="false">M627+J627+E627+H627</f>
        <v>400.337272727273</v>
      </c>
      <c r="T627" s="86"/>
      <c r="U627" s="87" t="n">
        <f aca="false">J627-S627</f>
        <v>-397.917272727273</v>
      </c>
      <c r="V627" s="88" t="n">
        <v>63000</v>
      </c>
      <c r="W627" s="73" t="n">
        <v>4.272</v>
      </c>
      <c r="X627" s="87" t="n">
        <f aca="false">(W627+S627)/V627*100</f>
        <v>0.642236940836941</v>
      </c>
      <c r="Y627" s="0" t="str">
        <f aca="false">IF(AB627=1,"Предпосевная обработка",IF(AB627=2,"Внесение удобрений",IF(AB627=3,"Уборка","Введите коректное значение")))</f>
        <v>Введите коректное значение</v>
      </c>
      <c r="Z627" s="0" t="s">
        <v>137</v>
      </c>
      <c r="AA627" s="86"/>
      <c r="AI627" s="88"/>
    </row>
    <row r="628" customFormat="false" ht="15" hidden="false" customHeight="false" outlineLevel="0" collapsed="false">
      <c r="A628" s="59" t="n">
        <v>626</v>
      </c>
      <c r="B628" s="0" t="s">
        <v>134</v>
      </c>
      <c r="C628" s="85" t="n">
        <v>1.4</v>
      </c>
      <c r="D628" s="86" t="n">
        <v>0.645</v>
      </c>
      <c r="E628" s="87" t="n">
        <f aca="false">D628/C628</f>
        <v>0.460714285714286</v>
      </c>
      <c r="F628" s="88" t="n">
        <f aca="false">IF(B628="Предпосевная обработка",300,IF(B628="Внесение удобрений",90,IF(B628="Уборка",1893,"Введите коректное значение")))</f>
        <v>90</v>
      </c>
      <c r="G628" s="88" t="n">
        <v>2111</v>
      </c>
      <c r="H628" s="87" t="n">
        <f aca="false">(F628/G628)*100</f>
        <v>4.26338228327807</v>
      </c>
      <c r="I628" s="88" t="n">
        <v>12</v>
      </c>
      <c r="J628" s="87" t="n">
        <f aca="false">C628*L628</f>
        <v>0.616</v>
      </c>
      <c r="K628" s="86" t="n">
        <f aca="false">J628*3.67</f>
        <v>2.26072</v>
      </c>
      <c r="L628" s="86" t="n">
        <v>0.44</v>
      </c>
      <c r="M628" s="87" t="n">
        <f aca="false">(N628*O628)+(P628+Q628+R628)</f>
        <v>122.24</v>
      </c>
      <c r="N628" s="62" t="n">
        <v>116</v>
      </c>
      <c r="O628" s="0" t="n">
        <f aca="false">IF(Z628="Дизельное топливо",2.6,
 IF(Z628="Бензин",2.3,
 IF(Z628="Минеральные удобрения",0.89, IF(Z628="Пестициды",4.93,
 IF(Z628="Электроэнергия",0.5,"Введите коректное значение" )))))</f>
        <v>0.89</v>
      </c>
      <c r="P628" s="88" t="n">
        <v>10</v>
      </c>
      <c r="Q628" s="88" t="n">
        <v>2</v>
      </c>
      <c r="R628" s="88" t="n">
        <v>7</v>
      </c>
      <c r="S628" s="86" t="n">
        <f aca="false">M628+J628+E628+H628</f>
        <v>127.580096568992</v>
      </c>
      <c r="T628" s="86"/>
      <c r="U628" s="87" t="n">
        <f aca="false">J628-S628</f>
        <v>-126.964096568992</v>
      </c>
      <c r="V628" s="88" t="n">
        <v>48000</v>
      </c>
      <c r="W628" s="73" t="n">
        <v>4.788</v>
      </c>
      <c r="X628" s="87" t="n">
        <f aca="false">(W628+S628)/V628*100</f>
        <v>0.275766867852067</v>
      </c>
      <c r="Y628" s="0" t="str">
        <f aca="false">IF(AB628=1,"Предпосевная обработка",IF(AB628=2,"Внесение удобрений",IF(AB628=3,"Уборка","Введите коректное значение")))</f>
        <v>Введите коректное значение</v>
      </c>
      <c r="Z628" s="0" t="s">
        <v>133</v>
      </c>
      <c r="AA628" s="86"/>
      <c r="AI628" s="88"/>
    </row>
    <row r="629" customFormat="false" ht="15" hidden="false" customHeight="false" outlineLevel="0" collapsed="false">
      <c r="A629" s="59" t="n">
        <v>627</v>
      </c>
      <c r="B629" s="0" t="s">
        <v>136</v>
      </c>
      <c r="C629" s="85" t="n">
        <v>4.4</v>
      </c>
      <c r="D629" s="86" t="n">
        <v>0.645</v>
      </c>
      <c r="E629" s="87" t="n">
        <f aca="false">D629/C629</f>
        <v>0.146590909090909</v>
      </c>
      <c r="F629" s="88" t="n">
        <f aca="false">IF(B629="Предпосевная обработка",300,IF(B629="Внесение удобрений",90,IF(B629="Уборка",1893,"Введите коректное значение")))</f>
        <v>300</v>
      </c>
      <c r="G629" s="88" t="n">
        <v>2446</v>
      </c>
      <c r="H629" s="87" t="n">
        <f aca="false">(F629/G629)*100</f>
        <v>12.2649223221586</v>
      </c>
      <c r="I629" s="88" t="n">
        <v>29</v>
      </c>
      <c r="J629" s="87" t="n">
        <f aca="false">C629*L629</f>
        <v>1.936</v>
      </c>
      <c r="K629" s="86" t="n">
        <f aca="false">J629*3.67</f>
        <v>7.10512</v>
      </c>
      <c r="L629" s="86" t="n">
        <v>0.44</v>
      </c>
      <c r="M629" s="87" t="n">
        <f aca="false">(N629*O629)+(P629+Q629+R629)</f>
        <v>373.3</v>
      </c>
      <c r="N629" s="62" t="n">
        <v>151</v>
      </c>
      <c r="O629" s="0" t="n">
        <f aca="false">IF(Z629="Дизельное топливо",2.6,
 IF(Z629="Бензин",2.3,
 IF(Z629="Минеральные удобрения",0.89, IF(Z629="Пестициды",4.93,
 IF(Z629="Электроэнергия",0.5,"Введите коректное значение" )))))</f>
        <v>2.3</v>
      </c>
      <c r="P629" s="88" t="n">
        <v>15</v>
      </c>
      <c r="Q629" s="88" t="n">
        <v>2</v>
      </c>
      <c r="R629" s="88" t="n">
        <v>9</v>
      </c>
      <c r="S629" s="86" t="n">
        <f aca="false">M629+J629+E629+H629</f>
        <v>387.647513231249</v>
      </c>
      <c r="T629" s="86"/>
      <c r="U629" s="87" t="n">
        <f aca="false">J629-S629</f>
        <v>-385.711513231249</v>
      </c>
      <c r="V629" s="88" t="n">
        <v>46000</v>
      </c>
      <c r="W629" s="73" t="n">
        <v>6.408</v>
      </c>
      <c r="X629" s="87" t="n">
        <f aca="false">(W629+S629)/V629*100</f>
        <v>0.856642420067934</v>
      </c>
      <c r="Y629" s="0" t="str">
        <f aca="false">IF(AB629=1,"Предпосевная обработка",IF(AB629=2,"Внесение удобрений",IF(AB629=3,"Уборка","Введите коректное значение")))</f>
        <v>Введите коректное значение</v>
      </c>
      <c r="Z629" s="0" t="s">
        <v>135</v>
      </c>
      <c r="AA629" s="86"/>
      <c r="AI629" s="88"/>
    </row>
    <row r="630" customFormat="false" ht="15" hidden="false" customHeight="false" outlineLevel="0" collapsed="false">
      <c r="A630" s="59" t="n">
        <v>628</v>
      </c>
      <c r="B630" s="0" t="s">
        <v>132</v>
      </c>
      <c r="C630" s="85" t="n">
        <v>2.1</v>
      </c>
      <c r="D630" s="86" t="n">
        <v>0.645</v>
      </c>
      <c r="E630" s="87" t="n">
        <f aca="false">D630/C630</f>
        <v>0.307142857142857</v>
      </c>
      <c r="F630" s="88" t="n">
        <f aca="false">IF(B630="Предпосевная обработка",300,IF(B630="Внесение удобрений",90,IF(B630="Уборка",1893,"Введите коректное значение")))</f>
        <v>1893</v>
      </c>
      <c r="G630" s="88" t="n">
        <v>2149</v>
      </c>
      <c r="H630" s="87" t="n">
        <f aca="false">(F630/G630)*100</f>
        <v>88.0874825500233</v>
      </c>
      <c r="I630" s="88" t="n">
        <v>28</v>
      </c>
      <c r="J630" s="87" t="n">
        <f aca="false">C630*L630</f>
        <v>0.924</v>
      </c>
      <c r="K630" s="86" t="n">
        <f aca="false">J630*3.67</f>
        <v>3.39108</v>
      </c>
      <c r="L630" s="86" t="n">
        <v>0.44</v>
      </c>
      <c r="M630" s="87" t="n">
        <f aca="false">(N630*O630)+(P630+Q630+R630)</f>
        <v>2328.24</v>
      </c>
      <c r="N630" s="62" t="n">
        <v>468</v>
      </c>
      <c r="O630" s="0" t="n">
        <f aca="false">IF(Z630="Дизельное топливо",2.6,
 IF(Z630="Бензин",2.3,
 IF(Z630="Минеральные удобрения",0.89, IF(Z630="Пестициды",4.93,
 IF(Z630="Электроэнергия",0.5,"Введите коректное значение" )))))</f>
        <v>4.93</v>
      </c>
      <c r="P630" s="88" t="n">
        <v>11</v>
      </c>
      <c r="Q630" s="88" t="n">
        <v>2</v>
      </c>
      <c r="R630" s="88" t="n">
        <v>8</v>
      </c>
      <c r="S630" s="86" t="n">
        <f aca="false">M630+J630+E630+H630</f>
        <v>2417.55862540717</v>
      </c>
      <c r="T630" s="86"/>
      <c r="U630" s="87" t="n">
        <f aca="false">J630-S630</f>
        <v>-2416.63462540717</v>
      </c>
      <c r="V630" s="88" t="n">
        <v>62000</v>
      </c>
      <c r="W630" s="73" t="n">
        <v>4.5</v>
      </c>
      <c r="X630" s="87" t="n">
        <f aca="false">(W630+S630)/V630*100</f>
        <v>3.90654617001156</v>
      </c>
      <c r="Y630" s="0" t="str">
        <f aca="false">IF(AB630=1,"Предпосевная обработка",IF(AB630=2,"Внесение удобрений",IF(AB630=3,"Уборка","Введите коректное значение")))</f>
        <v>Введите коректное значение</v>
      </c>
      <c r="Z630" s="0" t="s">
        <v>138</v>
      </c>
      <c r="AA630" s="86"/>
      <c r="AI630" s="88"/>
    </row>
    <row r="631" customFormat="false" ht="15" hidden="false" customHeight="false" outlineLevel="0" collapsed="false">
      <c r="A631" s="59" t="n">
        <v>629</v>
      </c>
      <c r="B631" s="0" t="s">
        <v>134</v>
      </c>
      <c r="C631" s="85" t="n">
        <v>4.8</v>
      </c>
      <c r="D631" s="86" t="n">
        <v>0.645</v>
      </c>
      <c r="E631" s="87" t="n">
        <f aca="false">D631/C631</f>
        <v>0.134375</v>
      </c>
      <c r="F631" s="88" t="n">
        <f aca="false">IF(B631="Предпосевная обработка",300,IF(B631="Внесение удобрений",90,IF(B631="Уборка",1893,"Введите коректное значение")))</f>
        <v>90</v>
      </c>
      <c r="G631" s="88" t="n">
        <v>2058</v>
      </c>
      <c r="H631" s="87" t="n">
        <f aca="false">(F631/G631)*100</f>
        <v>4.3731778425656</v>
      </c>
      <c r="I631" s="88" t="n">
        <v>21</v>
      </c>
      <c r="J631" s="87" t="n">
        <f aca="false">C631*L631</f>
        <v>2.112</v>
      </c>
      <c r="K631" s="86" t="n">
        <f aca="false">J631*3.67</f>
        <v>7.75104</v>
      </c>
      <c r="L631" s="86" t="n">
        <v>0.44</v>
      </c>
      <c r="M631" s="87" t="n">
        <f aca="false">(N631*O631)+(P631+Q631+R631)</f>
        <v>207</v>
      </c>
      <c r="N631" s="62" t="n">
        <v>368</v>
      </c>
      <c r="O631" s="0" t="n">
        <f aca="false">IF(Z631="Дизельное топливо",2.6,
 IF(Z631="Бензин",2.3,
 IF(Z631="Минеральные удобрения",0.89, IF(Z631="Пестициды",4.93,
 IF(Z631="Электроэнергия",0.5,"Введите коректное значение" )))))</f>
        <v>0.5</v>
      </c>
      <c r="P631" s="88" t="n">
        <v>14</v>
      </c>
      <c r="Q631" s="88" t="n">
        <v>2</v>
      </c>
      <c r="R631" s="88" t="n">
        <v>7</v>
      </c>
      <c r="S631" s="86" t="n">
        <f aca="false">M631+J631+E631+H631</f>
        <v>213.619552842566</v>
      </c>
      <c r="T631" s="86"/>
      <c r="U631" s="87" t="n">
        <f aca="false">J631-S631</f>
        <v>-211.507552842566</v>
      </c>
      <c r="V631" s="88" t="n">
        <v>56000</v>
      </c>
      <c r="W631" s="73" t="n">
        <v>3.69</v>
      </c>
      <c r="X631" s="87" t="n">
        <f aca="false">(W631+S631)/V631*100</f>
        <v>0.388052772933153</v>
      </c>
      <c r="Y631" s="0" t="str">
        <f aca="false">IF(AB631=1,"Предпосевная обработка",IF(AB631=2,"Внесение удобрений",IF(AB631=3,"Уборка","Введите коректное значение")))</f>
        <v>Введите коректное значение</v>
      </c>
      <c r="Z631" s="0" t="s">
        <v>139</v>
      </c>
      <c r="AA631" s="86"/>
      <c r="AI631" s="88"/>
    </row>
    <row r="632" customFormat="false" ht="15" hidden="false" customHeight="false" outlineLevel="0" collapsed="false">
      <c r="A632" s="59" t="n">
        <v>630</v>
      </c>
      <c r="B632" s="0" t="s">
        <v>134</v>
      </c>
      <c r="C632" s="85" t="n">
        <v>4.6</v>
      </c>
      <c r="D632" s="86" t="n">
        <v>0.645</v>
      </c>
      <c r="E632" s="87" t="n">
        <f aca="false">D632/C632</f>
        <v>0.140217391304348</v>
      </c>
      <c r="F632" s="88" t="n">
        <f aca="false">IF(B632="Предпосевная обработка",300,IF(B632="Внесение удобрений",90,IF(B632="Уборка",1893,"Введите коректное значение")))</f>
        <v>90</v>
      </c>
      <c r="G632" s="88" t="n">
        <v>2088</v>
      </c>
      <c r="H632" s="87" t="n">
        <f aca="false">(F632/G632)*100</f>
        <v>4.31034482758621</v>
      </c>
      <c r="I632" s="88" t="n">
        <v>15</v>
      </c>
      <c r="J632" s="87" t="n">
        <f aca="false">C632*L632</f>
        <v>2.024</v>
      </c>
      <c r="K632" s="86" t="n">
        <f aca="false">J632*3.67</f>
        <v>7.42808</v>
      </c>
      <c r="L632" s="86" t="n">
        <v>0.44</v>
      </c>
      <c r="M632" s="87" t="n">
        <f aca="false">(N632*O632)+(P632+Q632+R632)</f>
        <v>420.72</v>
      </c>
      <c r="N632" s="62" t="n">
        <v>448</v>
      </c>
      <c r="O632" s="0" t="n">
        <f aca="false">IF(Z632="Дизельное топливо",2.6,
 IF(Z632="Бензин",2.3,
 IF(Z632="Минеральные удобрения",0.89, IF(Z632="Пестициды",4.93,
 IF(Z632="Электроэнергия",0.5,"Введите коректное значение" )))))</f>
        <v>0.89</v>
      </c>
      <c r="P632" s="88" t="n">
        <v>14</v>
      </c>
      <c r="Q632" s="88" t="n">
        <v>1</v>
      </c>
      <c r="R632" s="88" t="n">
        <v>7</v>
      </c>
      <c r="S632" s="86" t="n">
        <f aca="false">M632+J632+E632+H632</f>
        <v>427.194562218891</v>
      </c>
      <c r="T632" s="86"/>
      <c r="U632" s="87" t="n">
        <f aca="false">J632-S632</f>
        <v>-425.170562218891</v>
      </c>
      <c r="V632" s="88" t="n">
        <v>64000</v>
      </c>
      <c r="W632" s="73" t="n">
        <v>5.368</v>
      </c>
      <c r="X632" s="87" t="n">
        <f aca="false">(W632+S632)/V632*100</f>
        <v>0.675879003467017</v>
      </c>
      <c r="Y632" s="0" t="str">
        <f aca="false">IF(AB632=1,"Предпосевная обработка",IF(AB632=2,"Внесение удобрений",IF(AB632=3,"Уборка","Введите коректное значение")))</f>
        <v>Введите коректное значение</v>
      </c>
      <c r="Z632" s="0" t="s">
        <v>133</v>
      </c>
      <c r="AA632" s="86"/>
      <c r="AI632" s="88"/>
    </row>
    <row r="633" customFormat="false" ht="15" hidden="false" customHeight="false" outlineLevel="0" collapsed="false">
      <c r="A633" s="59" t="n">
        <v>631</v>
      </c>
      <c r="B633" s="0" t="s">
        <v>136</v>
      </c>
      <c r="C633" s="85" t="n">
        <v>4.6</v>
      </c>
      <c r="D633" s="86" t="n">
        <v>0.645</v>
      </c>
      <c r="E633" s="87" t="n">
        <f aca="false">D633/C633</f>
        <v>0.140217391304348</v>
      </c>
      <c r="F633" s="88" t="n">
        <f aca="false">IF(B633="Предпосевная обработка",300,IF(B633="Внесение удобрений",90,IF(B633="Уборка",1893,"Введите коректное значение")))</f>
        <v>300</v>
      </c>
      <c r="G633" s="88" t="n">
        <v>2377</v>
      </c>
      <c r="H633" s="87" t="n">
        <f aca="false">(F633/G633)*100</f>
        <v>12.620950778292</v>
      </c>
      <c r="I633" s="88" t="n">
        <v>25</v>
      </c>
      <c r="J633" s="87" t="n">
        <f aca="false">C633*L633</f>
        <v>2.024</v>
      </c>
      <c r="K633" s="86" t="n">
        <f aca="false">J633*3.67</f>
        <v>7.42808</v>
      </c>
      <c r="L633" s="86" t="n">
        <v>0.44</v>
      </c>
      <c r="M633" s="87" t="n">
        <f aca="false">(N633*O633)+(P633+Q633+R633)</f>
        <v>150</v>
      </c>
      <c r="N633" s="62" t="n">
        <v>256</v>
      </c>
      <c r="O633" s="0" t="n">
        <f aca="false">IF(Z633="Дизельное топливо",2.6,
 IF(Z633="Бензин",2.3,
 IF(Z633="Минеральные удобрения",0.89, IF(Z633="Пестициды",4.93,
 IF(Z633="Электроэнергия",0.5,"Введите коректное значение" )))))</f>
        <v>0.5</v>
      </c>
      <c r="P633" s="88" t="n">
        <v>12</v>
      </c>
      <c r="Q633" s="88" t="n">
        <v>2</v>
      </c>
      <c r="R633" s="88" t="n">
        <v>8</v>
      </c>
      <c r="S633" s="86" t="n">
        <f aca="false">M633+J633+E633+H633</f>
        <v>164.785168169596</v>
      </c>
      <c r="T633" s="86"/>
      <c r="U633" s="87" t="n">
        <f aca="false">J633-S633</f>
        <v>-162.761168169596</v>
      </c>
      <c r="V633" s="88" t="n">
        <v>64000</v>
      </c>
      <c r="W633" s="73" t="n">
        <v>5.133</v>
      </c>
      <c r="X633" s="87" t="n">
        <f aca="false">(W633+S633)/V633*100</f>
        <v>0.265497137764994</v>
      </c>
      <c r="Y633" s="0" t="str">
        <f aca="false">IF(AB633=1,"Предпосевная обработка",IF(AB633=2,"Внесение удобрений",IF(AB633=3,"Уборка","Введите коректное значение")))</f>
        <v>Введите коректное значение</v>
      </c>
      <c r="Z633" s="0" t="s">
        <v>139</v>
      </c>
      <c r="AA633" s="86"/>
      <c r="AI633" s="88"/>
    </row>
    <row r="634" customFormat="false" ht="15" hidden="false" customHeight="false" outlineLevel="0" collapsed="false">
      <c r="A634" s="59" t="n">
        <v>632</v>
      </c>
      <c r="B634" s="0" t="s">
        <v>136</v>
      </c>
      <c r="C634" s="85" t="n">
        <v>5.6</v>
      </c>
      <c r="D634" s="86" t="n">
        <v>0.645</v>
      </c>
      <c r="E634" s="87" t="n">
        <f aca="false">D634/C634</f>
        <v>0.115178571428571</v>
      </c>
      <c r="F634" s="88" t="n">
        <f aca="false">IF(B634="Предпосевная обработка",300,IF(B634="Внесение удобрений",90,IF(B634="Уборка",1893,"Введите коректное значение")))</f>
        <v>300</v>
      </c>
      <c r="G634" s="88" t="n">
        <v>2009</v>
      </c>
      <c r="H634" s="87" t="n">
        <f aca="false">(F634/G634)*100</f>
        <v>14.9328023892484</v>
      </c>
      <c r="I634" s="88" t="n">
        <v>29</v>
      </c>
      <c r="J634" s="87" t="n">
        <f aca="false">C634*L634</f>
        <v>2.464</v>
      </c>
      <c r="K634" s="86" t="n">
        <f aca="false">J634*3.67</f>
        <v>9.04288</v>
      </c>
      <c r="L634" s="86" t="n">
        <v>0.44</v>
      </c>
      <c r="M634" s="87" t="n">
        <f aca="false">(N634*O634)+(P634+Q634+R634)</f>
        <v>1478.28</v>
      </c>
      <c r="N634" s="62" t="n">
        <v>296</v>
      </c>
      <c r="O634" s="0" t="n">
        <f aca="false">IF(Z634="Дизельное топливо",2.6,
 IF(Z634="Бензин",2.3,
 IF(Z634="Минеральные удобрения",0.89, IF(Z634="Пестициды",4.93,
 IF(Z634="Электроэнергия",0.5,"Введите коректное значение" )))))</f>
        <v>4.93</v>
      </c>
      <c r="P634" s="88" t="n">
        <v>10</v>
      </c>
      <c r="Q634" s="88" t="n">
        <v>2</v>
      </c>
      <c r="R634" s="88" t="n">
        <v>7</v>
      </c>
      <c r="S634" s="86" t="n">
        <f aca="false">M634+J634+E634+H634</f>
        <v>1495.79198096068</v>
      </c>
      <c r="T634" s="86"/>
      <c r="U634" s="87" t="n">
        <f aca="false">J634-S634</f>
        <v>-1493.32798096068</v>
      </c>
      <c r="V634" s="88" t="n">
        <v>59000</v>
      </c>
      <c r="W634" s="73" t="n">
        <v>6.612</v>
      </c>
      <c r="X634" s="87" t="n">
        <f aca="false">(W634+S634)/V634*100</f>
        <v>2.54644742535708</v>
      </c>
      <c r="Y634" s="0" t="str">
        <f aca="false">IF(AB634=1,"Предпосевная обработка",IF(AB634=2,"Внесение удобрений",IF(AB634=3,"Уборка","Введите коректное значение")))</f>
        <v>Введите коректное значение</v>
      </c>
      <c r="Z634" s="0" t="s">
        <v>138</v>
      </c>
      <c r="AA634" s="86"/>
      <c r="AI634" s="88"/>
    </row>
    <row r="635" customFormat="false" ht="15" hidden="false" customHeight="false" outlineLevel="0" collapsed="false">
      <c r="A635" s="59" t="n">
        <v>633</v>
      </c>
      <c r="B635" s="0" t="s">
        <v>136</v>
      </c>
      <c r="C635" s="85" t="n">
        <v>2.2</v>
      </c>
      <c r="D635" s="86" t="n">
        <v>0.645</v>
      </c>
      <c r="E635" s="87" t="n">
        <f aca="false">D635/C635</f>
        <v>0.293181818181818</v>
      </c>
      <c r="F635" s="88" t="n">
        <f aca="false">IF(B635="Предпосевная обработка",300,IF(B635="Внесение удобрений",90,IF(B635="Уборка",1893,"Введите коректное значение")))</f>
        <v>300</v>
      </c>
      <c r="G635" s="88" t="n">
        <v>2122</v>
      </c>
      <c r="H635" s="87" t="n">
        <f aca="false">(F635/G635)*100</f>
        <v>14.1376060320452</v>
      </c>
      <c r="I635" s="88" t="n">
        <v>16</v>
      </c>
      <c r="J635" s="87" t="n">
        <f aca="false">C635*L635</f>
        <v>0.968</v>
      </c>
      <c r="K635" s="86" t="n">
        <f aca="false">J635*3.67</f>
        <v>3.55256</v>
      </c>
      <c r="L635" s="86" t="n">
        <v>0.44</v>
      </c>
      <c r="M635" s="87" t="n">
        <f aca="false">(N635*O635)+(P635+Q635+R635)</f>
        <v>173</v>
      </c>
      <c r="N635" s="62" t="n">
        <v>300</v>
      </c>
      <c r="O635" s="0" t="n">
        <f aca="false">IF(Z635="Дизельное топливо",2.6,
 IF(Z635="Бензин",2.3,
 IF(Z635="Минеральные удобрения",0.89, IF(Z635="Пестициды",4.93,
 IF(Z635="Электроэнергия",0.5,"Введите коректное значение" )))))</f>
        <v>0.5</v>
      </c>
      <c r="P635" s="88" t="n">
        <v>14</v>
      </c>
      <c r="Q635" s="88" t="n">
        <v>1</v>
      </c>
      <c r="R635" s="88" t="n">
        <v>8</v>
      </c>
      <c r="S635" s="86" t="n">
        <f aca="false">M635+J635+E635+H635</f>
        <v>188.398787850227</v>
      </c>
      <c r="T635" s="86"/>
      <c r="U635" s="87" t="n">
        <f aca="false">J635-S635</f>
        <v>-187.430787850227</v>
      </c>
      <c r="V635" s="88" t="n">
        <v>64000</v>
      </c>
      <c r="W635" s="73" t="n">
        <v>5.916</v>
      </c>
      <c r="X635" s="87" t="n">
        <f aca="false">(W635+S635)/V635*100</f>
        <v>0.30361685601598</v>
      </c>
      <c r="Y635" s="0" t="str">
        <f aca="false">IF(AB635=1,"Предпосевная обработка",IF(AB635=2,"Внесение удобрений",IF(AB635=3,"Уборка","Введите коректное значение")))</f>
        <v>Введите коректное значение</v>
      </c>
      <c r="Z635" s="0" t="s">
        <v>139</v>
      </c>
      <c r="AA635" s="86"/>
      <c r="AI635" s="88"/>
    </row>
    <row r="636" customFormat="false" ht="15" hidden="false" customHeight="false" outlineLevel="0" collapsed="false">
      <c r="A636" s="59" t="n">
        <v>634</v>
      </c>
      <c r="B636" s="0" t="s">
        <v>134</v>
      </c>
      <c r="C636" s="85" t="n">
        <v>5.6</v>
      </c>
      <c r="D636" s="86" t="n">
        <v>0.645</v>
      </c>
      <c r="E636" s="87" t="n">
        <f aca="false">D636/C636</f>
        <v>0.115178571428571</v>
      </c>
      <c r="F636" s="88" t="n">
        <f aca="false">IF(B636="Предпосевная обработка",300,IF(B636="Внесение удобрений",90,IF(B636="Уборка",1893,"Введите коректное значение")))</f>
        <v>90</v>
      </c>
      <c r="G636" s="88" t="n">
        <v>2217</v>
      </c>
      <c r="H636" s="87" t="n">
        <f aca="false">(F636/G636)*100</f>
        <v>4.0595399188092</v>
      </c>
      <c r="I636" s="88" t="n">
        <v>23</v>
      </c>
      <c r="J636" s="87" t="n">
        <f aca="false">C636*L636</f>
        <v>2.464</v>
      </c>
      <c r="K636" s="86" t="n">
        <f aca="false">J636*3.67</f>
        <v>9.04288</v>
      </c>
      <c r="L636" s="86" t="n">
        <v>0.44</v>
      </c>
      <c r="M636" s="87" t="n">
        <f aca="false">(N636*O636)+(P636+Q636+R636)</f>
        <v>196.44</v>
      </c>
      <c r="N636" s="62" t="n">
        <v>196</v>
      </c>
      <c r="O636" s="0" t="n">
        <f aca="false">IF(Z636="Дизельное топливо",2.6,
 IF(Z636="Бензин",2.3,
 IF(Z636="Минеральные удобрения",0.89, IF(Z636="Пестициды",4.93,
 IF(Z636="Электроэнергия",0.5,"Введите коректное значение" )))))</f>
        <v>0.89</v>
      </c>
      <c r="P636" s="88" t="n">
        <v>14</v>
      </c>
      <c r="Q636" s="88" t="n">
        <v>1</v>
      </c>
      <c r="R636" s="88" t="n">
        <v>7</v>
      </c>
      <c r="S636" s="86" t="n">
        <f aca="false">M636+J636+E636+H636</f>
        <v>203.078718490238</v>
      </c>
      <c r="T636" s="86"/>
      <c r="U636" s="87" t="n">
        <f aca="false">J636-S636</f>
        <v>-200.614718490238</v>
      </c>
      <c r="V636" s="88" t="n">
        <v>63000</v>
      </c>
      <c r="W636" s="73" t="n">
        <v>6.39</v>
      </c>
      <c r="X636" s="87" t="n">
        <f aca="false">(W636+S636)/V636*100</f>
        <v>0.332490029349584</v>
      </c>
      <c r="Y636" s="0" t="str">
        <f aca="false">IF(AB636=1,"Предпосевная обработка",IF(AB636=2,"Внесение удобрений",IF(AB636=3,"Уборка","Введите коректное значение")))</f>
        <v>Введите коректное значение</v>
      </c>
      <c r="Z636" s="0" t="s">
        <v>133</v>
      </c>
      <c r="AA636" s="86"/>
      <c r="AI636" s="88"/>
    </row>
    <row r="637" customFormat="false" ht="15" hidden="false" customHeight="false" outlineLevel="0" collapsed="false">
      <c r="A637" s="59" t="n">
        <v>635</v>
      </c>
      <c r="B637" s="0" t="s">
        <v>132</v>
      </c>
      <c r="C637" s="85" t="n">
        <v>3.6</v>
      </c>
      <c r="D637" s="86" t="n">
        <v>0.645</v>
      </c>
      <c r="E637" s="87" t="n">
        <f aca="false">D637/C637</f>
        <v>0.179166666666667</v>
      </c>
      <c r="F637" s="88" t="n">
        <f aca="false">IF(B637="Предпосевная обработка",300,IF(B637="Внесение удобрений",90,IF(B637="Уборка",1893,"Введите коректное значение")))</f>
        <v>1893</v>
      </c>
      <c r="G637" s="88" t="n">
        <v>2003</v>
      </c>
      <c r="H637" s="87" t="n">
        <f aca="false">(F637/G637)*100</f>
        <v>94.5082376435347</v>
      </c>
      <c r="I637" s="88" t="n">
        <v>27</v>
      </c>
      <c r="J637" s="87" t="n">
        <f aca="false">C637*L637</f>
        <v>1.584</v>
      </c>
      <c r="K637" s="86" t="n">
        <f aca="false">J637*3.67</f>
        <v>5.81328</v>
      </c>
      <c r="L637" s="86" t="n">
        <v>0.44</v>
      </c>
      <c r="M637" s="87" t="n">
        <f aca="false">(N637*O637)+(P637+Q637+R637)</f>
        <v>1463.49</v>
      </c>
      <c r="N637" s="62" t="n">
        <v>293</v>
      </c>
      <c r="O637" s="0" t="n">
        <f aca="false">IF(Z637="Дизельное топливо",2.6,
 IF(Z637="Бензин",2.3,
 IF(Z637="Минеральные удобрения",0.89, IF(Z637="Пестициды",4.93,
 IF(Z637="Электроэнергия",0.5,"Введите коректное значение" )))))</f>
        <v>4.93</v>
      </c>
      <c r="P637" s="88" t="n">
        <v>10</v>
      </c>
      <c r="Q637" s="88" t="n">
        <v>2</v>
      </c>
      <c r="R637" s="88" t="n">
        <v>7</v>
      </c>
      <c r="S637" s="86" t="n">
        <f aca="false">M637+J637+E637+H637</f>
        <v>1559.7614043102</v>
      </c>
      <c r="T637" s="86"/>
      <c r="U637" s="87" t="n">
        <f aca="false">J637-S637</f>
        <v>-1558.1774043102</v>
      </c>
      <c r="V637" s="88" t="n">
        <v>53000</v>
      </c>
      <c r="W637" s="73" t="n">
        <v>6.072</v>
      </c>
      <c r="X637" s="87" t="n">
        <f aca="false">(W637+S637)/V637*100</f>
        <v>2.95440264964189</v>
      </c>
      <c r="Y637" s="0" t="str">
        <f aca="false">IF(AB637=1,"Предпосевная обработка",IF(AB637=2,"Внесение удобрений",IF(AB637=3,"Уборка","Введите коректное значение")))</f>
        <v>Введите коректное значение</v>
      </c>
      <c r="Z637" s="0" t="s">
        <v>138</v>
      </c>
      <c r="AA637" s="86"/>
      <c r="AI637" s="88"/>
    </row>
    <row r="638" customFormat="false" ht="15" hidden="false" customHeight="false" outlineLevel="0" collapsed="false">
      <c r="A638" s="59" t="n">
        <v>636</v>
      </c>
      <c r="B638" s="0" t="s">
        <v>132</v>
      </c>
      <c r="C638" s="85" t="n">
        <v>1.8</v>
      </c>
      <c r="D638" s="86" t="n">
        <v>0.645</v>
      </c>
      <c r="E638" s="87" t="n">
        <f aca="false">D638/C638</f>
        <v>0.358333333333333</v>
      </c>
      <c r="F638" s="88" t="n">
        <f aca="false">IF(B638="Предпосевная обработка",300,IF(B638="Внесение удобрений",90,IF(B638="Уборка",1893,"Введите коректное значение")))</f>
        <v>1893</v>
      </c>
      <c r="G638" s="88" t="n">
        <v>2185</v>
      </c>
      <c r="H638" s="87" t="n">
        <f aca="false">(F638/G638)*100</f>
        <v>86.6361556064073</v>
      </c>
      <c r="I638" s="88" t="n">
        <v>28</v>
      </c>
      <c r="J638" s="87" t="n">
        <f aca="false">C638*L638</f>
        <v>0.792</v>
      </c>
      <c r="K638" s="86" t="n">
        <f aca="false">J638*3.67</f>
        <v>2.90664</v>
      </c>
      <c r="L638" s="86" t="n">
        <v>0.44</v>
      </c>
      <c r="M638" s="87" t="n">
        <f aca="false">(N638*O638)+(P638+Q638+R638)</f>
        <v>242</v>
      </c>
      <c r="N638" s="62" t="n">
        <v>434</v>
      </c>
      <c r="O638" s="0" t="n">
        <f aca="false">IF(Z638="Дизельное топливо",2.6,
 IF(Z638="Бензин",2.3,
 IF(Z638="Минеральные удобрения",0.89, IF(Z638="Пестициды",4.93,
 IF(Z638="Электроэнергия",0.5,"Введите коректное значение" )))))</f>
        <v>0.5</v>
      </c>
      <c r="P638" s="88" t="n">
        <v>15</v>
      </c>
      <c r="Q638" s="88" t="n">
        <v>1</v>
      </c>
      <c r="R638" s="88" t="n">
        <v>9</v>
      </c>
      <c r="S638" s="86" t="n">
        <f aca="false">M638+J638+E638+H638</f>
        <v>329.786488939741</v>
      </c>
      <c r="T638" s="86"/>
      <c r="U638" s="87" t="n">
        <f aca="false">J638-S638</f>
        <v>-328.994488939741</v>
      </c>
      <c r="V638" s="88" t="n">
        <v>58000</v>
      </c>
      <c r="W638" s="73" t="n">
        <v>6.975</v>
      </c>
      <c r="X638" s="87" t="n">
        <f aca="false">(W638+S638)/V638*100</f>
        <v>0.580623256792656</v>
      </c>
      <c r="Y638" s="0" t="str">
        <f aca="false">IF(AB638=1,"Предпосевная обработка",IF(AB638=2,"Внесение удобрений",IF(AB638=3,"Уборка","Введите коректное значение")))</f>
        <v>Введите коректное значение</v>
      </c>
      <c r="Z638" s="0" t="s">
        <v>139</v>
      </c>
      <c r="AA638" s="86"/>
      <c r="AI638" s="88"/>
    </row>
    <row r="639" customFormat="false" ht="15" hidden="false" customHeight="false" outlineLevel="0" collapsed="false">
      <c r="A639" s="59" t="n">
        <v>637</v>
      </c>
      <c r="B639" s="0" t="s">
        <v>132</v>
      </c>
      <c r="C639" s="85" t="n">
        <v>2.4</v>
      </c>
      <c r="D639" s="86" t="n">
        <v>0.645</v>
      </c>
      <c r="E639" s="87" t="n">
        <f aca="false">D639/C639</f>
        <v>0.26875</v>
      </c>
      <c r="F639" s="88" t="n">
        <f aca="false">IF(B639="Предпосевная обработка",300,IF(B639="Внесение удобрений",90,IF(B639="Уборка",1893,"Введите коректное значение")))</f>
        <v>1893</v>
      </c>
      <c r="G639" s="88" t="n">
        <v>2216</v>
      </c>
      <c r="H639" s="87" t="n">
        <f aca="false">(F639/G639)*100</f>
        <v>85.4241877256318</v>
      </c>
      <c r="I639" s="88" t="n">
        <v>11</v>
      </c>
      <c r="J639" s="87" t="n">
        <f aca="false">C639*L639</f>
        <v>1.056</v>
      </c>
      <c r="K639" s="86" t="n">
        <f aca="false">J639*3.67</f>
        <v>3.87552</v>
      </c>
      <c r="L639" s="86" t="n">
        <v>0.44</v>
      </c>
      <c r="M639" s="87" t="n">
        <f aca="false">(N639*O639)+(P639+Q639+R639)</f>
        <v>334.17</v>
      </c>
      <c r="N639" s="62" t="n">
        <v>353</v>
      </c>
      <c r="O639" s="0" t="n">
        <f aca="false">IF(Z639="Дизельное топливо",2.6,
 IF(Z639="Бензин",2.3,
 IF(Z639="Минеральные удобрения",0.89, IF(Z639="Пестициды",4.93,
 IF(Z639="Электроэнергия",0.5,"Введите коректное значение" )))))</f>
        <v>0.89</v>
      </c>
      <c r="P639" s="88" t="n">
        <v>10</v>
      </c>
      <c r="Q639" s="88" t="n">
        <v>2</v>
      </c>
      <c r="R639" s="88" t="n">
        <v>8</v>
      </c>
      <c r="S639" s="86" t="n">
        <f aca="false">M639+J639+E639+H639</f>
        <v>420.918937725632</v>
      </c>
      <c r="T639" s="86"/>
      <c r="U639" s="87" t="n">
        <f aca="false">J639-S639</f>
        <v>-419.862937725632</v>
      </c>
      <c r="V639" s="88" t="n">
        <v>50000</v>
      </c>
      <c r="W639" s="73" t="n">
        <v>3.56</v>
      </c>
      <c r="X639" s="87" t="n">
        <f aca="false">(W639+S639)/V639*100</f>
        <v>0.848957875451264</v>
      </c>
      <c r="Y639" s="0" t="str">
        <f aca="false">IF(AB639=1,"Предпосевная обработка",IF(AB639=2,"Внесение удобрений",IF(AB639=3,"Уборка","Введите коректное значение")))</f>
        <v>Введите коректное значение</v>
      </c>
      <c r="Z639" s="0" t="s">
        <v>133</v>
      </c>
      <c r="AA639" s="86"/>
      <c r="AI639" s="88"/>
    </row>
    <row r="640" customFormat="false" ht="15" hidden="false" customHeight="false" outlineLevel="0" collapsed="false">
      <c r="A640" s="59" t="n">
        <v>638</v>
      </c>
      <c r="B640" s="0" t="s">
        <v>134</v>
      </c>
      <c r="C640" s="85" t="n">
        <v>1.9</v>
      </c>
      <c r="D640" s="86" t="n">
        <v>0.645</v>
      </c>
      <c r="E640" s="87" t="n">
        <f aca="false">D640/C640</f>
        <v>0.339473684210526</v>
      </c>
      <c r="F640" s="88" t="n">
        <f aca="false">IF(B640="Предпосевная обработка",300,IF(B640="Внесение удобрений",90,IF(B640="Уборка",1893,"Введите коректное значение")))</f>
        <v>90</v>
      </c>
      <c r="G640" s="88" t="n">
        <v>2433</v>
      </c>
      <c r="H640" s="87" t="n">
        <f aca="false">(F640/G640)*100</f>
        <v>3.69913686806412</v>
      </c>
      <c r="I640" s="88" t="n">
        <v>11</v>
      </c>
      <c r="J640" s="87" t="n">
        <f aca="false">C640*L640</f>
        <v>0.836</v>
      </c>
      <c r="K640" s="86" t="n">
        <f aca="false">J640*3.67</f>
        <v>3.06812</v>
      </c>
      <c r="L640" s="86" t="n">
        <v>0.44</v>
      </c>
      <c r="M640" s="87" t="n">
        <f aca="false">(N640*O640)+(P640+Q640+R640)</f>
        <v>854.3</v>
      </c>
      <c r="N640" s="62" t="n">
        <v>361</v>
      </c>
      <c r="O640" s="0" t="n">
        <f aca="false">IF(Z640="Дизельное топливо",2.6,
 IF(Z640="Бензин",2.3,
 IF(Z640="Минеральные удобрения",0.89, IF(Z640="Пестициды",4.93,
 IF(Z640="Электроэнергия",0.5,"Введите коректное значение" )))))</f>
        <v>2.3</v>
      </c>
      <c r="P640" s="88" t="n">
        <v>14</v>
      </c>
      <c r="Q640" s="88" t="n">
        <v>2</v>
      </c>
      <c r="R640" s="88" t="n">
        <v>8</v>
      </c>
      <c r="S640" s="86" t="n">
        <f aca="false">M640+J640+E640+H640</f>
        <v>859.174610552275</v>
      </c>
      <c r="T640" s="86"/>
      <c r="U640" s="87" t="n">
        <f aca="false">J640-S640</f>
        <v>-858.338610552275</v>
      </c>
      <c r="V640" s="88" t="n">
        <v>46000</v>
      </c>
      <c r="W640" s="73" t="n">
        <v>4.128</v>
      </c>
      <c r="X640" s="87" t="n">
        <f aca="false">(W640+S640)/V640*100</f>
        <v>1.87674480554842</v>
      </c>
      <c r="Y640" s="0" t="str">
        <f aca="false">IF(AB640=1,"Предпосевная обработка",IF(AB640=2,"Внесение удобрений",IF(AB640=3,"Уборка","Введите коректное значение")))</f>
        <v>Введите коректное значение</v>
      </c>
      <c r="Z640" s="0" t="s">
        <v>135</v>
      </c>
      <c r="AA640" s="86"/>
      <c r="AI640" s="88"/>
    </row>
    <row r="641" customFormat="false" ht="15" hidden="false" customHeight="false" outlineLevel="0" collapsed="false">
      <c r="A641" s="59" t="n">
        <v>639</v>
      </c>
      <c r="B641" s="0" t="s">
        <v>136</v>
      </c>
      <c r="C641" s="85" t="n">
        <v>1.1</v>
      </c>
      <c r="D641" s="86" t="n">
        <v>0.645</v>
      </c>
      <c r="E641" s="87" t="n">
        <f aca="false">D641/C641</f>
        <v>0.586363636363636</v>
      </c>
      <c r="F641" s="88" t="n">
        <f aca="false">IF(B641="Предпосевная обработка",300,IF(B641="Внесение удобрений",90,IF(B641="Уборка",1893,"Введите коректное значение")))</f>
        <v>300</v>
      </c>
      <c r="G641" s="88" t="n">
        <v>2205</v>
      </c>
      <c r="H641" s="87" t="n">
        <f aca="false">(F641/G641)*100</f>
        <v>13.6054421768708</v>
      </c>
      <c r="I641" s="88" t="n">
        <v>22</v>
      </c>
      <c r="J641" s="87" t="n">
        <f aca="false">C641*L641</f>
        <v>0.484</v>
      </c>
      <c r="K641" s="86" t="n">
        <f aca="false">J641*3.67</f>
        <v>1.77628</v>
      </c>
      <c r="L641" s="86" t="n">
        <v>0.44</v>
      </c>
      <c r="M641" s="87" t="n">
        <f aca="false">(N641*O641)+(P641+Q641+R641)</f>
        <v>170</v>
      </c>
      <c r="N641" s="62" t="n">
        <v>304</v>
      </c>
      <c r="O641" s="0" t="n">
        <f aca="false">IF(Z641="Дизельное топливо",2.6,
 IF(Z641="Бензин",2.3,
 IF(Z641="Минеральные удобрения",0.89, IF(Z641="Пестициды",4.93,
 IF(Z641="Электроэнергия",0.5,"Введите коректное значение" )))))</f>
        <v>0.5</v>
      </c>
      <c r="P641" s="88" t="n">
        <v>10</v>
      </c>
      <c r="Q641" s="88" t="n">
        <v>1</v>
      </c>
      <c r="R641" s="88" t="n">
        <v>7</v>
      </c>
      <c r="S641" s="86" t="n">
        <f aca="false">M641+J641+E641+H641</f>
        <v>184.675805813234</v>
      </c>
      <c r="T641" s="86"/>
      <c r="U641" s="87" t="n">
        <f aca="false">J641-S641</f>
        <v>-184.191805813234</v>
      </c>
      <c r="V641" s="88" t="n">
        <v>58000</v>
      </c>
      <c r="W641" s="73" t="n">
        <v>4.048</v>
      </c>
      <c r="X641" s="87" t="n">
        <f aca="false">(W641+S641)/V641*100</f>
        <v>0.325385872091784</v>
      </c>
      <c r="Y641" s="0" t="str">
        <f aca="false">IF(AB641=1,"Предпосевная обработка",IF(AB641=2,"Внесение удобрений",IF(AB641=3,"Уборка","Введите коректное значение")))</f>
        <v>Введите коректное значение</v>
      </c>
      <c r="Z641" s="0" t="s">
        <v>139</v>
      </c>
      <c r="AA641" s="86"/>
      <c r="AI641" s="88"/>
    </row>
    <row r="642" customFormat="false" ht="15" hidden="false" customHeight="false" outlineLevel="0" collapsed="false">
      <c r="A642" s="59" t="n">
        <v>640</v>
      </c>
      <c r="B642" s="0" t="s">
        <v>134</v>
      </c>
      <c r="C642" s="85" t="n">
        <v>7</v>
      </c>
      <c r="D642" s="86" t="n">
        <v>0.645</v>
      </c>
      <c r="E642" s="87" t="n">
        <f aca="false">D642/C642</f>
        <v>0.0921428571428572</v>
      </c>
      <c r="F642" s="88" t="n">
        <f aca="false">IF(B642="Предпосевная обработка",300,IF(B642="Внесение удобрений",90,IF(B642="Уборка",1893,"Введите коректное значение")))</f>
        <v>90</v>
      </c>
      <c r="G642" s="88" t="n">
        <v>2364</v>
      </c>
      <c r="H642" s="87" t="n">
        <f aca="false">(F642/G642)*100</f>
        <v>3.80710659898477</v>
      </c>
      <c r="I642" s="88" t="n">
        <v>15</v>
      </c>
      <c r="J642" s="87" t="n">
        <f aca="false">C642*L642</f>
        <v>3.08</v>
      </c>
      <c r="K642" s="86" t="n">
        <f aca="false">J642*3.67</f>
        <v>11.3036</v>
      </c>
      <c r="L642" s="86" t="n">
        <v>0.44</v>
      </c>
      <c r="M642" s="87" t="n">
        <f aca="false">(N642*O642)+(P642+Q642+R642)</f>
        <v>142.48</v>
      </c>
      <c r="N642" s="62" t="n">
        <v>132</v>
      </c>
      <c r="O642" s="0" t="n">
        <f aca="false">IF(Z642="Дизельное топливо",2.6,
 IF(Z642="Бензин",2.3,
 IF(Z642="Минеральные удобрения",0.89, IF(Z642="Пестициды",4.93,
 IF(Z642="Электроэнергия",0.5,"Введите коректное значение" )))))</f>
        <v>0.89</v>
      </c>
      <c r="P642" s="88" t="n">
        <v>15</v>
      </c>
      <c r="Q642" s="88" t="n">
        <v>1</v>
      </c>
      <c r="R642" s="88" t="n">
        <v>9</v>
      </c>
      <c r="S642" s="86" t="n">
        <f aca="false">M642+J642+E642+H642</f>
        <v>149.459249456128</v>
      </c>
      <c r="T642" s="86"/>
      <c r="U642" s="87" t="n">
        <f aca="false">J642-S642</f>
        <v>-146.379249456128</v>
      </c>
      <c r="V642" s="88" t="n">
        <v>50000</v>
      </c>
      <c r="W642" s="73" t="n">
        <v>5.073</v>
      </c>
      <c r="X642" s="87" t="n">
        <f aca="false">(W642+S642)/V642*100</f>
        <v>0.309064498912255</v>
      </c>
      <c r="Y642" s="0" t="str">
        <f aca="false">IF(AB642=1,"Предпосевная обработка",IF(AB642=2,"Внесение удобрений",IF(AB642=3,"Уборка","Введите коректное значение")))</f>
        <v>Введите коректное значение</v>
      </c>
      <c r="Z642" s="0" t="s">
        <v>133</v>
      </c>
      <c r="AA642" s="86"/>
      <c r="AI642" s="88"/>
    </row>
    <row r="643" customFormat="false" ht="15" hidden="false" customHeight="false" outlineLevel="0" collapsed="false">
      <c r="A643" s="59" t="n">
        <v>641</v>
      </c>
      <c r="B643" s="0" t="s">
        <v>134</v>
      </c>
      <c r="C643" s="85" t="n">
        <v>2</v>
      </c>
      <c r="D643" s="86" t="n">
        <v>0.645</v>
      </c>
      <c r="E643" s="87" t="n">
        <f aca="false">D643/C643</f>
        <v>0.3225</v>
      </c>
      <c r="F643" s="88" t="n">
        <f aca="false">IF(B643="Предпосевная обработка",300,IF(B643="Внесение удобрений",90,IF(B643="Уборка",1893,"Введите коректное значение")))</f>
        <v>90</v>
      </c>
      <c r="G643" s="88" t="n">
        <v>2045</v>
      </c>
      <c r="H643" s="87" t="n">
        <f aca="false">(F643/G643)*100</f>
        <v>4.40097799511003</v>
      </c>
      <c r="I643" s="88" t="n">
        <v>20</v>
      </c>
      <c r="J643" s="87" t="n">
        <f aca="false">C643*L643</f>
        <v>0.88</v>
      </c>
      <c r="K643" s="86" t="n">
        <f aca="false">J643*3.67</f>
        <v>3.2296</v>
      </c>
      <c r="L643" s="86" t="n">
        <v>0.44</v>
      </c>
      <c r="M643" s="87" t="n">
        <f aca="false">(N643*O643)+(P643+Q643+R643)</f>
        <v>1007.7</v>
      </c>
      <c r="N643" s="62" t="n">
        <v>429</v>
      </c>
      <c r="O643" s="0" t="n">
        <f aca="false">IF(Z643="Дизельное топливо",2.6,
 IF(Z643="Бензин",2.3,
 IF(Z643="Минеральные удобрения",0.89, IF(Z643="Пестициды",4.93,
 IF(Z643="Электроэнергия",0.5,"Введите коректное значение" )))))</f>
        <v>2.3</v>
      </c>
      <c r="P643" s="88" t="n">
        <v>10</v>
      </c>
      <c r="Q643" s="88" t="n">
        <v>2</v>
      </c>
      <c r="R643" s="88" t="n">
        <v>9</v>
      </c>
      <c r="S643" s="86" t="n">
        <f aca="false">M643+J643+E643+H643</f>
        <v>1013.30347799511</v>
      </c>
      <c r="T643" s="86"/>
      <c r="U643" s="87" t="n">
        <f aca="false">J643-S643</f>
        <v>-1012.42347799511</v>
      </c>
      <c r="V643" s="88" t="n">
        <v>61000</v>
      </c>
      <c r="W643" s="73" t="n">
        <v>4.2</v>
      </c>
      <c r="X643" s="87" t="n">
        <f aca="false">(W643+S643)/V643*100</f>
        <v>1.66803848851657</v>
      </c>
      <c r="Y643" s="0" t="str">
        <f aca="false">IF(AB643=1,"Предпосевная обработка",IF(AB643=2,"Внесение удобрений",IF(AB643=3,"Уборка","Введите коректное значение")))</f>
        <v>Введите коректное значение</v>
      </c>
      <c r="Z643" s="0" t="s">
        <v>135</v>
      </c>
      <c r="AA643" s="86"/>
      <c r="AI643" s="88"/>
    </row>
    <row r="644" customFormat="false" ht="15" hidden="false" customHeight="false" outlineLevel="0" collapsed="false">
      <c r="A644" s="59" t="n">
        <v>642</v>
      </c>
      <c r="B644" s="0" t="s">
        <v>134</v>
      </c>
      <c r="C644" s="85" t="n">
        <v>2</v>
      </c>
      <c r="D644" s="86" t="n">
        <v>0.645</v>
      </c>
      <c r="E644" s="87" t="n">
        <f aca="false">D644/C644</f>
        <v>0.3225</v>
      </c>
      <c r="F644" s="88" t="n">
        <f aca="false">IF(B644="Предпосевная обработка",300,IF(B644="Внесение удобрений",90,IF(B644="Уборка",1893,"Введите коректное значение")))</f>
        <v>90</v>
      </c>
      <c r="G644" s="88" t="n">
        <v>2368</v>
      </c>
      <c r="H644" s="87" t="n">
        <f aca="false">(F644/G644)*100</f>
        <v>3.80067567567568</v>
      </c>
      <c r="I644" s="88" t="n">
        <v>24</v>
      </c>
      <c r="J644" s="87" t="n">
        <f aca="false">C644*L644</f>
        <v>0.88</v>
      </c>
      <c r="K644" s="86" t="n">
        <f aca="false">J644*3.67</f>
        <v>3.2296</v>
      </c>
      <c r="L644" s="86" t="n">
        <v>0.44</v>
      </c>
      <c r="M644" s="87" t="n">
        <f aca="false">(N644*O644)+(P644+Q644+R644)</f>
        <v>365.65</v>
      </c>
      <c r="N644" s="62" t="n">
        <v>385</v>
      </c>
      <c r="O644" s="0" t="n">
        <f aca="false">IF(Z644="Дизельное топливо",2.6,
 IF(Z644="Бензин",2.3,
 IF(Z644="Минеральные удобрения",0.89, IF(Z644="Пестициды",4.93,
 IF(Z644="Электроэнергия",0.5,"Введите коректное значение" )))))</f>
        <v>0.89</v>
      </c>
      <c r="P644" s="88" t="n">
        <v>12</v>
      </c>
      <c r="Q644" s="88" t="n">
        <v>2</v>
      </c>
      <c r="R644" s="88" t="n">
        <v>9</v>
      </c>
      <c r="S644" s="86" t="n">
        <f aca="false">M644+J644+E644+H644</f>
        <v>370.653175675676</v>
      </c>
      <c r="T644" s="86"/>
      <c r="U644" s="87" t="n">
        <f aca="false">J644-S644</f>
        <v>-369.773175675676</v>
      </c>
      <c r="V644" s="88" t="n">
        <v>59000</v>
      </c>
      <c r="W644" s="73" t="n">
        <v>4.284</v>
      </c>
      <c r="X644" s="87" t="n">
        <f aca="false">(W644+S644)/V644*100</f>
        <v>0.635486738433349</v>
      </c>
      <c r="Y644" s="0" t="str">
        <f aca="false">IF(AB644=1,"Предпосевная обработка",IF(AB644=2,"Внесение удобрений",IF(AB644=3,"Уборка","Введите коректное значение")))</f>
        <v>Введите коректное значение</v>
      </c>
      <c r="Z644" s="0" t="s">
        <v>133</v>
      </c>
      <c r="AA644" s="86"/>
      <c r="AI644" s="88"/>
    </row>
    <row r="645" customFormat="false" ht="15" hidden="false" customHeight="false" outlineLevel="0" collapsed="false">
      <c r="A645" s="59" t="n">
        <v>643</v>
      </c>
      <c r="B645" s="0" t="s">
        <v>132</v>
      </c>
      <c r="C645" s="85" t="n">
        <v>2.3</v>
      </c>
      <c r="D645" s="86" t="n">
        <v>0.645</v>
      </c>
      <c r="E645" s="87" t="n">
        <f aca="false">D645/C645</f>
        <v>0.280434782608696</v>
      </c>
      <c r="F645" s="88" t="n">
        <f aca="false">IF(B645="Предпосевная обработка",300,IF(B645="Внесение удобрений",90,IF(B645="Уборка",1893,"Введите коректное значение")))</f>
        <v>1893</v>
      </c>
      <c r="G645" s="88" t="n">
        <v>2031</v>
      </c>
      <c r="H645" s="87" t="n">
        <f aca="false">(F645/G645)*100</f>
        <v>93.205317577548</v>
      </c>
      <c r="I645" s="88" t="n">
        <v>17</v>
      </c>
      <c r="J645" s="87" t="n">
        <f aca="false">C645*L645</f>
        <v>1.012</v>
      </c>
      <c r="K645" s="86" t="n">
        <f aca="false">J645*3.67</f>
        <v>3.71404</v>
      </c>
      <c r="L645" s="86" t="n">
        <v>0.44</v>
      </c>
      <c r="M645" s="87" t="n">
        <f aca="false">(N645*O645)+(P645+Q645+R645)</f>
        <v>422.39</v>
      </c>
      <c r="N645" s="62" t="n">
        <v>451</v>
      </c>
      <c r="O645" s="0" t="n">
        <f aca="false">IF(Z645="Дизельное топливо",2.6,
 IF(Z645="Бензин",2.3,
 IF(Z645="Минеральные удобрения",0.89, IF(Z645="Пестициды",4.93,
 IF(Z645="Электроэнергия",0.5,"Введите коректное значение" )))))</f>
        <v>0.89</v>
      </c>
      <c r="P645" s="88" t="n">
        <v>10</v>
      </c>
      <c r="Q645" s="88" t="n">
        <v>2</v>
      </c>
      <c r="R645" s="88" t="n">
        <v>9</v>
      </c>
      <c r="S645" s="86" t="n">
        <f aca="false">M645+J645+E645+H645</f>
        <v>516.887752360157</v>
      </c>
      <c r="T645" s="86"/>
      <c r="U645" s="87" t="n">
        <f aca="false">J645-S645</f>
        <v>-515.875752360157</v>
      </c>
      <c r="V645" s="88" t="n">
        <v>65000</v>
      </c>
      <c r="W645" s="73" t="n">
        <v>4.788</v>
      </c>
      <c r="X645" s="87" t="n">
        <f aca="false">(W645+S645)/V645*100</f>
        <v>0.802578080554087</v>
      </c>
      <c r="Y645" s="0" t="str">
        <f aca="false">IF(AB645=1,"Предпосевная обработка",IF(AB645=2,"Внесение удобрений",IF(AB645=3,"Уборка","Введите коректное значение")))</f>
        <v>Введите коректное значение</v>
      </c>
      <c r="Z645" s="0" t="s">
        <v>133</v>
      </c>
      <c r="AA645" s="86"/>
      <c r="AI645" s="88"/>
    </row>
    <row r="646" customFormat="false" ht="15" hidden="false" customHeight="false" outlineLevel="0" collapsed="false">
      <c r="A646" s="59" t="n">
        <v>644</v>
      </c>
      <c r="B646" s="0" t="s">
        <v>136</v>
      </c>
      <c r="C646" s="85" t="n">
        <v>5.6</v>
      </c>
      <c r="D646" s="86" t="n">
        <v>0.645</v>
      </c>
      <c r="E646" s="87" t="n">
        <f aca="false">D646/C646</f>
        <v>0.115178571428571</v>
      </c>
      <c r="F646" s="88" t="n">
        <f aca="false">IF(B646="Предпосевная обработка",300,IF(B646="Внесение удобрений",90,IF(B646="Уборка",1893,"Введите коректное значение")))</f>
        <v>300</v>
      </c>
      <c r="G646" s="88" t="n">
        <v>2056</v>
      </c>
      <c r="H646" s="87" t="n">
        <f aca="false">(F646/G646)*100</f>
        <v>14.591439688716</v>
      </c>
      <c r="I646" s="88" t="n">
        <v>23</v>
      </c>
      <c r="J646" s="87" t="n">
        <f aca="false">C646*L646</f>
        <v>2.464</v>
      </c>
      <c r="K646" s="86" t="n">
        <f aca="false">J646*3.67</f>
        <v>9.04288</v>
      </c>
      <c r="L646" s="86" t="n">
        <v>0.44</v>
      </c>
      <c r="M646" s="87" t="n">
        <f aca="false">(N646*O646)+(P646+Q646+R646)</f>
        <v>1180.6</v>
      </c>
      <c r="N646" s="62" t="n">
        <v>446</v>
      </c>
      <c r="O646" s="0" t="n">
        <f aca="false">IF(Z646="Дизельное топливо",2.6,
 IF(Z646="Бензин",2.3,
 IF(Z646="Минеральные удобрения",0.89, IF(Z646="Пестициды",4.93,
 IF(Z646="Электроэнергия",0.5,"Введите коректное значение" )))))</f>
        <v>2.6</v>
      </c>
      <c r="P646" s="88" t="n">
        <v>12</v>
      </c>
      <c r="Q646" s="88" t="n">
        <v>1</v>
      </c>
      <c r="R646" s="88" t="n">
        <v>8</v>
      </c>
      <c r="S646" s="86" t="n">
        <f aca="false">M646+J646+E646+H646</f>
        <v>1197.77061826014</v>
      </c>
      <c r="T646" s="86"/>
      <c r="U646" s="87" t="n">
        <f aca="false">J646-S646</f>
        <v>-1195.30661826014</v>
      </c>
      <c r="V646" s="88" t="n">
        <v>58000</v>
      </c>
      <c r="W646" s="73" t="n">
        <v>4.335</v>
      </c>
      <c r="X646" s="87" t="n">
        <f aca="false">(W646+S646)/V646*100</f>
        <v>2.07259589355197</v>
      </c>
      <c r="Y646" s="0" t="str">
        <f aca="false">IF(AB646=1,"Предпосевная обработка",IF(AB646=2,"Внесение удобрений",IF(AB646=3,"Уборка","Введите коректное значение")))</f>
        <v>Введите коректное значение</v>
      </c>
      <c r="Z646" s="0" t="s">
        <v>137</v>
      </c>
      <c r="AA646" s="86"/>
      <c r="AI646" s="88"/>
    </row>
    <row r="647" customFormat="false" ht="15" hidden="false" customHeight="false" outlineLevel="0" collapsed="false">
      <c r="A647" s="59" t="n">
        <v>645</v>
      </c>
      <c r="B647" s="0" t="s">
        <v>134</v>
      </c>
      <c r="C647" s="85" t="n">
        <v>2.2</v>
      </c>
      <c r="D647" s="86" t="n">
        <v>0.645</v>
      </c>
      <c r="E647" s="87" t="n">
        <f aca="false">D647/C647</f>
        <v>0.293181818181818</v>
      </c>
      <c r="F647" s="88" t="n">
        <f aca="false">IF(B647="Предпосевная обработка",300,IF(B647="Внесение удобрений",90,IF(B647="Уборка",1893,"Введите коректное значение")))</f>
        <v>90</v>
      </c>
      <c r="G647" s="88" t="n">
        <v>2017</v>
      </c>
      <c r="H647" s="87" t="n">
        <f aca="false">(F647/G647)*100</f>
        <v>4.4620723847298</v>
      </c>
      <c r="I647" s="88" t="n">
        <v>19</v>
      </c>
      <c r="J647" s="87" t="n">
        <f aca="false">C647*L647</f>
        <v>0.968</v>
      </c>
      <c r="K647" s="86" t="n">
        <f aca="false">J647*3.67</f>
        <v>3.55256</v>
      </c>
      <c r="L647" s="86" t="n">
        <v>0.44</v>
      </c>
      <c r="M647" s="87" t="n">
        <f aca="false">(N647*O647)+(P647+Q647+R647)</f>
        <v>2026.58</v>
      </c>
      <c r="N647" s="62" t="n">
        <v>406</v>
      </c>
      <c r="O647" s="0" t="n">
        <f aca="false">IF(Z647="Дизельное топливо",2.6,
 IF(Z647="Бензин",2.3,
 IF(Z647="Минеральные удобрения",0.89, IF(Z647="Пестициды",4.93,
 IF(Z647="Электроэнергия",0.5,"Введите коректное значение" )))))</f>
        <v>4.93</v>
      </c>
      <c r="P647" s="88" t="n">
        <v>15</v>
      </c>
      <c r="Q647" s="88" t="n">
        <v>1</v>
      </c>
      <c r="R647" s="88" t="n">
        <v>9</v>
      </c>
      <c r="S647" s="86" t="n">
        <f aca="false">M647+J647+E647+H647</f>
        <v>2032.30325420291</v>
      </c>
      <c r="T647" s="86"/>
      <c r="U647" s="87" t="n">
        <f aca="false">J647-S647</f>
        <v>-2031.33525420291</v>
      </c>
      <c r="V647" s="88" t="n">
        <v>64000</v>
      </c>
      <c r="W647" s="73" t="n">
        <v>4.732</v>
      </c>
      <c r="X647" s="87" t="n">
        <f aca="false">(W647+S647)/V647*100</f>
        <v>3.18286758469205</v>
      </c>
      <c r="Y647" s="0" t="str">
        <f aca="false">IF(AB647=1,"Предпосевная обработка",IF(AB647=2,"Внесение удобрений",IF(AB647=3,"Уборка","Введите коректное значение")))</f>
        <v>Введите коректное значение</v>
      </c>
      <c r="Z647" s="0" t="s">
        <v>138</v>
      </c>
      <c r="AA647" s="86"/>
      <c r="AI647" s="88"/>
    </row>
    <row r="648" customFormat="false" ht="15" hidden="false" customHeight="false" outlineLevel="0" collapsed="false">
      <c r="A648" s="59" t="n">
        <v>646</v>
      </c>
      <c r="B648" s="0" t="s">
        <v>136</v>
      </c>
      <c r="C648" s="85" t="n">
        <v>0.9</v>
      </c>
      <c r="D648" s="86" t="n">
        <v>0.645</v>
      </c>
      <c r="E648" s="87" t="n">
        <f aca="false">D648/C648</f>
        <v>0.716666666666667</v>
      </c>
      <c r="F648" s="88" t="n">
        <f aca="false">IF(B648="Предпосевная обработка",300,IF(B648="Внесение удобрений",90,IF(B648="Уборка",1893,"Введите коректное значение")))</f>
        <v>300</v>
      </c>
      <c r="G648" s="88" t="n">
        <v>2395</v>
      </c>
      <c r="H648" s="87" t="n">
        <f aca="false">(F648/G648)*100</f>
        <v>12.5260960334029</v>
      </c>
      <c r="I648" s="88" t="n">
        <v>12</v>
      </c>
      <c r="J648" s="87" t="n">
        <f aca="false">C648*L648</f>
        <v>0.396</v>
      </c>
      <c r="K648" s="86" t="n">
        <f aca="false">J648*3.67</f>
        <v>1.45332</v>
      </c>
      <c r="L648" s="86" t="n">
        <v>0.44</v>
      </c>
      <c r="M648" s="87" t="n">
        <f aca="false">(N648*O648)+(P648+Q648+R648)</f>
        <v>97.5</v>
      </c>
      <c r="N648" s="62" t="n">
        <v>147</v>
      </c>
      <c r="O648" s="0" t="n">
        <f aca="false">IF(Z648="Дизельное топливо",2.6,
 IF(Z648="Бензин",2.3,
 IF(Z648="Минеральные удобрения",0.89, IF(Z648="Пестициды",4.93,
 IF(Z648="Электроэнергия",0.5,"Введите коректное значение" )))))</f>
        <v>0.5</v>
      </c>
      <c r="P648" s="88" t="n">
        <v>14</v>
      </c>
      <c r="Q648" s="88" t="n">
        <v>1</v>
      </c>
      <c r="R648" s="88" t="n">
        <v>9</v>
      </c>
      <c r="S648" s="86" t="n">
        <f aca="false">M648+J648+E648+H648</f>
        <v>111.13876270007</v>
      </c>
      <c r="T648" s="86"/>
      <c r="U648" s="87" t="n">
        <f aca="false">J648-S648</f>
        <v>-110.74276270007</v>
      </c>
      <c r="V648" s="88" t="n">
        <v>46000</v>
      </c>
      <c r="W648" s="73" t="n">
        <v>3.655</v>
      </c>
      <c r="X648" s="87" t="n">
        <f aca="false">(W648+S648)/V648*100</f>
        <v>0.24955165804363</v>
      </c>
      <c r="Y648" s="0" t="str">
        <f aca="false">IF(AB648=1,"Предпосевная обработка",IF(AB648=2,"Внесение удобрений",IF(AB648=3,"Уборка","Введите коректное значение")))</f>
        <v>Введите коректное значение</v>
      </c>
      <c r="Z648" s="0" t="s">
        <v>139</v>
      </c>
      <c r="AA648" s="86"/>
      <c r="AI648" s="88"/>
    </row>
    <row r="649" customFormat="false" ht="15" hidden="false" customHeight="false" outlineLevel="0" collapsed="false">
      <c r="A649" s="59" t="n">
        <v>647</v>
      </c>
      <c r="B649" s="0" t="s">
        <v>134</v>
      </c>
      <c r="C649" s="85" t="n">
        <v>1.8</v>
      </c>
      <c r="D649" s="86" t="n">
        <v>0.645</v>
      </c>
      <c r="E649" s="87" t="n">
        <f aca="false">D649/C649</f>
        <v>0.358333333333333</v>
      </c>
      <c r="F649" s="88" t="n">
        <f aca="false">IF(B649="Предпосевная обработка",300,IF(B649="Внесение удобрений",90,IF(B649="Уборка",1893,"Введите коректное значение")))</f>
        <v>90</v>
      </c>
      <c r="G649" s="88" t="n">
        <v>2241</v>
      </c>
      <c r="H649" s="87" t="n">
        <f aca="false">(F649/G649)*100</f>
        <v>4.01606425702811</v>
      </c>
      <c r="I649" s="88" t="n">
        <v>10</v>
      </c>
      <c r="J649" s="87" t="n">
        <f aca="false">C649*L649</f>
        <v>0.792</v>
      </c>
      <c r="K649" s="86" t="n">
        <f aca="false">J649*3.67</f>
        <v>2.90664</v>
      </c>
      <c r="L649" s="86" t="n">
        <v>0.44</v>
      </c>
      <c r="M649" s="87" t="n">
        <f aca="false">(N649*O649)+(P649+Q649+R649)</f>
        <v>547.2</v>
      </c>
      <c r="N649" s="62" t="n">
        <v>202</v>
      </c>
      <c r="O649" s="0" t="n">
        <f aca="false">IF(Z649="Дизельное топливо",2.6,
 IF(Z649="Бензин",2.3,
 IF(Z649="Минеральные удобрения",0.89, IF(Z649="Пестициды",4.93,
 IF(Z649="Электроэнергия",0.5,"Введите коректное значение" )))))</f>
        <v>2.6</v>
      </c>
      <c r="P649" s="88" t="n">
        <v>14</v>
      </c>
      <c r="Q649" s="88" t="n">
        <v>1</v>
      </c>
      <c r="R649" s="88" t="n">
        <v>7</v>
      </c>
      <c r="S649" s="86" t="n">
        <f aca="false">M649+J649+E649+H649</f>
        <v>552.366397590362</v>
      </c>
      <c r="T649" s="86"/>
      <c r="U649" s="87" t="n">
        <f aca="false">J649-S649</f>
        <v>-551.574397590362</v>
      </c>
      <c r="V649" s="88" t="n">
        <v>63000</v>
      </c>
      <c r="W649" s="73" t="n">
        <v>6.734</v>
      </c>
      <c r="X649" s="87" t="n">
        <f aca="false">(W649+S649)/V649*100</f>
        <v>0.887460948556129</v>
      </c>
      <c r="Y649" s="0" t="str">
        <f aca="false">IF(AB649=1,"Предпосевная обработка",IF(AB649=2,"Внесение удобрений",IF(AB649=3,"Уборка","Введите коректное значение")))</f>
        <v>Введите коректное значение</v>
      </c>
      <c r="Z649" s="0" t="s">
        <v>137</v>
      </c>
      <c r="AA649" s="86"/>
      <c r="AI649" s="88"/>
    </row>
    <row r="650" customFormat="false" ht="15" hidden="false" customHeight="false" outlineLevel="0" collapsed="false">
      <c r="A650" s="59" t="n">
        <v>648</v>
      </c>
      <c r="B650" s="0" t="s">
        <v>136</v>
      </c>
      <c r="C650" s="85" t="n">
        <v>4.6</v>
      </c>
      <c r="D650" s="86" t="n">
        <v>0.645</v>
      </c>
      <c r="E650" s="87" t="n">
        <f aca="false">D650/C650</f>
        <v>0.140217391304348</v>
      </c>
      <c r="F650" s="88" t="n">
        <f aca="false">IF(B650="Предпосевная обработка",300,IF(B650="Внесение удобрений",90,IF(B650="Уборка",1893,"Введите коректное значение")))</f>
        <v>300</v>
      </c>
      <c r="G650" s="88" t="n">
        <v>2299</v>
      </c>
      <c r="H650" s="87" t="n">
        <f aca="false">(F650/G650)*100</f>
        <v>13.0491518051327</v>
      </c>
      <c r="I650" s="88" t="n">
        <v>24</v>
      </c>
      <c r="J650" s="87" t="n">
        <f aca="false">C650*L650</f>
        <v>2.024</v>
      </c>
      <c r="K650" s="86" t="n">
        <f aca="false">J650*3.67</f>
        <v>7.42808</v>
      </c>
      <c r="L650" s="86" t="n">
        <v>0.44</v>
      </c>
      <c r="M650" s="87" t="n">
        <f aca="false">(N650*O650)+(P650+Q650+R650)</f>
        <v>804.7</v>
      </c>
      <c r="N650" s="62" t="n">
        <v>339</v>
      </c>
      <c r="O650" s="0" t="n">
        <f aca="false">IF(Z650="Дизельное топливо",2.6,
 IF(Z650="Бензин",2.3,
 IF(Z650="Минеральные удобрения",0.89, IF(Z650="Пестициды",4.93,
 IF(Z650="Электроэнергия",0.5,"Введите коректное значение" )))))</f>
        <v>2.3</v>
      </c>
      <c r="P650" s="88" t="n">
        <v>15</v>
      </c>
      <c r="Q650" s="88" t="n">
        <v>2</v>
      </c>
      <c r="R650" s="88" t="n">
        <v>8</v>
      </c>
      <c r="S650" s="86" t="n">
        <f aca="false">M650+J650+E650+H650</f>
        <v>819.913369196437</v>
      </c>
      <c r="T650" s="86"/>
      <c r="U650" s="87" t="n">
        <f aca="false">J650-S650</f>
        <v>-817.889369196437</v>
      </c>
      <c r="V650" s="88" t="n">
        <v>51000</v>
      </c>
      <c r="W650" s="73" t="n">
        <v>6.84</v>
      </c>
      <c r="X650" s="87" t="n">
        <f aca="false">(W650+S650)/V650*100</f>
        <v>1.62108503764007</v>
      </c>
      <c r="Y650" s="0" t="str">
        <f aca="false">IF(AB650=1,"Предпосевная обработка",IF(AB650=2,"Внесение удобрений",IF(AB650=3,"Уборка","Введите коректное значение")))</f>
        <v>Введите коректное значение</v>
      </c>
      <c r="Z650" s="0" t="s">
        <v>135</v>
      </c>
      <c r="AA650" s="86"/>
      <c r="AI650" s="88"/>
    </row>
    <row r="651" customFormat="false" ht="15" hidden="false" customHeight="false" outlineLevel="0" collapsed="false">
      <c r="A651" s="59" t="n">
        <v>649</v>
      </c>
      <c r="B651" s="0" t="s">
        <v>136</v>
      </c>
      <c r="C651" s="85" t="n">
        <v>1.1</v>
      </c>
      <c r="D651" s="86" t="n">
        <v>0.645</v>
      </c>
      <c r="E651" s="87" t="n">
        <f aca="false">D651/C651</f>
        <v>0.586363636363636</v>
      </c>
      <c r="F651" s="88" t="n">
        <f aca="false">IF(B651="Предпосевная обработка",300,IF(B651="Внесение удобрений",90,IF(B651="Уборка",1893,"Введите коректное значение")))</f>
        <v>300</v>
      </c>
      <c r="G651" s="88" t="n">
        <v>2354</v>
      </c>
      <c r="H651" s="87" t="n">
        <f aca="false">(F651/G651)*100</f>
        <v>12.7442650807137</v>
      </c>
      <c r="I651" s="88" t="n">
        <v>21</v>
      </c>
      <c r="J651" s="87" t="n">
        <f aca="false">C651*L651</f>
        <v>0.484</v>
      </c>
      <c r="K651" s="86" t="n">
        <f aca="false">J651*3.67</f>
        <v>1.77628</v>
      </c>
      <c r="L651" s="86" t="n">
        <v>0.44</v>
      </c>
      <c r="M651" s="87" t="n">
        <f aca="false">(N651*O651)+(P651+Q651+R651)</f>
        <v>470.2</v>
      </c>
      <c r="N651" s="62" t="n">
        <v>172</v>
      </c>
      <c r="O651" s="0" t="n">
        <f aca="false">IF(Z651="Дизельное топливо",2.6,
 IF(Z651="Бензин",2.3,
 IF(Z651="Минеральные удобрения",0.89, IF(Z651="Пестициды",4.93,
 IF(Z651="Электроэнергия",0.5,"Введите коректное значение" )))))</f>
        <v>2.6</v>
      </c>
      <c r="P651" s="88" t="n">
        <v>12</v>
      </c>
      <c r="Q651" s="88" t="n">
        <v>2</v>
      </c>
      <c r="R651" s="88" t="n">
        <v>9</v>
      </c>
      <c r="S651" s="86" t="n">
        <f aca="false">M651+J651+E651+H651</f>
        <v>484.014628717077</v>
      </c>
      <c r="T651" s="86"/>
      <c r="U651" s="87" t="n">
        <f aca="false">J651-S651</f>
        <v>-483.530628717077</v>
      </c>
      <c r="V651" s="88" t="n">
        <v>65000</v>
      </c>
      <c r="W651" s="73" t="n">
        <v>5.865</v>
      </c>
      <c r="X651" s="87" t="n">
        <f aca="false">(W651+S651)/V651*100</f>
        <v>0.753660967257042</v>
      </c>
      <c r="Y651" s="0" t="str">
        <f aca="false">IF(AB651=1,"Предпосевная обработка",IF(AB651=2,"Внесение удобрений",IF(AB651=3,"Уборка","Введите коректное значение")))</f>
        <v>Введите коректное значение</v>
      </c>
      <c r="Z651" s="0" t="s">
        <v>137</v>
      </c>
      <c r="AA651" s="86"/>
      <c r="AI651" s="88"/>
    </row>
    <row r="652" customFormat="false" ht="15" hidden="false" customHeight="false" outlineLevel="0" collapsed="false">
      <c r="A652" s="59" t="n">
        <v>650</v>
      </c>
      <c r="B652" s="0" t="s">
        <v>136</v>
      </c>
      <c r="C652" s="85" t="n">
        <v>4</v>
      </c>
      <c r="D652" s="86" t="n">
        <v>0.645</v>
      </c>
      <c r="E652" s="87" t="n">
        <f aca="false">D652/C652</f>
        <v>0.16125</v>
      </c>
      <c r="F652" s="88" t="n">
        <f aca="false">IF(B652="Предпосевная обработка",300,IF(B652="Внесение удобрений",90,IF(B652="Уборка",1893,"Введите коректное значение")))</f>
        <v>300</v>
      </c>
      <c r="G652" s="88" t="n">
        <v>2311</v>
      </c>
      <c r="H652" s="87" t="n">
        <f aca="false">(F652/G652)*100</f>
        <v>12.9813933362181</v>
      </c>
      <c r="I652" s="88" t="n">
        <v>11</v>
      </c>
      <c r="J652" s="87" t="n">
        <f aca="false">C652*L652</f>
        <v>1.76</v>
      </c>
      <c r="K652" s="86" t="n">
        <f aca="false">J652*3.67</f>
        <v>6.4592</v>
      </c>
      <c r="L652" s="86" t="n">
        <v>0.44</v>
      </c>
      <c r="M652" s="87" t="n">
        <f aca="false">(N652*O652)+(P652+Q652+R652)</f>
        <v>268.31</v>
      </c>
      <c r="N652" s="62" t="n">
        <v>279</v>
      </c>
      <c r="O652" s="0" t="n">
        <f aca="false">IF(Z652="Дизельное топливо",2.6,
 IF(Z652="Бензин",2.3,
 IF(Z652="Минеральные удобрения",0.89, IF(Z652="Пестициды",4.93,
 IF(Z652="Электроэнергия",0.5,"Введите коректное значение" )))))</f>
        <v>0.89</v>
      </c>
      <c r="P652" s="88" t="n">
        <v>12</v>
      </c>
      <c r="Q652" s="88" t="n">
        <v>1</v>
      </c>
      <c r="R652" s="88" t="n">
        <v>7</v>
      </c>
      <c r="S652" s="86" t="n">
        <f aca="false">M652+J652+E652+H652</f>
        <v>283.212643336218</v>
      </c>
      <c r="T652" s="86"/>
      <c r="U652" s="87" t="n">
        <f aca="false">J652-S652</f>
        <v>-281.452643336218</v>
      </c>
      <c r="V652" s="88" t="n">
        <v>46000</v>
      </c>
      <c r="W652" s="73" t="n">
        <v>4.576</v>
      </c>
      <c r="X652" s="87" t="n">
        <f aca="false">(W652+S652)/V652*100</f>
        <v>0.625627485513518</v>
      </c>
      <c r="Y652" s="0" t="str">
        <f aca="false">IF(AB652=1,"Предпосевная обработка",IF(AB652=2,"Внесение удобрений",IF(AB652=3,"Уборка","Введите коректное значение")))</f>
        <v>Введите коректное значение</v>
      </c>
      <c r="Z652" s="0" t="s">
        <v>133</v>
      </c>
      <c r="AA652" s="86"/>
      <c r="AI652" s="88"/>
    </row>
    <row r="653" customFormat="false" ht="15" hidden="false" customHeight="false" outlineLevel="0" collapsed="false">
      <c r="A653" s="59" t="n">
        <v>651</v>
      </c>
      <c r="B653" s="0" t="s">
        <v>136</v>
      </c>
      <c r="C653" s="85" t="n">
        <v>2.3</v>
      </c>
      <c r="D653" s="86" t="n">
        <v>0.645</v>
      </c>
      <c r="E653" s="87" t="n">
        <f aca="false">D653/C653</f>
        <v>0.280434782608696</v>
      </c>
      <c r="F653" s="88" t="n">
        <f aca="false">IF(B653="Предпосевная обработка",300,IF(B653="Внесение удобрений",90,IF(B653="Уборка",1893,"Введите коректное значение")))</f>
        <v>300</v>
      </c>
      <c r="G653" s="88" t="n">
        <v>2458</v>
      </c>
      <c r="H653" s="87" t="n">
        <f aca="false">(F653/G653)*100</f>
        <v>12.2050447518308</v>
      </c>
      <c r="I653" s="88" t="n">
        <v>15</v>
      </c>
      <c r="J653" s="87" t="n">
        <f aca="false">C653*L653</f>
        <v>1.012</v>
      </c>
      <c r="K653" s="86" t="n">
        <f aca="false">J653*3.67</f>
        <v>3.71404</v>
      </c>
      <c r="L653" s="86" t="n">
        <v>0.44</v>
      </c>
      <c r="M653" s="87" t="n">
        <f aca="false">(N653*O653)+(P653+Q653+R653)</f>
        <v>202.89</v>
      </c>
      <c r="N653" s="62" t="n">
        <v>201</v>
      </c>
      <c r="O653" s="0" t="n">
        <f aca="false">IF(Z653="Дизельное топливо",2.6,
 IF(Z653="Бензин",2.3,
 IF(Z653="Минеральные удобрения",0.89, IF(Z653="Пестициды",4.93,
 IF(Z653="Электроэнергия",0.5,"Введите коректное значение" )))))</f>
        <v>0.89</v>
      </c>
      <c r="P653" s="88" t="n">
        <v>13</v>
      </c>
      <c r="Q653" s="88" t="n">
        <v>2</v>
      </c>
      <c r="R653" s="88" t="n">
        <v>9</v>
      </c>
      <c r="S653" s="86" t="n">
        <f aca="false">M653+J653+E653+H653</f>
        <v>216.387479534439</v>
      </c>
      <c r="T653" s="86"/>
      <c r="U653" s="87" t="n">
        <f aca="false">J653-S653</f>
        <v>-215.375479534439</v>
      </c>
      <c r="V653" s="88" t="n">
        <v>53000</v>
      </c>
      <c r="W653" s="73" t="n">
        <v>4.472</v>
      </c>
      <c r="X653" s="87" t="n">
        <f aca="false">(W653+S653)/V653*100</f>
        <v>0.416715999121584</v>
      </c>
      <c r="Y653" s="0" t="str">
        <f aca="false">IF(AB653=1,"Предпосевная обработка",IF(AB653=2,"Внесение удобрений",IF(AB653=3,"Уборка","Введите коректное значение")))</f>
        <v>Введите коректное значение</v>
      </c>
      <c r="Z653" s="0" t="s">
        <v>133</v>
      </c>
      <c r="AA653" s="86"/>
      <c r="AI653" s="88"/>
    </row>
    <row r="654" customFormat="false" ht="15" hidden="false" customHeight="false" outlineLevel="0" collapsed="false">
      <c r="A654" s="59" t="n">
        <v>652</v>
      </c>
      <c r="B654" s="0" t="s">
        <v>132</v>
      </c>
      <c r="C654" s="85" t="n">
        <v>0.9</v>
      </c>
      <c r="D654" s="86" t="n">
        <v>0.645</v>
      </c>
      <c r="E654" s="87" t="n">
        <f aca="false">D654/C654</f>
        <v>0.716666666666667</v>
      </c>
      <c r="F654" s="88" t="n">
        <f aca="false">IF(B654="Предпосевная обработка",300,IF(B654="Внесение удобрений",90,IF(B654="Уборка",1893,"Введите коректное значение")))</f>
        <v>1893</v>
      </c>
      <c r="G654" s="88" t="n">
        <v>2392</v>
      </c>
      <c r="H654" s="87" t="n">
        <f aca="false">(F654/G654)*100</f>
        <v>79.1387959866221</v>
      </c>
      <c r="I654" s="88" t="n">
        <v>28</v>
      </c>
      <c r="J654" s="87" t="n">
        <f aca="false">C654*L654</f>
        <v>0.396</v>
      </c>
      <c r="K654" s="86" t="n">
        <f aca="false">J654*3.67</f>
        <v>1.45332</v>
      </c>
      <c r="L654" s="86" t="n">
        <v>0.44</v>
      </c>
      <c r="M654" s="87" t="n">
        <f aca="false">(N654*O654)+(P654+Q654+R654)</f>
        <v>288.8</v>
      </c>
      <c r="N654" s="62" t="n">
        <v>116</v>
      </c>
      <c r="O654" s="0" t="n">
        <f aca="false">IF(Z654="Дизельное топливо",2.6,
 IF(Z654="Бензин",2.3,
 IF(Z654="Минеральные удобрения",0.89, IF(Z654="Пестициды",4.93,
 IF(Z654="Электроэнергия",0.5,"Введите коректное значение" )))))</f>
        <v>2.3</v>
      </c>
      <c r="P654" s="88" t="n">
        <v>14</v>
      </c>
      <c r="Q654" s="88" t="n">
        <v>1</v>
      </c>
      <c r="R654" s="88" t="n">
        <v>7</v>
      </c>
      <c r="S654" s="86" t="n">
        <f aca="false">M654+J654+E654+H654</f>
        <v>369.051462653289</v>
      </c>
      <c r="T654" s="86"/>
      <c r="U654" s="87" t="n">
        <f aca="false">J654-S654</f>
        <v>-368.655462653289</v>
      </c>
      <c r="V654" s="88" t="n">
        <v>62000</v>
      </c>
      <c r="W654" s="73" t="n">
        <v>5.192</v>
      </c>
      <c r="X654" s="87" t="n">
        <f aca="false">(W654+S654)/V654*100</f>
        <v>0.603618488150466</v>
      </c>
      <c r="Y654" s="0" t="str">
        <f aca="false">IF(AB654=1,"Предпосевная обработка",IF(AB654=2,"Внесение удобрений",IF(AB654=3,"Уборка","Введите коректное значение")))</f>
        <v>Введите коректное значение</v>
      </c>
      <c r="Z654" s="0" t="s">
        <v>135</v>
      </c>
      <c r="AA654" s="86"/>
      <c r="AI654" s="88"/>
    </row>
    <row r="655" customFormat="false" ht="15" hidden="false" customHeight="false" outlineLevel="0" collapsed="false">
      <c r="A655" s="59" t="n">
        <v>653</v>
      </c>
      <c r="B655" s="0" t="s">
        <v>132</v>
      </c>
      <c r="C655" s="85" t="n">
        <v>2.1</v>
      </c>
      <c r="D655" s="86" t="n">
        <v>0.645</v>
      </c>
      <c r="E655" s="87" t="n">
        <f aca="false">D655/C655</f>
        <v>0.307142857142857</v>
      </c>
      <c r="F655" s="88" t="n">
        <f aca="false">IF(B655="Предпосевная обработка",300,IF(B655="Внесение удобрений",90,IF(B655="Уборка",1893,"Введите коректное значение")))</f>
        <v>1893</v>
      </c>
      <c r="G655" s="88" t="n">
        <v>2073</v>
      </c>
      <c r="H655" s="87" t="n">
        <f aca="false">(F655/G655)*100</f>
        <v>91.3169319826339</v>
      </c>
      <c r="I655" s="88" t="n">
        <v>26</v>
      </c>
      <c r="J655" s="87" t="n">
        <f aca="false">C655*L655</f>
        <v>0.924</v>
      </c>
      <c r="K655" s="86" t="n">
        <f aca="false">J655*3.67</f>
        <v>3.39108</v>
      </c>
      <c r="L655" s="86" t="n">
        <v>0.44</v>
      </c>
      <c r="M655" s="87" t="n">
        <f aca="false">(N655*O655)+(P655+Q655+R655)</f>
        <v>1555.23</v>
      </c>
      <c r="N655" s="62" t="n">
        <v>311</v>
      </c>
      <c r="O655" s="0" t="n">
        <f aca="false">IF(Z655="Дизельное топливо",2.6,
 IF(Z655="Бензин",2.3,
 IF(Z655="Минеральные удобрения",0.89, IF(Z655="Пестициды",4.93,
 IF(Z655="Электроэнергия",0.5,"Введите коректное значение" )))))</f>
        <v>4.93</v>
      </c>
      <c r="P655" s="88" t="n">
        <v>13</v>
      </c>
      <c r="Q655" s="88" t="n">
        <v>2</v>
      </c>
      <c r="R655" s="88" t="n">
        <v>7</v>
      </c>
      <c r="S655" s="86" t="n">
        <f aca="false">M655+J655+E655+H655</f>
        <v>1647.77807483978</v>
      </c>
      <c r="T655" s="86"/>
      <c r="U655" s="87" t="n">
        <f aca="false">J655-S655</f>
        <v>-1646.85407483978</v>
      </c>
      <c r="V655" s="88" t="n">
        <v>52000</v>
      </c>
      <c r="W655" s="73" t="n">
        <v>3.485</v>
      </c>
      <c r="X655" s="87" t="n">
        <f aca="false">(W655+S655)/V655*100</f>
        <v>3.17550591315342</v>
      </c>
      <c r="Y655" s="0" t="str">
        <f aca="false">IF(AB655=1,"Предпосевная обработка",IF(AB655=2,"Внесение удобрений",IF(AB655=3,"Уборка","Введите коректное значение")))</f>
        <v>Введите коректное значение</v>
      </c>
      <c r="Z655" s="0" t="s">
        <v>138</v>
      </c>
      <c r="AA655" s="86"/>
      <c r="AI655" s="88"/>
    </row>
    <row r="656" customFormat="false" ht="15" hidden="false" customHeight="false" outlineLevel="0" collapsed="false">
      <c r="A656" s="59" t="n">
        <v>654</v>
      </c>
      <c r="B656" s="0" t="s">
        <v>132</v>
      </c>
      <c r="C656" s="85" t="n">
        <v>0.9</v>
      </c>
      <c r="D656" s="86" t="n">
        <v>0.645</v>
      </c>
      <c r="E656" s="87" t="n">
        <f aca="false">D656/C656</f>
        <v>0.716666666666667</v>
      </c>
      <c r="F656" s="88" t="n">
        <f aca="false">IF(B656="Предпосевная обработка",300,IF(B656="Внесение удобрений",90,IF(B656="Уборка",1893,"Введите коректное значение")))</f>
        <v>1893</v>
      </c>
      <c r="G656" s="88" t="n">
        <v>2216</v>
      </c>
      <c r="H656" s="87" t="n">
        <f aca="false">(F656/G656)*100</f>
        <v>85.4241877256318</v>
      </c>
      <c r="I656" s="88" t="n">
        <v>11</v>
      </c>
      <c r="J656" s="87" t="n">
        <f aca="false">C656*L656</f>
        <v>0.396</v>
      </c>
      <c r="K656" s="86" t="n">
        <f aca="false">J656*3.67</f>
        <v>1.45332</v>
      </c>
      <c r="L656" s="86" t="n">
        <v>0.44</v>
      </c>
      <c r="M656" s="87" t="n">
        <f aca="false">(N656*O656)+(P656+Q656+R656)</f>
        <v>91.5</v>
      </c>
      <c r="N656" s="62" t="n">
        <v>141</v>
      </c>
      <c r="O656" s="0" t="n">
        <f aca="false">IF(Z656="Дизельное топливо",2.6,
 IF(Z656="Бензин",2.3,
 IF(Z656="Минеральные удобрения",0.89, IF(Z656="Пестициды",4.93,
 IF(Z656="Электроэнергия",0.5,"Введите коректное значение" )))))</f>
        <v>0.5</v>
      </c>
      <c r="P656" s="88" t="n">
        <v>11</v>
      </c>
      <c r="Q656" s="88" t="n">
        <v>2</v>
      </c>
      <c r="R656" s="88" t="n">
        <v>8</v>
      </c>
      <c r="S656" s="86" t="n">
        <f aca="false">M656+J656+E656+H656</f>
        <v>178.036854392298</v>
      </c>
      <c r="T656" s="86"/>
      <c r="U656" s="87" t="n">
        <f aca="false">J656-S656</f>
        <v>-177.640854392298</v>
      </c>
      <c r="V656" s="88" t="n">
        <v>49000</v>
      </c>
      <c r="W656" s="73" t="n">
        <v>6.319</v>
      </c>
      <c r="X656" s="87" t="n">
        <f aca="false">(W656+S656)/V656*100</f>
        <v>0.376236437535303</v>
      </c>
      <c r="Y656" s="0" t="str">
        <f aca="false">IF(AB656=1,"Предпосевная обработка",IF(AB656=2,"Внесение удобрений",IF(AB656=3,"Уборка","Введите коректное значение")))</f>
        <v>Введите коректное значение</v>
      </c>
      <c r="Z656" s="0" t="s">
        <v>139</v>
      </c>
      <c r="AA656" s="86"/>
      <c r="AI656" s="88"/>
    </row>
    <row r="657" customFormat="false" ht="15" hidden="false" customHeight="false" outlineLevel="0" collapsed="false">
      <c r="A657" s="59" t="n">
        <v>655</v>
      </c>
      <c r="B657" s="0" t="s">
        <v>134</v>
      </c>
      <c r="C657" s="85" t="n">
        <v>2.4</v>
      </c>
      <c r="D657" s="86" t="n">
        <v>0.645</v>
      </c>
      <c r="E657" s="87" t="n">
        <f aca="false">D657/C657</f>
        <v>0.26875</v>
      </c>
      <c r="F657" s="88" t="n">
        <f aca="false">IF(B657="Предпосевная обработка",300,IF(B657="Внесение удобрений",90,IF(B657="Уборка",1893,"Введите коректное значение")))</f>
        <v>90</v>
      </c>
      <c r="G657" s="88" t="n">
        <v>2433</v>
      </c>
      <c r="H657" s="87" t="n">
        <f aca="false">(F657/G657)*100</f>
        <v>3.69913686806412</v>
      </c>
      <c r="I657" s="88" t="n">
        <v>26</v>
      </c>
      <c r="J657" s="87" t="n">
        <f aca="false">C657*L657</f>
        <v>1.056</v>
      </c>
      <c r="K657" s="86" t="n">
        <f aca="false">J657*3.67</f>
        <v>3.87552</v>
      </c>
      <c r="L657" s="86" t="n">
        <v>0.44</v>
      </c>
      <c r="M657" s="87" t="n">
        <f aca="false">(N657*O657)+(P657+Q657+R657)</f>
        <v>251</v>
      </c>
      <c r="N657" s="62" t="n">
        <v>458</v>
      </c>
      <c r="O657" s="0" t="n">
        <f aca="false">IF(Z657="Дизельное топливо",2.6,
 IF(Z657="Бензин",2.3,
 IF(Z657="Минеральные удобрения",0.89, IF(Z657="Пестициды",4.93,
 IF(Z657="Электроэнергия",0.5,"Введите коректное значение" )))))</f>
        <v>0.5</v>
      </c>
      <c r="P657" s="88" t="n">
        <v>11</v>
      </c>
      <c r="Q657" s="88" t="n">
        <v>2</v>
      </c>
      <c r="R657" s="88" t="n">
        <v>9</v>
      </c>
      <c r="S657" s="86" t="n">
        <f aca="false">M657+J657+E657+H657</f>
        <v>256.023886868064</v>
      </c>
      <c r="T657" s="86"/>
      <c r="U657" s="87" t="n">
        <f aca="false">J657-S657</f>
        <v>-254.967886868064</v>
      </c>
      <c r="V657" s="88" t="n">
        <v>50000</v>
      </c>
      <c r="W657" s="73" t="n">
        <v>6.231</v>
      </c>
      <c r="X657" s="87" t="n">
        <f aca="false">(W657+S657)/V657*100</f>
        <v>0.524509773736128</v>
      </c>
      <c r="Y657" s="0" t="str">
        <f aca="false">IF(AB657=1,"Предпосевная обработка",IF(AB657=2,"Внесение удобрений",IF(AB657=3,"Уборка","Введите коректное значение")))</f>
        <v>Введите коректное значение</v>
      </c>
      <c r="Z657" s="0" t="s">
        <v>139</v>
      </c>
      <c r="AA657" s="86"/>
      <c r="AI657" s="88"/>
    </row>
    <row r="658" customFormat="false" ht="15" hidden="false" customHeight="false" outlineLevel="0" collapsed="false">
      <c r="A658" s="59" t="n">
        <v>656</v>
      </c>
      <c r="B658" s="0" t="s">
        <v>136</v>
      </c>
      <c r="C658" s="85" t="n">
        <v>6.6</v>
      </c>
      <c r="D658" s="86" t="n">
        <v>0.645</v>
      </c>
      <c r="E658" s="87" t="n">
        <f aca="false">D658/C658</f>
        <v>0.0977272727272727</v>
      </c>
      <c r="F658" s="88" t="n">
        <f aca="false">IF(B658="Предпосевная обработка",300,IF(B658="Внесение удобрений",90,IF(B658="Уборка",1893,"Введите коректное значение")))</f>
        <v>300</v>
      </c>
      <c r="G658" s="88" t="n">
        <v>2463</v>
      </c>
      <c r="H658" s="87" t="n">
        <f aca="false">(F658/G658)*100</f>
        <v>12.1802679658953</v>
      </c>
      <c r="I658" s="88" t="n">
        <v>24</v>
      </c>
      <c r="J658" s="87" t="n">
        <f aca="false">C658*L658</f>
        <v>2.904</v>
      </c>
      <c r="K658" s="86" t="n">
        <f aca="false">J658*3.67</f>
        <v>10.65768</v>
      </c>
      <c r="L658" s="86" t="n">
        <v>0.44</v>
      </c>
      <c r="M658" s="87" t="n">
        <f aca="false">(N658*O658)+(P658+Q658+R658)</f>
        <v>149</v>
      </c>
      <c r="N658" s="62" t="n">
        <v>252</v>
      </c>
      <c r="O658" s="0" t="n">
        <f aca="false">IF(Z658="Дизельное топливо",2.6,
 IF(Z658="Бензин",2.3,
 IF(Z658="Минеральные удобрения",0.89, IF(Z658="Пестициды",4.93,
 IF(Z658="Электроэнергия",0.5,"Введите коректное значение" )))))</f>
        <v>0.5</v>
      </c>
      <c r="P658" s="88" t="n">
        <v>14</v>
      </c>
      <c r="Q658" s="88" t="n">
        <v>1</v>
      </c>
      <c r="R658" s="88" t="n">
        <v>8</v>
      </c>
      <c r="S658" s="86" t="n">
        <f aca="false">M658+J658+E658+H658</f>
        <v>164.181995238623</v>
      </c>
      <c r="T658" s="86"/>
      <c r="U658" s="87" t="n">
        <f aca="false">J658-S658</f>
        <v>-161.277995238623</v>
      </c>
      <c r="V658" s="88" t="n">
        <v>56000</v>
      </c>
      <c r="W658" s="73" t="n">
        <v>5.096</v>
      </c>
      <c r="X658" s="87" t="n">
        <f aca="false">(W658+S658)/V658*100</f>
        <v>0.302282134354683</v>
      </c>
      <c r="Y658" s="0" t="str">
        <f aca="false">IF(AB658=1,"Предпосевная обработка",IF(AB658=2,"Внесение удобрений",IF(AB658=3,"Уборка","Введите коректное значение")))</f>
        <v>Введите коректное значение</v>
      </c>
      <c r="Z658" s="0" t="s">
        <v>139</v>
      </c>
      <c r="AA658" s="86"/>
      <c r="AI658" s="88"/>
    </row>
    <row r="659" customFormat="false" ht="15" hidden="false" customHeight="false" outlineLevel="0" collapsed="false">
      <c r="A659" s="59" t="n">
        <v>657</v>
      </c>
      <c r="B659" s="0" t="s">
        <v>132</v>
      </c>
      <c r="C659" s="85" t="n">
        <v>0.8</v>
      </c>
      <c r="D659" s="86" t="n">
        <v>0.645</v>
      </c>
      <c r="E659" s="87" t="n">
        <f aca="false">D659/C659</f>
        <v>0.80625</v>
      </c>
      <c r="F659" s="88" t="n">
        <f aca="false">IF(B659="Предпосевная обработка",300,IF(B659="Внесение удобрений",90,IF(B659="Уборка",1893,"Введите коректное значение")))</f>
        <v>1893</v>
      </c>
      <c r="G659" s="88" t="n">
        <v>2494</v>
      </c>
      <c r="H659" s="87" t="n">
        <f aca="false">(F659/G659)*100</f>
        <v>75.9021651964715</v>
      </c>
      <c r="I659" s="88" t="n">
        <v>27</v>
      </c>
      <c r="J659" s="87" t="n">
        <f aca="false">C659*L659</f>
        <v>0.352</v>
      </c>
      <c r="K659" s="86" t="n">
        <f aca="false">J659*3.67</f>
        <v>1.29184</v>
      </c>
      <c r="L659" s="86" t="n">
        <v>0.44</v>
      </c>
      <c r="M659" s="87" t="n">
        <f aca="false">(N659*O659)+(P659+Q659+R659)</f>
        <v>246</v>
      </c>
      <c r="N659" s="62" t="n">
        <v>454</v>
      </c>
      <c r="O659" s="0" t="n">
        <f aca="false">IF(Z659="Дизельное топливо",2.6,
 IF(Z659="Бензин",2.3,
 IF(Z659="Минеральные удобрения",0.89, IF(Z659="Пестициды",4.93,
 IF(Z659="Электроэнергия",0.5,"Введите коректное значение" )))))</f>
        <v>0.5</v>
      </c>
      <c r="P659" s="88" t="n">
        <v>10</v>
      </c>
      <c r="Q659" s="88" t="n">
        <v>1</v>
      </c>
      <c r="R659" s="88" t="n">
        <v>8</v>
      </c>
      <c r="S659" s="86" t="n">
        <f aca="false">M659+J659+E659+H659</f>
        <v>323.060415196472</v>
      </c>
      <c r="T659" s="86"/>
      <c r="U659" s="87" t="n">
        <f aca="false">J659-S659</f>
        <v>-322.708415196472</v>
      </c>
      <c r="V659" s="88" t="n">
        <v>61000</v>
      </c>
      <c r="W659" s="73" t="n">
        <v>5.59</v>
      </c>
      <c r="X659" s="87" t="n">
        <f aca="false">(W659+S659)/V659*100</f>
        <v>0.538771172453232</v>
      </c>
      <c r="Y659" s="0" t="str">
        <f aca="false">IF(AB659=1,"Предпосевная обработка",IF(AB659=2,"Внесение удобрений",IF(AB659=3,"Уборка","Введите коректное значение")))</f>
        <v>Введите коректное значение</v>
      </c>
      <c r="Z659" s="0" t="s">
        <v>139</v>
      </c>
      <c r="AA659" s="86"/>
      <c r="AI659" s="88"/>
    </row>
    <row r="660" customFormat="false" ht="15" hidden="false" customHeight="false" outlineLevel="0" collapsed="false">
      <c r="A660" s="59" t="n">
        <v>658</v>
      </c>
      <c r="B660" s="0" t="s">
        <v>132</v>
      </c>
      <c r="C660" s="85" t="n">
        <v>1.6</v>
      </c>
      <c r="D660" s="86" t="n">
        <v>0.645</v>
      </c>
      <c r="E660" s="87" t="n">
        <f aca="false">D660/C660</f>
        <v>0.403125</v>
      </c>
      <c r="F660" s="88" t="n">
        <f aca="false">IF(B660="Предпосевная обработка",300,IF(B660="Внесение удобрений",90,IF(B660="Уборка",1893,"Введите коректное значение")))</f>
        <v>1893</v>
      </c>
      <c r="G660" s="88" t="n">
        <v>2434</v>
      </c>
      <c r="H660" s="87" t="n">
        <f aca="false">(F660/G660)*100</f>
        <v>77.7732128184059</v>
      </c>
      <c r="I660" s="88" t="n">
        <v>14</v>
      </c>
      <c r="J660" s="87" t="n">
        <f aca="false">C660*L660</f>
        <v>0.704</v>
      </c>
      <c r="K660" s="86" t="n">
        <f aca="false">J660*3.67</f>
        <v>2.58368</v>
      </c>
      <c r="L660" s="86" t="n">
        <v>0.44</v>
      </c>
      <c r="M660" s="87" t="n">
        <f aca="false">(N660*O660)+(P660+Q660+R660)</f>
        <v>196</v>
      </c>
      <c r="N660" s="62" t="n">
        <v>350</v>
      </c>
      <c r="O660" s="0" t="n">
        <f aca="false">IF(Z660="Дизельное топливо",2.6,
 IF(Z660="Бензин",2.3,
 IF(Z660="Минеральные удобрения",0.89, IF(Z660="Пестициды",4.93,
 IF(Z660="Электроэнергия",0.5,"Введите коректное значение" )))))</f>
        <v>0.5</v>
      </c>
      <c r="P660" s="88" t="n">
        <v>13</v>
      </c>
      <c r="Q660" s="88" t="n">
        <v>1</v>
      </c>
      <c r="R660" s="88" t="n">
        <v>7</v>
      </c>
      <c r="S660" s="86" t="n">
        <f aca="false">M660+J660+E660+H660</f>
        <v>274.880337818406</v>
      </c>
      <c r="T660" s="86"/>
      <c r="U660" s="87" t="n">
        <f aca="false">J660-S660</f>
        <v>-274.176337818406</v>
      </c>
      <c r="V660" s="88" t="n">
        <v>63000</v>
      </c>
      <c r="W660" s="73" t="n">
        <v>4.182</v>
      </c>
      <c r="X660" s="87" t="n">
        <f aca="false">(W660+S660)/V660*100</f>
        <v>0.442956091775248</v>
      </c>
      <c r="Y660" s="0" t="str">
        <f aca="false">IF(AB660=1,"Предпосевная обработка",IF(AB660=2,"Внесение удобрений",IF(AB660=3,"Уборка","Введите коректное значение")))</f>
        <v>Введите коректное значение</v>
      </c>
      <c r="Z660" s="0" t="s">
        <v>139</v>
      </c>
      <c r="AA660" s="86"/>
      <c r="AI660" s="88"/>
    </row>
    <row r="661" customFormat="false" ht="15" hidden="false" customHeight="false" outlineLevel="0" collapsed="false">
      <c r="A661" s="59" t="n">
        <v>659</v>
      </c>
      <c r="B661" s="0" t="s">
        <v>134</v>
      </c>
      <c r="C661" s="85" t="n">
        <v>2.3</v>
      </c>
      <c r="D661" s="86" t="n">
        <v>0.645</v>
      </c>
      <c r="E661" s="87" t="n">
        <f aca="false">D661/C661</f>
        <v>0.280434782608696</v>
      </c>
      <c r="F661" s="88" t="n">
        <f aca="false">IF(B661="Предпосевная обработка",300,IF(B661="Внесение удобрений",90,IF(B661="Уборка",1893,"Введите коректное значение")))</f>
        <v>90</v>
      </c>
      <c r="G661" s="88" t="n">
        <v>2414</v>
      </c>
      <c r="H661" s="87" t="n">
        <f aca="false">(F661/G661)*100</f>
        <v>3.72825186412593</v>
      </c>
      <c r="I661" s="88" t="n">
        <v>16</v>
      </c>
      <c r="J661" s="87" t="n">
        <f aca="false">C661*L661</f>
        <v>1.012</v>
      </c>
      <c r="K661" s="86" t="n">
        <f aca="false">J661*3.67</f>
        <v>3.71404</v>
      </c>
      <c r="L661" s="86" t="n">
        <v>0.44</v>
      </c>
      <c r="M661" s="87" t="n">
        <f aca="false">(N661*O661)+(P661+Q661+R661)</f>
        <v>181.5</v>
      </c>
      <c r="N661" s="62" t="n">
        <v>317</v>
      </c>
      <c r="O661" s="0" t="n">
        <f aca="false">IF(Z661="Дизельное топливо",2.6,
 IF(Z661="Бензин",2.3,
 IF(Z661="Минеральные удобрения",0.89, IF(Z661="Пестициды",4.93,
 IF(Z661="Электроэнергия",0.5,"Введите коректное значение" )))))</f>
        <v>0.5</v>
      </c>
      <c r="P661" s="88" t="n">
        <v>13</v>
      </c>
      <c r="Q661" s="88" t="n">
        <v>2</v>
      </c>
      <c r="R661" s="88" t="n">
        <v>8</v>
      </c>
      <c r="S661" s="86" t="n">
        <f aca="false">M661+J661+E661+H661</f>
        <v>186.520686646735</v>
      </c>
      <c r="T661" s="86"/>
      <c r="U661" s="87" t="n">
        <f aca="false">J661-S661</f>
        <v>-185.508686646735</v>
      </c>
      <c r="V661" s="88" t="n">
        <v>50000</v>
      </c>
      <c r="W661" s="73" t="n">
        <v>4.816</v>
      </c>
      <c r="X661" s="87" t="n">
        <f aca="false">(W661+S661)/V661*100</f>
        <v>0.382673373293469</v>
      </c>
      <c r="Y661" s="0" t="str">
        <f aca="false">IF(AB661=1,"Предпосевная обработка",IF(AB661=2,"Внесение удобрений",IF(AB661=3,"Уборка","Введите коректное значение")))</f>
        <v>Введите коректное значение</v>
      </c>
      <c r="Z661" s="0" t="s">
        <v>139</v>
      </c>
      <c r="AA661" s="86"/>
      <c r="AI661" s="88"/>
    </row>
    <row r="662" customFormat="false" ht="15" hidden="false" customHeight="false" outlineLevel="0" collapsed="false">
      <c r="A662" s="59" t="n">
        <v>660</v>
      </c>
      <c r="B662" s="0" t="s">
        <v>134</v>
      </c>
      <c r="C662" s="85" t="n">
        <v>4.2</v>
      </c>
      <c r="D662" s="86" t="n">
        <v>0.645</v>
      </c>
      <c r="E662" s="87" t="n">
        <f aca="false">D662/C662</f>
        <v>0.153571428571429</v>
      </c>
      <c r="F662" s="88" t="n">
        <f aca="false">IF(B662="Предпосевная обработка",300,IF(B662="Внесение удобрений",90,IF(B662="Уборка",1893,"Введите коректное значение")))</f>
        <v>90</v>
      </c>
      <c r="G662" s="88" t="n">
        <v>2198</v>
      </c>
      <c r="H662" s="87" t="n">
        <f aca="false">(F662/G662)*100</f>
        <v>4.09463148316652</v>
      </c>
      <c r="I662" s="88" t="n">
        <v>21</v>
      </c>
      <c r="J662" s="87" t="n">
        <f aca="false">C662*L662</f>
        <v>1.848</v>
      </c>
      <c r="K662" s="86" t="n">
        <f aca="false">J662*3.67</f>
        <v>6.78216</v>
      </c>
      <c r="L662" s="86" t="n">
        <v>0.44</v>
      </c>
      <c r="M662" s="87" t="n">
        <f aca="false">(N662*O662)+(P662+Q662+R662)</f>
        <v>129</v>
      </c>
      <c r="N662" s="62" t="n">
        <v>212</v>
      </c>
      <c r="O662" s="0" t="n">
        <f aca="false">IF(Z662="Дизельное топливо",2.6,
 IF(Z662="Бензин",2.3,
 IF(Z662="Минеральные удобрения",0.89, IF(Z662="Пестициды",4.93,
 IF(Z662="Электроэнергия",0.5,"Введите коректное значение" )))))</f>
        <v>0.5</v>
      </c>
      <c r="P662" s="88" t="n">
        <v>14</v>
      </c>
      <c r="Q662" s="88" t="n">
        <v>1</v>
      </c>
      <c r="R662" s="88" t="n">
        <v>8</v>
      </c>
      <c r="S662" s="86" t="n">
        <f aca="false">M662+J662+E662+H662</f>
        <v>135.096202911738</v>
      </c>
      <c r="T662" s="86"/>
      <c r="U662" s="87" t="n">
        <f aca="false">J662-S662</f>
        <v>-133.248202911738</v>
      </c>
      <c r="V662" s="88" t="n">
        <v>47000</v>
      </c>
      <c r="W662" s="73" t="n">
        <v>6.141</v>
      </c>
      <c r="X662" s="87" t="n">
        <f aca="false">(W662+S662)/V662*100</f>
        <v>0.300504687046251</v>
      </c>
      <c r="Y662" s="0" t="str">
        <f aca="false">IF(AB662=1,"Предпосевная обработка",IF(AB662=2,"Внесение удобрений",IF(AB662=3,"Уборка","Введите коректное значение")))</f>
        <v>Введите коректное значение</v>
      </c>
      <c r="Z662" s="0" t="s">
        <v>139</v>
      </c>
      <c r="AA662" s="86"/>
      <c r="AI662" s="88"/>
    </row>
    <row r="663" customFormat="false" ht="15" hidden="false" customHeight="false" outlineLevel="0" collapsed="false">
      <c r="A663" s="59" t="n">
        <v>661</v>
      </c>
      <c r="B663" s="0" t="s">
        <v>134</v>
      </c>
      <c r="C663" s="85" t="n">
        <v>4.8</v>
      </c>
      <c r="D663" s="86" t="n">
        <v>0.645</v>
      </c>
      <c r="E663" s="87" t="n">
        <f aca="false">D663/C663</f>
        <v>0.134375</v>
      </c>
      <c r="F663" s="88" t="n">
        <f aca="false">IF(B663="Предпосевная обработка",300,IF(B663="Внесение удобрений",90,IF(B663="Уборка",1893,"Введите коректное значение")))</f>
        <v>90</v>
      </c>
      <c r="G663" s="88" t="n">
        <v>2388</v>
      </c>
      <c r="H663" s="87" t="n">
        <f aca="false">(F663/G663)*100</f>
        <v>3.76884422110553</v>
      </c>
      <c r="I663" s="88" t="n">
        <v>22</v>
      </c>
      <c r="J663" s="87" t="n">
        <f aca="false">C663*L663</f>
        <v>2.112</v>
      </c>
      <c r="K663" s="86" t="n">
        <f aca="false">J663*3.67</f>
        <v>7.75104</v>
      </c>
      <c r="L663" s="86" t="n">
        <v>0.44</v>
      </c>
      <c r="M663" s="87" t="n">
        <f aca="false">(N663*O663)+(P663+Q663+R663)</f>
        <v>186.21</v>
      </c>
      <c r="N663" s="62" t="n">
        <v>189</v>
      </c>
      <c r="O663" s="0" t="n">
        <f aca="false">IF(Z663="Дизельное топливо",2.6,
 IF(Z663="Бензин",2.3,
 IF(Z663="Минеральные удобрения",0.89, IF(Z663="Пестициды",4.93,
 IF(Z663="Электроэнергия",0.5,"Введите коректное значение" )))))</f>
        <v>0.89</v>
      </c>
      <c r="P663" s="88" t="n">
        <v>10</v>
      </c>
      <c r="Q663" s="88" t="n">
        <v>1</v>
      </c>
      <c r="R663" s="88" t="n">
        <v>7</v>
      </c>
      <c r="S663" s="86" t="n">
        <f aca="false">M663+J663+E663+H663</f>
        <v>192.225219221106</v>
      </c>
      <c r="T663" s="86"/>
      <c r="U663" s="87" t="n">
        <f aca="false">J663-S663</f>
        <v>-190.113219221106</v>
      </c>
      <c r="V663" s="88" t="n">
        <v>65000</v>
      </c>
      <c r="W663" s="73" t="n">
        <v>5.46</v>
      </c>
      <c r="X663" s="87" t="n">
        <f aca="false">(W663+S663)/V663*100</f>
        <v>0.304131106494009</v>
      </c>
      <c r="Y663" s="0" t="str">
        <f aca="false">IF(AB663=1,"Предпосевная обработка",IF(AB663=2,"Внесение удобрений",IF(AB663=3,"Уборка","Введите коректное значение")))</f>
        <v>Введите коректное значение</v>
      </c>
      <c r="Z663" s="0" t="s">
        <v>133</v>
      </c>
      <c r="AA663" s="86"/>
      <c r="AI663" s="88"/>
    </row>
    <row r="664" customFormat="false" ht="15" hidden="false" customHeight="false" outlineLevel="0" collapsed="false">
      <c r="A664" s="59" t="n">
        <v>662</v>
      </c>
      <c r="B664" s="0" t="s">
        <v>132</v>
      </c>
      <c r="C664" s="85" t="n">
        <v>4.5</v>
      </c>
      <c r="D664" s="86" t="n">
        <v>0.645</v>
      </c>
      <c r="E664" s="87" t="n">
        <f aca="false">D664/C664</f>
        <v>0.143333333333333</v>
      </c>
      <c r="F664" s="88" t="n">
        <f aca="false">IF(B664="Предпосевная обработка",300,IF(B664="Внесение удобрений",90,IF(B664="Уборка",1893,"Введите коректное значение")))</f>
        <v>1893</v>
      </c>
      <c r="G664" s="88" t="n">
        <v>2050</v>
      </c>
      <c r="H664" s="87" t="n">
        <f aca="false">(F664/G664)*100</f>
        <v>92.3414634146342</v>
      </c>
      <c r="I664" s="88" t="n">
        <v>24</v>
      </c>
      <c r="J664" s="87" t="n">
        <f aca="false">C664*L664</f>
        <v>1.98</v>
      </c>
      <c r="K664" s="86" t="n">
        <f aca="false">J664*3.67</f>
        <v>7.2666</v>
      </c>
      <c r="L664" s="86" t="n">
        <v>0.44</v>
      </c>
      <c r="M664" s="87" t="n">
        <f aca="false">(N664*O664)+(P664+Q664+R664)</f>
        <v>1281.4</v>
      </c>
      <c r="N664" s="62" t="n">
        <v>484</v>
      </c>
      <c r="O664" s="0" t="n">
        <f aca="false">IF(Z664="Дизельное топливо",2.6,
 IF(Z664="Бензин",2.3,
 IF(Z664="Минеральные удобрения",0.89, IF(Z664="Пестициды",4.93,
 IF(Z664="Электроэнергия",0.5,"Введите коректное значение" )))))</f>
        <v>2.6</v>
      </c>
      <c r="P664" s="88" t="n">
        <v>13</v>
      </c>
      <c r="Q664" s="88" t="n">
        <v>1</v>
      </c>
      <c r="R664" s="88" t="n">
        <v>9</v>
      </c>
      <c r="S664" s="86" t="n">
        <f aca="false">M664+J664+E664+H664</f>
        <v>1375.86479674797</v>
      </c>
      <c r="T664" s="86"/>
      <c r="U664" s="87" t="n">
        <f aca="false">J664-S664</f>
        <v>-1373.88479674797</v>
      </c>
      <c r="V664" s="88" t="n">
        <v>56000</v>
      </c>
      <c r="W664" s="73" t="n">
        <v>6.675</v>
      </c>
      <c r="X664" s="87" t="n">
        <f aca="false">(W664+S664)/V664*100</f>
        <v>2.46882106562137</v>
      </c>
      <c r="Y664" s="0" t="str">
        <f aca="false">IF(AB664=1,"Предпосевная обработка",IF(AB664=2,"Внесение удобрений",IF(AB664=3,"Уборка","Введите коректное значение")))</f>
        <v>Введите коректное значение</v>
      </c>
      <c r="Z664" s="0" t="s">
        <v>137</v>
      </c>
      <c r="AA664" s="86"/>
      <c r="AI664" s="88"/>
    </row>
    <row r="665" customFormat="false" ht="15" hidden="false" customHeight="false" outlineLevel="0" collapsed="false">
      <c r="A665" s="59" t="n">
        <v>663</v>
      </c>
      <c r="B665" s="0" t="s">
        <v>134</v>
      </c>
      <c r="C665" s="85" t="n">
        <v>3.5</v>
      </c>
      <c r="D665" s="86" t="n">
        <v>0.645</v>
      </c>
      <c r="E665" s="87" t="n">
        <f aca="false">D665/C665</f>
        <v>0.184285714285714</v>
      </c>
      <c r="F665" s="88" t="n">
        <f aca="false">IF(B665="Предпосевная обработка",300,IF(B665="Внесение удобрений",90,IF(B665="Уборка",1893,"Введите коректное значение")))</f>
        <v>90</v>
      </c>
      <c r="G665" s="88" t="n">
        <v>2412</v>
      </c>
      <c r="H665" s="87" t="n">
        <f aca="false">(F665/G665)*100</f>
        <v>3.73134328358209</v>
      </c>
      <c r="I665" s="88" t="n">
        <v>10</v>
      </c>
      <c r="J665" s="87" t="n">
        <f aca="false">C665*L665</f>
        <v>1.54</v>
      </c>
      <c r="K665" s="86" t="n">
        <f aca="false">J665*3.67</f>
        <v>5.6518</v>
      </c>
      <c r="L665" s="86" t="n">
        <v>0.44</v>
      </c>
      <c r="M665" s="87" t="n">
        <f aca="false">(N665*O665)+(P665+Q665+R665)</f>
        <v>177.75</v>
      </c>
      <c r="N665" s="62" t="n">
        <v>175</v>
      </c>
      <c r="O665" s="0" t="n">
        <f aca="false">IF(Z665="Дизельное топливо",2.6,
 IF(Z665="Бензин",2.3,
 IF(Z665="Минеральные удобрения",0.89, IF(Z665="Пестициды",4.93,
 IF(Z665="Электроэнергия",0.5,"Введите коректное значение" )))))</f>
        <v>0.89</v>
      </c>
      <c r="P665" s="88" t="n">
        <v>11</v>
      </c>
      <c r="Q665" s="88" t="n">
        <v>2</v>
      </c>
      <c r="R665" s="88" t="n">
        <v>9</v>
      </c>
      <c r="S665" s="86" t="n">
        <f aca="false">M665+J665+E665+H665</f>
        <v>183.205628997868</v>
      </c>
      <c r="T665" s="86"/>
      <c r="U665" s="87" t="n">
        <f aca="false">J665-S665</f>
        <v>-181.665628997868</v>
      </c>
      <c r="V665" s="88" t="n">
        <v>61000</v>
      </c>
      <c r="W665" s="73" t="n">
        <v>4.644</v>
      </c>
      <c r="X665" s="87" t="n">
        <f aca="false">(W665+S665)/V665*100</f>
        <v>0.307950211471914</v>
      </c>
      <c r="Y665" s="0" t="str">
        <f aca="false">IF(AB665=1,"Предпосевная обработка",IF(AB665=2,"Внесение удобрений",IF(AB665=3,"Уборка","Введите коректное значение")))</f>
        <v>Введите коректное значение</v>
      </c>
      <c r="Z665" s="0" t="s">
        <v>133</v>
      </c>
      <c r="AA665" s="86"/>
      <c r="AI665" s="88"/>
    </row>
    <row r="666" customFormat="false" ht="15" hidden="false" customHeight="false" outlineLevel="0" collapsed="false">
      <c r="A666" s="59" t="n">
        <v>664</v>
      </c>
      <c r="B666" s="0" t="s">
        <v>134</v>
      </c>
      <c r="C666" s="85" t="n">
        <v>5.2</v>
      </c>
      <c r="D666" s="86" t="n">
        <v>0.645</v>
      </c>
      <c r="E666" s="87" t="n">
        <f aca="false">D666/C666</f>
        <v>0.124038461538462</v>
      </c>
      <c r="F666" s="88" t="n">
        <f aca="false">IF(B666="Предпосевная обработка",300,IF(B666="Внесение удобрений",90,IF(B666="Уборка",1893,"Введите коректное значение")))</f>
        <v>90</v>
      </c>
      <c r="G666" s="88" t="n">
        <v>2288</v>
      </c>
      <c r="H666" s="87" t="n">
        <f aca="false">(F666/G666)*100</f>
        <v>3.93356643356643</v>
      </c>
      <c r="I666" s="88" t="n">
        <v>17</v>
      </c>
      <c r="J666" s="87" t="n">
        <f aca="false">C666*L666</f>
        <v>2.288</v>
      </c>
      <c r="K666" s="86" t="n">
        <f aca="false">J666*3.67</f>
        <v>8.39696</v>
      </c>
      <c r="L666" s="86" t="n">
        <v>0.44</v>
      </c>
      <c r="M666" s="87" t="n">
        <f aca="false">(N666*O666)+(P666+Q666+R666)</f>
        <v>322.04</v>
      </c>
      <c r="N666" s="62" t="n">
        <v>336</v>
      </c>
      <c r="O666" s="0" t="n">
        <f aca="false">IF(Z666="Дизельное топливо",2.6,
 IF(Z666="Бензин",2.3,
 IF(Z666="Минеральные удобрения",0.89, IF(Z666="Пестициды",4.93,
 IF(Z666="Электроэнергия",0.5,"Введите коректное значение" )))))</f>
        <v>0.89</v>
      </c>
      <c r="P666" s="88" t="n">
        <v>14</v>
      </c>
      <c r="Q666" s="88" t="n">
        <v>1</v>
      </c>
      <c r="R666" s="88" t="n">
        <v>8</v>
      </c>
      <c r="S666" s="86" t="n">
        <f aca="false">M666+J666+E666+H666</f>
        <v>328.385604895105</v>
      </c>
      <c r="T666" s="86"/>
      <c r="U666" s="87" t="n">
        <f aca="false">J666-S666</f>
        <v>-326.097604895105</v>
      </c>
      <c r="V666" s="88" t="n">
        <v>65000</v>
      </c>
      <c r="W666" s="73" t="n">
        <v>4.84</v>
      </c>
      <c r="X666" s="87" t="n">
        <f aca="false">(W666+S666)/V666*100</f>
        <v>0.5126547767617</v>
      </c>
      <c r="Y666" s="0" t="str">
        <f aca="false">IF(AB666=1,"Предпосевная обработка",IF(AB666=2,"Внесение удобрений",IF(AB666=3,"Уборка","Введите коректное значение")))</f>
        <v>Введите коректное значение</v>
      </c>
      <c r="Z666" s="0" t="s">
        <v>133</v>
      </c>
      <c r="AA666" s="86"/>
      <c r="AI666" s="88"/>
    </row>
    <row r="667" customFormat="false" ht="15" hidden="false" customHeight="false" outlineLevel="0" collapsed="false">
      <c r="A667" s="59" t="n">
        <v>665</v>
      </c>
      <c r="B667" s="0" t="s">
        <v>134</v>
      </c>
      <c r="C667" s="85" t="n">
        <v>3.1</v>
      </c>
      <c r="D667" s="86" t="n">
        <v>0.645</v>
      </c>
      <c r="E667" s="87" t="n">
        <f aca="false">D667/C667</f>
        <v>0.208064516129032</v>
      </c>
      <c r="F667" s="88" t="n">
        <f aca="false">IF(B667="Предпосевная обработка",300,IF(B667="Внесение удобрений",90,IF(B667="Уборка",1893,"Введите коректное значение")))</f>
        <v>90</v>
      </c>
      <c r="G667" s="88" t="n">
        <v>2491</v>
      </c>
      <c r="H667" s="87" t="n">
        <f aca="false">(F667/G667)*100</f>
        <v>3.61300682456845</v>
      </c>
      <c r="I667" s="88" t="n">
        <v>28</v>
      </c>
      <c r="J667" s="87" t="n">
        <f aca="false">C667*L667</f>
        <v>1.364</v>
      </c>
      <c r="K667" s="86" t="n">
        <f aca="false">J667*3.67</f>
        <v>5.00588</v>
      </c>
      <c r="L667" s="86" t="n">
        <v>0.44</v>
      </c>
      <c r="M667" s="87" t="n">
        <f aca="false">(N667*O667)+(P667+Q667+R667)</f>
        <v>1104.67</v>
      </c>
      <c r="N667" s="62" t="n">
        <v>219</v>
      </c>
      <c r="O667" s="0" t="n">
        <f aca="false">IF(Z667="Дизельное топливо",2.6,
 IF(Z667="Бензин",2.3,
 IF(Z667="Минеральные удобрения",0.89, IF(Z667="Пестициды",4.93,
 IF(Z667="Электроэнергия",0.5,"Введите коректное значение" )))))</f>
        <v>4.93</v>
      </c>
      <c r="P667" s="88" t="n">
        <v>14</v>
      </c>
      <c r="Q667" s="88" t="n">
        <v>2</v>
      </c>
      <c r="R667" s="88" t="n">
        <v>9</v>
      </c>
      <c r="S667" s="86" t="n">
        <f aca="false">M667+J667+E667+H667</f>
        <v>1109.8550713407</v>
      </c>
      <c r="T667" s="86"/>
      <c r="U667" s="87" t="n">
        <f aca="false">J667-S667</f>
        <v>-1108.4910713407</v>
      </c>
      <c r="V667" s="88" t="n">
        <v>46000</v>
      </c>
      <c r="W667" s="73" t="n">
        <v>6.48</v>
      </c>
      <c r="X667" s="87" t="n">
        <f aca="false">(W667+S667)/V667*100</f>
        <v>2.42681537247978</v>
      </c>
      <c r="Y667" s="0" t="str">
        <f aca="false">IF(AB667=1,"Предпосевная обработка",IF(AB667=2,"Внесение удобрений",IF(AB667=3,"Уборка","Введите коректное значение")))</f>
        <v>Введите коректное значение</v>
      </c>
      <c r="Z667" s="0" t="s">
        <v>138</v>
      </c>
      <c r="AA667" s="86"/>
      <c r="AI667" s="88"/>
    </row>
    <row r="668" customFormat="false" ht="15" hidden="false" customHeight="false" outlineLevel="0" collapsed="false">
      <c r="A668" s="59" t="n">
        <v>666</v>
      </c>
      <c r="B668" s="0" t="s">
        <v>134</v>
      </c>
      <c r="C668" s="85" t="n">
        <v>2.2</v>
      </c>
      <c r="D668" s="86" t="n">
        <v>0.645</v>
      </c>
      <c r="E668" s="87" t="n">
        <f aca="false">D668/C668</f>
        <v>0.293181818181818</v>
      </c>
      <c r="F668" s="88" t="n">
        <f aca="false">IF(B668="Предпосевная обработка",300,IF(B668="Внесение удобрений",90,IF(B668="Уборка",1893,"Введите коректное значение")))</f>
        <v>90</v>
      </c>
      <c r="G668" s="88" t="n">
        <v>2351</v>
      </c>
      <c r="H668" s="87" t="n">
        <f aca="false">(F668/G668)*100</f>
        <v>3.8281582305402</v>
      </c>
      <c r="I668" s="88" t="n">
        <v>16</v>
      </c>
      <c r="J668" s="87" t="n">
        <f aca="false">C668*L668</f>
        <v>0.968</v>
      </c>
      <c r="K668" s="86" t="n">
        <f aca="false">J668*3.67</f>
        <v>3.55256</v>
      </c>
      <c r="L668" s="86" t="n">
        <v>0.44</v>
      </c>
      <c r="M668" s="87" t="n">
        <f aca="false">(N668*O668)+(P668+Q668+R668)</f>
        <v>211</v>
      </c>
      <c r="N668" s="62" t="n">
        <v>372</v>
      </c>
      <c r="O668" s="0" t="n">
        <f aca="false">IF(Z668="Дизельное топливо",2.6,
 IF(Z668="Бензин",2.3,
 IF(Z668="Минеральные удобрения",0.89, IF(Z668="Пестициды",4.93,
 IF(Z668="Электроэнергия",0.5,"Введите коректное значение" )))))</f>
        <v>0.5</v>
      </c>
      <c r="P668" s="88" t="n">
        <v>15</v>
      </c>
      <c r="Q668" s="88" t="n">
        <v>2</v>
      </c>
      <c r="R668" s="88" t="n">
        <v>8</v>
      </c>
      <c r="S668" s="86" t="n">
        <f aca="false">M668+J668+E668+H668</f>
        <v>216.089340048722</v>
      </c>
      <c r="T668" s="86"/>
      <c r="U668" s="87" t="n">
        <f aca="false">J668-S668</f>
        <v>-215.121340048722</v>
      </c>
      <c r="V668" s="88" t="n">
        <v>50000</v>
      </c>
      <c r="W668" s="73" t="n">
        <v>6.424</v>
      </c>
      <c r="X668" s="87" t="n">
        <f aca="false">(W668+S668)/V668*100</f>
        <v>0.445026680097444</v>
      </c>
      <c r="Y668" s="0" t="str">
        <f aca="false">IF(AB668=1,"Предпосевная обработка",IF(AB668=2,"Внесение удобрений",IF(AB668=3,"Уборка","Введите коректное значение")))</f>
        <v>Введите коректное значение</v>
      </c>
      <c r="Z668" s="0" t="s">
        <v>139</v>
      </c>
      <c r="AA668" s="86"/>
      <c r="AI668" s="88"/>
    </row>
    <row r="669" customFormat="false" ht="15" hidden="false" customHeight="false" outlineLevel="0" collapsed="false">
      <c r="A669" s="59" t="n">
        <v>667</v>
      </c>
      <c r="B669" s="0" t="s">
        <v>132</v>
      </c>
      <c r="C669" s="85" t="n">
        <v>0.9</v>
      </c>
      <c r="D669" s="86" t="n">
        <v>0.645</v>
      </c>
      <c r="E669" s="87" t="n">
        <f aca="false">D669/C669</f>
        <v>0.716666666666667</v>
      </c>
      <c r="F669" s="88" t="n">
        <f aca="false">IF(B669="Предпосевная обработка",300,IF(B669="Внесение удобрений",90,IF(B669="Уборка",1893,"Введите коректное значение")))</f>
        <v>1893</v>
      </c>
      <c r="G669" s="88" t="n">
        <v>2062</v>
      </c>
      <c r="H669" s="87" t="n">
        <f aca="false">(F669/G669)*100</f>
        <v>91.80407371484</v>
      </c>
      <c r="I669" s="88" t="n">
        <v>30</v>
      </c>
      <c r="J669" s="87" t="n">
        <f aca="false">C669*L669</f>
        <v>0.396</v>
      </c>
      <c r="K669" s="86" t="n">
        <f aca="false">J669*3.67</f>
        <v>1.45332</v>
      </c>
      <c r="L669" s="86" t="n">
        <v>0.44</v>
      </c>
      <c r="M669" s="87" t="n">
        <f aca="false">(N669*O669)+(P669+Q669+R669)</f>
        <v>176</v>
      </c>
      <c r="N669" s="62" t="n">
        <v>306</v>
      </c>
      <c r="O669" s="0" t="n">
        <f aca="false">IF(Z669="Дизельное топливо",2.6,
 IF(Z669="Бензин",2.3,
 IF(Z669="Минеральные удобрения",0.89, IF(Z669="Пестициды",4.93,
 IF(Z669="Электроэнергия",0.5,"Введите коректное значение" )))))</f>
        <v>0.5</v>
      </c>
      <c r="P669" s="88" t="n">
        <v>13</v>
      </c>
      <c r="Q669" s="88" t="n">
        <v>2</v>
      </c>
      <c r="R669" s="88" t="n">
        <v>8</v>
      </c>
      <c r="S669" s="86" t="n">
        <f aca="false">M669+J669+E669+H669</f>
        <v>268.916740381507</v>
      </c>
      <c r="T669" s="86"/>
      <c r="U669" s="87" t="n">
        <f aca="false">J669-S669</f>
        <v>-268.520740381507</v>
      </c>
      <c r="V669" s="88" t="n">
        <v>63000</v>
      </c>
      <c r="W669" s="73" t="n">
        <v>5.096</v>
      </c>
      <c r="X669" s="87" t="n">
        <f aca="false">(W669+S669)/V669*100</f>
        <v>0.434940857748423</v>
      </c>
      <c r="Y669" s="0" t="str">
        <f aca="false">IF(AB669=1,"Предпосевная обработка",IF(AB669=2,"Внесение удобрений",IF(AB669=3,"Уборка","Введите коректное значение")))</f>
        <v>Введите коректное значение</v>
      </c>
      <c r="Z669" s="0" t="s">
        <v>139</v>
      </c>
      <c r="AA669" s="86"/>
      <c r="AI669" s="88"/>
    </row>
    <row r="670" customFormat="false" ht="15" hidden="false" customHeight="false" outlineLevel="0" collapsed="false">
      <c r="A670" s="59" t="n">
        <v>668</v>
      </c>
      <c r="B670" s="0" t="s">
        <v>134</v>
      </c>
      <c r="C670" s="85" t="n">
        <v>5.2</v>
      </c>
      <c r="D670" s="86" t="n">
        <v>0.645</v>
      </c>
      <c r="E670" s="87" t="n">
        <f aca="false">D670/C670</f>
        <v>0.124038461538462</v>
      </c>
      <c r="F670" s="88" t="n">
        <f aca="false">IF(B670="Предпосевная обработка",300,IF(B670="Внесение удобрений",90,IF(B670="Уборка",1893,"Введите коректное значение")))</f>
        <v>90</v>
      </c>
      <c r="G670" s="88" t="n">
        <v>2036</v>
      </c>
      <c r="H670" s="87" t="n">
        <f aca="false">(F670/G670)*100</f>
        <v>4.42043222003929</v>
      </c>
      <c r="I670" s="88" t="n">
        <v>14</v>
      </c>
      <c r="J670" s="87" t="n">
        <f aca="false">C670*L670</f>
        <v>2.288</v>
      </c>
      <c r="K670" s="86" t="n">
        <f aca="false">J670*3.67</f>
        <v>8.39696</v>
      </c>
      <c r="L670" s="86" t="n">
        <v>0.44</v>
      </c>
      <c r="M670" s="87" t="n">
        <f aca="false">(N670*O670)+(P670+Q670+R670)</f>
        <v>265.8</v>
      </c>
      <c r="N670" s="62" t="n">
        <v>106</v>
      </c>
      <c r="O670" s="0" t="n">
        <f aca="false">IF(Z670="Дизельное топливо",2.6,
 IF(Z670="Бензин",2.3,
 IF(Z670="Минеральные удобрения",0.89, IF(Z670="Пестициды",4.93,
 IF(Z670="Электроэнергия",0.5,"Введите коректное значение" )))))</f>
        <v>2.3</v>
      </c>
      <c r="P670" s="88" t="n">
        <v>12</v>
      </c>
      <c r="Q670" s="88" t="n">
        <v>1</v>
      </c>
      <c r="R670" s="88" t="n">
        <v>9</v>
      </c>
      <c r="S670" s="86" t="n">
        <f aca="false">M670+J670+E670+H670</f>
        <v>272.632470681578</v>
      </c>
      <c r="T670" s="86"/>
      <c r="U670" s="87" t="n">
        <f aca="false">J670-S670</f>
        <v>-270.344470681578</v>
      </c>
      <c r="V670" s="88" t="n">
        <v>48000</v>
      </c>
      <c r="W670" s="73" t="n">
        <v>3.567</v>
      </c>
      <c r="X670" s="87" t="n">
        <f aca="false">(W670+S670)/V670*100</f>
        <v>0.575415563919954</v>
      </c>
      <c r="Y670" s="0" t="str">
        <f aca="false">IF(AB670=1,"Предпосевная обработка",IF(AB670=2,"Внесение удобрений",IF(AB670=3,"Уборка","Введите коректное значение")))</f>
        <v>Введите коректное значение</v>
      </c>
      <c r="Z670" s="0" t="s">
        <v>135</v>
      </c>
      <c r="AA670" s="86"/>
      <c r="AI670" s="88"/>
    </row>
    <row r="671" customFormat="false" ht="15" hidden="false" customHeight="false" outlineLevel="0" collapsed="false">
      <c r="A671" s="59" t="n">
        <v>669</v>
      </c>
      <c r="B671" s="0" t="s">
        <v>136</v>
      </c>
      <c r="C671" s="85" t="n">
        <v>1.3</v>
      </c>
      <c r="D671" s="86" t="n">
        <v>0.645</v>
      </c>
      <c r="E671" s="87" t="n">
        <f aca="false">D671/C671</f>
        <v>0.496153846153846</v>
      </c>
      <c r="F671" s="88" t="n">
        <f aca="false">IF(B671="Предпосевная обработка",300,IF(B671="Внесение удобрений",90,IF(B671="Уборка",1893,"Введите коректное значение")))</f>
        <v>300</v>
      </c>
      <c r="G671" s="88" t="n">
        <v>2036</v>
      </c>
      <c r="H671" s="87" t="n">
        <f aca="false">(F671/G671)*100</f>
        <v>14.7347740667976</v>
      </c>
      <c r="I671" s="88" t="n">
        <v>20</v>
      </c>
      <c r="J671" s="87" t="n">
        <f aca="false">C671*L671</f>
        <v>0.572</v>
      </c>
      <c r="K671" s="86" t="n">
        <f aca="false">J671*3.67</f>
        <v>2.09924</v>
      </c>
      <c r="L671" s="86" t="n">
        <v>0.44</v>
      </c>
      <c r="M671" s="87" t="n">
        <f aca="false">(N671*O671)+(P671+Q671+R671)</f>
        <v>643</v>
      </c>
      <c r="N671" s="62" t="n">
        <v>270</v>
      </c>
      <c r="O671" s="0" t="n">
        <f aca="false">IF(Z671="Дизельное топливо",2.6,
 IF(Z671="Бензин",2.3,
 IF(Z671="Минеральные удобрения",0.89, IF(Z671="Пестициды",4.93,
 IF(Z671="Электроэнергия",0.5,"Введите коректное значение" )))))</f>
        <v>2.3</v>
      </c>
      <c r="P671" s="88" t="n">
        <v>12</v>
      </c>
      <c r="Q671" s="88" t="n">
        <v>1</v>
      </c>
      <c r="R671" s="88" t="n">
        <v>9</v>
      </c>
      <c r="S671" s="86" t="n">
        <f aca="false">M671+J671+E671+H671</f>
        <v>658.802927912952</v>
      </c>
      <c r="T671" s="86"/>
      <c r="U671" s="87" t="n">
        <f aca="false">J671-S671</f>
        <v>-658.230927912952</v>
      </c>
      <c r="V671" s="88" t="n">
        <v>46000</v>
      </c>
      <c r="W671" s="73" t="n">
        <v>4.902</v>
      </c>
      <c r="X671" s="87" t="n">
        <f aca="false">(W671+S671)/V671*100</f>
        <v>1.44283679981076</v>
      </c>
      <c r="Y671" s="0" t="str">
        <f aca="false">IF(AB671=1,"Предпосевная обработка",IF(AB671=2,"Внесение удобрений",IF(AB671=3,"Уборка","Введите коректное значение")))</f>
        <v>Введите коректное значение</v>
      </c>
      <c r="Z671" s="0" t="s">
        <v>135</v>
      </c>
      <c r="AA671" s="86"/>
      <c r="AI671" s="88"/>
    </row>
    <row r="672" customFormat="false" ht="15" hidden="false" customHeight="false" outlineLevel="0" collapsed="false">
      <c r="A672" s="59" t="n">
        <v>670</v>
      </c>
      <c r="B672" s="0" t="s">
        <v>136</v>
      </c>
      <c r="C672" s="85" t="n">
        <v>3.3</v>
      </c>
      <c r="D672" s="86" t="n">
        <v>0.645</v>
      </c>
      <c r="E672" s="87" t="n">
        <f aca="false">D672/C672</f>
        <v>0.195454545454545</v>
      </c>
      <c r="F672" s="88" t="n">
        <f aca="false">IF(B672="Предпосевная обработка",300,IF(B672="Внесение удобрений",90,IF(B672="Уборка",1893,"Введите коректное значение")))</f>
        <v>300</v>
      </c>
      <c r="G672" s="88" t="n">
        <v>2142</v>
      </c>
      <c r="H672" s="87" t="n">
        <f aca="false">(F672/G672)*100</f>
        <v>14.0056022408964</v>
      </c>
      <c r="I672" s="88" t="n">
        <v>15</v>
      </c>
      <c r="J672" s="87" t="n">
        <f aca="false">C672*L672</f>
        <v>1.452</v>
      </c>
      <c r="K672" s="86" t="n">
        <f aca="false">J672*3.67</f>
        <v>5.32884</v>
      </c>
      <c r="L672" s="86" t="n">
        <v>0.44</v>
      </c>
      <c r="M672" s="87" t="n">
        <f aca="false">(N672*O672)+(P672+Q672+R672)</f>
        <v>268.5</v>
      </c>
      <c r="N672" s="62" t="n">
        <v>495</v>
      </c>
      <c r="O672" s="0" t="n">
        <f aca="false">IF(Z672="Дизельное топливо",2.6,
 IF(Z672="Бензин",2.3,
 IF(Z672="Минеральные удобрения",0.89, IF(Z672="Пестициды",4.93,
 IF(Z672="Электроэнергия",0.5,"Введите коректное значение" )))))</f>
        <v>0.5</v>
      </c>
      <c r="P672" s="88" t="n">
        <v>13</v>
      </c>
      <c r="Q672" s="88" t="n">
        <v>1</v>
      </c>
      <c r="R672" s="88" t="n">
        <v>7</v>
      </c>
      <c r="S672" s="86" t="n">
        <f aca="false">M672+J672+E672+H672</f>
        <v>284.153056786351</v>
      </c>
      <c r="T672" s="86"/>
      <c r="U672" s="87" t="n">
        <f aca="false">J672-S672</f>
        <v>-282.701056786351</v>
      </c>
      <c r="V672" s="88" t="n">
        <v>53000</v>
      </c>
      <c r="W672" s="73" t="n">
        <v>5.073</v>
      </c>
      <c r="X672" s="87" t="n">
        <f aca="false">(W672+S672)/V672*100</f>
        <v>0.545709541106322</v>
      </c>
      <c r="Y672" s="0" t="str">
        <f aca="false">IF(AB672=1,"Предпосевная обработка",IF(AB672=2,"Внесение удобрений",IF(AB672=3,"Уборка","Введите коректное значение")))</f>
        <v>Введите коректное значение</v>
      </c>
      <c r="Z672" s="0" t="s">
        <v>139</v>
      </c>
      <c r="AA672" s="86"/>
      <c r="AI672" s="88"/>
    </row>
    <row r="673" customFormat="false" ht="15" hidden="false" customHeight="false" outlineLevel="0" collapsed="false">
      <c r="A673" s="59" t="n">
        <v>671</v>
      </c>
      <c r="B673" s="0" t="s">
        <v>136</v>
      </c>
      <c r="C673" s="85" t="n">
        <v>1.1</v>
      </c>
      <c r="D673" s="86" t="n">
        <v>0.645</v>
      </c>
      <c r="E673" s="87" t="n">
        <f aca="false">D673/C673</f>
        <v>0.586363636363636</v>
      </c>
      <c r="F673" s="88" t="n">
        <f aca="false">IF(B673="Предпосевная обработка",300,IF(B673="Внесение удобрений",90,IF(B673="Уборка",1893,"Введите коректное значение")))</f>
        <v>300</v>
      </c>
      <c r="G673" s="88" t="n">
        <v>2114</v>
      </c>
      <c r="H673" s="87" t="n">
        <f aca="false">(F673/G673)*100</f>
        <v>14.1911069063387</v>
      </c>
      <c r="I673" s="88" t="n">
        <v>11</v>
      </c>
      <c r="J673" s="87" t="n">
        <f aca="false">C673*L673</f>
        <v>0.484</v>
      </c>
      <c r="K673" s="86" t="n">
        <f aca="false">J673*3.67</f>
        <v>1.77628</v>
      </c>
      <c r="L673" s="86" t="n">
        <v>0.44</v>
      </c>
      <c r="M673" s="87" t="n">
        <f aca="false">(N673*O673)+(P673+Q673+R673)</f>
        <v>844.1</v>
      </c>
      <c r="N673" s="62" t="n">
        <v>357</v>
      </c>
      <c r="O673" s="0" t="n">
        <f aca="false">IF(Z673="Дизельное топливо",2.6,
 IF(Z673="Бензин",2.3,
 IF(Z673="Минеральные удобрения",0.89, IF(Z673="Пестициды",4.93,
 IF(Z673="Электроэнергия",0.5,"Введите коректное значение" )))))</f>
        <v>2.3</v>
      </c>
      <c r="P673" s="88" t="n">
        <v>12</v>
      </c>
      <c r="Q673" s="88" t="n">
        <v>2</v>
      </c>
      <c r="R673" s="88" t="n">
        <v>9</v>
      </c>
      <c r="S673" s="86" t="n">
        <f aca="false">M673+J673+E673+H673</f>
        <v>859.361470542702</v>
      </c>
      <c r="T673" s="86"/>
      <c r="U673" s="87" t="n">
        <f aca="false">J673-S673</f>
        <v>-858.877470542702</v>
      </c>
      <c r="V673" s="88" t="n">
        <v>55000</v>
      </c>
      <c r="W673" s="73" t="n">
        <v>5.628</v>
      </c>
      <c r="X673" s="87" t="n">
        <f aca="false">(W673+S673)/V673*100</f>
        <v>1.57270812825946</v>
      </c>
      <c r="Y673" s="0" t="str">
        <f aca="false">IF(AB673=1,"Предпосевная обработка",IF(AB673=2,"Внесение удобрений",IF(AB673=3,"Уборка","Введите коректное значение")))</f>
        <v>Введите коректное значение</v>
      </c>
      <c r="Z673" s="0" t="s">
        <v>135</v>
      </c>
      <c r="AA673" s="86"/>
      <c r="AI673" s="88"/>
    </row>
    <row r="674" customFormat="false" ht="15" hidden="false" customHeight="false" outlineLevel="0" collapsed="false">
      <c r="A674" s="59" t="n">
        <v>672</v>
      </c>
      <c r="B674" s="0" t="s">
        <v>134</v>
      </c>
      <c r="C674" s="85" t="n">
        <v>1.8</v>
      </c>
      <c r="D674" s="86" t="n">
        <v>0.645</v>
      </c>
      <c r="E674" s="87" t="n">
        <f aca="false">D674/C674</f>
        <v>0.358333333333333</v>
      </c>
      <c r="F674" s="88" t="n">
        <f aca="false">IF(B674="Предпосевная обработка",300,IF(B674="Внесение удобрений",90,IF(B674="Уборка",1893,"Введите коректное значение")))</f>
        <v>90</v>
      </c>
      <c r="G674" s="88" t="n">
        <v>2238</v>
      </c>
      <c r="H674" s="87" t="n">
        <f aca="false">(F674/G674)*100</f>
        <v>4.02144772117963</v>
      </c>
      <c r="I674" s="88" t="n">
        <v>11</v>
      </c>
      <c r="J674" s="87" t="n">
        <f aca="false">C674*L674</f>
        <v>0.792</v>
      </c>
      <c r="K674" s="86" t="n">
        <f aca="false">J674*3.67</f>
        <v>2.90664</v>
      </c>
      <c r="L674" s="86" t="n">
        <v>0.44</v>
      </c>
      <c r="M674" s="87" t="n">
        <f aca="false">(N674*O674)+(P674+Q674+R674)</f>
        <v>417.6</v>
      </c>
      <c r="N674" s="62" t="n">
        <v>440</v>
      </c>
      <c r="O674" s="0" t="n">
        <f aca="false">IF(Z674="Дизельное топливо",2.6,
 IF(Z674="Бензин",2.3,
 IF(Z674="Минеральные удобрения",0.89, IF(Z674="Пестициды",4.93,
 IF(Z674="Электроэнергия",0.5,"Введите коректное значение" )))))</f>
        <v>0.89</v>
      </c>
      <c r="P674" s="88" t="n">
        <v>15</v>
      </c>
      <c r="Q674" s="88" t="n">
        <v>2</v>
      </c>
      <c r="R674" s="88" t="n">
        <v>9</v>
      </c>
      <c r="S674" s="86" t="n">
        <f aca="false">M674+J674+E674+H674</f>
        <v>422.771781054513</v>
      </c>
      <c r="T674" s="86"/>
      <c r="U674" s="87" t="n">
        <f aca="false">J674-S674</f>
        <v>-421.979781054513</v>
      </c>
      <c r="V674" s="88" t="n">
        <v>59000</v>
      </c>
      <c r="W674" s="73" t="n">
        <v>6.048</v>
      </c>
      <c r="X674" s="87" t="n">
        <f aca="false">(W674+S674)/V674*100</f>
        <v>0.726813188227988</v>
      </c>
      <c r="Y674" s="0" t="str">
        <f aca="false">IF(AB674=1,"Предпосевная обработка",IF(AB674=2,"Внесение удобрений",IF(AB674=3,"Уборка","Введите коректное значение")))</f>
        <v>Введите коректное значение</v>
      </c>
      <c r="Z674" s="0" t="s">
        <v>133</v>
      </c>
      <c r="AA674" s="86"/>
      <c r="AI674" s="88"/>
    </row>
    <row r="675" customFormat="false" ht="15" hidden="false" customHeight="false" outlineLevel="0" collapsed="false">
      <c r="A675" s="59" t="n">
        <v>673</v>
      </c>
      <c r="B675" s="0" t="s">
        <v>136</v>
      </c>
      <c r="C675" s="85" t="n">
        <v>2</v>
      </c>
      <c r="D675" s="86" t="n">
        <v>0.645</v>
      </c>
      <c r="E675" s="87" t="n">
        <f aca="false">D675/C675</f>
        <v>0.3225</v>
      </c>
      <c r="F675" s="88" t="n">
        <f aca="false">IF(B675="Предпосевная обработка",300,IF(B675="Внесение удобрений",90,IF(B675="Уборка",1893,"Введите коректное значение")))</f>
        <v>300</v>
      </c>
      <c r="G675" s="88" t="n">
        <v>2365</v>
      </c>
      <c r="H675" s="87" t="n">
        <f aca="false">(F675/G675)*100</f>
        <v>12.6849894291755</v>
      </c>
      <c r="I675" s="88" t="n">
        <v>27</v>
      </c>
      <c r="J675" s="87" t="n">
        <f aca="false">C675*L675</f>
        <v>0.88</v>
      </c>
      <c r="K675" s="86" t="n">
        <f aca="false">J675*3.67</f>
        <v>3.2296</v>
      </c>
      <c r="L675" s="86" t="n">
        <v>0.44</v>
      </c>
      <c r="M675" s="87" t="n">
        <f aca="false">(N675*O675)+(P675+Q675+R675)</f>
        <v>436.52</v>
      </c>
      <c r="N675" s="62" t="n">
        <v>468</v>
      </c>
      <c r="O675" s="0" t="n">
        <f aca="false">IF(Z675="Дизельное топливо",2.6,
 IF(Z675="Бензин",2.3,
 IF(Z675="Минеральные удобрения",0.89, IF(Z675="Пестициды",4.93,
 IF(Z675="Электроэнергия",0.5,"Введите коректное значение" )))))</f>
        <v>0.89</v>
      </c>
      <c r="P675" s="88" t="n">
        <v>12</v>
      </c>
      <c r="Q675" s="88" t="n">
        <v>1</v>
      </c>
      <c r="R675" s="88" t="n">
        <v>7</v>
      </c>
      <c r="S675" s="86" t="n">
        <f aca="false">M675+J675+E675+H675</f>
        <v>450.407489429175</v>
      </c>
      <c r="T675" s="86"/>
      <c r="U675" s="87" t="n">
        <f aca="false">J675-S675</f>
        <v>-449.527489429175</v>
      </c>
      <c r="V675" s="88" t="n">
        <v>62000</v>
      </c>
      <c r="W675" s="73" t="n">
        <v>6.552</v>
      </c>
      <c r="X675" s="87" t="n">
        <f aca="false">(W675+S675)/V675*100</f>
        <v>0.737031434563186</v>
      </c>
      <c r="Y675" s="0" t="str">
        <f aca="false">IF(AB675=1,"Предпосевная обработка",IF(AB675=2,"Внесение удобрений",IF(AB675=3,"Уборка","Введите коректное значение")))</f>
        <v>Введите коректное значение</v>
      </c>
      <c r="Z675" s="0" t="s">
        <v>133</v>
      </c>
      <c r="AA675" s="86"/>
      <c r="AI675" s="88"/>
    </row>
    <row r="676" customFormat="false" ht="15" hidden="false" customHeight="false" outlineLevel="0" collapsed="false">
      <c r="A676" s="59" t="n">
        <v>674</v>
      </c>
      <c r="B676" s="0" t="s">
        <v>136</v>
      </c>
      <c r="C676" s="85" t="n">
        <v>1.9</v>
      </c>
      <c r="D676" s="86" t="n">
        <v>0.645</v>
      </c>
      <c r="E676" s="87" t="n">
        <f aca="false">D676/C676</f>
        <v>0.339473684210526</v>
      </c>
      <c r="F676" s="88" t="n">
        <f aca="false">IF(B676="Предпосевная обработка",300,IF(B676="Внесение удобрений",90,IF(B676="Уборка",1893,"Введите коректное значение")))</f>
        <v>300</v>
      </c>
      <c r="G676" s="88" t="n">
        <v>2360</v>
      </c>
      <c r="H676" s="87" t="n">
        <f aca="false">(F676/G676)*100</f>
        <v>12.7118644067797</v>
      </c>
      <c r="I676" s="88" t="n">
        <v>11</v>
      </c>
      <c r="J676" s="87" t="n">
        <f aca="false">C676*L676</f>
        <v>0.836</v>
      </c>
      <c r="K676" s="86" t="n">
        <f aca="false">J676*3.67</f>
        <v>3.06812</v>
      </c>
      <c r="L676" s="86" t="n">
        <v>0.44</v>
      </c>
      <c r="M676" s="87" t="n">
        <f aca="false">(N676*O676)+(P676+Q676+R676)</f>
        <v>237</v>
      </c>
      <c r="N676" s="62" t="n">
        <v>428</v>
      </c>
      <c r="O676" s="0" t="n">
        <f aca="false">IF(Z676="Дизельное топливо",2.6,
 IF(Z676="Бензин",2.3,
 IF(Z676="Минеральные удобрения",0.89, IF(Z676="Пестициды",4.93,
 IF(Z676="Электроэнергия",0.5,"Введите коректное значение" )))))</f>
        <v>0.5</v>
      </c>
      <c r="P676" s="88" t="n">
        <v>14</v>
      </c>
      <c r="Q676" s="88" t="n">
        <v>2</v>
      </c>
      <c r="R676" s="88" t="n">
        <v>7</v>
      </c>
      <c r="S676" s="86" t="n">
        <f aca="false">M676+J676+E676+H676</f>
        <v>250.88733809099</v>
      </c>
      <c r="T676" s="86"/>
      <c r="U676" s="87" t="n">
        <f aca="false">J676-S676</f>
        <v>-250.05133809099</v>
      </c>
      <c r="V676" s="88" t="n">
        <v>65000</v>
      </c>
      <c r="W676" s="73" t="n">
        <v>5.525</v>
      </c>
      <c r="X676" s="87" t="n">
        <f aca="false">(W676+S676)/V676*100</f>
        <v>0.394480520139985</v>
      </c>
      <c r="Y676" s="0" t="str">
        <f aca="false">IF(AB676=1,"Предпосевная обработка",IF(AB676=2,"Внесение удобрений",IF(AB676=3,"Уборка","Введите коректное значение")))</f>
        <v>Введите коректное значение</v>
      </c>
      <c r="Z676" s="0" t="s">
        <v>139</v>
      </c>
      <c r="AA676" s="86"/>
      <c r="AI676" s="88"/>
    </row>
    <row r="677" customFormat="false" ht="15" hidden="false" customHeight="false" outlineLevel="0" collapsed="false">
      <c r="A677" s="59" t="n">
        <v>675</v>
      </c>
      <c r="B677" s="0" t="s">
        <v>132</v>
      </c>
      <c r="C677" s="85" t="n">
        <v>0.9</v>
      </c>
      <c r="D677" s="86" t="n">
        <v>0.645</v>
      </c>
      <c r="E677" s="87" t="n">
        <f aca="false">D677/C677</f>
        <v>0.716666666666667</v>
      </c>
      <c r="F677" s="88" t="n">
        <f aca="false">IF(B677="Предпосевная обработка",300,IF(B677="Внесение удобрений",90,IF(B677="Уборка",1893,"Введите коректное значение")))</f>
        <v>1893</v>
      </c>
      <c r="G677" s="88" t="n">
        <v>2381</v>
      </c>
      <c r="H677" s="87" t="n">
        <f aca="false">(F677/G677)*100</f>
        <v>79.5044099118018</v>
      </c>
      <c r="I677" s="88" t="n">
        <v>21</v>
      </c>
      <c r="J677" s="87" t="n">
        <f aca="false">C677*L677</f>
        <v>0.396</v>
      </c>
      <c r="K677" s="86" t="n">
        <f aca="false">J677*3.67</f>
        <v>1.45332</v>
      </c>
      <c r="L677" s="86" t="n">
        <v>0.44</v>
      </c>
      <c r="M677" s="87" t="n">
        <f aca="false">(N677*O677)+(P677+Q677+R677)</f>
        <v>73.5</v>
      </c>
      <c r="N677" s="62" t="n">
        <v>109</v>
      </c>
      <c r="O677" s="0" t="n">
        <f aca="false">IF(Z677="Дизельное топливо",2.6,
 IF(Z677="Бензин",2.3,
 IF(Z677="Минеральные удобрения",0.89, IF(Z677="Пестициды",4.93,
 IF(Z677="Электроэнергия",0.5,"Введите коректное значение" )))))</f>
        <v>0.5</v>
      </c>
      <c r="P677" s="88" t="n">
        <v>10</v>
      </c>
      <c r="Q677" s="88" t="n">
        <v>1</v>
      </c>
      <c r="R677" s="88" t="n">
        <v>8</v>
      </c>
      <c r="S677" s="86" t="n">
        <f aca="false">M677+J677+E677+H677</f>
        <v>154.117076578468</v>
      </c>
      <c r="T677" s="86"/>
      <c r="U677" s="87" t="n">
        <f aca="false">J677-S677</f>
        <v>-153.721076578468</v>
      </c>
      <c r="V677" s="88" t="n">
        <v>46000</v>
      </c>
      <c r="W677" s="73" t="n">
        <v>4.186</v>
      </c>
      <c r="X677" s="87" t="n">
        <f aca="false">(W677+S677)/V677*100</f>
        <v>0.344137122996671</v>
      </c>
      <c r="Y677" s="0" t="str">
        <f aca="false">IF(AB677=1,"Предпосевная обработка",IF(AB677=2,"Внесение удобрений",IF(AB677=3,"Уборка","Введите коректное значение")))</f>
        <v>Введите коректное значение</v>
      </c>
      <c r="Z677" s="0" t="s">
        <v>139</v>
      </c>
      <c r="AA677" s="86"/>
      <c r="AI677" s="88"/>
    </row>
    <row r="678" customFormat="false" ht="15" hidden="false" customHeight="false" outlineLevel="0" collapsed="false">
      <c r="A678" s="59" t="n">
        <v>676</v>
      </c>
      <c r="B678" s="0" t="s">
        <v>136</v>
      </c>
      <c r="C678" s="85" t="n">
        <v>4.5</v>
      </c>
      <c r="D678" s="86" t="n">
        <v>0.645</v>
      </c>
      <c r="E678" s="87" t="n">
        <f aca="false">D678/C678</f>
        <v>0.143333333333333</v>
      </c>
      <c r="F678" s="88" t="n">
        <f aca="false">IF(B678="Предпосевная обработка",300,IF(B678="Внесение удобрений",90,IF(B678="Уборка",1893,"Введите коректное значение")))</f>
        <v>300</v>
      </c>
      <c r="G678" s="88" t="n">
        <v>2388</v>
      </c>
      <c r="H678" s="87" t="n">
        <f aca="false">(F678/G678)*100</f>
        <v>12.5628140703518</v>
      </c>
      <c r="I678" s="88" t="n">
        <v>17</v>
      </c>
      <c r="J678" s="87" t="n">
        <f aca="false">C678*L678</f>
        <v>1.98</v>
      </c>
      <c r="K678" s="86" t="n">
        <f aca="false">J678*3.67</f>
        <v>7.2666</v>
      </c>
      <c r="L678" s="86" t="n">
        <v>0.44</v>
      </c>
      <c r="M678" s="87" t="n">
        <f aca="false">(N678*O678)+(P678+Q678+R678)</f>
        <v>254.29</v>
      </c>
      <c r="N678" s="62" t="n">
        <v>261</v>
      </c>
      <c r="O678" s="0" t="n">
        <f aca="false">IF(Z678="Дизельное топливо",2.6,
 IF(Z678="Бензин",2.3,
 IF(Z678="Минеральные удобрения",0.89, IF(Z678="Пестициды",4.93,
 IF(Z678="Электроэнергия",0.5,"Введите коректное значение" )))))</f>
        <v>0.89</v>
      </c>
      <c r="P678" s="88" t="n">
        <v>13</v>
      </c>
      <c r="Q678" s="88" t="n">
        <v>2</v>
      </c>
      <c r="R678" s="88" t="n">
        <v>7</v>
      </c>
      <c r="S678" s="86" t="n">
        <f aca="false">M678+J678+E678+H678</f>
        <v>268.976147403685</v>
      </c>
      <c r="T678" s="86"/>
      <c r="U678" s="87" t="n">
        <f aca="false">J678-S678</f>
        <v>-266.996147403685</v>
      </c>
      <c r="V678" s="88" t="n">
        <v>57000</v>
      </c>
      <c r="W678" s="73" t="n">
        <v>5.394</v>
      </c>
      <c r="X678" s="87" t="n">
        <f aca="false">(W678+S678)/V678*100</f>
        <v>0.481351135795939</v>
      </c>
      <c r="Y678" s="0" t="str">
        <f aca="false">IF(AB678=1,"Предпосевная обработка",IF(AB678=2,"Внесение удобрений",IF(AB678=3,"Уборка","Введите коректное значение")))</f>
        <v>Введите коректное значение</v>
      </c>
      <c r="Z678" s="0" t="s">
        <v>133</v>
      </c>
      <c r="AA678" s="86"/>
      <c r="AI678" s="88"/>
    </row>
    <row r="679" customFormat="false" ht="15" hidden="false" customHeight="false" outlineLevel="0" collapsed="false">
      <c r="A679" s="59" t="n">
        <v>677</v>
      </c>
      <c r="B679" s="0" t="s">
        <v>132</v>
      </c>
      <c r="C679" s="85" t="n">
        <v>4.4</v>
      </c>
      <c r="D679" s="86" t="n">
        <v>0.645</v>
      </c>
      <c r="E679" s="87" t="n">
        <f aca="false">D679/C679</f>
        <v>0.146590909090909</v>
      </c>
      <c r="F679" s="88" t="n">
        <f aca="false">IF(B679="Предпосевная обработка",300,IF(B679="Внесение удобрений",90,IF(B679="Уборка",1893,"Введите коректное значение")))</f>
        <v>1893</v>
      </c>
      <c r="G679" s="88" t="n">
        <v>2467</v>
      </c>
      <c r="H679" s="87" t="n">
        <f aca="false">(F679/G679)*100</f>
        <v>76.7328739359546</v>
      </c>
      <c r="I679" s="88" t="n">
        <v>14</v>
      </c>
      <c r="J679" s="87" t="n">
        <f aca="false">C679*L679</f>
        <v>1.936</v>
      </c>
      <c r="K679" s="86" t="n">
        <f aca="false">J679*3.67</f>
        <v>7.10512</v>
      </c>
      <c r="L679" s="86" t="n">
        <v>0.44</v>
      </c>
      <c r="M679" s="87" t="n">
        <f aca="false">(N679*O679)+(P679+Q679+R679)</f>
        <v>688</v>
      </c>
      <c r="N679" s="62" t="n">
        <v>290</v>
      </c>
      <c r="O679" s="0" t="n">
        <f aca="false">IF(Z679="Дизельное топливо",2.6,
 IF(Z679="Бензин",2.3,
 IF(Z679="Минеральные удобрения",0.89, IF(Z679="Пестициды",4.93,
 IF(Z679="Электроэнергия",0.5,"Введите коректное значение" )))))</f>
        <v>2.3</v>
      </c>
      <c r="P679" s="88" t="n">
        <v>12</v>
      </c>
      <c r="Q679" s="88" t="n">
        <v>1</v>
      </c>
      <c r="R679" s="88" t="n">
        <v>8</v>
      </c>
      <c r="S679" s="86" t="n">
        <f aca="false">M679+J679+E679+H679</f>
        <v>766.815464845046</v>
      </c>
      <c r="T679" s="86"/>
      <c r="U679" s="87" t="n">
        <f aca="false">J679-S679</f>
        <v>-764.879464845046</v>
      </c>
      <c r="V679" s="88" t="n">
        <v>53000</v>
      </c>
      <c r="W679" s="73" t="n">
        <v>5.336</v>
      </c>
      <c r="X679" s="87" t="n">
        <f aca="false">(W679+S679)/V679*100</f>
        <v>1.45688955631141</v>
      </c>
      <c r="Y679" s="0" t="str">
        <f aca="false">IF(AB679=1,"Предпосевная обработка",IF(AB679=2,"Внесение удобрений",IF(AB679=3,"Уборка","Введите коректное значение")))</f>
        <v>Введите коректное значение</v>
      </c>
      <c r="Z679" s="0" t="s">
        <v>135</v>
      </c>
      <c r="AA679" s="86"/>
      <c r="AI679" s="88"/>
    </row>
    <row r="680" customFormat="false" ht="15" hidden="false" customHeight="false" outlineLevel="0" collapsed="false">
      <c r="A680" s="59" t="n">
        <v>678</v>
      </c>
      <c r="B680" s="0" t="s">
        <v>136</v>
      </c>
      <c r="C680" s="85" t="n">
        <v>4.7</v>
      </c>
      <c r="D680" s="86" t="n">
        <v>0.645</v>
      </c>
      <c r="E680" s="87" t="n">
        <f aca="false">D680/C680</f>
        <v>0.137234042553192</v>
      </c>
      <c r="F680" s="88" t="n">
        <f aca="false">IF(B680="Предпосевная обработка",300,IF(B680="Внесение удобрений",90,IF(B680="Уборка",1893,"Введите коректное значение")))</f>
        <v>300</v>
      </c>
      <c r="G680" s="88" t="n">
        <v>2268</v>
      </c>
      <c r="H680" s="87" t="n">
        <f aca="false">(F680/G680)*100</f>
        <v>13.2275132275132</v>
      </c>
      <c r="I680" s="88" t="n">
        <v>15</v>
      </c>
      <c r="J680" s="87" t="n">
        <f aca="false">C680*L680</f>
        <v>2.068</v>
      </c>
      <c r="K680" s="86" t="n">
        <f aca="false">J680*3.67</f>
        <v>7.58956</v>
      </c>
      <c r="L680" s="86" t="n">
        <v>0.44</v>
      </c>
      <c r="M680" s="87" t="n">
        <f aca="false">(N680*O680)+(P680+Q680+R680)</f>
        <v>463.6</v>
      </c>
      <c r="N680" s="62" t="n">
        <v>192</v>
      </c>
      <c r="O680" s="0" t="n">
        <f aca="false">IF(Z680="Дизельное топливо",2.6,
 IF(Z680="Бензин",2.3,
 IF(Z680="Минеральные удобрения",0.89, IF(Z680="Пестициды",4.93,
 IF(Z680="Электроэнергия",0.5,"Введите коректное значение" )))))</f>
        <v>2.3</v>
      </c>
      <c r="P680" s="88" t="n">
        <v>12</v>
      </c>
      <c r="Q680" s="88" t="n">
        <v>1</v>
      </c>
      <c r="R680" s="88" t="n">
        <v>9</v>
      </c>
      <c r="S680" s="86" t="n">
        <f aca="false">M680+J680+E680+H680</f>
        <v>479.032747270066</v>
      </c>
      <c r="T680" s="86"/>
      <c r="U680" s="87" t="n">
        <f aca="false">J680-S680</f>
        <v>-476.964747270066</v>
      </c>
      <c r="V680" s="88" t="n">
        <v>53000</v>
      </c>
      <c r="W680" s="73" t="n">
        <v>6.308</v>
      </c>
      <c r="X680" s="87" t="n">
        <f aca="false">(W680+S680)/V680*100</f>
        <v>0.915737259000125</v>
      </c>
      <c r="Y680" s="0" t="str">
        <f aca="false">IF(AB680=1,"Предпосевная обработка",IF(AB680=2,"Внесение удобрений",IF(AB680=3,"Уборка","Введите коректное значение")))</f>
        <v>Введите коректное значение</v>
      </c>
      <c r="Z680" s="0" t="s">
        <v>135</v>
      </c>
      <c r="AA680" s="86"/>
      <c r="AI680" s="88"/>
    </row>
    <row r="681" customFormat="false" ht="15" hidden="false" customHeight="false" outlineLevel="0" collapsed="false">
      <c r="A681" s="59" t="n">
        <v>679</v>
      </c>
      <c r="B681" s="0" t="s">
        <v>132</v>
      </c>
      <c r="C681" s="85" t="n">
        <v>5</v>
      </c>
      <c r="D681" s="86" t="n">
        <v>0.645</v>
      </c>
      <c r="E681" s="87" t="n">
        <f aca="false">D681/C681</f>
        <v>0.129</v>
      </c>
      <c r="F681" s="88" t="n">
        <f aca="false">IF(B681="Предпосевная обработка",300,IF(B681="Внесение удобрений",90,IF(B681="Уборка",1893,"Введите коректное значение")))</f>
        <v>1893</v>
      </c>
      <c r="G681" s="88" t="n">
        <v>2073</v>
      </c>
      <c r="H681" s="87" t="n">
        <f aca="false">(F681/G681)*100</f>
        <v>91.3169319826339</v>
      </c>
      <c r="I681" s="88" t="n">
        <v>27</v>
      </c>
      <c r="J681" s="87" t="n">
        <f aca="false">C681*L681</f>
        <v>2.2</v>
      </c>
      <c r="K681" s="86" t="n">
        <f aca="false">J681*3.67</f>
        <v>8.074</v>
      </c>
      <c r="L681" s="86" t="n">
        <v>0.44</v>
      </c>
      <c r="M681" s="87" t="n">
        <f aca="false">(N681*O681)+(P681+Q681+R681)</f>
        <v>275</v>
      </c>
      <c r="N681" s="62" t="n">
        <v>500</v>
      </c>
      <c r="O681" s="0" t="n">
        <f aca="false">IF(Z681="Дизельное топливо",2.6,
 IF(Z681="Бензин",2.3,
 IF(Z681="Минеральные удобрения",0.89, IF(Z681="Пестициды",4.93,
 IF(Z681="Электроэнергия",0.5,"Введите коректное значение" )))))</f>
        <v>0.5</v>
      </c>
      <c r="P681" s="88" t="n">
        <v>15</v>
      </c>
      <c r="Q681" s="88" t="n">
        <v>2</v>
      </c>
      <c r="R681" s="88" t="n">
        <v>8</v>
      </c>
      <c r="S681" s="86" t="n">
        <f aca="false">M681+J681+E681+H681</f>
        <v>368.645931982634</v>
      </c>
      <c r="T681" s="86"/>
      <c r="U681" s="87" t="n">
        <f aca="false">J681-S681</f>
        <v>-366.445931982634</v>
      </c>
      <c r="V681" s="88" t="n">
        <v>60000</v>
      </c>
      <c r="W681" s="73" t="n">
        <v>5.481</v>
      </c>
      <c r="X681" s="87" t="n">
        <f aca="false">(W681+S681)/V681*100</f>
        <v>0.623544886637723</v>
      </c>
      <c r="Y681" s="0" t="str">
        <f aca="false">IF(AB681=1,"Предпосевная обработка",IF(AB681=2,"Внесение удобрений",IF(AB681=3,"Уборка","Введите коректное значение")))</f>
        <v>Введите коректное значение</v>
      </c>
      <c r="Z681" s="0" t="s">
        <v>139</v>
      </c>
      <c r="AA681" s="86"/>
      <c r="AI681" s="88"/>
    </row>
    <row r="682" customFormat="false" ht="15" hidden="false" customHeight="false" outlineLevel="0" collapsed="false">
      <c r="A682" s="59" t="n">
        <v>680</v>
      </c>
      <c r="B682" s="0" t="s">
        <v>134</v>
      </c>
      <c r="C682" s="85" t="n">
        <v>5</v>
      </c>
      <c r="D682" s="86" t="n">
        <v>0.645</v>
      </c>
      <c r="E682" s="87" t="n">
        <f aca="false">D682/C682</f>
        <v>0.129</v>
      </c>
      <c r="F682" s="88" t="n">
        <f aca="false">IF(B682="Предпосевная обработка",300,IF(B682="Внесение удобрений",90,IF(B682="Уборка",1893,"Введите коректное значение")))</f>
        <v>90</v>
      </c>
      <c r="G682" s="88" t="n">
        <v>2385</v>
      </c>
      <c r="H682" s="87" t="n">
        <f aca="false">(F682/G682)*100</f>
        <v>3.77358490566038</v>
      </c>
      <c r="I682" s="88" t="n">
        <v>17</v>
      </c>
      <c r="J682" s="87" t="n">
        <f aca="false">C682*L682</f>
        <v>2.2</v>
      </c>
      <c r="K682" s="86" t="n">
        <f aca="false">J682*3.67</f>
        <v>8.074</v>
      </c>
      <c r="L682" s="86" t="n">
        <v>0.44</v>
      </c>
      <c r="M682" s="87" t="n">
        <f aca="false">(N682*O682)+(P682+Q682+R682)</f>
        <v>338.4</v>
      </c>
      <c r="N682" s="62" t="n">
        <v>138</v>
      </c>
      <c r="O682" s="0" t="n">
        <f aca="false">IF(Z682="Дизельное топливо",2.6,
 IF(Z682="Бензин",2.3,
 IF(Z682="Минеральные удобрения",0.89, IF(Z682="Пестициды",4.93,
 IF(Z682="Электроэнергия",0.5,"Введите коректное значение" )))))</f>
        <v>2.3</v>
      </c>
      <c r="P682" s="88" t="n">
        <v>12</v>
      </c>
      <c r="Q682" s="88" t="n">
        <v>2</v>
      </c>
      <c r="R682" s="88" t="n">
        <v>7</v>
      </c>
      <c r="S682" s="86" t="n">
        <f aca="false">M682+J682+E682+H682</f>
        <v>344.50258490566</v>
      </c>
      <c r="T682" s="86"/>
      <c r="U682" s="87" t="n">
        <f aca="false">J682-S682</f>
        <v>-342.30258490566</v>
      </c>
      <c r="V682" s="88" t="n">
        <v>52000</v>
      </c>
      <c r="W682" s="73" t="n">
        <v>6.384</v>
      </c>
      <c r="X682" s="87" t="n">
        <f aca="false">(W682+S682)/V682*100</f>
        <v>0.674781894049347</v>
      </c>
      <c r="Y682" s="0" t="str">
        <f aca="false">IF(AB682=1,"Предпосевная обработка",IF(AB682=2,"Внесение удобрений",IF(AB682=3,"Уборка","Введите коректное значение")))</f>
        <v>Введите коректное значение</v>
      </c>
      <c r="Z682" s="0" t="s">
        <v>135</v>
      </c>
      <c r="AA682" s="86"/>
      <c r="AI682" s="88"/>
    </row>
    <row r="683" customFormat="false" ht="15" hidden="false" customHeight="false" outlineLevel="0" collapsed="false">
      <c r="A683" s="59" t="n">
        <v>681</v>
      </c>
      <c r="B683" s="0" t="s">
        <v>136</v>
      </c>
      <c r="C683" s="85" t="n">
        <v>1.9</v>
      </c>
      <c r="D683" s="86" t="n">
        <v>0.645</v>
      </c>
      <c r="E683" s="87" t="n">
        <f aca="false">D683/C683</f>
        <v>0.339473684210526</v>
      </c>
      <c r="F683" s="88" t="n">
        <f aca="false">IF(B683="Предпосевная обработка",300,IF(B683="Внесение удобрений",90,IF(B683="Уборка",1893,"Введите коректное значение")))</f>
        <v>300</v>
      </c>
      <c r="G683" s="88" t="n">
        <v>2132</v>
      </c>
      <c r="H683" s="87" t="n">
        <f aca="false">(F683/G683)*100</f>
        <v>14.0712945590994</v>
      </c>
      <c r="I683" s="88" t="n">
        <v>22</v>
      </c>
      <c r="J683" s="87" t="n">
        <f aca="false">C683*L683</f>
        <v>0.836</v>
      </c>
      <c r="K683" s="86" t="n">
        <f aca="false">J683*3.67</f>
        <v>3.06812</v>
      </c>
      <c r="L683" s="86" t="n">
        <v>0.44</v>
      </c>
      <c r="M683" s="87" t="n">
        <f aca="false">(N683*O683)+(P683+Q683+R683)</f>
        <v>1016.86</v>
      </c>
      <c r="N683" s="62" t="n">
        <v>202</v>
      </c>
      <c r="O683" s="0" t="n">
        <f aca="false">IF(Z683="Дизельное топливо",2.6,
 IF(Z683="Бензин",2.3,
 IF(Z683="Минеральные удобрения",0.89, IF(Z683="Пестициды",4.93,
 IF(Z683="Электроэнергия",0.5,"Введите коректное значение" )))))</f>
        <v>4.93</v>
      </c>
      <c r="P683" s="88" t="n">
        <v>11</v>
      </c>
      <c r="Q683" s="88" t="n">
        <v>2</v>
      </c>
      <c r="R683" s="88" t="n">
        <v>8</v>
      </c>
      <c r="S683" s="86" t="n">
        <f aca="false">M683+J683+E683+H683</f>
        <v>1032.10676824331</v>
      </c>
      <c r="T683" s="86"/>
      <c r="U683" s="87" t="n">
        <f aca="false">J683-S683</f>
        <v>-1031.27076824331</v>
      </c>
      <c r="V683" s="88" t="n">
        <v>65000</v>
      </c>
      <c r="W683" s="73" t="n">
        <v>4.472</v>
      </c>
      <c r="X683" s="87" t="n">
        <f aca="false">(W683+S683)/V683*100</f>
        <v>1.59473656652817</v>
      </c>
      <c r="Y683" s="0" t="str">
        <f aca="false">IF(AB683=1,"Предпосевная обработка",IF(AB683=2,"Внесение удобрений",IF(AB683=3,"Уборка","Введите коректное значение")))</f>
        <v>Введите коректное значение</v>
      </c>
      <c r="Z683" s="0" t="s">
        <v>138</v>
      </c>
      <c r="AA683" s="86"/>
      <c r="AI683" s="88"/>
    </row>
    <row r="684" customFormat="false" ht="15" hidden="false" customHeight="false" outlineLevel="0" collapsed="false">
      <c r="A684" s="59" t="n">
        <v>682</v>
      </c>
      <c r="B684" s="0" t="s">
        <v>136</v>
      </c>
      <c r="C684" s="85" t="n">
        <v>1.1</v>
      </c>
      <c r="D684" s="86" t="n">
        <v>0.645</v>
      </c>
      <c r="E684" s="87" t="n">
        <f aca="false">D684/C684</f>
        <v>0.586363636363636</v>
      </c>
      <c r="F684" s="88" t="n">
        <f aca="false">IF(B684="Предпосевная обработка",300,IF(B684="Внесение удобрений",90,IF(B684="Уборка",1893,"Введите коректное значение")))</f>
        <v>300</v>
      </c>
      <c r="G684" s="88" t="n">
        <v>2029</v>
      </c>
      <c r="H684" s="87" t="n">
        <f aca="false">(F684/G684)*100</f>
        <v>14.7856086742238</v>
      </c>
      <c r="I684" s="88" t="n">
        <v>29</v>
      </c>
      <c r="J684" s="87" t="n">
        <f aca="false">C684*L684</f>
        <v>0.484</v>
      </c>
      <c r="K684" s="86" t="n">
        <f aca="false">J684*3.67</f>
        <v>1.77628</v>
      </c>
      <c r="L684" s="86" t="n">
        <v>0.44</v>
      </c>
      <c r="M684" s="87" t="n">
        <f aca="false">(N684*O684)+(P684+Q684+R684)</f>
        <v>1137.2</v>
      </c>
      <c r="N684" s="62" t="n">
        <v>484</v>
      </c>
      <c r="O684" s="0" t="n">
        <f aca="false">IF(Z684="Дизельное топливо",2.6,
 IF(Z684="Бензин",2.3,
 IF(Z684="Минеральные удобрения",0.89, IF(Z684="Пестициды",4.93,
 IF(Z684="Электроэнергия",0.5,"Введите коректное значение" )))))</f>
        <v>2.3</v>
      </c>
      <c r="P684" s="88" t="n">
        <v>13</v>
      </c>
      <c r="Q684" s="88" t="n">
        <v>2</v>
      </c>
      <c r="R684" s="88" t="n">
        <v>9</v>
      </c>
      <c r="S684" s="86" t="n">
        <f aca="false">M684+J684+E684+H684</f>
        <v>1153.05597231059</v>
      </c>
      <c r="T684" s="86"/>
      <c r="U684" s="87" t="n">
        <f aca="false">J684-S684</f>
        <v>-1152.57197231059</v>
      </c>
      <c r="V684" s="88" t="n">
        <v>51000</v>
      </c>
      <c r="W684" s="73" t="n">
        <v>4.176</v>
      </c>
      <c r="X684" s="87" t="n">
        <f aca="false">(W684+S684)/V684*100</f>
        <v>2.26908229864821</v>
      </c>
      <c r="Y684" s="0" t="str">
        <f aca="false">IF(AB684=1,"Предпосевная обработка",IF(AB684=2,"Внесение удобрений",IF(AB684=3,"Уборка","Введите коректное значение")))</f>
        <v>Введите коректное значение</v>
      </c>
      <c r="Z684" s="0" t="s">
        <v>135</v>
      </c>
      <c r="AA684" s="86"/>
      <c r="AI684" s="88"/>
    </row>
    <row r="685" customFormat="false" ht="15" hidden="false" customHeight="false" outlineLevel="0" collapsed="false">
      <c r="A685" s="59" t="n">
        <v>683</v>
      </c>
      <c r="B685" s="0" t="s">
        <v>134</v>
      </c>
      <c r="C685" s="85" t="n">
        <v>1.2</v>
      </c>
      <c r="D685" s="86" t="n">
        <v>0.645</v>
      </c>
      <c r="E685" s="87" t="n">
        <f aca="false">D685/C685</f>
        <v>0.5375</v>
      </c>
      <c r="F685" s="88" t="n">
        <f aca="false">IF(B685="Предпосевная обработка",300,IF(B685="Внесение удобрений",90,IF(B685="Уборка",1893,"Введите коректное значение")))</f>
        <v>90</v>
      </c>
      <c r="G685" s="88" t="n">
        <v>2296</v>
      </c>
      <c r="H685" s="87" t="n">
        <f aca="false">(F685/G685)*100</f>
        <v>3.9198606271777</v>
      </c>
      <c r="I685" s="88" t="n">
        <v>14</v>
      </c>
      <c r="J685" s="87" t="n">
        <f aca="false">C685*L685</f>
        <v>0.528</v>
      </c>
      <c r="K685" s="86" t="n">
        <f aca="false">J685*3.67</f>
        <v>1.93776</v>
      </c>
      <c r="L685" s="86" t="n">
        <v>0.44</v>
      </c>
      <c r="M685" s="87" t="n">
        <f aca="false">(N685*O685)+(P685+Q685+R685)</f>
        <v>732.4</v>
      </c>
      <c r="N685" s="62" t="n">
        <v>274</v>
      </c>
      <c r="O685" s="0" t="n">
        <f aca="false">IF(Z685="Дизельное топливо",2.6,
 IF(Z685="Бензин",2.3,
 IF(Z685="Минеральные удобрения",0.89, IF(Z685="Пестициды",4.93,
 IF(Z685="Электроэнергия",0.5,"Введите коректное значение" )))))</f>
        <v>2.6</v>
      </c>
      <c r="P685" s="88" t="n">
        <v>11</v>
      </c>
      <c r="Q685" s="88" t="n">
        <v>1</v>
      </c>
      <c r="R685" s="88" t="n">
        <v>8</v>
      </c>
      <c r="S685" s="86" t="n">
        <f aca="false">M685+J685+E685+H685</f>
        <v>737.385360627178</v>
      </c>
      <c r="T685" s="86"/>
      <c r="U685" s="87" t="n">
        <f aca="false">J685-S685</f>
        <v>-736.857360627178</v>
      </c>
      <c r="V685" s="88" t="n">
        <v>49000</v>
      </c>
      <c r="W685" s="73" t="n">
        <v>5.963</v>
      </c>
      <c r="X685" s="87" t="n">
        <f aca="false">(W685+S685)/V685*100</f>
        <v>1.51703747066771</v>
      </c>
      <c r="Y685" s="0" t="str">
        <f aca="false">IF(AB685=1,"Предпосевная обработка",IF(AB685=2,"Внесение удобрений",IF(AB685=3,"Уборка","Введите коректное значение")))</f>
        <v>Введите коректное значение</v>
      </c>
      <c r="Z685" s="0" t="s">
        <v>137</v>
      </c>
      <c r="AA685" s="86"/>
      <c r="AI685" s="88"/>
    </row>
    <row r="686" customFormat="false" ht="15" hidden="false" customHeight="false" outlineLevel="0" collapsed="false">
      <c r="A686" s="59" t="n">
        <v>684</v>
      </c>
      <c r="B686" s="0" t="s">
        <v>136</v>
      </c>
      <c r="C686" s="85" t="n">
        <v>1.2</v>
      </c>
      <c r="D686" s="86" t="n">
        <v>0.645</v>
      </c>
      <c r="E686" s="87" t="n">
        <f aca="false">D686/C686</f>
        <v>0.5375</v>
      </c>
      <c r="F686" s="88" t="n">
        <f aca="false">IF(B686="Предпосевная обработка",300,IF(B686="Внесение удобрений",90,IF(B686="Уборка",1893,"Введите коректное значение")))</f>
        <v>300</v>
      </c>
      <c r="G686" s="88" t="n">
        <v>2035</v>
      </c>
      <c r="H686" s="87" t="n">
        <f aca="false">(F686/G686)*100</f>
        <v>14.7420147420147</v>
      </c>
      <c r="I686" s="88" t="n">
        <v>11</v>
      </c>
      <c r="J686" s="87" t="n">
        <f aca="false">C686*L686</f>
        <v>0.528</v>
      </c>
      <c r="K686" s="86" t="n">
        <f aca="false">J686*3.67</f>
        <v>1.93776</v>
      </c>
      <c r="L686" s="86" t="n">
        <v>0.44</v>
      </c>
      <c r="M686" s="87" t="n">
        <f aca="false">(N686*O686)+(P686+Q686+R686)</f>
        <v>673.9</v>
      </c>
      <c r="N686" s="62" t="n">
        <v>283</v>
      </c>
      <c r="O686" s="0" t="n">
        <f aca="false">IF(Z686="Дизельное топливо",2.6,
 IF(Z686="Бензин",2.3,
 IF(Z686="Минеральные удобрения",0.89, IF(Z686="Пестициды",4.93,
 IF(Z686="Электроэнергия",0.5,"Введите коректное значение" )))))</f>
        <v>2.3</v>
      </c>
      <c r="P686" s="88" t="n">
        <v>14</v>
      </c>
      <c r="Q686" s="88" t="n">
        <v>2</v>
      </c>
      <c r="R686" s="88" t="n">
        <v>7</v>
      </c>
      <c r="S686" s="86" t="n">
        <f aca="false">M686+J686+E686+H686</f>
        <v>689.707514742015</v>
      </c>
      <c r="T686" s="86"/>
      <c r="U686" s="87" t="n">
        <f aca="false">J686-S686</f>
        <v>-689.179514742015</v>
      </c>
      <c r="V686" s="88" t="n">
        <v>47000</v>
      </c>
      <c r="W686" s="73" t="n">
        <v>3.956</v>
      </c>
      <c r="X686" s="87" t="n">
        <f aca="false">(W686+S686)/V686*100</f>
        <v>1.47587981860003</v>
      </c>
      <c r="Y686" s="0" t="str">
        <f aca="false">IF(AB686=1,"Предпосевная обработка",IF(AB686=2,"Внесение удобрений",IF(AB686=3,"Уборка","Введите коректное значение")))</f>
        <v>Введите коректное значение</v>
      </c>
      <c r="Z686" s="0" t="s">
        <v>135</v>
      </c>
      <c r="AA686" s="86"/>
      <c r="AI686" s="88"/>
    </row>
    <row r="687" customFormat="false" ht="15" hidden="false" customHeight="false" outlineLevel="0" collapsed="false">
      <c r="A687" s="59" t="n">
        <v>685</v>
      </c>
      <c r="B687" s="0" t="s">
        <v>132</v>
      </c>
      <c r="C687" s="85" t="n">
        <v>6.5</v>
      </c>
      <c r="D687" s="86" t="n">
        <v>0.645</v>
      </c>
      <c r="E687" s="87" t="n">
        <f aca="false">D687/C687</f>
        <v>0.0992307692307692</v>
      </c>
      <c r="F687" s="88" t="n">
        <f aca="false">IF(B687="Предпосевная обработка",300,IF(B687="Внесение удобрений",90,IF(B687="Уборка",1893,"Введите коректное значение")))</f>
        <v>1893</v>
      </c>
      <c r="G687" s="88" t="n">
        <v>2403</v>
      </c>
      <c r="H687" s="87" t="n">
        <f aca="false">(F687/G687)*100</f>
        <v>78.7765293383271</v>
      </c>
      <c r="I687" s="88" t="n">
        <v>14</v>
      </c>
      <c r="J687" s="87" t="n">
        <f aca="false">C687*L687</f>
        <v>2.86</v>
      </c>
      <c r="K687" s="86" t="n">
        <f aca="false">J687*3.67</f>
        <v>10.4962</v>
      </c>
      <c r="L687" s="86" t="n">
        <v>0.44</v>
      </c>
      <c r="M687" s="87" t="n">
        <f aca="false">(N687*O687)+(P687+Q687+R687)</f>
        <v>2472.21</v>
      </c>
      <c r="N687" s="62" t="n">
        <v>497</v>
      </c>
      <c r="O687" s="0" t="n">
        <f aca="false">IF(Z687="Дизельное топливо",2.6,
 IF(Z687="Бензин",2.3,
 IF(Z687="Минеральные удобрения",0.89, IF(Z687="Пестициды",4.93,
 IF(Z687="Электроэнергия",0.5,"Введите коректное значение" )))))</f>
        <v>4.93</v>
      </c>
      <c r="P687" s="88" t="n">
        <v>14</v>
      </c>
      <c r="Q687" s="88" t="n">
        <v>1</v>
      </c>
      <c r="R687" s="88" t="n">
        <v>7</v>
      </c>
      <c r="S687" s="86" t="n">
        <f aca="false">M687+J687+E687+H687</f>
        <v>2553.94576010756</v>
      </c>
      <c r="T687" s="86"/>
      <c r="U687" s="87" t="n">
        <f aca="false">J687-S687</f>
        <v>-2551.08576010756</v>
      </c>
      <c r="V687" s="88" t="n">
        <v>48000</v>
      </c>
      <c r="W687" s="73" t="n">
        <v>6.12</v>
      </c>
      <c r="X687" s="87" t="n">
        <f aca="false">(W687+S687)/V687*100</f>
        <v>5.33347033355741</v>
      </c>
      <c r="Y687" s="0" t="str">
        <f aca="false">IF(AB687=1,"Предпосевная обработка",IF(AB687=2,"Внесение удобрений",IF(AB687=3,"Уборка","Введите коректное значение")))</f>
        <v>Введите коректное значение</v>
      </c>
      <c r="Z687" s="0" t="s">
        <v>138</v>
      </c>
      <c r="AA687" s="86"/>
      <c r="AI687" s="88"/>
    </row>
    <row r="688" customFormat="false" ht="15" hidden="false" customHeight="false" outlineLevel="0" collapsed="false">
      <c r="A688" s="59" t="n">
        <v>686</v>
      </c>
      <c r="B688" s="0" t="s">
        <v>132</v>
      </c>
      <c r="C688" s="85" t="n">
        <v>2.2</v>
      </c>
      <c r="D688" s="86" t="n">
        <v>0.645</v>
      </c>
      <c r="E688" s="87" t="n">
        <f aca="false">D688/C688</f>
        <v>0.293181818181818</v>
      </c>
      <c r="F688" s="88" t="n">
        <f aca="false">IF(B688="Предпосевная обработка",300,IF(B688="Внесение удобрений",90,IF(B688="Уборка",1893,"Введите коректное значение")))</f>
        <v>1893</v>
      </c>
      <c r="G688" s="88" t="n">
        <v>2144</v>
      </c>
      <c r="H688" s="87" t="n">
        <f aca="false">(F688/G688)*100</f>
        <v>88.2929104477612</v>
      </c>
      <c r="I688" s="88" t="n">
        <v>21</v>
      </c>
      <c r="J688" s="87" t="n">
        <f aca="false">C688*L688</f>
        <v>0.968</v>
      </c>
      <c r="K688" s="86" t="n">
        <f aca="false">J688*3.67</f>
        <v>3.55256</v>
      </c>
      <c r="L688" s="86" t="n">
        <v>0.44</v>
      </c>
      <c r="M688" s="87" t="n">
        <f aca="false">(N688*O688)+(P688+Q688+R688)</f>
        <v>887.75</v>
      </c>
      <c r="N688" s="62" t="n">
        <v>175</v>
      </c>
      <c r="O688" s="0" t="n">
        <f aca="false">IF(Z688="Дизельное топливо",2.6,
 IF(Z688="Бензин",2.3,
 IF(Z688="Минеральные удобрения",0.89, IF(Z688="Пестициды",4.93,
 IF(Z688="Электроэнергия",0.5,"Введите коректное значение" )))))</f>
        <v>4.93</v>
      </c>
      <c r="P688" s="88" t="n">
        <v>15</v>
      </c>
      <c r="Q688" s="88" t="n">
        <v>2</v>
      </c>
      <c r="R688" s="88" t="n">
        <v>8</v>
      </c>
      <c r="S688" s="86" t="n">
        <f aca="false">M688+J688+E688+H688</f>
        <v>977.304092265943</v>
      </c>
      <c r="T688" s="86"/>
      <c r="U688" s="87" t="n">
        <f aca="false">J688-S688</f>
        <v>-976.336092265943</v>
      </c>
      <c r="V688" s="88" t="n">
        <v>51000</v>
      </c>
      <c r="W688" s="73" t="n">
        <v>4.182</v>
      </c>
      <c r="X688" s="87" t="n">
        <f aca="false">(W688+S688)/V688*100</f>
        <v>1.92448253385479</v>
      </c>
      <c r="Y688" s="0" t="str">
        <f aca="false">IF(AB688=1,"Предпосевная обработка",IF(AB688=2,"Внесение удобрений",IF(AB688=3,"Уборка","Введите коректное значение")))</f>
        <v>Введите коректное значение</v>
      </c>
      <c r="Z688" s="0" t="s">
        <v>138</v>
      </c>
      <c r="AA688" s="86"/>
      <c r="AI688" s="88"/>
    </row>
    <row r="689" customFormat="false" ht="15" hidden="false" customHeight="false" outlineLevel="0" collapsed="false">
      <c r="A689" s="59" t="n">
        <v>687</v>
      </c>
      <c r="B689" s="0" t="s">
        <v>136</v>
      </c>
      <c r="C689" s="85" t="n">
        <v>5.5</v>
      </c>
      <c r="D689" s="86" t="n">
        <v>0.645</v>
      </c>
      <c r="E689" s="87" t="n">
        <f aca="false">D689/C689</f>
        <v>0.117272727272727</v>
      </c>
      <c r="F689" s="88" t="n">
        <f aca="false">IF(B689="Предпосевная обработка",300,IF(B689="Внесение удобрений",90,IF(B689="Уборка",1893,"Введите коректное значение")))</f>
        <v>300</v>
      </c>
      <c r="G689" s="88" t="n">
        <v>2367</v>
      </c>
      <c r="H689" s="87" t="n">
        <f aca="false">(F689/G689)*100</f>
        <v>12.6742712294043</v>
      </c>
      <c r="I689" s="88" t="n">
        <v>10</v>
      </c>
      <c r="J689" s="87" t="n">
        <f aca="false">C689*L689</f>
        <v>2.42</v>
      </c>
      <c r="K689" s="86" t="n">
        <f aca="false">J689*3.67</f>
        <v>8.8814</v>
      </c>
      <c r="L689" s="86" t="n">
        <v>0.44</v>
      </c>
      <c r="M689" s="87" t="n">
        <f aca="false">(N689*O689)+(P689+Q689+R689)</f>
        <v>1542.37</v>
      </c>
      <c r="N689" s="62" t="n">
        <v>309</v>
      </c>
      <c r="O689" s="0" t="n">
        <f aca="false">IF(Z689="Дизельное топливо",2.6,
 IF(Z689="Бензин",2.3,
 IF(Z689="Минеральные удобрения",0.89, IF(Z689="Пестициды",4.93,
 IF(Z689="Электроэнергия",0.5,"Введите коректное значение" )))))</f>
        <v>4.93</v>
      </c>
      <c r="P689" s="88" t="n">
        <v>11</v>
      </c>
      <c r="Q689" s="88" t="n">
        <v>1</v>
      </c>
      <c r="R689" s="88" t="n">
        <v>7</v>
      </c>
      <c r="S689" s="86" t="n">
        <f aca="false">M689+J689+E689+H689</f>
        <v>1557.58154395668</v>
      </c>
      <c r="T689" s="86"/>
      <c r="U689" s="87" t="n">
        <f aca="false">J689-S689</f>
        <v>-1555.16154395668</v>
      </c>
      <c r="V689" s="88" t="n">
        <v>61000</v>
      </c>
      <c r="W689" s="73" t="n">
        <v>6.789</v>
      </c>
      <c r="X689" s="87" t="n">
        <f aca="false">(W689+S689)/V689*100</f>
        <v>2.56454187533881</v>
      </c>
      <c r="Y689" s="0" t="str">
        <f aca="false">IF(AB689=1,"Предпосевная обработка",IF(AB689=2,"Внесение удобрений",IF(AB689=3,"Уборка","Введите коректное значение")))</f>
        <v>Введите коректное значение</v>
      </c>
      <c r="Z689" s="0" t="s">
        <v>138</v>
      </c>
      <c r="AA689" s="86"/>
      <c r="AI689" s="88"/>
    </row>
    <row r="690" customFormat="false" ht="15" hidden="false" customHeight="false" outlineLevel="0" collapsed="false">
      <c r="A690" s="59" t="n">
        <v>688</v>
      </c>
      <c r="B690" s="0" t="s">
        <v>132</v>
      </c>
      <c r="C690" s="85" t="n">
        <v>4.7</v>
      </c>
      <c r="D690" s="86" t="n">
        <v>0.645</v>
      </c>
      <c r="E690" s="87" t="n">
        <f aca="false">D690/C690</f>
        <v>0.137234042553192</v>
      </c>
      <c r="F690" s="88" t="n">
        <f aca="false">IF(B690="Предпосевная обработка",300,IF(B690="Внесение удобрений",90,IF(B690="Уборка",1893,"Введите коректное значение")))</f>
        <v>1893</v>
      </c>
      <c r="G690" s="88" t="n">
        <v>2185</v>
      </c>
      <c r="H690" s="87" t="n">
        <f aca="false">(F690/G690)*100</f>
        <v>86.6361556064073</v>
      </c>
      <c r="I690" s="88" t="n">
        <v>26</v>
      </c>
      <c r="J690" s="87" t="n">
        <f aca="false">C690*L690</f>
        <v>2.068</v>
      </c>
      <c r="K690" s="86" t="n">
        <f aca="false">J690*3.67</f>
        <v>7.58956</v>
      </c>
      <c r="L690" s="86" t="n">
        <v>0.44</v>
      </c>
      <c r="M690" s="87" t="n">
        <f aca="false">(N690*O690)+(P690+Q690+R690)</f>
        <v>1140.11</v>
      </c>
      <c r="N690" s="62" t="n">
        <v>227</v>
      </c>
      <c r="O690" s="0" t="n">
        <f aca="false">IF(Z690="Дизельное топливо",2.6,
 IF(Z690="Бензин",2.3,
 IF(Z690="Минеральные удобрения",0.89, IF(Z690="Пестициды",4.93,
 IF(Z690="Электроэнергия",0.5,"Введите коректное значение" )))))</f>
        <v>4.93</v>
      </c>
      <c r="P690" s="88" t="n">
        <v>12</v>
      </c>
      <c r="Q690" s="88" t="n">
        <v>2</v>
      </c>
      <c r="R690" s="88" t="n">
        <v>7</v>
      </c>
      <c r="S690" s="86" t="n">
        <f aca="false">M690+J690+E690+H690</f>
        <v>1228.95138964896</v>
      </c>
      <c r="T690" s="86"/>
      <c r="U690" s="87" t="n">
        <f aca="false">J690-S690</f>
        <v>-1226.88338964896</v>
      </c>
      <c r="V690" s="88" t="n">
        <v>46000</v>
      </c>
      <c r="W690" s="73" t="n">
        <v>5.896</v>
      </c>
      <c r="X690" s="87" t="n">
        <f aca="false">(W690+S690)/V690*100</f>
        <v>2.68445084706296</v>
      </c>
      <c r="Y690" s="0" t="str">
        <f aca="false">IF(AB690=1,"Предпосевная обработка",IF(AB690=2,"Внесение удобрений",IF(AB690=3,"Уборка","Введите коректное значение")))</f>
        <v>Введите коректное значение</v>
      </c>
      <c r="Z690" s="0" t="s">
        <v>138</v>
      </c>
      <c r="AA690" s="86"/>
      <c r="AI690" s="88"/>
    </row>
    <row r="691" customFormat="false" ht="15" hidden="false" customHeight="false" outlineLevel="0" collapsed="false">
      <c r="A691" s="59" t="n">
        <v>689</v>
      </c>
      <c r="B691" s="0" t="s">
        <v>134</v>
      </c>
      <c r="C691" s="85" t="n">
        <v>1.2</v>
      </c>
      <c r="D691" s="86" t="n">
        <v>0.645</v>
      </c>
      <c r="E691" s="87" t="n">
        <f aca="false">D691/C691</f>
        <v>0.5375</v>
      </c>
      <c r="F691" s="88" t="n">
        <f aca="false">IF(B691="Предпосевная обработка",300,IF(B691="Внесение удобрений",90,IF(B691="Уборка",1893,"Введите коректное значение")))</f>
        <v>90</v>
      </c>
      <c r="G691" s="88" t="n">
        <v>2313</v>
      </c>
      <c r="H691" s="87" t="n">
        <f aca="false">(F691/G691)*100</f>
        <v>3.89105058365759</v>
      </c>
      <c r="I691" s="88" t="n">
        <v>25</v>
      </c>
      <c r="J691" s="87" t="n">
        <f aca="false">C691*L691</f>
        <v>0.528</v>
      </c>
      <c r="K691" s="86" t="n">
        <f aca="false">J691*3.67</f>
        <v>1.93776</v>
      </c>
      <c r="L691" s="86" t="n">
        <v>0.44</v>
      </c>
      <c r="M691" s="87" t="n">
        <f aca="false">(N691*O691)+(P691+Q691+R691)</f>
        <v>1946.7</v>
      </c>
      <c r="N691" s="62" t="n">
        <v>390</v>
      </c>
      <c r="O691" s="0" t="n">
        <f aca="false">IF(Z691="Дизельное топливо",2.6,
 IF(Z691="Бензин",2.3,
 IF(Z691="Минеральные удобрения",0.89, IF(Z691="Пестициды",4.93,
 IF(Z691="Электроэнергия",0.5,"Введите коректное значение" )))))</f>
        <v>4.93</v>
      </c>
      <c r="P691" s="88" t="n">
        <v>13</v>
      </c>
      <c r="Q691" s="88" t="n">
        <v>2</v>
      </c>
      <c r="R691" s="88" t="n">
        <v>9</v>
      </c>
      <c r="S691" s="86" t="n">
        <f aca="false">M691+J691+E691+H691</f>
        <v>1951.65655058366</v>
      </c>
      <c r="T691" s="86"/>
      <c r="U691" s="87" t="n">
        <f aca="false">J691-S691</f>
        <v>-1951.12855058366</v>
      </c>
      <c r="V691" s="88" t="n">
        <v>58000</v>
      </c>
      <c r="W691" s="73" t="n">
        <v>5.395</v>
      </c>
      <c r="X691" s="87" t="n">
        <f aca="false">(W691+S691)/V691*100</f>
        <v>3.37422681135113</v>
      </c>
      <c r="Y691" s="0" t="str">
        <f aca="false">IF(AB691=1,"Предпосевная обработка",IF(AB691=2,"Внесение удобрений",IF(AB691=3,"Уборка","Введите коректное значение")))</f>
        <v>Введите коректное значение</v>
      </c>
      <c r="Z691" s="0" t="s">
        <v>138</v>
      </c>
      <c r="AA691" s="86"/>
      <c r="AI691" s="88"/>
    </row>
    <row r="692" customFormat="false" ht="15" hidden="false" customHeight="false" outlineLevel="0" collapsed="false">
      <c r="A692" s="59" t="n">
        <v>690</v>
      </c>
      <c r="B692" s="0" t="s">
        <v>136</v>
      </c>
      <c r="C692" s="85" t="n">
        <v>4.5</v>
      </c>
      <c r="D692" s="86" t="n">
        <v>0.645</v>
      </c>
      <c r="E692" s="87" t="n">
        <f aca="false">D692/C692</f>
        <v>0.143333333333333</v>
      </c>
      <c r="F692" s="88" t="n">
        <f aca="false">IF(B692="Предпосевная обработка",300,IF(B692="Внесение удобрений",90,IF(B692="Уборка",1893,"Введите коректное значение")))</f>
        <v>300</v>
      </c>
      <c r="G692" s="88" t="n">
        <v>2400</v>
      </c>
      <c r="H692" s="87" t="n">
        <f aca="false">(F692/G692)*100</f>
        <v>12.5</v>
      </c>
      <c r="I692" s="88" t="n">
        <v>17</v>
      </c>
      <c r="J692" s="87" t="n">
        <f aca="false">C692*L692</f>
        <v>1.98</v>
      </c>
      <c r="K692" s="86" t="n">
        <f aca="false">J692*3.67</f>
        <v>7.2666</v>
      </c>
      <c r="L692" s="86" t="n">
        <v>0.44</v>
      </c>
      <c r="M692" s="87" t="n">
        <f aca="false">(N692*O692)+(P692+Q692+R692)</f>
        <v>579.6</v>
      </c>
      <c r="N692" s="62" t="n">
        <v>242</v>
      </c>
      <c r="O692" s="0" t="n">
        <f aca="false">IF(Z692="Дизельное топливо",2.6,
 IF(Z692="Бензин",2.3,
 IF(Z692="Минеральные удобрения",0.89, IF(Z692="Пестициды",4.93,
 IF(Z692="Электроэнергия",0.5,"Введите коректное значение" )))))</f>
        <v>2.3</v>
      </c>
      <c r="P692" s="88" t="n">
        <v>15</v>
      </c>
      <c r="Q692" s="88" t="n">
        <v>1</v>
      </c>
      <c r="R692" s="88" t="n">
        <v>7</v>
      </c>
      <c r="S692" s="86" t="n">
        <f aca="false">M692+J692+E692+H692</f>
        <v>594.223333333333</v>
      </c>
      <c r="T692" s="86"/>
      <c r="U692" s="87" t="n">
        <f aca="false">J692-S692</f>
        <v>-592.243333333333</v>
      </c>
      <c r="V692" s="88" t="n">
        <v>57000</v>
      </c>
      <c r="W692" s="73" t="n">
        <v>5.046</v>
      </c>
      <c r="X692" s="87" t="n">
        <f aca="false">(W692+S692)/V692*100</f>
        <v>1.05134970760234</v>
      </c>
      <c r="Y692" s="0" t="str">
        <f aca="false">IF(AB692=1,"Предпосевная обработка",IF(AB692=2,"Внесение удобрений",IF(AB692=3,"Уборка","Введите коректное значение")))</f>
        <v>Введите коректное значение</v>
      </c>
      <c r="Z692" s="0" t="s">
        <v>135</v>
      </c>
      <c r="AA692" s="86"/>
      <c r="AI692" s="88"/>
    </row>
    <row r="693" customFormat="false" ht="15" hidden="false" customHeight="false" outlineLevel="0" collapsed="false">
      <c r="A693" s="59" t="n">
        <v>691</v>
      </c>
      <c r="B693" s="0" t="s">
        <v>134</v>
      </c>
      <c r="C693" s="85" t="n">
        <v>6.4</v>
      </c>
      <c r="D693" s="86" t="n">
        <v>0.645</v>
      </c>
      <c r="E693" s="87" t="n">
        <f aca="false">D693/C693</f>
        <v>0.10078125</v>
      </c>
      <c r="F693" s="88" t="n">
        <f aca="false">IF(B693="Предпосевная обработка",300,IF(B693="Внесение удобрений",90,IF(B693="Уборка",1893,"Введите коректное значение")))</f>
        <v>90</v>
      </c>
      <c r="G693" s="88" t="n">
        <v>2421</v>
      </c>
      <c r="H693" s="87" t="n">
        <f aca="false">(F693/G693)*100</f>
        <v>3.71747211895911</v>
      </c>
      <c r="I693" s="88" t="n">
        <v>21</v>
      </c>
      <c r="J693" s="87" t="n">
        <f aca="false">C693*L693</f>
        <v>2.816</v>
      </c>
      <c r="K693" s="86" t="n">
        <f aca="false">J693*3.67</f>
        <v>10.33472</v>
      </c>
      <c r="L693" s="86" t="n">
        <v>0.44</v>
      </c>
      <c r="M693" s="87" t="n">
        <f aca="false">(N693*O693)+(P693+Q693+R693)</f>
        <v>1143.4</v>
      </c>
      <c r="N693" s="62" t="n">
        <v>488</v>
      </c>
      <c r="O693" s="0" t="n">
        <f aca="false">IF(Z693="Дизельное топливо",2.6,
 IF(Z693="Бензин",2.3,
 IF(Z693="Минеральные удобрения",0.89, IF(Z693="Пестициды",4.93,
 IF(Z693="Электроэнергия",0.5,"Введите коректное значение" )))))</f>
        <v>2.3</v>
      </c>
      <c r="P693" s="88" t="n">
        <v>11</v>
      </c>
      <c r="Q693" s="88" t="n">
        <v>2</v>
      </c>
      <c r="R693" s="88" t="n">
        <v>8</v>
      </c>
      <c r="S693" s="86" t="n">
        <f aca="false">M693+J693+E693+H693</f>
        <v>1150.03425336896</v>
      </c>
      <c r="T693" s="86"/>
      <c r="U693" s="87" t="n">
        <f aca="false">J693-S693</f>
        <v>-1147.21825336896</v>
      </c>
      <c r="V693" s="88" t="n">
        <v>64000</v>
      </c>
      <c r="W693" s="73" t="n">
        <v>4.984</v>
      </c>
      <c r="X693" s="87" t="n">
        <f aca="false">(W693+S693)/V693*100</f>
        <v>1.804716020889</v>
      </c>
      <c r="Y693" s="0" t="str">
        <f aca="false">IF(AB693=1,"Предпосевная обработка",IF(AB693=2,"Внесение удобрений",IF(AB693=3,"Уборка","Введите коректное значение")))</f>
        <v>Введите коректное значение</v>
      </c>
      <c r="Z693" s="0" t="s">
        <v>135</v>
      </c>
      <c r="AA693" s="86"/>
      <c r="AI693" s="88"/>
    </row>
    <row r="694" customFormat="false" ht="15" hidden="false" customHeight="false" outlineLevel="0" collapsed="false">
      <c r="A694" s="59" t="n">
        <v>692</v>
      </c>
      <c r="B694" s="0" t="s">
        <v>134</v>
      </c>
      <c r="C694" s="85" t="n">
        <v>2.4</v>
      </c>
      <c r="D694" s="86" t="n">
        <v>0.645</v>
      </c>
      <c r="E694" s="87" t="n">
        <f aca="false">D694/C694</f>
        <v>0.26875</v>
      </c>
      <c r="F694" s="88" t="n">
        <f aca="false">IF(B694="Предпосевная обработка",300,IF(B694="Внесение удобрений",90,IF(B694="Уборка",1893,"Введите коректное значение")))</f>
        <v>90</v>
      </c>
      <c r="G694" s="88" t="n">
        <v>2011</v>
      </c>
      <c r="H694" s="87" t="n">
        <f aca="false">(F694/G694)*100</f>
        <v>4.47538538040776</v>
      </c>
      <c r="I694" s="88" t="n">
        <v>30</v>
      </c>
      <c r="J694" s="87" t="n">
        <f aca="false">C694*L694</f>
        <v>1.056</v>
      </c>
      <c r="K694" s="86" t="n">
        <f aca="false">J694*3.67</f>
        <v>3.87552</v>
      </c>
      <c r="L694" s="86" t="n">
        <v>0.44</v>
      </c>
      <c r="M694" s="87" t="n">
        <f aca="false">(N694*O694)+(P694+Q694+R694)</f>
        <v>421.4</v>
      </c>
      <c r="N694" s="62" t="n">
        <v>154</v>
      </c>
      <c r="O694" s="0" t="n">
        <f aca="false">IF(Z694="Дизельное топливо",2.6,
 IF(Z694="Бензин",2.3,
 IF(Z694="Минеральные удобрения",0.89, IF(Z694="Пестициды",4.93,
 IF(Z694="Электроэнергия",0.5,"Введите коректное значение" )))))</f>
        <v>2.6</v>
      </c>
      <c r="P694" s="88" t="n">
        <v>12</v>
      </c>
      <c r="Q694" s="88" t="n">
        <v>1</v>
      </c>
      <c r="R694" s="88" t="n">
        <v>8</v>
      </c>
      <c r="S694" s="86" t="n">
        <f aca="false">M694+J694+E694+H694</f>
        <v>427.200135380408</v>
      </c>
      <c r="T694" s="86"/>
      <c r="U694" s="87" t="n">
        <f aca="false">J694-S694</f>
        <v>-426.144135380408</v>
      </c>
      <c r="V694" s="88" t="n">
        <v>60000</v>
      </c>
      <c r="W694" s="73" t="n">
        <v>6.29</v>
      </c>
      <c r="X694" s="87" t="n">
        <f aca="false">(W694+S694)/V694*100</f>
        <v>0.722483558967346</v>
      </c>
      <c r="Y694" s="0" t="str">
        <f aca="false">IF(AB694=1,"Предпосевная обработка",IF(AB694=2,"Внесение удобрений",IF(AB694=3,"Уборка","Введите коректное значение")))</f>
        <v>Введите коректное значение</v>
      </c>
      <c r="Z694" s="0" t="s">
        <v>137</v>
      </c>
      <c r="AA694" s="86"/>
      <c r="AI694" s="88"/>
    </row>
    <row r="695" customFormat="false" ht="15" hidden="false" customHeight="false" outlineLevel="0" collapsed="false">
      <c r="A695" s="59" t="n">
        <v>693</v>
      </c>
      <c r="B695" s="0" t="s">
        <v>132</v>
      </c>
      <c r="C695" s="85" t="n">
        <v>1.2</v>
      </c>
      <c r="D695" s="86" t="n">
        <v>0.645</v>
      </c>
      <c r="E695" s="87" t="n">
        <f aca="false">D695/C695</f>
        <v>0.5375</v>
      </c>
      <c r="F695" s="88" t="n">
        <f aca="false">IF(B695="Предпосевная обработка",300,IF(B695="Внесение удобрений",90,IF(B695="Уборка",1893,"Введите коректное значение")))</f>
        <v>1893</v>
      </c>
      <c r="G695" s="88" t="n">
        <v>2102</v>
      </c>
      <c r="H695" s="87" t="n">
        <f aca="false">(F695/G695)*100</f>
        <v>90.0570884871551</v>
      </c>
      <c r="I695" s="88" t="n">
        <v>14</v>
      </c>
      <c r="J695" s="87" t="n">
        <f aca="false">C695*L695</f>
        <v>0.528</v>
      </c>
      <c r="K695" s="86" t="n">
        <f aca="false">J695*3.67</f>
        <v>1.93776</v>
      </c>
      <c r="L695" s="86" t="n">
        <v>0.44</v>
      </c>
      <c r="M695" s="87" t="n">
        <f aca="false">(N695*O695)+(P695+Q695+R695)</f>
        <v>408.37</v>
      </c>
      <c r="N695" s="62" t="n">
        <v>433</v>
      </c>
      <c r="O695" s="0" t="n">
        <f aca="false">IF(Z695="Дизельное топливо",2.6,
 IF(Z695="Бензин",2.3,
 IF(Z695="Минеральные удобрения",0.89, IF(Z695="Пестициды",4.93,
 IF(Z695="Электроэнергия",0.5,"Введите коректное значение" )))))</f>
        <v>0.89</v>
      </c>
      <c r="P695" s="88" t="n">
        <v>15</v>
      </c>
      <c r="Q695" s="88" t="n">
        <v>1</v>
      </c>
      <c r="R695" s="88" t="n">
        <v>7</v>
      </c>
      <c r="S695" s="86" t="n">
        <f aca="false">M695+J695+E695+H695</f>
        <v>499.492588487155</v>
      </c>
      <c r="T695" s="86"/>
      <c r="U695" s="87" t="n">
        <f aca="false">J695-S695</f>
        <v>-498.964588487155</v>
      </c>
      <c r="V695" s="88" t="n">
        <v>50000</v>
      </c>
      <c r="W695" s="73" t="n">
        <v>5.022</v>
      </c>
      <c r="X695" s="87" t="n">
        <f aca="false">(W695+S695)/V695*100</f>
        <v>1.00902917697431</v>
      </c>
      <c r="Y695" s="0" t="str">
        <f aca="false">IF(AB695=1,"Предпосевная обработка",IF(AB695=2,"Внесение удобрений",IF(AB695=3,"Уборка","Введите коректное значение")))</f>
        <v>Введите коректное значение</v>
      </c>
      <c r="Z695" s="0" t="s">
        <v>133</v>
      </c>
      <c r="AA695" s="86"/>
      <c r="AI695" s="88"/>
    </row>
    <row r="696" customFormat="false" ht="15" hidden="false" customHeight="false" outlineLevel="0" collapsed="false">
      <c r="A696" s="59" t="n">
        <v>694</v>
      </c>
      <c r="B696" s="0" t="s">
        <v>136</v>
      </c>
      <c r="C696" s="85" t="n">
        <v>4.6</v>
      </c>
      <c r="D696" s="86" t="n">
        <v>0.645</v>
      </c>
      <c r="E696" s="87" t="n">
        <f aca="false">D696/C696</f>
        <v>0.140217391304348</v>
      </c>
      <c r="F696" s="88" t="n">
        <f aca="false">IF(B696="Предпосевная обработка",300,IF(B696="Внесение удобрений",90,IF(B696="Уборка",1893,"Введите коректное значение")))</f>
        <v>300</v>
      </c>
      <c r="G696" s="88" t="n">
        <v>2451</v>
      </c>
      <c r="H696" s="87" t="n">
        <f aca="false">(F696/G696)*100</f>
        <v>12.2399020807834</v>
      </c>
      <c r="I696" s="88" t="n">
        <v>28</v>
      </c>
      <c r="J696" s="87" t="n">
        <f aca="false">C696*L696</f>
        <v>2.024</v>
      </c>
      <c r="K696" s="86" t="n">
        <f aca="false">J696*3.67</f>
        <v>7.42808</v>
      </c>
      <c r="L696" s="86" t="n">
        <v>0.44</v>
      </c>
      <c r="M696" s="87" t="n">
        <f aca="false">(N696*O696)+(P696+Q696+R696)</f>
        <v>890</v>
      </c>
      <c r="N696" s="62" t="n">
        <v>335</v>
      </c>
      <c r="O696" s="0" t="n">
        <f aca="false">IF(Z696="Дизельное топливо",2.6,
 IF(Z696="Бензин",2.3,
 IF(Z696="Минеральные удобрения",0.89, IF(Z696="Пестициды",4.93,
 IF(Z696="Электроэнергия",0.5,"Введите коректное значение" )))))</f>
        <v>2.6</v>
      </c>
      <c r="P696" s="88" t="n">
        <v>10</v>
      </c>
      <c r="Q696" s="88" t="n">
        <v>2</v>
      </c>
      <c r="R696" s="88" t="n">
        <v>7</v>
      </c>
      <c r="S696" s="86" t="n">
        <f aca="false">M696+J696+E696+H696</f>
        <v>904.404119472088</v>
      </c>
      <c r="T696" s="86"/>
      <c r="U696" s="87" t="n">
        <f aca="false">J696-S696</f>
        <v>-902.380119472088</v>
      </c>
      <c r="V696" s="88" t="n">
        <v>63000</v>
      </c>
      <c r="W696" s="73" t="n">
        <v>4.743</v>
      </c>
      <c r="X696" s="87" t="n">
        <f aca="false">(W696+S696)/V696*100</f>
        <v>1.44309066582871</v>
      </c>
      <c r="Y696" s="0" t="str">
        <f aca="false">IF(AB696=1,"Предпосевная обработка",IF(AB696=2,"Внесение удобрений",IF(AB696=3,"Уборка","Введите коректное значение")))</f>
        <v>Введите коректное значение</v>
      </c>
      <c r="Z696" s="0" t="s">
        <v>137</v>
      </c>
      <c r="AA696" s="86"/>
      <c r="AI696" s="88"/>
    </row>
    <row r="697" customFormat="false" ht="15" hidden="false" customHeight="false" outlineLevel="0" collapsed="false">
      <c r="A697" s="59" t="n">
        <v>695</v>
      </c>
      <c r="B697" s="0" t="s">
        <v>132</v>
      </c>
      <c r="C697" s="85" t="n">
        <v>1.3</v>
      </c>
      <c r="D697" s="86" t="n">
        <v>0.645</v>
      </c>
      <c r="E697" s="87" t="n">
        <f aca="false">D697/C697</f>
        <v>0.496153846153846</v>
      </c>
      <c r="F697" s="88" t="n">
        <f aca="false">IF(B697="Предпосевная обработка",300,IF(B697="Внесение удобрений",90,IF(B697="Уборка",1893,"Введите коректное значение")))</f>
        <v>1893</v>
      </c>
      <c r="G697" s="88" t="n">
        <v>2265</v>
      </c>
      <c r="H697" s="87" t="n">
        <f aca="false">(F697/G697)*100</f>
        <v>83.5761589403974</v>
      </c>
      <c r="I697" s="88" t="n">
        <v>18</v>
      </c>
      <c r="J697" s="87" t="n">
        <f aca="false">C697*L697</f>
        <v>0.572</v>
      </c>
      <c r="K697" s="86" t="n">
        <f aca="false">J697*3.67</f>
        <v>2.09924</v>
      </c>
      <c r="L697" s="86" t="n">
        <v>0.44</v>
      </c>
      <c r="M697" s="87" t="n">
        <f aca="false">(N697*O697)+(P697+Q697+R697)</f>
        <v>406.59</v>
      </c>
      <c r="N697" s="62" t="n">
        <v>431</v>
      </c>
      <c r="O697" s="0" t="n">
        <f aca="false">IF(Z697="Дизельное топливо",2.6,
 IF(Z697="Бензин",2.3,
 IF(Z697="Минеральные удобрения",0.89, IF(Z697="Пестициды",4.93,
 IF(Z697="Электроэнергия",0.5,"Введите коректное значение" )))))</f>
        <v>0.89</v>
      </c>
      <c r="P697" s="88" t="n">
        <v>15</v>
      </c>
      <c r="Q697" s="88" t="n">
        <v>1</v>
      </c>
      <c r="R697" s="88" t="n">
        <v>7</v>
      </c>
      <c r="S697" s="86" t="n">
        <f aca="false">M697+J697+E697+H697</f>
        <v>491.234312786551</v>
      </c>
      <c r="T697" s="86"/>
      <c r="U697" s="87" t="n">
        <f aca="false">J697-S697</f>
        <v>-490.662312786551</v>
      </c>
      <c r="V697" s="88" t="n">
        <v>51000</v>
      </c>
      <c r="W697" s="73" t="n">
        <v>5.04</v>
      </c>
      <c r="X697" s="87" t="n">
        <f aca="false">(W697+S697)/V697*100</f>
        <v>0.973086887816767</v>
      </c>
      <c r="Y697" s="0" t="str">
        <f aca="false">IF(AB697=1,"Предпосевная обработка",IF(AB697=2,"Внесение удобрений",IF(AB697=3,"Уборка","Введите коректное значение")))</f>
        <v>Введите коректное значение</v>
      </c>
      <c r="Z697" s="0" t="s">
        <v>133</v>
      </c>
      <c r="AA697" s="86"/>
      <c r="AI697" s="88"/>
    </row>
    <row r="698" customFormat="false" ht="15" hidden="false" customHeight="false" outlineLevel="0" collapsed="false">
      <c r="A698" s="59" t="n">
        <v>696</v>
      </c>
      <c r="B698" s="0" t="s">
        <v>136</v>
      </c>
      <c r="C698" s="85" t="n">
        <v>4.6</v>
      </c>
      <c r="D698" s="86" t="n">
        <v>0.645</v>
      </c>
      <c r="E698" s="87" t="n">
        <f aca="false">D698/C698</f>
        <v>0.140217391304348</v>
      </c>
      <c r="F698" s="88" t="n">
        <f aca="false">IF(B698="Предпосевная обработка",300,IF(B698="Внесение удобрений",90,IF(B698="Уборка",1893,"Введите коректное значение")))</f>
        <v>300</v>
      </c>
      <c r="G698" s="88" t="n">
        <v>2011</v>
      </c>
      <c r="H698" s="87" t="n">
        <f aca="false">(F698/G698)*100</f>
        <v>14.9179512680259</v>
      </c>
      <c r="I698" s="88" t="n">
        <v>23</v>
      </c>
      <c r="J698" s="87" t="n">
        <f aca="false">C698*L698</f>
        <v>2.024</v>
      </c>
      <c r="K698" s="86" t="n">
        <f aca="false">J698*3.67</f>
        <v>7.42808</v>
      </c>
      <c r="L698" s="86" t="n">
        <v>0.44</v>
      </c>
      <c r="M698" s="87" t="n">
        <f aca="false">(N698*O698)+(P698+Q698+R698)</f>
        <v>1101</v>
      </c>
      <c r="N698" s="62" t="n">
        <v>415</v>
      </c>
      <c r="O698" s="0" t="n">
        <f aca="false">IF(Z698="Дизельное топливо",2.6,
 IF(Z698="Бензин",2.3,
 IF(Z698="Минеральные удобрения",0.89, IF(Z698="Пестициды",4.93,
 IF(Z698="Электроэнергия",0.5,"Введите коректное значение" )))))</f>
        <v>2.6</v>
      </c>
      <c r="P698" s="88" t="n">
        <v>12</v>
      </c>
      <c r="Q698" s="88" t="n">
        <v>2</v>
      </c>
      <c r="R698" s="88" t="n">
        <v>8</v>
      </c>
      <c r="S698" s="86" t="n">
        <f aca="false">M698+J698+E698+H698</f>
        <v>1118.08216865933</v>
      </c>
      <c r="T698" s="86"/>
      <c r="U698" s="87" t="n">
        <f aca="false">J698-S698</f>
        <v>-1116.05816865933</v>
      </c>
      <c r="V698" s="88" t="n">
        <v>53000</v>
      </c>
      <c r="W698" s="73" t="n">
        <v>3.864</v>
      </c>
      <c r="X698" s="87" t="n">
        <f aca="false">(W698+S698)/V698*100</f>
        <v>2.11687956350817</v>
      </c>
      <c r="Y698" s="0" t="str">
        <f aca="false">IF(AB698=1,"Предпосевная обработка",IF(AB698=2,"Внесение удобрений",IF(AB698=3,"Уборка","Введите коректное значение")))</f>
        <v>Введите коректное значение</v>
      </c>
      <c r="Z698" s="0" t="s">
        <v>137</v>
      </c>
      <c r="AA698" s="86"/>
      <c r="AI698" s="88"/>
    </row>
    <row r="699" customFormat="false" ht="15" hidden="false" customHeight="false" outlineLevel="0" collapsed="false">
      <c r="A699" s="59" t="n">
        <v>697</v>
      </c>
      <c r="B699" s="0" t="s">
        <v>136</v>
      </c>
      <c r="C699" s="85" t="n">
        <v>4.9</v>
      </c>
      <c r="D699" s="86" t="n">
        <v>0.645</v>
      </c>
      <c r="E699" s="87" t="n">
        <f aca="false">D699/C699</f>
        <v>0.131632653061224</v>
      </c>
      <c r="F699" s="88" t="n">
        <f aca="false">IF(B699="Предпосевная обработка",300,IF(B699="Внесение удобрений",90,IF(B699="Уборка",1893,"Введите коректное значение")))</f>
        <v>300</v>
      </c>
      <c r="G699" s="88" t="n">
        <v>2270</v>
      </c>
      <c r="H699" s="87" t="n">
        <f aca="false">(F699/G699)*100</f>
        <v>13.215859030837</v>
      </c>
      <c r="I699" s="88" t="n">
        <v>11</v>
      </c>
      <c r="J699" s="87" t="n">
        <f aca="false">C699*L699</f>
        <v>2.156</v>
      </c>
      <c r="K699" s="86" t="n">
        <f aca="false">J699*3.67</f>
        <v>7.91252</v>
      </c>
      <c r="L699" s="86" t="n">
        <v>0.44</v>
      </c>
      <c r="M699" s="87" t="n">
        <f aca="false">(N699*O699)+(P699+Q699+R699)</f>
        <v>251</v>
      </c>
      <c r="N699" s="62" t="n">
        <v>454</v>
      </c>
      <c r="O699" s="0" t="n">
        <f aca="false">IF(Z699="Дизельное топливо",2.6,
 IF(Z699="Бензин",2.3,
 IF(Z699="Минеральные удобрения",0.89, IF(Z699="Пестициды",4.93,
 IF(Z699="Электроэнергия",0.5,"Введите коректное значение" )))))</f>
        <v>0.5</v>
      </c>
      <c r="P699" s="88" t="n">
        <v>14</v>
      </c>
      <c r="Q699" s="88" t="n">
        <v>2</v>
      </c>
      <c r="R699" s="88" t="n">
        <v>8</v>
      </c>
      <c r="S699" s="86" t="n">
        <f aca="false">M699+J699+E699+H699</f>
        <v>266.503491683898</v>
      </c>
      <c r="T699" s="86"/>
      <c r="U699" s="87" t="n">
        <f aca="false">J699-S699</f>
        <v>-264.347491683898</v>
      </c>
      <c r="V699" s="88" t="n">
        <v>56000</v>
      </c>
      <c r="W699" s="73" t="n">
        <v>5.865</v>
      </c>
      <c r="X699" s="87" t="n">
        <f aca="false">(W699+S699)/V699*100</f>
        <v>0.48637230657839</v>
      </c>
      <c r="Y699" s="0" t="str">
        <f aca="false">IF(AB699=1,"Предпосевная обработка",IF(AB699=2,"Внесение удобрений",IF(AB699=3,"Уборка","Введите коректное значение")))</f>
        <v>Введите коректное значение</v>
      </c>
      <c r="Z699" s="0" t="s">
        <v>139</v>
      </c>
      <c r="AA699" s="86"/>
      <c r="AI699" s="88"/>
    </row>
    <row r="700" customFormat="false" ht="15" hidden="false" customHeight="false" outlineLevel="0" collapsed="false">
      <c r="A700" s="59" t="n">
        <v>698</v>
      </c>
      <c r="B700" s="0" t="s">
        <v>134</v>
      </c>
      <c r="C700" s="85" t="n">
        <v>1.2</v>
      </c>
      <c r="D700" s="86" t="n">
        <v>0.645</v>
      </c>
      <c r="E700" s="87" t="n">
        <f aca="false">D700/C700</f>
        <v>0.5375</v>
      </c>
      <c r="F700" s="88" t="n">
        <f aca="false">IF(B700="Предпосевная обработка",300,IF(B700="Внесение удобрений",90,IF(B700="Уборка",1893,"Введите коректное значение")))</f>
        <v>90</v>
      </c>
      <c r="G700" s="88" t="n">
        <v>2207</v>
      </c>
      <c r="H700" s="87" t="n">
        <f aca="false">(F700/G700)*100</f>
        <v>4.07793384685093</v>
      </c>
      <c r="I700" s="88" t="n">
        <v>18</v>
      </c>
      <c r="J700" s="87" t="n">
        <f aca="false">C700*L700</f>
        <v>0.528</v>
      </c>
      <c r="K700" s="86" t="n">
        <f aca="false">J700*3.67</f>
        <v>1.93776</v>
      </c>
      <c r="L700" s="86" t="n">
        <v>0.44</v>
      </c>
      <c r="M700" s="87" t="n">
        <f aca="false">(N700*O700)+(P700+Q700+R700)</f>
        <v>577.2</v>
      </c>
      <c r="N700" s="62" t="n">
        <v>212</v>
      </c>
      <c r="O700" s="0" t="n">
        <f aca="false">IF(Z700="Дизельное топливо",2.6,
 IF(Z700="Бензин",2.3,
 IF(Z700="Минеральные удобрения",0.89, IF(Z700="Пестициды",4.93,
 IF(Z700="Электроэнергия",0.5,"Введите коректное значение" )))))</f>
        <v>2.6</v>
      </c>
      <c r="P700" s="88" t="n">
        <v>15</v>
      </c>
      <c r="Q700" s="88" t="n">
        <v>2</v>
      </c>
      <c r="R700" s="88" t="n">
        <v>9</v>
      </c>
      <c r="S700" s="86" t="n">
        <f aca="false">M700+J700+E700+H700</f>
        <v>582.343433846851</v>
      </c>
      <c r="T700" s="86"/>
      <c r="U700" s="87" t="n">
        <f aca="false">J700-S700</f>
        <v>-581.815433846851</v>
      </c>
      <c r="V700" s="88" t="n">
        <v>62000</v>
      </c>
      <c r="W700" s="73" t="n">
        <v>3.608</v>
      </c>
      <c r="X700" s="87" t="n">
        <f aca="false">(W700+S700)/V700*100</f>
        <v>0.945082957817502</v>
      </c>
      <c r="Y700" s="0" t="str">
        <f aca="false">IF(AB700=1,"Предпосевная обработка",IF(AB700=2,"Внесение удобрений",IF(AB700=3,"Уборка","Введите коректное значение")))</f>
        <v>Введите коректное значение</v>
      </c>
      <c r="Z700" s="0" t="s">
        <v>137</v>
      </c>
      <c r="AA700" s="86"/>
      <c r="AI700" s="88"/>
    </row>
    <row r="701" customFormat="false" ht="15" hidden="false" customHeight="false" outlineLevel="0" collapsed="false">
      <c r="A701" s="59" t="n">
        <v>699</v>
      </c>
      <c r="B701" s="0" t="s">
        <v>134</v>
      </c>
      <c r="C701" s="85" t="n">
        <v>4.3</v>
      </c>
      <c r="D701" s="86" t="n">
        <v>0.645</v>
      </c>
      <c r="E701" s="87" t="n">
        <f aca="false">D701/C701</f>
        <v>0.15</v>
      </c>
      <c r="F701" s="88" t="n">
        <f aca="false">IF(B701="Предпосевная обработка",300,IF(B701="Внесение удобрений",90,IF(B701="Уборка",1893,"Введите коректное значение")))</f>
        <v>90</v>
      </c>
      <c r="G701" s="88" t="n">
        <v>2467</v>
      </c>
      <c r="H701" s="87" t="n">
        <f aca="false">(F701/G701)*100</f>
        <v>3.64815565464127</v>
      </c>
      <c r="I701" s="88" t="n">
        <v>24</v>
      </c>
      <c r="J701" s="87" t="n">
        <f aca="false">C701*L701</f>
        <v>1.892</v>
      </c>
      <c r="K701" s="86" t="n">
        <f aca="false">J701*3.67</f>
        <v>6.94364</v>
      </c>
      <c r="L701" s="86" t="n">
        <v>0.44</v>
      </c>
      <c r="M701" s="87" t="n">
        <f aca="false">(N701*O701)+(P701+Q701+R701)</f>
        <v>265.97</v>
      </c>
      <c r="N701" s="62" t="n">
        <v>273</v>
      </c>
      <c r="O701" s="0" t="n">
        <f aca="false">IF(Z701="Дизельное топливо",2.6,
 IF(Z701="Бензин",2.3,
 IF(Z701="Минеральные удобрения",0.89, IF(Z701="Пестициды",4.93,
 IF(Z701="Электроэнергия",0.5,"Введите коректное значение" )))))</f>
        <v>0.89</v>
      </c>
      <c r="P701" s="88" t="n">
        <v>14</v>
      </c>
      <c r="Q701" s="88" t="n">
        <v>1</v>
      </c>
      <c r="R701" s="88" t="n">
        <v>8</v>
      </c>
      <c r="S701" s="86" t="n">
        <f aca="false">M701+J701+E701+H701</f>
        <v>271.660155654641</v>
      </c>
      <c r="T701" s="86"/>
      <c r="U701" s="87" t="n">
        <f aca="false">J701-S701</f>
        <v>-269.768155654641</v>
      </c>
      <c r="V701" s="88" t="n">
        <v>46000</v>
      </c>
      <c r="W701" s="73" t="n">
        <v>4.959</v>
      </c>
      <c r="X701" s="87" t="n">
        <f aca="false">(W701+S701)/V701*100</f>
        <v>0.601345990553568</v>
      </c>
      <c r="Y701" s="0" t="str">
        <f aca="false">IF(AB701=1,"Предпосевная обработка",IF(AB701=2,"Внесение удобрений",IF(AB701=3,"Уборка","Введите коректное значение")))</f>
        <v>Введите коректное значение</v>
      </c>
      <c r="Z701" s="0" t="s">
        <v>133</v>
      </c>
      <c r="AA701" s="86"/>
      <c r="AI701" s="88"/>
    </row>
    <row r="702" customFormat="false" ht="15" hidden="false" customHeight="false" outlineLevel="0" collapsed="false">
      <c r="A702" s="59" t="n">
        <v>700</v>
      </c>
      <c r="B702" s="0" t="s">
        <v>132</v>
      </c>
      <c r="C702" s="85" t="n">
        <v>4.5</v>
      </c>
      <c r="D702" s="86" t="n">
        <v>0.645</v>
      </c>
      <c r="E702" s="87" t="n">
        <f aca="false">D702/C702</f>
        <v>0.143333333333333</v>
      </c>
      <c r="F702" s="88" t="n">
        <f aca="false">IF(B702="Предпосевная обработка",300,IF(B702="Внесение удобрений",90,IF(B702="Уборка",1893,"Введите коректное значение")))</f>
        <v>1893</v>
      </c>
      <c r="G702" s="88" t="n">
        <v>2318</v>
      </c>
      <c r="H702" s="87" t="n">
        <f aca="false">(F702/G702)*100</f>
        <v>81.665228645384</v>
      </c>
      <c r="I702" s="88" t="n">
        <v>29</v>
      </c>
      <c r="J702" s="87" t="n">
        <f aca="false">C702*L702</f>
        <v>1.98</v>
      </c>
      <c r="K702" s="86" t="n">
        <f aca="false">J702*3.67</f>
        <v>7.2666</v>
      </c>
      <c r="L702" s="86" t="n">
        <v>0.44</v>
      </c>
      <c r="M702" s="87" t="n">
        <f aca="false">(N702*O702)+(P702+Q702+R702)</f>
        <v>237</v>
      </c>
      <c r="N702" s="62" t="n">
        <v>428</v>
      </c>
      <c r="O702" s="0" t="n">
        <f aca="false">IF(Z702="Дизельное топливо",2.6,
 IF(Z702="Бензин",2.3,
 IF(Z702="Минеральные удобрения",0.89, IF(Z702="Пестициды",4.93,
 IF(Z702="Электроэнергия",0.5,"Введите коректное значение" )))))</f>
        <v>0.5</v>
      </c>
      <c r="P702" s="88" t="n">
        <v>14</v>
      </c>
      <c r="Q702" s="88" t="n">
        <v>1</v>
      </c>
      <c r="R702" s="88" t="n">
        <v>8</v>
      </c>
      <c r="S702" s="86" t="n">
        <f aca="false">M702+J702+E702+H702</f>
        <v>320.788561978717</v>
      </c>
      <c r="T702" s="86"/>
      <c r="U702" s="87" t="n">
        <f aca="false">J702-S702</f>
        <v>-318.808561978717</v>
      </c>
      <c r="V702" s="88" t="n">
        <v>62000</v>
      </c>
      <c r="W702" s="73" t="n">
        <v>6.12</v>
      </c>
      <c r="X702" s="87" t="n">
        <f aca="false">(W702+S702)/V702*100</f>
        <v>0.527271874159221</v>
      </c>
      <c r="Y702" s="0" t="str">
        <f aca="false">IF(AB702=1,"Предпосевная обработка",IF(AB702=2,"Внесение удобрений",IF(AB702=3,"Уборка","Введите коректное значение")))</f>
        <v>Введите коректное значение</v>
      </c>
      <c r="Z702" s="0" t="s">
        <v>139</v>
      </c>
      <c r="AA702" s="86"/>
      <c r="AI702" s="88"/>
    </row>
    <row r="703" customFormat="false" ht="15" hidden="false" customHeight="false" outlineLevel="0" collapsed="false">
      <c r="A703" s="59" t="n">
        <v>701</v>
      </c>
      <c r="B703" s="0" t="s">
        <v>136</v>
      </c>
      <c r="C703" s="85" t="n">
        <v>4.5</v>
      </c>
      <c r="D703" s="86" t="n">
        <v>0.645</v>
      </c>
      <c r="E703" s="87" t="n">
        <f aca="false">D703/C703</f>
        <v>0.143333333333333</v>
      </c>
      <c r="F703" s="88" t="n">
        <f aca="false">IF(B703="Предпосевная обработка",300,IF(B703="Внесение удобрений",90,IF(B703="Уборка",1893,"Введите коректное значение")))</f>
        <v>300</v>
      </c>
      <c r="G703" s="88" t="n">
        <v>2367</v>
      </c>
      <c r="H703" s="87" t="n">
        <f aca="false">(F703/G703)*100</f>
        <v>12.6742712294043</v>
      </c>
      <c r="I703" s="88" t="n">
        <v>18</v>
      </c>
      <c r="J703" s="87" t="n">
        <f aca="false">C703*L703</f>
        <v>1.98</v>
      </c>
      <c r="K703" s="86" t="n">
        <f aca="false">J703*3.67</f>
        <v>7.2666</v>
      </c>
      <c r="L703" s="86" t="n">
        <v>0.44</v>
      </c>
      <c r="M703" s="87" t="n">
        <f aca="false">(N703*O703)+(P703+Q703+R703)</f>
        <v>190</v>
      </c>
      <c r="N703" s="62" t="n">
        <v>334</v>
      </c>
      <c r="O703" s="0" t="n">
        <f aca="false">IF(Z703="Дизельное топливо",2.6,
 IF(Z703="Бензин",2.3,
 IF(Z703="Минеральные удобрения",0.89, IF(Z703="Пестициды",4.93,
 IF(Z703="Электроэнергия",0.5,"Введите коректное значение" )))))</f>
        <v>0.5</v>
      </c>
      <c r="P703" s="88" t="n">
        <v>12</v>
      </c>
      <c r="Q703" s="88" t="n">
        <v>2</v>
      </c>
      <c r="R703" s="88" t="n">
        <v>9</v>
      </c>
      <c r="S703" s="86" t="n">
        <f aca="false">M703+J703+E703+H703</f>
        <v>204.797604562738</v>
      </c>
      <c r="T703" s="86"/>
      <c r="U703" s="87" t="n">
        <f aca="false">J703-S703</f>
        <v>-202.817604562738</v>
      </c>
      <c r="V703" s="88" t="n">
        <v>57000</v>
      </c>
      <c r="W703" s="73" t="n">
        <v>6.052</v>
      </c>
      <c r="X703" s="87" t="n">
        <f aca="false">(W703+S703)/V703*100</f>
        <v>0.369911586952171</v>
      </c>
      <c r="Y703" s="0" t="str">
        <f aca="false">IF(AB703=1,"Предпосевная обработка",IF(AB703=2,"Внесение удобрений",IF(AB703=3,"Уборка","Введите коректное значение")))</f>
        <v>Введите коректное значение</v>
      </c>
      <c r="Z703" s="0" t="s">
        <v>139</v>
      </c>
      <c r="AA703" s="86"/>
      <c r="AI703" s="88"/>
    </row>
    <row r="704" customFormat="false" ht="15" hidden="false" customHeight="false" outlineLevel="0" collapsed="false">
      <c r="A704" s="59" t="n">
        <v>702</v>
      </c>
      <c r="B704" s="0" t="s">
        <v>134</v>
      </c>
      <c r="C704" s="85" t="n">
        <v>1.9</v>
      </c>
      <c r="D704" s="86" t="n">
        <v>0.645</v>
      </c>
      <c r="E704" s="87" t="n">
        <f aca="false">D704/C704</f>
        <v>0.339473684210526</v>
      </c>
      <c r="F704" s="88" t="n">
        <f aca="false">IF(B704="Предпосевная обработка",300,IF(B704="Внесение удобрений",90,IF(B704="Уборка",1893,"Введите коректное значение")))</f>
        <v>90</v>
      </c>
      <c r="G704" s="88" t="n">
        <v>2336</v>
      </c>
      <c r="H704" s="87" t="n">
        <f aca="false">(F704/G704)*100</f>
        <v>3.8527397260274</v>
      </c>
      <c r="I704" s="88" t="n">
        <v>29</v>
      </c>
      <c r="J704" s="87" t="n">
        <f aca="false">C704*L704</f>
        <v>0.836</v>
      </c>
      <c r="K704" s="86" t="n">
        <f aca="false">J704*3.67</f>
        <v>3.06812</v>
      </c>
      <c r="L704" s="86" t="n">
        <v>0.44</v>
      </c>
      <c r="M704" s="87" t="n">
        <f aca="false">(N704*O704)+(P704+Q704+R704)</f>
        <v>395.36</v>
      </c>
      <c r="N704" s="62" t="n">
        <v>424</v>
      </c>
      <c r="O704" s="0" t="n">
        <f aca="false">IF(Z704="Дизельное топливо",2.6,
 IF(Z704="Бензин",2.3,
 IF(Z704="Минеральные удобрения",0.89, IF(Z704="Пестициды",4.93,
 IF(Z704="Электроэнергия",0.5,"Введите коректное значение" )))))</f>
        <v>0.89</v>
      </c>
      <c r="P704" s="88" t="n">
        <v>10</v>
      </c>
      <c r="Q704" s="88" t="n">
        <v>1</v>
      </c>
      <c r="R704" s="88" t="n">
        <v>7</v>
      </c>
      <c r="S704" s="86" t="n">
        <f aca="false">M704+J704+E704+H704</f>
        <v>400.388213410238</v>
      </c>
      <c r="T704" s="86"/>
      <c r="U704" s="87" t="n">
        <f aca="false">J704-S704</f>
        <v>-399.552213410238</v>
      </c>
      <c r="V704" s="88" t="n">
        <v>54000</v>
      </c>
      <c r="W704" s="73" t="n">
        <v>4.278</v>
      </c>
      <c r="X704" s="87" t="n">
        <f aca="false">(W704+S704)/V704*100</f>
        <v>0.749381876685626</v>
      </c>
      <c r="Y704" s="0" t="str">
        <f aca="false">IF(AB704=1,"Предпосевная обработка",IF(AB704=2,"Внесение удобрений",IF(AB704=3,"Уборка","Введите коректное значение")))</f>
        <v>Введите коректное значение</v>
      </c>
      <c r="Z704" s="0" t="s">
        <v>133</v>
      </c>
      <c r="AA704" s="86"/>
      <c r="AI704" s="88"/>
    </row>
    <row r="705" customFormat="false" ht="15" hidden="false" customHeight="false" outlineLevel="0" collapsed="false">
      <c r="A705" s="59" t="n">
        <v>703</v>
      </c>
      <c r="B705" s="0" t="s">
        <v>134</v>
      </c>
      <c r="C705" s="85" t="n">
        <v>7.1</v>
      </c>
      <c r="D705" s="86" t="n">
        <v>0.645</v>
      </c>
      <c r="E705" s="87" t="n">
        <f aca="false">D705/C705</f>
        <v>0.0908450704225352</v>
      </c>
      <c r="F705" s="88" t="n">
        <f aca="false">IF(B705="Предпосевная обработка",300,IF(B705="Внесение удобрений",90,IF(B705="Уборка",1893,"Введите коректное значение")))</f>
        <v>90</v>
      </c>
      <c r="G705" s="88" t="n">
        <v>2176</v>
      </c>
      <c r="H705" s="87" t="n">
        <f aca="false">(F705/G705)*100</f>
        <v>4.13602941176471</v>
      </c>
      <c r="I705" s="88" t="n">
        <v>29</v>
      </c>
      <c r="J705" s="87" t="n">
        <f aca="false">C705*L705</f>
        <v>3.124</v>
      </c>
      <c r="K705" s="86" t="n">
        <f aca="false">J705*3.67</f>
        <v>11.46508</v>
      </c>
      <c r="L705" s="86" t="n">
        <v>0.44</v>
      </c>
      <c r="M705" s="87" t="n">
        <f aca="false">(N705*O705)+(P705+Q705+R705)</f>
        <v>660.9</v>
      </c>
      <c r="N705" s="62" t="n">
        <v>130</v>
      </c>
      <c r="O705" s="0" t="n">
        <f aca="false">IF(Z705="Дизельное топливо",2.6,
 IF(Z705="Бензин",2.3,
 IF(Z705="Минеральные удобрения",0.89, IF(Z705="Пестициды",4.93,
 IF(Z705="Электроэнергия",0.5,"Введите коректное значение" )))))</f>
        <v>4.93</v>
      </c>
      <c r="P705" s="88" t="n">
        <v>10</v>
      </c>
      <c r="Q705" s="88" t="n">
        <v>2</v>
      </c>
      <c r="R705" s="88" t="n">
        <v>8</v>
      </c>
      <c r="S705" s="86" t="n">
        <f aca="false">M705+J705+E705+H705</f>
        <v>668.250874482187</v>
      </c>
      <c r="T705" s="86"/>
      <c r="U705" s="87" t="n">
        <f aca="false">J705-S705</f>
        <v>-665.126874482187</v>
      </c>
      <c r="V705" s="88" t="n">
        <v>64000</v>
      </c>
      <c r="W705" s="73" t="n">
        <v>5.655</v>
      </c>
      <c r="X705" s="87" t="n">
        <f aca="false">(W705+S705)/V705*100</f>
        <v>1.05297792887842</v>
      </c>
      <c r="Y705" s="0" t="str">
        <f aca="false">IF(AB705=1,"Предпосевная обработка",IF(AB705=2,"Внесение удобрений",IF(AB705=3,"Уборка","Введите коректное значение")))</f>
        <v>Введите коректное значение</v>
      </c>
      <c r="Z705" s="0" t="s">
        <v>138</v>
      </c>
      <c r="AA705" s="86"/>
      <c r="AI705" s="88"/>
    </row>
    <row r="706" customFormat="false" ht="15" hidden="false" customHeight="false" outlineLevel="0" collapsed="false">
      <c r="A706" s="59" t="n">
        <v>704</v>
      </c>
      <c r="B706" s="0" t="s">
        <v>132</v>
      </c>
      <c r="C706" s="85" t="n">
        <v>4.2</v>
      </c>
      <c r="D706" s="86" t="n">
        <v>0.645</v>
      </c>
      <c r="E706" s="87" t="n">
        <f aca="false">D706/C706</f>
        <v>0.153571428571429</v>
      </c>
      <c r="F706" s="88" t="n">
        <f aca="false">IF(B706="Предпосевная обработка",300,IF(B706="Внесение удобрений",90,IF(B706="Уборка",1893,"Введите коректное значение")))</f>
        <v>1893</v>
      </c>
      <c r="G706" s="88" t="n">
        <v>2177</v>
      </c>
      <c r="H706" s="87" t="n">
        <f aca="false">(F706/G706)*100</f>
        <v>86.9545245751034</v>
      </c>
      <c r="I706" s="88" t="n">
        <v>22</v>
      </c>
      <c r="J706" s="87" t="n">
        <f aca="false">C706*L706</f>
        <v>1.848</v>
      </c>
      <c r="K706" s="86" t="n">
        <f aca="false">J706*3.67</f>
        <v>6.78216</v>
      </c>
      <c r="L706" s="86" t="n">
        <v>0.44</v>
      </c>
      <c r="M706" s="87" t="n">
        <f aca="false">(N706*O706)+(P706+Q706+R706)</f>
        <v>192</v>
      </c>
      <c r="N706" s="62" t="n">
        <v>346</v>
      </c>
      <c r="O706" s="0" t="n">
        <f aca="false">IF(Z706="Дизельное топливо",2.6,
 IF(Z706="Бензин",2.3,
 IF(Z706="Минеральные удобрения",0.89, IF(Z706="Пестициды",4.93,
 IF(Z706="Электроэнергия",0.5,"Введите коректное значение" )))))</f>
        <v>0.5</v>
      </c>
      <c r="P706" s="88" t="n">
        <v>10</v>
      </c>
      <c r="Q706" s="88" t="n">
        <v>2</v>
      </c>
      <c r="R706" s="88" t="n">
        <v>7</v>
      </c>
      <c r="S706" s="86" t="n">
        <f aca="false">M706+J706+E706+H706</f>
        <v>280.956096003675</v>
      </c>
      <c r="T706" s="86"/>
      <c r="U706" s="87" t="n">
        <f aca="false">J706-S706</f>
        <v>-279.108096003675</v>
      </c>
      <c r="V706" s="88" t="n">
        <v>51000</v>
      </c>
      <c r="W706" s="73" t="n">
        <v>4.482</v>
      </c>
      <c r="X706" s="87" t="n">
        <f aca="false">(W706+S706)/V706*100</f>
        <v>0.559682541183676</v>
      </c>
      <c r="Y706" s="0" t="str">
        <f aca="false">IF(AB706=1,"Предпосевная обработка",IF(AB706=2,"Внесение удобрений",IF(AB706=3,"Уборка","Введите коректное значение")))</f>
        <v>Введите коректное значение</v>
      </c>
      <c r="Z706" s="0" t="s">
        <v>139</v>
      </c>
      <c r="AA706" s="86"/>
      <c r="AI706" s="88"/>
    </row>
    <row r="707" customFormat="false" ht="15" hidden="false" customHeight="false" outlineLevel="0" collapsed="false">
      <c r="A707" s="59" t="n">
        <v>705</v>
      </c>
      <c r="B707" s="0" t="s">
        <v>136</v>
      </c>
      <c r="C707" s="85" t="n">
        <v>2</v>
      </c>
      <c r="D707" s="86" t="n">
        <v>0.645</v>
      </c>
      <c r="E707" s="87" t="n">
        <f aca="false">D707/C707</f>
        <v>0.3225</v>
      </c>
      <c r="F707" s="88" t="n">
        <f aca="false">IF(B707="Предпосевная обработка",300,IF(B707="Внесение удобрений",90,IF(B707="Уборка",1893,"Введите коректное значение")))</f>
        <v>300</v>
      </c>
      <c r="G707" s="88" t="n">
        <v>2500</v>
      </c>
      <c r="H707" s="87" t="n">
        <f aca="false">(F707/G707)*100</f>
        <v>12</v>
      </c>
      <c r="I707" s="88" t="n">
        <v>16</v>
      </c>
      <c r="J707" s="87" t="n">
        <f aca="false">C707*L707</f>
        <v>0.88</v>
      </c>
      <c r="K707" s="86" t="n">
        <f aca="false">J707*3.67</f>
        <v>3.2296</v>
      </c>
      <c r="L707" s="86" t="n">
        <v>0.44</v>
      </c>
      <c r="M707" s="87" t="n">
        <f aca="false">(N707*O707)+(P707+Q707+R707)</f>
        <v>918.26</v>
      </c>
      <c r="N707" s="62" t="n">
        <v>182</v>
      </c>
      <c r="O707" s="0" t="n">
        <f aca="false">IF(Z707="Дизельное топливо",2.6,
 IF(Z707="Бензин",2.3,
 IF(Z707="Минеральные удобрения",0.89, IF(Z707="Пестициды",4.93,
 IF(Z707="Электроэнергия",0.5,"Введите коректное значение" )))))</f>
        <v>4.93</v>
      </c>
      <c r="P707" s="88" t="n">
        <v>10</v>
      </c>
      <c r="Q707" s="88" t="n">
        <v>2</v>
      </c>
      <c r="R707" s="88" t="n">
        <v>9</v>
      </c>
      <c r="S707" s="86" t="n">
        <f aca="false">M707+J707+E707+H707</f>
        <v>931.4625</v>
      </c>
      <c r="T707" s="86"/>
      <c r="U707" s="87" t="n">
        <f aca="false">J707-S707</f>
        <v>-930.5825</v>
      </c>
      <c r="V707" s="88" t="n">
        <v>60000</v>
      </c>
      <c r="W707" s="73" t="n">
        <v>6.808</v>
      </c>
      <c r="X707" s="87" t="n">
        <f aca="false">(W707+S707)/V707*100</f>
        <v>1.56378416666667</v>
      </c>
      <c r="Y707" s="0" t="str">
        <f aca="false">IF(AB707=1,"Предпосевная обработка",IF(AB707=2,"Внесение удобрений",IF(AB707=3,"Уборка","Введите коректное значение")))</f>
        <v>Введите коректное значение</v>
      </c>
      <c r="Z707" s="0" t="s">
        <v>138</v>
      </c>
      <c r="AA707" s="86"/>
      <c r="AI707" s="88"/>
    </row>
    <row r="708" customFormat="false" ht="15" hidden="false" customHeight="false" outlineLevel="0" collapsed="false">
      <c r="A708" s="59" t="n">
        <v>706</v>
      </c>
      <c r="B708" s="0" t="s">
        <v>134</v>
      </c>
      <c r="C708" s="85" t="n">
        <v>1.4</v>
      </c>
      <c r="D708" s="86" t="n">
        <v>0.645</v>
      </c>
      <c r="E708" s="87" t="n">
        <f aca="false">D708/C708</f>
        <v>0.460714285714286</v>
      </c>
      <c r="F708" s="88" t="n">
        <f aca="false">IF(B708="Предпосевная обработка",300,IF(B708="Внесение удобрений",90,IF(B708="Уборка",1893,"Введите коректное значение")))</f>
        <v>90</v>
      </c>
      <c r="G708" s="88" t="n">
        <v>2418</v>
      </c>
      <c r="H708" s="87" t="n">
        <f aca="false">(F708/G708)*100</f>
        <v>3.72208436724566</v>
      </c>
      <c r="I708" s="88" t="n">
        <v>30</v>
      </c>
      <c r="J708" s="87" t="n">
        <f aca="false">C708*L708</f>
        <v>0.616</v>
      </c>
      <c r="K708" s="86" t="n">
        <f aca="false">J708*3.67</f>
        <v>2.26072</v>
      </c>
      <c r="L708" s="86" t="n">
        <v>0.44</v>
      </c>
      <c r="M708" s="87" t="n">
        <f aca="false">(N708*O708)+(P708+Q708+R708)</f>
        <v>391.02</v>
      </c>
      <c r="N708" s="62" t="n">
        <v>418</v>
      </c>
      <c r="O708" s="0" t="n">
        <f aca="false">IF(Z708="Дизельное топливо",2.6,
 IF(Z708="Бензин",2.3,
 IF(Z708="Минеральные удобрения",0.89, IF(Z708="Пестициды",4.93,
 IF(Z708="Электроэнергия",0.5,"Введите коректное значение" )))))</f>
        <v>0.89</v>
      </c>
      <c r="P708" s="88" t="n">
        <v>11</v>
      </c>
      <c r="Q708" s="88" t="n">
        <v>1</v>
      </c>
      <c r="R708" s="88" t="n">
        <v>7</v>
      </c>
      <c r="S708" s="86" t="n">
        <f aca="false">M708+J708+E708+H708</f>
        <v>395.81879865296</v>
      </c>
      <c r="T708" s="86"/>
      <c r="U708" s="87" t="n">
        <f aca="false">J708-S708</f>
        <v>-395.20279865296</v>
      </c>
      <c r="V708" s="88" t="n">
        <v>45000</v>
      </c>
      <c r="W708" s="73" t="n">
        <v>4.23</v>
      </c>
      <c r="X708" s="87" t="n">
        <f aca="false">(W708+S708)/V708*100</f>
        <v>0.888997330339911</v>
      </c>
      <c r="Y708" s="0" t="str">
        <f aca="false">IF(AB708=1,"Предпосевная обработка",IF(AB708=2,"Внесение удобрений",IF(AB708=3,"Уборка","Введите коректное значение")))</f>
        <v>Введите коректное значение</v>
      </c>
      <c r="Z708" s="0" t="s">
        <v>133</v>
      </c>
      <c r="AA708" s="86"/>
      <c r="AI708" s="88"/>
    </row>
    <row r="709" customFormat="false" ht="15" hidden="false" customHeight="false" outlineLevel="0" collapsed="false">
      <c r="A709" s="59" t="n">
        <v>707</v>
      </c>
      <c r="B709" s="0" t="s">
        <v>136</v>
      </c>
      <c r="C709" s="85" t="n">
        <v>2</v>
      </c>
      <c r="D709" s="86" t="n">
        <v>0.645</v>
      </c>
      <c r="E709" s="87" t="n">
        <f aca="false">D709/C709</f>
        <v>0.3225</v>
      </c>
      <c r="F709" s="88" t="n">
        <f aca="false">IF(B709="Предпосевная обработка",300,IF(B709="Внесение удобрений",90,IF(B709="Уборка",1893,"Введите коректное значение")))</f>
        <v>300</v>
      </c>
      <c r="G709" s="88" t="n">
        <v>2400</v>
      </c>
      <c r="H709" s="87" t="n">
        <f aca="false">(F709/G709)*100</f>
        <v>12.5</v>
      </c>
      <c r="I709" s="88" t="n">
        <v>12</v>
      </c>
      <c r="J709" s="87" t="n">
        <f aca="false">C709*L709</f>
        <v>0.88</v>
      </c>
      <c r="K709" s="86" t="n">
        <f aca="false">J709*3.67</f>
        <v>3.2296</v>
      </c>
      <c r="L709" s="86" t="n">
        <v>0.44</v>
      </c>
      <c r="M709" s="87" t="n">
        <f aca="false">(N709*O709)+(P709+Q709+R709)</f>
        <v>1083.95</v>
      </c>
      <c r="N709" s="62" t="n">
        <v>215</v>
      </c>
      <c r="O709" s="0" t="n">
        <f aca="false">IF(Z709="Дизельное топливо",2.6,
 IF(Z709="Бензин",2.3,
 IF(Z709="Минеральные удобрения",0.89, IF(Z709="Пестициды",4.93,
 IF(Z709="Электроэнергия",0.5,"Введите коректное значение" )))))</f>
        <v>4.93</v>
      </c>
      <c r="P709" s="88" t="n">
        <v>14</v>
      </c>
      <c r="Q709" s="88" t="n">
        <v>2</v>
      </c>
      <c r="R709" s="88" t="n">
        <v>8</v>
      </c>
      <c r="S709" s="86" t="n">
        <f aca="false">M709+J709+E709+H709</f>
        <v>1097.6525</v>
      </c>
      <c r="T709" s="86"/>
      <c r="U709" s="87" t="n">
        <f aca="false">J709-S709</f>
        <v>-1096.7725</v>
      </c>
      <c r="V709" s="88" t="n">
        <v>58000</v>
      </c>
      <c r="W709" s="73" t="n">
        <v>5.34</v>
      </c>
      <c r="X709" s="87" t="n">
        <f aca="false">(W709+S709)/V709*100</f>
        <v>1.90171120689655</v>
      </c>
      <c r="Y709" s="0" t="str">
        <f aca="false">IF(AB709=1,"Предпосевная обработка",IF(AB709=2,"Внесение удобрений",IF(AB709=3,"Уборка","Введите коректное значение")))</f>
        <v>Введите коректное значение</v>
      </c>
      <c r="Z709" s="0" t="s">
        <v>138</v>
      </c>
      <c r="AA709" s="86"/>
      <c r="AI709" s="88"/>
    </row>
    <row r="710" customFormat="false" ht="15" hidden="false" customHeight="false" outlineLevel="0" collapsed="false">
      <c r="A710" s="59" t="n">
        <v>708</v>
      </c>
      <c r="B710" s="0" t="s">
        <v>132</v>
      </c>
      <c r="C710" s="85" t="n">
        <v>4.7</v>
      </c>
      <c r="D710" s="86" t="n">
        <v>0.645</v>
      </c>
      <c r="E710" s="87" t="n">
        <f aca="false">D710/C710</f>
        <v>0.137234042553192</v>
      </c>
      <c r="F710" s="88" t="n">
        <f aca="false">IF(B710="Предпосевная обработка",300,IF(B710="Внесение удобрений",90,IF(B710="Уборка",1893,"Введите коректное значение")))</f>
        <v>1893</v>
      </c>
      <c r="G710" s="88" t="n">
        <v>2490</v>
      </c>
      <c r="H710" s="87" t="n">
        <f aca="false">(F710/G710)*100</f>
        <v>76.0240963855422</v>
      </c>
      <c r="I710" s="88" t="n">
        <v>29</v>
      </c>
      <c r="J710" s="87" t="n">
        <f aca="false">C710*L710</f>
        <v>2.068</v>
      </c>
      <c r="K710" s="86" t="n">
        <f aca="false">J710*3.67</f>
        <v>7.58956</v>
      </c>
      <c r="L710" s="86" t="n">
        <v>0.44</v>
      </c>
      <c r="M710" s="87" t="n">
        <f aca="false">(N710*O710)+(P710+Q710+R710)</f>
        <v>1255.5</v>
      </c>
      <c r="N710" s="62" t="n">
        <v>250</v>
      </c>
      <c r="O710" s="0" t="n">
        <f aca="false">IF(Z710="Дизельное топливо",2.6,
 IF(Z710="Бензин",2.3,
 IF(Z710="Минеральные удобрения",0.89, IF(Z710="Пестициды",4.93,
 IF(Z710="Электроэнергия",0.5,"Введите коректное значение" )))))</f>
        <v>4.93</v>
      </c>
      <c r="P710" s="88" t="n">
        <v>14</v>
      </c>
      <c r="Q710" s="88" t="n">
        <v>2</v>
      </c>
      <c r="R710" s="88" t="n">
        <v>7</v>
      </c>
      <c r="S710" s="86" t="n">
        <f aca="false">M710+J710+E710+H710</f>
        <v>1333.7293304281</v>
      </c>
      <c r="T710" s="86"/>
      <c r="U710" s="87" t="n">
        <f aca="false">J710-S710</f>
        <v>-1331.6613304281</v>
      </c>
      <c r="V710" s="88" t="n">
        <v>58000</v>
      </c>
      <c r="W710" s="73" t="n">
        <v>5.785</v>
      </c>
      <c r="X710" s="87" t="n">
        <f aca="false">(W710+S710)/V710*100</f>
        <v>2.30950746625534</v>
      </c>
      <c r="Y710" s="0" t="str">
        <f aca="false">IF(AB710=1,"Предпосевная обработка",IF(AB710=2,"Внесение удобрений",IF(AB710=3,"Уборка","Введите коректное значение")))</f>
        <v>Введите коректное значение</v>
      </c>
      <c r="Z710" s="0" t="s">
        <v>138</v>
      </c>
      <c r="AA710" s="86"/>
      <c r="AI710" s="88"/>
    </row>
    <row r="711" customFormat="false" ht="15" hidden="false" customHeight="false" outlineLevel="0" collapsed="false">
      <c r="A711" s="59" t="n">
        <v>709</v>
      </c>
      <c r="B711" s="0" t="s">
        <v>136</v>
      </c>
      <c r="C711" s="85" t="n">
        <v>4.7</v>
      </c>
      <c r="D711" s="86" t="n">
        <v>0.645</v>
      </c>
      <c r="E711" s="87" t="n">
        <f aca="false">D711/C711</f>
        <v>0.137234042553192</v>
      </c>
      <c r="F711" s="88" t="n">
        <f aca="false">IF(B711="Предпосевная обработка",300,IF(B711="Внесение удобрений",90,IF(B711="Уборка",1893,"Введите коректное значение")))</f>
        <v>300</v>
      </c>
      <c r="G711" s="88" t="n">
        <v>2491</v>
      </c>
      <c r="H711" s="87" t="n">
        <f aca="false">(F711/G711)*100</f>
        <v>12.0433560818948</v>
      </c>
      <c r="I711" s="88" t="n">
        <v>21</v>
      </c>
      <c r="J711" s="87" t="n">
        <f aca="false">C711*L711</f>
        <v>2.068</v>
      </c>
      <c r="K711" s="86" t="n">
        <f aca="false">J711*3.67</f>
        <v>7.58956</v>
      </c>
      <c r="L711" s="86" t="n">
        <v>0.44</v>
      </c>
      <c r="M711" s="87" t="n">
        <f aca="false">(N711*O711)+(P711+Q711+R711)</f>
        <v>914.8</v>
      </c>
      <c r="N711" s="62" t="n">
        <v>343</v>
      </c>
      <c r="O711" s="0" t="n">
        <f aca="false">IF(Z711="Дизельное топливо",2.6,
 IF(Z711="Бензин",2.3,
 IF(Z711="Минеральные удобрения",0.89, IF(Z711="Пестициды",4.93,
 IF(Z711="Электроэнергия",0.5,"Введите коректное значение" )))))</f>
        <v>2.6</v>
      </c>
      <c r="P711" s="88" t="n">
        <v>15</v>
      </c>
      <c r="Q711" s="88" t="n">
        <v>1</v>
      </c>
      <c r="R711" s="88" t="n">
        <v>7</v>
      </c>
      <c r="S711" s="86" t="n">
        <f aca="false">M711+J711+E711+H711</f>
        <v>929.048590124448</v>
      </c>
      <c r="T711" s="86"/>
      <c r="U711" s="87" t="n">
        <f aca="false">J711-S711</f>
        <v>-926.980590124448</v>
      </c>
      <c r="V711" s="88" t="n">
        <v>49000</v>
      </c>
      <c r="W711" s="73" t="n">
        <v>5.429</v>
      </c>
      <c r="X711" s="87" t="n">
        <f aca="false">(W711+S711)/V711*100</f>
        <v>1.90709712270296</v>
      </c>
      <c r="Y711" s="0" t="str">
        <f aca="false">IF(AB711=1,"Предпосевная обработка",IF(AB711=2,"Внесение удобрений",IF(AB711=3,"Уборка","Введите коректное значение")))</f>
        <v>Введите коректное значение</v>
      </c>
      <c r="Z711" s="0" t="s">
        <v>137</v>
      </c>
      <c r="AA711" s="86"/>
      <c r="AI711" s="88"/>
    </row>
    <row r="712" customFormat="false" ht="15" hidden="false" customHeight="false" outlineLevel="0" collapsed="false">
      <c r="A712" s="59" t="n">
        <v>710</v>
      </c>
      <c r="B712" s="0" t="s">
        <v>132</v>
      </c>
      <c r="C712" s="85" t="n">
        <v>1.6</v>
      </c>
      <c r="D712" s="86" t="n">
        <v>0.645</v>
      </c>
      <c r="E712" s="87" t="n">
        <f aca="false">D712/C712</f>
        <v>0.403125</v>
      </c>
      <c r="F712" s="88" t="n">
        <f aca="false">IF(B712="Предпосевная обработка",300,IF(B712="Внесение удобрений",90,IF(B712="Уборка",1893,"Введите коректное значение")))</f>
        <v>1893</v>
      </c>
      <c r="G712" s="88" t="n">
        <v>2144</v>
      </c>
      <c r="H712" s="87" t="n">
        <f aca="false">(F712/G712)*100</f>
        <v>88.2929104477612</v>
      </c>
      <c r="I712" s="88" t="n">
        <v>12</v>
      </c>
      <c r="J712" s="87" t="n">
        <f aca="false">C712*L712</f>
        <v>0.704</v>
      </c>
      <c r="K712" s="86" t="n">
        <f aca="false">J712*3.67</f>
        <v>2.58368</v>
      </c>
      <c r="L712" s="86" t="n">
        <v>0.44</v>
      </c>
      <c r="M712" s="87" t="n">
        <f aca="false">(N712*O712)+(P712+Q712+R712)</f>
        <v>141.26</v>
      </c>
      <c r="N712" s="62" t="n">
        <v>134</v>
      </c>
      <c r="O712" s="0" t="n">
        <f aca="false">IF(Z712="Дизельное топливо",2.6,
 IF(Z712="Бензин",2.3,
 IF(Z712="Минеральные удобрения",0.89, IF(Z712="Пестициды",4.93,
 IF(Z712="Электроэнергия",0.5,"Введите коректное значение" )))))</f>
        <v>0.89</v>
      </c>
      <c r="P712" s="88" t="n">
        <v>13</v>
      </c>
      <c r="Q712" s="88" t="n">
        <v>2</v>
      </c>
      <c r="R712" s="88" t="n">
        <v>7</v>
      </c>
      <c r="S712" s="86" t="n">
        <f aca="false">M712+J712+E712+H712</f>
        <v>230.660035447761</v>
      </c>
      <c r="T712" s="86"/>
      <c r="U712" s="87" t="n">
        <f aca="false">J712-S712</f>
        <v>-229.956035447761</v>
      </c>
      <c r="V712" s="88" t="n">
        <v>64000</v>
      </c>
      <c r="W712" s="73" t="n">
        <v>5.676</v>
      </c>
      <c r="X712" s="87" t="n">
        <f aca="false">(W712+S712)/V712*100</f>
        <v>0.369275055387127</v>
      </c>
      <c r="Y712" s="0" t="str">
        <f aca="false">IF(AB712=1,"Предпосевная обработка",IF(AB712=2,"Внесение удобрений",IF(AB712=3,"Уборка","Введите коректное значение")))</f>
        <v>Введите коректное значение</v>
      </c>
      <c r="Z712" s="0" t="s">
        <v>133</v>
      </c>
      <c r="AA712" s="86"/>
      <c r="AI712" s="88"/>
    </row>
    <row r="713" customFormat="false" ht="15" hidden="false" customHeight="false" outlineLevel="0" collapsed="false">
      <c r="A713" s="59" t="n">
        <v>711</v>
      </c>
      <c r="B713" s="0" t="s">
        <v>132</v>
      </c>
      <c r="C713" s="85" t="n">
        <v>5.3</v>
      </c>
      <c r="D713" s="86" t="n">
        <v>0.645</v>
      </c>
      <c r="E713" s="87" t="n">
        <f aca="false">D713/C713</f>
        <v>0.121698113207547</v>
      </c>
      <c r="F713" s="88" t="n">
        <f aca="false">IF(B713="Предпосевная обработка",300,IF(B713="Внесение удобрений",90,IF(B713="Уборка",1893,"Введите коректное значение")))</f>
        <v>1893</v>
      </c>
      <c r="G713" s="88" t="n">
        <v>2205</v>
      </c>
      <c r="H713" s="87" t="n">
        <f aca="false">(F713/G713)*100</f>
        <v>85.8503401360544</v>
      </c>
      <c r="I713" s="88" t="n">
        <v>18</v>
      </c>
      <c r="J713" s="87" t="n">
        <f aca="false">C713*L713</f>
        <v>2.332</v>
      </c>
      <c r="K713" s="86" t="n">
        <f aca="false">J713*3.67</f>
        <v>8.55844</v>
      </c>
      <c r="L713" s="86" t="n">
        <v>0.44</v>
      </c>
      <c r="M713" s="87" t="n">
        <f aca="false">(N713*O713)+(P713+Q713+R713)</f>
        <v>186.5</v>
      </c>
      <c r="N713" s="62" t="n">
        <v>327</v>
      </c>
      <c r="O713" s="0" t="n">
        <f aca="false">IF(Z713="Дизельное топливо",2.6,
 IF(Z713="Бензин",2.3,
 IF(Z713="Минеральные удобрения",0.89, IF(Z713="Пестициды",4.93,
 IF(Z713="Электроэнергия",0.5,"Введите коректное значение" )))))</f>
        <v>0.5</v>
      </c>
      <c r="P713" s="88" t="n">
        <v>15</v>
      </c>
      <c r="Q713" s="88" t="n">
        <v>1</v>
      </c>
      <c r="R713" s="88" t="n">
        <v>7</v>
      </c>
      <c r="S713" s="86" t="n">
        <f aca="false">M713+J713+E713+H713</f>
        <v>274.804038249262</v>
      </c>
      <c r="T713" s="86"/>
      <c r="U713" s="87" t="n">
        <f aca="false">J713-S713</f>
        <v>-272.472038249262</v>
      </c>
      <c r="V713" s="88" t="n">
        <v>62000</v>
      </c>
      <c r="W713" s="73" t="n">
        <v>3.916</v>
      </c>
      <c r="X713" s="87" t="n">
        <f aca="false">(W713+S713)/V713*100</f>
        <v>0.449548448789132</v>
      </c>
      <c r="Y713" s="0" t="str">
        <f aca="false">IF(AB713=1,"Предпосевная обработка",IF(AB713=2,"Внесение удобрений",IF(AB713=3,"Уборка","Введите коректное значение")))</f>
        <v>Введите коректное значение</v>
      </c>
      <c r="Z713" s="0" t="s">
        <v>139</v>
      </c>
      <c r="AA713" s="86"/>
      <c r="AI713" s="88"/>
    </row>
    <row r="714" customFormat="false" ht="15" hidden="false" customHeight="false" outlineLevel="0" collapsed="false">
      <c r="A714" s="59" t="n">
        <v>712</v>
      </c>
      <c r="B714" s="0" t="s">
        <v>134</v>
      </c>
      <c r="C714" s="85" t="n">
        <v>2</v>
      </c>
      <c r="D714" s="86" t="n">
        <v>0.645</v>
      </c>
      <c r="E714" s="87" t="n">
        <f aca="false">D714/C714</f>
        <v>0.3225</v>
      </c>
      <c r="F714" s="88" t="n">
        <f aca="false">IF(B714="Предпосевная обработка",300,IF(B714="Внесение удобрений",90,IF(B714="Уборка",1893,"Введите коректное значение")))</f>
        <v>90</v>
      </c>
      <c r="G714" s="88" t="n">
        <v>2436</v>
      </c>
      <c r="H714" s="87" t="n">
        <f aca="false">(F714/G714)*100</f>
        <v>3.69458128078818</v>
      </c>
      <c r="I714" s="88" t="n">
        <v>13</v>
      </c>
      <c r="J714" s="87" t="n">
        <f aca="false">C714*L714</f>
        <v>0.88</v>
      </c>
      <c r="K714" s="86" t="n">
        <f aca="false">J714*3.67</f>
        <v>3.2296</v>
      </c>
      <c r="L714" s="86" t="n">
        <v>0.44</v>
      </c>
      <c r="M714" s="87" t="n">
        <f aca="false">(N714*O714)+(P714+Q714+R714)</f>
        <v>402.25</v>
      </c>
      <c r="N714" s="62" t="n">
        <v>425</v>
      </c>
      <c r="O714" s="0" t="n">
        <f aca="false">IF(Z714="Дизельное топливо",2.6,
 IF(Z714="Бензин",2.3,
 IF(Z714="Минеральные удобрения",0.89, IF(Z714="Пестициды",4.93,
 IF(Z714="Электроэнергия",0.5,"Введите коректное значение" )))))</f>
        <v>0.89</v>
      </c>
      <c r="P714" s="88" t="n">
        <v>14</v>
      </c>
      <c r="Q714" s="88" t="n">
        <v>2</v>
      </c>
      <c r="R714" s="88" t="n">
        <v>8</v>
      </c>
      <c r="S714" s="86" t="n">
        <f aca="false">M714+J714+E714+H714</f>
        <v>407.147081280788</v>
      </c>
      <c r="T714" s="86"/>
      <c r="U714" s="87" t="n">
        <f aca="false">J714-S714</f>
        <v>-406.267081280788</v>
      </c>
      <c r="V714" s="88" t="n">
        <v>59000</v>
      </c>
      <c r="W714" s="73" t="n">
        <v>6.205</v>
      </c>
      <c r="X714" s="87" t="n">
        <f aca="false">(W714+S714)/V714*100</f>
        <v>0.700596747933539</v>
      </c>
      <c r="Y714" s="0" t="str">
        <f aca="false">IF(AB714=1,"Предпосевная обработка",IF(AB714=2,"Внесение удобрений",IF(AB714=3,"Уборка","Введите коректное значение")))</f>
        <v>Введите коректное значение</v>
      </c>
      <c r="Z714" s="0" t="s">
        <v>133</v>
      </c>
      <c r="AA714" s="86"/>
      <c r="AI714" s="88"/>
    </row>
    <row r="715" customFormat="false" ht="15" hidden="false" customHeight="false" outlineLevel="0" collapsed="false">
      <c r="A715" s="59" t="n">
        <v>713</v>
      </c>
      <c r="B715" s="0" t="s">
        <v>132</v>
      </c>
      <c r="C715" s="85" t="n">
        <v>2.1</v>
      </c>
      <c r="D715" s="86" t="n">
        <v>0.645</v>
      </c>
      <c r="E715" s="87" t="n">
        <f aca="false">D715/C715</f>
        <v>0.307142857142857</v>
      </c>
      <c r="F715" s="88" t="n">
        <f aca="false">IF(B715="Предпосевная обработка",300,IF(B715="Внесение удобрений",90,IF(B715="Уборка",1893,"Введите коректное значение")))</f>
        <v>1893</v>
      </c>
      <c r="G715" s="88" t="n">
        <v>2369</v>
      </c>
      <c r="H715" s="87" t="n">
        <f aca="false">(F715/G715)*100</f>
        <v>79.9071338117349</v>
      </c>
      <c r="I715" s="88" t="n">
        <v>18</v>
      </c>
      <c r="J715" s="87" t="n">
        <f aca="false">C715*L715</f>
        <v>0.924</v>
      </c>
      <c r="K715" s="86" t="n">
        <f aca="false">J715*3.67</f>
        <v>3.39108</v>
      </c>
      <c r="L715" s="86" t="n">
        <v>0.44</v>
      </c>
      <c r="M715" s="87" t="n">
        <f aca="false">(N715*O715)+(P715+Q715+R715)</f>
        <v>2125.11</v>
      </c>
      <c r="N715" s="62" t="n">
        <v>427</v>
      </c>
      <c r="O715" s="0" t="n">
        <f aca="false">IF(Z715="Дизельное топливо",2.6,
 IF(Z715="Бензин",2.3,
 IF(Z715="Минеральные удобрения",0.89, IF(Z715="Пестициды",4.93,
 IF(Z715="Электроэнергия",0.5,"Введите коректное значение" )))))</f>
        <v>4.93</v>
      </c>
      <c r="P715" s="88" t="n">
        <v>11</v>
      </c>
      <c r="Q715" s="88" t="n">
        <v>1</v>
      </c>
      <c r="R715" s="88" t="n">
        <v>8</v>
      </c>
      <c r="S715" s="86" t="n">
        <f aca="false">M715+J715+E715+H715</f>
        <v>2206.24827666888</v>
      </c>
      <c r="T715" s="86"/>
      <c r="U715" s="87" t="n">
        <f aca="false">J715-S715</f>
        <v>-2205.32427666888</v>
      </c>
      <c r="V715" s="88" t="n">
        <v>53000</v>
      </c>
      <c r="W715" s="73" t="n">
        <v>6.675</v>
      </c>
      <c r="X715" s="87" t="n">
        <f aca="false">(W715+S715)/V715*100</f>
        <v>4.17532693711109</v>
      </c>
      <c r="Y715" s="0" t="str">
        <f aca="false">IF(AB715=1,"Предпосевная обработка",IF(AB715=2,"Внесение удобрений",IF(AB715=3,"Уборка","Введите коректное значение")))</f>
        <v>Введите коректное значение</v>
      </c>
      <c r="Z715" s="0" t="s">
        <v>138</v>
      </c>
      <c r="AA715" s="86"/>
      <c r="AI715" s="88"/>
    </row>
    <row r="716" customFormat="false" ht="15" hidden="false" customHeight="false" outlineLevel="0" collapsed="false">
      <c r="A716" s="59" t="n">
        <v>714</v>
      </c>
      <c r="B716" s="0" t="s">
        <v>132</v>
      </c>
      <c r="C716" s="85" t="n">
        <v>4.3</v>
      </c>
      <c r="D716" s="86" t="n">
        <v>0.645</v>
      </c>
      <c r="E716" s="87" t="n">
        <f aca="false">D716/C716</f>
        <v>0.15</v>
      </c>
      <c r="F716" s="88" t="n">
        <f aca="false">IF(B716="Предпосевная обработка",300,IF(B716="Внесение удобрений",90,IF(B716="Уборка",1893,"Введите коректное значение")))</f>
        <v>1893</v>
      </c>
      <c r="G716" s="88" t="n">
        <v>2203</v>
      </c>
      <c r="H716" s="87" t="n">
        <f aca="false">(F716/G716)*100</f>
        <v>85.9282796187018</v>
      </c>
      <c r="I716" s="88" t="n">
        <v>17</v>
      </c>
      <c r="J716" s="87" t="n">
        <f aca="false">C716*L716</f>
        <v>1.892</v>
      </c>
      <c r="K716" s="86" t="n">
        <f aca="false">J716*3.67</f>
        <v>6.94364</v>
      </c>
      <c r="L716" s="86" t="n">
        <v>0.44</v>
      </c>
      <c r="M716" s="87" t="n">
        <f aca="false">(N716*O716)+(P716+Q716+R716)</f>
        <v>286.33</v>
      </c>
      <c r="N716" s="62" t="n">
        <v>297</v>
      </c>
      <c r="O716" s="0" t="n">
        <f aca="false">IF(Z716="Дизельное топливо",2.6,
 IF(Z716="Бензин",2.3,
 IF(Z716="Минеральные удобрения",0.89, IF(Z716="Пестициды",4.93,
 IF(Z716="Электроэнергия",0.5,"Введите коректное значение" )))))</f>
        <v>0.89</v>
      </c>
      <c r="P716" s="88" t="n">
        <v>12</v>
      </c>
      <c r="Q716" s="88" t="n">
        <v>2</v>
      </c>
      <c r="R716" s="88" t="n">
        <v>8</v>
      </c>
      <c r="S716" s="86" t="n">
        <f aca="false">M716+J716+E716+H716</f>
        <v>374.300279618702</v>
      </c>
      <c r="T716" s="86"/>
      <c r="U716" s="87" t="n">
        <f aca="false">J716-S716</f>
        <v>-372.408279618702</v>
      </c>
      <c r="V716" s="88" t="n">
        <v>49000</v>
      </c>
      <c r="W716" s="73" t="n">
        <v>4.488</v>
      </c>
      <c r="X716" s="87" t="n">
        <f aca="false">(W716+S716)/V716*100</f>
        <v>0.773037305344289</v>
      </c>
      <c r="Y716" s="0" t="str">
        <f aca="false">IF(AB716=1,"Предпосевная обработка",IF(AB716=2,"Внесение удобрений",IF(AB716=3,"Уборка","Введите коректное значение")))</f>
        <v>Введите коректное значение</v>
      </c>
      <c r="Z716" s="0" t="s">
        <v>133</v>
      </c>
      <c r="AA716" s="86"/>
      <c r="AI716" s="88"/>
    </row>
    <row r="717" customFormat="false" ht="15" hidden="false" customHeight="false" outlineLevel="0" collapsed="false">
      <c r="A717" s="59" t="n">
        <v>715</v>
      </c>
      <c r="B717" s="0" t="s">
        <v>132</v>
      </c>
      <c r="C717" s="85" t="n">
        <v>2.4</v>
      </c>
      <c r="D717" s="86" t="n">
        <v>0.645</v>
      </c>
      <c r="E717" s="87" t="n">
        <f aca="false">D717/C717</f>
        <v>0.26875</v>
      </c>
      <c r="F717" s="88" t="n">
        <f aca="false">IF(B717="Предпосевная обработка",300,IF(B717="Внесение удобрений",90,IF(B717="Уборка",1893,"Введите коректное значение")))</f>
        <v>1893</v>
      </c>
      <c r="G717" s="88" t="n">
        <v>2314</v>
      </c>
      <c r="H717" s="87" t="n">
        <f aca="false">(F717/G717)*100</f>
        <v>81.8063958513397</v>
      </c>
      <c r="I717" s="88" t="n">
        <v>11</v>
      </c>
      <c r="J717" s="87" t="n">
        <f aca="false">C717*L717</f>
        <v>1.056</v>
      </c>
      <c r="K717" s="86" t="n">
        <f aca="false">J717*3.67</f>
        <v>3.87552</v>
      </c>
      <c r="L717" s="86" t="n">
        <v>0.44</v>
      </c>
      <c r="M717" s="87" t="n">
        <f aca="false">(N717*O717)+(P717+Q717+R717)</f>
        <v>1150.3</v>
      </c>
      <c r="N717" s="62" t="n">
        <v>491</v>
      </c>
      <c r="O717" s="0" t="n">
        <f aca="false">IF(Z717="Дизельное топливо",2.6,
 IF(Z717="Бензин",2.3,
 IF(Z717="Минеральные удобрения",0.89, IF(Z717="Пестициды",4.93,
 IF(Z717="Электроэнергия",0.5,"Введите коректное значение" )))))</f>
        <v>2.3</v>
      </c>
      <c r="P717" s="88" t="n">
        <v>11</v>
      </c>
      <c r="Q717" s="88" t="n">
        <v>1</v>
      </c>
      <c r="R717" s="88" t="n">
        <v>9</v>
      </c>
      <c r="S717" s="86" t="n">
        <f aca="false">M717+J717+E717+H717</f>
        <v>1233.43114585134</v>
      </c>
      <c r="T717" s="86"/>
      <c r="U717" s="87" t="n">
        <f aca="false">J717-S717</f>
        <v>-1232.37514585134</v>
      </c>
      <c r="V717" s="88" t="n">
        <v>55000</v>
      </c>
      <c r="W717" s="73" t="n">
        <v>3.78</v>
      </c>
      <c r="X717" s="87" t="n">
        <f aca="false">(W717+S717)/V717*100</f>
        <v>2.2494748106388</v>
      </c>
      <c r="Y717" s="0" t="str">
        <f aca="false">IF(AB717=1,"Предпосевная обработка",IF(AB717=2,"Внесение удобрений",IF(AB717=3,"Уборка","Введите коректное значение")))</f>
        <v>Введите коректное значение</v>
      </c>
      <c r="Z717" s="0" t="s">
        <v>135</v>
      </c>
      <c r="AA717" s="86"/>
      <c r="AI717" s="88"/>
    </row>
    <row r="718" customFormat="false" ht="15" hidden="false" customHeight="false" outlineLevel="0" collapsed="false">
      <c r="A718" s="59" t="n">
        <v>716</v>
      </c>
      <c r="B718" s="0" t="s">
        <v>134</v>
      </c>
      <c r="C718" s="85" t="n">
        <v>6.2</v>
      </c>
      <c r="D718" s="86" t="n">
        <v>0.645</v>
      </c>
      <c r="E718" s="87" t="n">
        <f aca="false">D718/C718</f>
        <v>0.104032258064516</v>
      </c>
      <c r="F718" s="88" t="n">
        <f aca="false">IF(B718="Предпосевная обработка",300,IF(B718="Внесение удобрений",90,IF(B718="Уборка",1893,"Введите коректное значение")))</f>
        <v>90</v>
      </c>
      <c r="G718" s="88" t="n">
        <v>2233</v>
      </c>
      <c r="H718" s="87" t="n">
        <f aca="false">(F718/G718)*100</f>
        <v>4.03045230631438</v>
      </c>
      <c r="I718" s="88" t="n">
        <v>22</v>
      </c>
      <c r="J718" s="87" t="n">
        <f aca="false">C718*L718</f>
        <v>2.728</v>
      </c>
      <c r="K718" s="86" t="n">
        <f aca="false">J718*3.67</f>
        <v>10.01176</v>
      </c>
      <c r="L718" s="86" t="n">
        <v>0.44</v>
      </c>
      <c r="M718" s="87" t="n">
        <f aca="false">(N718*O718)+(P718+Q718+R718)</f>
        <v>1090</v>
      </c>
      <c r="N718" s="62" t="n">
        <v>410</v>
      </c>
      <c r="O718" s="0" t="n">
        <f aca="false">IF(Z718="Дизельное топливо",2.6,
 IF(Z718="Бензин",2.3,
 IF(Z718="Минеральные удобрения",0.89, IF(Z718="Пестициды",4.93,
 IF(Z718="Электроэнергия",0.5,"Введите коректное значение" )))))</f>
        <v>2.6</v>
      </c>
      <c r="P718" s="88" t="n">
        <v>15</v>
      </c>
      <c r="Q718" s="88" t="n">
        <v>2</v>
      </c>
      <c r="R718" s="88" t="n">
        <v>7</v>
      </c>
      <c r="S718" s="86" t="n">
        <f aca="false">M718+J718+E718+H718</f>
        <v>1096.86248456438</v>
      </c>
      <c r="T718" s="86"/>
      <c r="U718" s="87" t="n">
        <f aca="false">J718-S718</f>
        <v>-1094.13448456438</v>
      </c>
      <c r="V718" s="88" t="n">
        <v>57000</v>
      </c>
      <c r="W718" s="73" t="n">
        <v>3.68</v>
      </c>
      <c r="X718" s="87" t="n">
        <f aca="false">(W718+S718)/V718*100</f>
        <v>1.93077628870944</v>
      </c>
      <c r="Y718" s="0" t="str">
        <f aca="false">IF(AB718=1,"Предпосевная обработка",IF(AB718=2,"Внесение удобрений",IF(AB718=3,"Уборка","Введите коректное значение")))</f>
        <v>Введите коректное значение</v>
      </c>
      <c r="Z718" s="0" t="s">
        <v>137</v>
      </c>
      <c r="AA718" s="86"/>
      <c r="AI718" s="88"/>
    </row>
    <row r="719" customFormat="false" ht="15" hidden="false" customHeight="false" outlineLevel="0" collapsed="false">
      <c r="A719" s="59" t="n">
        <v>717</v>
      </c>
      <c r="B719" s="0" t="s">
        <v>136</v>
      </c>
      <c r="C719" s="85" t="n">
        <v>1</v>
      </c>
      <c r="D719" s="86" t="n">
        <v>0.645</v>
      </c>
      <c r="E719" s="87" t="n">
        <f aca="false">D719/C719</f>
        <v>0.645</v>
      </c>
      <c r="F719" s="88" t="n">
        <f aca="false">IF(B719="Предпосевная обработка",300,IF(B719="Внесение удобрений",90,IF(B719="Уборка",1893,"Введите коректное значение")))</f>
        <v>300</v>
      </c>
      <c r="G719" s="88" t="n">
        <v>2066</v>
      </c>
      <c r="H719" s="87" t="n">
        <f aca="false">(F719/G719)*100</f>
        <v>14.5208131655373</v>
      </c>
      <c r="I719" s="88" t="n">
        <v>27</v>
      </c>
      <c r="J719" s="87" t="n">
        <f aca="false">C719*L719</f>
        <v>0.44</v>
      </c>
      <c r="K719" s="86" t="n">
        <f aca="false">J719*3.67</f>
        <v>1.6148</v>
      </c>
      <c r="L719" s="86" t="n">
        <v>0.44</v>
      </c>
      <c r="M719" s="87" t="n">
        <f aca="false">(N719*O719)+(P719+Q719+R719)</f>
        <v>538.65</v>
      </c>
      <c r="N719" s="62" t="n">
        <v>105</v>
      </c>
      <c r="O719" s="0" t="n">
        <f aca="false">IF(Z719="Дизельное топливо",2.6,
 IF(Z719="Бензин",2.3,
 IF(Z719="Минеральные удобрения",0.89, IF(Z719="Пестициды",4.93,
 IF(Z719="Электроэнергия",0.5,"Введите коректное значение" )))))</f>
        <v>4.93</v>
      </c>
      <c r="P719" s="88" t="n">
        <v>13</v>
      </c>
      <c r="Q719" s="88" t="n">
        <v>1</v>
      </c>
      <c r="R719" s="88" t="n">
        <v>7</v>
      </c>
      <c r="S719" s="86" t="n">
        <f aca="false">M719+J719+E719+H719</f>
        <v>554.255813165537</v>
      </c>
      <c r="T719" s="86"/>
      <c r="U719" s="87" t="n">
        <f aca="false">J719-S719</f>
        <v>-553.815813165537</v>
      </c>
      <c r="V719" s="88" t="n">
        <v>64000</v>
      </c>
      <c r="W719" s="73" t="n">
        <v>5.16</v>
      </c>
      <c r="X719" s="87" t="n">
        <f aca="false">(W719+S719)/V719*100</f>
        <v>0.874087208071152</v>
      </c>
      <c r="Y719" s="0" t="str">
        <f aca="false">IF(AB719=1,"Предпосевная обработка",IF(AB719=2,"Внесение удобрений",IF(AB719=3,"Уборка","Введите коректное значение")))</f>
        <v>Введите коректное значение</v>
      </c>
      <c r="Z719" s="0" t="s">
        <v>138</v>
      </c>
      <c r="AA719" s="86"/>
      <c r="AI719" s="88"/>
    </row>
    <row r="720" customFormat="false" ht="15" hidden="false" customHeight="false" outlineLevel="0" collapsed="false">
      <c r="A720" s="59" t="n">
        <v>718</v>
      </c>
      <c r="B720" s="0" t="s">
        <v>132</v>
      </c>
      <c r="C720" s="85" t="n">
        <v>1.1</v>
      </c>
      <c r="D720" s="86" t="n">
        <v>0.645</v>
      </c>
      <c r="E720" s="87" t="n">
        <f aca="false">D720/C720</f>
        <v>0.586363636363636</v>
      </c>
      <c r="F720" s="88" t="n">
        <f aca="false">IF(B720="Предпосевная обработка",300,IF(B720="Внесение удобрений",90,IF(B720="Уборка",1893,"Введите коректное значение")))</f>
        <v>1893</v>
      </c>
      <c r="G720" s="88" t="n">
        <v>2012</v>
      </c>
      <c r="H720" s="87" t="n">
        <f aca="false">(F720/G720)*100</f>
        <v>94.0854870775348</v>
      </c>
      <c r="I720" s="88" t="n">
        <v>25</v>
      </c>
      <c r="J720" s="87" t="n">
        <f aca="false">C720*L720</f>
        <v>0.484</v>
      </c>
      <c r="K720" s="86" t="n">
        <f aca="false">J720*3.67</f>
        <v>1.77628</v>
      </c>
      <c r="L720" s="86" t="n">
        <v>0.44</v>
      </c>
      <c r="M720" s="87" t="n">
        <f aca="false">(N720*O720)+(P720+Q720+R720)</f>
        <v>447.8</v>
      </c>
      <c r="N720" s="62" t="n">
        <v>186</v>
      </c>
      <c r="O720" s="0" t="n">
        <f aca="false">IF(Z720="Дизельное топливо",2.6,
 IF(Z720="Бензин",2.3,
 IF(Z720="Минеральные удобрения",0.89, IF(Z720="Пестициды",4.93,
 IF(Z720="Электроэнергия",0.5,"Введите коректное значение" )))))</f>
        <v>2.3</v>
      </c>
      <c r="P720" s="88" t="n">
        <v>12</v>
      </c>
      <c r="Q720" s="88" t="n">
        <v>1</v>
      </c>
      <c r="R720" s="88" t="n">
        <v>7</v>
      </c>
      <c r="S720" s="86" t="n">
        <f aca="false">M720+J720+E720+H720</f>
        <v>542.955850713898</v>
      </c>
      <c r="T720" s="86"/>
      <c r="U720" s="87" t="n">
        <f aca="false">J720-S720</f>
        <v>-542.471850713898</v>
      </c>
      <c r="V720" s="88" t="n">
        <v>60000</v>
      </c>
      <c r="W720" s="73" t="n">
        <v>5.561</v>
      </c>
      <c r="X720" s="87" t="n">
        <f aca="false">(W720+S720)/V720*100</f>
        <v>0.914194751189831</v>
      </c>
      <c r="Y720" s="0" t="str">
        <f aca="false">IF(AB720=1,"Предпосевная обработка",IF(AB720=2,"Внесение удобрений",IF(AB720=3,"Уборка","Введите коректное значение")))</f>
        <v>Введите коректное значение</v>
      </c>
      <c r="Z720" s="0" t="s">
        <v>135</v>
      </c>
      <c r="AA720" s="86"/>
      <c r="AI720" s="88"/>
    </row>
    <row r="721" customFormat="false" ht="15" hidden="false" customHeight="false" outlineLevel="0" collapsed="false">
      <c r="A721" s="59" t="n">
        <v>719</v>
      </c>
      <c r="B721" s="0" t="s">
        <v>136</v>
      </c>
      <c r="C721" s="85" t="n">
        <v>2.2</v>
      </c>
      <c r="D721" s="86" t="n">
        <v>0.645</v>
      </c>
      <c r="E721" s="87" t="n">
        <f aca="false">D721/C721</f>
        <v>0.293181818181818</v>
      </c>
      <c r="F721" s="88" t="n">
        <f aca="false">IF(B721="Предпосевная обработка",300,IF(B721="Внесение удобрений",90,IF(B721="Уборка",1893,"Введите коректное значение")))</f>
        <v>300</v>
      </c>
      <c r="G721" s="88" t="n">
        <v>2170</v>
      </c>
      <c r="H721" s="87" t="n">
        <f aca="false">(F721/G721)*100</f>
        <v>13.8248847926267</v>
      </c>
      <c r="I721" s="88" t="n">
        <v>11</v>
      </c>
      <c r="J721" s="87" t="n">
        <f aca="false">C721*L721</f>
        <v>0.968</v>
      </c>
      <c r="K721" s="86" t="n">
        <f aca="false">J721*3.67</f>
        <v>3.55256</v>
      </c>
      <c r="L721" s="86" t="n">
        <v>0.44</v>
      </c>
      <c r="M721" s="87" t="n">
        <f aca="false">(N721*O721)+(P721+Q721+R721)</f>
        <v>239.94</v>
      </c>
      <c r="N721" s="62" t="n">
        <v>246</v>
      </c>
      <c r="O721" s="0" t="n">
        <f aca="false">IF(Z721="Дизельное топливо",2.6,
 IF(Z721="Бензин",2.3,
 IF(Z721="Минеральные удобрения",0.89, IF(Z721="Пестициды",4.93,
 IF(Z721="Электроэнергия",0.5,"Введите коректное значение" )))))</f>
        <v>0.89</v>
      </c>
      <c r="P721" s="88" t="n">
        <v>12</v>
      </c>
      <c r="Q721" s="88" t="n">
        <v>2</v>
      </c>
      <c r="R721" s="88" t="n">
        <v>7</v>
      </c>
      <c r="S721" s="86" t="n">
        <f aca="false">M721+J721+E721+H721</f>
        <v>255.026066610809</v>
      </c>
      <c r="T721" s="86"/>
      <c r="U721" s="87" t="n">
        <f aca="false">J721-S721</f>
        <v>-254.058066610809</v>
      </c>
      <c r="V721" s="88" t="n">
        <v>54000</v>
      </c>
      <c r="W721" s="73" t="n">
        <v>6.231</v>
      </c>
      <c r="X721" s="87" t="n">
        <f aca="false">(W721+S721)/V721*100</f>
        <v>0.483809382612608</v>
      </c>
      <c r="Y721" s="0" t="str">
        <f aca="false">IF(AB721=1,"Предпосевная обработка",IF(AB721=2,"Внесение удобрений",IF(AB721=3,"Уборка","Введите коректное значение")))</f>
        <v>Введите коректное значение</v>
      </c>
      <c r="Z721" s="0" t="s">
        <v>133</v>
      </c>
      <c r="AA721" s="86"/>
      <c r="AI721" s="88"/>
    </row>
    <row r="722" customFormat="false" ht="15" hidden="false" customHeight="false" outlineLevel="0" collapsed="false">
      <c r="A722" s="59" t="n">
        <v>720</v>
      </c>
      <c r="B722" s="0" t="s">
        <v>134</v>
      </c>
      <c r="C722" s="85" t="n">
        <v>1.9</v>
      </c>
      <c r="D722" s="86" t="n">
        <v>0.645</v>
      </c>
      <c r="E722" s="87" t="n">
        <f aca="false">D722/C722</f>
        <v>0.339473684210526</v>
      </c>
      <c r="F722" s="88" t="n">
        <f aca="false">IF(B722="Предпосевная обработка",300,IF(B722="Внесение удобрений",90,IF(B722="Уборка",1893,"Введите коректное значение")))</f>
        <v>90</v>
      </c>
      <c r="G722" s="88" t="n">
        <v>2409</v>
      </c>
      <c r="H722" s="87" t="n">
        <f aca="false">(F722/G722)*100</f>
        <v>3.7359900373599</v>
      </c>
      <c r="I722" s="88" t="n">
        <v>16</v>
      </c>
      <c r="J722" s="87" t="n">
        <f aca="false">C722*L722</f>
        <v>0.836</v>
      </c>
      <c r="K722" s="86" t="n">
        <f aca="false">J722*3.67</f>
        <v>3.06812</v>
      </c>
      <c r="L722" s="86" t="n">
        <v>0.44</v>
      </c>
      <c r="M722" s="87" t="n">
        <f aca="false">(N722*O722)+(P722+Q722+R722)</f>
        <v>389.68</v>
      </c>
      <c r="N722" s="62" t="n">
        <v>412</v>
      </c>
      <c r="O722" s="0" t="n">
        <f aca="false">IF(Z722="Дизельное топливо",2.6,
 IF(Z722="Бензин",2.3,
 IF(Z722="Минеральные удобрения",0.89, IF(Z722="Пестициды",4.93,
 IF(Z722="Электроэнергия",0.5,"Введите коректное значение" )))))</f>
        <v>0.89</v>
      </c>
      <c r="P722" s="88" t="n">
        <v>14</v>
      </c>
      <c r="Q722" s="88" t="n">
        <v>2</v>
      </c>
      <c r="R722" s="88" t="n">
        <v>7</v>
      </c>
      <c r="S722" s="86" t="n">
        <f aca="false">M722+J722+E722+H722</f>
        <v>394.59146372157</v>
      </c>
      <c r="T722" s="86"/>
      <c r="U722" s="87" t="n">
        <f aca="false">J722-S722</f>
        <v>-393.75546372157</v>
      </c>
      <c r="V722" s="88" t="n">
        <v>46000</v>
      </c>
      <c r="W722" s="73" t="n">
        <v>6.384</v>
      </c>
      <c r="X722" s="87" t="n">
        <f aca="false">(W722+S722)/V722*100</f>
        <v>0.871685790699066</v>
      </c>
      <c r="Y722" s="0" t="str">
        <f aca="false">IF(AB722=1,"Предпосевная обработка",IF(AB722=2,"Внесение удобрений",IF(AB722=3,"Уборка","Введите коректное значение")))</f>
        <v>Введите коректное значение</v>
      </c>
      <c r="Z722" s="0" t="s">
        <v>133</v>
      </c>
      <c r="AA722" s="86"/>
      <c r="AI722" s="88"/>
    </row>
    <row r="723" customFormat="false" ht="15" hidden="false" customHeight="false" outlineLevel="0" collapsed="false">
      <c r="A723" s="59" t="n">
        <v>721</v>
      </c>
      <c r="B723" s="0" t="s">
        <v>132</v>
      </c>
      <c r="C723" s="85" t="n">
        <v>6.8</v>
      </c>
      <c r="D723" s="86" t="n">
        <v>0.645</v>
      </c>
      <c r="E723" s="87" t="n">
        <f aca="false">D723/C723</f>
        <v>0.0948529411764706</v>
      </c>
      <c r="F723" s="88" t="n">
        <f aca="false">IF(B723="Предпосевная обработка",300,IF(B723="Внесение удобрений",90,IF(B723="Уборка",1893,"Введите коректное значение")))</f>
        <v>1893</v>
      </c>
      <c r="G723" s="88" t="n">
        <v>2031</v>
      </c>
      <c r="H723" s="87" t="n">
        <f aca="false">(F723/G723)*100</f>
        <v>93.205317577548</v>
      </c>
      <c r="I723" s="88" t="n">
        <v>16</v>
      </c>
      <c r="J723" s="87" t="n">
        <f aca="false">C723*L723</f>
        <v>2.992</v>
      </c>
      <c r="K723" s="86" t="n">
        <f aca="false">J723*3.67</f>
        <v>10.98064</v>
      </c>
      <c r="L723" s="86" t="n">
        <v>0.44</v>
      </c>
      <c r="M723" s="87" t="n">
        <f aca="false">(N723*O723)+(P723+Q723+R723)</f>
        <v>237.71</v>
      </c>
      <c r="N723" s="62" t="n">
        <v>239</v>
      </c>
      <c r="O723" s="0" t="n">
        <f aca="false">IF(Z723="Дизельное топливо",2.6,
 IF(Z723="Бензин",2.3,
 IF(Z723="Минеральные удобрения",0.89, IF(Z723="Пестициды",4.93,
 IF(Z723="Электроэнергия",0.5,"Введите коректное значение" )))))</f>
        <v>0.89</v>
      </c>
      <c r="P723" s="88" t="n">
        <v>15</v>
      </c>
      <c r="Q723" s="88" t="n">
        <v>2</v>
      </c>
      <c r="R723" s="88" t="n">
        <v>8</v>
      </c>
      <c r="S723" s="86" t="n">
        <f aca="false">M723+J723+E723+H723</f>
        <v>334.002170518725</v>
      </c>
      <c r="T723" s="86"/>
      <c r="U723" s="87" t="n">
        <f aca="false">J723-S723</f>
        <v>-331.010170518724</v>
      </c>
      <c r="V723" s="88" t="n">
        <v>62000</v>
      </c>
      <c r="W723" s="73" t="n">
        <v>4.895</v>
      </c>
      <c r="X723" s="87" t="n">
        <f aca="false">(W723+S723)/V723*100</f>
        <v>0.54660833954633</v>
      </c>
      <c r="Y723" s="0" t="str">
        <f aca="false">IF(AB723=1,"Предпосевная обработка",IF(AB723=2,"Внесение удобрений",IF(AB723=3,"Уборка","Введите коректное значение")))</f>
        <v>Введите коректное значение</v>
      </c>
      <c r="Z723" s="0" t="s">
        <v>133</v>
      </c>
      <c r="AA723" s="86"/>
      <c r="AI723" s="88"/>
    </row>
    <row r="724" customFormat="false" ht="15" hidden="false" customHeight="false" outlineLevel="0" collapsed="false">
      <c r="A724" s="59" t="n">
        <v>722</v>
      </c>
      <c r="B724" s="0" t="s">
        <v>136</v>
      </c>
      <c r="C724" s="85" t="n">
        <v>3.7</v>
      </c>
      <c r="D724" s="86" t="n">
        <v>0.645</v>
      </c>
      <c r="E724" s="87" t="n">
        <f aca="false">D724/C724</f>
        <v>0.174324324324324</v>
      </c>
      <c r="F724" s="88" t="n">
        <f aca="false">IF(B724="Предпосевная обработка",300,IF(B724="Внесение удобрений",90,IF(B724="Уборка",1893,"Введите коректное значение")))</f>
        <v>300</v>
      </c>
      <c r="G724" s="88" t="n">
        <v>2419</v>
      </c>
      <c r="H724" s="87" t="n">
        <f aca="false">(F724/G724)*100</f>
        <v>12.4018189334436</v>
      </c>
      <c r="I724" s="88" t="n">
        <v>13</v>
      </c>
      <c r="J724" s="87" t="n">
        <f aca="false">C724*L724</f>
        <v>1.628</v>
      </c>
      <c r="K724" s="86" t="n">
        <f aca="false">J724*3.67</f>
        <v>5.97476</v>
      </c>
      <c r="L724" s="86" t="n">
        <v>0.44</v>
      </c>
      <c r="M724" s="87" t="n">
        <f aca="false">(N724*O724)+(P724+Q724+R724)</f>
        <v>279.6</v>
      </c>
      <c r="N724" s="62" t="n">
        <v>112</v>
      </c>
      <c r="O724" s="0" t="n">
        <f aca="false">IF(Z724="Дизельное топливо",2.6,
 IF(Z724="Бензин",2.3,
 IF(Z724="Минеральные удобрения",0.89, IF(Z724="Пестициды",4.93,
 IF(Z724="Электроэнергия",0.5,"Введите коректное значение" )))))</f>
        <v>2.3</v>
      </c>
      <c r="P724" s="88" t="n">
        <v>14</v>
      </c>
      <c r="Q724" s="88" t="n">
        <v>1</v>
      </c>
      <c r="R724" s="88" t="n">
        <v>7</v>
      </c>
      <c r="S724" s="86" t="n">
        <f aca="false">M724+J724+E724+H724</f>
        <v>293.804143257768</v>
      </c>
      <c r="T724" s="86"/>
      <c r="U724" s="87" t="n">
        <f aca="false">J724-S724</f>
        <v>-292.176143257768</v>
      </c>
      <c r="V724" s="88" t="n">
        <v>57000</v>
      </c>
      <c r="W724" s="73" t="n">
        <v>5.368</v>
      </c>
      <c r="X724" s="87" t="n">
        <f aca="false">(W724+S724)/V724*100</f>
        <v>0.524863409224154</v>
      </c>
      <c r="Y724" s="0" t="str">
        <f aca="false">IF(AB724=1,"Предпосевная обработка",IF(AB724=2,"Внесение удобрений",IF(AB724=3,"Уборка","Введите коректное значение")))</f>
        <v>Введите коректное значение</v>
      </c>
      <c r="Z724" s="0" t="s">
        <v>135</v>
      </c>
      <c r="AA724" s="86"/>
      <c r="AI724" s="88"/>
    </row>
    <row r="725" customFormat="false" ht="15" hidden="false" customHeight="false" outlineLevel="0" collapsed="false">
      <c r="A725" s="59" t="n">
        <v>723</v>
      </c>
      <c r="B725" s="0" t="s">
        <v>136</v>
      </c>
      <c r="C725" s="85" t="n">
        <v>2.2</v>
      </c>
      <c r="D725" s="86" t="n">
        <v>0.645</v>
      </c>
      <c r="E725" s="87" t="n">
        <f aca="false">D725/C725</f>
        <v>0.293181818181818</v>
      </c>
      <c r="F725" s="88" t="n">
        <f aca="false">IF(B725="Предпосевная обработка",300,IF(B725="Внесение удобрений",90,IF(B725="Уборка",1893,"Введите коректное значение")))</f>
        <v>300</v>
      </c>
      <c r="G725" s="88" t="n">
        <v>2176</v>
      </c>
      <c r="H725" s="87" t="n">
        <f aca="false">(F725/G725)*100</f>
        <v>13.7867647058824</v>
      </c>
      <c r="I725" s="88" t="n">
        <v>25</v>
      </c>
      <c r="J725" s="87" t="n">
        <f aca="false">C725*L725</f>
        <v>0.968</v>
      </c>
      <c r="K725" s="86" t="n">
        <f aca="false">J725*3.67</f>
        <v>3.55256</v>
      </c>
      <c r="L725" s="86" t="n">
        <v>0.44</v>
      </c>
      <c r="M725" s="87" t="n">
        <f aca="false">(N725*O725)+(P725+Q725+R725)</f>
        <v>1341.24</v>
      </c>
      <c r="N725" s="62" t="n">
        <v>268</v>
      </c>
      <c r="O725" s="0" t="n">
        <f aca="false">IF(Z725="Дизельное топливо",2.6,
 IF(Z725="Бензин",2.3,
 IF(Z725="Минеральные удобрения",0.89, IF(Z725="Пестициды",4.93,
 IF(Z725="Электроэнергия",0.5,"Введите коректное значение" )))))</f>
        <v>4.93</v>
      </c>
      <c r="P725" s="88" t="n">
        <v>10</v>
      </c>
      <c r="Q725" s="88" t="n">
        <v>1</v>
      </c>
      <c r="R725" s="88" t="n">
        <v>9</v>
      </c>
      <c r="S725" s="86" t="n">
        <f aca="false">M725+J725+E725+H725</f>
        <v>1356.28794652406</v>
      </c>
      <c r="T725" s="86"/>
      <c r="U725" s="87" t="n">
        <f aca="false">J725-S725</f>
        <v>-1355.31994652406</v>
      </c>
      <c r="V725" s="88" t="n">
        <v>50000</v>
      </c>
      <c r="W725" s="73" t="n">
        <v>4.263</v>
      </c>
      <c r="X725" s="87" t="n">
        <f aca="false">(W725+S725)/V725*100</f>
        <v>2.72110189304813</v>
      </c>
      <c r="Y725" s="0" t="str">
        <f aca="false">IF(AB725=1,"Предпосевная обработка",IF(AB725=2,"Внесение удобрений",IF(AB725=3,"Уборка","Введите коректное значение")))</f>
        <v>Введите коректное значение</v>
      </c>
      <c r="Z725" s="0" t="s">
        <v>138</v>
      </c>
      <c r="AA725" s="86"/>
      <c r="AI725" s="88"/>
    </row>
    <row r="726" customFormat="false" ht="15" hidden="false" customHeight="false" outlineLevel="0" collapsed="false">
      <c r="A726" s="59" t="n">
        <v>724</v>
      </c>
      <c r="B726" s="0" t="s">
        <v>132</v>
      </c>
      <c r="C726" s="85" t="n">
        <v>4.1</v>
      </c>
      <c r="D726" s="86" t="n">
        <v>0.645</v>
      </c>
      <c r="E726" s="87" t="n">
        <f aca="false">D726/C726</f>
        <v>0.157317073170732</v>
      </c>
      <c r="F726" s="88" t="n">
        <f aca="false">IF(B726="Предпосевная обработка",300,IF(B726="Внесение удобрений",90,IF(B726="Уборка",1893,"Введите коректное значение")))</f>
        <v>1893</v>
      </c>
      <c r="G726" s="88" t="n">
        <v>2071</v>
      </c>
      <c r="H726" s="87" t="n">
        <f aca="false">(F726/G726)*100</f>
        <v>91.405118300338</v>
      </c>
      <c r="I726" s="88" t="n">
        <v>29</v>
      </c>
      <c r="J726" s="87" t="n">
        <f aca="false">C726*L726</f>
        <v>1.804</v>
      </c>
      <c r="K726" s="86" t="n">
        <f aca="false">J726*3.67</f>
        <v>6.62068</v>
      </c>
      <c r="L726" s="86" t="n">
        <v>0.44</v>
      </c>
      <c r="M726" s="87" t="n">
        <f aca="false">(N726*O726)+(P726+Q726+R726)</f>
        <v>244.5</v>
      </c>
      <c r="N726" s="62" t="n">
        <v>447</v>
      </c>
      <c r="O726" s="0" t="n">
        <f aca="false">IF(Z726="Дизельное топливо",2.6,
 IF(Z726="Бензин",2.3,
 IF(Z726="Минеральные удобрения",0.89, IF(Z726="Пестициды",4.93,
 IF(Z726="Электроэнергия",0.5,"Введите коректное значение" )))))</f>
        <v>0.5</v>
      </c>
      <c r="P726" s="88" t="n">
        <v>13</v>
      </c>
      <c r="Q726" s="88" t="n">
        <v>1</v>
      </c>
      <c r="R726" s="88" t="n">
        <v>7</v>
      </c>
      <c r="S726" s="86" t="n">
        <f aca="false">M726+J726+E726+H726</f>
        <v>337.866435373509</v>
      </c>
      <c r="T726" s="86"/>
      <c r="U726" s="87" t="n">
        <f aca="false">J726-S726</f>
        <v>-336.062435373509</v>
      </c>
      <c r="V726" s="88" t="n">
        <v>45000</v>
      </c>
      <c r="W726" s="73" t="n">
        <v>4.368</v>
      </c>
      <c r="X726" s="87" t="n">
        <f aca="false">(W726+S726)/V726*100</f>
        <v>0.760520967496686</v>
      </c>
      <c r="Y726" s="0" t="str">
        <f aca="false">IF(AB726=1,"Предпосевная обработка",IF(AB726=2,"Внесение удобрений",IF(AB726=3,"Уборка","Введите коректное значение")))</f>
        <v>Введите коректное значение</v>
      </c>
      <c r="Z726" s="0" t="s">
        <v>139</v>
      </c>
      <c r="AA726" s="86"/>
      <c r="AI726" s="88"/>
    </row>
    <row r="727" customFormat="false" ht="15" hidden="false" customHeight="false" outlineLevel="0" collapsed="false">
      <c r="A727" s="59" t="n">
        <v>725</v>
      </c>
      <c r="B727" s="0" t="s">
        <v>132</v>
      </c>
      <c r="C727" s="85" t="n">
        <v>0.9</v>
      </c>
      <c r="D727" s="86" t="n">
        <v>0.645</v>
      </c>
      <c r="E727" s="87" t="n">
        <f aca="false">D727/C727</f>
        <v>0.716666666666667</v>
      </c>
      <c r="F727" s="88" t="n">
        <f aca="false">IF(B727="Предпосевная обработка",300,IF(B727="Внесение удобрений",90,IF(B727="Уборка",1893,"Введите коректное значение")))</f>
        <v>1893</v>
      </c>
      <c r="G727" s="88" t="n">
        <v>2458</v>
      </c>
      <c r="H727" s="87" t="n">
        <f aca="false">(F727/G727)*100</f>
        <v>77.0138323840521</v>
      </c>
      <c r="I727" s="88" t="n">
        <v>29</v>
      </c>
      <c r="J727" s="87" t="n">
        <f aca="false">C727*L727</f>
        <v>0.396</v>
      </c>
      <c r="K727" s="86" t="n">
        <f aca="false">J727*3.67</f>
        <v>1.45332</v>
      </c>
      <c r="L727" s="86" t="n">
        <v>0.44</v>
      </c>
      <c r="M727" s="87" t="n">
        <f aca="false">(N727*O727)+(P727+Q727+R727)</f>
        <v>1136.2</v>
      </c>
      <c r="N727" s="62" t="n">
        <v>484</v>
      </c>
      <c r="O727" s="0" t="n">
        <f aca="false">IF(Z727="Дизельное топливо",2.6,
 IF(Z727="Бензин",2.3,
 IF(Z727="Минеральные удобрения",0.89, IF(Z727="Пестициды",4.93,
 IF(Z727="Электроэнергия",0.5,"Введите коректное значение" )))))</f>
        <v>2.3</v>
      </c>
      <c r="P727" s="88" t="n">
        <v>14</v>
      </c>
      <c r="Q727" s="88" t="n">
        <v>1</v>
      </c>
      <c r="R727" s="88" t="n">
        <v>8</v>
      </c>
      <c r="S727" s="86" t="n">
        <f aca="false">M727+J727+E727+H727</f>
        <v>1214.32649905072</v>
      </c>
      <c r="T727" s="86"/>
      <c r="U727" s="87" t="n">
        <f aca="false">J727-S727</f>
        <v>-1213.93049905072</v>
      </c>
      <c r="V727" s="88" t="n">
        <v>62000</v>
      </c>
      <c r="W727" s="73" t="n">
        <v>4.136</v>
      </c>
      <c r="X727" s="87" t="n">
        <f aca="false">(W727+S727)/V727*100</f>
        <v>1.96526209524309</v>
      </c>
      <c r="Y727" s="0" t="str">
        <f aca="false">IF(AB727=1,"Предпосевная обработка",IF(AB727=2,"Внесение удобрений",IF(AB727=3,"Уборка","Введите коректное значение")))</f>
        <v>Введите коректное значение</v>
      </c>
      <c r="Z727" s="0" t="s">
        <v>135</v>
      </c>
      <c r="AA727" s="86"/>
      <c r="AI727" s="88"/>
    </row>
    <row r="728" customFormat="false" ht="15" hidden="false" customHeight="false" outlineLevel="0" collapsed="false">
      <c r="A728" s="59" t="n">
        <v>726</v>
      </c>
      <c r="B728" s="0" t="s">
        <v>136</v>
      </c>
      <c r="C728" s="85" t="n">
        <v>1.2</v>
      </c>
      <c r="D728" s="86" t="n">
        <v>0.645</v>
      </c>
      <c r="E728" s="87" t="n">
        <f aca="false">D728/C728</f>
        <v>0.5375</v>
      </c>
      <c r="F728" s="88" t="n">
        <f aca="false">IF(B728="Предпосевная обработка",300,IF(B728="Внесение удобрений",90,IF(B728="Уборка",1893,"Введите коректное значение")))</f>
        <v>300</v>
      </c>
      <c r="G728" s="88" t="n">
        <v>2477</v>
      </c>
      <c r="H728" s="87" t="n">
        <f aca="false">(F728/G728)*100</f>
        <v>12.1114251110214</v>
      </c>
      <c r="I728" s="88" t="n">
        <v>25</v>
      </c>
      <c r="J728" s="87" t="n">
        <f aca="false">C728*L728</f>
        <v>0.528</v>
      </c>
      <c r="K728" s="86" t="n">
        <f aca="false">J728*3.67</f>
        <v>1.93776</v>
      </c>
      <c r="L728" s="86" t="n">
        <v>0.44</v>
      </c>
      <c r="M728" s="87" t="n">
        <f aca="false">(N728*O728)+(P728+Q728+R728)</f>
        <v>835.9</v>
      </c>
      <c r="N728" s="62" t="n">
        <v>353</v>
      </c>
      <c r="O728" s="0" t="n">
        <f aca="false">IF(Z728="Дизельное топливо",2.6,
 IF(Z728="Бензин",2.3,
 IF(Z728="Минеральные удобрения",0.89, IF(Z728="Пестициды",4.93,
 IF(Z728="Электроэнергия",0.5,"Введите коректное значение" )))))</f>
        <v>2.3</v>
      </c>
      <c r="P728" s="88" t="n">
        <v>15</v>
      </c>
      <c r="Q728" s="88" t="n">
        <v>1</v>
      </c>
      <c r="R728" s="88" t="n">
        <v>8</v>
      </c>
      <c r="S728" s="86" t="n">
        <f aca="false">M728+J728+E728+H728</f>
        <v>849.076925111021</v>
      </c>
      <c r="T728" s="86"/>
      <c r="U728" s="87" t="n">
        <f aca="false">J728-S728</f>
        <v>-848.548925111021</v>
      </c>
      <c r="V728" s="88" t="n">
        <v>48000</v>
      </c>
      <c r="W728" s="73" t="n">
        <v>6.853</v>
      </c>
      <c r="X728" s="87" t="n">
        <f aca="false">(W728+S728)/V728*100</f>
        <v>1.78318734398129</v>
      </c>
      <c r="Y728" s="0" t="str">
        <f aca="false">IF(AB728=1,"Предпосевная обработка",IF(AB728=2,"Внесение удобрений",IF(AB728=3,"Уборка","Введите коректное значение")))</f>
        <v>Введите коректное значение</v>
      </c>
      <c r="Z728" s="0" t="s">
        <v>135</v>
      </c>
      <c r="AA728" s="86"/>
      <c r="AI728" s="88"/>
    </row>
    <row r="729" customFormat="false" ht="15" hidden="false" customHeight="false" outlineLevel="0" collapsed="false">
      <c r="A729" s="59" t="n">
        <v>727</v>
      </c>
      <c r="B729" s="0" t="s">
        <v>134</v>
      </c>
      <c r="C729" s="85" t="n">
        <v>1.3</v>
      </c>
      <c r="D729" s="86" t="n">
        <v>0.645</v>
      </c>
      <c r="E729" s="87" t="n">
        <f aca="false">D729/C729</f>
        <v>0.496153846153846</v>
      </c>
      <c r="F729" s="88" t="n">
        <f aca="false">IF(B729="Предпосевная обработка",300,IF(B729="Внесение удобрений",90,IF(B729="Уборка",1893,"Введите коректное значение")))</f>
        <v>90</v>
      </c>
      <c r="G729" s="88" t="n">
        <v>2417</v>
      </c>
      <c r="H729" s="87" t="n">
        <f aca="false">(F729/G729)*100</f>
        <v>3.72362432767894</v>
      </c>
      <c r="I729" s="88" t="n">
        <v>17</v>
      </c>
      <c r="J729" s="87" t="n">
        <f aca="false">C729*L729</f>
        <v>0.572</v>
      </c>
      <c r="K729" s="86" t="n">
        <f aca="false">J729*3.67</f>
        <v>2.09924</v>
      </c>
      <c r="L729" s="86" t="n">
        <v>0.44</v>
      </c>
      <c r="M729" s="87" t="n">
        <f aca="false">(N729*O729)+(P729+Q729+R729)</f>
        <v>1097.4</v>
      </c>
      <c r="N729" s="62" t="n">
        <v>414</v>
      </c>
      <c r="O729" s="0" t="n">
        <f aca="false">IF(Z729="Дизельное топливо",2.6,
 IF(Z729="Бензин",2.3,
 IF(Z729="Минеральные удобрения",0.89, IF(Z729="Пестициды",4.93,
 IF(Z729="Электроэнергия",0.5,"Введите коректное значение" )))))</f>
        <v>2.6</v>
      </c>
      <c r="P729" s="88" t="n">
        <v>11</v>
      </c>
      <c r="Q729" s="88" t="n">
        <v>2</v>
      </c>
      <c r="R729" s="88" t="n">
        <v>8</v>
      </c>
      <c r="S729" s="86" t="n">
        <f aca="false">M729+J729+E729+H729</f>
        <v>1102.19177817383</v>
      </c>
      <c r="T729" s="86"/>
      <c r="U729" s="87" t="n">
        <f aca="false">J729-S729</f>
        <v>-1101.61977817383</v>
      </c>
      <c r="V729" s="88" t="n">
        <v>47000</v>
      </c>
      <c r="W729" s="73" t="n">
        <v>4.488</v>
      </c>
      <c r="X729" s="87" t="n">
        <f aca="false">(W729+S729)/V729*100</f>
        <v>2.35463782590177</v>
      </c>
      <c r="Y729" s="0" t="str">
        <f aca="false">IF(AB729=1,"Предпосевная обработка",IF(AB729=2,"Внесение удобрений",IF(AB729=3,"Уборка","Введите коректное значение")))</f>
        <v>Введите коректное значение</v>
      </c>
      <c r="Z729" s="0" t="s">
        <v>137</v>
      </c>
      <c r="AA729" s="86"/>
      <c r="AI729" s="88"/>
    </row>
    <row r="730" customFormat="false" ht="15" hidden="false" customHeight="false" outlineLevel="0" collapsed="false">
      <c r="A730" s="59" t="n">
        <v>728</v>
      </c>
      <c r="B730" s="0" t="s">
        <v>132</v>
      </c>
      <c r="C730" s="85" t="n">
        <v>1.8</v>
      </c>
      <c r="D730" s="86" t="n">
        <v>0.645</v>
      </c>
      <c r="E730" s="87" t="n">
        <f aca="false">D730/C730</f>
        <v>0.358333333333333</v>
      </c>
      <c r="F730" s="88" t="n">
        <f aca="false">IF(B730="Предпосевная обработка",300,IF(B730="Внесение удобрений",90,IF(B730="Уборка",1893,"Введите коректное значение")))</f>
        <v>1893</v>
      </c>
      <c r="G730" s="88" t="n">
        <v>2030</v>
      </c>
      <c r="H730" s="87" t="n">
        <f aca="false">(F730/G730)*100</f>
        <v>93.2512315270936</v>
      </c>
      <c r="I730" s="88" t="n">
        <v>14</v>
      </c>
      <c r="J730" s="87" t="n">
        <f aca="false">C730*L730</f>
        <v>0.792</v>
      </c>
      <c r="K730" s="86" t="n">
        <f aca="false">J730*3.67</f>
        <v>2.90664</v>
      </c>
      <c r="L730" s="86" t="n">
        <v>0.44</v>
      </c>
      <c r="M730" s="87" t="n">
        <f aca="false">(N730*O730)+(P730+Q730+R730)</f>
        <v>90.5</v>
      </c>
      <c r="N730" s="62" t="n">
        <v>133</v>
      </c>
      <c r="O730" s="0" t="n">
        <f aca="false">IF(Z730="Дизельное топливо",2.6,
 IF(Z730="Бензин",2.3,
 IF(Z730="Минеральные удобрения",0.89, IF(Z730="Пестициды",4.93,
 IF(Z730="Электроэнергия",0.5,"Введите коректное значение" )))))</f>
        <v>0.5</v>
      </c>
      <c r="P730" s="88" t="n">
        <v>14</v>
      </c>
      <c r="Q730" s="88" t="n">
        <v>1</v>
      </c>
      <c r="R730" s="88" t="n">
        <v>9</v>
      </c>
      <c r="S730" s="86" t="n">
        <f aca="false">M730+J730+E730+H730</f>
        <v>184.901564860427</v>
      </c>
      <c r="T730" s="86"/>
      <c r="U730" s="87" t="n">
        <f aca="false">J730-S730</f>
        <v>-184.109564860427</v>
      </c>
      <c r="V730" s="88" t="n">
        <v>58000</v>
      </c>
      <c r="W730" s="73" t="n">
        <v>6.699</v>
      </c>
      <c r="X730" s="87" t="n">
        <f aca="false">(W730+S730)/V730*100</f>
        <v>0.330345801483495</v>
      </c>
      <c r="Y730" s="0" t="str">
        <f aca="false">IF(AB730=1,"Предпосевная обработка",IF(AB730=2,"Внесение удобрений",IF(AB730=3,"Уборка","Введите коректное значение")))</f>
        <v>Введите коректное значение</v>
      </c>
      <c r="Z730" s="0" t="s">
        <v>139</v>
      </c>
      <c r="AA730" s="86"/>
      <c r="AI730" s="88"/>
    </row>
    <row r="731" customFormat="false" ht="15" hidden="false" customHeight="false" outlineLevel="0" collapsed="false">
      <c r="A731" s="59" t="n">
        <v>729</v>
      </c>
      <c r="B731" s="0" t="s">
        <v>136</v>
      </c>
      <c r="C731" s="85" t="n">
        <v>4.2</v>
      </c>
      <c r="D731" s="86" t="n">
        <v>0.645</v>
      </c>
      <c r="E731" s="87" t="n">
        <f aca="false">D731/C731</f>
        <v>0.153571428571429</v>
      </c>
      <c r="F731" s="88" t="n">
        <f aca="false">IF(B731="Предпосевная обработка",300,IF(B731="Внесение удобрений",90,IF(B731="Уборка",1893,"Введите коректное значение")))</f>
        <v>300</v>
      </c>
      <c r="G731" s="88" t="n">
        <v>2159</v>
      </c>
      <c r="H731" s="87" t="n">
        <f aca="false">(F731/G731)*100</f>
        <v>13.8953219082909</v>
      </c>
      <c r="I731" s="88" t="n">
        <v>29</v>
      </c>
      <c r="J731" s="87" t="n">
        <f aca="false">C731*L731</f>
        <v>1.848</v>
      </c>
      <c r="K731" s="86" t="n">
        <f aca="false">J731*3.67</f>
        <v>6.78216</v>
      </c>
      <c r="L731" s="86" t="n">
        <v>0.44</v>
      </c>
      <c r="M731" s="87" t="n">
        <f aca="false">(N731*O731)+(P731+Q731+R731)</f>
        <v>945.6</v>
      </c>
      <c r="N731" s="62" t="n">
        <v>356</v>
      </c>
      <c r="O731" s="0" t="n">
        <f aca="false">IF(Z731="Дизельное топливо",2.6,
 IF(Z731="Бензин",2.3,
 IF(Z731="Минеральные удобрения",0.89, IF(Z731="Пестициды",4.93,
 IF(Z731="Электроэнергия",0.5,"Введите коректное значение" )))))</f>
        <v>2.6</v>
      </c>
      <c r="P731" s="88" t="n">
        <v>12</v>
      </c>
      <c r="Q731" s="88" t="n">
        <v>1</v>
      </c>
      <c r="R731" s="88" t="n">
        <v>7</v>
      </c>
      <c r="S731" s="86" t="n">
        <f aca="false">M731+J731+E731+H731</f>
        <v>961.496893336862</v>
      </c>
      <c r="T731" s="86"/>
      <c r="U731" s="87" t="n">
        <f aca="false">J731-S731</f>
        <v>-959.648893336862</v>
      </c>
      <c r="V731" s="88" t="n">
        <v>63000</v>
      </c>
      <c r="W731" s="73" t="n">
        <v>5.874</v>
      </c>
      <c r="X731" s="87" t="n">
        <f aca="false">(W731+S731)/V731*100</f>
        <v>1.53550935450296</v>
      </c>
      <c r="Y731" s="0" t="str">
        <f aca="false">IF(AB731=1,"Предпосевная обработка",IF(AB731=2,"Внесение удобрений",IF(AB731=3,"Уборка","Введите коректное значение")))</f>
        <v>Введите коректное значение</v>
      </c>
      <c r="Z731" s="0" t="s">
        <v>137</v>
      </c>
      <c r="AA731" s="86"/>
      <c r="AI731" s="88"/>
    </row>
    <row r="732" customFormat="false" ht="15" hidden="false" customHeight="false" outlineLevel="0" collapsed="false">
      <c r="A732" s="59" t="n">
        <v>730</v>
      </c>
      <c r="B732" s="0" t="s">
        <v>134</v>
      </c>
      <c r="C732" s="85" t="n">
        <v>2.3</v>
      </c>
      <c r="D732" s="86" t="n">
        <v>0.645</v>
      </c>
      <c r="E732" s="87" t="n">
        <f aca="false">D732/C732</f>
        <v>0.280434782608696</v>
      </c>
      <c r="F732" s="88" t="n">
        <f aca="false">IF(B732="Предпосевная обработка",300,IF(B732="Внесение удобрений",90,IF(B732="Уборка",1893,"Введите коректное значение")))</f>
        <v>90</v>
      </c>
      <c r="G732" s="88" t="n">
        <v>2331</v>
      </c>
      <c r="H732" s="87" t="n">
        <f aca="false">(F732/G732)*100</f>
        <v>3.86100386100386</v>
      </c>
      <c r="I732" s="88" t="n">
        <v>25</v>
      </c>
      <c r="J732" s="87" t="n">
        <f aca="false">C732*L732</f>
        <v>1.012</v>
      </c>
      <c r="K732" s="86" t="n">
        <f aca="false">J732*3.67</f>
        <v>3.71404</v>
      </c>
      <c r="L732" s="86" t="n">
        <v>0.44</v>
      </c>
      <c r="M732" s="87" t="n">
        <f aca="false">(N732*O732)+(P732+Q732+R732)</f>
        <v>545.2</v>
      </c>
      <c r="N732" s="62" t="n">
        <v>202</v>
      </c>
      <c r="O732" s="0" t="n">
        <f aca="false">IF(Z732="Дизельное топливо",2.6,
 IF(Z732="Бензин",2.3,
 IF(Z732="Минеральные удобрения",0.89, IF(Z732="Пестициды",4.93,
 IF(Z732="Электроэнергия",0.5,"Введите коректное значение" )))))</f>
        <v>2.6</v>
      </c>
      <c r="P732" s="88" t="n">
        <v>11</v>
      </c>
      <c r="Q732" s="88" t="n">
        <v>1</v>
      </c>
      <c r="R732" s="88" t="n">
        <v>8</v>
      </c>
      <c r="S732" s="86" t="n">
        <f aca="false">M732+J732+E732+H732</f>
        <v>550.353438643613</v>
      </c>
      <c r="T732" s="86"/>
      <c r="U732" s="87" t="n">
        <f aca="false">J732-S732</f>
        <v>-549.341438643613</v>
      </c>
      <c r="V732" s="88" t="n">
        <v>54000</v>
      </c>
      <c r="W732" s="73" t="n">
        <v>4.902</v>
      </c>
      <c r="X732" s="87" t="n">
        <f aca="false">(W732+S732)/V732*100</f>
        <v>1.02825081230299</v>
      </c>
      <c r="Y732" s="0" t="str">
        <f aca="false">IF(AB732=1,"Предпосевная обработка",IF(AB732=2,"Внесение удобрений",IF(AB732=3,"Уборка","Введите коректное значение")))</f>
        <v>Введите коректное значение</v>
      </c>
      <c r="Z732" s="0" t="s">
        <v>137</v>
      </c>
      <c r="AA732" s="86"/>
      <c r="AI732" s="88"/>
    </row>
    <row r="733" customFormat="false" ht="15" hidden="false" customHeight="false" outlineLevel="0" collapsed="false">
      <c r="A733" s="59" t="n">
        <v>731</v>
      </c>
      <c r="B733" s="0" t="s">
        <v>134</v>
      </c>
      <c r="C733" s="85" t="n">
        <v>6.6</v>
      </c>
      <c r="D733" s="86" t="n">
        <v>0.645</v>
      </c>
      <c r="E733" s="87" t="n">
        <f aca="false">D733/C733</f>
        <v>0.0977272727272727</v>
      </c>
      <c r="F733" s="88" t="n">
        <f aca="false">IF(B733="Предпосевная обработка",300,IF(B733="Внесение удобрений",90,IF(B733="Уборка",1893,"Введите коректное значение")))</f>
        <v>90</v>
      </c>
      <c r="G733" s="88" t="n">
        <v>2489</v>
      </c>
      <c r="H733" s="87" t="n">
        <f aca="false">(F733/G733)*100</f>
        <v>3.61591000401768</v>
      </c>
      <c r="I733" s="88" t="n">
        <v>24</v>
      </c>
      <c r="J733" s="87" t="n">
        <f aca="false">C733*L733</f>
        <v>2.904</v>
      </c>
      <c r="K733" s="86" t="n">
        <f aca="false">J733*3.67</f>
        <v>10.65768</v>
      </c>
      <c r="L733" s="86" t="n">
        <v>0.44</v>
      </c>
      <c r="M733" s="87" t="n">
        <f aca="false">(N733*O733)+(P733+Q733+R733)</f>
        <v>152.5</v>
      </c>
      <c r="N733" s="62" t="n">
        <v>259</v>
      </c>
      <c r="O733" s="0" t="n">
        <f aca="false">IF(Z733="Дизельное топливо",2.6,
 IF(Z733="Бензин",2.3,
 IF(Z733="Минеральные удобрения",0.89, IF(Z733="Пестициды",4.93,
 IF(Z733="Электроэнергия",0.5,"Введите коректное значение" )))))</f>
        <v>0.5</v>
      </c>
      <c r="P733" s="88" t="n">
        <v>14</v>
      </c>
      <c r="Q733" s="88" t="n">
        <v>2</v>
      </c>
      <c r="R733" s="88" t="n">
        <v>7</v>
      </c>
      <c r="S733" s="86" t="n">
        <f aca="false">M733+J733+E733+H733</f>
        <v>159.117637276745</v>
      </c>
      <c r="T733" s="86"/>
      <c r="U733" s="87" t="n">
        <f aca="false">J733-S733</f>
        <v>-156.213637276745</v>
      </c>
      <c r="V733" s="88" t="n">
        <v>62000</v>
      </c>
      <c r="W733" s="73" t="n">
        <v>5.632</v>
      </c>
      <c r="X733" s="87" t="n">
        <f aca="false">(W733+S733)/V733*100</f>
        <v>0.265725221414105</v>
      </c>
      <c r="Y733" s="0" t="str">
        <f aca="false">IF(AB733=1,"Предпосевная обработка",IF(AB733=2,"Внесение удобрений",IF(AB733=3,"Уборка","Введите коректное значение")))</f>
        <v>Введите коректное значение</v>
      </c>
      <c r="Z733" s="0" t="s">
        <v>139</v>
      </c>
      <c r="AA733" s="86"/>
      <c r="AI733" s="88"/>
    </row>
    <row r="734" customFormat="false" ht="15" hidden="false" customHeight="false" outlineLevel="0" collapsed="false">
      <c r="A734" s="59" t="n">
        <v>732</v>
      </c>
      <c r="B734" s="0" t="s">
        <v>134</v>
      </c>
      <c r="C734" s="85" t="n">
        <v>2.1</v>
      </c>
      <c r="D734" s="86" t="n">
        <v>0.645</v>
      </c>
      <c r="E734" s="87" t="n">
        <f aca="false">D734/C734</f>
        <v>0.307142857142857</v>
      </c>
      <c r="F734" s="88" t="n">
        <f aca="false">IF(B734="Предпосевная обработка",300,IF(B734="Внесение удобрений",90,IF(B734="Уборка",1893,"Введите коректное значение")))</f>
        <v>90</v>
      </c>
      <c r="G734" s="88" t="n">
        <v>2359</v>
      </c>
      <c r="H734" s="87" t="n">
        <f aca="false">(F734/G734)*100</f>
        <v>3.81517592200085</v>
      </c>
      <c r="I734" s="88" t="n">
        <v>28</v>
      </c>
      <c r="J734" s="87" t="n">
        <f aca="false">C734*L734</f>
        <v>0.924</v>
      </c>
      <c r="K734" s="86" t="n">
        <f aca="false">J734*3.67</f>
        <v>3.39108</v>
      </c>
      <c r="L734" s="86" t="n">
        <v>0.44</v>
      </c>
      <c r="M734" s="87" t="n">
        <f aca="false">(N734*O734)+(P734+Q734+R734)</f>
        <v>667.83</v>
      </c>
      <c r="N734" s="62" t="n">
        <v>131</v>
      </c>
      <c r="O734" s="0" t="n">
        <f aca="false">IF(Z734="Дизельное топливо",2.6,
 IF(Z734="Бензин",2.3,
 IF(Z734="Минеральные удобрения",0.89, IF(Z734="Пестициды",4.93,
 IF(Z734="Электроэнергия",0.5,"Введите коректное значение" )))))</f>
        <v>4.93</v>
      </c>
      <c r="P734" s="88" t="n">
        <v>13</v>
      </c>
      <c r="Q734" s="88" t="n">
        <v>2</v>
      </c>
      <c r="R734" s="88" t="n">
        <v>7</v>
      </c>
      <c r="S734" s="86" t="n">
        <f aca="false">M734+J734+E734+H734</f>
        <v>672.876318779144</v>
      </c>
      <c r="T734" s="86"/>
      <c r="U734" s="87" t="n">
        <f aca="false">J734-S734</f>
        <v>-671.952318779144</v>
      </c>
      <c r="V734" s="88" t="n">
        <v>47000</v>
      </c>
      <c r="W734" s="73" t="n">
        <v>4.93</v>
      </c>
      <c r="X734" s="87" t="n">
        <f aca="false">(W734+S734)/V734*100</f>
        <v>1.44214110378541</v>
      </c>
      <c r="Y734" s="0" t="str">
        <f aca="false">IF(AB734=1,"Предпосевная обработка",IF(AB734=2,"Внесение удобрений",IF(AB734=3,"Уборка","Введите коректное значение")))</f>
        <v>Введите коректное значение</v>
      </c>
      <c r="Z734" s="0" t="s">
        <v>138</v>
      </c>
      <c r="AA734" s="86"/>
      <c r="AI734" s="88"/>
    </row>
    <row r="735" customFormat="false" ht="15" hidden="false" customHeight="false" outlineLevel="0" collapsed="false">
      <c r="A735" s="59" t="n">
        <v>733</v>
      </c>
      <c r="B735" s="0" t="s">
        <v>132</v>
      </c>
      <c r="C735" s="85" t="n">
        <v>0.8</v>
      </c>
      <c r="D735" s="86" t="n">
        <v>0.645</v>
      </c>
      <c r="E735" s="87" t="n">
        <f aca="false">D735/C735</f>
        <v>0.80625</v>
      </c>
      <c r="F735" s="88" t="n">
        <f aca="false">IF(B735="Предпосевная обработка",300,IF(B735="Внесение удобрений",90,IF(B735="Уборка",1893,"Введите коректное значение")))</f>
        <v>1893</v>
      </c>
      <c r="G735" s="88" t="n">
        <v>2076</v>
      </c>
      <c r="H735" s="87" t="n">
        <f aca="false">(F735/G735)*100</f>
        <v>91.1849710982659</v>
      </c>
      <c r="I735" s="88" t="n">
        <v>13</v>
      </c>
      <c r="J735" s="87" t="n">
        <f aca="false">C735*L735</f>
        <v>0.352</v>
      </c>
      <c r="K735" s="86" t="n">
        <f aca="false">J735*3.67</f>
        <v>1.29184</v>
      </c>
      <c r="L735" s="86" t="n">
        <v>0.44</v>
      </c>
      <c r="M735" s="87" t="n">
        <f aca="false">(N735*O735)+(P735+Q735+R735)</f>
        <v>2114.25</v>
      </c>
      <c r="N735" s="62" t="n">
        <v>425</v>
      </c>
      <c r="O735" s="0" t="n">
        <f aca="false">IF(Z735="Дизельное топливо",2.6,
 IF(Z735="Бензин",2.3,
 IF(Z735="Минеральные удобрения",0.89, IF(Z735="Пестициды",4.93,
 IF(Z735="Электроэнергия",0.5,"Введите коректное значение" )))))</f>
        <v>4.93</v>
      </c>
      <c r="P735" s="88" t="n">
        <v>10</v>
      </c>
      <c r="Q735" s="88" t="n">
        <v>1</v>
      </c>
      <c r="R735" s="88" t="n">
        <v>8</v>
      </c>
      <c r="S735" s="86" t="n">
        <f aca="false">M735+J735+E735+H735</f>
        <v>2206.59322109827</v>
      </c>
      <c r="T735" s="86"/>
      <c r="U735" s="87" t="n">
        <f aca="false">J735-S735</f>
        <v>-2206.24122109827</v>
      </c>
      <c r="V735" s="88" t="n">
        <v>61000</v>
      </c>
      <c r="W735" s="73" t="n">
        <v>4.814</v>
      </c>
      <c r="X735" s="87" t="n">
        <f aca="false">(W735+S735)/V735*100</f>
        <v>3.62525773950535</v>
      </c>
      <c r="Y735" s="0" t="str">
        <f aca="false">IF(AB735=1,"Предпосевная обработка",IF(AB735=2,"Внесение удобрений",IF(AB735=3,"Уборка","Введите коректное значение")))</f>
        <v>Введите коректное значение</v>
      </c>
      <c r="Z735" s="0" t="s">
        <v>138</v>
      </c>
      <c r="AA735" s="86"/>
      <c r="AI735" s="88"/>
    </row>
    <row r="736" customFormat="false" ht="15" hidden="false" customHeight="false" outlineLevel="0" collapsed="false">
      <c r="A736" s="59" t="n">
        <v>734</v>
      </c>
      <c r="B736" s="0" t="s">
        <v>134</v>
      </c>
      <c r="C736" s="85" t="n">
        <v>6.9</v>
      </c>
      <c r="D736" s="86" t="n">
        <v>0.645</v>
      </c>
      <c r="E736" s="87" t="n">
        <f aca="false">D736/C736</f>
        <v>0.0934782608695652</v>
      </c>
      <c r="F736" s="88" t="n">
        <f aca="false">IF(B736="Предпосевная обработка",300,IF(B736="Внесение удобрений",90,IF(B736="Уборка",1893,"Введите коректное значение")))</f>
        <v>90</v>
      </c>
      <c r="G736" s="88" t="n">
        <v>2225</v>
      </c>
      <c r="H736" s="87" t="n">
        <f aca="false">(F736/G736)*100</f>
        <v>4.04494382022472</v>
      </c>
      <c r="I736" s="88" t="n">
        <v>11</v>
      </c>
      <c r="J736" s="87" t="n">
        <f aca="false">C736*L736</f>
        <v>3.036</v>
      </c>
      <c r="K736" s="86" t="n">
        <f aca="false">J736*3.67</f>
        <v>11.14212</v>
      </c>
      <c r="L736" s="86" t="n">
        <v>0.44</v>
      </c>
      <c r="M736" s="87" t="n">
        <f aca="false">(N736*O736)+(P736+Q736+R736)</f>
        <v>1244.6</v>
      </c>
      <c r="N736" s="62" t="n">
        <v>471</v>
      </c>
      <c r="O736" s="0" t="n">
        <f aca="false">IF(Z736="Дизельное топливо",2.6,
 IF(Z736="Бензин",2.3,
 IF(Z736="Минеральные удобрения",0.89, IF(Z736="Пестициды",4.93,
 IF(Z736="Электроэнергия",0.5,"Введите коректное значение" )))))</f>
        <v>2.6</v>
      </c>
      <c r="P736" s="88" t="n">
        <v>10</v>
      </c>
      <c r="Q736" s="88" t="n">
        <v>2</v>
      </c>
      <c r="R736" s="88" t="n">
        <v>8</v>
      </c>
      <c r="S736" s="86" t="n">
        <f aca="false">M736+J736+E736+H736</f>
        <v>1251.77442208109</v>
      </c>
      <c r="T736" s="86"/>
      <c r="U736" s="87" t="n">
        <f aca="false">J736-S736</f>
        <v>-1248.73842208109</v>
      </c>
      <c r="V736" s="88" t="n">
        <v>54000</v>
      </c>
      <c r="W736" s="73" t="n">
        <v>4.664</v>
      </c>
      <c r="X736" s="87" t="n">
        <f aca="false">(W736+S736)/V736*100</f>
        <v>2.32673781866869</v>
      </c>
      <c r="Y736" s="0" t="str">
        <f aca="false">IF(AB736=1,"Предпосевная обработка",IF(AB736=2,"Внесение удобрений",IF(AB736=3,"Уборка","Введите коректное значение")))</f>
        <v>Введите коректное значение</v>
      </c>
      <c r="Z736" s="0" t="s">
        <v>137</v>
      </c>
      <c r="AA736" s="86"/>
      <c r="AI736" s="88"/>
    </row>
    <row r="737" customFormat="false" ht="15" hidden="false" customHeight="false" outlineLevel="0" collapsed="false">
      <c r="A737" s="59" t="n">
        <v>735</v>
      </c>
      <c r="B737" s="0" t="s">
        <v>134</v>
      </c>
      <c r="C737" s="85" t="n">
        <v>4.6</v>
      </c>
      <c r="D737" s="86" t="n">
        <v>0.645</v>
      </c>
      <c r="E737" s="87" t="n">
        <f aca="false">D737/C737</f>
        <v>0.140217391304348</v>
      </c>
      <c r="F737" s="88" t="n">
        <f aca="false">IF(B737="Предпосевная обработка",300,IF(B737="Внесение удобрений",90,IF(B737="Уборка",1893,"Введите коректное значение")))</f>
        <v>90</v>
      </c>
      <c r="G737" s="88" t="n">
        <v>2454</v>
      </c>
      <c r="H737" s="87" t="n">
        <f aca="false">(F737/G737)*100</f>
        <v>3.66748166259169</v>
      </c>
      <c r="I737" s="88" t="n">
        <v>14</v>
      </c>
      <c r="J737" s="87" t="n">
        <f aca="false">C737*L737</f>
        <v>2.024</v>
      </c>
      <c r="K737" s="86" t="n">
        <f aca="false">J737*3.67</f>
        <v>7.42808</v>
      </c>
      <c r="L737" s="86" t="n">
        <v>0.44</v>
      </c>
      <c r="M737" s="87" t="n">
        <f aca="false">(N737*O737)+(P737+Q737+R737)</f>
        <v>120.01</v>
      </c>
      <c r="N737" s="62" t="n">
        <v>109</v>
      </c>
      <c r="O737" s="0" t="n">
        <f aca="false">IF(Z737="Дизельное топливо",2.6,
 IF(Z737="Бензин",2.3,
 IF(Z737="Минеральные удобрения",0.89, IF(Z737="Пестициды",4.93,
 IF(Z737="Электроэнергия",0.5,"Введите коректное значение" )))))</f>
        <v>0.89</v>
      </c>
      <c r="P737" s="88" t="n">
        <v>13</v>
      </c>
      <c r="Q737" s="88" t="n">
        <v>2</v>
      </c>
      <c r="R737" s="88" t="n">
        <v>8</v>
      </c>
      <c r="S737" s="86" t="n">
        <f aca="false">M737+J737+E737+H737</f>
        <v>125.841699053896</v>
      </c>
      <c r="T737" s="86"/>
      <c r="U737" s="87" t="n">
        <f aca="false">J737-S737</f>
        <v>-123.817699053896</v>
      </c>
      <c r="V737" s="88" t="n">
        <v>56000</v>
      </c>
      <c r="W737" s="73" t="n">
        <v>3.784</v>
      </c>
      <c r="X737" s="87" t="n">
        <f aca="false">(W737+S737)/V737*100</f>
        <v>0.231474462596243</v>
      </c>
      <c r="Y737" s="0" t="str">
        <f aca="false">IF(AB737=1,"Предпосевная обработка",IF(AB737=2,"Внесение удобрений",IF(AB737=3,"Уборка","Введите коректное значение")))</f>
        <v>Введите коректное значение</v>
      </c>
      <c r="Z737" s="0" t="s">
        <v>133</v>
      </c>
      <c r="AA737" s="86"/>
      <c r="AI737" s="88"/>
    </row>
    <row r="738" customFormat="false" ht="15" hidden="false" customHeight="false" outlineLevel="0" collapsed="false">
      <c r="A738" s="59" t="n">
        <v>736</v>
      </c>
      <c r="B738" s="0" t="s">
        <v>136</v>
      </c>
      <c r="C738" s="85" t="n">
        <v>2</v>
      </c>
      <c r="D738" s="86" t="n">
        <v>0.645</v>
      </c>
      <c r="E738" s="87" t="n">
        <f aca="false">D738/C738</f>
        <v>0.3225</v>
      </c>
      <c r="F738" s="88" t="n">
        <f aca="false">IF(B738="Предпосевная обработка",300,IF(B738="Внесение удобрений",90,IF(B738="Уборка",1893,"Введите коректное значение")))</f>
        <v>300</v>
      </c>
      <c r="G738" s="88" t="n">
        <v>2218</v>
      </c>
      <c r="H738" s="87" t="n">
        <f aca="false">(F738/G738)*100</f>
        <v>13.5256988277728</v>
      </c>
      <c r="I738" s="88" t="n">
        <v>28</v>
      </c>
      <c r="J738" s="87" t="n">
        <f aca="false">C738*L738</f>
        <v>0.88</v>
      </c>
      <c r="K738" s="86" t="n">
        <f aca="false">J738*3.67</f>
        <v>3.2296</v>
      </c>
      <c r="L738" s="86" t="n">
        <v>0.44</v>
      </c>
      <c r="M738" s="87" t="n">
        <f aca="false">(N738*O738)+(P738+Q738+R738)</f>
        <v>476.7</v>
      </c>
      <c r="N738" s="62" t="n">
        <v>199</v>
      </c>
      <c r="O738" s="0" t="n">
        <f aca="false">IF(Z738="Дизельное топливо",2.6,
 IF(Z738="Бензин",2.3,
 IF(Z738="Минеральные удобрения",0.89, IF(Z738="Пестициды",4.93,
 IF(Z738="Электроэнергия",0.5,"Введите коректное значение" )))))</f>
        <v>2.3</v>
      </c>
      <c r="P738" s="88" t="n">
        <v>10</v>
      </c>
      <c r="Q738" s="88" t="n">
        <v>2</v>
      </c>
      <c r="R738" s="88" t="n">
        <v>7</v>
      </c>
      <c r="S738" s="86" t="n">
        <f aca="false">M738+J738+E738+H738</f>
        <v>491.428198827773</v>
      </c>
      <c r="T738" s="86"/>
      <c r="U738" s="87" t="n">
        <f aca="false">J738-S738</f>
        <v>-490.548198827773</v>
      </c>
      <c r="V738" s="88" t="n">
        <v>62000</v>
      </c>
      <c r="W738" s="73" t="n">
        <v>4.806</v>
      </c>
      <c r="X738" s="87" t="n">
        <f aca="false">(W738+S738)/V738*100</f>
        <v>0.800377740044795</v>
      </c>
      <c r="Y738" s="0" t="str">
        <f aca="false">IF(AB738=1,"Предпосевная обработка",IF(AB738=2,"Внесение удобрений",IF(AB738=3,"Уборка","Введите коректное значение")))</f>
        <v>Введите коректное значение</v>
      </c>
      <c r="Z738" s="0" t="s">
        <v>135</v>
      </c>
      <c r="AA738" s="86"/>
      <c r="AI738" s="88"/>
    </row>
    <row r="739" customFormat="false" ht="15" hidden="false" customHeight="false" outlineLevel="0" collapsed="false">
      <c r="A739" s="59" t="n">
        <v>737</v>
      </c>
      <c r="B739" s="0" t="s">
        <v>132</v>
      </c>
      <c r="C739" s="85" t="n">
        <v>1.5</v>
      </c>
      <c r="D739" s="86" t="n">
        <v>0.645</v>
      </c>
      <c r="E739" s="87" t="n">
        <f aca="false">D739/C739</f>
        <v>0.43</v>
      </c>
      <c r="F739" s="88" t="n">
        <f aca="false">IF(B739="Предпосевная обработка",300,IF(B739="Внесение удобрений",90,IF(B739="Уборка",1893,"Введите коректное значение")))</f>
        <v>1893</v>
      </c>
      <c r="G739" s="88" t="n">
        <v>2194</v>
      </c>
      <c r="H739" s="87" t="n">
        <f aca="false">(F739/G739)*100</f>
        <v>86.2807657247037</v>
      </c>
      <c r="I739" s="88" t="n">
        <v>28</v>
      </c>
      <c r="J739" s="87" t="n">
        <f aca="false">C739*L739</f>
        <v>0.66</v>
      </c>
      <c r="K739" s="86" t="n">
        <f aca="false">J739*3.67</f>
        <v>2.4222</v>
      </c>
      <c r="L739" s="86" t="n">
        <v>0.44</v>
      </c>
      <c r="M739" s="87" t="n">
        <f aca="false">(N739*O739)+(P739+Q739+R739)</f>
        <v>926.2</v>
      </c>
      <c r="N739" s="62" t="n">
        <v>394</v>
      </c>
      <c r="O739" s="0" t="n">
        <f aca="false">IF(Z739="Дизельное топливо",2.6,
 IF(Z739="Бензин",2.3,
 IF(Z739="Минеральные удобрения",0.89, IF(Z739="Пестициды",4.93,
 IF(Z739="Электроэнергия",0.5,"Введите коректное значение" )))))</f>
        <v>2.3</v>
      </c>
      <c r="P739" s="88" t="n">
        <v>12</v>
      </c>
      <c r="Q739" s="88" t="n">
        <v>1</v>
      </c>
      <c r="R739" s="88" t="n">
        <v>7</v>
      </c>
      <c r="S739" s="86" t="n">
        <f aca="false">M739+J739+E739+H739</f>
        <v>1013.5707657247</v>
      </c>
      <c r="T739" s="86"/>
      <c r="U739" s="87" t="n">
        <f aca="false">J739-S739</f>
        <v>-1012.9107657247</v>
      </c>
      <c r="V739" s="88" t="n">
        <v>58000</v>
      </c>
      <c r="W739" s="73" t="n">
        <v>5.644</v>
      </c>
      <c r="X739" s="87" t="n">
        <f aca="false">(W739+S739)/V739*100</f>
        <v>1.75726683745639</v>
      </c>
      <c r="Y739" s="0" t="str">
        <f aca="false">IF(AB739=1,"Предпосевная обработка",IF(AB739=2,"Внесение удобрений",IF(AB739=3,"Уборка","Введите коректное значение")))</f>
        <v>Введите коректное значение</v>
      </c>
      <c r="Z739" s="0" t="s">
        <v>135</v>
      </c>
      <c r="AA739" s="86"/>
      <c r="AI739" s="88"/>
    </row>
    <row r="740" customFormat="false" ht="15" hidden="false" customHeight="false" outlineLevel="0" collapsed="false">
      <c r="A740" s="59" t="n">
        <v>738</v>
      </c>
      <c r="B740" s="0" t="s">
        <v>132</v>
      </c>
      <c r="C740" s="85" t="n">
        <v>4.5</v>
      </c>
      <c r="D740" s="86" t="n">
        <v>0.645</v>
      </c>
      <c r="E740" s="87" t="n">
        <f aca="false">D740/C740</f>
        <v>0.143333333333333</v>
      </c>
      <c r="F740" s="88" t="n">
        <f aca="false">IF(B740="Предпосевная обработка",300,IF(B740="Внесение удобрений",90,IF(B740="Уборка",1893,"Введите коректное значение")))</f>
        <v>1893</v>
      </c>
      <c r="G740" s="88" t="n">
        <v>2154</v>
      </c>
      <c r="H740" s="87" t="n">
        <f aca="false">(F740/G740)*100</f>
        <v>87.883008356546</v>
      </c>
      <c r="I740" s="88" t="n">
        <v>20</v>
      </c>
      <c r="J740" s="87" t="n">
        <f aca="false">C740*L740</f>
        <v>1.98</v>
      </c>
      <c r="K740" s="86" t="n">
        <f aca="false">J740*3.67</f>
        <v>7.2666</v>
      </c>
      <c r="L740" s="86" t="n">
        <v>0.44</v>
      </c>
      <c r="M740" s="87" t="n">
        <f aca="false">(N740*O740)+(P740+Q740+R740)</f>
        <v>106.5</v>
      </c>
      <c r="N740" s="62" t="n">
        <v>163</v>
      </c>
      <c r="O740" s="0" t="n">
        <f aca="false">IF(Z740="Дизельное топливо",2.6,
 IF(Z740="Бензин",2.3,
 IF(Z740="Минеральные удобрения",0.89, IF(Z740="Пестициды",4.93,
 IF(Z740="Электроэнергия",0.5,"Введите коректное значение" )))))</f>
        <v>0.5</v>
      </c>
      <c r="P740" s="88" t="n">
        <v>15</v>
      </c>
      <c r="Q740" s="88" t="n">
        <v>2</v>
      </c>
      <c r="R740" s="88" t="n">
        <v>8</v>
      </c>
      <c r="S740" s="86" t="n">
        <f aca="false">M740+J740+E740+H740</f>
        <v>196.506341689879</v>
      </c>
      <c r="T740" s="86"/>
      <c r="U740" s="87" t="n">
        <f aca="false">J740-S740</f>
        <v>-194.526341689879</v>
      </c>
      <c r="V740" s="88" t="n">
        <v>49000</v>
      </c>
      <c r="W740" s="73" t="n">
        <v>3.649</v>
      </c>
      <c r="X740" s="87" t="n">
        <f aca="false">(W740+S740)/V740*100</f>
        <v>0.408480289163019</v>
      </c>
      <c r="Y740" s="0" t="str">
        <f aca="false">IF(AB740=1,"Предпосевная обработка",IF(AB740=2,"Внесение удобрений",IF(AB740=3,"Уборка","Введите коректное значение")))</f>
        <v>Введите коректное значение</v>
      </c>
      <c r="Z740" s="0" t="s">
        <v>139</v>
      </c>
      <c r="AA740" s="86"/>
      <c r="AI740" s="88"/>
    </row>
    <row r="741" customFormat="false" ht="15" hidden="false" customHeight="false" outlineLevel="0" collapsed="false">
      <c r="A741" s="59" t="n">
        <v>739</v>
      </c>
      <c r="B741" s="0" t="s">
        <v>136</v>
      </c>
      <c r="C741" s="85" t="n">
        <v>4.7</v>
      </c>
      <c r="D741" s="86" t="n">
        <v>0.645</v>
      </c>
      <c r="E741" s="87" t="n">
        <f aca="false">D741/C741</f>
        <v>0.137234042553192</v>
      </c>
      <c r="F741" s="88" t="n">
        <f aca="false">IF(B741="Предпосевная обработка",300,IF(B741="Внесение удобрений",90,IF(B741="Уборка",1893,"Введите коректное значение")))</f>
        <v>300</v>
      </c>
      <c r="G741" s="88" t="n">
        <v>2244</v>
      </c>
      <c r="H741" s="87" t="n">
        <f aca="false">(F741/G741)*100</f>
        <v>13.3689839572193</v>
      </c>
      <c r="I741" s="88" t="n">
        <v>11</v>
      </c>
      <c r="J741" s="87" t="n">
        <f aca="false">C741*L741</f>
        <v>2.068</v>
      </c>
      <c r="K741" s="86" t="n">
        <f aca="false">J741*3.67</f>
        <v>7.58956</v>
      </c>
      <c r="L741" s="86" t="n">
        <v>0.44</v>
      </c>
      <c r="M741" s="87" t="n">
        <f aca="false">(N741*O741)+(P741+Q741+R741)</f>
        <v>1062.6</v>
      </c>
      <c r="N741" s="62" t="n">
        <v>452</v>
      </c>
      <c r="O741" s="0" t="n">
        <f aca="false">IF(Z741="Дизельное топливо",2.6,
 IF(Z741="Бензин",2.3,
 IF(Z741="Минеральные удобрения",0.89, IF(Z741="Пестициды",4.93,
 IF(Z741="Электроэнергия",0.5,"Введите коректное значение" )))))</f>
        <v>2.3</v>
      </c>
      <c r="P741" s="88" t="n">
        <v>13</v>
      </c>
      <c r="Q741" s="88" t="n">
        <v>1</v>
      </c>
      <c r="R741" s="88" t="n">
        <v>9</v>
      </c>
      <c r="S741" s="86" t="n">
        <f aca="false">M741+J741+E741+H741</f>
        <v>1078.17421799977</v>
      </c>
      <c r="T741" s="86"/>
      <c r="U741" s="87" t="n">
        <f aca="false">J741-S741</f>
        <v>-1076.10621799977</v>
      </c>
      <c r="V741" s="88" t="n">
        <v>46000</v>
      </c>
      <c r="W741" s="73" t="n">
        <v>4.895</v>
      </c>
      <c r="X741" s="87" t="n">
        <f aca="false">(W741+S741)/V741*100</f>
        <v>2.3544982999995</v>
      </c>
      <c r="Y741" s="0" t="str">
        <f aca="false">IF(AB741=1,"Предпосевная обработка",IF(AB741=2,"Внесение удобрений",IF(AB741=3,"Уборка","Введите коректное значение")))</f>
        <v>Введите коректное значение</v>
      </c>
      <c r="Z741" s="0" t="s">
        <v>135</v>
      </c>
      <c r="AA741" s="86"/>
      <c r="AI741" s="88"/>
    </row>
    <row r="742" customFormat="false" ht="15" hidden="false" customHeight="false" outlineLevel="0" collapsed="false">
      <c r="A742" s="59" t="n">
        <v>740</v>
      </c>
      <c r="B742" s="0" t="s">
        <v>134</v>
      </c>
      <c r="C742" s="85" t="n">
        <v>4.4</v>
      </c>
      <c r="D742" s="86" t="n">
        <v>0.645</v>
      </c>
      <c r="E742" s="87" t="n">
        <f aca="false">D742/C742</f>
        <v>0.146590909090909</v>
      </c>
      <c r="F742" s="88" t="n">
        <f aca="false">IF(B742="Предпосевная обработка",300,IF(B742="Внесение удобрений",90,IF(B742="Уборка",1893,"Введите коректное значение")))</f>
        <v>90</v>
      </c>
      <c r="G742" s="88" t="n">
        <v>2276</v>
      </c>
      <c r="H742" s="87" t="n">
        <f aca="false">(F742/G742)*100</f>
        <v>3.95430579964851</v>
      </c>
      <c r="I742" s="88" t="n">
        <v>13</v>
      </c>
      <c r="J742" s="87" t="n">
        <f aca="false">C742*L742</f>
        <v>1.936</v>
      </c>
      <c r="K742" s="86" t="n">
        <f aca="false">J742*3.67</f>
        <v>7.10512</v>
      </c>
      <c r="L742" s="86" t="n">
        <v>0.44</v>
      </c>
      <c r="M742" s="87" t="n">
        <f aca="false">(N742*O742)+(P742+Q742+R742)</f>
        <v>2102.46</v>
      </c>
      <c r="N742" s="62" t="n">
        <v>422</v>
      </c>
      <c r="O742" s="0" t="n">
        <f aca="false">IF(Z742="Дизельное топливо",2.6,
 IF(Z742="Бензин",2.3,
 IF(Z742="Минеральные удобрения",0.89, IF(Z742="Пестициды",4.93,
 IF(Z742="Электроэнергия",0.5,"Введите коректное значение" )))))</f>
        <v>4.93</v>
      </c>
      <c r="P742" s="88" t="n">
        <v>14</v>
      </c>
      <c r="Q742" s="88" t="n">
        <v>1</v>
      </c>
      <c r="R742" s="88" t="n">
        <v>7</v>
      </c>
      <c r="S742" s="86" t="n">
        <f aca="false">M742+J742+E742+H742</f>
        <v>2108.49689670874</v>
      </c>
      <c r="T742" s="86"/>
      <c r="U742" s="87" t="n">
        <f aca="false">J742-S742</f>
        <v>-2106.56089670874</v>
      </c>
      <c r="V742" s="88" t="n">
        <v>59000</v>
      </c>
      <c r="W742" s="73" t="n">
        <v>6.106</v>
      </c>
      <c r="X742" s="87" t="n">
        <f aca="false">(W742+S742)/V742*100</f>
        <v>3.584072706286</v>
      </c>
      <c r="Y742" s="0" t="str">
        <f aca="false">IF(AB742=1,"Предпосевная обработка",IF(AB742=2,"Внесение удобрений",IF(AB742=3,"Уборка","Введите коректное значение")))</f>
        <v>Введите коректное значение</v>
      </c>
      <c r="Z742" s="0" t="s">
        <v>138</v>
      </c>
      <c r="AA742" s="86"/>
      <c r="AI742" s="88"/>
    </row>
    <row r="743" customFormat="false" ht="15" hidden="false" customHeight="false" outlineLevel="0" collapsed="false">
      <c r="A743" s="59" t="n">
        <v>741</v>
      </c>
      <c r="B743" s="0" t="s">
        <v>136</v>
      </c>
      <c r="C743" s="85" t="n">
        <v>1</v>
      </c>
      <c r="D743" s="86" t="n">
        <v>0.645</v>
      </c>
      <c r="E743" s="87" t="n">
        <f aca="false">D743/C743</f>
        <v>0.645</v>
      </c>
      <c r="F743" s="88" t="n">
        <f aca="false">IF(B743="Предпосевная обработка",300,IF(B743="Внесение удобрений",90,IF(B743="Уборка",1893,"Введите коректное значение")))</f>
        <v>300</v>
      </c>
      <c r="G743" s="88" t="n">
        <v>2350</v>
      </c>
      <c r="H743" s="87" t="n">
        <f aca="false">(F743/G743)*100</f>
        <v>12.7659574468085</v>
      </c>
      <c r="I743" s="88" t="n">
        <v>27</v>
      </c>
      <c r="J743" s="87" t="n">
        <f aca="false">C743*L743</f>
        <v>0.44</v>
      </c>
      <c r="K743" s="86" t="n">
        <f aca="false">J743*3.67</f>
        <v>1.6148</v>
      </c>
      <c r="L743" s="86" t="n">
        <v>0.44</v>
      </c>
      <c r="M743" s="87" t="n">
        <f aca="false">(N743*O743)+(P743+Q743+R743)</f>
        <v>241</v>
      </c>
      <c r="N743" s="62" t="n">
        <v>438</v>
      </c>
      <c r="O743" s="0" t="n">
        <f aca="false">IF(Z743="Дизельное топливо",2.6,
 IF(Z743="Бензин",2.3,
 IF(Z743="Минеральные удобрения",0.89, IF(Z743="Пестициды",4.93,
 IF(Z743="Электроэнергия",0.5,"Введите коректное значение" )))))</f>
        <v>0.5</v>
      </c>
      <c r="P743" s="88" t="n">
        <v>14</v>
      </c>
      <c r="Q743" s="88" t="n">
        <v>1</v>
      </c>
      <c r="R743" s="88" t="n">
        <v>7</v>
      </c>
      <c r="S743" s="86" t="n">
        <f aca="false">M743+J743+E743+H743</f>
        <v>254.850957446809</v>
      </c>
      <c r="T743" s="86"/>
      <c r="U743" s="87" t="n">
        <f aca="false">J743-S743</f>
        <v>-254.410957446809</v>
      </c>
      <c r="V743" s="88" t="n">
        <v>65000</v>
      </c>
      <c r="W743" s="73" t="n">
        <v>5.251</v>
      </c>
      <c r="X743" s="87" t="n">
        <f aca="false">(W743+S743)/V743*100</f>
        <v>0.400156857610475</v>
      </c>
      <c r="Y743" s="0" t="str">
        <f aca="false">IF(AB743=1,"Предпосевная обработка",IF(AB743=2,"Внесение удобрений",IF(AB743=3,"Уборка","Введите коректное значение")))</f>
        <v>Введите коректное значение</v>
      </c>
      <c r="Z743" s="0" t="s">
        <v>139</v>
      </c>
      <c r="AA743" s="86"/>
      <c r="AI743" s="88"/>
    </row>
    <row r="744" customFormat="false" ht="15" hidden="false" customHeight="false" outlineLevel="0" collapsed="false">
      <c r="A744" s="59" t="n">
        <v>742</v>
      </c>
      <c r="B744" s="0" t="s">
        <v>132</v>
      </c>
      <c r="C744" s="85" t="n">
        <v>1.3</v>
      </c>
      <c r="D744" s="86" t="n">
        <v>0.645</v>
      </c>
      <c r="E744" s="87" t="n">
        <f aca="false">D744/C744</f>
        <v>0.496153846153846</v>
      </c>
      <c r="F744" s="88" t="n">
        <f aca="false">IF(B744="Предпосевная обработка",300,IF(B744="Внесение удобрений",90,IF(B744="Уборка",1893,"Введите коректное значение")))</f>
        <v>1893</v>
      </c>
      <c r="G744" s="88" t="n">
        <v>2009</v>
      </c>
      <c r="H744" s="87" t="n">
        <f aca="false">(F744/G744)*100</f>
        <v>94.2259830761573</v>
      </c>
      <c r="I744" s="88" t="n">
        <v>22</v>
      </c>
      <c r="J744" s="87" t="n">
        <f aca="false">C744*L744</f>
        <v>0.572</v>
      </c>
      <c r="K744" s="86" t="n">
        <f aca="false">J744*3.67</f>
        <v>2.09924</v>
      </c>
      <c r="L744" s="86" t="n">
        <v>0.44</v>
      </c>
      <c r="M744" s="87" t="n">
        <f aca="false">(N744*O744)+(P744+Q744+R744)</f>
        <v>1093.81</v>
      </c>
      <c r="N744" s="62" t="n">
        <v>217</v>
      </c>
      <c r="O744" s="0" t="n">
        <f aca="false">IF(Z744="Дизельное топливо",2.6,
 IF(Z744="Бензин",2.3,
 IF(Z744="Минеральные удобрения",0.89, IF(Z744="Пестициды",4.93,
 IF(Z744="Электроэнергия",0.5,"Введите коректное значение" )))))</f>
        <v>4.93</v>
      </c>
      <c r="P744" s="88" t="n">
        <v>14</v>
      </c>
      <c r="Q744" s="88" t="n">
        <v>2</v>
      </c>
      <c r="R744" s="88" t="n">
        <v>8</v>
      </c>
      <c r="S744" s="86" t="n">
        <f aca="false">M744+J744+E744+H744</f>
        <v>1189.10413692231</v>
      </c>
      <c r="T744" s="86"/>
      <c r="U744" s="87" t="n">
        <f aca="false">J744-S744</f>
        <v>-1188.53213692231</v>
      </c>
      <c r="V744" s="88" t="n">
        <v>48000</v>
      </c>
      <c r="W744" s="73" t="n">
        <v>4.452</v>
      </c>
      <c r="X744" s="87" t="n">
        <f aca="false">(W744+S744)/V744*100</f>
        <v>2.48657528525481</v>
      </c>
      <c r="Y744" s="0" t="str">
        <f aca="false">IF(AB744=1,"Предпосевная обработка",IF(AB744=2,"Внесение удобрений",IF(AB744=3,"Уборка","Введите коректное значение")))</f>
        <v>Введите коректное значение</v>
      </c>
      <c r="Z744" s="0" t="s">
        <v>138</v>
      </c>
      <c r="AA744" s="86"/>
      <c r="AI744" s="88"/>
    </row>
    <row r="745" customFormat="false" ht="15" hidden="false" customHeight="false" outlineLevel="0" collapsed="false">
      <c r="A745" s="59" t="n">
        <v>743</v>
      </c>
      <c r="B745" s="0" t="s">
        <v>136</v>
      </c>
      <c r="C745" s="85" t="n">
        <v>1.4</v>
      </c>
      <c r="D745" s="86" t="n">
        <v>0.645</v>
      </c>
      <c r="E745" s="87" t="n">
        <f aca="false">D745/C745</f>
        <v>0.460714285714286</v>
      </c>
      <c r="F745" s="88" t="n">
        <f aca="false">IF(B745="Предпосевная обработка",300,IF(B745="Внесение удобрений",90,IF(B745="Уборка",1893,"Введите коректное значение")))</f>
        <v>300</v>
      </c>
      <c r="G745" s="88" t="n">
        <v>2088</v>
      </c>
      <c r="H745" s="87" t="n">
        <f aca="false">(F745/G745)*100</f>
        <v>14.367816091954</v>
      </c>
      <c r="I745" s="88" t="n">
        <v>23</v>
      </c>
      <c r="J745" s="87" t="n">
        <f aca="false">C745*L745</f>
        <v>0.616</v>
      </c>
      <c r="K745" s="86" t="n">
        <f aca="false">J745*3.67</f>
        <v>2.26072</v>
      </c>
      <c r="L745" s="86" t="n">
        <v>0.44</v>
      </c>
      <c r="M745" s="87" t="n">
        <f aca="false">(N745*O745)+(P745+Q745+R745)</f>
        <v>261.2</v>
      </c>
      <c r="N745" s="62" t="n">
        <v>104</v>
      </c>
      <c r="O745" s="0" t="n">
        <f aca="false">IF(Z745="Дизельное топливо",2.6,
 IF(Z745="Бензин",2.3,
 IF(Z745="Минеральные удобрения",0.89, IF(Z745="Пестициды",4.93,
 IF(Z745="Электроэнергия",0.5,"Введите коректное значение" )))))</f>
        <v>2.3</v>
      </c>
      <c r="P745" s="88" t="n">
        <v>13</v>
      </c>
      <c r="Q745" s="88" t="n">
        <v>2</v>
      </c>
      <c r="R745" s="88" t="n">
        <v>7</v>
      </c>
      <c r="S745" s="86" t="n">
        <f aca="false">M745+J745+E745+H745</f>
        <v>276.644530377668</v>
      </c>
      <c r="T745" s="86"/>
      <c r="U745" s="87" t="n">
        <f aca="false">J745-S745</f>
        <v>-276.028530377668</v>
      </c>
      <c r="V745" s="88" t="n">
        <v>60000</v>
      </c>
      <c r="W745" s="73" t="n">
        <v>6.622</v>
      </c>
      <c r="X745" s="87" t="n">
        <f aca="false">(W745+S745)/V745*100</f>
        <v>0.47211088396278</v>
      </c>
      <c r="Y745" s="0" t="str">
        <f aca="false">IF(AB745=1,"Предпосевная обработка",IF(AB745=2,"Внесение удобрений",IF(AB745=3,"Уборка","Введите коректное значение")))</f>
        <v>Введите коректное значение</v>
      </c>
      <c r="Z745" s="0" t="s">
        <v>135</v>
      </c>
      <c r="AA745" s="86"/>
      <c r="AI745" s="88"/>
    </row>
    <row r="746" customFormat="false" ht="15" hidden="false" customHeight="false" outlineLevel="0" collapsed="false">
      <c r="A746" s="59" t="n">
        <v>744</v>
      </c>
      <c r="B746" s="0" t="s">
        <v>132</v>
      </c>
      <c r="C746" s="85" t="n">
        <v>0.9</v>
      </c>
      <c r="D746" s="86" t="n">
        <v>0.645</v>
      </c>
      <c r="E746" s="87" t="n">
        <f aca="false">D746/C746</f>
        <v>0.716666666666667</v>
      </c>
      <c r="F746" s="88" t="n">
        <f aca="false">IF(B746="Предпосевная обработка",300,IF(B746="Внесение удобрений",90,IF(B746="Уборка",1893,"Введите коректное значение")))</f>
        <v>1893</v>
      </c>
      <c r="G746" s="88" t="n">
        <v>2456</v>
      </c>
      <c r="H746" s="87" t="n">
        <f aca="false">(F746/G746)*100</f>
        <v>77.0765472312704</v>
      </c>
      <c r="I746" s="88" t="n">
        <v>18</v>
      </c>
      <c r="J746" s="87" t="n">
        <f aca="false">C746*L746</f>
        <v>0.396</v>
      </c>
      <c r="K746" s="86" t="n">
        <f aca="false">J746*3.67</f>
        <v>1.45332</v>
      </c>
      <c r="L746" s="86" t="n">
        <v>0.44</v>
      </c>
      <c r="M746" s="87" t="n">
        <f aca="false">(N746*O746)+(P746+Q746+R746)</f>
        <v>431.4</v>
      </c>
      <c r="N746" s="62" t="n">
        <v>460</v>
      </c>
      <c r="O746" s="0" t="n">
        <f aca="false">IF(Z746="Дизельное топливо",2.6,
 IF(Z746="Бензин",2.3,
 IF(Z746="Минеральные удобрения",0.89, IF(Z746="Пестициды",4.93,
 IF(Z746="Электроэнергия",0.5,"Введите коректное значение" )))))</f>
        <v>0.89</v>
      </c>
      <c r="P746" s="88" t="n">
        <v>11</v>
      </c>
      <c r="Q746" s="88" t="n">
        <v>2</v>
      </c>
      <c r="R746" s="88" t="n">
        <v>9</v>
      </c>
      <c r="S746" s="86" t="n">
        <f aca="false">M746+J746+E746+H746</f>
        <v>509.589213897937</v>
      </c>
      <c r="T746" s="86"/>
      <c r="U746" s="87" t="n">
        <f aca="false">J746-S746</f>
        <v>-509.193213897937</v>
      </c>
      <c r="V746" s="88" t="n">
        <v>45000</v>
      </c>
      <c r="W746" s="73" t="n">
        <v>5.78</v>
      </c>
      <c r="X746" s="87" t="n">
        <f aca="false">(W746+S746)/V746*100</f>
        <v>1.14526491977319</v>
      </c>
      <c r="Y746" s="0" t="str">
        <f aca="false">IF(AB746=1,"Предпосевная обработка",IF(AB746=2,"Внесение удобрений",IF(AB746=3,"Уборка","Введите коректное значение")))</f>
        <v>Введите коректное значение</v>
      </c>
      <c r="Z746" s="0" t="s">
        <v>133</v>
      </c>
      <c r="AA746" s="86"/>
      <c r="AI746" s="88"/>
    </row>
    <row r="747" customFormat="false" ht="15" hidden="false" customHeight="false" outlineLevel="0" collapsed="false">
      <c r="A747" s="59" t="n">
        <v>745</v>
      </c>
      <c r="B747" s="0" t="s">
        <v>132</v>
      </c>
      <c r="C747" s="85" t="n">
        <v>4.2</v>
      </c>
      <c r="D747" s="86" t="n">
        <v>0.645</v>
      </c>
      <c r="E747" s="87" t="n">
        <f aca="false">D747/C747</f>
        <v>0.153571428571429</v>
      </c>
      <c r="F747" s="88" t="n">
        <f aca="false">IF(B747="Предпосевная обработка",300,IF(B747="Внесение удобрений",90,IF(B747="Уборка",1893,"Введите коректное значение")))</f>
        <v>1893</v>
      </c>
      <c r="G747" s="88" t="n">
        <v>2272</v>
      </c>
      <c r="H747" s="87" t="n">
        <f aca="false">(F747/G747)*100</f>
        <v>83.318661971831</v>
      </c>
      <c r="I747" s="88" t="n">
        <v>22</v>
      </c>
      <c r="J747" s="87" t="n">
        <f aca="false">C747*L747</f>
        <v>1.848</v>
      </c>
      <c r="K747" s="86" t="n">
        <f aca="false">J747*3.67</f>
        <v>6.78216</v>
      </c>
      <c r="L747" s="86" t="n">
        <v>0.44</v>
      </c>
      <c r="M747" s="87" t="n">
        <f aca="false">(N747*O747)+(P747+Q747+R747)</f>
        <v>209.5</v>
      </c>
      <c r="N747" s="62" t="n">
        <v>373</v>
      </c>
      <c r="O747" s="0" t="n">
        <f aca="false">IF(Z747="Дизельное топливо",2.6,
 IF(Z747="Бензин",2.3,
 IF(Z747="Минеральные удобрения",0.89, IF(Z747="Пестициды",4.93,
 IF(Z747="Электроэнергия",0.5,"Введите коректное значение" )))))</f>
        <v>0.5</v>
      </c>
      <c r="P747" s="88" t="n">
        <v>12</v>
      </c>
      <c r="Q747" s="88" t="n">
        <v>2</v>
      </c>
      <c r="R747" s="88" t="n">
        <v>9</v>
      </c>
      <c r="S747" s="86" t="n">
        <f aca="false">M747+J747+E747+H747</f>
        <v>294.820233400402</v>
      </c>
      <c r="T747" s="86"/>
      <c r="U747" s="87" t="n">
        <f aca="false">J747-S747</f>
        <v>-292.972233400402</v>
      </c>
      <c r="V747" s="88" t="n">
        <v>63000</v>
      </c>
      <c r="W747" s="73" t="n">
        <v>4.386</v>
      </c>
      <c r="X747" s="87" t="n">
        <f aca="false">(W747+S747)/V747*100</f>
        <v>0.474930529206988</v>
      </c>
      <c r="Y747" s="0" t="str">
        <f aca="false">IF(AB747=1,"Предпосевная обработка",IF(AB747=2,"Внесение удобрений",IF(AB747=3,"Уборка","Введите коректное значение")))</f>
        <v>Введите коректное значение</v>
      </c>
      <c r="Z747" s="0" t="s">
        <v>139</v>
      </c>
      <c r="AA747" s="86"/>
      <c r="AI747" s="88"/>
    </row>
    <row r="748" customFormat="false" ht="15" hidden="false" customHeight="false" outlineLevel="0" collapsed="false">
      <c r="A748" s="59" t="n">
        <v>746</v>
      </c>
      <c r="B748" s="0" t="s">
        <v>132</v>
      </c>
      <c r="C748" s="85" t="n">
        <v>0.9</v>
      </c>
      <c r="D748" s="86" t="n">
        <v>0.645</v>
      </c>
      <c r="E748" s="87" t="n">
        <f aca="false">D748/C748</f>
        <v>0.716666666666667</v>
      </c>
      <c r="F748" s="88" t="n">
        <f aca="false">IF(B748="Предпосевная обработка",300,IF(B748="Внесение удобрений",90,IF(B748="Уборка",1893,"Введите коректное значение")))</f>
        <v>1893</v>
      </c>
      <c r="G748" s="88" t="n">
        <v>2293</v>
      </c>
      <c r="H748" s="87" t="n">
        <f aca="false">(F748/G748)*100</f>
        <v>82.5556040122111</v>
      </c>
      <c r="I748" s="88" t="n">
        <v>27</v>
      </c>
      <c r="J748" s="87" t="n">
        <f aca="false">C748*L748</f>
        <v>0.396</v>
      </c>
      <c r="K748" s="86" t="n">
        <f aca="false">J748*3.67</f>
        <v>1.45332</v>
      </c>
      <c r="L748" s="86" t="n">
        <v>0.44</v>
      </c>
      <c r="M748" s="87" t="n">
        <f aca="false">(N748*O748)+(P748+Q748+R748)</f>
        <v>140</v>
      </c>
      <c r="N748" s="62" t="n">
        <v>238</v>
      </c>
      <c r="O748" s="0" t="n">
        <f aca="false">IF(Z748="Дизельное топливо",2.6,
 IF(Z748="Бензин",2.3,
 IF(Z748="Минеральные удобрения",0.89, IF(Z748="Пестициды",4.93,
 IF(Z748="Электроэнергия",0.5,"Введите коректное значение" )))))</f>
        <v>0.5</v>
      </c>
      <c r="P748" s="88" t="n">
        <v>11</v>
      </c>
      <c r="Q748" s="88" t="n">
        <v>1</v>
      </c>
      <c r="R748" s="88" t="n">
        <v>9</v>
      </c>
      <c r="S748" s="86" t="n">
        <f aca="false">M748+J748+E748+H748</f>
        <v>223.668270678878</v>
      </c>
      <c r="T748" s="86"/>
      <c r="U748" s="87" t="n">
        <f aca="false">J748-S748</f>
        <v>-223.272270678878</v>
      </c>
      <c r="V748" s="88" t="n">
        <v>60000</v>
      </c>
      <c r="W748" s="73" t="n">
        <v>3.825</v>
      </c>
      <c r="X748" s="87" t="n">
        <f aca="false">(W748+S748)/V748*100</f>
        <v>0.379155451131463</v>
      </c>
      <c r="Y748" s="0" t="str">
        <f aca="false">IF(AB748=1,"Предпосевная обработка",IF(AB748=2,"Внесение удобрений",IF(AB748=3,"Уборка","Введите коректное значение")))</f>
        <v>Введите коректное значение</v>
      </c>
      <c r="Z748" s="0" t="s">
        <v>139</v>
      </c>
      <c r="AA748" s="86"/>
      <c r="AI748" s="88"/>
    </row>
    <row r="749" customFormat="false" ht="15" hidden="false" customHeight="false" outlineLevel="0" collapsed="false">
      <c r="A749" s="59" t="n">
        <v>747</v>
      </c>
      <c r="B749" s="0" t="s">
        <v>132</v>
      </c>
      <c r="C749" s="85" t="n">
        <v>2.4</v>
      </c>
      <c r="D749" s="86" t="n">
        <v>0.645</v>
      </c>
      <c r="E749" s="87" t="n">
        <f aca="false">D749/C749</f>
        <v>0.26875</v>
      </c>
      <c r="F749" s="88" t="n">
        <f aca="false">IF(B749="Предпосевная обработка",300,IF(B749="Внесение удобрений",90,IF(B749="Уборка",1893,"Введите коректное значение")))</f>
        <v>1893</v>
      </c>
      <c r="G749" s="88" t="n">
        <v>2283</v>
      </c>
      <c r="H749" s="87" t="n">
        <f aca="false">(F749/G749)*100</f>
        <v>82.9172141918528</v>
      </c>
      <c r="I749" s="88" t="n">
        <v>19</v>
      </c>
      <c r="J749" s="87" t="n">
        <f aca="false">C749*L749</f>
        <v>1.056</v>
      </c>
      <c r="K749" s="86" t="n">
        <f aca="false">J749*3.67</f>
        <v>3.87552</v>
      </c>
      <c r="L749" s="86" t="n">
        <v>0.44</v>
      </c>
      <c r="M749" s="87" t="n">
        <f aca="false">(N749*O749)+(P749+Q749+R749)</f>
        <v>690.3</v>
      </c>
      <c r="N749" s="62" t="n">
        <v>291</v>
      </c>
      <c r="O749" s="0" t="n">
        <f aca="false">IF(Z749="Дизельное топливо",2.6,
 IF(Z749="Бензин",2.3,
 IF(Z749="Минеральные удобрения",0.89, IF(Z749="Пестициды",4.93,
 IF(Z749="Электроэнергия",0.5,"Введите коректное значение" )))))</f>
        <v>2.3</v>
      </c>
      <c r="P749" s="88" t="n">
        <v>12</v>
      </c>
      <c r="Q749" s="88" t="n">
        <v>2</v>
      </c>
      <c r="R749" s="88" t="n">
        <v>7</v>
      </c>
      <c r="S749" s="86" t="n">
        <f aca="false">M749+J749+E749+H749</f>
        <v>774.541964191853</v>
      </c>
      <c r="T749" s="86"/>
      <c r="U749" s="87" t="n">
        <f aca="false">J749-S749</f>
        <v>-773.485964191853</v>
      </c>
      <c r="V749" s="88" t="n">
        <v>46000</v>
      </c>
      <c r="W749" s="73" t="n">
        <v>5.655</v>
      </c>
      <c r="X749" s="87" t="n">
        <f aca="false">(W749+S749)/V749*100</f>
        <v>1.69608035693881</v>
      </c>
      <c r="Y749" s="0" t="str">
        <f aca="false">IF(AB749=1,"Предпосевная обработка",IF(AB749=2,"Внесение удобрений",IF(AB749=3,"Уборка","Введите коректное значение")))</f>
        <v>Введите коректное значение</v>
      </c>
      <c r="Z749" s="0" t="s">
        <v>135</v>
      </c>
      <c r="AA749" s="86"/>
      <c r="AI749" s="88"/>
    </row>
    <row r="750" customFormat="false" ht="15" hidden="false" customHeight="false" outlineLevel="0" collapsed="false">
      <c r="A750" s="59" t="n">
        <v>748</v>
      </c>
      <c r="B750" s="0" t="s">
        <v>132</v>
      </c>
      <c r="C750" s="85" t="n">
        <v>4.6</v>
      </c>
      <c r="D750" s="86" t="n">
        <v>0.645</v>
      </c>
      <c r="E750" s="87" t="n">
        <f aca="false">D750/C750</f>
        <v>0.140217391304348</v>
      </c>
      <c r="F750" s="88" t="n">
        <f aca="false">IF(B750="Предпосевная обработка",300,IF(B750="Внесение удобрений",90,IF(B750="Уборка",1893,"Введите коректное значение")))</f>
        <v>1893</v>
      </c>
      <c r="G750" s="88" t="n">
        <v>2032</v>
      </c>
      <c r="H750" s="87" t="n">
        <f aca="false">(F750/G750)*100</f>
        <v>93.1594488188976</v>
      </c>
      <c r="I750" s="88" t="n">
        <v>15</v>
      </c>
      <c r="J750" s="87" t="n">
        <f aca="false">C750*L750</f>
        <v>2.024</v>
      </c>
      <c r="K750" s="86" t="n">
        <f aca="false">J750*3.67</f>
        <v>7.42808</v>
      </c>
      <c r="L750" s="86" t="n">
        <v>0.44</v>
      </c>
      <c r="M750" s="87" t="n">
        <f aca="false">(N750*O750)+(P750+Q750+R750)</f>
        <v>200.5</v>
      </c>
      <c r="N750" s="62" t="n">
        <v>355</v>
      </c>
      <c r="O750" s="0" t="n">
        <f aca="false">IF(Z750="Дизельное топливо",2.6,
 IF(Z750="Бензин",2.3,
 IF(Z750="Минеральные удобрения",0.89, IF(Z750="Пестициды",4.93,
 IF(Z750="Электроэнергия",0.5,"Введите коректное значение" )))))</f>
        <v>0.5</v>
      </c>
      <c r="P750" s="88" t="n">
        <v>14</v>
      </c>
      <c r="Q750" s="88" t="n">
        <v>2</v>
      </c>
      <c r="R750" s="88" t="n">
        <v>7</v>
      </c>
      <c r="S750" s="86" t="n">
        <f aca="false">M750+J750+E750+H750</f>
        <v>295.823666210202</v>
      </c>
      <c r="T750" s="86"/>
      <c r="U750" s="87" t="n">
        <f aca="false">J750-S750</f>
        <v>-293.799666210202</v>
      </c>
      <c r="V750" s="88" t="n">
        <v>58000</v>
      </c>
      <c r="W750" s="73" t="n">
        <v>5.016</v>
      </c>
      <c r="X750" s="87" t="n">
        <f aca="false">(W750+S750)/V750*100</f>
        <v>0.518689079672762</v>
      </c>
      <c r="Y750" s="0" t="str">
        <f aca="false">IF(AB750=1,"Предпосевная обработка",IF(AB750=2,"Внесение удобрений",IF(AB750=3,"Уборка","Введите коректное значение")))</f>
        <v>Введите коректное значение</v>
      </c>
      <c r="Z750" s="0" t="s">
        <v>139</v>
      </c>
      <c r="AA750" s="86"/>
      <c r="AI750" s="88"/>
    </row>
    <row r="751" customFormat="false" ht="15" hidden="false" customHeight="false" outlineLevel="0" collapsed="false">
      <c r="A751" s="59" t="n">
        <v>749</v>
      </c>
      <c r="B751" s="0" t="s">
        <v>132</v>
      </c>
      <c r="C751" s="85" t="n">
        <v>1.9</v>
      </c>
      <c r="D751" s="86" t="n">
        <v>0.645</v>
      </c>
      <c r="E751" s="87" t="n">
        <f aca="false">D751/C751</f>
        <v>0.339473684210526</v>
      </c>
      <c r="F751" s="88" t="n">
        <f aca="false">IF(B751="Предпосевная обработка",300,IF(B751="Внесение удобрений",90,IF(B751="Уборка",1893,"Введите коректное значение")))</f>
        <v>1893</v>
      </c>
      <c r="G751" s="88" t="n">
        <v>2137</v>
      </c>
      <c r="H751" s="87" t="n">
        <f aca="false">(F751/G751)*100</f>
        <v>88.5821244735611</v>
      </c>
      <c r="I751" s="88" t="n">
        <v>14</v>
      </c>
      <c r="J751" s="87" t="n">
        <f aca="false">C751*L751</f>
        <v>0.836</v>
      </c>
      <c r="K751" s="86" t="n">
        <f aca="false">J751*3.67</f>
        <v>3.06812</v>
      </c>
      <c r="L751" s="86" t="n">
        <v>0.44</v>
      </c>
      <c r="M751" s="87" t="n">
        <f aca="false">(N751*O751)+(P751+Q751+R751)</f>
        <v>2437.7</v>
      </c>
      <c r="N751" s="62" t="n">
        <v>490</v>
      </c>
      <c r="O751" s="0" t="n">
        <f aca="false">IF(Z751="Дизельное топливо",2.6,
 IF(Z751="Бензин",2.3,
 IF(Z751="Минеральные удобрения",0.89, IF(Z751="Пестициды",4.93,
 IF(Z751="Электроэнергия",0.5,"Введите коректное значение" )))))</f>
        <v>4.93</v>
      </c>
      <c r="P751" s="88" t="n">
        <v>13</v>
      </c>
      <c r="Q751" s="88" t="n">
        <v>1</v>
      </c>
      <c r="R751" s="88" t="n">
        <v>8</v>
      </c>
      <c r="S751" s="86" t="n">
        <f aca="false">M751+J751+E751+H751</f>
        <v>2527.45759815777</v>
      </c>
      <c r="T751" s="86"/>
      <c r="U751" s="87" t="n">
        <f aca="false">J751-S751</f>
        <v>-2526.62159815777</v>
      </c>
      <c r="V751" s="88" t="n">
        <v>54000</v>
      </c>
      <c r="W751" s="73" t="n">
        <v>6.003</v>
      </c>
      <c r="X751" s="87" t="n">
        <f aca="false">(W751+S751)/V751*100</f>
        <v>4.69159370029217</v>
      </c>
      <c r="Y751" s="0" t="str">
        <f aca="false">IF(AB751=1,"Предпосевная обработка",IF(AB751=2,"Внесение удобрений",IF(AB751=3,"Уборка","Введите коректное значение")))</f>
        <v>Введите коректное значение</v>
      </c>
      <c r="Z751" s="0" t="s">
        <v>138</v>
      </c>
      <c r="AA751" s="86"/>
      <c r="AI751" s="88"/>
    </row>
    <row r="752" customFormat="false" ht="15" hidden="false" customHeight="false" outlineLevel="0" collapsed="false">
      <c r="A752" s="59" t="n">
        <v>750</v>
      </c>
      <c r="B752" s="0" t="s">
        <v>132</v>
      </c>
      <c r="C752" s="85" t="n">
        <v>4.6</v>
      </c>
      <c r="D752" s="86" t="n">
        <v>0.645</v>
      </c>
      <c r="E752" s="87" t="n">
        <f aca="false">D752/C752</f>
        <v>0.140217391304348</v>
      </c>
      <c r="F752" s="88" t="n">
        <f aca="false">IF(B752="Предпосевная обработка",300,IF(B752="Внесение удобрений",90,IF(B752="Уборка",1893,"Введите коректное значение")))</f>
        <v>1893</v>
      </c>
      <c r="G752" s="88" t="n">
        <v>2230</v>
      </c>
      <c r="H752" s="87" t="n">
        <f aca="false">(F752/G752)*100</f>
        <v>84.8878923766816</v>
      </c>
      <c r="I752" s="88" t="n">
        <v>29</v>
      </c>
      <c r="J752" s="87" t="n">
        <f aca="false">C752*L752</f>
        <v>2.024</v>
      </c>
      <c r="K752" s="86" t="n">
        <f aca="false">J752*3.67</f>
        <v>7.42808</v>
      </c>
      <c r="L752" s="86" t="n">
        <v>0.44</v>
      </c>
      <c r="M752" s="87" t="n">
        <f aca="false">(N752*O752)+(P752+Q752+R752)</f>
        <v>346.07</v>
      </c>
      <c r="N752" s="62" t="n">
        <v>363</v>
      </c>
      <c r="O752" s="0" t="n">
        <f aca="false">IF(Z752="Дизельное топливо",2.6,
 IF(Z752="Бензин",2.3,
 IF(Z752="Минеральные удобрения",0.89, IF(Z752="Пестициды",4.93,
 IF(Z752="Электроэнергия",0.5,"Введите коректное значение" )))))</f>
        <v>0.89</v>
      </c>
      <c r="P752" s="88" t="n">
        <v>15</v>
      </c>
      <c r="Q752" s="88" t="n">
        <v>1</v>
      </c>
      <c r="R752" s="88" t="n">
        <v>7</v>
      </c>
      <c r="S752" s="86" t="n">
        <f aca="false">M752+J752+E752+H752</f>
        <v>433.122109767986</v>
      </c>
      <c r="T752" s="86"/>
      <c r="U752" s="87" t="n">
        <f aca="false">J752-S752</f>
        <v>-431.098109767986</v>
      </c>
      <c r="V752" s="88" t="n">
        <v>53000</v>
      </c>
      <c r="W752" s="73" t="n">
        <v>5.85</v>
      </c>
      <c r="X752" s="87" t="n">
        <f aca="false">(W752+S752)/V752*100</f>
        <v>0.828249263713181</v>
      </c>
      <c r="Y752" s="0" t="str">
        <f aca="false">IF(AB752=1,"Предпосевная обработка",IF(AB752=2,"Внесение удобрений",IF(AB752=3,"Уборка","Введите коректное значение")))</f>
        <v>Введите коректное значение</v>
      </c>
      <c r="Z752" s="0" t="s">
        <v>133</v>
      </c>
      <c r="AA752" s="86"/>
      <c r="AI752" s="88"/>
    </row>
    <row r="753" customFormat="false" ht="15" hidden="false" customHeight="false" outlineLevel="0" collapsed="false">
      <c r="A753" s="59" t="n">
        <v>751</v>
      </c>
      <c r="B753" s="0" t="s">
        <v>134</v>
      </c>
      <c r="C753" s="85" t="n">
        <v>1.6</v>
      </c>
      <c r="D753" s="86" t="n">
        <v>0.645</v>
      </c>
      <c r="E753" s="87" t="n">
        <f aca="false">D753/C753</f>
        <v>0.403125</v>
      </c>
      <c r="F753" s="88" t="n">
        <f aca="false">IF(B753="Предпосевная обработка",300,IF(B753="Внесение удобрений",90,IF(B753="Уборка",1893,"Введите коректное значение")))</f>
        <v>90</v>
      </c>
      <c r="G753" s="88" t="n">
        <v>2251</v>
      </c>
      <c r="H753" s="87" t="n">
        <f aca="false">(F753/G753)*100</f>
        <v>3.99822301199467</v>
      </c>
      <c r="I753" s="88" t="n">
        <v>28</v>
      </c>
      <c r="J753" s="87" t="n">
        <f aca="false">C753*L753</f>
        <v>0.704</v>
      </c>
      <c r="K753" s="86" t="n">
        <f aca="false">J753*3.67</f>
        <v>2.58368</v>
      </c>
      <c r="L753" s="86" t="n">
        <v>0.44</v>
      </c>
      <c r="M753" s="87" t="n">
        <f aca="false">(N753*O753)+(P753+Q753+R753)</f>
        <v>115</v>
      </c>
      <c r="N753" s="62" t="n">
        <v>182</v>
      </c>
      <c r="O753" s="0" t="n">
        <f aca="false">IF(Z753="Дизельное топливо",2.6,
 IF(Z753="Бензин",2.3,
 IF(Z753="Минеральные удобрения",0.89, IF(Z753="Пестициды",4.93,
 IF(Z753="Электроэнергия",0.5,"Введите коректное значение" )))))</f>
        <v>0.5</v>
      </c>
      <c r="P753" s="88" t="n">
        <v>14</v>
      </c>
      <c r="Q753" s="88" t="n">
        <v>2</v>
      </c>
      <c r="R753" s="88" t="n">
        <v>8</v>
      </c>
      <c r="S753" s="86" t="n">
        <f aca="false">M753+J753+E753+H753</f>
        <v>120.105348011995</v>
      </c>
      <c r="T753" s="86"/>
      <c r="U753" s="87" t="n">
        <f aca="false">J753-S753</f>
        <v>-119.401348011995</v>
      </c>
      <c r="V753" s="88" t="n">
        <v>52000</v>
      </c>
      <c r="W753" s="73" t="n">
        <v>4.35</v>
      </c>
      <c r="X753" s="87" t="n">
        <f aca="false">(W753+S753)/V753*100</f>
        <v>0.239337207715374</v>
      </c>
      <c r="Y753" s="0" t="str">
        <f aca="false">IF(AB753=1,"Предпосевная обработка",IF(AB753=2,"Внесение удобрений",IF(AB753=3,"Уборка","Введите коректное значение")))</f>
        <v>Введите коректное значение</v>
      </c>
      <c r="Z753" s="0" t="s">
        <v>139</v>
      </c>
      <c r="AA753" s="86"/>
      <c r="AI753" s="88"/>
    </row>
    <row r="754" customFormat="false" ht="15" hidden="false" customHeight="false" outlineLevel="0" collapsed="false">
      <c r="A754" s="59" t="n">
        <v>752</v>
      </c>
      <c r="B754" s="0" t="s">
        <v>132</v>
      </c>
      <c r="C754" s="85" t="n">
        <v>4.5</v>
      </c>
      <c r="D754" s="86" t="n">
        <v>0.645</v>
      </c>
      <c r="E754" s="87" t="n">
        <f aca="false">D754/C754</f>
        <v>0.143333333333333</v>
      </c>
      <c r="F754" s="88" t="n">
        <f aca="false">IF(B754="Предпосевная обработка",300,IF(B754="Внесение удобрений",90,IF(B754="Уборка",1893,"Введите коректное значение")))</f>
        <v>1893</v>
      </c>
      <c r="G754" s="88" t="n">
        <v>2433</v>
      </c>
      <c r="H754" s="87" t="n">
        <f aca="false">(F754/G754)*100</f>
        <v>77.8051787916153</v>
      </c>
      <c r="I754" s="88" t="n">
        <v>13</v>
      </c>
      <c r="J754" s="87" t="n">
        <f aca="false">C754*L754</f>
        <v>1.98</v>
      </c>
      <c r="K754" s="86" t="n">
        <f aca="false">J754*3.67</f>
        <v>7.2666</v>
      </c>
      <c r="L754" s="86" t="n">
        <v>0.44</v>
      </c>
      <c r="M754" s="87" t="n">
        <f aca="false">(N754*O754)+(P754+Q754+R754)</f>
        <v>1482.28</v>
      </c>
      <c r="N754" s="62" t="n">
        <v>296</v>
      </c>
      <c r="O754" s="0" t="n">
        <f aca="false">IF(Z754="Дизельное топливо",2.6,
 IF(Z754="Бензин",2.3,
 IF(Z754="Минеральные удобрения",0.89, IF(Z754="Пестициды",4.93,
 IF(Z754="Электроэнергия",0.5,"Введите коректное значение" )))))</f>
        <v>4.93</v>
      </c>
      <c r="P754" s="88" t="n">
        <v>13</v>
      </c>
      <c r="Q754" s="88" t="n">
        <v>1</v>
      </c>
      <c r="R754" s="88" t="n">
        <v>9</v>
      </c>
      <c r="S754" s="86" t="n">
        <f aca="false">M754+J754+E754+H754</f>
        <v>1562.20851212495</v>
      </c>
      <c r="T754" s="86"/>
      <c r="U754" s="87" t="n">
        <f aca="false">J754-S754</f>
        <v>-1560.22851212495</v>
      </c>
      <c r="V754" s="88" t="n">
        <v>45000</v>
      </c>
      <c r="W754" s="73" t="n">
        <v>3.56</v>
      </c>
      <c r="X754" s="87" t="n">
        <f aca="false">(W754+S754)/V754*100</f>
        <v>3.47948558249989</v>
      </c>
      <c r="Y754" s="0" t="str">
        <f aca="false">IF(AB754=1,"Предпосевная обработка",IF(AB754=2,"Внесение удобрений",IF(AB754=3,"Уборка","Введите коректное значение")))</f>
        <v>Введите коректное значение</v>
      </c>
      <c r="Z754" s="0" t="s">
        <v>138</v>
      </c>
      <c r="AA754" s="86"/>
      <c r="AI754" s="88"/>
    </row>
    <row r="755" customFormat="false" ht="15" hidden="false" customHeight="false" outlineLevel="0" collapsed="false">
      <c r="A755" s="59" t="n">
        <v>753</v>
      </c>
      <c r="B755" s="0" t="s">
        <v>136</v>
      </c>
      <c r="C755" s="85" t="n">
        <v>1.2</v>
      </c>
      <c r="D755" s="86" t="n">
        <v>0.645</v>
      </c>
      <c r="E755" s="87" t="n">
        <f aca="false">D755/C755</f>
        <v>0.5375</v>
      </c>
      <c r="F755" s="88" t="n">
        <f aca="false">IF(B755="Предпосевная обработка",300,IF(B755="Внесение удобрений",90,IF(B755="Уборка",1893,"Введите коректное значение")))</f>
        <v>300</v>
      </c>
      <c r="G755" s="88" t="n">
        <v>2285</v>
      </c>
      <c r="H755" s="87" t="n">
        <f aca="false">(F755/G755)*100</f>
        <v>13.1291028446389</v>
      </c>
      <c r="I755" s="88" t="n">
        <v>15</v>
      </c>
      <c r="J755" s="87" t="n">
        <f aca="false">C755*L755</f>
        <v>0.528</v>
      </c>
      <c r="K755" s="86" t="n">
        <f aca="false">J755*3.67</f>
        <v>1.93776</v>
      </c>
      <c r="L755" s="86" t="n">
        <v>0.44</v>
      </c>
      <c r="M755" s="87" t="n">
        <f aca="false">(N755*O755)+(P755+Q755+R755)</f>
        <v>965</v>
      </c>
      <c r="N755" s="62" t="n">
        <v>410</v>
      </c>
      <c r="O755" s="0" t="n">
        <f aca="false">IF(Z755="Дизельное топливо",2.6,
 IF(Z755="Бензин",2.3,
 IF(Z755="Минеральные удобрения",0.89, IF(Z755="Пестициды",4.93,
 IF(Z755="Электроэнергия",0.5,"Введите коректное значение" )))))</f>
        <v>2.3</v>
      </c>
      <c r="P755" s="88" t="n">
        <v>11</v>
      </c>
      <c r="Q755" s="88" t="n">
        <v>2</v>
      </c>
      <c r="R755" s="88" t="n">
        <v>9</v>
      </c>
      <c r="S755" s="86" t="n">
        <f aca="false">M755+J755+E755+H755</f>
        <v>979.194602844639</v>
      </c>
      <c r="T755" s="86"/>
      <c r="U755" s="87" t="n">
        <f aca="false">J755-S755</f>
        <v>-978.666602844639</v>
      </c>
      <c r="V755" s="88" t="n">
        <v>58000</v>
      </c>
      <c r="W755" s="73" t="n">
        <v>6.348</v>
      </c>
      <c r="X755" s="87" t="n">
        <f aca="false">(W755+S755)/V755*100</f>
        <v>1.69921138421489</v>
      </c>
      <c r="Y755" s="0" t="str">
        <f aca="false">IF(AB755=1,"Предпосевная обработка",IF(AB755=2,"Внесение удобрений",IF(AB755=3,"Уборка","Введите коректное значение")))</f>
        <v>Введите коректное значение</v>
      </c>
      <c r="Z755" s="0" t="s">
        <v>135</v>
      </c>
      <c r="AA755" s="86"/>
      <c r="AI755" s="88"/>
    </row>
    <row r="756" customFormat="false" ht="15" hidden="false" customHeight="false" outlineLevel="0" collapsed="false">
      <c r="A756" s="59" t="n">
        <v>754</v>
      </c>
      <c r="B756" s="0" t="s">
        <v>132</v>
      </c>
      <c r="C756" s="85" t="n">
        <v>2.1</v>
      </c>
      <c r="D756" s="86" t="n">
        <v>0.645</v>
      </c>
      <c r="E756" s="87" t="n">
        <f aca="false">D756/C756</f>
        <v>0.307142857142857</v>
      </c>
      <c r="F756" s="88" t="n">
        <f aca="false">IF(B756="Предпосевная обработка",300,IF(B756="Внесение удобрений",90,IF(B756="Уборка",1893,"Введите коректное значение")))</f>
        <v>1893</v>
      </c>
      <c r="G756" s="88" t="n">
        <v>2292</v>
      </c>
      <c r="H756" s="87" t="n">
        <f aca="false">(F756/G756)*100</f>
        <v>82.5916230366492</v>
      </c>
      <c r="I756" s="88" t="n">
        <v>27</v>
      </c>
      <c r="J756" s="87" t="n">
        <f aca="false">C756*L756</f>
        <v>0.924</v>
      </c>
      <c r="K756" s="86" t="n">
        <f aca="false">J756*3.67</f>
        <v>3.39108</v>
      </c>
      <c r="L756" s="86" t="n">
        <v>0.44</v>
      </c>
      <c r="M756" s="87" t="n">
        <f aca="false">(N756*O756)+(P756+Q756+R756)</f>
        <v>189.21</v>
      </c>
      <c r="N756" s="62" t="n">
        <v>189</v>
      </c>
      <c r="O756" s="0" t="n">
        <f aca="false">IF(Z756="Дизельное топливо",2.6,
 IF(Z756="Бензин",2.3,
 IF(Z756="Минеральные удобрения",0.89, IF(Z756="Пестициды",4.93,
 IF(Z756="Электроэнергия",0.5,"Введите коректное значение" )))))</f>
        <v>0.89</v>
      </c>
      <c r="P756" s="88" t="n">
        <v>10</v>
      </c>
      <c r="Q756" s="88" t="n">
        <v>2</v>
      </c>
      <c r="R756" s="88" t="n">
        <v>9</v>
      </c>
      <c r="S756" s="86" t="n">
        <f aca="false">M756+J756+E756+H756</f>
        <v>273.032765893792</v>
      </c>
      <c r="T756" s="86"/>
      <c r="U756" s="87" t="n">
        <f aca="false">J756-S756</f>
        <v>-272.108765893792</v>
      </c>
      <c r="V756" s="88" t="n">
        <v>65000</v>
      </c>
      <c r="W756" s="73" t="n">
        <v>4.35</v>
      </c>
      <c r="X756" s="87" t="n">
        <f aca="false">(W756+S756)/V756*100</f>
        <v>0.42674271675968</v>
      </c>
      <c r="Y756" s="0" t="str">
        <f aca="false">IF(AB756=1,"Предпосевная обработка",IF(AB756=2,"Внесение удобрений",IF(AB756=3,"Уборка","Введите коректное значение")))</f>
        <v>Введите коректное значение</v>
      </c>
      <c r="Z756" s="0" t="s">
        <v>133</v>
      </c>
      <c r="AA756" s="86"/>
      <c r="AI756" s="88"/>
    </row>
    <row r="757" customFormat="false" ht="15" hidden="false" customHeight="false" outlineLevel="0" collapsed="false">
      <c r="A757" s="59" t="n">
        <v>755</v>
      </c>
      <c r="B757" s="0" t="s">
        <v>134</v>
      </c>
      <c r="C757" s="85" t="n">
        <v>1</v>
      </c>
      <c r="D757" s="86" t="n">
        <v>0.645</v>
      </c>
      <c r="E757" s="87" t="n">
        <f aca="false">D757/C757</f>
        <v>0.645</v>
      </c>
      <c r="F757" s="88" t="n">
        <f aca="false">IF(B757="Предпосевная обработка",300,IF(B757="Внесение удобрений",90,IF(B757="Уборка",1893,"Введите коректное значение")))</f>
        <v>90</v>
      </c>
      <c r="G757" s="88" t="n">
        <v>2074</v>
      </c>
      <c r="H757" s="87" t="n">
        <f aca="false">(F757/G757)*100</f>
        <v>4.33944069431051</v>
      </c>
      <c r="I757" s="88" t="n">
        <v>15</v>
      </c>
      <c r="J757" s="87" t="n">
        <f aca="false">C757*L757</f>
        <v>0.44</v>
      </c>
      <c r="K757" s="86" t="n">
        <f aca="false">J757*3.67</f>
        <v>1.6148</v>
      </c>
      <c r="L757" s="86" t="n">
        <v>0.44</v>
      </c>
      <c r="M757" s="87" t="n">
        <f aca="false">(N757*O757)+(P757+Q757+R757)</f>
        <v>1078.6</v>
      </c>
      <c r="N757" s="62" t="n">
        <v>406</v>
      </c>
      <c r="O757" s="0" t="n">
        <f aca="false">IF(Z757="Дизельное топливо",2.6,
 IF(Z757="Бензин",2.3,
 IF(Z757="Минеральные удобрения",0.89, IF(Z757="Пестициды",4.93,
 IF(Z757="Электроэнергия",0.5,"Введите коректное значение" )))))</f>
        <v>2.6</v>
      </c>
      <c r="P757" s="88" t="n">
        <v>13</v>
      </c>
      <c r="Q757" s="88" t="n">
        <v>1</v>
      </c>
      <c r="R757" s="88" t="n">
        <v>9</v>
      </c>
      <c r="S757" s="86" t="n">
        <f aca="false">M757+J757+E757+H757</f>
        <v>1084.02444069431</v>
      </c>
      <c r="T757" s="86"/>
      <c r="U757" s="87" t="n">
        <f aca="false">J757-S757</f>
        <v>-1083.58444069431</v>
      </c>
      <c r="V757" s="88" t="n">
        <v>61000</v>
      </c>
      <c r="W757" s="73" t="n">
        <v>4.928</v>
      </c>
      <c r="X757" s="87" t="n">
        <f aca="false">(W757+S757)/V757*100</f>
        <v>1.78516793556444</v>
      </c>
      <c r="Y757" s="0" t="str">
        <f aca="false">IF(AB757=1,"Предпосевная обработка",IF(AB757=2,"Внесение удобрений",IF(AB757=3,"Уборка","Введите коректное значение")))</f>
        <v>Введите коректное значение</v>
      </c>
      <c r="Z757" s="0" t="s">
        <v>137</v>
      </c>
      <c r="AA757" s="86"/>
      <c r="AI757" s="88"/>
    </row>
    <row r="758" customFormat="false" ht="15" hidden="false" customHeight="false" outlineLevel="0" collapsed="false">
      <c r="A758" s="59" t="n">
        <v>756</v>
      </c>
      <c r="B758" s="0" t="s">
        <v>134</v>
      </c>
      <c r="C758" s="85" t="n">
        <v>6.3</v>
      </c>
      <c r="D758" s="86" t="n">
        <v>0.645</v>
      </c>
      <c r="E758" s="87" t="n">
        <f aca="false">D758/C758</f>
        <v>0.102380952380952</v>
      </c>
      <c r="F758" s="88" t="n">
        <f aca="false">IF(B758="Предпосевная обработка",300,IF(B758="Внесение удобрений",90,IF(B758="Уборка",1893,"Введите коректное значение")))</f>
        <v>90</v>
      </c>
      <c r="G758" s="88" t="n">
        <v>2438</v>
      </c>
      <c r="H758" s="87" t="n">
        <f aca="false">(F758/G758)*100</f>
        <v>3.6915504511895</v>
      </c>
      <c r="I758" s="88" t="n">
        <v>24</v>
      </c>
      <c r="J758" s="87" t="n">
        <f aca="false">C758*L758</f>
        <v>2.772</v>
      </c>
      <c r="K758" s="86" t="n">
        <f aca="false">J758*3.67</f>
        <v>10.17324</v>
      </c>
      <c r="L758" s="86" t="n">
        <v>0.44</v>
      </c>
      <c r="M758" s="87" t="n">
        <f aca="false">(N758*O758)+(P758+Q758+R758)</f>
        <v>1707.13</v>
      </c>
      <c r="N758" s="62" t="n">
        <v>341</v>
      </c>
      <c r="O758" s="0" t="n">
        <f aca="false">IF(Z758="Дизельное топливо",2.6,
 IF(Z758="Бензин",2.3,
 IF(Z758="Минеральные удобрения",0.89, IF(Z758="Пестициды",4.93,
 IF(Z758="Электроэнергия",0.5,"Введите коректное значение" )))))</f>
        <v>4.93</v>
      </c>
      <c r="P758" s="88" t="n">
        <v>15</v>
      </c>
      <c r="Q758" s="88" t="n">
        <v>2</v>
      </c>
      <c r="R758" s="88" t="n">
        <v>9</v>
      </c>
      <c r="S758" s="86" t="n">
        <f aca="false">M758+J758+E758+H758</f>
        <v>1713.69593140357</v>
      </c>
      <c r="T758" s="86"/>
      <c r="U758" s="87" t="n">
        <f aca="false">J758-S758</f>
        <v>-1710.92393140357</v>
      </c>
      <c r="V758" s="88" t="n">
        <v>49000</v>
      </c>
      <c r="W758" s="73" t="n">
        <v>5.016</v>
      </c>
      <c r="X758" s="87" t="n">
        <f aca="false">(W758+S758)/V758*100</f>
        <v>3.50757537021137</v>
      </c>
      <c r="Y758" s="0" t="str">
        <f aca="false">IF(AB758=1,"Предпосевная обработка",IF(AB758=2,"Внесение удобрений",IF(AB758=3,"Уборка","Введите коректное значение")))</f>
        <v>Введите коректное значение</v>
      </c>
      <c r="Z758" s="0" t="s">
        <v>138</v>
      </c>
      <c r="AA758" s="86"/>
      <c r="AI758" s="88"/>
    </row>
    <row r="759" customFormat="false" ht="15" hidden="false" customHeight="false" outlineLevel="0" collapsed="false">
      <c r="A759" s="59" t="n">
        <v>757</v>
      </c>
      <c r="B759" s="0" t="s">
        <v>136</v>
      </c>
      <c r="C759" s="85" t="n">
        <v>1</v>
      </c>
      <c r="D759" s="86" t="n">
        <v>0.645</v>
      </c>
      <c r="E759" s="87" t="n">
        <f aca="false">D759/C759</f>
        <v>0.645</v>
      </c>
      <c r="F759" s="88" t="n">
        <f aca="false">IF(B759="Предпосевная обработка",300,IF(B759="Внесение удобрений",90,IF(B759="Уборка",1893,"Введите коректное значение")))</f>
        <v>300</v>
      </c>
      <c r="G759" s="88" t="n">
        <v>2157</v>
      </c>
      <c r="H759" s="87" t="n">
        <f aca="false">(F759/G759)*100</f>
        <v>13.9082058414465</v>
      </c>
      <c r="I759" s="88" t="n">
        <v>13</v>
      </c>
      <c r="J759" s="87" t="n">
        <f aca="false">C759*L759</f>
        <v>0.44</v>
      </c>
      <c r="K759" s="86" t="n">
        <f aca="false">J759*3.67</f>
        <v>1.6148</v>
      </c>
      <c r="L759" s="86" t="n">
        <v>0.44</v>
      </c>
      <c r="M759" s="87" t="n">
        <f aca="false">(N759*O759)+(P759+Q759+R759)</f>
        <v>971.6</v>
      </c>
      <c r="N759" s="62" t="n">
        <v>366</v>
      </c>
      <c r="O759" s="0" t="n">
        <f aca="false">IF(Z759="Дизельное топливо",2.6,
 IF(Z759="Бензин",2.3,
 IF(Z759="Минеральные удобрения",0.89, IF(Z759="Пестициды",4.93,
 IF(Z759="Электроэнергия",0.5,"Введите коректное значение" )))))</f>
        <v>2.6</v>
      </c>
      <c r="P759" s="88" t="n">
        <v>12</v>
      </c>
      <c r="Q759" s="88" t="n">
        <v>1</v>
      </c>
      <c r="R759" s="88" t="n">
        <v>7</v>
      </c>
      <c r="S759" s="86" t="n">
        <f aca="false">M759+J759+E759+H759</f>
        <v>986.593205841447</v>
      </c>
      <c r="T759" s="86"/>
      <c r="U759" s="87" t="n">
        <f aca="false">J759-S759</f>
        <v>-986.153205841447</v>
      </c>
      <c r="V759" s="88" t="n">
        <v>56000</v>
      </c>
      <c r="W759" s="73" t="n">
        <v>5.78</v>
      </c>
      <c r="X759" s="87" t="n">
        <f aca="false">(W759+S759)/V759*100</f>
        <v>1.77209501043115</v>
      </c>
      <c r="Y759" s="0" t="str">
        <f aca="false">IF(AB759=1,"Предпосевная обработка",IF(AB759=2,"Внесение удобрений",IF(AB759=3,"Уборка","Введите коректное значение")))</f>
        <v>Введите коректное значение</v>
      </c>
      <c r="Z759" s="0" t="s">
        <v>137</v>
      </c>
      <c r="AA759" s="86"/>
      <c r="AI759" s="88"/>
    </row>
    <row r="760" customFormat="false" ht="15" hidden="false" customHeight="false" outlineLevel="0" collapsed="false">
      <c r="A760" s="59" t="n">
        <v>758</v>
      </c>
      <c r="B760" s="0" t="s">
        <v>136</v>
      </c>
      <c r="C760" s="85" t="n">
        <v>1.3</v>
      </c>
      <c r="D760" s="86" t="n">
        <v>0.645</v>
      </c>
      <c r="E760" s="87" t="n">
        <f aca="false">D760/C760</f>
        <v>0.496153846153846</v>
      </c>
      <c r="F760" s="88" t="n">
        <f aca="false">IF(B760="Предпосевная обработка",300,IF(B760="Внесение удобрений",90,IF(B760="Уборка",1893,"Введите коректное значение")))</f>
        <v>300</v>
      </c>
      <c r="G760" s="88" t="n">
        <v>2473</v>
      </c>
      <c r="H760" s="87" t="n">
        <f aca="false">(F760/G760)*100</f>
        <v>12.1310149615851</v>
      </c>
      <c r="I760" s="88" t="n">
        <v>15</v>
      </c>
      <c r="J760" s="87" t="n">
        <f aca="false">C760*L760</f>
        <v>0.572</v>
      </c>
      <c r="K760" s="86" t="n">
        <f aca="false">J760*3.67</f>
        <v>2.09924</v>
      </c>
      <c r="L760" s="86" t="n">
        <v>0.44</v>
      </c>
      <c r="M760" s="87" t="n">
        <f aca="false">(N760*O760)+(P760+Q760+R760)</f>
        <v>2044.3</v>
      </c>
      <c r="N760" s="62" t="n">
        <v>410</v>
      </c>
      <c r="O760" s="0" t="n">
        <f aca="false">IF(Z760="Дизельное топливо",2.6,
 IF(Z760="Бензин",2.3,
 IF(Z760="Минеральные удобрения",0.89, IF(Z760="Пестициды",4.93,
 IF(Z760="Электроэнергия",0.5,"Введите коректное значение" )))))</f>
        <v>4.93</v>
      </c>
      <c r="P760" s="88" t="n">
        <v>13</v>
      </c>
      <c r="Q760" s="88" t="n">
        <v>1</v>
      </c>
      <c r="R760" s="88" t="n">
        <v>9</v>
      </c>
      <c r="S760" s="86" t="n">
        <f aca="false">M760+J760+E760+H760</f>
        <v>2057.49916880774</v>
      </c>
      <c r="T760" s="86"/>
      <c r="U760" s="87" t="n">
        <f aca="false">J760-S760</f>
        <v>-2056.92716880774</v>
      </c>
      <c r="V760" s="88" t="n">
        <v>48000</v>
      </c>
      <c r="W760" s="73" t="n">
        <v>4.018</v>
      </c>
      <c r="X760" s="87" t="n">
        <f aca="false">(W760+S760)/V760*100</f>
        <v>4.29482743501612</v>
      </c>
      <c r="Y760" s="0" t="str">
        <f aca="false">IF(AB760=1,"Предпосевная обработка",IF(AB760=2,"Внесение удобрений",IF(AB760=3,"Уборка","Введите коректное значение")))</f>
        <v>Введите коректное значение</v>
      </c>
      <c r="Z760" s="0" t="s">
        <v>138</v>
      </c>
      <c r="AA760" s="86"/>
      <c r="AI760" s="88"/>
    </row>
    <row r="761" customFormat="false" ht="15" hidden="false" customHeight="false" outlineLevel="0" collapsed="false">
      <c r="A761" s="59" t="n">
        <v>759</v>
      </c>
      <c r="B761" s="0" t="s">
        <v>134</v>
      </c>
      <c r="C761" s="85" t="n">
        <v>1.2</v>
      </c>
      <c r="D761" s="86" t="n">
        <v>0.645</v>
      </c>
      <c r="E761" s="87" t="n">
        <f aca="false">D761/C761</f>
        <v>0.5375</v>
      </c>
      <c r="F761" s="88" t="n">
        <f aca="false">IF(B761="Предпосевная обработка",300,IF(B761="Внесение удобрений",90,IF(B761="Уборка",1893,"Введите коректное значение")))</f>
        <v>90</v>
      </c>
      <c r="G761" s="88" t="n">
        <v>2114</v>
      </c>
      <c r="H761" s="87" t="n">
        <f aca="false">(F761/G761)*100</f>
        <v>4.25733207190161</v>
      </c>
      <c r="I761" s="88" t="n">
        <v>10</v>
      </c>
      <c r="J761" s="87" t="n">
        <f aca="false">C761*L761</f>
        <v>0.528</v>
      </c>
      <c r="K761" s="86" t="n">
        <f aca="false">J761*3.67</f>
        <v>1.93776</v>
      </c>
      <c r="L761" s="86" t="n">
        <v>0.44</v>
      </c>
      <c r="M761" s="87" t="n">
        <f aca="false">(N761*O761)+(P761+Q761+R761)</f>
        <v>186</v>
      </c>
      <c r="N761" s="62" t="n">
        <v>326</v>
      </c>
      <c r="O761" s="0" t="n">
        <f aca="false">IF(Z761="Дизельное топливо",2.6,
 IF(Z761="Бензин",2.3,
 IF(Z761="Минеральные удобрения",0.89, IF(Z761="Пестициды",4.93,
 IF(Z761="Электроэнергия",0.5,"Введите коректное значение" )))))</f>
        <v>0.5</v>
      </c>
      <c r="P761" s="88" t="n">
        <v>13</v>
      </c>
      <c r="Q761" s="88" t="n">
        <v>2</v>
      </c>
      <c r="R761" s="88" t="n">
        <v>8</v>
      </c>
      <c r="S761" s="86" t="n">
        <f aca="false">M761+J761+E761+H761</f>
        <v>191.322832071902</v>
      </c>
      <c r="T761" s="86"/>
      <c r="U761" s="87" t="n">
        <f aca="false">J761-S761</f>
        <v>-190.794832071902</v>
      </c>
      <c r="V761" s="88" t="n">
        <v>58000</v>
      </c>
      <c r="W761" s="73" t="n">
        <v>4.346</v>
      </c>
      <c r="X761" s="87" t="n">
        <f aca="false">(W761+S761)/V761*100</f>
        <v>0.337360055296382</v>
      </c>
      <c r="Y761" s="0" t="str">
        <f aca="false">IF(AB761=1,"Предпосевная обработка",IF(AB761=2,"Внесение удобрений",IF(AB761=3,"Уборка","Введите коректное значение")))</f>
        <v>Введите коректное значение</v>
      </c>
      <c r="Z761" s="0" t="s">
        <v>139</v>
      </c>
      <c r="AA761" s="86"/>
      <c r="AI761" s="88"/>
    </row>
    <row r="762" customFormat="false" ht="15" hidden="false" customHeight="false" outlineLevel="0" collapsed="false">
      <c r="A762" s="59" t="n">
        <v>760</v>
      </c>
      <c r="B762" s="0" t="s">
        <v>134</v>
      </c>
      <c r="C762" s="85" t="n">
        <v>1.7</v>
      </c>
      <c r="D762" s="86" t="n">
        <v>0.645</v>
      </c>
      <c r="E762" s="87" t="n">
        <f aca="false">D762/C762</f>
        <v>0.379411764705882</v>
      </c>
      <c r="F762" s="88" t="n">
        <f aca="false">IF(B762="Предпосевная обработка",300,IF(B762="Внесение удобрений",90,IF(B762="Уборка",1893,"Введите коректное значение")))</f>
        <v>90</v>
      </c>
      <c r="G762" s="88" t="n">
        <v>2494</v>
      </c>
      <c r="H762" s="87" t="n">
        <f aca="false">(F762/G762)*100</f>
        <v>3.60866078588613</v>
      </c>
      <c r="I762" s="88" t="n">
        <v>10</v>
      </c>
      <c r="J762" s="87" t="n">
        <f aca="false">C762*L762</f>
        <v>0.748</v>
      </c>
      <c r="K762" s="86" t="n">
        <f aca="false">J762*3.67</f>
        <v>2.74516</v>
      </c>
      <c r="L762" s="86" t="n">
        <v>0.44</v>
      </c>
      <c r="M762" s="87" t="n">
        <f aca="false">(N762*O762)+(P762+Q762+R762)</f>
        <v>1151.6</v>
      </c>
      <c r="N762" s="62" t="n">
        <v>492</v>
      </c>
      <c r="O762" s="0" t="n">
        <f aca="false">IF(Z762="Дизельное топливо",2.6,
 IF(Z762="Бензин",2.3,
 IF(Z762="Минеральные удобрения",0.89, IF(Z762="Пестициды",4.93,
 IF(Z762="Электроэнергия",0.5,"Введите коректное значение" )))))</f>
        <v>2.3</v>
      </c>
      <c r="P762" s="88" t="n">
        <v>11</v>
      </c>
      <c r="Q762" s="88" t="n">
        <v>1</v>
      </c>
      <c r="R762" s="88" t="n">
        <v>8</v>
      </c>
      <c r="S762" s="86" t="n">
        <f aca="false">M762+J762+E762+H762</f>
        <v>1156.33607255059</v>
      </c>
      <c r="T762" s="86"/>
      <c r="U762" s="87" t="n">
        <f aca="false">J762-S762</f>
        <v>-1155.58807255059</v>
      </c>
      <c r="V762" s="88" t="n">
        <v>56000</v>
      </c>
      <c r="W762" s="73" t="n">
        <v>5.963</v>
      </c>
      <c r="X762" s="87" t="n">
        <f aca="false">(W762+S762)/V762*100</f>
        <v>2.07553405812606</v>
      </c>
      <c r="Y762" s="0" t="str">
        <f aca="false">IF(AB762=1,"Предпосевная обработка",IF(AB762=2,"Внесение удобрений",IF(AB762=3,"Уборка","Введите коректное значение")))</f>
        <v>Введите коректное значение</v>
      </c>
      <c r="Z762" s="0" t="s">
        <v>135</v>
      </c>
      <c r="AA762" s="86"/>
      <c r="AI762" s="88"/>
    </row>
    <row r="763" customFormat="false" ht="15" hidden="false" customHeight="false" outlineLevel="0" collapsed="false">
      <c r="A763" s="59" t="n">
        <v>761</v>
      </c>
      <c r="B763" s="0" t="s">
        <v>136</v>
      </c>
      <c r="C763" s="85" t="n">
        <v>4.5</v>
      </c>
      <c r="D763" s="86" t="n">
        <v>0.645</v>
      </c>
      <c r="E763" s="87" t="n">
        <f aca="false">D763/C763</f>
        <v>0.143333333333333</v>
      </c>
      <c r="F763" s="88" t="n">
        <f aca="false">IF(B763="Предпосевная обработка",300,IF(B763="Внесение удобрений",90,IF(B763="Уборка",1893,"Введите коректное значение")))</f>
        <v>300</v>
      </c>
      <c r="G763" s="88" t="n">
        <v>2494</v>
      </c>
      <c r="H763" s="87" t="n">
        <f aca="false">(F763/G763)*100</f>
        <v>12.0288692862871</v>
      </c>
      <c r="I763" s="88" t="n">
        <v>26</v>
      </c>
      <c r="J763" s="87" t="n">
        <f aca="false">C763*L763</f>
        <v>1.98</v>
      </c>
      <c r="K763" s="86" t="n">
        <f aca="false">J763*3.67</f>
        <v>7.2666</v>
      </c>
      <c r="L763" s="86" t="n">
        <v>0.44</v>
      </c>
      <c r="M763" s="87" t="n">
        <f aca="false">(N763*O763)+(P763+Q763+R763)</f>
        <v>917</v>
      </c>
      <c r="N763" s="62" t="n">
        <v>345</v>
      </c>
      <c r="O763" s="0" t="n">
        <f aca="false">IF(Z763="Дизельное топливо",2.6,
 IF(Z763="Бензин",2.3,
 IF(Z763="Минеральные удобрения",0.89, IF(Z763="Пестициды",4.93,
 IF(Z763="Электроэнергия",0.5,"Введите коректное значение" )))))</f>
        <v>2.6</v>
      </c>
      <c r="P763" s="88" t="n">
        <v>11</v>
      </c>
      <c r="Q763" s="88" t="n">
        <v>1</v>
      </c>
      <c r="R763" s="88" t="n">
        <v>8</v>
      </c>
      <c r="S763" s="86" t="n">
        <f aca="false">M763+J763+E763+H763</f>
        <v>931.15220261962</v>
      </c>
      <c r="T763" s="86"/>
      <c r="U763" s="87" t="n">
        <f aca="false">J763-S763</f>
        <v>-929.17220261962</v>
      </c>
      <c r="V763" s="88" t="n">
        <v>61000</v>
      </c>
      <c r="W763" s="73" t="n">
        <v>5.096</v>
      </c>
      <c r="X763" s="87" t="n">
        <f aca="false">(W763+S763)/V763*100</f>
        <v>1.53483311904856</v>
      </c>
      <c r="Y763" s="0" t="str">
        <f aca="false">IF(AB763=1,"Предпосевная обработка",IF(AB763=2,"Внесение удобрений",IF(AB763=3,"Уборка","Введите коректное значение")))</f>
        <v>Введите коректное значение</v>
      </c>
      <c r="Z763" s="0" t="s">
        <v>137</v>
      </c>
      <c r="AA763" s="86"/>
      <c r="AI763" s="88"/>
    </row>
    <row r="764" customFormat="false" ht="15" hidden="false" customHeight="false" outlineLevel="0" collapsed="false">
      <c r="A764" s="59" t="n">
        <v>762</v>
      </c>
      <c r="B764" s="0" t="s">
        <v>134</v>
      </c>
      <c r="C764" s="85" t="n">
        <v>1</v>
      </c>
      <c r="D764" s="86" t="n">
        <v>0.645</v>
      </c>
      <c r="E764" s="87" t="n">
        <f aca="false">D764/C764</f>
        <v>0.645</v>
      </c>
      <c r="F764" s="88" t="n">
        <f aca="false">IF(B764="Предпосевная обработка",300,IF(B764="Внесение удобрений",90,IF(B764="Уборка",1893,"Введите коректное значение")))</f>
        <v>90</v>
      </c>
      <c r="G764" s="88" t="n">
        <v>2258</v>
      </c>
      <c r="H764" s="87" t="n">
        <f aca="false">(F764/G764)*100</f>
        <v>3.98582816651904</v>
      </c>
      <c r="I764" s="88" t="n">
        <v>17</v>
      </c>
      <c r="J764" s="87" t="n">
        <f aca="false">C764*L764</f>
        <v>0.44</v>
      </c>
      <c r="K764" s="86" t="n">
        <f aca="false">J764*3.67</f>
        <v>1.6148</v>
      </c>
      <c r="L764" s="86" t="n">
        <v>0.44</v>
      </c>
      <c r="M764" s="87" t="n">
        <f aca="false">(N764*O764)+(P764+Q764+R764)</f>
        <v>684.62</v>
      </c>
      <c r="N764" s="62" t="n">
        <v>134</v>
      </c>
      <c r="O764" s="0" t="n">
        <f aca="false">IF(Z764="Дизельное топливо",2.6,
 IF(Z764="Бензин",2.3,
 IF(Z764="Минеральные удобрения",0.89, IF(Z764="Пестициды",4.93,
 IF(Z764="Электроэнергия",0.5,"Введите коректное значение" )))))</f>
        <v>4.93</v>
      </c>
      <c r="P764" s="88" t="n">
        <v>15</v>
      </c>
      <c r="Q764" s="88" t="n">
        <v>1</v>
      </c>
      <c r="R764" s="88" t="n">
        <v>8</v>
      </c>
      <c r="S764" s="86" t="n">
        <f aca="false">M764+J764+E764+H764</f>
        <v>689.690828166519</v>
      </c>
      <c r="T764" s="86"/>
      <c r="U764" s="87" t="n">
        <f aca="false">J764-S764</f>
        <v>-689.250828166519</v>
      </c>
      <c r="V764" s="88" t="n">
        <v>65000</v>
      </c>
      <c r="W764" s="73" t="n">
        <v>5.934</v>
      </c>
      <c r="X764" s="87" t="n">
        <f aca="false">(W764+S764)/V764*100</f>
        <v>1.07019204333311</v>
      </c>
      <c r="Y764" s="0" t="str">
        <f aca="false">IF(AB764=1,"Предпосевная обработка",IF(AB764=2,"Внесение удобрений",IF(AB764=3,"Уборка","Введите коректное значение")))</f>
        <v>Введите коректное значение</v>
      </c>
      <c r="Z764" s="0" t="s">
        <v>138</v>
      </c>
      <c r="AA764" s="86"/>
      <c r="AI764" s="88"/>
    </row>
    <row r="765" customFormat="false" ht="15" hidden="false" customHeight="false" outlineLevel="0" collapsed="false">
      <c r="A765" s="59" t="n">
        <v>763</v>
      </c>
      <c r="B765" s="0" t="s">
        <v>136</v>
      </c>
      <c r="C765" s="85" t="n">
        <v>1.9</v>
      </c>
      <c r="D765" s="86" t="n">
        <v>0.645</v>
      </c>
      <c r="E765" s="87" t="n">
        <f aca="false">D765/C765</f>
        <v>0.339473684210526</v>
      </c>
      <c r="F765" s="88" t="n">
        <f aca="false">IF(B765="Предпосевная обработка",300,IF(B765="Внесение удобрений",90,IF(B765="Уборка",1893,"Введите коректное значение")))</f>
        <v>300</v>
      </c>
      <c r="G765" s="88" t="n">
        <v>2433</v>
      </c>
      <c r="H765" s="87" t="n">
        <f aca="false">(F765/G765)*100</f>
        <v>12.3304562268804</v>
      </c>
      <c r="I765" s="88" t="n">
        <v>24</v>
      </c>
      <c r="J765" s="87" t="n">
        <f aca="false">C765*L765</f>
        <v>0.836</v>
      </c>
      <c r="K765" s="86" t="n">
        <f aca="false">J765*3.67</f>
        <v>3.06812</v>
      </c>
      <c r="L765" s="86" t="n">
        <v>0.44</v>
      </c>
      <c r="M765" s="87" t="n">
        <f aca="false">(N765*O765)+(P765+Q765+R765)</f>
        <v>1725.78</v>
      </c>
      <c r="N765" s="62" t="n">
        <v>346</v>
      </c>
      <c r="O765" s="0" t="n">
        <f aca="false">IF(Z765="Дизельное топливо",2.6,
 IF(Z765="Бензин",2.3,
 IF(Z765="Минеральные удобрения",0.89, IF(Z765="Пестициды",4.93,
 IF(Z765="Электроэнергия",0.5,"Введите коректное значение" )))))</f>
        <v>4.93</v>
      </c>
      <c r="P765" s="88" t="n">
        <v>11</v>
      </c>
      <c r="Q765" s="88" t="n">
        <v>1</v>
      </c>
      <c r="R765" s="88" t="n">
        <v>8</v>
      </c>
      <c r="S765" s="86" t="n">
        <f aca="false">M765+J765+E765+H765</f>
        <v>1739.28592991109</v>
      </c>
      <c r="T765" s="86"/>
      <c r="U765" s="87" t="n">
        <f aca="false">J765-S765</f>
        <v>-1738.44992991109</v>
      </c>
      <c r="V765" s="88" t="n">
        <v>52000</v>
      </c>
      <c r="W765" s="73" t="n">
        <v>6.853</v>
      </c>
      <c r="X765" s="87" t="n">
        <f aca="false">(W765+S765)/V765*100</f>
        <v>3.35795948059825</v>
      </c>
      <c r="Y765" s="0" t="str">
        <f aca="false">IF(AB765=1,"Предпосевная обработка",IF(AB765=2,"Внесение удобрений",IF(AB765=3,"Уборка","Введите коректное значение")))</f>
        <v>Введите коректное значение</v>
      </c>
      <c r="Z765" s="0" t="s">
        <v>138</v>
      </c>
      <c r="AA765" s="86"/>
      <c r="AI765" s="88"/>
    </row>
    <row r="766" customFormat="false" ht="15" hidden="false" customHeight="false" outlineLevel="0" collapsed="false">
      <c r="A766" s="59" t="n">
        <v>764</v>
      </c>
      <c r="B766" s="0" t="s">
        <v>136</v>
      </c>
      <c r="C766" s="85" t="n">
        <v>1.9</v>
      </c>
      <c r="D766" s="86" t="n">
        <v>0.645</v>
      </c>
      <c r="E766" s="87" t="n">
        <f aca="false">D766/C766</f>
        <v>0.339473684210526</v>
      </c>
      <c r="F766" s="88" t="n">
        <f aca="false">IF(B766="Предпосевная обработка",300,IF(B766="Внесение удобрений",90,IF(B766="Уборка",1893,"Введите коректное значение")))</f>
        <v>300</v>
      </c>
      <c r="G766" s="88" t="n">
        <v>2294</v>
      </c>
      <c r="H766" s="87" t="n">
        <f aca="false">(F766/G766)*100</f>
        <v>13.077593722755</v>
      </c>
      <c r="I766" s="88" t="n">
        <v>11</v>
      </c>
      <c r="J766" s="87" t="n">
        <f aca="false">C766*L766</f>
        <v>0.836</v>
      </c>
      <c r="K766" s="86" t="n">
        <f aca="false">J766*3.67</f>
        <v>3.06812</v>
      </c>
      <c r="L766" s="86" t="n">
        <v>0.44</v>
      </c>
      <c r="M766" s="87" t="n">
        <f aca="false">(N766*O766)+(P766+Q766+R766)</f>
        <v>145.5</v>
      </c>
      <c r="N766" s="62" t="n">
        <v>249</v>
      </c>
      <c r="O766" s="0" t="n">
        <f aca="false">IF(Z766="Дизельное топливо",2.6,
 IF(Z766="Бензин",2.3,
 IF(Z766="Минеральные удобрения",0.89, IF(Z766="Пестициды",4.93,
 IF(Z766="Электроэнергия",0.5,"Введите коректное значение" )))))</f>
        <v>0.5</v>
      </c>
      <c r="P766" s="88" t="n">
        <v>13</v>
      </c>
      <c r="Q766" s="88" t="n">
        <v>1</v>
      </c>
      <c r="R766" s="88" t="n">
        <v>7</v>
      </c>
      <c r="S766" s="86" t="n">
        <f aca="false">M766+J766+E766+H766</f>
        <v>159.753067406966</v>
      </c>
      <c r="T766" s="86"/>
      <c r="U766" s="87" t="n">
        <f aca="false">J766-S766</f>
        <v>-158.917067406966</v>
      </c>
      <c r="V766" s="88" t="n">
        <v>47000</v>
      </c>
      <c r="W766" s="73" t="n">
        <v>4.664</v>
      </c>
      <c r="X766" s="87" t="n">
        <f aca="false">(W766+S766)/V766*100</f>
        <v>0.349823547674395</v>
      </c>
      <c r="Y766" s="0" t="str">
        <f aca="false">IF(AB766=1,"Предпосевная обработка",IF(AB766=2,"Внесение удобрений",IF(AB766=3,"Уборка","Введите коректное значение")))</f>
        <v>Введите коректное значение</v>
      </c>
      <c r="Z766" s="0" t="s">
        <v>139</v>
      </c>
      <c r="AA766" s="86"/>
      <c r="AI766" s="88"/>
    </row>
    <row r="767" customFormat="false" ht="15" hidden="false" customHeight="false" outlineLevel="0" collapsed="false">
      <c r="A767" s="59" t="n">
        <v>765</v>
      </c>
      <c r="B767" s="0" t="s">
        <v>134</v>
      </c>
      <c r="C767" s="85" t="n">
        <v>2.1</v>
      </c>
      <c r="D767" s="86" t="n">
        <v>0.645</v>
      </c>
      <c r="E767" s="87" t="n">
        <f aca="false">D767/C767</f>
        <v>0.307142857142857</v>
      </c>
      <c r="F767" s="88" t="n">
        <f aca="false">IF(B767="Предпосевная обработка",300,IF(B767="Внесение удобрений",90,IF(B767="Уборка",1893,"Введите коректное значение")))</f>
        <v>90</v>
      </c>
      <c r="G767" s="88" t="n">
        <v>2227</v>
      </c>
      <c r="H767" s="87" t="n">
        <f aca="false">(F767/G767)*100</f>
        <v>4.04131118096093</v>
      </c>
      <c r="I767" s="88" t="n">
        <v>10</v>
      </c>
      <c r="J767" s="87" t="n">
        <f aca="false">C767*L767</f>
        <v>0.924</v>
      </c>
      <c r="K767" s="86" t="n">
        <f aca="false">J767*3.67</f>
        <v>3.39108</v>
      </c>
      <c r="L767" s="86" t="n">
        <v>0.44</v>
      </c>
      <c r="M767" s="87" t="n">
        <f aca="false">(N767*O767)+(P767+Q767+R767)</f>
        <v>302.2</v>
      </c>
      <c r="N767" s="62" t="n">
        <v>107</v>
      </c>
      <c r="O767" s="0" t="n">
        <f aca="false">IF(Z767="Дизельное топливо",2.6,
 IF(Z767="Бензин",2.3,
 IF(Z767="Минеральные удобрения",0.89, IF(Z767="Пестициды",4.93,
 IF(Z767="Электроэнергия",0.5,"Введите коректное значение" )))))</f>
        <v>2.6</v>
      </c>
      <c r="P767" s="88" t="n">
        <v>14</v>
      </c>
      <c r="Q767" s="88" t="n">
        <v>2</v>
      </c>
      <c r="R767" s="88" t="n">
        <v>8</v>
      </c>
      <c r="S767" s="86" t="n">
        <f aca="false">M767+J767+E767+H767</f>
        <v>307.472454038104</v>
      </c>
      <c r="T767" s="86"/>
      <c r="U767" s="87" t="n">
        <f aca="false">J767-S767</f>
        <v>-306.548454038104</v>
      </c>
      <c r="V767" s="88" t="n">
        <v>47000</v>
      </c>
      <c r="W767" s="73" t="n">
        <v>4.35</v>
      </c>
      <c r="X767" s="87" t="n">
        <f aca="false">(W767+S767)/V767*100</f>
        <v>0.663452029868306</v>
      </c>
      <c r="Y767" s="0" t="str">
        <f aca="false">IF(AB767=1,"Предпосевная обработка",IF(AB767=2,"Внесение удобрений",IF(AB767=3,"Уборка","Введите коректное значение")))</f>
        <v>Введите коректное значение</v>
      </c>
      <c r="Z767" s="0" t="s">
        <v>137</v>
      </c>
      <c r="AA767" s="86"/>
      <c r="AI767" s="88"/>
    </row>
    <row r="768" customFormat="false" ht="15" hidden="false" customHeight="false" outlineLevel="0" collapsed="false">
      <c r="A768" s="59" t="n">
        <v>766</v>
      </c>
      <c r="B768" s="0" t="s">
        <v>132</v>
      </c>
      <c r="C768" s="85" t="n">
        <v>1.3</v>
      </c>
      <c r="D768" s="86" t="n">
        <v>0.645</v>
      </c>
      <c r="E768" s="87" t="n">
        <f aca="false">D768/C768</f>
        <v>0.496153846153846</v>
      </c>
      <c r="F768" s="88" t="n">
        <f aca="false">IF(B768="Предпосевная обработка",300,IF(B768="Внесение удобрений",90,IF(B768="Уборка",1893,"Введите коректное значение")))</f>
        <v>1893</v>
      </c>
      <c r="G768" s="88" t="n">
        <v>2104</v>
      </c>
      <c r="H768" s="87" t="n">
        <f aca="false">(F768/G768)*100</f>
        <v>89.9714828897339</v>
      </c>
      <c r="I768" s="88" t="n">
        <v>30</v>
      </c>
      <c r="J768" s="87" t="n">
        <f aca="false">C768*L768</f>
        <v>0.572</v>
      </c>
      <c r="K768" s="86" t="n">
        <f aca="false">J768*3.67</f>
        <v>2.09924</v>
      </c>
      <c r="L768" s="86" t="n">
        <v>0.44</v>
      </c>
      <c r="M768" s="87" t="n">
        <f aca="false">(N768*O768)+(P768+Q768+R768)</f>
        <v>762.4</v>
      </c>
      <c r="N768" s="62" t="n">
        <v>284</v>
      </c>
      <c r="O768" s="0" t="n">
        <f aca="false">IF(Z768="Дизельное топливо",2.6,
 IF(Z768="Бензин",2.3,
 IF(Z768="Минеральные удобрения",0.89, IF(Z768="Пестициды",4.93,
 IF(Z768="Электроэнергия",0.5,"Введите коректное значение" )))))</f>
        <v>2.6</v>
      </c>
      <c r="P768" s="88" t="n">
        <v>15</v>
      </c>
      <c r="Q768" s="88" t="n">
        <v>2</v>
      </c>
      <c r="R768" s="88" t="n">
        <v>7</v>
      </c>
      <c r="S768" s="86" t="n">
        <f aca="false">M768+J768+E768+H768</f>
        <v>853.439636735888</v>
      </c>
      <c r="T768" s="86"/>
      <c r="U768" s="87" t="n">
        <f aca="false">J768-S768</f>
        <v>-852.867636735888</v>
      </c>
      <c r="V768" s="88" t="n">
        <v>58000</v>
      </c>
      <c r="W768" s="73" t="n">
        <v>4.224</v>
      </c>
      <c r="X768" s="87" t="n">
        <f aca="false">(W768+S768)/V768*100</f>
        <v>1.47873040816532</v>
      </c>
      <c r="Y768" s="0" t="str">
        <f aca="false">IF(AB768=1,"Предпосевная обработка",IF(AB768=2,"Внесение удобрений",IF(AB768=3,"Уборка","Введите коректное значение")))</f>
        <v>Введите коректное значение</v>
      </c>
      <c r="Z768" s="0" t="s">
        <v>137</v>
      </c>
      <c r="AA768" s="86"/>
      <c r="AI768" s="88"/>
    </row>
    <row r="769" customFormat="false" ht="15" hidden="false" customHeight="false" outlineLevel="0" collapsed="false">
      <c r="A769" s="59" t="n">
        <v>767</v>
      </c>
      <c r="B769" s="0" t="s">
        <v>136</v>
      </c>
      <c r="C769" s="85" t="n">
        <v>3.3</v>
      </c>
      <c r="D769" s="86" t="n">
        <v>0.645</v>
      </c>
      <c r="E769" s="87" t="n">
        <f aca="false">D769/C769</f>
        <v>0.195454545454545</v>
      </c>
      <c r="F769" s="88" t="n">
        <f aca="false">IF(B769="Предпосевная обработка",300,IF(B769="Внесение удобрений",90,IF(B769="Уборка",1893,"Введите коректное значение")))</f>
        <v>300</v>
      </c>
      <c r="G769" s="88" t="n">
        <v>2141</v>
      </c>
      <c r="H769" s="87" t="n">
        <f aca="false">(F769/G769)*100</f>
        <v>14.0121438580103</v>
      </c>
      <c r="I769" s="88" t="n">
        <v>21</v>
      </c>
      <c r="J769" s="87" t="n">
        <f aca="false">C769*L769</f>
        <v>1.452</v>
      </c>
      <c r="K769" s="86" t="n">
        <f aca="false">J769*3.67</f>
        <v>5.32884</v>
      </c>
      <c r="L769" s="86" t="n">
        <v>0.44</v>
      </c>
      <c r="M769" s="87" t="n">
        <f aca="false">(N769*O769)+(P769+Q769+R769)</f>
        <v>953.5</v>
      </c>
      <c r="N769" s="62" t="n">
        <v>405</v>
      </c>
      <c r="O769" s="0" t="n">
        <f aca="false">IF(Z769="Дизельное топливо",2.6,
 IF(Z769="Бензин",2.3,
 IF(Z769="Минеральные удобрения",0.89, IF(Z769="Пестициды",4.93,
 IF(Z769="Электроэнергия",0.5,"Введите коректное значение" )))))</f>
        <v>2.3</v>
      </c>
      <c r="P769" s="88" t="n">
        <v>13</v>
      </c>
      <c r="Q769" s="88" t="n">
        <v>1</v>
      </c>
      <c r="R769" s="88" t="n">
        <v>8</v>
      </c>
      <c r="S769" s="86" t="n">
        <f aca="false">M769+J769+E769+H769</f>
        <v>969.159598403465</v>
      </c>
      <c r="T769" s="86"/>
      <c r="U769" s="87" t="n">
        <f aca="false">J769-S769</f>
        <v>-967.707598403465</v>
      </c>
      <c r="V769" s="88" t="n">
        <v>59000</v>
      </c>
      <c r="W769" s="73" t="n">
        <v>5.544</v>
      </c>
      <c r="X769" s="87" t="n">
        <f aca="false">(W769+S769)/V769*100</f>
        <v>1.65203999729401</v>
      </c>
      <c r="Y769" s="0" t="str">
        <f aca="false">IF(AB769=1,"Предпосевная обработка",IF(AB769=2,"Внесение удобрений",IF(AB769=3,"Уборка","Введите коректное значение")))</f>
        <v>Введите коректное значение</v>
      </c>
      <c r="Z769" s="0" t="s">
        <v>135</v>
      </c>
      <c r="AA769" s="86"/>
      <c r="AI769" s="88"/>
    </row>
    <row r="770" customFormat="false" ht="15" hidden="false" customHeight="false" outlineLevel="0" collapsed="false">
      <c r="A770" s="59" t="n">
        <v>768</v>
      </c>
      <c r="B770" s="0" t="s">
        <v>136</v>
      </c>
      <c r="C770" s="85" t="n">
        <v>1</v>
      </c>
      <c r="D770" s="86" t="n">
        <v>0.645</v>
      </c>
      <c r="E770" s="87" t="n">
        <f aca="false">D770/C770</f>
        <v>0.645</v>
      </c>
      <c r="F770" s="88" t="n">
        <f aca="false">IF(B770="Предпосевная обработка",300,IF(B770="Внесение удобрений",90,IF(B770="Уборка",1893,"Введите коректное значение")))</f>
        <v>300</v>
      </c>
      <c r="G770" s="88" t="n">
        <v>2001</v>
      </c>
      <c r="H770" s="87" t="n">
        <f aca="false">(F770/G770)*100</f>
        <v>14.9925037481259</v>
      </c>
      <c r="I770" s="88" t="n">
        <v>10</v>
      </c>
      <c r="J770" s="87" t="n">
        <f aca="false">C770*L770</f>
        <v>0.44</v>
      </c>
      <c r="K770" s="86" t="n">
        <f aca="false">J770*3.67</f>
        <v>1.6148</v>
      </c>
      <c r="L770" s="86" t="n">
        <v>0.44</v>
      </c>
      <c r="M770" s="87" t="n">
        <f aca="false">(N770*O770)+(P770+Q770+R770)</f>
        <v>1691.34</v>
      </c>
      <c r="N770" s="62" t="n">
        <v>338</v>
      </c>
      <c r="O770" s="0" t="n">
        <f aca="false">IF(Z770="Дизельное топливо",2.6,
 IF(Z770="Бензин",2.3,
 IF(Z770="Минеральные удобрения",0.89, IF(Z770="Пестициды",4.93,
 IF(Z770="Электроэнергия",0.5,"Введите коректное значение" )))))</f>
        <v>4.93</v>
      </c>
      <c r="P770" s="88" t="n">
        <v>15</v>
      </c>
      <c r="Q770" s="88" t="n">
        <v>2</v>
      </c>
      <c r="R770" s="88" t="n">
        <v>8</v>
      </c>
      <c r="S770" s="86" t="n">
        <f aca="false">M770+J770+E770+H770</f>
        <v>1707.41750374813</v>
      </c>
      <c r="T770" s="86"/>
      <c r="U770" s="87" t="n">
        <f aca="false">J770-S770</f>
        <v>-1706.97750374813</v>
      </c>
      <c r="V770" s="88" t="n">
        <v>51000</v>
      </c>
      <c r="W770" s="73" t="n">
        <v>5.04</v>
      </c>
      <c r="X770" s="87" t="n">
        <f aca="false">(W770+S770)/V770*100</f>
        <v>3.35775981127084</v>
      </c>
      <c r="Y770" s="0" t="str">
        <f aca="false">IF(AB770=1,"Предпосевная обработка",IF(AB770=2,"Внесение удобрений",IF(AB770=3,"Уборка","Введите коректное значение")))</f>
        <v>Введите коректное значение</v>
      </c>
      <c r="Z770" s="0" t="s">
        <v>138</v>
      </c>
      <c r="AA770" s="86"/>
      <c r="AI770" s="88"/>
    </row>
    <row r="771" customFormat="false" ht="15" hidden="false" customHeight="false" outlineLevel="0" collapsed="false">
      <c r="A771" s="59" t="n">
        <v>769</v>
      </c>
      <c r="B771" s="0" t="s">
        <v>134</v>
      </c>
      <c r="C771" s="85" t="n">
        <v>6.9</v>
      </c>
      <c r="D771" s="86" t="n">
        <v>0.645</v>
      </c>
      <c r="E771" s="87" t="n">
        <f aca="false">D771/C771</f>
        <v>0.0934782608695652</v>
      </c>
      <c r="F771" s="88" t="n">
        <f aca="false">IF(B771="Предпосевная обработка",300,IF(B771="Внесение удобрений",90,IF(B771="Уборка",1893,"Введите коректное значение")))</f>
        <v>90</v>
      </c>
      <c r="G771" s="88" t="n">
        <v>2132</v>
      </c>
      <c r="H771" s="87" t="n">
        <f aca="false">(F771/G771)*100</f>
        <v>4.22138836772983</v>
      </c>
      <c r="I771" s="88" t="n">
        <v>29</v>
      </c>
      <c r="J771" s="87" t="n">
        <f aca="false">C771*L771</f>
        <v>3.036</v>
      </c>
      <c r="K771" s="86" t="n">
        <f aca="false">J771*3.67</f>
        <v>11.14212</v>
      </c>
      <c r="L771" s="86" t="n">
        <v>0.44</v>
      </c>
      <c r="M771" s="87" t="n">
        <f aca="false">(N771*O771)+(P771+Q771+R771)</f>
        <v>2036.44</v>
      </c>
      <c r="N771" s="62" t="n">
        <v>408</v>
      </c>
      <c r="O771" s="0" t="n">
        <f aca="false">IF(Z771="Дизельное топливо",2.6,
 IF(Z771="Бензин",2.3,
 IF(Z771="Минеральные удобрения",0.89, IF(Z771="Пестициды",4.93,
 IF(Z771="Электроэнергия",0.5,"Введите коректное значение" )))))</f>
        <v>4.93</v>
      </c>
      <c r="P771" s="88" t="n">
        <v>15</v>
      </c>
      <c r="Q771" s="88" t="n">
        <v>1</v>
      </c>
      <c r="R771" s="88" t="n">
        <v>9</v>
      </c>
      <c r="S771" s="86" t="n">
        <f aca="false">M771+J771+E771+H771</f>
        <v>2043.7908666286</v>
      </c>
      <c r="T771" s="86"/>
      <c r="U771" s="87" t="n">
        <f aca="false">J771-S771</f>
        <v>-2040.7548666286</v>
      </c>
      <c r="V771" s="88" t="n">
        <v>63000</v>
      </c>
      <c r="W771" s="73" t="n">
        <v>4.32</v>
      </c>
      <c r="X771" s="87" t="n">
        <f aca="false">(W771+S771)/V771*100</f>
        <v>3.25096962956921</v>
      </c>
      <c r="Y771" s="0" t="str">
        <f aca="false">IF(AB771=1,"Предпосевная обработка",IF(AB771=2,"Внесение удобрений",IF(AB771=3,"Уборка","Введите коректное значение")))</f>
        <v>Введите коректное значение</v>
      </c>
      <c r="Z771" s="0" t="s">
        <v>138</v>
      </c>
      <c r="AA771" s="86"/>
      <c r="AI771" s="88"/>
    </row>
    <row r="772" customFormat="false" ht="15" hidden="false" customHeight="false" outlineLevel="0" collapsed="false">
      <c r="A772" s="59" t="n">
        <v>770</v>
      </c>
      <c r="B772" s="0" t="s">
        <v>136</v>
      </c>
      <c r="C772" s="85" t="n">
        <v>4.4</v>
      </c>
      <c r="D772" s="86" t="n">
        <v>0.645</v>
      </c>
      <c r="E772" s="87" t="n">
        <f aca="false">D772/C772</f>
        <v>0.146590909090909</v>
      </c>
      <c r="F772" s="88" t="n">
        <f aca="false">IF(B772="Предпосевная обработка",300,IF(B772="Внесение удобрений",90,IF(B772="Уборка",1893,"Введите коректное значение")))</f>
        <v>300</v>
      </c>
      <c r="G772" s="88" t="n">
        <v>2061</v>
      </c>
      <c r="H772" s="87" t="n">
        <f aca="false">(F772/G772)*100</f>
        <v>14.5560407569141</v>
      </c>
      <c r="I772" s="88" t="n">
        <v>29</v>
      </c>
      <c r="J772" s="87" t="n">
        <f aca="false">C772*L772</f>
        <v>1.936</v>
      </c>
      <c r="K772" s="86" t="n">
        <f aca="false">J772*3.67</f>
        <v>7.10512</v>
      </c>
      <c r="L772" s="86" t="n">
        <v>0.44</v>
      </c>
      <c r="M772" s="87" t="n">
        <f aca="false">(N772*O772)+(P772+Q772+R772)</f>
        <v>381.2</v>
      </c>
      <c r="N772" s="62" t="n">
        <v>137</v>
      </c>
      <c r="O772" s="0" t="n">
        <f aca="false">IF(Z772="Дизельное топливо",2.6,
 IF(Z772="Бензин",2.3,
 IF(Z772="Минеральные удобрения",0.89, IF(Z772="Пестициды",4.93,
 IF(Z772="Электроэнергия",0.5,"Введите коректное значение" )))))</f>
        <v>2.6</v>
      </c>
      <c r="P772" s="88" t="n">
        <v>15</v>
      </c>
      <c r="Q772" s="88" t="n">
        <v>1</v>
      </c>
      <c r="R772" s="88" t="n">
        <v>9</v>
      </c>
      <c r="S772" s="86" t="n">
        <f aca="false">M772+J772+E772+H772</f>
        <v>397.838631666005</v>
      </c>
      <c r="T772" s="86"/>
      <c r="U772" s="87" t="n">
        <f aca="false">J772-S772</f>
        <v>-395.902631666005</v>
      </c>
      <c r="V772" s="88" t="n">
        <v>45000</v>
      </c>
      <c r="W772" s="73" t="n">
        <v>5.46</v>
      </c>
      <c r="X772" s="87" t="n">
        <f aca="false">(W772+S772)/V772*100</f>
        <v>0.896219181480011</v>
      </c>
      <c r="Y772" s="0" t="str">
        <f aca="false">IF(AB772=1,"Предпосевная обработка",IF(AB772=2,"Внесение удобрений",IF(AB772=3,"Уборка","Введите коректное значение")))</f>
        <v>Введите коректное значение</v>
      </c>
      <c r="Z772" s="0" t="s">
        <v>137</v>
      </c>
      <c r="AA772" s="86"/>
      <c r="AI772" s="88"/>
    </row>
    <row r="773" customFormat="false" ht="15" hidden="false" customHeight="false" outlineLevel="0" collapsed="false">
      <c r="A773" s="59" t="n">
        <v>771</v>
      </c>
      <c r="B773" s="0" t="s">
        <v>136</v>
      </c>
      <c r="C773" s="85" t="n">
        <v>4.3</v>
      </c>
      <c r="D773" s="86" t="n">
        <v>0.645</v>
      </c>
      <c r="E773" s="87" t="n">
        <f aca="false">D773/C773</f>
        <v>0.15</v>
      </c>
      <c r="F773" s="88" t="n">
        <f aca="false">IF(B773="Предпосевная обработка",300,IF(B773="Внесение удобрений",90,IF(B773="Уборка",1893,"Введите коректное значение")))</f>
        <v>300</v>
      </c>
      <c r="G773" s="88" t="n">
        <v>2362</v>
      </c>
      <c r="H773" s="87" t="n">
        <f aca="false">(F773/G773)*100</f>
        <v>12.701100762066</v>
      </c>
      <c r="I773" s="88" t="n">
        <v>30</v>
      </c>
      <c r="J773" s="87" t="n">
        <f aca="false">C773*L773</f>
        <v>1.892</v>
      </c>
      <c r="K773" s="86" t="n">
        <f aca="false">J773*3.67</f>
        <v>6.94364</v>
      </c>
      <c r="L773" s="86" t="n">
        <v>0.44</v>
      </c>
      <c r="M773" s="87" t="n">
        <f aca="false">(N773*O773)+(P773+Q773+R773)</f>
        <v>110</v>
      </c>
      <c r="N773" s="62" t="n">
        <v>174</v>
      </c>
      <c r="O773" s="0" t="n">
        <f aca="false">IF(Z773="Дизельное топливо",2.6,
 IF(Z773="Бензин",2.3,
 IF(Z773="Минеральные удобрения",0.89, IF(Z773="Пестициды",4.93,
 IF(Z773="Электроэнергия",0.5,"Введите коректное значение" )))))</f>
        <v>0.5</v>
      </c>
      <c r="P773" s="88" t="n">
        <v>12</v>
      </c>
      <c r="Q773" s="88" t="n">
        <v>2</v>
      </c>
      <c r="R773" s="88" t="n">
        <v>9</v>
      </c>
      <c r="S773" s="86" t="n">
        <f aca="false">M773+J773+E773+H773</f>
        <v>124.743100762066</v>
      </c>
      <c r="T773" s="86"/>
      <c r="U773" s="87" t="n">
        <f aca="false">J773-S773</f>
        <v>-122.851100762066</v>
      </c>
      <c r="V773" s="88" t="n">
        <v>51000</v>
      </c>
      <c r="W773" s="73" t="n">
        <v>4.368</v>
      </c>
      <c r="X773" s="87" t="n">
        <f aca="false">(W773+S773)/V773*100</f>
        <v>0.25315902110209</v>
      </c>
      <c r="Y773" s="0" t="str">
        <f aca="false">IF(AB773=1,"Предпосевная обработка",IF(AB773=2,"Внесение удобрений",IF(AB773=3,"Уборка","Введите коректное значение")))</f>
        <v>Введите коректное значение</v>
      </c>
      <c r="Z773" s="0" t="s">
        <v>139</v>
      </c>
      <c r="AA773" s="86"/>
      <c r="AI773" s="88"/>
    </row>
    <row r="774" customFormat="false" ht="15" hidden="false" customHeight="false" outlineLevel="0" collapsed="false">
      <c r="A774" s="59" t="n">
        <v>772</v>
      </c>
      <c r="B774" s="0" t="s">
        <v>136</v>
      </c>
      <c r="C774" s="85" t="n">
        <v>6.2</v>
      </c>
      <c r="D774" s="86" t="n">
        <v>0.645</v>
      </c>
      <c r="E774" s="87" t="n">
        <f aca="false">D774/C774</f>
        <v>0.104032258064516</v>
      </c>
      <c r="F774" s="88" t="n">
        <f aca="false">IF(B774="Предпосевная обработка",300,IF(B774="Внесение удобрений",90,IF(B774="Уборка",1893,"Введите коректное значение")))</f>
        <v>300</v>
      </c>
      <c r="G774" s="88" t="n">
        <v>2397</v>
      </c>
      <c r="H774" s="87" t="n">
        <f aca="false">(F774/G774)*100</f>
        <v>12.5156445556946</v>
      </c>
      <c r="I774" s="88" t="n">
        <v>25</v>
      </c>
      <c r="J774" s="87" t="n">
        <f aca="false">C774*L774</f>
        <v>2.728</v>
      </c>
      <c r="K774" s="86" t="n">
        <f aca="false">J774*3.67</f>
        <v>10.01176</v>
      </c>
      <c r="L774" s="86" t="n">
        <v>0.44</v>
      </c>
      <c r="M774" s="87" t="n">
        <f aca="false">(N774*O774)+(P774+Q774+R774)</f>
        <v>1084.88</v>
      </c>
      <c r="N774" s="62" t="n">
        <v>216</v>
      </c>
      <c r="O774" s="0" t="n">
        <f aca="false">IF(Z774="Дизельное топливо",2.6,
 IF(Z774="Бензин",2.3,
 IF(Z774="Минеральные удобрения",0.89, IF(Z774="Пестициды",4.93,
 IF(Z774="Электроэнергия",0.5,"Введите коректное значение" )))))</f>
        <v>4.93</v>
      </c>
      <c r="P774" s="88" t="n">
        <v>10</v>
      </c>
      <c r="Q774" s="88" t="n">
        <v>1</v>
      </c>
      <c r="R774" s="88" t="n">
        <v>9</v>
      </c>
      <c r="S774" s="86" t="n">
        <f aca="false">M774+J774+E774+H774</f>
        <v>1100.22767681376</v>
      </c>
      <c r="T774" s="86"/>
      <c r="U774" s="87" t="n">
        <f aca="false">J774-S774</f>
        <v>-1097.49967681376</v>
      </c>
      <c r="V774" s="88" t="n">
        <v>52000</v>
      </c>
      <c r="W774" s="73" t="n">
        <v>5.394</v>
      </c>
      <c r="X774" s="87" t="n">
        <f aca="false">(W774+S774)/V774*100</f>
        <v>2.12619553233415</v>
      </c>
      <c r="Y774" s="0" t="str">
        <f aca="false">IF(AB774=1,"Предпосевная обработка",IF(AB774=2,"Внесение удобрений",IF(AB774=3,"Уборка","Введите коректное значение")))</f>
        <v>Введите коректное значение</v>
      </c>
      <c r="Z774" s="0" t="s">
        <v>138</v>
      </c>
      <c r="AA774" s="86"/>
      <c r="AI774" s="88"/>
    </row>
    <row r="775" customFormat="false" ht="15" hidden="false" customHeight="false" outlineLevel="0" collapsed="false">
      <c r="A775" s="59" t="n">
        <v>773</v>
      </c>
      <c r="B775" s="0" t="s">
        <v>132</v>
      </c>
      <c r="C775" s="85" t="n">
        <v>1.4</v>
      </c>
      <c r="D775" s="86" t="n">
        <v>0.645</v>
      </c>
      <c r="E775" s="87" t="n">
        <f aca="false">D775/C775</f>
        <v>0.460714285714286</v>
      </c>
      <c r="F775" s="88" t="n">
        <f aca="false">IF(B775="Предпосевная обработка",300,IF(B775="Внесение удобрений",90,IF(B775="Уборка",1893,"Введите коректное значение")))</f>
        <v>1893</v>
      </c>
      <c r="G775" s="88" t="n">
        <v>2458</v>
      </c>
      <c r="H775" s="87" t="n">
        <f aca="false">(F775/G775)*100</f>
        <v>77.0138323840521</v>
      </c>
      <c r="I775" s="88" t="n">
        <v>14</v>
      </c>
      <c r="J775" s="87" t="n">
        <f aca="false">C775*L775</f>
        <v>0.616</v>
      </c>
      <c r="K775" s="86" t="n">
        <f aca="false">J775*3.67</f>
        <v>2.26072</v>
      </c>
      <c r="L775" s="86" t="n">
        <v>0.44</v>
      </c>
      <c r="M775" s="87" t="n">
        <f aca="false">(N775*O775)+(P775+Q775+R775)</f>
        <v>1415.19</v>
      </c>
      <c r="N775" s="62" t="n">
        <v>283</v>
      </c>
      <c r="O775" s="0" t="n">
        <f aca="false">IF(Z775="Дизельное топливо",2.6,
 IF(Z775="Бензин",2.3,
 IF(Z775="Минеральные удобрения",0.89, IF(Z775="Пестициды",4.93,
 IF(Z775="Электроэнергия",0.5,"Введите коректное значение" )))))</f>
        <v>4.93</v>
      </c>
      <c r="P775" s="88" t="n">
        <v>12</v>
      </c>
      <c r="Q775" s="88" t="n">
        <v>1</v>
      </c>
      <c r="R775" s="88" t="n">
        <v>7</v>
      </c>
      <c r="S775" s="86" t="n">
        <f aca="false">M775+J775+E775+H775</f>
        <v>1493.28054666977</v>
      </c>
      <c r="T775" s="86"/>
      <c r="U775" s="87" t="n">
        <f aca="false">J775-S775</f>
        <v>-1492.66454666977</v>
      </c>
      <c r="V775" s="88" t="n">
        <v>49000</v>
      </c>
      <c r="W775" s="73" t="n">
        <v>6.205</v>
      </c>
      <c r="X775" s="87" t="n">
        <f aca="false">(W775+S775)/V775*100</f>
        <v>3.06017458504034</v>
      </c>
      <c r="Y775" s="0" t="str">
        <f aca="false">IF(AB775=1,"Предпосевная обработка",IF(AB775=2,"Внесение удобрений",IF(AB775=3,"Уборка","Введите коректное значение")))</f>
        <v>Введите коректное значение</v>
      </c>
      <c r="Z775" s="0" t="s">
        <v>138</v>
      </c>
      <c r="AA775" s="86"/>
      <c r="AI775" s="88"/>
    </row>
    <row r="776" customFormat="false" ht="15" hidden="false" customHeight="false" outlineLevel="0" collapsed="false">
      <c r="A776" s="59" t="n">
        <v>774</v>
      </c>
      <c r="B776" s="0" t="s">
        <v>132</v>
      </c>
      <c r="C776" s="85" t="n">
        <v>2.2</v>
      </c>
      <c r="D776" s="86" t="n">
        <v>0.645</v>
      </c>
      <c r="E776" s="87" t="n">
        <f aca="false">D776/C776</f>
        <v>0.293181818181818</v>
      </c>
      <c r="F776" s="88" t="n">
        <f aca="false">IF(B776="Предпосевная обработка",300,IF(B776="Внесение удобрений",90,IF(B776="Уборка",1893,"Введите коректное значение")))</f>
        <v>1893</v>
      </c>
      <c r="G776" s="88" t="n">
        <v>2241</v>
      </c>
      <c r="H776" s="87" t="n">
        <f aca="false">(F776/G776)*100</f>
        <v>84.471218206158</v>
      </c>
      <c r="I776" s="88" t="n">
        <v>15</v>
      </c>
      <c r="J776" s="87" t="n">
        <f aca="false">C776*L776</f>
        <v>0.968</v>
      </c>
      <c r="K776" s="86" t="n">
        <f aca="false">J776*3.67</f>
        <v>3.55256</v>
      </c>
      <c r="L776" s="86" t="n">
        <v>0.44</v>
      </c>
      <c r="M776" s="87" t="n">
        <f aca="false">(N776*O776)+(P776+Q776+R776)</f>
        <v>268.1</v>
      </c>
      <c r="N776" s="62" t="n">
        <v>107</v>
      </c>
      <c r="O776" s="0" t="n">
        <f aca="false">IF(Z776="Дизельное топливо",2.6,
 IF(Z776="Бензин",2.3,
 IF(Z776="Минеральные удобрения",0.89, IF(Z776="Пестициды",4.93,
 IF(Z776="Электроэнергия",0.5,"Введите коректное значение" )))))</f>
        <v>2.3</v>
      </c>
      <c r="P776" s="88" t="n">
        <v>11</v>
      </c>
      <c r="Q776" s="88" t="n">
        <v>2</v>
      </c>
      <c r="R776" s="88" t="n">
        <v>9</v>
      </c>
      <c r="S776" s="86" t="n">
        <f aca="false">M776+J776+E776+H776</f>
        <v>353.83240002434</v>
      </c>
      <c r="T776" s="86"/>
      <c r="U776" s="87" t="n">
        <f aca="false">J776-S776</f>
        <v>-352.86440002434</v>
      </c>
      <c r="V776" s="88" t="n">
        <v>52000</v>
      </c>
      <c r="W776" s="73" t="n">
        <v>3.956</v>
      </c>
      <c r="X776" s="87" t="n">
        <f aca="false">(W776+S776)/V776*100</f>
        <v>0.688054615431423</v>
      </c>
      <c r="Y776" s="0" t="str">
        <f aca="false">IF(AB776=1,"Предпосевная обработка",IF(AB776=2,"Внесение удобрений",IF(AB776=3,"Уборка","Введите коректное значение")))</f>
        <v>Введите коректное значение</v>
      </c>
      <c r="Z776" s="0" t="s">
        <v>135</v>
      </c>
      <c r="AA776" s="86"/>
      <c r="AI776" s="88"/>
    </row>
    <row r="777" customFormat="false" ht="15" hidden="false" customHeight="false" outlineLevel="0" collapsed="false">
      <c r="A777" s="59" t="n">
        <v>775</v>
      </c>
      <c r="B777" s="0" t="s">
        <v>134</v>
      </c>
      <c r="C777" s="85" t="n">
        <v>1.3</v>
      </c>
      <c r="D777" s="86" t="n">
        <v>0.645</v>
      </c>
      <c r="E777" s="87" t="n">
        <f aca="false">D777/C777</f>
        <v>0.496153846153846</v>
      </c>
      <c r="F777" s="88" t="n">
        <f aca="false">IF(B777="Предпосевная обработка",300,IF(B777="Внесение удобрений",90,IF(B777="Уборка",1893,"Введите коректное значение")))</f>
        <v>90</v>
      </c>
      <c r="G777" s="88" t="n">
        <v>2159</v>
      </c>
      <c r="H777" s="87" t="n">
        <f aca="false">(F777/G777)*100</f>
        <v>4.16859657248726</v>
      </c>
      <c r="I777" s="88" t="n">
        <v>11</v>
      </c>
      <c r="J777" s="87" t="n">
        <f aca="false">C777*L777</f>
        <v>0.572</v>
      </c>
      <c r="K777" s="86" t="n">
        <f aca="false">J777*3.67</f>
        <v>2.09924</v>
      </c>
      <c r="L777" s="86" t="n">
        <v>0.44</v>
      </c>
      <c r="M777" s="87" t="n">
        <f aca="false">(N777*O777)+(P777+Q777+R777)</f>
        <v>387</v>
      </c>
      <c r="N777" s="62" t="n">
        <v>160</v>
      </c>
      <c r="O777" s="0" t="n">
        <f aca="false">IF(Z777="Дизельное топливо",2.6,
 IF(Z777="Бензин",2.3,
 IF(Z777="Минеральные удобрения",0.89, IF(Z777="Пестициды",4.93,
 IF(Z777="Электроэнергия",0.5,"Введите коректное значение" )))))</f>
        <v>2.3</v>
      </c>
      <c r="P777" s="88" t="n">
        <v>11</v>
      </c>
      <c r="Q777" s="88" t="n">
        <v>1</v>
      </c>
      <c r="R777" s="88" t="n">
        <v>7</v>
      </c>
      <c r="S777" s="86" t="n">
        <f aca="false">M777+J777+E777+H777</f>
        <v>392.236750418641</v>
      </c>
      <c r="T777" s="86"/>
      <c r="U777" s="87" t="n">
        <f aca="false">J777-S777</f>
        <v>-391.664750418641</v>
      </c>
      <c r="V777" s="88" t="n">
        <v>58000</v>
      </c>
      <c r="W777" s="73" t="n">
        <v>6.536</v>
      </c>
      <c r="X777" s="87" t="n">
        <f aca="false">(W777+S777)/V777*100</f>
        <v>0.687539224859726</v>
      </c>
      <c r="Y777" s="0" t="str">
        <f aca="false">IF(AB777=1,"Предпосевная обработка",IF(AB777=2,"Внесение удобрений",IF(AB777=3,"Уборка","Введите коректное значение")))</f>
        <v>Введите коректное значение</v>
      </c>
      <c r="Z777" s="0" t="s">
        <v>135</v>
      </c>
      <c r="AA777" s="86"/>
      <c r="AI777" s="88"/>
    </row>
    <row r="778" customFormat="false" ht="15" hidden="false" customHeight="false" outlineLevel="0" collapsed="false">
      <c r="A778" s="59" t="n">
        <v>776</v>
      </c>
      <c r="B778" s="0" t="s">
        <v>136</v>
      </c>
      <c r="C778" s="85" t="n">
        <v>4.3</v>
      </c>
      <c r="D778" s="86" t="n">
        <v>0.645</v>
      </c>
      <c r="E778" s="87" t="n">
        <f aca="false">D778/C778</f>
        <v>0.15</v>
      </c>
      <c r="F778" s="88" t="n">
        <f aca="false">IF(B778="Предпосевная обработка",300,IF(B778="Внесение удобрений",90,IF(B778="Уборка",1893,"Введите коректное значение")))</f>
        <v>300</v>
      </c>
      <c r="G778" s="88" t="n">
        <v>2259</v>
      </c>
      <c r="H778" s="87" t="n">
        <f aca="false">(F778/G778)*100</f>
        <v>13.2802124833997</v>
      </c>
      <c r="I778" s="88" t="n">
        <v>27</v>
      </c>
      <c r="J778" s="87" t="n">
        <f aca="false">C778*L778</f>
        <v>1.892</v>
      </c>
      <c r="K778" s="86" t="n">
        <f aca="false">J778*3.67</f>
        <v>6.94364</v>
      </c>
      <c r="L778" s="86" t="n">
        <v>0.44</v>
      </c>
      <c r="M778" s="87" t="n">
        <f aca="false">(N778*O778)+(P778+Q778+R778)</f>
        <v>185.2</v>
      </c>
      <c r="N778" s="62" t="n">
        <v>180</v>
      </c>
      <c r="O778" s="0" t="n">
        <f aca="false">IF(Z778="Дизельное топливо",2.6,
 IF(Z778="Бензин",2.3,
 IF(Z778="Минеральные удобрения",0.89, IF(Z778="Пестициды",4.93,
 IF(Z778="Электроэнергия",0.5,"Введите коректное значение" )))))</f>
        <v>0.89</v>
      </c>
      <c r="P778" s="88" t="n">
        <v>15</v>
      </c>
      <c r="Q778" s="88" t="n">
        <v>1</v>
      </c>
      <c r="R778" s="88" t="n">
        <v>9</v>
      </c>
      <c r="S778" s="86" t="n">
        <f aca="false">M778+J778+E778+H778</f>
        <v>200.5222124834</v>
      </c>
      <c r="T778" s="86"/>
      <c r="U778" s="87" t="n">
        <f aca="false">J778-S778</f>
        <v>-198.6302124834</v>
      </c>
      <c r="V778" s="88" t="n">
        <v>57000</v>
      </c>
      <c r="W778" s="73" t="n">
        <v>5.456</v>
      </c>
      <c r="X778" s="87" t="n">
        <f aca="false">(W778+S778)/V778*100</f>
        <v>0.361365285058596</v>
      </c>
      <c r="Y778" s="0" t="str">
        <f aca="false">IF(AB778=1,"Предпосевная обработка",IF(AB778=2,"Внесение удобрений",IF(AB778=3,"Уборка","Введите коректное значение")))</f>
        <v>Введите коректное значение</v>
      </c>
      <c r="Z778" s="0" t="s">
        <v>133</v>
      </c>
      <c r="AA778" s="86"/>
      <c r="AI778" s="88"/>
    </row>
    <row r="779" customFormat="false" ht="15" hidden="false" customHeight="false" outlineLevel="0" collapsed="false">
      <c r="A779" s="59" t="n">
        <v>777</v>
      </c>
      <c r="B779" s="0" t="s">
        <v>132</v>
      </c>
      <c r="C779" s="85" t="n">
        <v>1.3</v>
      </c>
      <c r="D779" s="86" t="n">
        <v>0.645</v>
      </c>
      <c r="E779" s="87" t="n">
        <f aca="false">D779/C779</f>
        <v>0.496153846153846</v>
      </c>
      <c r="F779" s="88" t="n">
        <f aca="false">IF(B779="Предпосевная обработка",300,IF(B779="Внесение удобрений",90,IF(B779="Уборка",1893,"Введите коректное значение")))</f>
        <v>1893</v>
      </c>
      <c r="G779" s="88" t="n">
        <v>2323</v>
      </c>
      <c r="H779" s="87" t="n">
        <f aca="false">(F779/G779)*100</f>
        <v>81.4894532931554</v>
      </c>
      <c r="I779" s="88" t="n">
        <v>11</v>
      </c>
      <c r="J779" s="87" t="n">
        <f aca="false">C779*L779</f>
        <v>0.572</v>
      </c>
      <c r="K779" s="86" t="n">
        <f aca="false">J779*3.67</f>
        <v>2.09924</v>
      </c>
      <c r="L779" s="86" t="n">
        <v>0.44</v>
      </c>
      <c r="M779" s="87" t="n">
        <f aca="false">(N779*O779)+(P779+Q779+R779)</f>
        <v>122</v>
      </c>
      <c r="N779" s="62" t="n">
        <v>206</v>
      </c>
      <c r="O779" s="0" t="n">
        <f aca="false">IF(Z779="Дизельное топливо",2.6,
 IF(Z779="Бензин",2.3,
 IF(Z779="Минеральные удобрения",0.89, IF(Z779="Пестициды",4.93,
 IF(Z779="Электроэнергия",0.5,"Введите коректное значение" )))))</f>
        <v>0.5</v>
      </c>
      <c r="P779" s="88" t="n">
        <v>10</v>
      </c>
      <c r="Q779" s="88" t="n">
        <v>2</v>
      </c>
      <c r="R779" s="88" t="n">
        <v>7</v>
      </c>
      <c r="S779" s="86" t="n">
        <f aca="false">M779+J779+E779+H779</f>
        <v>204.557607139309</v>
      </c>
      <c r="T779" s="86"/>
      <c r="U779" s="87" t="n">
        <f aca="false">J779-S779</f>
        <v>-203.985607139309</v>
      </c>
      <c r="V779" s="88" t="n">
        <v>52000</v>
      </c>
      <c r="W779" s="73" t="n">
        <v>5.98</v>
      </c>
      <c r="X779" s="87" t="n">
        <f aca="false">(W779+S779)/V779*100</f>
        <v>0.404880013729441</v>
      </c>
      <c r="Y779" s="0" t="str">
        <f aca="false">IF(AB779=1,"Предпосевная обработка",IF(AB779=2,"Внесение удобрений",IF(AB779=3,"Уборка","Введите коректное значение")))</f>
        <v>Введите коректное значение</v>
      </c>
      <c r="Z779" s="0" t="s">
        <v>139</v>
      </c>
      <c r="AA779" s="86"/>
      <c r="AI779" s="88"/>
    </row>
    <row r="780" customFormat="false" ht="15" hidden="false" customHeight="false" outlineLevel="0" collapsed="false">
      <c r="A780" s="59" t="n">
        <v>778</v>
      </c>
      <c r="B780" s="0" t="s">
        <v>136</v>
      </c>
      <c r="C780" s="85" t="n">
        <v>4</v>
      </c>
      <c r="D780" s="86" t="n">
        <v>0.645</v>
      </c>
      <c r="E780" s="87" t="n">
        <f aca="false">D780/C780</f>
        <v>0.16125</v>
      </c>
      <c r="F780" s="88" t="n">
        <f aca="false">IF(B780="Предпосевная обработка",300,IF(B780="Внесение удобрений",90,IF(B780="Уборка",1893,"Введите коректное значение")))</f>
        <v>300</v>
      </c>
      <c r="G780" s="88" t="n">
        <v>2230</v>
      </c>
      <c r="H780" s="87" t="n">
        <f aca="false">(F780/G780)*100</f>
        <v>13.4529147982063</v>
      </c>
      <c r="I780" s="88" t="n">
        <v>22</v>
      </c>
      <c r="J780" s="87" t="n">
        <f aca="false">C780*L780</f>
        <v>1.76</v>
      </c>
      <c r="K780" s="86" t="n">
        <f aca="false">J780*3.67</f>
        <v>6.4592</v>
      </c>
      <c r="L780" s="86" t="n">
        <v>0.44</v>
      </c>
      <c r="M780" s="87" t="n">
        <f aca="false">(N780*O780)+(P780+Q780+R780)</f>
        <v>293.45</v>
      </c>
      <c r="N780" s="62" t="n">
        <v>305</v>
      </c>
      <c r="O780" s="0" t="n">
        <f aca="false">IF(Z780="Дизельное топливо",2.6,
 IF(Z780="Бензин",2.3,
 IF(Z780="Минеральные удобрения",0.89, IF(Z780="Пестициды",4.93,
 IF(Z780="Электроэнергия",0.5,"Введите коректное значение" )))))</f>
        <v>0.89</v>
      </c>
      <c r="P780" s="88" t="n">
        <v>14</v>
      </c>
      <c r="Q780" s="88" t="n">
        <v>1</v>
      </c>
      <c r="R780" s="88" t="n">
        <v>7</v>
      </c>
      <c r="S780" s="86" t="n">
        <f aca="false">M780+J780+E780+H780</f>
        <v>308.824164798206</v>
      </c>
      <c r="T780" s="86"/>
      <c r="U780" s="87" t="n">
        <f aca="false">J780-S780</f>
        <v>-307.064164798206</v>
      </c>
      <c r="V780" s="88" t="n">
        <v>51000</v>
      </c>
      <c r="W780" s="73" t="n">
        <v>5.332</v>
      </c>
      <c r="X780" s="87" t="n">
        <f aca="false">(W780+S780)/V780*100</f>
        <v>0.615992479996483</v>
      </c>
      <c r="Y780" s="0" t="str">
        <f aca="false">IF(AB780=1,"Предпосевная обработка",IF(AB780=2,"Внесение удобрений",IF(AB780=3,"Уборка","Введите коректное значение")))</f>
        <v>Введите коректное значение</v>
      </c>
      <c r="Z780" s="0" t="s">
        <v>133</v>
      </c>
      <c r="AA780" s="86"/>
      <c r="AI780" s="88"/>
    </row>
    <row r="781" customFormat="false" ht="15" hidden="false" customHeight="false" outlineLevel="0" collapsed="false">
      <c r="A781" s="59" t="n">
        <v>779</v>
      </c>
      <c r="B781" s="0" t="s">
        <v>136</v>
      </c>
      <c r="C781" s="85" t="n">
        <v>1.6</v>
      </c>
      <c r="D781" s="86" t="n">
        <v>0.645</v>
      </c>
      <c r="E781" s="87" t="n">
        <f aca="false">D781/C781</f>
        <v>0.403125</v>
      </c>
      <c r="F781" s="88" t="n">
        <f aca="false">IF(B781="Предпосевная обработка",300,IF(B781="Внесение удобрений",90,IF(B781="Уборка",1893,"Введите коректное значение")))</f>
        <v>300</v>
      </c>
      <c r="G781" s="88" t="n">
        <v>2462</v>
      </c>
      <c r="H781" s="87" t="n">
        <f aca="false">(F781/G781)*100</f>
        <v>12.1852152721365</v>
      </c>
      <c r="I781" s="88" t="n">
        <v>18</v>
      </c>
      <c r="J781" s="87" t="n">
        <f aca="false">C781*L781</f>
        <v>0.704</v>
      </c>
      <c r="K781" s="86" t="n">
        <f aca="false">J781*3.67</f>
        <v>2.58368</v>
      </c>
      <c r="L781" s="86" t="n">
        <v>0.44</v>
      </c>
      <c r="M781" s="87" t="n">
        <f aca="false">(N781*O781)+(P781+Q781+R781)</f>
        <v>1171</v>
      </c>
      <c r="N781" s="62" t="n">
        <v>500</v>
      </c>
      <c r="O781" s="0" t="n">
        <f aca="false">IF(Z781="Дизельное топливо",2.6,
 IF(Z781="Бензин",2.3,
 IF(Z781="Минеральные удобрения",0.89, IF(Z781="Пестициды",4.93,
 IF(Z781="Электроэнергия",0.5,"Введите коректное значение" )))))</f>
        <v>2.3</v>
      </c>
      <c r="P781" s="88" t="n">
        <v>10</v>
      </c>
      <c r="Q781" s="88" t="n">
        <v>2</v>
      </c>
      <c r="R781" s="88" t="n">
        <v>9</v>
      </c>
      <c r="S781" s="86" t="n">
        <f aca="false">M781+J781+E781+H781</f>
        <v>1184.29234027214</v>
      </c>
      <c r="T781" s="86"/>
      <c r="U781" s="87" t="n">
        <f aca="false">J781-S781</f>
        <v>-1183.58834027214</v>
      </c>
      <c r="V781" s="88" t="n">
        <v>53000</v>
      </c>
      <c r="W781" s="73" t="n">
        <v>6.052</v>
      </c>
      <c r="X781" s="87" t="n">
        <f aca="false">(W781+S781)/V781*100</f>
        <v>2.2459327174946</v>
      </c>
      <c r="Y781" s="0" t="str">
        <f aca="false">IF(AB781=1,"Предпосевная обработка",IF(AB781=2,"Внесение удобрений",IF(AB781=3,"Уборка","Введите коректное значение")))</f>
        <v>Введите коректное значение</v>
      </c>
      <c r="Z781" s="0" t="s">
        <v>135</v>
      </c>
      <c r="AA781" s="86"/>
      <c r="AI781" s="88"/>
    </row>
    <row r="782" customFormat="false" ht="15" hidden="false" customHeight="false" outlineLevel="0" collapsed="false">
      <c r="A782" s="59" t="n">
        <v>780</v>
      </c>
      <c r="B782" s="0" t="s">
        <v>136</v>
      </c>
      <c r="C782" s="85" t="n">
        <v>4.8</v>
      </c>
      <c r="D782" s="86" t="n">
        <v>0.645</v>
      </c>
      <c r="E782" s="87" t="n">
        <f aca="false">D782/C782</f>
        <v>0.134375</v>
      </c>
      <c r="F782" s="88" t="n">
        <f aca="false">IF(B782="Предпосевная обработка",300,IF(B782="Внесение удобрений",90,IF(B782="Уборка",1893,"Введите коректное значение")))</f>
        <v>300</v>
      </c>
      <c r="G782" s="88" t="n">
        <v>2195</v>
      </c>
      <c r="H782" s="87" t="n">
        <f aca="false">(F782/G782)*100</f>
        <v>13.6674259681093</v>
      </c>
      <c r="I782" s="88" t="n">
        <v>17</v>
      </c>
      <c r="J782" s="87" t="n">
        <f aca="false">C782*L782</f>
        <v>2.112</v>
      </c>
      <c r="K782" s="86" t="n">
        <f aca="false">J782*3.67</f>
        <v>7.75104</v>
      </c>
      <c r="L782" s="86" t="n">
        <v>0.44</v>
      </c>
      <c r="M782" s="87" t="n">
        <f aca="false">(N782*O782)+(P782+Q782+R782)</f>
        <v>723</v>
      </c>
      <c r="N782" s="62" t="n">
        <v>270</v>
      </c>
      <c r="O782" s="0" t="n">
        <f aca="false">IF(Z782="Дизельное топливо",2.6,
 IF(Z782="Бензин",2.3,
 IF(Z782="Минеральные удобрения",0.89, IF(Z782="Пестициды",4.93,
 IF(Z782="Электроэнергия",0.5,"Введите коректное значение" )))))</f>
        <v>2.6</v>
      </c>
      <c r="P782" s="88" t="n">
        <v>10</v>
      </c>
      <c r="Q782" s="88" t="n">
        <v>2</v>
      </c>
      <c r="R782" s="88" t="n">
        <v>9</v>
      </c>
      <c r="S782" s="86" t="n">
        <f aca="false">M782+J782+E782+H782</f>
        <v>738.913800968109</v>
      </c>
      <c r="T782" s="86"/>
      <c r="U782" s="87" t="n">
        <f aca="false">J782-S782</f>
        <v>-736.801800968109</v>
      </c>
      <c r="V782" s="88" t="n">
        <v>64000</v>
      </c>
      <c r="W782" s="73" t="n">
        <v>4.752</v>
      </c>
      <c r="X782" s="87" t="n">
        <f aca="false">(W782+S782)/V782*100</f>
        <v>1.16197781401267</v>
      </c>
      <c r="Y782" s="0" t="str">
        <f aca="false">IF(AB782=1,"Предпосевная обработка",IF(AB782=2,"Внесение удобрений",IF(AB782=3,"Уборка","Введите коректное значение")))</f>
        <v>Введите коректное значение</v>
      </c>
      <c r="Z782" s="0" t="s">
        <v>137</v>
      </c>
      <c r="AA782" s="86"/>
      <c r="AI782" s="88"/>
    </row>
    <row r="783" customFormat="false" ht="15" hidden="false" customHeight="false" outlineLevel="0" collapsed="false">
      <c r="A783" s="59" t="n">
        <v>781</v>
      </c>
      <c r="B783" s="0" t="s">
        <v>132</v>
      </c>
      <c r="C783" s="85" t="n">
        <v>5.1</v>
      </c>
      <c r="D783" s="86" t="n">
        <v>0.645</v>
      </c>
      <c r="E783" s="87" t="n">
        <f aca="false">D783/C783</f>
        <v>0.126470588235294</v>
      </c>
      <c r="F783" s="88" t="n">
        <f aca="false">IF(B783="Предпосевная обработка",300,IF(B783="Внесение удобрений",90,IF(B783="Уборка",1893,"Введите коректное значение")))</f>
        <v>1893</v>
      </c>
      <c r="G783" s="88" t="n">
        <v>2418</v>
      </c>
      <c r="H783" s="87" t="n">
        <f aca="false">(F783/G783)*100</f>
        <v>78.287841191067</v>
      </c>
      <c r="I783" s="88" t="n">
        <v>28</v>
      </c>
      <c r="J783" s="87" t="n">
        <f aca="false">C783*L783</f>
        <v>2.244</v>
      </c>
      <c r="K783" s="86" t="n">
        <f aca="false">J783*3.67</f>
        <v>8.23548</v>
      </c>
      <c r="L783" s="86" t="n">
        <v>0.44</v>
      </c>
      <c r="M783" s="87" t="n">
        <f aca="false">(N783*O783)+(P783+Q783+R783)</f>
        <v>636.1</v>
      </c>
      <c r="N783" s="62" t="n">
        <v>267</v>
      </c>
      <c r="O783" s="0" t="n">
        <f aca="false">IF(Z783="Дизельное топливо",2.6,
 IF(Z783="Бензин",2.3,
 IF(Z783="Минеральные удобрения",0.89, IF(Z783="Пестициды",4.93,
 IF(Z783="Электроэнергия",0.5,"Введите коректное значение" )))))</f>
        <v>2.3</v>
      </c>
      <c r="P783" s="88" t="n">
        <v>13</v>
      </c>
      <c r="Q783" s="88" t="n">
        <v>2</v>
      </c>
      <c r="R783" s="88" t="n">
        <v>7</v>
      </c>
      <c r="S783" s="86" t="n">
        <f aca="false">M783+J783+E783+H783</f>
        <v>716.758311779302</v>
      </c>
      <c r="T783" s="86"/>
      <c r="U783" s="87" t="n">
        <f aca="false">J783-S783</f>
        <v>-714.514311779302</v>
      </c>
      <c r="V783" s="88" t="n">
        <v>59000</v>
      </c>
      <c r="W783" s="73" t="n">
        <v>4.232</v>
      </c>
      <c r="X783" s="87" t="n">
        <f aca="false">(W783+S783)/V783*100</f>
        <v>1.22201747759204</v>
      </c>
      <c r="Y783" s="0" t="str">
        <f aca="false">IF(AB783=1,"Предпосевная обработка",IF(AB783=2,"Внесение удобрений",IF(AB783=3,"Уборка","Введите коректное значение")))</f>
        <v>Введите коректное значение</v>
      </c>
      <c r="Z783" s="0" t="s">
        <v>135</v>
      </c>
      <c r="AA783" s="86"/>
      <c r="AI783" s="88"/>
    </row>
    <row r="784" customFormat="false" ht="15" hidden="false" customHeight="false" outlineLevel="0" collapsed="false">
      <c r="A784" s="59" t="n">
        <v>782</v>
      </c>
      <c r="B784" s="0" t="s">
        <v>136</v>
      </c>
      <c r="C784" s="85" t="n">
        <v>4.2</v>
      </c>
      <c r="D784" s="86" t="n">
        <v>0.645</v>
      </c>
      <c r="E784" s="87" t="n">
        <f aca="false">D784/C784</f>
        <v>0.153571428571429</v>
      </c>
      <c r="F784" s="88" t="n">
        <f aca="false">IF(B784="Предпосевная обработка",300,IF(B784="Внесение удобрений",90,IF(B784="Уборка",1893,"Введите коректное значение")))</f>
        <v>300</v>
      </c>
      <c r="G784" s="88" t="n">
        <v>2375</v>
      </c>
      <c r="H784" s="87" t="n">
        <f aca="false">(F784/G784)*100</f>
        <v>12.6315789473684</v>
      </c>
      <c r="I784" s="88" t="n">
        <v>11</v>
      </c>
      <c r="J784" s="87" t="n">
        <f aca="false">C784*L784</f>
        <v>1.848</v>
      </c>
      <c r="K784" s="86" t="n">
        <f aca="false">J784*3.67</f>
        <v>6.78216</v>
      </c>
      <c r="L784" s="86" t="n">
        <v>0.44</v>
      </c>
      <c r="M784" s="87" t="n">
        <f aca="false">(N784*O784)+(P784+Q784+R784)</f>
        <v>214</v>
      </c>
      <c r="N784" s="62" t="n">
        <v>384</v>
      </c>
      <c r="O784" s="0" t="n">
        <f aca="false">IF(Z784="Дизельное топливо",2.6,
 IF(Z784="Бензин",2.3,
 IF(Z784="Минеральные удобрения",0.89, IF(Z784="Пестициды",4.93,
 IF(Z784="Электроэнергия",0.5,"Введите коректное значение" )))))</f>
        <v>0.5</v>
      </c>
      <c r="P784" s="88" t="n">
        <v>12</v>
      </c>
      <c r="Q784" s="88" t="n">
        <v>2</v>
      </c>
      <c r="R784" s="88" t="n">
        <v>8</v>
      </c>
      <c r="S784" s="86" t="n">
        <f aca="false">M784+J784+E784+H784</f>
        <v>228.63315037594</v>
      </c>
      <c r="T784" s="86"/>
      <c r="U784" s="87" t="n">
        <f aca="false">J784-S784</f>
        <v>-226.78515037594</v>
      </c>
      <c r="V784" s="88" t="n">
        <v>52000</v>
      </c>
      <c r="W784" s="73" t="n">
        <v>3.444</v>
      </c>
      <c r="X784" s="87" t="n">
        <f aca="false">(W784+S784)/V784*100</f>
        <v>0.446302212261423</v>
      </c>
      <c r="Y784" s="0" t="str">
        <f aca="false">IF(AB784=1,"Предпосевная обработка",IF(AB784=2,"Внесение удобрений",IF(AB784=3,"Уборка","Введите коректное значение")))</f>
        <v>Введите коректное значение</v>
      </c>
      <c r="Z784" s="0" t="s">
        <v>139</v>
      </c>
      <c r="AA784" s="86"/>
      <c r="AI784" s="88"/>
    </row>
    <row r="785" customFormat="false" ht="15" hidden="false" customHeight="false" outlineLevel="0" collapsed="false">
      <c r="A785" s="59" t="n">
        <v>783</v>
      </c>
      <c r="B785" s="0" t="s">
        <v>134</v>
      </c>
      <c r="C785" s="85" t="n">
        <v>1.1</v>
      </c>
      <c r="D785" s="86" t="n">
        <v>0.645</v>
      </c>
      <c r="E785" s="87" t="n">
        <f aca="false">D785/C785</f>
        <v>0.586363636363636</v>
      </c>
      <c r="F785" s="88" t="n">
        <f aca="false">IF(B785="Предпосевная обработка",300,IF(B785="Внесение удобрений",90,IF(B785="Уборка",1893,"Введите коректное значение")))</f>
        <v>90</v>
      </c>
      <c r="G785" s="88" t="n">
        <v>2028</v>
      </c>
      <c r="H785" s="87" t="n">
        <f aca="false">(F785/G785)*100</f>
        <v>4.43786982248521</v>
      </c>
      <c r="I785" s="88" t="n">
        <v>27</v>
      </c>
      <c r="J785" s="87" t="n">
        <f aca="false">C785*L785</f>
        <v>0.484</v>
      </c>
      <c r="K785" s="86" t="n">
        <f aca="false">J785*3.67</f>
        <v>1.77628</v>
      </c>
      <c r="L785" s="86" t="n">
        <v>0.44</v>
      </c>
      <c r="M785" s="87" t="n">
        <f aca="false">(N785*O785)+(P785+Q785+R785)</f>
        <v>219.5</v>
      </c>
      <c r="N785" s="62" t="n">
        <v>393</v>
      </c>
      <c r="O785" s="0" t="n">
        <f aca="false">IF(Z785="Дизельное топливо",2.6,
 IF(Z785="Бензин",2.3,
 IF(Z785="Минеральные удобрения",0.89, IF(Z785="Пестициды",4.93,
 IF(Z785="Электроэнергия",0.5,"Введите коректное значение" )))))</f>
        <v>0.5</v>
      </c>
      <c r="P785" s="88" t="n">
        <v>13</v>
      </c>
      <c r="Q785" s="88" t="n">
        <v>2</v>
      </c>
      <c r="R785" s="88" t="n">
        <v>8</v>
      </c>
      <c r="S785" s="86" t="n">
        <f aca="false">M785+J785+E785+H785</f>
        <v>225.008233458849</v>
      </c>
      <c r="T785" s="86"/>
      <c r="U785" s="87" t="n">
        <f aca="false">J785-S785</f>
        <v>-224.524233458849</v>
      </c>
      <c r="V785" s="88" t="n">
        <v>54000</v>
      </c>
      <c r="W785" s="73" t="n">
        <v>5.859</v>
      </c>
      <c r="X785" s="87" t="n">
        <f aca="false">(W785+S785)/V785*100</f>
        <v>0.427531913812683</v>
      </c>
      <c r="Y785" s="0" t="str">
        <f aca="false">IF(AB785=1,"Предпосевная обработка",IF(AB785=2,"Внесение удобрений",IF(AB785=3,"Уборка","Введите коректное значение")))</f>
        <v>Введите коректное значение</v>
      </c>
      <c r="Z785" s="0" t="s">
        <v>139</v>
      </c>
      <c r="AA785" s="86"/>
      <c r="AI785" s="88"/>
    </row>
    <row r="786" customFormat="false" ht="15" hidden="false" customHeight="false" outlineLevel="0" collapsed="false">
      <c r="A786" s="59" t="n">
        <v>784</v>
      </c>
      <c r="B786" s="0" t="s">
        <v>136</v>
      </c>
      <c r="C786" s="85" t="n">
        <v>2.2</v>
      </c>
      <c r="D786" s="86" t="n">
        <v>0.645</v>
      </c>
      <c r="E786" s="87" t="n">
        <f aca="false">D786/C786</f>
        <v>0.293181818181818</v>
      </c>
      <c r="F786" s="88" t="n">
        <f aca="false">IF(B786="Предпосевная обработка",300,IF(B786="Внесение удобрений",90,IF(B786="Уборка",1893,"Введите коректное значение")))</f>
        <v>300</v>
      </c>
      <c r="G786" s="88" t="n">
        <v>2054</v>
      </c>
      <c r="H786" s="87" t="n">
        <f aca="false">(F786/G786)*100</f>
        <v>14.6056475170399</v>
      </c>
      <c r="I786" s="88" t="n">
        <v>14</v>
      </c>
      <c r="J786" s="87" t="n">
        <f aca="false">C786*L786</f>
        <v>0.968</v>
      </c>
      <c r="K786" s="86" t="n">
        <f aca="false">J786*3.67</f>
        <v>3.55256</v>
      </c>
      <c r="L786" s="86" t="n">
        <v>0.44</v>
      </c>
      <c r="M786" s="87" t="n">
        <f aca="false">(N786*O786)+(P786+Q786+R786)</f>
        <v>840.38</v>
      </c>
      <c r="N786" s="62" t="n">
        <v>166</v>
      </c>
      <c r="O786" s="0" t="n">
        <f aca="false">IF(Z786="Дизельное топливо",2.6,
 IF(Z786="Бензин",2.3,
 IF(Z786="Минеральные удобрения",0.89, IF(Z786="Пестициды",4.93,
 IF(Z786="Электроэнергия",0.5,"Введите коректное значение" )))))</f>
        <v>4.93</v>
      </c>
      <c r="P786" s="88" t="n">
        <v>11</v>
      </c>
      <c r="Q786" s="88" t="n">
        <v>2</v>
      </c>
      <c r="R786" s="88" t="n">
        <v>9</v>
      </c>
      <c r="S786" s="86" t="n">
        <f aca="false">M786+J786+E786+H786</f>
        <v>856.246829335222</v>
      </c>
      <c r="T786" s="86"/>
      <c r="U786" s="87" t="n">
        <f aca="false">J786-S786</f>
        <v>-855.278829335222</v>
      </c>
      <c r="V786" s="88" t="n">
        <v>60000</v>
      </c>
      <c r="W786" s="73" t="n">
        <v>5.355</v>
      </c>
      <c r="X786" s="87" t="n">
        <f aca="false">(W786+S786)/V786*100</f>
        <v>1.43600304889204</v>
      </c>
      <c r="Y786" s="0" t="str">
        <f aca="false">IF(AB786=1,"Предпосевная обработка",IF(AB786=2,"Внесение удобрений",IF(AB786=3,"Уборка","Введите коректное значение")))</f>
        <v>Введите коректное значение</v>
      </c>
      <c r="Z786" s="0" t="s">
        <v>138</v>
      </c>
      <c r="AA786" s="86"/>
      <c r="AI786" s="88"/>
    </row>
    <row r="787" customFormat="false" ht="15" hidden="false" customHeight="false" outlineLevel="0" collapsed="false">
      <c r="A787" s="59" t="n">
        <v>785</v>
      </c>
      <c r="B787" s="0" t="s">
        <v>132</v>
      </c>
      <c r="C787" s="85" t="n">
        <v>4.5</v>
      </c>
      <c r="D787" s="86" t="n">
        <v>0.645</v>
      </c>
      <c r="E787" s="87" t="n">
        <f aca="false">D787/C787</f>
        <v>0.143333333333333</v>
      </c>
      <c r="F787" s="88" t="n">
        <f aca="false">IF(B787="Предпосевная обработка",300,IF(B787="Внесение удобрений",90,IF(B787="Уборка",1893,"Введите коректное значение")))</f>
        <v>1893</v>
      </c>
      <c r="G787" s="88" t="n">
        <v>2270</v>
      </c>
      <c r="H787" s="87" t="n">
        <f aca="false">(F787/G787)*100</f>
        <v>83.3920704845815</v>
      </c>
      <c r="I787" s="88" t="n">
        <v>22</v>
      </c>
      <c r="J787" s="87" t="n">
        <f aca="false">C787*L787</f>
        <v>1.98</v>
      </c>
      <c r="K787" s="86" t="n">
        <f aca="false">J787*3.67</f>
        <v>7.2666</v>
      </c>
      <c r="L787" s="86" t="n">
        <v>0.44</v>
      </c>
      <c r="M787" s="87" t="n">
        <f aca="false">(N787*O787)+(P787+Q787+R787)</f>
        <v>1058.8</v>
      </c>
      <c r="N787" s="62" t="n">
        <v>398</v>
      </c>
      <c r="O787" s="0" t="n">
        <f aca="false">IF(Z787="Дизельное топливо",2.6,
 IF(Z787="Бензин",2.3,
 IF(Z787="Минеральные удобрения",0.89, IF(Z787="Пестициды",4.93,
 IF(Z787="Электроэнергия",0.5,"Введите коректное значение" )))))</f>
        <v>2.6</v>
      </c>
      <c r="P787" s="88" t="n">
        <v>14</v>
      </c>
      <c r="Q787" s="88" t="n">
        <v>1</v>
      </c>
      <c r="R787" s="88" t="n">
        <v>9</v>
      </c>
      <c r="S787" s="86" t="n">
        <f aca="false">M787+J787+E787+H787</f>
        <v>1144.31540381792</v>
      </c>
      <c r="T787" s="86"/>
      <c r="U787" s="87" t="n">
        <f aca="false">J787-S787</f>
        <v>-1142.33540381792</v>
      </c>
      <c r="V787" s="88" t="n">
        <v>51000</v>
      </c>
      <c r="W787" s="73" t="n">
        <v>4.845</v>
      </c>
      <c r="X787" s="87" t="n">
        <f aca="false">(W787+S787)/V787*100</f>
        <v>2.25325569376062</v>
      </c>
      <c r="Y787" s="0" t="str">
        <f aca="false">IF(AB787=1,"Предпосевная обработка",IF(AB787=2,"Внесение удобрений",IF(AB787=3,"Уборка","Введите коректное значение")))</f>
        <v>Введите коректное значение</v>
      </c>
      <c r="Z787" s="0" t="s">
        <v>137</v>
      </c>
      <c r="AA787" s="86"/>
      <c r="AI787" s="88"/>
    </row>
    <row r="788" customFormat="false" ht="15" hidden="false" customHeight="false" outlineLevel="0" collapsed="false">
      <c r="A788" s="59" t="n">
        <v>786</v>
      </c>
      <c r="B788" s="0" t="s">
        <v>134</v>
      </c>
      <c r="C788" s="85" t="n">
        <v>1.1</v>
      </c>
      <c r="D788" s="86" t="n">
        <v>0.645</v>
      </c>
      <c r="E788" s="87" t="n">
        <f aca="false">D788/C788</f>
        <v>0.586363636363636</v>
      </c>
      <c r="F788" s="88" t="n">
        <f aca="false">IF(B788="Предпосевная обработка",300,IF(B788="Внесение удобрений",90,IF(B788="Уборка",1893,"Введите коректное значение")))</f>
        <v>90</v>
      </c>
      <c r="G788" s="88" t="n">
        <v>2281</v>
      </c>
      <c r="H788" s="87" t="n">
        <f aca="false">(F788/G788)*100</f>
        <v>3.94563787812363</v>
      </c>
      <c r="I788" s="88" t="n">
        <v>17</v>
      </c>
      <c r="J788" s="87" t="n">
        <f aca="false">C788*L788</f>
        <v>0.484</v>
      </c>
      <c r="K788" s="86" t="n">
        <f aca="false">J788*3.67</f>
        <v>1.77628</v>
      </c>
      <c r="L788" s="86" t="n">
        <v>0.44</v>
      </c>
      <c r="M788" s="87" t="n">
        <f aca="false">(N788*O788)+(P788+Q788+R788)</f>
        <v>906.5</v>
      </c>
      <c r="N788" s="62" t="n">
        <v>385</v>
      </c>
      <c r="O788" s="0" t="n">
        <f aca="false">IF(Z788="Дизельное топливо",2.6,
 IF(Z788="Бензин",2.3,
 IF(Z788="Минеральные удобрения",0.89, IF(Z788="Пестициды",4.93,
 IF(Z788="Электроэнергия",0.5,"Введите коректное значение" )))))</f>
        <v>2.3</v>
      </c>
      <c r="P788" s="88" t="n">
        <v>12</v>
      </c>
      <c r="Q788" s="88" t="n">
        <v>1</v>
      </c>
      <c r="R788" s="88" t="n">
        <v>8</v>
      </c>
      <c r="S788" s="86" t="n">
        <f aca="false">M788+J788+E788+H788</f>
        <v>911.516001514487</v>
      </c>
      <c r="T788" s="86"/>
      <c r="U788" s="87" t="n">
        <f aca="false">J788-S788</f>
        <v>-911.032001514487</v>
      </c>
      <c r="V788" s="88" t="n">
        <v>50000</v>
      </c>
      <c r="W788" s="73" t="n">
        <v>4.042</v>
      </c>
      <c r="X788" s="87" t="n">
        <f aca="false">(W788+S788)/V788*100</f>
        <v>1.83111600302897</v>
      </c>
      <c r="Y788" s="0" t="str">
        <f aca="false">IF(AB788=1,"Предпосевная обработка",IF(AB788=2,"Внесение удобрений",IF(AB788=3,"Уборка","Введите коректное значение")))</f>
        <v>Введите коректное значение</v>
      </c>
      <c r="Z788" s="0" t="s">
        <v>135</v>
      </c>
      <c r="AA788" s="86"/>
      <c r="AI788" s="88"/>
    </row>
    <row r="789" customFormat="false" ht="15" hidden="false" customHeight="false" outlineLevel="0" collapsed="false">
      <c r="A789" s="59" t="n">
        <v>787</v>
      </c>
      <c r="B789" s="0" t="s">
        <v>134</v>
      </c>
      <c r="C789" s="85" t="n">
        <v>3.8</v>
      </c>
      <c r="D789" s="86" t="n">
        <v>0.645</v>
      </c>
      <c r="E789" s="87" t="n">
        <f aca="false">D789/C789</f>
        <v>0.169736842105263</v>
      </c>
      <c r="F789" s="88" t="n">
        <f aca="false">IF(B789="Предпосевная обработка",300,IF(B789="Внесение удобрений",90,IF(B789="Уборка",1893,"Введите коректное значение")))</f>
        <v>90</v>
      </c>
      <c r="G789" s="88" t="n">
        <v>2048</v>
      </c>
      <c r="H789" s="87" t="n">
        <f aca="false">(F789/G789)*100</f>
        <v>4.39453125</v>
      </c>
      <c r="I789" s="88" t="n">
        <v>10</v>
      </c>
      <c r="J789" s="87" t="n">
        <f aca="false">C789*L789</f>
        <v>1.672</v>
      </c>
      <c r="K789" s="86" t="n">
        <f aca="false">J789*3.67</f>
        <v>6.13624</v>
      </c>
      <c r="L789" s="86" t="n">
        <v>0.44</v>
      </c>
      <c r="M789" s="87" t="n">
        <f aca="false">(N789*O789)+(P789+Q789+R789)</f>
        <v>2415.05</v>
      </c>
      <c r="N789" s="62" t="n">
        <v>485</v>
      </c>
      <c r="O789" s="0" t="n">
        <f aca="false">IF(Z789="Дизельное топливо",2.6,
 IF(Z789="Бензин",2.3,
 IF(Z789="Минеральные удобрения",0.89, IF(Z789="Пестициды",4.93,
 IF(Z789="Электроэнергия",0.5,"Введите коректное значение" )))))</f>
        <v>4.93</v>
      </c>
      <c r="P789" s="88" t="n">
        <v>15</v>
      </c>
      <c r="Q789" s="88" t="n">
        <v>1</v>
      </c>
      <c r="R789" s="88" t="n">
        <v>8</v>
      </c>
      <c r="S789" s="86" t="n">
        <f aca="false">M789+J789+E789+H789</f>
        <v>2421.28626809211</v>
      </c>
      <c r="T789" s="86"/>
      <c r="U789" s="87" t="n">
        <f aca="false">J789-S789</f>
        <v>-2419.61426809211</v>
      </c>
      <c r="V789" s="88" t="n">
        <v>60000</v>
      </c>
      <c r="W789" s="73" t="n">
        <v>3.96</v>
      </c>
      <c r="X789" s="87" t="n">
        <f aca="false">(W789+S789)/V789*100</f>
        <v>4.04207711348684</v>
      </c>
      <c r="Y789" s="0" t="str">
        <f aca="false">IF(AB789=1,"Предпосевная обработка",IF(AB789=2,"Внесение удобрений",IF(AB789=3,"Уборка","Введите коректное значение")))</f>
        <v>Введите коректное значение</v>
      </c>
      <c r="Z789" s="0" t="s">
        <v>138</v>
      </c>
      <c r="AA789" s="86"/>
      <c r="AI789" s="88"/>
    </row>
    <row r="790" customFormat="false" ht="15" hidden="false" customHeight="false" outlineLevel="0" collapsed="false">
      <c r="A790" s="59" t="n">
        <v>788</v>
      </c>
      <c r="B790" s="0" t="s">
        <v>132</v>
      </c>
      <c r="C790" s="85" t="n">
        <v>2.1</v>
      </c>
      <c r="D790" s="86" t="n">
        <v>0.645</v>
      </c>
      <c r="E790" s="87" t="n">
        <f aca="false">D790/C790</f>
        <v>0.307142857142857</v>
      </c>
      <c r="F790" s="88" t="n">
        <f aca="false">IF(B790="Предпосевная обработка",300,IF(B790="Внесение удобрений",90,IF(B790="Уборка",1893,"Введите коректное значение")))</f>
        <v>1893</v>
      </c>
      <c r="G790" s="88" t="n">
        <v>2423</v>
      </c>
      <c r="H790" s="87" t="n">
        <f aca="false">(F790/G790)*100</f>
        <v>78.1262897234833</v>
      </c>
      <c r="I790" s="88" t="n">
        <v>21</v>
      </c>
      <c r="J790" s="87" t="n">
        <f aca="false">C790*L790</f>
        <v>0.924</v>
      </c>
      <c r="K790" s="86" t="n">
        <f aca="false">J790*3.67</f>
        <v>3.39108</v>
      </c>
      <c r="L790" s="86" t="n">
        <v>0.44</v>
      </c>
      <c r="M790" s="87" t="n">
        <f aca="false">(N790*O790)+(P790+Q790+R790)</f>
        <v>1110.53</v>
      </c>
      <c r="N790" s="62" t="n">
        <v>221</v>
      </c>
      <c r="O790" s="0" t="n">
        <f aca="false">IF(Z790="Дизельное топливо",2.6,
 IF(Z790="Бензин",2.3,
 IF(Z790="Минеральные удобрения",0.89, IF(Z790="Пестициды",4.93,
 IF(Z790="Электроэнергия",0.5,"Введите коректное значение" )))))</f>
        <v>4.93</v>
      </c>
      <c r="P790" s="88" t="n">
        <v>11</v>
      </c>
      <c r="Q790" s="88" t="n">
        <v>2</v>
      </c>
      <c r="R790" s="88" t="n">
        <v>8</v>
      </c>
      <c r="S790" s="86" t="n">
        <f aca="false">M790+J790+E790+H790</f>
        <v>1189.88743258063</v>
      </c>
      <c r="T790" s="86"/>
      <c r="U790" s="87" t="n">
        <f aca="false">J790-S790</f>
        <v>-1188.96343258063</v>
      </c>
      <c r="V790" s="88" t="n">
        <v>65000</v>
      </c>
      <c r="W790" s="73" t="n">
        <v>3.87</v>
      </c>
      <c r="X790" s="87" t="n">
        <f aca="false">(W790+S790)/V790*100</f>
        <v>1.83654989627789</v>
      </c>
      <c r="Y790" s="0" t="str">
        <f aca="false">IF(AB790=1,"Предпосевная обработка",IF(AB790=2,"Внесение удобрений",IF(AB790=3,"Уборка","Введите коректное значение")))</f>
        <v>Введите коректное значение</v>
      </c>
      <c r="Z790" s="0" t="s">
        <v>138</v>
      </c>
      <c r="AA790" s="86"/>
      <c r="AI790" s="88"/>
    </row>
    <row r="791" customFormat="false" ht="15" hidden="false" customHeight="false" outlineLevel="0" collapsed="false">
      <c r="A791" s="59" t="n">
        <v>789</v>
      </c>
      <c r="B791" s="0" t="s">
        <v>132</v>
      </c>
      <c r="C791" s="85" t="n">
        <v>4.4</v>
      </c>
      <c r="D791" s="86" t="n">
        <v>0.645</v>
      </c>
      <c r="E791" s="87" t="n">
        <f aca="false">D791/C791</f>
        <v>0.146590909090909</v>
      </c>
      <c r="F791" s="88" t="n">
        <f aca="false">IF(B791="Предпосевная обработка",300,IF(B791="Внесение удобрений",90,IF(B791="Уборка",1893,"Введите коректное значение")))</f>
        <v>1893</v>
      </c>
      <c r="G791" s="88" t="n">
        <v>2281</v>
      </c>
      <c r="H791" s="87" t="n">
        <f aca="false">(F791/G791)*100</f>
        <v>82.9899167032004</v>
      </c>
      <c r="I791" s="88" t="n">
        <v>12</v>
      </c>
      <c r="J791" s="87" t="n">
        <f aca="false">C791*L791</f>
        <v>1.936</v>
      </c>
      <c r="K791" s="86" t="n">
        <f aca="false">J791*3.67</f>
        <v>7.10512</v>
      </c>
      <c r="L791" s="86" t="n">
        <v>0.44</v>
      </c>
      <c r="M791" s="87" t="n">
        <f aca="false">(N791*O791)+(P791+Q791+R791)</f>
        <v>435.4</v>
      </c>
      <c r="N791" s="62" t="n">
        <v>460</v>
      </c>
      <c r="O791" s="0" t="n">
        <f aca="false">IF(Z791="Дизельное топливо",2.6,
 IF(Z791="Бензин",2.3,
 IF(Z791="Минеральные удобрения",0.89, IF(Z791="Пестициды",4.93,
 IF(Z791="Электроэнергия",0.5,"Введите коректное значение" )))))</f>
        <v>0.89</v>
      </c>
      <c r="P791" s="88" t="n">
        <v>15</v>
      </c>
      <c r="Q791" s="88" t="n">
        <v>2</v>
      </c>
      <c r="R791" s="88" t="n">
        <v>9</v>
      </c>
      <c r="S791" s="86" t="n">
        <f aca="false">M791+J791+E791+H791</f>
        <v>520.472507612291</v>
      </c>
      <c r="T791" s="86"/>
      <c r="U791" s="87" t="n">
        <f aca="false">J791-S791</f>
        <v>-518.536507612291</v>
      </c>
      <c r="V791" s="88" t="n">
        <v>63000</v>
      </c>
      <c r="W791" s="73" t="n">
        <v>5.192</v>
      </c>
      <c r="X791" s="87" t="n">
        <f aca="false">(W791+S791)/V791*100</f>
        <v>0.834388107321097</v>
      </c>
      <c r="Y791" s="0" t="str">
        <f aca="false">IF(AB791=1,"Предпосевная обработка",IF(AB791=2,"Внесение удобрений",IF(AB791=3,"Уборка","Введите коректное значение")))</f>
        <v>Введите коректное значение</v>
      </c>
      <c r="Z791" s="0" t="s">
        <v>133</v>
      </c>
      <c r="AA791" s="86"/>
      <c r="AI791" s="88"/>
    </row>
    <row r="792" customFormat="false" ht="15" hidden="false" customHeight="false" outlineLevel="0" collapsed="false">
      <c r="A792" s="59" t="n">
        <v>790</v>
      </c>
      <c r="B792" s="0" t="s">
        <v>136</v>
      </c>
      <c r="C792" s="85" t="n">
        <v>4</v>
      </c>
      <c r="D792" s="86" t="n">
        <v>0.645</v>
      </c>
      <c r="E792" s="87" t="n">
        <f aca="false">D792/C792</f>
        <v>0.16125</v>
      </c>
      <c r="F792" s="88" t="n">
        <f aca="false">IF(B792="Предпосевная обработка",300,IF(B792="Внесение удобрений",90,IF(B792="Уборка",1893,"Введите коректное значение")))</f>
        <v>300</v>
      </c>
      <c r="G792" s="88" t="n">
        <v>2280</v>
      </c>
      <c r="H792" s="87" t="n">
        <f aca="false">(F792/G792)*100</f>
        <v>13.1578947368421</v>
      </c>
      <c r="I792" s="88" t="n">
        <v>19</v>
      </c>
      <c r="J792" s="87" t="n">
        <f aca="false">C792*L792</f>
        <v>1.76</v>
      </c>
      <c r="K792" s="86" t="n">
        <f aca="false">J792*3.67</f>
        <v>6.4592</v>
      </c>
      <c r="L792" s="86" t="n">
        <v>0.44</v>
      </c>
      <c r="M792" s="87" t="n">
        <f aca="false">(N792*O792)+(P792+Q792+R792)</f>
        <v>397.4</v>
      </c>
      <c r="N792" s="62" t="n">
        <v>144</v>
      </c>
      <c r="O792" s="0" t="n">
        <f aca="false">IF(Z792="Дизельное топливо",2.6,
 IF(Z792="Бензин",2.3,
 IF(Z792="Минеральные удобрения",0.89, IF(Z792="Пестициды",4.93,
 IF(Z792="Электроэнергия",0.5,"Введите коректное значение" )))))</f>
        <v>2.6</v>
      </c>
      <c r="P792" s="88" t="n">
        <v>14</v>
      </c>
      <c r="Q792" s="88" t="n">
        <v>2</v>
      </c>
      <c r="R792" s="88" t="n">
        <v>7</v>
      </c>
      <c r="S792" s="86" t="n">
        <f aca="false">M792+J792+E792+H792</f>
        <v>412.479144736842</v>
      </c>
      <c r="T792" s="86"/>
      <c r="U792" s="87" t="n">
        <f aca="false">J792-S792</f>
        <v>-410.719144736842</v>
      </c>
      <c r="V792" s="88" t="n">
        <v>59000</v>
      </c>
      <c r="W792" s="73" t="n">
        <v>5.712</v>
      </c>
      <c r="X792" s="87" t="n">
        <f aca="false">(W792+S792)/V792*100</f>
        <v>0.708798550401427</v>
      </c>
      <c r="Y792" s="0" t="str">
        <f aca="false">IF(AB792=1,"Предпосевная обработка",IF(AB792=2,"Внесение удобрений",IF(AB792=3,"Уборка","Введите коректное значение")))</f>
        <v>Введите коректное значение</v>
      </c>
      <c r="Z792" s="0" t="s">
        <v>137</v>
      </c>
      <c r="AA792" s="86"/>
      <c r="AI792" s="88"/>
    </row>
    <row r="793" customFormat="false" ht="15" hidden="false" customHeight="false" outlineLevel="0" collapsed="false">
      <c r="A793" s="59" t="n">
        <v>791</v>
      </c>
      <c r="B793" s="0" t="s">
        <v>132</v>
      </c>
      <c r="C793" s="85" t="n">
        <v>1.9</v>
      </c>
      <c r="D793" s="86" t="n">
        <v>0.645</v>
      </c>
      <c r="E793" s="87" t="n">
        <f aca="false">D793/C793</f>
        <v>0.339473684210526</v>
      </c>
      <c r="F793" s="88" t="n">
        <f aca="false">IF(B793="Предпосевная обработка",300,IF(B793="Внесение удобрений",90,IF(B793="Уборка",1893,"Введите коректное значение")))</f>
        <v>1893</v>
      </c>
      <c r="G793" s="88" t="n">
        <v>2143</v>
      </c>
      <c r="H793" s="87" t="n">
        <f aca="false">(F793/G793)*100</f>
        <v>88.3341110592627</v>
      </c>
      <c r="I793" s="88" t="n">
        <v>25</v>
      </c>
      <c r="J793" s="87" t="n">
        <f aca="false">C793*L793</f>
        <v>0.836</v>
      </c>
      <c r="K793" s="86" t="n">
        <f aca="false">J793*3.67</f>
        <v>3.06812</v>
      </c>
      <c r="L793" s="86" t="n">
        <v>0.44</v>
      </c>
      <c r="M793" s="87" t="n">
        <f aca="false">(N793*O793)+(P793+Q793+R793)</f>
        <v>1093.8</v>
      </c>
      <c r="N793" s="62" t="n">
        <v>466</v>
      </c>
      <c r="O793" s="0" t="n">
        <f aca="false">IF(Z793="Дизельное топливо",2.6,
 IF(Z793="Бензин",2.3,
 IF(Z793="Минеральные удобрения",0.89, IF(Z793="Пестициды",4.93,
 IF(Z793="Электроэнергия",0.5,"Введите коректное значение" )))))</f>
        <v>2.3</v>
      </c>
      <c r="P793" s="88" t="n">
        <v>14</v>
      </c>
      <c r="Q793" s="88" t="n">
        <v>1</v>
      </c>
      <c r="R793" s="88" t="n">
        <v>7</v>
      </c>
      <c r="S793" s="86" t="n">
        <f aca="false">M793+J793+E793+H793</f>
        <v>1183.30958474347</v>
      </c>
      <c r="T793" s="86"/>
      <c r="U793" s="87" t="n">
        <f aca="false">J793-S793</f>
        <v>-1182.47358474347</v>
      </c>
      <c r="V793" s="88" t="n">
        <v>58000</v>
      </c>
      <c r="W793" s="73" t="n">
        <v>5.632</v>
      </c>
      <c r="X793" s="87" t="n">
        <f aca="false">(W793+S793)/V793*100</f>
        <v>2.04989928404047</v>
      </c>
      <c r="Y793" s="0" t="str">
        <f aca="false">IF(AB793=1,"Предпосевная обработка",IF(AB793=2,"Внесение удобрений",IF(AB793=3,"Уборка","Введите коректное значение")))</f>
        <v>Введите коректное значение</v>
      </c>
      <c r="Z793" s="0" t="s">
        <v>135</v>
      </c>
      <c r="AA793" s="86"/>
      <c r="AI793" s="88"/>
    </row>
    <row r="794" customFormat="false" ht="15" hidden="false" customHeight="false" outlineLevel="0" collapsed="false">
      <c r="A794" s="59" t="n">
        <v>792</v>
      </c>
      <c r="B794" s="0" t="s">
        <v>132</v>
      </c>
      <c r="C794" s="85" t="n">
        <v>6</v>
      </c>
      <c r="D794" s="86" t="n">
        <v>0.645</v>
      </c>
      <c r="E794" s="87" t="n">
        <f aca="false">D794/C794</f>
        <v>0.1075</v>
      </c>
      <c r="F794" s="88" t="n">
        <f aca="false">IF(B794="Предпосевная обработка",300,IF(B794="Внесение удобрений",90,IF(B794="Уборка",1893,"Введите коректное значение")))</f>
        <v>1893</v>
      </c>
      <c r="G794" s="88" t="n">
        <v>2224</v>
      </c>
      <c r="H794" s="87" t="n">
        <f aca="false">(F794/G794)*100</f>
        <v>85.1169064748201</v>
      </c>
      <c r="I794" s="88" t="n">
        <v>24</v>
      </c>
      <c r="J794" s="87" t="n">
        <f aca="false">C794*L794</f>
        <v>2.64</v>
      </c>
      <c r="K794" s="86" t="n">
        <f aca="false">J794*3.67</f>
        <v>9.6888</v>
      </c>
      <c r="L794" s="86" t="n">
        <v>0.44</v>
      </c>
      <c r="M794" s="87" t="n">
        <f aca="false">(N794*O794)+(P794+Q794+R794)</f>
        <v>1494.14</v>
      </c>
      <c r="N794" s="62" t="n">
        <v>298</v>
      </c>
      <c r="O794" s="0" t="n">
        <f aca="false">IF(Z794="Дизельное топливо",2.6,
 IF(Z794="Бензин",2.3,
 IF(Z794="Минеральные удобрения",0.89, IF(Z794="Пестициды",4.93,
 IF(Z794="Электроэнергия",0.5,"Введите коректное значение" )))))</f>
        <v>4.93</v>
      </c>
      <c r="P794" s="88" t="n">
        <v>15</v>
      </c>
      <c r="Q794" s="88" t="n">
        <v>2</v>
      </c>
      <c r="R794" s="88" t="n">
        <v>8</v>
      </c>
      <c r="S794" s="86" t="n">
        <f aca="false">M794+J794+E794+H794</f>
        <v>1582.00440647482</v>
      </c>
      <c r="T794" s="86"/>
      <c r="U794" s="87" t="n">
        <f aca="false">J794-S794</f>
        <v>-1579.36440647482</v>
      </c>
      <c r="V794" s="88" t="n">
        <v>64000</v>
      </c>
      <c r="W794" s="73" t="n">
        <v>7.007</v>
      </c>
      <c r="X794" s="87" t="n">
        <f aca="false">(W794+S794)/V794*100</f>
        <v>2.48283032261691</v>
      </c>
      <c r="Y794" s="0" t="str">
        <f aca="false">IF(AB794=1,"Предпосевная обработка",IF(AB794=2,"Внесение удобрений",IF(AB794=3,"Уборка","Введите коректное значение")))</f>
        <v>Введите коректное значение</v>
      </c>
      <c r="Z794" s="0" t="s">
        <v>138</v>
      </c>
      <c r="AA794" s="86"/>
      <c r="AI794" s="88"/>
    </row>
    <row r="795" customFormat="false" ht="15" hidden="false" customHeight="false" outlineLevel="0" collapsed="false">
      <c r="A795" s="59" t="n">
        <v>793</v>
      </c>
      <c r="B795" s="0" t="s">
        <v>132</v>
      </c>
      <c r="C795" s="85" t="n">
        <v>2.4</v>
      </c>
      <c r="D795" s="86" t="n">
        <v>0.645</v>
      </c>
      <c r="E795" s="87" t="n">
        <f aca="false">D795/C795</f>
        <v>0.26875</v>
      </c>
      <c r="F795" s="88" t="n">
        <f aca="false">IF(B795="Предпосевная обработка",300,IF(B795="Внесение удобрений",90,IF(B795="Уборка",1893,"Введите коректное значение")))</f>
        <v>1893</v>
      </c>
      <c r="G795" s="88" t="n">
        <v>2195</v>
      </c>
      <c r="H795" s="87" t="n">
        <f aca="false">(F795/G795)*100</f>
        <v>86.2414578587699</v>
      </c>
      <c r="I795" s="88" t="n">
        <v>10</v>
      </c>
      <c r="J795" s="87" t="n">
        <f aca="false">C795*L795</f>
        <v>1.056</v>
      </c>
      <c r="K795" s="86" t="n">
        <f aca="false">J795*3.67</f>
        <v>3.87552</v>
      </c>
      <c r="L795" s="86" t="n">
        <v>0.44</v>
      </c>
      <c r="M795" s="87" t="n">
        <f aca="false">(N795*O795)+(P795+Q795+R795)</f>
        <v>374.11</v>
      </c>
      <c r="N795" s="62" t="n">
        <v>399</v>
      </c>
      <c r="O795" s="0" t="n">
        <f aca="false">IF(Z795="Дизельное топливо",2.6,
 IF(Z795="Бензин",2.3,
 IF(Z795="Минеральные удобрения",0.89, IF(Z795="Пестициды",4.93,
 IF(Z795="Электроэнергия",0.5,"Введите коректное значение" )))))</f>
        <v>0.89</v>
      </c>
      <c r="P795" s="88" t="n">
        <v>11</v>
      </c>
      <c r="Q795" s="88" t="n">
        <v>1</v>
      </c>
      <c r="R795" s="88" t="n">
        <v>7</v>
      </c>
      <c r="S795" s="86" t="n">
        <f aca="false">M795+J795+E795+H795</f>
        <v>461.67620785877</v>
      </c>
      <c r="T795" s="86"/>
      <c r="U795" s="87" t="n">
        <f aca="false">J795-S795</f>
        <v>-460.62020785877</v>
      </c>
      <c r="V795" s="88" t="n">
        <v>48000</v>
      </c>
      <c r="W795" s="73" t="n">
        <v>4.368</v>
      </c>
      <c r="X795" s="87" t="n">
        <f aca="false">(W795+S795)/V795*100</f>
        <v>0.970925433039104</v>
      </c>
      <c r="Y795" s="0" t="str">
        <f aca="false">IF(AB795=1,"Предпосевная обработка",IF(AB795=2,"Внесение удобрений",IF(AB795=3,"Уборка","Введите коректное значение")))</f>
        <v>Введите коректное значение</v>
      </c>
      <c r="Z795" s="0" t="s">
        <v>133</v>
      </c>
      <c r="AA795" s="86"/>
      <c r="AI795" s="88"/>
    </row>
    <row r="796" customFormat="false" ht="15" hidden="false" customHeight="false" outlineLevel="0" collapsed="false">
      <c r="A796" s="59" t="n">
        <v>794</v>
      </c>
      <c r="B796" s="0" t="s">
        <v>132</v>
      </c>
      <c r="C796" s="85" t="n">
        <v>2.4</v>
      </c>
      <c r="D796" s="86" t="n">
        <v>0.645</v>
      </c>
      <c r="E796" s="87" t="n">
        <f aca="false">D796/C796</f>
        <v>0.26875</v>
      </c>
      <c r="F796" s="88" t="n">
        <f aca="false">IF(B796="Предпосевная обработка",300,IF(B796="Внесение удобрений",90,IF(B796="Уборка",1893,"Введите коректное значение")))</f>
        <v>1893</v>
      </c>
      <c r="G796" s="88" t="n">
        <v>2194</v>
      </c>
      <c r="H796" s="87" t="n">
        <f aca="false">(F796/G796)*100</f>
        <v>86.2807657247037</v>
      </c>
      <c r="I796" s="88" t="n">
        <v>28</v>
      </c>
      <c r="J796" s="87" t="n">
        <f aca="false">C796*L796</f>
        <v>1.056</v>
      </c>
      <c r="K796" s="86" t="n">
        <f aca="false">J796*3.67</f>
        <v>3.87552</v>
      </c>
      <c r="L796" s="86" t="n">
        <v>0.44</v>
      </c>
      <c r="M796" s="87" t="n">
        <f aca="false">(N796*O796)+(P796+Q796+R796)</f>
        <v>1851.03</v>
      </c>
      <c r="N796" s="62" t="n">
        <v>371</v>
      </c>
      <c r="O796" s="0" t="n">
        <f aca="false">IF(Z796="Дизельное топливо",2.6,
 IF(Z796="Бензин",2.3,
 IF(Z796="Минеральные удобрения",0.89, IF(Z796="Пестициды",4.93,
 IF(Z796="Электроэнергия",0.5,"Введите коректное значение" )))))</f>
        <v>4.93</v>
      </c>
      <c r="P796" s="88" t="n">
        <v>14</v>
      </c>
      <c r="Q796" s="88" t="n">
        <v>1</v>
      </c>
      <c r="R796" s="88" t="n">
        <v>7</v>
      </c>
      <c r="S796" s="86" t="n">
        <f aca="false">M796+J796+E796+H796</f>
        <v>1938.6355157247</v>
      </c>
      <c r="T796" s="86"/>
      <c r="U796" s="87" t="n">
        <f aca="false">J796-S796</f>
        <v>-1937.5795157247</v>
      </c>
      <c r="V796" s="88" t="n">
        <v>50000</v>
      </c>
      <c r="W796" s="73" t="n">
        <v>3.827</v>
      </c>
      <c r="X796" s="87" t="n">
        <f aca="false">(W796+S796)/V796*100</f>
        <v>3.88492503144941</v>
      </c>
      <c r="Y796" s="0" t="str">
        <f aca="false">IF(AB796=1,"Предпосевная обработка",IF(AB796=2,"Внесение удобрений",IF(AB796=3,"Уборка","Введите коректное значение")))</f>
        <v>Введите коректное значение</v>
      </c>
      <c r="Z796" s="0" t="s">
        <v>138</v>
      </c>
      <c r="AA796" s="86"/>
      <c r="AI796" s="88"/>
    </row>
    <row r="797" customFormat="false" ht="15" hidden="false" customHeight="false" outlineLevel="0" collapsed="false">
      <c r="A797" s="59" t="n">
        <v>795</v>
      </c>
      <c r="B797" s="0" t="s">
        <v>134</v>
      </c>
      <c r="C797" s="85" t="n">
        <v>0.9</v>
      </c>
      <c r="D797" s="86" t="n">
        <v>0.645</v>
      </c>
      <c r="E797" s="87" t="n">
        <f aca="false">D797/C797</f>
        <v>0.716666666666667</v>
      </c>
      <c r="F797" s="88" t="n">
        <f aca="false">IF(B797="Предпосевная обработка",300,IF(B797="Внесение удобрений",90,IF(B797="Уборка",1893,"Введите коректное значение")))</f>
        <v>90</v>
      </c>
      <c r="G797" s="88" t="n">
        <v>2118</v>
      </c>
      <c r="H797" s="87" t="n">
        <f aca="false">(F797/G797)*100</f>
        <v>4.24929178470255</v>
      </c>
      <c r="I797" s="88" t="n">
        <v>19</v>
      </c>
      <c r="J797" s="87" t="n">
        <f aca="false">C797*L797</f>
        <v>0.396</v>
      </c>
      <c r="K797" s="86" t="n">
        <f aca="false">J797*3.67</f>
        <v>1.45332</v>
      </c>
      <c r="L797" s="86" t="n">
        <v>0.44</v>
      </c>
      <c r="M797" s="87" t="n">
        <f aca="false">(N797*O797)+(P797+Q797+R797)</f>
        <v>1124.4</v>
      </c>
      <c r="N797" s="62" t="n">
        <v>424</v>
      </c>
      <c r="O797" s="0" t="n">
        <f aca="false">IF(Z797="Дизельное топливо",2.6,
 IF(Z797="Бензин",2.3,
 IF(Z797="Минеральные удобрения",0.89, IF(Z797="Пестициды",4.93,
 IF(Z797="Электроэнергия",0.5,"Введите коректное значение" )))))</f>
        <v>2.6</v>
      </c>
      <c r="P797" s="88" t="n">
        <v>12</v>
      </c>
      <c r="Q797" s="88" t="n">
        <v>1</v>
      </c>
      <c r="R797" s="88" t="n">
        <v>9</v>
      </c>
      <c r="S797" s="86" t="n">
        <f aca="false">M797+J797+E797+H797</f>
        <v>1129.76195845137</v>
      </c>
      <c r="T797" s="86"/>
      <c r="U797" s="87" t="n">
        <f aca="false">J797-S797</f>
        <v>-1129.36595845137</v>
      </c>
      <c r="V797" s="88" t="n">
        <v>56000</v>
      </c>
      <c r="W797" s="73" t="n">
        <v>5.865</v>
      </c>
      <c r="X797" s="87" t="n">
        <f aca="false">(W797+S797)/V797*100</f>
        <v>2.02790528294887</v>
      </c>
      <c r="Y797" s="0" t="str">
        <f aca="false">IF(AB797=1,"Предпосевная обработка",IF(AB797=2,"Внесение удобрений",IF(AB797=3,"Уборка","Введите коректное значение")))</f>
        <v>Введите коректное значение</v>
      </c>
      <c r="Z797" s="0" t="s">
        <v>137</v>
      </c>
      <c r="AA797" s="86"/>
      <c r="AI797" s="88"/>
    </row>
    <row r="798" customFormat="false" ht="15" hidden="false" customHeight="false" outlineLevel="0" collapsed="false">
      <c r="A798" s="59" t="n">
        <v>796</v>
      </c>
      <c r="B798" s="0" t="s">
        <v>136</v>
      </c>
      <c r="C798" s="85" t="n">
        <v>1.2</v>
      </c>
      <c r="D798" s="86" t="n">
        <v>0.645</v>
      </c>
      <c r="E798" s="87" t="n">
        <f aca="false">D798/C798</f>
        <v>0.5375</v>
      </c>
      <c r="F798" s="88" t="n">
        <f aca="false">IF(B798="Предпосевная обработка",300,IF(B798="Внесение удобрений",90,IF(B798="Уборка",1893,"Введите коректное значение")))</f>
        <v>300</v>
      </c>
      <c r="G798" s="88" t="n">
        <v>2184</v>
      </c>
      <c r="H798" s="87" t="n">
        <f aca="false">(F798/G798)*100</f>
        <v>13.7362637362637</v>
      </c>
      <c r="I798" s="88" t="n">
        <v>30</v>
      </c>
      <c r="J798" s="87" t="n">
        <f aca="false">C798*L798</f>
        <v>0.528</v>
      </c>
      <c r="K798" s="86" t="n">
        <f aca="false">J798*3.67</f>
        <v>1.93776</v>
      </c>
      <c r="L798" s="86" t="n">
        <v>0.44</v>
      </c>
      <c r="M798" s="87" t="n">
        <f aca="false">(N798*O798)+(P798+Q798+R798)</f>
        <v>167.5</v>
      </c>
      <c r="N798" s="62" t="n">
        <v>289</v>
      </c>
      <c r="O798" s="0" t="n">
        <f aca="false">IF(Z798="Дизельное топливо",2.6,
 IF(Z798="Бензин",2.3,
 IF(Z798="Минеральные удобрения",0.89, IF(Z798="Пестициды",4.93,
 IF(Z798="Электроэнергия",0.5,"Введите коректное значение" )))))</f>
        <v>0.5</v>
      </c>
      <c r="P798" s="88" t="n">
        <v>12</v>
      </c>
      <c r="Q798" s="88" t="n">
        <v>2</v>
      </c>
      <c r="R798" s="88" t="n">
        <v>9</v>
      </c>
      <c r="S798" s="86" t="n">
        <f aca="false">M798+J798+E798+H798</f>
        <v>182.301763736264</v>
      </c>
      <c r="T798" s="86"/>
      <c r="U798" s="87" t="n">
        <f aca="false">J798-S798</f>
        <v>-181.773763736264</v>
      </c>
      <c r="V798" s="88" t="n">
        <v>58000</v>
      </c>
      <c r="W798" s="73" t="n">
        <v>4.698</v>
      </c>
      <c r="X798" s="87" t="n">
        <f aca="false">(W798+S798)/V798*100</f>
        <v>0.322413385752179</v>
      </c>
      <c r="Y798" s="0" t="str">
        <f aca="false">IF(AB798=1,"Предпосевная обработка",IF(AB798=2,"Внесение удобрений",IF(AB798=3,"Уборка","Введите коректное значение")))</f>
        <v>Введите коректное значение</v>
      </c>
      <c r="Z798" s="0" t="s">
        <v>139</v>
      </c>
      <c r="AA798" s="86"/>
      <c r="AI798" s="88"/>
    </row>
    <row r="799" customFormat="false" ht="15" hidden="false" customHeight="false" outlineLevel="0" collapsed="false">
      <c r="A799" s="59" t="n">
        <v>797</v>
      </c>
      <c r="B799" s="0" t="s">
        <v>134</v>
      </c>
      <c r="C799" s="85" t="n">
        <v>3.3</v>
      </c>
      <c r="D799" s="86" t="n">
        <v>0.645</v>
      </c>
      <c r="E799" s="87" t="n">
        <f aca="false">D799/C799</f>
        <v>0.195454545454545</v>
      </c>
      <c r="F799" s="88" t="n">
        <f aca="false">IF(B799="Предпосевная обработка",300,IF(B799="Внесение удобрений",90,IF(B799="Уборка",1893,"Введите коректное значение")))</f>
        <v>90</v>
      </c>
      <c r="G799" s="88" t="n">
        <v>2471</v>
      </c>
      <c r="H799" s="87" t="n">
        <f aca="false">(F799/G799)*100</f>
        <v>3.64225010117361</v>
      </c>
      <c r="I799" s="88" t="n">
        <v>15</v>
      </c>
      <c r="J799" s="87" t="n">
        <f aca="false">C799*L799</f>
        <v>1.452</v>
      </c>
      <c r="K799" s="86" t="n">
        <f aca="false">J799*3.67</f>
        <v>5.32884</v>
      </c>
      <c r="L799" s="86" t="n">
        <v>0.44</v>
      </c>
      <c r="M799" s="87" t="n">
        <f aca="false">(N799*O799)+(P799+Q799+R799)</f>
        <v>145.38</v>
      </c>
      <c r="N799" s="62" t="n">
        <v>142</v>
      </c>
      <c r="O799" s="0" t="n">
        <f aca="false">IF(Z799="Дизельное топливо",2.6,
 IF(Z799="Бензин",2.3,
 IF(Z799="Минеральные удобрения",0.89, IF(Z799="Пестициды",4.93,
 IF(Z799="Электроэнергия",0.5,"Введите коректное значение" )))))</f>
        <v>0.89</v>
      </c>
      <c r="P799" s="88" t="n">
        <v>10</v>
      </c>
      <c r="Q799" s="88" t="n">
        <v>1</v>
      </c>
      <c r="R799" s="88" t="n">
        <v>8</v>
      </c>
      <c r="S799" s="86" t="n">
        <f aca="false">M799+J799+E799+H799</f>
        <v>150.669704646628</v>
      </c>
      <c r="T799" s="86"/>
      <c r="U799" s="87" t="n">
        <f aca="false">J799-S799</f>
        <v>-149.217704646628</v>
      </c>
      <c r="V799" s="88" t="n">
        <v>61000</v>
      </c>
      <c r="W799" s="73" t="n">
        <v>6.278</v>
      </c>
      <c r="X799" s="87" t="n">
        <f aca="false">(W799+S799)/V799*100</f>
        <v>0.257291319092833</v>
      </c>
      <c r="Y799" s="0" t="str">
        <f aca="false">IF(AB799=1,"Предпосевная обработка",IF(AB799=2,"Внесение удобрений",IF(AB799=3,"Уборка","Введите коректное значение")))</f>
        <v>Введите коректное значение</v>
      </c>
      <c r="Z799" s="0" t="s">
        <v>133</v>
      </c>
      <c r="AA799" s="86"/>
      <c r="AI799" s="88"/>
    </row>
    <row r="800" customFormat="false" ht="15" hidden="false" customHeight="false" outlineLevel="0" collapsed="false">
      <c r="A800" s="59" t="n">
        <v>798</v>
      </c>
      <c r="B800" s="0" t="s">
        <v>132</v>
      </c>
      <c r="C800" s="85" t="n">
        <v>4.7</v>
      </c>
      <c r="D800" s="86" t="n">
        <v>0.645</v>
      </c>
      <c r="E800" s="87" t="n">
        <f aca="false">D800/C800</f>
        <v>0.137234042553192</v>
      </c>
      <c r="F800" s="88" t="n">
        <f aca="false">IF(B800="Предпосевная обработка",300,IF(B800="Внесение удобрений",90,IF(B800="Уборка",1893,"Введите коректное значение")))</f>
        <v>1893</v>
      </c>
      <c r="G800" s="88" t="n">
        <v>2483</v>
      </c>
      <c r="H800" s="87" t="n">
        <f aca="false">(F800/G800)*100</f>
        <v>76.2384212645993</v>
      </c>
      <c r="I800" s="88" t="n">
        <v>10</v>
      </c>
      <c r="J800" s="87" t="n">
        <f aca="false">C800*L800</f>
        <v>2.068</v>
      </c>
      <c r="K800" s="86" t="n">
        <f aca="false">J800*3.67</f>
        <v>7.58956</v>
      </c>
      <c r="L800" s="86" t="n">
        <v>0.44</v>
      </c>
      <c r="M800" s="87" t="n">
        <f aca="false">(N800*O800)+(P800+Q800+R800)</f>
        <v>336.62</v>
      </c>
      <c r="N800" s="62" t="n">
        <v>358</v>
      </c>
      <c r="O800" s="0" t="n">
        <f aca="false">IF(Z800="Дизельное топливо",2.6,
 IF(Z800="Бензин",2.3,
 IF(Z800="Минеральные удобрения",0.89, IF(Z800="Пестициды",4.93,
 IF(Z800="Электроэнергия",0.5,"Введите коректное значение" )))))</f>
        <v>0.89</v>
      </c>
      <c r="P800" s="88" t="n">
        <v>10</v>
      </c>
      <c r="Q800" s="88" t="n">
        <v>1</v>
      </c>
      <c r="R800" s="88" t="n">
        <v>7</v>
      </c>
      <c r="S800" s="86" t="n">
        <f aca="false">M800+J800+E800+H800</f>
        <v>415.063655307152</v>
      </c>
      <c r="T800" s="86"/>
      <c r="U800" s="87" t="n">
        <f aca="false">J800-S800</f>
        <v>-412.995655307152</v>
      </c>
      <c r="V800" s="88" t="n">
        <v>65000</v>
      </c>
      <c r="W800" s="73" t="n">
        <v>3.87</v>
      </c>
      <c r="X800" s="87" t="n">
        <f aca="false">(W800+S800)/V800*100</f>
        <v>0.644513315857158</v>
      </c>
      <c r="Y800" s="0" t="str">
        <f aca="false">IF(AB800=1,"Предпосевная обработка",IF(AB800=2,"Внесение удобрений",IF(AB800=3,"Уборка","Введите коректное значение")))</f>
        <v>Введите коректное значение</v>
      </c>
      <c r="Z800" s="0" t="s">
        <v>133</v>
      </c>
      <c r="AA800" s="86"/>
      <c r="AI800" s="88"/>
    </row>
    <row r="801" customFormat="false" ht="15" hidden="false" customHeight="false" outlineLevel="0" collapsed="false">
      <c r="A801" s="59" t="n">
        <v>799</v>
      </c>
      <c r="B801" s="0" t="s">
        <v>134</v>
      </c>
      <c r="C801" s="85" t="n">
        <v>4.3</v>
      </c>
      <c r="D801" s="86" t="n">
        <v>0.645</v>
      </c>
      <c r="E801" s="87" t="n">
        <f aca="false">D801/C801</f>
        <v>0.15</v>
      </c>
      <c r="F801" s="88" t="n">
        <f aca="false">IF(B801="Предпосевная обработка",300,IF(B801="Внесение удобрений",90,IF(B801="Уборка",1893,"Введите коректное значение")))</f>
        <v>90</v>
      </c>
      <c r="G801" s="88" t="n">
        <v>2355</v>
      </c>
      <c r="H801" s="87" t="n">
        <f aca="false">(F801/G801)*100</f>
        <v>3.82165605095541</v>
      </c>
      <c r="I801" s="88" t="n">
        <v>10</v>
      </c>
      <c r="J801" s="87" t="n">
        <f aca="false">C801*L801</f>
        <v>1.892</v>
      </c>
      <c r="K801" s="86" t="n">
        <f aca="false">J801*3.67</f>
        <v>6.94364</v>
      </c>
      <c r="L801" s="86" t="n">
        <v>0.44</v>
      </c>
      <c r="M801" s="87" t="n">
        <f aca="false">(N801*O801)+(P801+Q801+R801)</f>
        <v>370</v>
      </c>
      <c r="N801" s="62" t="n">
        <v>150</v>
      </c>
      <c r="O801" s="0" t="n">
        <f aca="false">IF(Z801="Дизельное топливо",2.6,
 IF(Z801="Бензин",2.3,
 IF(Z801="Минеральные удобрения",0.89, IF(Z801="Пестициды",4.93,
 IF(Z801="Электроэнергия",0.5,"Введите коректное значение" )))))</f>
        <v>2.3</v>
      </c>
      <c r="P801" s="88" t="n">
        <v>15</v>
      </c>
      <c r="Q801" s="88" t="n">
        <v>1</v>
      </c>
      <c r="R801" s="88" t="n">
        <v>9</v>
      </c>
      <c r="S801" s="86" t="n">
        <f aca="false">M801+J801+E801+H801</f>
        <v>375.863656050955</v>
      </c>
      <c r="T801" s="86"/>
      <c r="U801" s="87" t="n">
        <f aca="false">J801-S801</f>
        <v>-373.971656050955</v>
      </c>
      <c r="V801" s="88" t="n">
        <v>51000</v>
      </c>
      <c r="W801" s="73" t="n">
        <v>4.488</v>
      </c>
      <c r="X801" s="87" t="n">
        <f aca="false">(W801+S801)/V801*100</f>
        <v>0.745787560884226</v>
      </c>
      <c r="Y801" s="0" t="str">
        <f aca="false">IF(AB801=1,"Предпосевная обработка",IF(AB801=2,"Внесение удобрений",IF(AB801=3,"Уборка","Введите коректное значение")))</f>
        <v>Введите коректное значение</v>
      </c>
      <c r="Z801" s="0" t="s">
        <v>135</v>
      </c>
      <c r="AA801" s="86"/>
      <c r="AI801" s="88"/>
    </row>
    <row r="802" customFormat="false" ht="15" hidden="false" customHeight="false" outlineLevel="0" collapsed="false">
      <c r="A802" s="59" t="n">
        <v>800</v>
      </c>
      <c r="B802" s="0" t="s">
        <v>136</v>
      </c>
      <c r="C802" s="85" t="n">
        <v>3.9</v>
      </c>
      <c r="D802" s="86" t="n">
        <v>0.645</v>
      </c>
      <c r="E802" s="87" t="n">
        <f aca="false">D802/C802</f>
        <v>0.165384615384615</v>
      </c>
      <c r="F802" s="88" t="n">
        <f aca="false">IF(B802="Предпосевная обработка",300,IF(B802="Внесение удобрений",90,IF(B802="Уборка",1893,"Введите коректное значение")))</f>
        <v>300</v>
      </c>
      <c r="G802" s="88" t="n">
        <v>2177</v>
      </c>
      <c r="H802" s="87" t="n">
        <f aca="false">(F802/G802)*100</f>
        <v>13.7804317868627</v>
      </c>
      <c r="I802" s="88" t="n">
        <v>11</v>
      </c>
      <c r="J802" s="87" t="n">
        <f aca="false">C802*L802</f>
        <v>1.716</v>
      </c>
      <c r="K802" s="86" t="n">
        <f aca="false">J802*3.67</f>
        <v>6.29772</v>
      </c>
      <c r="L802" s="86" t="n">
        <v>0.44</v>
      </c>
      <c r="M802" s="87" t="n">
        <f aca="false">(N802*O802)+(P802+Q802+R802)</f>
        <v>239.05</v>
      </c>
      <c r="N802" s="62" t="n">
        <v>245</v>
      </c>
      <c r="O802" s="0" t="n">
        <f aca="false">IF(Z802="Дизельное топливо",2.6,
 IF(Z802="Бензин",2.3,
 IF(Z802="Минеральные удобрения",0.89, IF(Z802="Пестициды",4.93,
 IF(Z802="Электроэнергия",0.5,"Введите коректное значение" )))))</f>
        <v>0.89</v>
      </c>
      <c r="P802" s="88" t="n">
        <v>10</v>
      </c>
      <c r="Q802" s="88" t="n">
        <v>2</v>
      </c>
      <c r="R802" s="88" t="n">
        <v>9</v>
      </c>
      <c r="S802" s="86" t="n">
        <f aca="false">M802+J802+E802+H802</f>
        <v>254.711816402247</v>
      </c>
      <c r="T802" s="86"/>
      <c r="U802" s="87" t="n">
        <f aca="false">J802-S802</f>
        <v>-252.995816402247</v>
      </c>
      <c r="V802" s="88" t="n">
        <v>51000</v>
      </c>
      <c r="W802" s="73" t="n">
        <v>4.361</v>
      </c>
      <c r="X802" s="87" t="n">
        <f aca="false">(W802+S802)/V802*100</f>
        <v>0.507985914514211</v>
      </c>
      <c r="Y802" s="0" t="str">
        <f aca="false">IF(AB802=1,"Предпосевная обработка",IF(AB802=2,"Внесение удобрений",IF(AB802=3,"Уборка","Введите коректное значение")))</f>
        <v>Введите коректное значение</v>
      </c>
      <c r="Z802" s="0" t="s">
        <v>133</v>
      </c>
      <c r="AA802" s="86"/>
      <c r="AI802" s="88"/>
    </row>
    <row r="803" customFormat="false" ht="15" hidden="false" customHeight="false" outlineLevel="0" collapsed="false">
      <c r="A803" s="59" t="n">
        <v>801</v>
      </c>
      <c r="B803" s="0" t="s">
        <v>136</v>
      </c>
      <c r="C803" s="85" t="n">
        <v>6.4</v>
      </c>
      <c r="D803" s="86" t="n">
        <v>0.645</v>
      </c>
      <c r="E803" s="87" t="n">
        <f aca="false">D803/C803</f>
        <v>0.10078125</v>
      </c>
      <c r="F803" s="88" t="n">
        <f aca="false">IF(B803="Предпосевная обработка",300,IF(B803="Внесение удобрений",90,IF(B803="Уборка",1893,"Введите коректное значение")))</f>
        <v>300</v>
      </c>
      <c r="G803" s="88" t="n">
        <v>2337</v>
      </c>
      <c r="H803" s="87" t="n">
        <f aca="false">(F803/G803)*100</f>
        <v>12.8369704749679</v>
      </c>
      <c r="I803" s="88" t="n">
        <v>12</v>
      </c>
      <c r="J803" s="87" t="n">
        <f aca="false">C803*L803</f>
        <v>2.816</v>
      </c>
      <c r="K803" s="86" t="n">
        <f aca="false">J803*3.67</f>
        <v>10.33472</v>
      </c>
      <c r="L803" s="86" t="n">
        <v>0.44</v>
      </c>
      <c r="M803" s="87" t="n">
        <f aca="false">(N803*O803)+(P803+Q803+R803)</f>
        <v>783.6</v>
      </c>
      <c r="N803" s="62" t="n">
        <v>332</v>
      </c>
      <c r="O803" s="0" t="n">
        <f aca="false">IF(Z803="Дизельное топливо",2.6,
 IF(Z803="Бензин",2.3,
 IF(Z803="Минеральные удобрения",0.89, IF(Z803="Пестициды",4.93,
 IF(Z803="Электроэнергия",0.5,"Введите коректное значение" )))))</f>
        <v>2.3</v>
      </c>
      <c r="P803" s="88" t="n">
        <v>12</v>
      </c>
      <c r="Q803" s="88" t="n">
        <v>1</v>
      </c>
      <c r="R803" s="88" t="n">
        <v>7</v>
      </c>
      <c r="S803" s="86" t="n">
        <f aca="false">M803+J803+E803+H803</f>
        <v>799.353751724968</v>
      </c>
      <c r="T803" s="86"/>
      <c r="U803" s="87" t="n">
        <f aca="false">J803-S803</f>
        <v>-796.537751724968</v>
      </c>
      <c r="V803" s="88" t="n">
        <v>64000</v>
      </c>
      <c r="W803" s="73" t="n">
        <v>3.655</v>
      </c>
      <c r="X803" s="87" t="n">
        <f aca="false">(W803+S803)/V803*100</f>
        <v>1.25470117457026</v>
      </c>
      <c r="Y803" s="0" t="str">
        <f aca="false">IF(AB803=1,"Предпосевная обработка",IF(AB803=2,"Внесение удобрений",IF(AB803=3,"Уборка","Введите коректное значение")))</f>
        <v>Введите коректное значение</v>
      </c>
      <c r="Z803" s="0" t="s">
        <v>135</v>
      </c>
      <c r="AA803" s="86"/>
      <c r="AI803" s="88"/>
    </row>
    <row r="804" customFormat="false" ht="15" hidden="false" customHeight="false" outlineLevel="0" collapsed="false">
      <c r="A804" s="59" t="n">
        <v>802</v>
      </c>
      <c r="B804" s="0" t="s">
        <v>132</v>
      </c>
      <c r="C804" s="85" t="n">
        <v>5.2</v>
      </c>
      <c r="D804" s="86" t="n">
        <v>0.645</v>
      </c>
      <c r="E804" s="87" t="n">
        <f aca="false">D804/C804</f>
        <v>0.124038461538462</v>
      </c>
      <c r="F804" s="88" t="n">
        <f aca="false">IF(B804="Предпосевная обработка",300,IF(B804="Внесение удобрений",90,IF(B804="Уборка",1893,"Введите коректное значение")))</f>
        <v>1893</v>
      </c>
      <c r="G804" s="88" t="n">
        <v>2104</v>
      </c>
      <c r="H804" s="87" t="n">
        <f aca="false">(F804/G804)*100</f>
        <v>89.9714828897339</v>
      </c>
      <c r="I804" s="88" t="n">
        <v>28</v>
      </c>
      <c r="J804" s="87" t="n">
        <f aca="false">C804*L804</f>
        <v>2.288</v>
      </c>
      <c r="K804" s="86" t="n">
        <f aca="false">J804*3.67</f>
        <v>8.39696</v>
      </c>
      <c r="L804" s="86" t="n">
        <v>0.44</v>
      </c>
      <c r="M804" s="87" t="n">
        <f aca="false">(N804*O804)+(P804+Q804+R804)</f>
        <v>217.5</v>
      </c>
      <c r="N804" s="62" t="n">
        <v>387</v>
      </c>
      <c r="O804" s="0" t="n">
        <f aca="false">IF(Z804="Дизельное топливо",2.6,
 IF(Z804="Бензин",2.3,
 IF(Z804="Минеральные удобрения",0.89, IF(Z804="Пестициды",4.93,
 IF(Z804="Электроэнергия",0.5,"Введите коректное значение" )))))</f>
        <v>0.5</v>
      </c>
      <c r="P804" s="88" t="n">
        <v>15</v>
      </c>
      <c r="Q804" s="88" t="n">
        <v>2</v>
      </c>
      <c r="R804" s="88" t="n">
        <v>7</v>
      </c>
      <c r="S804" s="86" t="n">
        <f aca="false">M804+J804+E804+H804</f>
        <v>309.883521351272</v>
      </c>
      <c r="T804" s="86"/>
      <c r="U804" s="87" t="n">
        <f aca="false">J804-S804</f>
        <v>-307.595521351272</v>
      </c>
      <c r="V804" s="88" t="n">
        <v>47000</v>
      </c>
      <c r="W804" s="73" t="n">
        <v>4.508</v>
      </c>
      <c r="X804" s="87" t="n">
        <f aca="false">(W804+S804)/V804*100</f>
        <v>0.668918130534622</v>
      </c>
      <c r="Y804" s="0" t="str">
        <f aca="false">IF(AB804=1,"Предпосевная обработка",IF(AB804=2,"Внесение удобрений",IF(AB804=3,"Уборка","Введите коректное значение")))</f>
        <v>Введите коректное значение</v>
      </c>
      <c r="Z804" s="0" t="s">
        <v>139</v>
      </c>
      <c r="AA804" s="86"/>
      <c r="AI804" s="88"/>
    </row>
    <row r="805" customFormat="false" ht="15" hidden="false" customHeight="false" outlineLevel="0" collapsed="false">
      <c r="A805" s="59" t="n">
        <v>803</v>
      </c>
      <c r="B805" s="0" t="s">
        <v>136</v>
      </c>
      <c r="C805" s="85" t="n">
        <v>1.3</v>
      </c>
      <c r="D805" s="86" t="n">
        <v>0.645</v>
      </c>
      <c r="E805" s="87" t="n">
        <f aca="false">D805/C805</f>
        <v>0.496153846153846</v>
      </c>
      <c r="F805" s="88" t="n">
        <f aca="false">IF(B805="Предпосевная обработка",300,IF(B805="Внесение удобрений",90,IF(B805="Уборка",1893,"Введите коректное значение")))</f>
        <v>300</v>
      </c>
      <c r="G805" s="88" t="n">
        <v>2184</v>
      </c>
      <c r="H805" s="87" t="n">
        <f aca="false">(F805/G805)*100</f>
        <v>13.7362637362637</v>
      </c>
      <c r="I805" s="88" t="n">
        <v>17</v>
      </c>
      <c r="J805" s="87" t="n">
        <f aca="false">C805*L805</f>
        <v>0.572</v>
      </c>
      <c r="K805" s="86" t="n">
        <f aca="false">J805*3.67</f>
        <v>2.09924</v>
      </c>
      <c r="L805" s="86" t="n">
        <v>0.44</v>
      </c>
      <c r="M805" s="87" t="n">
        <f aca="false">(N805*O805)+(P805+Q805+R805)</f>
        <v>1034.58</v>
      </c>
      <c r="N805" s="62" t="n">
        <v>206</v>
      </c>
      <c r="O805" s="0" t="n">
        <f aca="false">IF(Z805="Дизельное топливо",2.6,
 IF(Z805="Бензин",2.3,
 IF(Z805="Минеральные удобрения",0.89, IF(Z805="Пестициды",4.93,
 IF(Z805="Электроэнергия",0.5,"Введите коректное значение" )))))</f>
        <v>4.93</v>
      </c>
      <c r="P805" s="88" t="n">
        <v>11</v>
      </c>
      <c r="Q805" s="88" t="n">
        <v>1</v>
      </c>
      <c r="R805" s="88" t="n">
        <v>7</v>
      </c>
      <c r="S805" s="86" t="n">
        <f aca="false">M805+J805+E805+H805</f>
        <v>1049.38441758242</v>
      </c>
      <c r="T805" s="86"/>
      <c r="U805" s="87" t="n">
        <f aca="false">J805-S805</f>
        <v>-1048.81241758242</v>
      </c>
      <c r="V805" s="88" t="n">
        <v>57000</v>
      </c>
      <c r="W805" s="73" t="n">
        <v>4.488</v>
      </c>
      <c r="X805" s="87" t="n">
        <f aca="false">(W805+S805)/V805*100</f>
        <v>1.84889897821477</v>
      </c>
      <c r="Y805" s="0" t="str">
        <f aca="false">IF(AB805=1,"Предпосевная обработка",IF(AB805=2,"Внесение удобрений",IF(AB805=3,"Уборка","Введите коректное значение")))</f>
        <v>Введите коректное значение</v>
      </c>
      <c r="Z805" s="0" t="s">
        <v>138</v>
      </c>
      <c r="AA805" s="86"/>
      <c r="AI805" s="88"/>
    </row>
    <row r="806" customFormat="false" ht="15" hidden="false" customHeight="false" outlineLevel="0" collapsed="false">
      <c r="A806" s="59" t="n">
        <v>804</v>
      </c>
      <c r="B806" s="0" t="s">
        <v>136</v>
      </c>
      <c r="C806" s="85" t="n">
        <v>3.1</v>
      </c>
      <c r="D806" s="86" t="n">
        <v>0.645</v>
      </c>
      <c r="E806" s="87" t="n">
        <f aca="false">D806/C806</f>
        <v>0.208064516129032</v>
      </c>
      <c r="F806" s="88" t="n">
        <f aca="false">IF(B806="Предпосевная обработка",300,IF(B806="Внесение удобрений",90,IF(B806="Уборка",1893,"Введите коректное значение")))</f>
        <v>300</v>
      </c>
      <c r="G806" s="88" t="n">
        <v>2062</v>
      </c>
      <c r="H806" s="87" t="n">
        <f aca="false">(F806/G806)*100</f>
        <v>14.54898157129</v>
      </c>
      <c r="I806" s="88" t="n">
        <v>27</v>
      </c>
      <c r="J806" s="87" t="n">
        <f aca="false">C806*L806</f>
        <v>1.364</v>
      </c>
      <c r="K806" s="86" t="n">
        <f aca="false">J806*3.67</f>
        <v>5.00588</v>
      </c>
      <c r="L806" s="86" t="n">
        <v>0.44</v>
      </c>
      <c r="M806" s="87" t="n">
        <f aca="false">(N806*O806)+(P806+Q806+R806)</f>
        <v>159.73</v>
      </c>
      <c r="N806" s="62" t="n">
        <v>157</v>
      </c>
      <c r="O806" s="0" t="n">
        <f aca="false">IF(Z806="Дизельное топливо",2.6,
 IF(Z806="Бензин",2.3,
 IF(Z806="Минеральные удобрения",0.89, IF(Z806="Пестициды",4.93,
 IF(Z806="Электроэнергия",0.5,"Введите коректное значение" )))))</f>
        <v>0.89</v>
      </c>
      <c r="P806" s="88" t="n">
        <v>11</v>
      </c>
      <c r="Q806" s="88" t="n">
        <v>1</v>
      </c>
      <c r="R806" s="88" t="n">
        <v>8</v>
      </c>
      <c r="S806" s="86" t="n">
        <f aca="false">M806+J806+E806+H806</f>
        <v>175.851046087419</v>
      </c>
      <c r="T806" s="86"/>
      <c r="U806" s="87" t="n">
        <f aca="false">J806-S806</f>
        <v>-174.487046087419</v>
      </c>
      <c r="V806" s="88" t="n">
        <v>63000</v>
      </c>
      <c r="W806" s="73" t="n">
        <v>5.27</v>
      </c>
      <c r="X806" s="87" t="n">
        <f aca="false">(W806+S806)/V806*100</f>
        <v>0.287493723948284</v>
      </c>
      <c r="Y806" s="0" t="str">
        <f aca="false">IF(AB806=1,"Предпосевная обработка",IF(AB806=2,"Внесение удобрений",IF(AB806=3,"Уборка","Введите коректное значение")))</f>
        <v>Введите коректное значение</v>
      </c>
      <c r="Z806" s="0" t="s">
        <v>133</v>
      </c>
      <c r="AA806" s="86"/>
      <c r="AI806" s="88"/>
    </row>
    <row r="807" customFormat="false" ht="15" hidden="false" customHeight="false" outlineLevel="0" collapsed="false">
      <c r="A807" s="59" t="n">
        <v>805</v>
      </c>
      <c r="B807" s="0" t="s">
        <v>136</v>
      </c>
      <c r="C807" s="85" t="n">
        <v>1.1</v>
      </c>
      <c r="D807" s="86" t="n">
        <v>0.645</v>
      </c>
      <c r="E807" s="87" t="n">
        <f aca="false">D807/C807</f>
        <v>0.586363636363636</v>
      </c>
      <c r="F807" s="88" t="n">
        <f aca="false">IF(B807="Предпосевная обработка",300,IF(B807="Внесение удобрений",90,IF(B807="Уборка",1893,"Введите коректное значение")))</f>
        <v>300</v>
      </c>
      <c r="G807" s="88" t="n">
        <v>2304</v>
      </c>
      <c r="H807" s="87" t="n">
        <f aca="false">(F807/G807)*100</f>
        <v>13.0208333333333</v>
      </c>
      <c r="I807" s="88" t="n">
        <v>15</v>
      </c>
      <c r="J807" s="87" t="n">
        <f aca="false">C807*L807</f>
        <v>0.484</v>
      </c>
      <c r="K807" s="86" t="n">
        <f aca="false">J807*3.67</f>
        <v>1.77628</v>
      </c>
      <c r="L807" s="86" t="n">
        <v>0.44</v>
      </c>
      <c r="M807" s="87" t="n">
        <f aca="false">(N807*O807)+(P807+Q807+R807)</f>
        <v>321.71</v>
      </c>
      <c r="N807" s="62" t="n">
        <v>339</v>
      </c>
      <c r="O807" s="0" t="n">
        <f aca="false">IF(Z807="Дизельное топливо",2.6,
 IF(Z807="Бензин",2.3,
 IF(Z807="Минеральные удобрения",0.89, IF(Z807="Пестициды",4.93,
 IF(Z807="Электроэнергия",0.5,"Введите коректное значение" )))))</f>
        <v>0.89</v>
      </c>
      <c r="P807" s="88" t="n">
        <v>12</v>
      </c>
      <c r="Q807" s="88" t="n">
        <v>1</v>
      </c>
      <c r="R807" s="88" t="n">
        <v>7</v>
      </c>
      <c r="S807" s="86" t="n">
        <f aca="false">M807+J807+E807+H807</f>
        <v>335.801196969697</v>
      </c>
      <c r="T807" s="86"/>
      <c r="U807" s="87" t="n">
        <f aca="false">J807-S807</f>
        <v>-335.317196969697</v>
      </c>
      <c r="V807" s="88" t="n">
        <v>46000</v>
      </c>
      <c r="W807" s="73" t="n">
        <v>5.104</v>
      </c>
      <c r="X807" s="87" t="n">
        <f aca="false">(W807+S807)/V807*100</f>
        <v>0.74109825428195</v>
      </c>
      <c r="Y807" s="0" t="str">
        <f aca="false">IF(AB807=1,"Предпосевная обработка",IF(AB807=2,"Внесение удобрений",IF(AB807=3,"Уборка","Введите коректное значение")))</f>
        <v>Введите коректное значение</v>
      </c>
      <c r="Z807" s="0" t="s">
        <v>133</v>
      </c>
      <c r="AA807" s="86"/>
      <c r="AI807" s="88"/>
    </row>
    <row r="808" customFormat="false" ht="15" hidden="false" customHeight="false" outlineLevel="0" collapsed="false">
      <c r="A808" s="59" t="n">
        <v>806</v>
      </c>
      <c r="B808" s="0" t="s">
        <v>136</v>
      </c>
      <c r="C808" s="85" t="n">
        <v>0.8</v>
      </c>
      <c r="D808" s="86" t="n">
        <v>0.645</v>
      </c>
      <c r="E808" s="87" t="n">
        <f aca="false">D808/C808</f>
        <v>0.80625</v>
      </c>
      <c r="F808" s="88" t="n">
        <f aca="false">IF(B808="Предпосевная обработка",300,IF(B808="Внесение удобрений",90,IF(B808="Уборка",1893,"Введите коректное значение")))</f>
        <v>300</v>
      </c>
      <c r="G808" s="88" t="n">
        <v>2359</v>
      </c>
      <c r="H808" s="87" t="n">
        <f aca="false">(F808/G808)*100</f>
        <v>12.7172530733362</v>
      </c>
      <c r="I808" s="88" t="n">
        <v>15</v>
      </c>
      <c r="J808" s="87" t="n">
        <f aca="false">C808*L808</f>
        <v>0.352</v>
      </c>
      <c r="K808" s="86" t="n">
        <f aca="false">J808*3.67</f>
        <v>1.29184</v>
      </c>
      <c r="L808" s="86" t="n">
        <v>0.44</v>
      </c>
      <c r="M808" s="87" t="n">
        <f aca="false">(N808*O808)+(P808+Q808+R808)</f>
        <v>979.8</v>
      </c>
      <c r="N808" s="62" t="n">
        <v>416</v>
      </c>
      <c r="O808" s="0" t="n">
        <f aca="false">IF(Z808="Дизельное топливо",2.6,
 IF(Z808="Бензин",2.3,
 IF(Z808="Минеральные удобрения",0.89, IF(Z808="Пестициды",4.93,
 IF(Z808="Электроэнергия",0.5,"Введите коректное значение" )))))</f>
        <v>2.3</v>
      </c>
      <c r="P808" s="88" t="n">
        <v>14</v>
      </c>
      <c r="Q808" s="88" t="n">
        <v>1</v>
      </c>
      <c r="R808" s="88" t="n">
        <v>8</v>
      </c>
      <c r="S808" s="86" t="n">
        <f aca="false">M808+J808+E808+H808</f>
        <v>993.675503073336</v>
      </c>
      <c r="T808" s="86"/>
      <c r="U808" s="87" t="n">
        <f aca="false">J808-S808</f>
        <v>-993.323503073336</v>
      </c>
      <c r="V808" s="88" t="n">
        <v>46000</v>
      </c>
      <c r="W808" s="73" t="n">
        <v>6.44</v>
      </c>
      <c r="X808" s="87" t="n">
        <f aca="false">(W808+S808)/V808*100</f>
        <v>2.17416413711595</v>
      </c>
      <c r="Y808" s="0" t="str">
        <f aca="false">IF(AB808=1,"Предпосевная обработка",IF(AB808=2,"Внесение удобрений",IF(AB808=3,"Уборка","Введите коректное значение")))</f>
        <v>Введите коректное значение</v>
      </c>
      <c r="Z808" s="0" t="s">
        <v>135</v>
      </c>
      <c r="AA808" s="86"/>
      <c r="AI808" s="88"/>
    </row>
    <row r="809" customFormat="false" ht="15" hidden="false" customHeight="false" outlineLevel="0" collapsed="false">
      <c r="A809" s="59" t="n">
        <v>807</v>
      </c>
      <c r="B809" s="0" t="s">
        <v>136</v>
      </c>
      <c r="C809" s="85" t="n">
        <v>1.3</v>
      </c>
      <c r="D809" s="86" t="n">
        <v>0.645</v>
      </c>
      <c r="E809" s="87" t="n">
        <f aca="false">D809/C809</f>
        <v>0.496153846153846</v>
      </c>
      <c r="F809" s="88" t="n">
        <f aca="false">IF(B809="Предпосевная обработка",300,IF(B809="Внесение удобрений",90,IF(B809="Уборка",1893,"Введите коректное значение")))</f>
        <v>300</v>
      </c>
      <c r="G809" s="88" t="n">
        <v>2378</v>
      </c>
      <c r="H809" s="87" t="n">
        <f aca="false">(F809/G809)*100</f>
        <v>12.6156433978133</v>
      </c>
      <c r="I809" s="88" t="n">
        <v>23</v>
      </c>
      <c r="J809" s="87" t="n">
        <f aca="false">C809*L809</f>
        <v>0.572</v>
      </c>
      <c r="K809" s="86" t="n">
        <f aca="false">J809*3.67</f>
        <v>2.09924</v>
      </c>
      <c r="L809" s="86" t="n">
        <v>0.44</v>
      </c>
      <c r="M809" s="87" t="n">
        <f aca="false">(N809*O809)+(P809+Q809+R809)</f>
        <v>175</v>
      </c>
      <c r="N809" s="62" t="n">
        <v>302</v>
      </c>
      <c r="O809" s="0" t="n">
        <f aca="false">IF(Z809="Дизельное топливо",2.6,
 IF(Z809="Бензин",2.3,
 IF(Z809="Минеральные удобрения",0.89, IF(Z809="Пестициды",4.93,
 IF(Z809="Электроэнергия",0.5,"Введите коректное значение" )))))</f>
        <v>0.5</v>
      </c>
      <c r="P809" s="88" t="n">
        <v>14</v>
      </c>
      <c r="Q809" s="88" t="n">
        <v>1</v>
      </c>
      <c r="R809" s="88" t="n">
        <v>9</v>
      </c>
      <c r="S809" s="86" t="n">
        <f aca="false">M809+J809+E809+H809</f>
        <v>188.683797243967</v>
      </c>
      <c r="T809" s="86"/>
      <c r="U809" s="87" t="n">
        <f aca="false">J809-S809</f>
        <v>-188.111797243967</v>
      </c>
      <c r="V809" s="88" t="n">
        <v>62000</v>
      </c>
      <c r="W809" s="73" t="n">
        <v>4.914</v>
      </c>
      <c r="X809" s="87" t="n">
        <f aca="false">(W809+S809)/V809*100</f>
        <v>0.312254511683818</v>
      </c>
      <c r="Y809" s="0" t="str">
        <f aca="false">IF(AB809=1,"Предпосевная обработка",IF(AB809=2,"Внесение удобрений",IF(AB809=3,"Уборка","Введите коректное значение")))</f>
        <v>Введите коректное значение</v>
      </c>
      <c r="Z809" s="0" t="s">
        <v>139</v>
      </c>
      <c r="AA809" s="86"/>
      <c r="AI809" s="88"/>
    </row>
    <row r="810" customFormat="false" ht="15" hidden="false" customHeight="false" outlineLevel="0" collapsed="false">
      <c r="A810" s="59" t="n">
        <v>808</v>
      </c>
      <c r="B810" s="0" t="s">
        <v>132</v>
      </c>
      <c r="C810" s="85" t="n">
        <v>0.9</v>
      </c>
      <c r="D810" s="86" t="n">
        <v>0.645</v>
      </c>
      <c r="E810" s="87" t="n">
        <f aca="false">D810/C810</f>
        <v>0.716666666666667</v>
      </c>
      <c r="F810" s="88" t="n">
        <f aca="false">IF(B810="Предпосевная обработка",300,IF(B810="Внесение удобрений",90,IF(B810="Уборка",1893,"Введите коректное значение")))</f>
        <v>1893</v>
      </c>
      <c r="G810" s="88" t="n">
        <v>2211</v>
      </c>
      <c r="H810" s="87" t="n">
        <f aca="false">(F810/G810)*100</f>
        <v>85.61736770692</v>
      </c>
      <c r="I810" s="88" t="n">
        <v>22</v>
      </c>
      <c r="J810" s="87" t="n">
        <f aca="false">C810*L810</f>
        <v>0.396</v>
      </c>
      <c r="K810" s="86" t="n">
        <f aca="false">J810*3.67</f>
        <v>1.45332</v>
      </c>
      <c r="L810" s="86" t="n">
        <v>0.44</v>
      </c>
      <c r="M810" s="87" t="n">
        <f aca="false">(N810*O810)+(P810+Q810+R810)</f>
        <v>255</v>
      </c>
      <c r="N810" s="62" t="n">
        <v>466</v>
      </c>
      <c r="O810" s="0" t="n">
        <f aca="false">IF(Z810="Дизельное топливо",2.6,
 IF(Z810="Бензин",2.3,
 IF(Z810="Минеральные удобрения",0.89, IF(Z810="Пестициды",4.93,
 IF(Z810="Электроэнергия",0.5,"Введите коректное значение" )))))</f>
        <v>0.5</v>
      </c>
      <c r="P810" s="88" t="n">
        <v>12</v>
      </c>
      <c r="Q810" s="88" t="n">
        <v>1</v>
      </c>
      <c r="R810" s="88" t="n">
        <v>9</v>
      </c>
      <c r="S810" s="86" t="n">
        <f aca="false">M810+J810+E810+H810</f>
        <v>341.730034373587</v>
      </c>
      <c r="T810" s="86"/>
      <c r="U810" s="87" t="n">
        <f aca="false">J810-S810</f>
        <v>-341.334034373587</v>
      </c>
      <c r="V810" s="88" t="n">
        <v>46000</v>
      </c>
      <c r="W810" s="73" t="n">
        <v>4.35</v>
      </c>
      <c r="X810" s="87" t="n">
        <f aca="false">(W810+S810)/V810*100</f>
        <v>0.752347900812145</v>
      </c>
      <c r="Y810" s="0" t="str">
        <f aca="false">IF(AB810=1,"Предпосевная обработка",IF(AB810=2,"Внесение удобрений",IF(AB810=3,"Уборка","Введите коректное значение")))</f>
        <v>Введите коректное значение</v>
      </c>
      <c r="Z810" s="0" t="s">
        <v>139</v>
      </c>
      <c r="AA810" s="86"/>
      <c r="AI810" s="88"/>
    </row>
    <row r="811" customFormat="false" ht="15" hidden="false" customHeight="false" outlineLevel="0" collapsed="false">
      <c r="A811" s="59" t="n">
        <v>809</v>
      </c>
      <c r="B811" s="0" t="s">
        <v>136</v>
      </c>
      <c r="C811" s="85" t="n">
        <v>3.3</v>
      </c>
      <c r="D811" s="86" t="n">
        <v>0.645</v>
      </c>
      <c r="E811" s="87" t="n">
        <f aca="false">D811/C811</f>
        <v>0.195454545454545</v>
      </c>
      <c r="F811" s="88" t="n">
        <f aca="false">IF(B811="Предпосевная обработка",300,IF(B811="Внесение удобрений",90,IF(B811="Уборка",1893,"Введите коректное значение")))</f>
        <v>300</v>
      </c>
      <c r="G811" s="88" t="n">
        <v>2047</v>
      </c>
      <c r="H811" s="87" t="n">
        <f aca="false">(F811/G811)*100</f>
        <v>14.6555935515388</v>
      </c>
      <c r="I811" s="88" t="n">
        <v>18</v>
      </c>
      <c r="J811" s="87" t="n">
        <f aca="false">C811*L811</f>
        <v>1.452</v>
      </c>
      <c r="K811" s="86" t="n">
        <f aca="false">J811*3.67</f>
        <v>5.32884</v>
      </c>
      <c r="L811" s="86" t="n">
        <v>0.44</v>
      </c>
      <c r="M811" s="87" t="n">
        <f aca="false">(N811*O811)+(P811+Q811+R811)</f>
        <v>156.95</v>
      </c>
      <c r="N811" s="62" t="n">
        <v>155</v>
      </c>
      <c r="O811" s="0" t="n">
        <f aca="false">IF(Z811="Дизельное топливо",2.6,
 IF(Z811="Бензин",2.3,
 IF(Z811="Минеральные удобрения",0.89, IF(Z811="Пестициды",4.93,
 IF(Z811="Электроэнергия",0.5,"Введите коректное значение" )))))</f>
        <v>0.89</v>
      </c>
      <c r="P811" s="88" t="n">
        <v>10</v>
      </c>
      <c r="Q811" s="88" t="n">
        <v>2</v>
      </c>
      <c r="R811" s="88" t="n">
        <v>7</v>
      </c>
      <c r="S811" s="86" t="n">
        <f aca="false">M811+J811+E811+H811</f>
        <v>173.253048096993</v>
      </c>
      <c r="T811" s="86"/>
      <c r="U811" s="87" t="n">
        <f aca="false">J811-S811</f>
        <v>-171.801048096993</v>
      </c>
      <c r="V811" s="88" t="n">
        <v>46000</v>
      </c>
      <c r="W811" s="73" t="n">
        <v>5.146</v>
      </c>
      <c r="X811" s="87" t="n">
        <f aca="false">(W811+S811)/V811*100</f>
        <v>0.387824017602159</v>
      </c>
      <c r="Y811" s="0" t="str">
        <f aca="false">IF(AB811=1,"Предпосевная обработка",IF(AB811=2,"Внесение удобрений",IF(AB811=3,"Уборка","Введите коректное значение")))</f>
        <v>Введите коректное значение</v>
      </c>
      <c r="Z811" s="0" t="s">
        <v>133</v>
      </c>
      <c r="AA811" s="86"/>
      <c r="AI811" s="88"/>
    </row>
    <row r="812" customFormat="false" ht="15" hidden="false" customHeight="false" outlineLevel="0" collapsed="false">
      <c r="A812" s="59" t="n">
        <v>810</v>
      </c>
      <c r="B812" s="0" t="s">
        <v>136</v>
      </c>
      <c r="C812" s="85" t="n">
        <v>5</v>
      </c>
      <c r="D812" s="86" t="n">
        <v>0.645</v>
      </c>
      <c r="E812" s="87" t="n">
        <f aca="false">D812/C812</f>
        <v>0.129</v>
      </c>
      <c r="F812" s="88" t="n">
        <f aca="false">IF(B812="Предпосевная обработка",300,IF(B812="Внесение удобрений",90,IF(B812="Уборка",1893,"Введите коректное значение")))</f>
        <v>300</v>
      </c>
      <c r="G812" s="88" t="n">
        <v>2142</v>
      </c>
      <c r="H812" s="87" t="n">
        <f aca="false">(F812/G812)*100</f>
        <v>14.0056022408964</v>
      </c>
      <c r="I812" s="88" t="n">
        <v>28</v>
      </c>
      <c r="J812" s="87" t="n">
        <f aca="false">C812*L812</f>
        <v>2.2</v>
      </c>
      <c r="K812" s="86" t="n">
        <f aca="false">J812*3.67</f>
        <v>8.074</v>
      </c>
      <c r="L812" s="86" t="n">
        <v>0.44</v>
      </c>
      <c r="M812" s="87" t="n">
        <f aca="false">(N812*O812)+(P812+Q812+R812)</f>
        <v>859.6</v>
      </c>
      <c r="N812" s="62" t="n">
        <v>321</v>
      </c>
      <c r="O812" s="0" t="n">
        <f aca="false">IF(Z812="Дизельное топливо",2.6,
 IF(Z812="Бензин",2.3,
 IF(Z812="Минеральные удобрения",0.89, IF(Z812="Пестициды",4.93,
 IF(Z812="Электроэнергия",0.5,"Введите коректное значение" )))))</f>
        <v>2.6</v>
      </c>
      <c r="P812" s="88" t="n">
        <v>14</v>
      </c>
      <c r="Q812" s="88" t="n">
        <v>2</v>
      </c>
      <c r="R812" s="88" t="n">
        <v>9</v>
      </c>
      <c r="S812" s="86" t="n">
        <f aca="false">M812+J812+E812+H812</f>
        <v>875.934602240896</v>
      </c>
      <c r="T812" s="86"/>
      <c r="U812" s="87" t="n">
        <f aca="false">J812-S812</f>
        <v>-873.734602240896</v>
      </c>
      <c r="V812" s="88" t="n">
        <v>64000</v>
      </c>
      <c r="W812" s="73" t="n">
        <v>4.836</v>
      </c>
      <c r="X812" s="87" t="n">
        <f aca="false">(W812+S812)/V812*100</f>
        <v>1.3762040660014</v>
      </c>
      <c r="Y812" s="0" t="str">
        <f aca="false">IF(AB812=1,"Предпосевная обработка",IF(AB812=2,"Внесение удобрений",IF(AB812=3,"Уборка","Введите коректное значение")))</f>
        <v>Введите коректное значение</v>
      </c>
      <c r="Z812" s="0" t="s">
        <v>137</v>
      </c>
      <c r="AA812" s="86"/>
      <c r="AI812" s="88"/>
    </row>
    <row r="813" customFormat="false" ht="15" hidden="false" customHeight="false" outlineLevel="0" collapsed="false">
      <c r="A813" s="59" t="n">
        <v>811</v>
      </c>
      <c r="B813" s="0" t="s">
        <v>136</v>
      </c>
      <c r="C813" s="85" t="n">
        <v>1.3</v>
      </c>
      <c r="D813" s="86" t="n">
        <v>0.645</v>
      </c>
      <c r="E813" s="87" t="n">
        <f aca="false">D813/C813</f>
        <v>0.496153846153846</v>
      </c>
      <c r="F813" s="88" t="n">
        <f aca="false">IF(B813="Предпосевная обработка",300,IF(B813="Внесение удобрений",90,IF(B813="Уборка",1893,"Введите коректное значение")))</f>
        <v>300</v>
      </c>
      <c r="G813" s="88" t="n">
        <v>2425</v>
      </c>
      <c r="H813" s="87" t="n">
        <f aca="false">(F813/G813)*100</f>
        <v>12.3711340206186</v>
      </c>
      <c r="I813" s="88" t="n">
        <v>10</v>
      </c>
      <c r="J813" s="87" t="n">
        <f aca="false">C813*L813</f>
        <v>0.572</v>
      </c>
      <c r="K813" s="86" t="n">
        <f aca="false">J813*3.67</f>
        <v>2.09924</v>
      </c>
      <c r="L813" s="86" t="n">
        <v>0.44</v>
      </c>
      <c r="M813" s="87" t="n">
        <f aca="false">(N813*O813)+(P813+Q813+R813)</f>
        <v>227</v>
      </c>
      <c r="N813" s="62" t="n">
        <v>404</v>
      </c>
      <c r="O813" s="0" t="n">
        <f aca="false">IF(Z813="Дизельное топливо",2.6,
 IF(Z813="Бензин",2.3,
 IF(Z813="Минеральные удобрения",0.89, IF(Z813="Пестициды",4.93,
 IF(Z813="Электроэнергия",0.5,"Введите коректное значение" )))))</f>
        <v>0.5</v>
      </c>
      <c r="P813" s="88" t="n">
        <v>15</v>
      </c>
      <c r="Q813" s="88" t="n">
        <v>1</v>
      </c>
      <c r="R813" s="88" t="n">
        <v>9</v>
      </c>
      <c r="S813" s="86" t="n">
        <f aca="false">M813+J813+E813+H813</f>
        <v>240.439287866772</v>
      </c>
      <c r="T813" s="86"/>
      <c r="U813" s="87" t="n">
        <f aca="false">J813-S813</f>
        <v>-239.867287866772</v>
      </c>
      <c r="V813" s="88" t="n">
        <v>51000</v>
      </c>
      <c r="W813" s="73" t="n">
        <v>5.525</v>
      </c>
      <c r="X813" s="87" t="n">
        <f aca="false">(W813+S813)/V813*100</f>
        <v>0.482282917385828</v>
      </c>
      <c r="Y813" s="0" t="str">
        <f aca="false">IF(AB813=1,"Предпосевная обработка",IF(AB813=2,"Внесение удобрений",IF(AB813=3,"Уборка","Введите коректное значение")))</f>
        <v>Введите коректное значение</v>
      </c>
      <c r="Z813" s="0" t="s">
        <v>139</v>
      </c>
      <c r="AA813" s="86"/>
      <c r="AI813" s="88"/>
    </row>
    <row r="814" customFormat="false" ht="15" hidden="false" customHeight="false" outlineLevel="0" collapsed="false">
      <c r="A814" s="59" t="n">
        <v>812</v>
      </c>
      <c r="B814" s="0" t="s">
        <v>134</v>
      </c>
      <c r="C814" s="85" t="n">
        <v>4.7</v>
      </c>
      <c r="D814" s="86" t="n">
        <v>0.645</v>
      </c>
      <c r="E814" s="87" t="n">
        <f aca="false">D814/C814</f>
        <v>0.137234042553192</v>
      </c>
      <c r="F814" s="88" t="n">
        <f aca="false">IF(B814="Предпосевная обработка",300,IF(B814="Внесение удобрений",90,IF(B814="Уборка",1893,"Введите коректное значение")))</f>
        <v>90</v>
      </c>
      <c r="G814" s="88" t="n">
        <v>2018</v>
      </c>
      <c r="H814" s="87" t="n">
        <f aca="false">(F814/G814)*100</f>
        <v>4.45986124876115</v>
      </c>
      <c r="I814" s="88" t="n">
        <v>19</v>
      </c>
      <c r="J814" s="87" t="n">
        <f aca="false">C814*L814</f>
        <v>2.068</v>
      </c>
      <c r="K814" s="86" t="n">
        <f aca="false">J814*3.67</f>
        <v>7.58956</v>
      </c>
      <c r="L814" s="86" t="n">
        <v>0.44</v>
      </c>
      <c r="M814" s="87" t="n">
        <f aca="false">(N814*O814)+(P814+Q814+R814)</f>
        <v>569.4</v>
      </c>
      <c r="N814" s="62" t="n">
        <v>238</v>
      </c>
      <c r="O814" s="0" t="n">
        <f aca="false">IF(Z814="Дизельное топливо",2.6,
 IF(Z814="Бензин",2.3,
 IF(Z814="Минеральные удобрения",0.89, IF(Z814="Пестициды",4.93,
 IF(Z814="Электроэнергия",0.5,"Введите коректное значение" )))))</f>
        <v>2.3</v>
      </c>
      <c r="P814" s="88" t="n">
        <v>13</v>
      </c>
      <c r="Q814" s="88" t="n">
        <v>1</v>
      </c>
      <c r="R814" s="88" t="n">
        <v>8</v>
      </c>
      <c r="S814" s="86" t="n">
        <f aca="false">M814+J814+E814+H814</f>
        <v>576.065095291314</v>
      </c>
      <c r="T814" s="86"/>
      <c r="U814" s="87" t="n">
        <f aca="false">J814-S814</f>
        <v>-573.997095291314</v>
      </c>
      <c r="V814" s="88" t="n">
        <v>63000</v>
      </c>
      <c r="W814" s="73" t="n">
        <v>4.459</v>
      </c>
      <c r="X814" s="87" t="n">
        <f aca="false">(W814+S814)/V814*100</f>
        <v>0.921466817922721</v>
      </c>
      <c r="Y814" s="0" t="str">
        <f aca="false">IF(AB814=1,"Предпосевная обработка",IF(AB814=2,"Внесение удобрений",IF(AB814=3,"Уборка","Введите коректное значение")))</f>
        <v>Введите коректное значение</v>
      </c>
      <c r="Z814" s="0" t="s">
        <v>135</v>
      </c>
      <c r="AA814" s="86"/>
      <c r="AI814" s="88"/>
    </row>
    <row r="815" customFormat="false" ht="15" hidden="false" customHeight="false" outlineLevel="0" collapsed="false">
      <c r="A815" s="59" t="n">
        <v>813</v>
      </c>
      <c r="B815" s="0" t="s">
        <v>132</v>
      </c>
      <c r="C815" s="85" t="n">
        <v>4.4</v>
      </c>
      <c r="D815" s="86" t="n">
        <v>0.645</v>
      </c>
      <c r="E815" s="87" t="n">
        <f aca="false">D815/C815</f>
        <v>0.146590909090909</v>
      </c>
      <c r="F815" s="88" t="n">
        <f aca="false">IF(B815="Предпосевная обработка",300,IF(B815="Внесение удобрений",90,IF(B815="Уборка",1893,"Введите коректное значение")))</f>
        <v>1893</v>
      </c>
      <c r="G815" s="88" t="n">
        <v>2394</v>
      </c>
      <c r="H815" s="87" t="n">
        <f aca="false">(F815/G815)*100</f>
        <v>79.0726817042607</v>
      </c>
      <c r="I815" s="88" t="n">
        <v>13</v>
      </c>
      <c r="J815" s="87" t="n">
        <f aca="false">C815*L815</f>
        <v>1.936</v>
      </c>
      <c r="K815" s="86" t="n">
        <f aca="false">J815*3.67</f>
        <v>7.10512</v>
      </c>
      <c r="L815" s="86" t="n">
        <v>0.44</v>
      </c>
      <c r="M815" s="87" t="n">
        <f aca="false">(N815*O815)+(P815+Q815+R815)</f>
        <v>787.9</v>
      </c>
      <c r="N815" s="62" t="n">
        <v>333</v>
      </c>
      <c r="O815" s="0" t="n">
        <f aca="false">IF(Z815="Дизельное топливо",2.6,
 IF(Z815="Бензин",2.3,
 IF(Z815="Минеральные удобрения",0.89, IF(Z815="Пестициды",4.93,
 IF(Z815="Электроэнергия",0.5,"Введите коректное значение" )))))</f>
        <v>2.3</v>
      </c>
      <c r="P815" s="88" t="n">
        <v>11</v>
      </c>
      <c r="Q815" s="88" t="n">
        <v>2</v>
      </c>
      <c r="R815" s="88" t="n">
        <v>9</v>
      </c>
      <c r="S815" s="86" t="n">
        <f aca="false">M815+J815+E815+H815</f>
        <v>869.055272613352</v>
      </c>
      <c r="T815" s="86"/>
      <c r="U815" s="87" t="n">
        <f aca="false">J815-S815</f>
        <v>-867.119272613352</v>
      </c>
      <c r="V815" s="88" t="n">
        <v>56000</v>
      </c>
      <c r="W815" s="73" t="n">
        <v>7.144</v>
      </c>
      <c r="X815" s="87" t="n">
        <f aca="false">(W815+S815)/V815*100</f>
        <v>1.56464155823813</v>
      </c>
      <c r="Y815" s="0" t="str">
        <f aca="false">IF(AB815=1,"Предпосевная обработка",IF(AB815=2,"Внесение удобрений",IF(AB815=3,"Уборка","Введите коректное значение")))</f>
        <v>Введите коректное значение</v>
      </c>
      <c r="Z815" s="0" t="s">
        <v>135</v>
      </c>
      <c r="AA815" s="86"/>
      <c r="AI815" s="88"/>
    </row>
    <row r="816" customFormat="false" ht="15" hidden="false" customHeight="false" outlineLevel="0" collapsed="false">
      <c r="A816" s="59" t="n">
        <v>814</v>
      </c>
      <c r="B816" s="0" t="s">
        <v>136</v>
      </c>
      <c r="C816" s="85" t="n">
        <v>1.8</v>
      </c>
      <c r="D816" s="86" t="n">
        <v>0.645</v>
      </c>
      <c r="E816" s="87" t="n">
        <f aca="false">D816/C816</f>
        <v>0.358333333333333</v>
      </c>
      <c r="F816" s="88" t="n">
        <f aca="false">IF(B816="Предпосевная обработка",300,IF(B816="Внесение удобрений",90,IF(B816="Уборка",1893,"Введите коректное значение")))</f>
        <v>300</v>
      </c>
      <c r="G816" s="88" t="n">
        <v>2195</v>
      </c>
      <c r="H816" s="87" t="n">
        <f aca="false">(F816/G816)*100</f>
        <v>13.6674259681093</v>
      </c>
      <c r="I816" s="88" t="n">
        <v>13</v>
      </c>
      <c r="J816" s="87" t="n">
        <f aca="false">C816*L816</f>
        <v>0.792</v>
      </c>
      <c r="K816" s="86" t="n">
        <f aca="false">J816*3.67</f>
        <v>2.90664</v>
      </c>
      <c r="L816" s="86" t="n">
        <v>0.44</v>
      </c>
      <c r="M816" s="87" t="n">
        <f aca="false">(N816*O816)+(P816+Q816+R816)</f>
        <v>392.8</v>
      </c>
      <c r="N816" s="62" t="n">
        <v>420</v>
      </c>
      <c r="O816" s="0" t="n">
        <f aca="false">IF(Z816="Дизельное топливо",2.6,
 IF(Z816="Бензин",2.3,
 IF(Z816="Минеральные удобрения",0.89, IF(Z816="Пестициды",4.93,
 IF(Z816="Электроэнергия",0.5,"Введите коректное значение" )))))</f>
        <v>0.89</v>
      </c>
      <c r="P816" s="88" t="n">
        <v>11</v>
      </c>
      <c r="Q816" s="88" t="n">
        <v>1</v>
      </c>
      <c r="R816" s="88" t="n">
        <v>7</v>
      </c>
      <c r="S816" s="86" t="n">
        <f aca="false">M816+J816+E816+H816</f>
        <v>407.617759301443</v>
      </c>
      <c r="T816" s="86"/>
      <c r="U816" s="87" t="n">
        <f aca="false">J816-S816</f>
        <v>-406.825759301443</v>
      </c>
      <c r="V816" s="88" t="n">
        <v>58000</v>
      </c>
      <c r="W816" s="73" t="n">
        <v>4.897</v>
      </c>
      <c r="X816" s="87" t="n">
        <f aca="false">(W816+S816)/V816*100</f>
        <v>0.711232343623177</v>
      </c>
      <c r="Y816" s="0" t="str">
        <f aca="false">IF(AB816=1,"Предпосевная обработка",IF(AB816=2,"Внесение удобрений",IF(AB816=3,"Уборка","Введите коректное значение")))</f>
        <v>Введите коректное значение</v>
      </c>
      <c r="Z816" s="0" t="s">
        <v>133</v>
      </c>
      <c r="AA816" s="86"/>
      <c r="AI816" s="88"/>
    </row>
    <row r="817" customFormat="false" ht="15" hidden="false" customHeight="false" outlineLevel="0" collapsed="false">
      <c r="A817" s="59" t="n">
        <v>815</v>
      </c>
      <c r="B817" s="0" t="s">
        <v>134</v>
      </c>
      <c r="C817" s="85" t="n">
        <v>1</v>
      </c>
      <c r="D817" s="86" t="n">
        <v>0.645</v>
      </c>
      <c r="E817" s="87" t="n">
        <f aca="false">D817/C817</f>
        <v>0.645</v>
      </c>
      <c r="F817" s="88" t="n">
        <f aca="false">IF(B817="Предпосевная обработка",300,IF(B817="Внесение удобрений",90,IF(B817="Уборка",1893,"Введите коректное значение")))</f>
        <v>90</v>
      </c>
      <c r="G817" s="88" t="n">
        <v>2187</v>
      </c>
      <c r="H817" s="87" t="n">
        <f aca="false">(F817/G817)*100</f>
        <v>4.11522633744856</v>
      </c>
      <c r="I817" s="88" t="n">
        <v>13</v>
      </c>
      <c r="J817" s="87" t="n">
        <f aca="false">C817*L817</f>
        <v>0.44</v>
      </c>
      <c r="K817" s="86" t="n">
        <f aca="false">J817*3.67</f>
        <v>1.6148</v>
      </c>
      <c r="L817" s="86" t="n">
        <v>0.44</v>
      </c>
      <c r="M817" s="87" t="n">
        <f aca="false">(N817*O817)+(P817+Q817+R817)</f>
        <v>111</v>
      </c>
      <c r="N817" s="62" t="n">
        <v>184</v>
      </c>
      <c r="O817" s="0" t="n">
        <f aca="false">IF(Z817="Дизельное топливо",2.6,
 IF(Z817="Бензин",2.3,
 IF(Z817="Минеральные удобрения",0.89, IF(Z817="Пестициды",4.93,
 IF(Z817="Электроэнергия",0.5,"Введите коректное значение" )))))</f>
        <v>0.5</v>
      </c>
      <c r="P817" s="88" t="n">
        <v>10</v>
      </c>
      <c r="Q817" s="88" t="n">
        <v>2</v>
      </c>
      <c r="R817" s="88" t="n">
        <v>7</v>
      </c>
      <c r="S817" s="86" t="n">
        <f aca="false">M817+J817+E817+H817</f>
        <v>116.200226337449</v>
      </c>
      <c r="T817" s="86"/>
      <c r="U817" s="87" t="n">
        <f aca="false">J817-S817</f>
        <v>-115.760226337449</v>
      </c>
      <c r="V817" s="88" t="n">
        <v>59000</v>
      </c>
      <c r="W817" s="73" t="n">
        <v>4.806</v>
      </c>
      <c r="X817" s="87" t="n">
        <f aca="false">(W817+S817)/V817*100</f>
        <v>0.205095298877031</v>
      </c>
      <c r="Y817" s="0" t="str">
        <f aca="false">IF(AB817=1,"Предпосевная обработка",IF(AB817=2,"Внесение удобрений",IF(AB817=3,"Уборка","Введите коректное значение")))</f>
        <v>Введите коректное значение</v>
      </c>
      <c r="Z817" s="0" t="s">
        <v>139</v>
      </c>
      <c r="AA817" s="86"/>
      <c r="AI817" s="88"/>
    </row>
    <row r="818" customFormat="false" ht="15" hidden="false" customHeight="false" outlineLevel="0" collapsed="false">
      <c r="A818" s="59" t="n">
        <v>816</v>
      </c>
      <c r="B818" s="0" t="s">
        <v>132</v>
      </c>
      <c r="C818" s="85" t="n">
        <v>1.3</v>
      </c>
      <c r="D818" s="86" t="n">
        <v>0.645</v>
      </c>
      <c r="E818" s="87" t="n">
        <f aca="false">D818/C818</f>
        <v>0.496153846153846</v>
      </c>
      <c r="F818" s="88" t="n">
        <f aca="false">IF(B818="Предпосевная обработка",300,IF(B818="Внесение удобрений",90,IF(B818="Уборка",1893,"Введите коректное значение")))</f>
        <v>1893</v>
      </c>
      <c r="G818" s="88" t="n">
        <v>2390</v>
      </c>
      <c r="H818" s="87" t="n">
        <f aca="false">(F818/G818)*100</f>
        <v>79.2050209205021</v>
      </c>
      <c r="I818" s="88" t="n">
        <v>16</v>
      </c>
      <c r="J818" s="87" t="n">
        <f aca="false">C818*L818</f>
        <v>0.572</v>
      </c>
      <c r="K818" s="86" t="n">
        <f aca="false">J818*3.67</f>
        <v>2.09924</v>
      </c>
      <c r="L818" s="86" t="n">
        <v>0.44</v>
      </c>
      <c r="M818" s="87" t="n">
        <f aca="false">(N818*O818)+(P818+Q818+R818)</f>
        <v>262.63</v>
      </c>
      <c r="N818" s="62" t="n">
        <v>267</v>
      </c>
      <c r="O818" s="0" t="n">
        <f aca="false">IF(Z818="Дизельное топливо",2.6,
 IF(Z818="Бензин",2.3,
 IF(Z818="Минеральные удобрения",0.89, IF(Z818="Пестициды",4.93,
 IF(Z818="Электроэнергия",0.5,"Введите коректное значение" )))))</f>
        <v>0.89</v>
      </c>
      <c r="P818" s="88" t="n">
        <v>15</v>
      </c>
      <c r="Q818" s="88" t="n">
        <v>1</v>
      </c>
      <c r="R818" s="88" t="n">
        <v>9</v>
      </c>
      <c r="S818" s="86" t="n">
        <f aca="false">M818+J818+E818+H818</f>
        <v>342.903174766656</v>
      </c>
      <c r="T818" s="86"/>
      <c r="U818" s="87" t="n">
        <f aca="false">J818-S818</f>
        <v>-342.331174766656</v>
      </c>
      <c r="V818" s="88" t="n">
        <v>52000</v>
      </c>
      <c r="W818" s="73" t="n">
        <v>3.608</v>
      </c>
      <c r="X818" s="87" t="n">
        <f aca="false">(W818+S818)/V818*100</f>
        <v>0.666367643782031</v>
      </c>
      <c r="Y818" s="0" t="str">
        <f aca="false">IF(AB818=1,"Предпосевная обработка",IF(AB818=2,"Внесение удобрений",IF(AB818=3,"Уборка","Введите коректное значение")))</f>
        <v>Введите коректное значение</v>
      </c>
      <c r="Z818" s="0" t="s">
        <v>133</v>
      </c>
      <c r="AA818" s="86"/>
      <c r="AI818" s="88"/>
    </row>
    <row r="819" customFormat="false" ht="15" hidden="false" customHeight="false" outlineLevel="0" collapsed="false">
      <c r="A819" s="59" t="n">
        <v>817</v>
      </c>
      <c r="B819" s="0" t="s">
        <v>132</v>
      </c>
      <c r="C819" s="85" t="n">
        <v>0.8</v>
      </c>
      <c r="D819" s="86" t="n">
        <v>0.645</v>
      </c>
      <c r="E819" s="87" t="n">
        <f aca="false">D819/C819</f>
        <v>0.80625</v>
      </c>
      <c r="F819" s="88" t="n">
        <f aca="false">IF(B819="Предпосевная обработка",300,IF(B819="Внесение удобрений",90,IF(B819="Уборка",1893,"Введите коректное значение")))</f>
        <v>1893</v>
      </c>
      <c r="G819" s="88" t="n">
        <v>2055</v>
      </c>
      <c r="H819" s="87" t="n">
        <f aca="false">(F819/G819)*100</f>
        <v>92.1167883211679</v>
      </c>
      <c r="I819" s="88" t="n">
        <v>23</v>
      </c>
      <c r="J819" s="87" t="n">
        <f aca="false">C819*L819</f>
        <v>0.352</v>
      </c>
      <c r="K819" s="86" t="n">
        <f aca="false">J819*3.67</f>
        <v>1.29184</v>
      </c>
      <c r="L819" s="86" t="n">
        <v>0.44</v>
      </c>
      <c r="M819" s="87" t="n">
        <f aca="false">(N819*O819)+(P819+Q819+R819)</f>
        <v>72</v>
      </c>
      <c r="N819" s="62" t="n">
        <v>102</v>
      </c>
      <c r="O819" s="0" t="n">
        <f aca="false">IF(Z819="Дизельное топливо",2.6,
 IF(Z819="Бензин",2.3,
 IF(Z819="Минеральные удобрения",0.89, IF(Z819="Пестициды",4.93,
 IF(Z819="Электроэнергия",0.5,"Введите коректное значение" )))))</f>
        <v>0.5</v>
      </c>
      <c r="P819" s="88" t="n">
        <v>10</v>
      </c>
      <c r="Q819" s="88" t="n">
        <v>2</v>
      </c>
      <c r="R819" s="88" t="n">
        <v>9</v>
      </c>
      <c r="S819" s="86" t="n">
        <f aca="false">M819+J819+E819+H819</f>
        <v>165.275038321168</v>
      </c>
      <c r="T819" s="86"/>
      <c r="U819" s="87" t="n">
        <f aca="false">J819-S819</f>
        <v>-164.923038321168</v>
      </c>
      <c r="V819" s="88" t="n">
        <v>65000</v>
      </c>
      <c r="W819" s="73" t="n">
        <v>3.784</v>
      </c>
      <c r="X819" s="87" t="n">
        <f aca="false">(W819+S819)/V819*100</f>
        <v>0.260090828186412</v>
      </c>
      <c r="Y819" s="0" t="str">
        <f aca="false">IF(AB819=1,"Предпосевная обработка",IF(AB819=2,"Внесение удобрений",IF(AB819=3,"Уборка","Введите коректное значение")))</f>
        <v>Введите коректное значение</v>
      </c>
      <c r="Z819" s="0" t="s">
        <v>139</v>
      </c>
      <c r="AA819" s="86"/>
      <c r="AI819" s="88"/>
    </row>
    <row r="820" customFormat="false" ht="15" hidden="false" customHeight="false" outlineLevel="0" collapsed="false">
      <c r="A820" s="59" t="n">
        <v>818</v>
      </c>
      <c r="B820" s="0" t="s">
        <v>132</v>
      </c>
      <c r="C820" s="85" t="n">
        <v>2.1</v>
      </c>
      <c r="D820" s="86" t="n">
        <v>0.645</v>
      </c>
      <c r="E820" s="87" t="n">
        <f aca="false">D820/C820</f>
        <v>0.307142857142857</v>
      </c>
      <c r="F820" s="88" t="n">
        <f aca="false">IF(B820="Предпосевная обработка",300,IF(B820="Внесение удобрений",90,IF(B820="Уборка",1893,"Введите коректное значение")))</f>
        <v>1893</v>
      </c>
      <c r="G820" s="88" t="n">
        <v>2203</v>
      </c>
      <c r="H820" s="87" t="n">
        <f aca="false">(F820/G820)*100</f>
        <v>85.9282796187018</v>
      </c>
      <c r="I820" s="88" t="n">
        <v>13</v>
      </c>
      <c r="J820" s="87" t="n">
        <f aca="false">C820*L820</f>
        <v>0.924</v>
      </c>
      <c r="K820" s="86" t="n">
        <f aca="false">J820*3.67</f>
        <v>3.39108</v>
      </c>
      <c r="L820" s="86" t="n">
        <v>0.44</v>
      </c>
      <c r="M820" s="87" t="n">
        <f aca="false">(N820*O820)+(P820+Q820+R820)</f>
        <v>284.55</v>
      </c>
      <c r="N820" s="62" t="n">
        <v>295</v>
      </c>
      <c r="O820" s="0" t="n">
        <f aca="false">IF(Z820="Дизельное топливо",2.6,
 IF(Z820="Бензин",2.3,
 IF(Z820="Минеральные удобрения",0.89, IF(Z820="Пестициды",4.93,
 IF(Z820="Электроэнергия",0.5,"Введите коректное значение" )))))</f>
        <v>0.89</v>
      </c>
      <c r="P820" s="88" t="n">
        <v>13</v>
      </c>
      <c r="Q820" s="88" t="n">
        <v>1</v>
      </c>
      <c r="R820" s="88" t="n">
        <v>8</v>
      </c>
      <c r="S820" s="86" t="n">
        <f aca="false">M820+J820+E820+H820</f>
        <v>371.709422475845</v>
      </c>
      <c r="T820" s="86"/>
      <c r="U820" s="87" t="n">
        <f aca="false">J820-S820</f>
        <v>-370.785422475845</v>
      </c>
      <c r="V820" s="88" t="n">
        <v>58000</v>
      </c>
      <c r="W820" s="73" t="n">
        <v>5.808</v>
      </c>
      <c r="X820" s="87" t="n">
        <f aca="false">(W820+S820)/V820*100</f>
        <v>0.650892107716974</v>
      </c>
      <c r="Y820" s="0" t="str">
        <f aca="false">IF(AB820=1,"Предпосевная обработка",IF(AB820=2,"Внесение удобрений",IF(AB820=3,"Уборка","Введите коректное значение")))</f>
        <v>Введите коректное значение</v>
      </c>
      <c r="Z820" s="0" t="s">
        <v>133</v>
      </c>
      <c r="AA820" s="86"/>
      <c r="AI820" s="88"/>
    </row>
    <row r="821" customFormat="false" ht="15" hidden="false" customHeight="false" outlineLevel="0" collapsed="false">
      <c r="A821" s="59" t="n">
        <v>819</v>
      </c>
      <c r="B821" s="0" t="s">
        <v>136</v>
      </c>
      <c r="C821" s="85" t="n">
        <v>4.9</v>
      </c>
      <c r="D821" s="86" t="n">
        <v>0.645</v>
      </c>
      <c r="E821" s="87" t="n">
        <f aca="false">D821/C821</f>
        <v>0.131632653061224</v>
      </c>
      <c r="F821" s="88" t="n">
        <f aca="false">IF(B821="Предпосевная обработка",300,IF(B821="Внесение удобрений",90,IF(B821="Уборка",1893,"Введите коректное значение")))</f>
        <v>300</v>
      </c>
      <c r="G821" s="88" t="n">
        <v>2363</v>
      </c>
      <c r="H821" s="87" t="n">
        <f aca="false">(F821/G821)*100</f>
        <v>12.6957257723233</v>
      </c>
      <c r="I821" s="88" t="n">
        <v>24</v>
      </c>
      <c r="J821" s="87" t="n">
        <f aca="false">C821*L821</f>
        <v>2.156</v>
      </c>
      <c r="K821" s="86" t="n">
        <f aca="false">J821*3.67</f>
        <v>7.91252</v>
      </c>
      <c r="L821" s="86" t="n">
        <v>0.44</v>
      </c>
      <c r="M821" s="87" t="n">
        <f aca="false">(N821*O821)+(P821+Q821+R821)</f>
        <v>377.78</v>
      </c>
      <c r="N821" s="62" t="n">
        <v>402</v>
      </c>
      <c r="O821" s="0" t="n">
        <f aca="false">IF(Z821="Дизельное топливо",2.6,
 IF(Z821="Бензин",2.3,
 IF(Z821="Минеральные удобрения",0.89, IF(Z821="Пестициды",4.93,
 IF(Z821="Электроэнергия",0.5,"Введите коректное значение" )))))</f>
        <v>0.89</v>
      </c>
      <c r="P821" s="88" t="n">
        <v>11</v>
      </c>
      <c r="Q821" s="88" t="n">
        <v>1</v>
      </c>
      <c r="R821" s="88" t="n">
        <v>8</v>
      </c>
      <c r="S821" s="86" t="n">
        <f aca="false">M821+J821+E821+H821</f>
        <v>392.763358425385</v>
      </c>
      <c r="T821" s="86"/>
      <c r="U821" s="87" t="n">
        <f aca="false">J821-S821</f>
        <v>-390.607358425385</v>
      </c>
      <c r="V821" s="88" t="n">
        <v>56000</v>
      </c>
      <c r="W821" s="73" t="n">
        <v>5.934</v>
      </c>
      <c r="X821" s="87" t="n">
        <f aca="false">(W821+S821)/V821*100</f>
        <v>0.711959568616758</v>
      </c>
      <c r="Y821" s="0" t="str">
        <f aca="false">IF(AB821=1,"Предпосевная обработка",IF(AB821=2,"Внесение удобрений",IF(AB821=3,"Уборка","Введите коректное значение")))</f>
        <v>Введите коректное значение</v>
      </c>
      <c r="Z821" s="0" t="s">
        <v>133</v>
      </c>
      <c r="AA821" s="86"/>
      <c r="AI821" s="88"/>
    </row>
    <row r="822" customFormat="false" ht="15" hidden="false" customHeight="false" outlineLevel="0" collapsed="false">
      <c r="A822" s="59" t="n">
        <v>820</v>
      </c>
      <c r="B822" s="0" t="s">
        <v>136</v>
      </c>
      <c r="C822" s="85" t="n">
        <v>3.5</v>
      </c>
      <c r="D822" s="86" t="n">
        <v>0.645</v>
      </c>
      <c r="E822" s="87" t="n">
        <f aca="false">D822/C822</f>
        <v>0.184285714285714</v>
      </c>
      <c r="F822" s="88" t="n">
        <f aca="false">IF(B822="Предпосевная обработка",300,IF(B822="Внесение удобрений",90,IF(B822="Уборка",1893,"Введите коректное значение")))</f>
        <v>300</v>
      </c>
      <c r="G822" s="88" t="n">
        <v>2316</v>
      </c>
      <c r="H822" s="87" t="n">
        <f aca="false">(F822/G822)*100</f>
        <v>12.9533678756477</v>
      </c>
      <c r="I822" s="88" t="n">
        <v>18</v>
      </c>
      <c r="J822" s="87" t="n">
        <f aca="false">C822*L822</f>
        <v>1.54</v>
      </c>
      <c r="K822" s="86" t="n">
        <f aca="false">J822*3.67</f>
        <v>5.6518</v>
      </c>
      <c r="L822" s="86" t="n">
        <v>0.44</v>
      </c>
      <c r="M822" s="87" t="n">
        <f aca="false">(N822*O822)+(P822+Q822+R822)</f>
        <v>397.4</v>
      </c>
      <c r="N822" s="62" t="n">
        <v>144</v>
      </c>
      <c r="O822" s="0" t="n">
        <f aca="false">IF(Z822="Дизельное топливо",2.6,
 IF(Z822="Бензин",2.3,
 IF(Z822="Минеральные удобрения",0.89, IF(Z822="Пестициды",4.93,
 IF(Z822="Электроэнергия",0.5,"Введите коректное значение" )))))</f>
        <v>2.6</v>
      </c>
      <c r="P822" s="88" t="n">
        <v>15</v>
      </c>
      <c r="Q822" s="88" t="n">
        <v>1</v>
      </c>
      <c r="R822" s="88" t="n">
        <v>7</v>
      </c>
      <c r="S822" s="86" t="n">
        <f aca="false">M822+J822+E822+H822</f>
        <v>412.077653589933</v>
      </c>
      <c r="T822" s="86"/>
      <c r="U822" s="87" t="n">
        <f aca="false">J822-S822</f>
        <v>-410.537653589933</v>
      </c>
      <c r="V822" s="88" t="n">
        <v>48000</v>
      </c>
      <c r="W822" s="73" t="n">
        <v>3.915</v>
      </c>
      <c r="X822" s="87" t="n">
        <f aca="false">(W822+S822)/V822*100</f>
        <v>0.866651361645695</v>
      </c>
      <c r="Y822" s="0" t="str">
        <f aca="false">IF(AB822=1,"Предпосевная обработка",IF(AB822=2,"Внесение удобрений",IF(AB822=3,"Уборка","Введите коректное значение")))</f>
        <v>Введите коректное значение</v>
      </c>
      <c r="Z822" s="0" t="s">
        <v>137</v>
      </c>
      <c r="AA822" s="86"/>
      <c r="AI822" s="88"/>
    </row>
    <row r="823" customFormat="false" ht="15" hidden="false" customHeight="false" outlineLevel="0" collapsed="false">
      <c r="A823" s="59" t="n">
        <v>821</v>
      </c>
      <c r="B823" s="0" t="s">
        <v>134</v>
      </c>
      <c r="C823" s="85" t="n">
        <v>2.3</v>
      </c>
      <c r="D823" s="86" t="n">
        <v>0.645</v>
      </c>
      <c r="E823" s="87" t="n">
        <f aca="false">D823/C823</f>
        <v>0.280434782608696</v>
      </c>
      <c r="F823" s="88" t="n">
        <f aca="false">IF(B823="Предпосевная обработка",300,IF(B823="Внесение удобрений",90,IF(B823="Уборка",1893,"Введите коректное значение")))</f>
        <v>90</v>
      </c>
      <c r="G823" s="88" t="n">
        <v>2150</v>
      </c>
      <c r="H823" s="87" t="n">
        <f aca="false">(F823/G823)*100</f>
        <v>4.18604651162791</v>
      </c>
      <c r="I823" s="88" t="n">
        <v>16</v>
      </c>
      <c r="J823" s="87" t="n">
        <f aca="false">C823*L823</f>
        <v>1.012</v>
      </c>
      <c r="K823" s="86" t="n">
        <f aca="false">J823*3.67</f>
        <v>3.71404</v>
      </c>
      <c r="L823" s="86" t="n">
        <v>0.44</v>
      </c>
      <c r="M823" s="87" t="n">
        <f aca="false">(N823*O823)+(P823+Q823+R823)</f>
        <v>84.5</v>
      </c>
      <c r="N823" s="62" t="n">
        <v>123</v>
      </c>
      <c r="O823" s="0" t="n">
        <f aca="false">IF(Z823="Дизельное топливо",2.6,
 IF(Z823="Бензин",2.3,
 IF(Z823="Минеральные удобрения",0.89, IF(Z823="Пестициды",4.93,
 IF(Z823="Электроэнергия",0.5,"Введите коректное значение" )))))</f>
        <v>0.5</v>
      </c>
      <c r="P823" s="88" t="n">
        <v>13</v>
      </c>
      <c r="Q823" s="88" t="n">
        <v>2</v>
      </c>
      <c r="R823" s="88" t="n">
        <v>8</v>
      </c>
      <c r="S823" s="86" t="n">
        <f aca="false">M823+J823+E823+H823</f>
        <v>89.9784812942366</v>
      </c>
      <c r="T823" s="86"/>
      <c r="U823" s="87" t="n">
        <f aca="false">J823-S823</f>
        <v>-88.9664812942366</v>
      </c>
      <c r="V823" s="88" t="n">
        <v>64000</v>
      </c>
      <c r="W823" s="73" t="n">
        <v>6.46</v>
      </c>
      <c r="X823" s="87" t="n">
        <f aca="false">(W823+S823)/V823*100</f>
        <v>0.150685127022245</v>
      </c>
      <c r="Y823" s="0" t="str">
        <f aca="false">IF(AB823=1,"Предпосевная обработка",IF(AB823=2,"Внесение удобрений",IF(AB823=3,"Уборка","Введите коректное значение")))</f>
        <v>Введите коректное значение</v>
      </c>
      <c r="Z823" s="0" t="s">
        <v>139</v>
      </c>
      <c r="AA823" s="86"/>
      <c r="AI823" s="88"/>
    </row>
    <row r="824" customFormat="false" ht="15" hidden="false" customHeight="false" outlineLevel="0" collapsed="false">
      <c r="A824" s="59" t="n">
        <v>822</v>
      </c>
      <c r="B824" s="0" t="s">
        <v>136</v>
      </c>
      <c r="C824" s="85" t="n">
        <v>4.4</v>
      </c>
      <c r="D824" s="86" t="n">
        <v>0.645</v>
      </c>
      <c r="E824" s="87" t="n">
        <f aca="false">D824/C824</f>
        <v>0.146590909090909</v>
      </c>
      <c r="F824" s="88" t="n">
        <f aca="false">IF(B824="Предпосевная обработка",300,IF(B824="Внесение удобрений",90,IF(B824="Уборка",1893,"Введите коректное значение")))</f>
        <v>300</v>
      </c>
      <c r="G824" s="88" t="n">
        <v>2217</v>
      </c>
      <c r="H824" s="87" t="n">
        <f aca="false">(F824/G824)*100</f>
        <v>13.531799729364</v>
      </c>
      <c r="I824" s="88" t="n">
        <v>25</v>
      </c>
      <c r="J824" s="87" t="n">
        <f aca="false">C824*L824</f>
        <v>1.936</v>
      </c>
      <c r="K824" s="86" t="n">
        <f aca="false">J824*3.67</f>
        <v>7.10512</v>
      </c>
      <c r="L824" s="86" t="n">
        <v>0.44</v>
      </c>
      <c r="M824" s="87" t="n">
        <f aca="false">(N824*O824)+(P824+Q824+R824)</f>
        <v>339.84</v>
      </c>
      <c r="N824" s="62" t="n">
        <v>356</v>
      </c>
      <c r="O824" s="0" t="n">
        <f aca="false">IF(Z824="Дизельное топливо",2.6,
 IF(Z824="Бензин",2.3,
 IF(Z824="Минеральные удобрения",0.89, IF(Z824="Пестициды",4.93,
 IF(Z824="Электроэнергия",0.5,"Введите коректное значение" )))))</f>
        <v>0.89</v>
      </c>
      <c r="P824" s="88" t="n">
        <v>14</v>
      </c>
      <c r="Q824" s="88" t="n">
        <v>2</v>
      </c>
      <c r="R824" s="88" t="n">
        <v>7</v>
      </c>
      <c r="S824" s="86" t="n">
        <f aca="false">M824+J824+E824+H824</f>
        <v>355.454390638455</v>
      </c>
      <c r="T824" s="86"/>
      <c r="U824" s="87" t="n">
        <f aca="false">J824-S824</f>
        <v>-353.518390638455</v>
      </c>
      <c r="V824" s="88" t="n">
        <v>50000</v>
      </c>
      <c r="W824" s="73" t="n">
        <v>4.224</v>
      </c>
      <c r="X824" s="87" t="n">
        <f aca="false">(W824+S824)/V824*100</f>
        <v>0.71935678127691</v>
      </c>
      <c r="Y824" s="0" t="str">
        <f aca="false">IF(AB824=1,"Предпосевная обработка",IF(AB824=2,"Внесение удобрений",IF(AB824=3,"Уборка","Введите коректное значение")))</f>
        <v>Введите коректное значение</v>
      </c>
      <c r="Z824" s="0" t="s">
        <v>133</v>
      </c>
      <c r="AA824" s="86"/>
      <c r="AI824" s="88"/>
    </row>
    <row r="825" customFormat="false" ht="15" hidden="false" customHeight="false" outlineLevel="0" collapsed="false">
      <c r="A825" s="59" t="n">
        <v>823</v>
      </c>
      <c r="B825" s="0" t="s">
        <v>136</v>
      </c>
      <c r="C825" s="85" t="n">
        <v>2.4</v>
      </c>
      <c r="D825" s="86" t="n">
        <v>0.645</v>
      </c>
      <c r="E825" s="87" t="n">
        <f aca="false">D825/C825</f>
        <v>0.26875</v>
      </c>
      <c r="F825" s="88" t="n">
        <f aca="false">IF(B825="Предпосевная обработка",300,IF(B825="Внесение удобрений",90,IF(B825="Уборка",1893,"Введите коректное значение")))</f>
        <v>300</v>
      </c>
      <c r="G825" s="88" t="n">
        <v>2462</v>
      </c>
      <c r="H825" s="87" t="n">
        <f aca="false">(F825/G825)*100</f>
        <v>12.1852152721365</v>
      </c>
      <c r="I825" s="88" t="n">
        <v>23</v>
      </c>
      <c r="J825" s="87" t="n">
        <f aca="false">C825*L825</f>
        <v>1.056</v>
      </c>
      <c r="K825" s="86" t="n">
        <f aca="false">J825*3.67</f>
        <v>3.87552</v>
      </c>
      <c r="L825" s="86" t="n">
        <v>0.44</v>
      </c>
      <c r="M825" s="87" t="n">
        <f aca="false">(N825*O825)+(P825+Q825+R825)</f>
        <v>1200.27</v>
      </c>
      <c r="N825" s="62" t="n">
        <v>239</v>
      </c>
      <c r="O825" s="0" t="n">
        <f aca="false">IF(Z825="Дизельное топливо",2.6,
 IF(Z825="Бензин",2.3,
 IF(Z825="Минеральные удобрения",0.89, IF(Z825="Пестициды",4.93,
 IF(Z825="Электроэнергия",0.5,"Введите коректное значение" )))))</f>
        <v>4.93</v>
      </c>
      <c r="P825" s="88" t="n">
        <v>12</v>
      </c>
      <c r="Q825" s="88" t="n">
        <v>1</v>
      </c>
      <c r="R825" s="88" t="n">
        <v>9</v>
      </c>
      <c r="S825" s="86" t="n">
        <f aca="false">M825+J825+E825+H825</f>
        <v>1213.77996527214</v>
      </c>
      <c r="T825" s="86"/>
      <c r="U825" s="87" t="n">
        <f aca="false">J825-S825</f>
        <v>-1212.72396527214</v>
      </c>
      <c r="V825" s="88" t="n">
        <v>57000</v>
      </c>
      <c r="W825" s="73" t="n">
        <v>3.48</v>
      </c>
      <c r="X825" s="87" t="n">
        <f aca="false">(W825+S825)/V825*100</f>
        <v>2.13554379872305</v>
      </c>
      <c r="Y825" s="0" t="str">
        <f aca="false">IF(AB825=1,"Предпосевная обработка",IF(AB825=2,"Внесение удобрений",IF(AB825=3,"Уборка","Введите коректное значение")))</f>
        <v>Введите коректное значение</v>
      </c>
      <c r="Z825" s="0" t="s">
        <v>138</v>
      </c>
      <c r="AA825" s="86"/>
      <c r="AI825" s="88"/>
    </row>
    <row r="826" customFormat="false" ht="15" hidden="false" customHeight="false" outlineLevel="0" collapsed="false">
      <c r="A826" s="59" t="n">
        <v>824</v>
      </c>
      <c r="B826" s="0" t="s">
        <v>134</v>
      </c>
      <c r="C826" s="85" t="n">
        <v>7.1</v>
      </c>
      <c r="D826" s="86" t="n">
        <v>0.645</v>
      </c>
      <c r="E826" s="87" t="n">
        <f aca="false">D826/C826</f>
        <v>0.0908450704225352</v>
      </c>
      <c r="F826" s="88" t="n">
        <f aca="false">IF(B826="Предпосевная обработка",300,IF(B826="Внесение удобрений",90,IF(B826="Уборка",1893,"Введите коректное значение")))</f>
        <v>90</v>
      </c>
      <c r="G826" s="88" t="n">
        <v>2159</v>
      </c>
      <c r="H826" s="87" t="n">
        <f aca="false">(F826/G826)*100</f>
        <v>4.16859657248726</v>
      </c>
      <c r="I826" s="88" t="n">
        <v>14</v>
      </c>
      <c r="J826" s="87" t="n">
        <f aca="false">C826*L826</f>
        <v>3.124</v>
      </c>
      <c r="K826" s="86" t="n">
        <f aca="false">J826*3.67</f>
        <v>11.46508</v>
      </c>
      <c r="L826" s="86" t="n">
        <v>0.44</v>
      </c>
      <c r="M826" s="87" t="n">
        <f aca="false">(N826*O826)+(P826+Q826+R826)</f>
        <v>460</v>
      </c>
      <c r="N826" s="62" t="n">
        <v>170</v>
      </c>
      <c r="O826" s="0" t="n">
        <f aca="false">IF(Z826="Дизельное топливо",2.6,
 IF(Z826="Бензин",2.3,
 IF(Z826="Минеральные удобрения",0.89, IF(Z826="Пестициды",4.93,
 IF(Z826="Электроэнергия",0.5,"Введите коректное значение" )))))</f>
        <v>2.6</v>
      </c>
      <c r="P826" s="88" t="n">
        <v>10</v>
      </c>
      <c r="Q826" s="88" t="n">
        <v>1</v>
      </c>
      <c r="R826" s="88" t="n">
        <v>7</v>
      </c>
      <c r="S826" s="86" t="n">
        <f aca="false">M826+J826+E826+H826</f>
        <v>467.38344164291</v>
      </c>
      <c r="T826" s="86"/>
      <c r="U826" s="87" t="n">
        <f aca="false">J826-S826</f>
        <v>-464.25944164291</v>
      </c>
      <c r="V826" s="88" t="n">
        <v>59000</v>
      </c>
      <c r="W826" s="73" t="n">
        <v>6.072</v>
      </c>
      <c r="X826" s="87" t="n">
        <f aca="false">(W826+S826)/V826*100</f>
        <v>0.80246685024222</v>
      </c>
      <c r="Y826" s="0" t="str">
        <f aca="false">IF(AB826=1,"Предпосевная обработка",IF(AB826=2,"Внесение удобрений",IF(AB826=3,"Уборка","Введите коректное значение")))</f>
        <v>Введите коректное значение</v>
      </c>
      <c r="Z826" s="0" t="s">
        <v>137</v>
      </c>
      <c r="AA826" s="86"/>
      <c r="AI826" s="88"/>
    </row>
    <row r="827" customFormat="false" ht="15" hidden="false" customHeight="false" outlineLevel="0" collapsed="false">
      <c r="A827" s="59" t="n">
        <v>825</v>
      </c>
      <c r="B827" s="0" t="s">
        <v>134</v>
      </c>
      <c r="C827" s="85" t="n">
        <v>1.2</v>
      </c>
      <c r="D827" s="86" t="n">
        <v>0.645</v>
      </c>
      <c r="E827" s="87" t="n">
        <f aca="false">D827/C827</f>
        <v>0.5375</v>
      </c>
      <c r="F827" s="88" t="n">
        <f aca="false">IF(B827="Предпосевная обработка",300,IF(B827="Внесение удобрений",90,IF(B827="Уборка",1893,"Введите коректное значение")))</f>
        <v>90</v>
      </c>
      <c r="G827" s="88" t="n">
        <v>2024</v>
      </c>
      <c r="H827" s="87" t="n">
        <f aca="false">(F827/G827)*100</f>
        <v>4.44664031620553</v>
      </c>
      <c r="I827" s="88" t="n">
        <v>29</v>
      </c>
      <c r="J827" s="87" t="n">
        <f aca="false">C827*L827</f>
        <v>0.528</v>
      </c>
      <c r="K827" s="86" t="n">
        <f aca="false">J827*3.67</f>
        <v>1.93776</v>
      </c>
      <c r="L827" s="86" t="n">
        <v>0.44</v>
      </c>
      <c r="M827" s="87" t="n">
        <f aca="false">(N827*O827)+(P827+Q827+R827)</f>
        <v>1200.27</v>
      </c>
      <c r="N827" s="62" t="n">
        <v>239</v>
      </c>
      <c r="O827" s="0" t="n">
        <f aca="false">IF(Z827="Дизельное топливо",2.6,
 IF(Z827="Бензин",2.3,
 IF(Z827="Минеральные удобрения",0.89, IF(Z827="Пестициды",4.93,
 IF(Z827="Электроэнергия",0.5,"Введите коректное значение" )))))</f>
        <v>4.93</v>
      </c>
      <c r="P827" s="88" t="n">
        <v>13</v>
      </c>
      <c r="Q827" s="88" t="n">
        <v>1</v>
      </c>
      <c r="R827" s="88" t="n">
        <v>8</v>
      </c>
      <c r="S827" s="86" t="n">
        <f aca="false">M827+J827+E827+H827</f>
        <v>1205.78214031621</v>
      </c>
      <c r="T827" s="86"/>
      <c r="U827" s="87" t="n">
        <f aca="false">J827-S827</f>
        <v>-1205.25414031621</v>
      </c>
      <c r="V827" s="88" t="n">
        <v>52000</v>
      </c>
      <c r="W827" s="73" t="n">
        <v>4.472</v>
      </c>
      <c r="X827" s="87" t="n">
        <f aca="false">(W827+S827)/V827*100</f>
        <v>2.3274118083004</v>
      </c>
      <c r="Y827" s="0" t="str">
        <f aca="false">IF(AB827=1,"Предпосевная обработка",IF(AB827=2,"Внесение удобрений",IF(AB827=3,"Уборка","Введите коректное значение")))</f>
        <v>Введите коректное значение</v>
      </c>
      <c r="Z827" s="0" t="s">
        <v>138</v>
      </c>
      <c r="AA827" s="86"/>
      <c r="AI827" s="88"/>
    </row>
    <row r="828" customFormat="false" ht="15" hidden="false" customHeight="false" outlineLevel="0" collapsed="false">
      <c r="A828" s="59" t="n">
        <v>826</v>
      </c>
      <c r="B828" s="0" t="s">
        <v>132</v>
      </c>
      <c r="C828" s="85" t="n">
        <v>1.3</v>
      </c>
      <c r="D828" s="86" t="n">
        <v>0.645</v>
      </c>
      <c r="E828" s="87" t="n">
        <f aca="false">D828/C828</f>
        <v>0.496153846153846</v>
      </c>
      <c r="F828" s="88" t="n">
        <f aca="false">IF(B828="Предпосевная обработка",300,IF(B828="Внесение удобрений",90,IF(B828="Уборка",1893,"Введите коректное значение")))</f>
        <v>1893</v>
      </c>
      <c r="G828" s="88" t="n">
        <v>2394</v>
      </c>
      <c r="H828" s="87" t="n">
        <f aca="false">(F828/G828)*100</f>
        <v>79.0726817042607</v>
      </c>
      <c r="I828" s="88" t="n">
        <v>16</v>
      </c>
      <c r="J828" s="87" t="n">
        <f aca="false">C828*L828</f>
        <v>0.572</v>
      </c>
      <c r="K828" s="86" t="n">
        <f aca="false">J828*3.67</f>
        <v>2.09924</v>
      </c>
      <c r="L828" s="86" t="n">
        <v>0.44</v>
      </c>
      <c r="M828" s="87" t="n">
        <f aca="false">(N828*O828)+(P828+Q828+R828)</f>
        <v>522.8</v>
      </c>
      <c r="N828" s="62" t="n">
        <v>193</v>
      </c>
      <c r="O828" s="0" t="n">
        <f aca="false">IF(Z828="Дизельное топливо",2.6,
 IF(Z828="Бензин",2.3,
 IF(Z828="Минеральные удобрения",0.89, IF(Z828="Пестициды",4.93,
 IF(Z828="Электроэнергия",0.5,"Введите коректное значение" )))))</f>
        <v>2.6</v>
      </c>
      <c r="P828" s="88" t="n">
        <v>12</v>
      </c>
      <c r="Q828" s="88" t="n">
        <v>2</v>
      </c>
      <c r="R828" s="88" t="n">
        <v>7</v>
      </c>
      <c r="S828" s="86" t="n">
        <f aca="false">M828+J828+E828+H828</f>
        <v>602.940835550415</v>
      </c>
      <c r="T828" s="86"/>
      <c r="U828" s="87" t="n">
        <f aca="false">J828-S828</f>
        <v>-602.368835550415</v>
      </c>
      <c r="V828" s="88" t="n">
        <v>62000</v>
      </c>
      <c r="W828" s="73" t="n">
        <v>5.185</v>
      </c>
      <c r="X828" s="87" t="n">
        <f aca="false">(W828+S828)/V828*100</f>
        <v>0.980848121855507</v>
      </c>
      <c r="Y828" s="0" t="str">
        <f aca="false">IF(AB828=1,"Предпосевная обработка",IF(AB828=2,"Внесение удобрений",IF(AB828=3,"Уборка","Введите коректное значение")))</f>
        <v>Введите коректное значение</v>
      </c>
      <c r="Z828" s="0" t="s">
        <v>137</v>
      </c>
      <c r="AA828" s="86"/>
      <c r="AI828" s="88"/>
    </row>
    <row r="829" customFormat="false" ht="15" hidden="false" customHeight="false" outlineLevel="0" collapsed="false">
      <c r="A829" s="59" t="n">
        <v>827</v>
      </c>
      <c r="B829" s="0" t="s">
        <v>132</v>
      </c>
      <c r="C829" s="85" t="n">
        <v>6.9</v>
      </c>
      <c r="D829" s="86" t="n">
        <v>0.645</v>
      </c>
      <c r="E829" s="87" t="n">
        <f aca="false">D829/C829</f>
        <v>0.0934782608695652</v>
      </c>
      <c r="F829" s="88" t="n">
        <f aca="false">IF(B829="Предпосевная обработка",300,IF(B829="Внесение удобрений",90,IF(B829="Уборка",1893,"Введите коректное значение")))</f>
        <v>1893</v>
      </c>
      <c r="G829" s="88" t="n">
        <v>2391</v>
      </c>
      <c r="H829" s="87" t="n">
        <f aca="false">(F829/G829)*100</f>
        <v>79.1718946047679</v>
      </c>
      <c r="I829" s="88" t="n">
        <v>26</v>
      </c>
      <c r="J829" s="87" t="n">
        <f aca="false">C829*L829</f>
        <v>3.036</v>
      </c>
      <c r="K829" s="86" t="n">
        <f aca="false">J829*3.67</f>
        <v>11.14212</v>
      </c>
      <c r="L829" s="86" t="n">
        <v>0.44</v>
      </c>
      <c r="M829" s="87" t="n">
        <f aca="false">(N829*O829)+(P829+Q829+R829)</f>
        <v>1693.27</v>
      </c>
      <c r="N829" s="62" t="n">
        <v>339</v>
      </c>
      <c r="O829" s="0" t="n">
        <f aca="false">IF(Z829="Дизельное топливо",2.6,
 IF(Z829="Бензин",2.3,
 IF(Z829="Минеральные удобрения",0.89, IF(Z829="Пестициды",4.93,
 IF(Z829="Электроэнергия",0.5,"Введите коректное значение" )))))</f>
        <v>4.93</v>
      </c>
      <c r="P829" s="88" t="n">
        <v>14</v>
      </c>
      <c r="Q829" s="88" t="n">
        <v>1</v>
      </c>
      <c r="R829" s="88" t="n">
        <v>7</v>
      </c>
      <c r="S829" s="86" t="n">
        <f aca="false">M829+J829+E829+H829</f>
        <v>1775.57137286564</v>
      </c>
      <c r="T829" s="86"/>
      <c r="U829" s="87" t="n">
        <f aca="false">J829-S829</f>
        <v>-1772.53537286564</v>
      </c>
      <c r="V829" s="88" t="n">
        <v>60000</v>
      </c>
      <c r="W829" s="73" t="n">
        <v>4.576</v>
      </c>
      <c r="X829" s="87" t="n">
        <f aca="false">(W829+S829)/V829*100</f>
        <v>2.9669122881094</v>
      </c>
      <c r="Y829" s="0" t="str">
        <f aca="false">IF(AB829=1,"Предпосевная обработка",IF(AB829=2,"Внесение удобрений",IF(AB829=3,"Уборка","Введите коректное значение")))</f>
        <v>Введите коректное значение</v>
      </c>
      <c r="Z829" s="0" t="s">
        <v>138</v>
      </c>
      <c r="AA829" s="86"/>
      <c r="AI829" s="88"/>
    </row>
    <row r="830" customFormat="false" ht="15" hidden="false" customHeight="false" outlineLevel="0" collapsed="false">
      <c r="A830" s="59" t="n">
        <v>828</v>
      </c>
      <c r="B830" s="0" t="s">
        <v>132</v>
      </c>
      <c r="C830" s="85" t="n">
        <v>3.5</v>
      </c>
      <c r="D830" s="86" t="n">
        <v>0.645</v>
      </c>
      <c r="E830" s="87" t="n">
        <f aca="false">D830/C830</f>
        <v>0.184285714285714</v>
      </c>
      <c r="F830" s="88" t="n">
        <f aca="false">IF(B830="Предпосевная обработка",300,IF(B830="Внесение удобрений",90,IF(B830="Уборка",1893,"Введите коректное значение")))</f>
        <v>1893</v>
      </c>
      <c r="G830" s="88" t="n">
        <v>2398</v>
      </c>
      <c r="H830" s="87" t="n">
        <f aca="false">(F830/G830)*100</f>
        <v>78.9407839866556</v>
      </c>
      <c r="I830" s="88" t="n">
        <v>15</v>
      </c>
      <c r="J830" s="87" t="n">
        <f aca="false">C830*L830</f>
        <v>1.54</v>
      </c>
      <c r="K830" s="86" t="n">
        <f aca="false">J830*3.67</f>
        <v>5.6518</v>
      </c>
      <c r="L830" s="86" t="n">
        <v>0.44</v>
      </c>
      <c r="M830" s="87" t="n">
        <f aca="false">(N830*O830)+(P830+Q830+R830)</f>
        <v>1588.74</v>
      </c>
      <c r="N830" s="62" t="n">
        <v>318</v>
      </c>
      <c r="O830" s="0" t="n">
        <f aca="false">IF(Z830="Дизельное топливо",2.6,
 IF(Z830="Бензин",2.3,
 IF(Z830="Минеральные удобрения",0.89, IF(Z830="Пестициды",4.93,
 IF(Z830="Электроэнергия",0.5,"Введите коректное значение" )))))</f>
        <v>4.93</v>
      </c>
      <c r="P830" s="88" t="n">
        <v>13</v>
      </c>
      <c r="Q830" s="88" t="n">
        <v>1</v>
      </c>
      <c r="R830" s="88" t="n">
        <v>7</v>
      </c>
      <c r="S830" s="86" t="n">
        <f aca="false">M830+J830+E830+H830</f>
        <v>1669.40506970094</v>
      </c>
      <c r="T830" s="86"/>
      <c r="U830" s="87" t="n">
        <f aca="false">J830-S830</f>
        <v>-1667.86506970094</v>
      </c>
      <c r="V830" s="88" t="n">
        <v>51000</v>
      </c>
      <c r="W830" s="73" t="n">
        <v>4.128</v>
      </c>
      <c r="X830" s="87" t="n">
        <f aca="false">(W830+S830)/V830*100</f>
        <v>3.28143739157047</v>
      </c>
      <c r="Y830" s="0" t="str">
        <f aca="false">IF(AB830=1,"Предпосевная обработка",IF(AB830=2,"Внесение удобрений",IF(AB830=3,"Уборка","Введите коректное значение")))</f>
        <v>Введите коректное значение</v>
      </c>
      <c r="Z830" s="0" t="s">
        <v>138</v>
      </c>
      <c r="AA830" s="86"/>
      <c r="AI830" s="88"/>
    </row>
    <row r="831" customFormat="false" ht="15" hidden="false" customHeight="false" outlineLevel="0" collapsed="false">
      <c r="A831" s="59" t="n">
        <v>829</v>
      </c>
      <c r="B831" s="0" t="s">
        <v>132</v>
      </c>
      <c r="C831" s="85" t="n">
        <v>5</v>
      </c>
      <c r="D831" s="86" t="n">
        <v>0.645</v>
      </c>
      <c r="E831" s="87" t="n">
        <f aca="false">D831/C831</f>
        <v>0.129</v>
      </c>
      <c r="F831" s="88" t="n">
        <f aca="false">IF(B831="Предпосевная обработка",300,IF(B831="Внесение удобрений",90,IF(B831="Уборка",1893,"Введите коректное значение")))</f>
        <v>1893</v>
      </c>
      <c r="G831" s="88" t="n">
        <v>2045</v>
      </c>
      <c r="H831" s="87" t="n">
        <f aca="false">(F831/G831)*100</f>
        <v>92.5672371638142</v>
      </c>
      <c r="I831" s="88" t="n">
        <v>30</v>
      </c>
      <c r="J831" s="87" t="n">
        <f aca="false">C831*L831</f>
        <v>2.2</v>
      </c>
      <c r="K831" s="86" t="n">
        <f aca="false">J831*3.67</f>
        <v>8.074</v>
      </c>
      <c r="L831" s="86" t="n">
        <v>0.44</v>
      </c>
      <c r="M831" s="87" t="n">
        <f aca="false">(N831*O831)+(P831+Q831+R831)</f>
        <v>140.82</v>
      </c>
      <c r="N831" s="62" t="n">
        <v>138</v>
      </c>
      <c r="O831" s="0" t="n">
        <f aca="false">IF(Z831="Дизельное топливо",2.6,
 IF(Z831="Бензин",2.3,
 IF(Z831="Минеральные удобрения",0.89, IF(Z831="Пестициды",4.93,
 IF(Z831="Электроэнергия",0.5,"Введите коректное значение" )))))</f>
        <v>0.89</v>
      </c>
      <c r="P831" s="88" t="n">
        <v>10</v>
      </c>
      <c r="Q831" s="88" t="n">
        <v>1</v>
      </c>
      <c r="R831" s="88" t="n">
        <v>7</v>
      </c>
      <c r="S831" s="86" t="n">
        <f aca="false">M831+J831+E831+H831</f>
        <v>235.716237163814</v>
      </c>
      <c r="T831" s="86"/>
      <c r="U831" s="87" t="n">
        <f aca="false">J831-S831</f>
        <v>-233.516237163814</v>
      </c>
      <c r="V831" s="88" t="n">
        <v>49000</v>
      </c>
      <c r="W831" s="73" t="n">
        <v>5.642</v>
      </c>
      <c r="X831" s="87" t="n">
        <f aca="false">(W831+S831)/V831*100</f>
        <v>0.492567830946559</v>
      </c>
      <c r="Y831" s="0" t="str">
        <f aca="false">IF(AB831=1,"Предпосевная обработка",IF(AB831=2,"Внесение удобрений",IF(AB831=3,"Уборка","Введите коректное значение")))</f>
        <v>Введите коректное значение</v>
      </c>
      <c r="Z831" s="0" t="s">
        <v>133</v>
      </c>
      <c r="AA831" s="86"/>
      <c r="AI831" s="88"/>
    </row>
    <row r="832" customFormat="false" ht="15" hidden="false" customHeight="false" outlineLevel="0" collapsed="false">
      <c r="A832" s="59" t="n">
        <v>830</v>
      </c>
      <c r="B832" s="0" t="s">
        <v>134</v>
      </c>
      <c r="C832" s="85" t="n">
        <v>1.2</v>
      </c>
      <c r="D832" s="86" t="n">
        <v>0.645</v>
      </c>
      <c r="E832" s="87" t="n">
        <f aca="false">D832/C832</f>
        <v>0.5375</v>
      </c>
      <c r="F832" s="88" t="n">
        <f aca="false">IF(B832="Предпосевная обработка",300,IF(B832="Внесение удобрений",90,IF(B832="Уборка",1893,"Введите коректное значение")))</f>
        <v>90</v>
      </c>
      <c r="G832" s="88" t="n">
        <v>2479</v>
      </c>
      <c r="H832" s="87" t="n">
        <f aca="false">(F832/G832)*100</f>
        <v>3.6304961678096</v>
      </c>
      <c r="I832" s="88" t="n">
        <v>10</v>
      </c>
      <c r="J832" s="87" t="n">
        <f aca="false">C832*L832</f>
        <v>0.528</v>
      </c>
      <c r="K832" s="86" t="n">
        <f aca="false">J832*3.67</f>
        <v>1.93776</v>
      </c>
      <c r="L832" s="86" t="n">
        <v>0.44</v>
      </c>
      <c r="M832" s="87" t="n">
        <f aca="false">(N832*O832)+(P832+Q832+R832)</f>
        <v>128</v>
      </c>
      <c r="N832" s="62" t="n">
        <v>212</v>
      </c>
      <c r="O832" s="0" t="n">
        <f aca="false">IF(Z832="Дизельное топливо",2.6,
 IF(Z832="Бензин",2.3,
 IF(Z832="Минеральные удобрения",0.89, IF(Z832="Пестициды",4.93,
 IF(Z832="Электроэнергия",0.5,"Введите коректное значение" )))))</f>
        <v>0.5</v>
      </c>
      <c r="P832" s="88" t="n">
        <v>14</v>
      </c>
      <c r="Q832" s="88" t="n">
        <v>1</v>
      </c>
      <c r="R832" s="88" t="n">
        <v>7</v>
      </c>
      <c r="S832" s="86" t="n">
        <f aca="false">M832+J832+E832+H832</f>
        <v>132.69599616781</v>
      </c>
      <c r="T832" s="86"/>
      <c r="U832" s="87" t="n">
        <f aca="false">J832-S832</f>
        <v>-132.16799616781</v>
      </c>
      <c r="V832" s="88" t="n">
        <v>57000</v>
      </c>
      <c r="W832" s="73" t="n">
        <v>4.59</v>
      </c>
      <c r="X832" s="87" t="n">
        <f aca="false">(W832+S832)/V832*100</f>
        <v>0.240852624855806</v>
      </c>
      <c r="Y832" s="0" t="str">
        <f aca="false">IF(AB832=1,"Предпосевная обработка",IF(AB832=2,"Внесение удобрений",IF(AB832=3,"Уборка","Введите коректное значение")))</f>
        <v>Введите коректное значение</v>
      </c>
      <c r="Z832" s="0" t="s">
        <v>139</v>
      </c>
      <c r="AA832" s="86"/>
      <c r="AI832" s="88"/>
    </row>
    <row r="833" customFormat="false" ht="15" hidden="false" customHeight="false" outlineLevel="0" collapsed="false">
      <c r="A833" s="59" t="n">
        <v>831</v>
      </c>
      <c r="B833" s="0" t="s">
        <v>136</v>
      </c>
      <c r="C833" s="85" t="n">
        <v>2</v>
      </c>
      <c r="D833" s="86" t="n">
        <v>0.645</v>
      </c>
      <c r="E833" s="87" t="n">
        <f aca="false">D833/C833</f>
        <v>0.3225</v>
      </c>
      <c r="F833" s="88" t="n">
        <f aca="false">IF(B833="Предпосевная обработка",300,IF(B833="Внесение удобрений",90,IF(B833="Уборка",1893,"Введите коректное значение")))</f>
        <v>300</v>
      </c>
      <c r="G833" s="88" t="n">
        <v>2040</v>
      </c>
      <c r="H833" s="87" t="n">
        <f aca="false">(F833/G833)*100</f>
        <v>14.7058823529412</v>
      </c>
      <c r="I833" s="88" t="n">
        <v>23</v>
      </c>
      <c r="J833" s="87" t="n">
        <f aca="false">C833*L833</f>
        <v>0.88</v>
      </c>
      <c r="K833" s="86" t="n">
        <f aca="false">J833*3.67</f>
        <v>3.2296</v>
      </c>
      <c r="L833" s="86" t="n">
        <v>0.44</v>
      </c>
      <c r="M833" s="87" t="n">
        <f aca="false">(N833*O833)+(P833+Q833+R833)</f>
        <v>1618.32</v>
      </c>
      <c r="N833" s="62" t="n">
        <v>324</v>
      </c>
      <c r="O833" s="0" t="n">
        <f aca="false">IF(Z833="Дизельное топливо",2.6,
 IF(Z833="Бензин",2.3,
 IF(Z833="Минеральные удобрения",0.89, IF(Z833="Пестициды",4.93,
 IF(Z833="Электроэнергия",0.5,"Введите коректное значение" )))))</f>
        <v>4.93</v>
      </c>
      <c r="P833" s="88" t="n">
        <v>13</v>
      </c>
      <c r="Q833" s="88" t="n">
        <v>1</v>
      </c>
      <c r="R833" s="88" t="n">
        <v>7</v>
      </c>
      <c r="S833" s="86" t="n">
        <f aca="false">M833+J833+E833+H833</f>
        <v>1634.22838235294</v>
      </c>
      <c r="T833" s="86"/>
      <c r="U833" s="87" t="n">
        <f aca="false">J833-S833</f>
        <v>-1633.34838235294</v>
      </c>
      <c r="V833" s="88" t="n">
        <v>46000</v>
      </c>
      <c r="W833" s="73" t="n">
        <v>4.45</v>
      </c>
      <c r="X833" s="87" t="n">
        <f aca="false">(W833+S833)/V833*100</f>
        <v>3.56234430946292</v>
      </c>
      <c r="Y833" s="0" t="str">
        <f aca="false">IF(AB833=1,"Предпосевная обработка",IF(AB833=2,"Внесение удобрений",IF(AB833=3,"Уборка","Введите коректное значение")))</f>
        <v>Введите коректное значение</v>
      </c>
      <c r="Z833" s="0" t="s">
        <v>138</v>
      </c>
      <c r="AA833" s="86"/>
      <c r="AI833" s="88"/>
    </row>
    <row r="834" customFormat="false" ht="15" hidden="false" customHeight="false" outlineLevel="0" collapsed="false">
      <c r="A834" s="59" t="n">
        <v>832</v>
      </c>
      <c r="B834" s="0" t="s">
        <v>136</v>
      </c>
      <c r="C834" s="85" t="n">
        <v>1</v>
      </c>
      <c r="D834" s="86" t="n">
        <v>0.645</v>
      </c>
      <c r="E834" s="87" t="n">
        <f aca="false">D834/C834</f>
        <v>0.645</v>
      </c>
      <c r="F834" s="88" t="n">
        <f aca="false">IF(B834="Предпосевная обработка",300,IF(B834="Внесение удобрений",90,IF(B834="Уборка",1893,"Введите коректное значение")))</f>
        <v>300</v>
      </c>
      <c r="G834" s="88" t="n">
        <v>2380</v>
      </c>
      <c r="H834" s="87" t="n">
        <f aca="false">(F834/G834)*100</f>
        <v>12.6050420168067</v>
      </c>
      <c r="I834" s="88" t="n">
        <v>21</v>
      </c>
      <c r="J834" s="87" t="n">
        <f aca="false">C834*L834</f>
        <v>0.44</v>
      </c>
      <c r="K834" s="86" t="n">
        <f aca="false">J834*3.67</f>
        <v>1.6148</v>
      </c>
      <c r="L834" s="86" t="n">
        <v>0.44</v>
      </c>
      <c r="M834" s="87" t="n">
        <f aca="false">(N834*O834)+(P834+Q834+R834)</f>
        <v>1078.4</v>
      </c>
      <c r="N834" s="62" t="n">
        <v>458</v>
      </c>
      <c r="O834" s="0" t="n">
        <f aca="false">IF(Z834="Дизельное топливо",2.6,
 IF(Z834="Бензин",2.3,
 IF(Z834="Минеральные удобрения",0.89, IF(Z834="Пестициды",4.93,
 IF(Z834="Электроэнергия",0.5,"Введите коректное значение" )))))</f>
        <v>2.3</v>
      </c>
      <c r="P834" s="88" t="n">
        <v>15</v>
      </c>
      <c r="Q834" s="88" t="n">
        <v>2</v>
      </c>
      <c r="R834" s="88" t="n">
        <v>8</v>
      </c>
      <c r="S834" s="86" t="n">
        <f aca="false">M834+J834+E834+H834</f>
        <v>1092.09004201681</v>
      </c>
      <c r="T834" s="86"/>
      <c r="U834" s="87" t="n">
        <f aca="false">J834-S834</f>
        <v>-1091.65004201681</v>
      </c>
      <c r="V834" s="88" t="n">
        <v>61000</v>
      </c>
      <c r="W834" s="73" t="n">
        <v>6.57</v>
      </c>
      <c r="X834" s="87" t="n">
        <f aca="false">(W834+S834)/V834*100</f>
        <v>1.80108203609313</v>
      </c>
      <c r="Y834" s="0" t="str">
        <f aca="false">IF(AB834=1,"Предпосевная обработка",IF(AB834=2,"Внесение удобрений",IF(AB834=3,"Уборка","Введите коректное значение")))</f>
        <v>Введите коректное значение</v>
      </c>
      <c r="Z834" s="0" t="s">
        <v>135</v>
      </c>
      <c r="AA834" s="86"/>
      <c r="AI834" s="88"/>
    </row>
    <row r="835" customFormat="false" ht="15" hidden="false" customHeight="false" outlineLevel="0" collapsed="false">
      <c r="A835" s="59" t="n">
        <v>833</v>
      </c>
      <c r="B835" s="0" t="s">
        <v>136</v>
      </c>
      <c r="C835" s="85" t="n">
        <v>1.8</v>
      </c>
      <c r="D835" s="86" t="n">
        <v>0.645</v>
      </c>
      <c r="E835" s="87" t="n">
        <f aca="false">D835/C835</f>
        <v>0.358333333333333</v>
      </c>
      <c r="F835" s="88" t="n">
        <f aca="false">IF(B835="Предпосевная обработка",300,IF(B835="Внесение удобрений",90,IF(B835="Уборка",1893,"Введите коректное значение")))</f>
        <v>300</v>
      </c>
      <c r="G835" s="88" t="n">
        <v>2465</v>
      </c>
      <c r="H835" s="87" t="n">
        <f aca="false">(F835/G835)*100</f>
        <v>12.1703853955375</v>
      </c>
      <c r="I835" s="88" t="n">
        <v>20</v>
      </c>
      <c r="J835" s="87" t="n">
        <f aca="false">C835*L835</f>
        <v>0.792</v>
      </c>
      <c r="K835" s="86" t="n">
        <f aca="false">J835*3.67</f>
        <v>2.90664</v>
      </c>
      <c r="L835" s="86" t="n">
        <v>0.44</v>
      </c>
      <c r="M835" s="87" t="n">
        <f aca="false">(N835*O835)+(P835+Q835+R835)</f>
        <v>1262.2</v>
      </c>
      <c r="N835" s="62" t="n">
        <v>477</v>
      </c>
      <c r="O835" s="0" t="n">
        <f aca="false">IF(Z835="Дизельное топливо",2.6,
 IF(Z835="Бензин",2.3,
 IF(Z835="Минеральные удобрения",0.89, IF(Z835="Пестициды",4.93,
 IF(Z835="Электроэнергия",0.5,"Введите коректное значение" )))))</f>
        <v>2.6</v>
      </c>
      <c r="P835" s="88" t="n">
        <v>13</v>
      </c>
      <c r="Q835" s="88" t="n">
        <v>2</v>
      </c>
      <c r="R835" s="88" t="n">
        <v>7</v>
      </c>
      <c r="S835" s="86" t="n">
        <f aca="false">M835+J835+E835+H835</f>
        <v>1275.52071872887</v>
      </c>
      <c r="T835" s="86"/>
      <c r="U835" s="87" t="n">
        <f aca="false">J835-S835</f>
        <v>-1274.72871872887</v>
      </c>
      <c r="V835" s="88" t="n">
        <v>61000</v>
      </c>
      <c r="W835" s="73" t="n">
        <v>5.452</v>
      </c>
      <c r="X835" s="87" t="n">
        <f aca="false">(W835+S835)/V835*100</f>
        <v>2.09995527660471</v>
      </c>
      <c r="Y835" s="0" t="str">
        <f aca="false">IF(AB835=1,"Предпосевная обработка",IF(AB835=2,"Внесение удобрений",IF(AB835=3,"Уборка","Введите коректное значение")))</f>
        <v>Введите коректное значение</v>
      </c>
      <c r="Z835" s="0" t="s">
        <v>137</v>
      </c>
      <c r="AA835" s="86"/>
      <c r="AI835" s="88"/>
    </row>
    <row r="836" customFormat="false" ht="15" hidden="false" customHeight="false" outlineLevel="0" collapsed="false">
      <c r="A836" s="59" t="n">
        <v>834</v>
      </c>
      <c r="B836" s="0" t="s">
        <v>132</v>
      </c>
      <c r="C836" s="85" t="n">
        <v>5.3</v>
      </c>
      <c r="D836" s="86" t="n">
        <v>0.645</v>
      </c>
      <c r="E836" s="87" t="n">
        <f aca="false">D836/C836</f>
        <v>0.121698113207547</v>
      </c>
      <c r="F836" s="88" t="n">
        <f aca="false">IF(B836="Предпосевная обработка",300,IF(B836="Внесение удобрений",90,IF(B836="Уборка",1893,"Введите коректное значение")))</f>
        <v>1893</v>
      </c>
      <c r="G836" s="88" t="n">
        <v>2032</v>
      </c>
      <c r="H836" s="87" t="n">
        <f aca="false">(F836/G836)*100</f>
        <v>93.1594488188976</v>
      </c>
      <c r="I836" s="88" t="n">
        <v>10</v>
      </c>
      <c r="J836" s="87" t="n">
        <f aca="false">C836*L836</f>
        <v>2.332</v>
      </c>
      <c r="K836" s="86" t="n">
        <f aca="false">J836*3.67</f>
        <v>8.55844</v>
      </c>
      <c r="L836" s="86" t="n">
        <v>0.44</v>
      </c>
      <c r="M836" s="87" t="n">
        <f aca="false">(N836*O836)+(P836+Q836+R836)</f>
        <v>141.5</v>
      </c>
      <c r="N836" s="62" t="n">
        <v>241</v>
      </c>
      <c r="O836" s="0" t="n">
        <f aca="false">IF(Z836="Дизельное топливо",2.6,
 IF(Z836="Бензин",2.3,
 IF(Z836="Минеральные удобрения",0.89, IF(Z836="Пестициды",4.93,
 IF(Z836="Электроэнергия",0.5,"Введите коректное значение" )))))</f>
        <v>0.5</v>
      </c>
      <c r="P836" s="88" t="n">
        <v>13</v>
      </c>
      <c r="Q836" s="88" t="n">
        <v>1</v>
      </c>
      <c r="R836" s="88" t="n">
        <v>7</v>
      </c>
      <c r="S836" s="86" t="n">
        <f aca="false">M836+J836+E836+H836</f>
        <v>237.113146932105</v>
      </c>
      <c r="T836" s="86"/>
      <c r="U836" s="87" t="n">
        <f aca="false">J836-S836</f>
        <v>-234.781146932105</v>
      </c>
      <c r="V836" s="88" t="n">
        <v>51000</v>
      </c>
      <c r="W836" s="73" t="n">
        <v>6.58</v>
      </c>
      <c r="X836" s="87" t="n">
        <f aca="false">(W836+S836)/V836*100</f>
        <v>0.477829699866873</v>
      </c>
      <c r="Y836" s="0" t="str">
        <f aca="false">IF(AB836=1,"Предпосевная обработка",IF(AB836=2,"Внесение удобрений",IF(AB836=3,"Уборка","Введите коректное значение")))</f>
        <v>Введите коректное значение</v>
      </c>
      <c r="Z836" s="0" t="s">
        <v>139</v>
      </c>
      <c r="AA836" s="86"/>
      <c r="AI836" s="88"/>
    </row>
    <row r="837" customFormat="false" ht="15" hidden="false" customHeight="false" outlineLevel="0" collapsed="false">
      <c r="A837" s="59" t="n">
        <v>835</v>
      </c>
      <c r="B837" s="0" t="s">
        <v>136</v>
      </c>
      <c r="C837" s="85" t="n">
        <v>4.2</v>
      </c>
      <c r="D837" s="86" t="n">
        <v>0.645</v>
      </c>
      <c r="E837" s="87" t="n">
        <f aca="false">D837/C837</f>
        <v>0.153571428571429</v>
      </c>
      <c r="F837" s="88" t="n">
        <f aca="false">IF(B837="Предпосевная обработка",300,IF(B837="Внесение удобрений",90,IF(B837="Уборка",1893,"Введите коректное значение")))</f>
        <v>300</v>
      </c>
      <c r="G837" s="88" t="n">
        <v>2040</v>
      </c>
      <c r="H837" s="87" t="n">
        <f aca="false">(F837/G837)*100</f>
        <v>14.7058823529412</v>
      </c>
      <c r="I837" s="88" t="n">
        <v>27</v>
      </c>
      <c r="J837" s="87" t="n">
        <f aca="false">C837*L837</f>
        <v>1.848</v>
      </c>
      <c r="K837" s="86" t="n">
        <f aca="false">J837*3.67</f>
        <v>6.78216</v>
      </c>
      <c r="L837" s="86" t="n">
        <v>0.44</v>
      </c>
      <c r="M837" s="87" t="n">
        <f aca="false">(N837*O837)+(P837+Q837+R837)</f>
        <v>695.9</v>
      </c>
      <c r="N837" s="62" t="n">
        <v>293</v>
      </c>
      <c r="O837" s="0" t="n">
        <f aca="false">IF(Z837="Дизельное топливо",2.6,
 IF(Z837="Бензин",2.3,
 IF(Z837="Минеральные удобрения",0.89, IF(Z837="Пестициды",4.93,
 IF(Z837="Электроэнергия",0.5,"Введите коректное значение" )))))</f>
        <v>2.3</v>
      </c>
      <c r="P837" s="88" t="n">
        <v>13</v>
      </c>
      <c r="Q837" s="88" t="n">
        <v>1</v>
      </c>
      <c r="R837" s="88" t="n">
        <v>8</v>
      </c>
      <c r="S837" s="86" t="n">
        <f aca="false">M837+J837+E837+H837</f>
        <v>712.607453781513</v>
      </c>
      <c r="T837" s="86"/>
      <c r="U837" s="87" t="n">
        <f aca="false">J837-S837</f>
        <v>-710.759453781513</v>
      </c>
      <c r="V837" s="88" t="n">
        <v>48000</v>
      </c>
      <c r="W837" s="73" t="n">
        <v>6.6</v>
      </c>
      <c r="X837" s="87" t="n">
        <f aca="false">(W837+S837)/V837*100</f>
        <v>1.49834886204482</v>
      </c>
      <c r="Y837" s="0" t="str">
        <f aca="false">IF(AB837=1,"Предпосевная обработка",IF(AB837=2,"Внесение удобрений",IF(AB837=3,"Уборка","Введите коректное значение")))</f>
        <v>Введите коректное значение</v>
      </c>
      <c r="Z837" s="0" t="s">
        <v>135</v>
      </c>
      <c r="AA837" s="86"/>
      <c r="AI837" s="88"/>
    </row>
    <row r="838" customFormat="false" ht="15" hidden="false" customHeight="false" outlineLevel="0" collapsed="false">
      <c r="A838" s="59" t="n">
        <v>836</v>
      </c>
      <c r="B838" s="0" t="s">
        <v>136</v>
      </c>
      <c r="C838" s="85" t="n">
        <v>4.4</v>
      </c>
      <c r="D838" s="86" t="n">
        <v>0.645</v>
      </c>
      <c r="E838" s="87" t="n">
        <f aca="false">D838/C838</f>
        <v>0.146590909090909</v>
      </c>
      <c r="F838" s="88" t="n">
        <f aca="false">IF(B838="Предпосевная обработка",300,IF(B838="Внесение удобрений",90,IF(B838="Уборка",1893,"Введите коректное значение")))</f>
        <v>300</v>
      </c>
      <c r="G838" s="88" t="n">
        <v>2439</v>
      </c>
      <c r="H838" s="87" t="n">
        <f aca="false">(F838/G838)*100</f>
        <v>12.30012300123</v>
      </c>
      <c r="I838" s="88" t="n">
        <v>23</v>
      </c>
      <c r="J838" s="87" t="n">
        <f aca="false">C838*L838</f>
        <v>1.936</v>
      </c>
      <c r="K838" s="86" t="n">
        <f aca="false">J838*3.67</f>
        <v>7.10512</v>
      </c>
      <c r="L838" s="86" t="n">
        <v>0.44</v>
      </c>
      <c r="M838" s="87" t="n">
        <f aca="false">(N838*O838)+(P838+Q838+R838)</f>
        <v>340.51</v>
      </c>
      <c r="N838" s="62" t="n">
        <v>359</v>
      </c>
      <c r="O838" s="0" t="n">
        <f aca="false">IF(Z838="Дизельное топливо",2.6,
 IF(Z838="Бензин",2.3,
 IF(Z838="Минеральные удобрения",0.89, IF(Z838="Пестициды",4.93,
 IF(Z838="Электроэнергия",0.5,"Введите коректное значение" )))))</f>
        <v>0.89</v>
      </c>
      <c r="P838" s="88" t="n">
        <v>11</v>
      </c>
      <c r="Q838" s="88" t="n">
        <v>2</v>
      </c>
      <c r="R838" s="88" t="n">
        <v>8</v>
      </c>
      <c r="S838" s="86" t="n">
        <f aca="false">M838+J838+E838+H838</f>
        <v>354.892713910321</v>
      </c>
      <c r="T838" s="86"/>
      <c r="U838" s="87" t="n">
        <f aca="false">J838-S838</f>
        <v>-352.956713910321</v>
      </c>
      <c r="V838" s="88" t="n">
        <v>52000</v>
      </c>
      <c r="W838" s="73" t="n">
        <v>3.698</v>
      </c>
      <c r="X838" s="87" t="n">
        <f aca="false">(W838+S838)/V838*100</f>
        <v>0.689597526750617</v>
      </c>
      <c r="Y838" s="0" t="str">
        <f aca="false">IF(AB838=1,"Предпосевная обработка",IF(AB838=2,"Внесение удобрений",IF(AB838=3,"Уборка","Введите коректное значение")))</f>
        <v>Введите коректное значение</v>
      </c>
      <c r="Z838" s="0" t="s">
        <v>133</v>
      </c>
      <c r="AA838" s="86"/>
      <c r="AI838" s="88"/>
    </row>
    <row r="839" customFormat="false" ht="15" hidden="false" customHeight="false" outlineLevel="0" collapsed="false">
      <c r="A839" s="59" t="n">
        <v>837</v>
      </c>
      <c r="B839" s="0" t="s">
        <v>136</v>
      </c>
      <c r="C839" s="85" t="n">
        <v>2.3</v>
      </c>
      <c r="D839" s="86" t="n">
        <v>0.645</v>
      </c>
      <c r="E839" s="87" t="n">
        <f aca="false">D839/C839</f>
        <v>0.280434782608696</v>
      </c>
      <c r="F839" s="88" t="n">
        <f aca="false">IF(B839="Предпосевная обработка",300,IF(B839="Внесение удобрений",90,IF(B839="Уборка",1893,"Введите коректное значение")))</f>
        <v>300</v>
      </c>
      <c r="G839" s="88" t="n">
        <v>2022</v>
      </c>
      <c r="H839" s="87" t="n">
        <f aca="false">(F839/G839)*100</f>
        <v>14.8367952522255</v>
      </c>
      <c r="I839" s="88" t="n">
        <v>25</v>
      </c>
      <c r="J839" s="87" t="n">
        <f aca="false">C839*L839</f>
        <v>1.012</v>
      </c>
      <c r="K839" s="86" t="n">
        <f aca="false">J839*3.67</f>
        <v>3.71404</v>
      </c>
      <c r="L839" s="86" t="n">
        <v>0.44</v>
      </c>
      <c r="M839" s="87" t="n">
        <f aca="false">(N839*O839)+(P839+Q839+R839)</f>
        <v>172.5</v>
      </c>
      <c r="N839" s="62" t="n">
        <v>305</v>
      </c>
      <c r="O839" s="0" t="n">
        <f aca="false">IF(Z839="Дизельное топливо",2.6,
 IF(Z839="Бензин",2.3,
 IF(Z839="Минеральные удобрения",0.89, IF(Z839="Пестициды",4.93,
 IF(Z839="Электроэнергия",0.5,"Введите коректное значение" )))))</f>
        <v>0.5</v>
      </c>
      <c r="P839" s="88" t="n">
        <v>12</v>
      </c>
      <c r="Q839" s="88" t="n">
        <v>1</v>
      </c>
      <c r="R839" s="88" t="n">
        <v>7</v>
      </c>
      <c r="S839" s="86" t="n">
        <f aca="false">M839+J839+E839+H839</f>
        <v>188.629230034834</v>
      </c>
      <c r="T839" s="86"/>
      <c r="U839" s="87" t="n">
        <f aca="false">J839-S839</f>
        <v>-187.617230034834</v>
      </c>
      <c r="V839" s="88" t="n">
        <v>56000</v>
      </c>
      <c r="W839" s="73" t="n">
        <v>4.984</v>
      </c>
      <c r="X839" s="87" t="n">
        <f aca="false">(W839+S839)/V839*100</f>
        <v>0.34573791077649</v>
      </c>
      <c r="Y839" s="0" t="str">
        <f aca="false">IF(AB839=1,"Предпосевная обработка",IF(AB839=2,"Внесение удобрений",IF(AB839=3,"Уборка","Введите коректное значение")))</f>
        <v>Введите коректное значение</v>
      </c>
      <c r="Z839" s="0" t="s">
        <v>139</v>
      </c>
      <c r="AA839" s="86"/>
      <c r="AI839" s="88"/>
    </row>
    <row r="840" customFormat="false" ht="15" hidden="false" customHeight="false" outlineLevel="0" collapsed="false">
      <c r="A840" s="59" t="n">
        <v>838</v>
      </c>
      <c r="B840" s="0" t="s">
        <v>136</v>
      </c>
      <c r="C840" s="85" t="n">
        <v>3.2</v>
      </c>
      <c r="D840" s="86" t="n">
        <v>0.645</v>
      </c>
      <c r="E840" s="87" t="n">
        <f aca="false">D840/C840</f>
        <v>0.2015625</v>
      </c>
      <c r="F840" s="88" t="n">
        <f aca="false">IF(B840="Предпосевная обработка",300,IF(B840="Внесение удобрений",90,IF(B840="Уборка",1893,"Введите коректное значение")))</f>
        <v>300</v>
      </c>
      <c r="G840" s="88" t="n">
        <v>2293</v>
      </c>
      <c r="H840" s="87" t="n">
        <f aca="false">(F840/G840)*100</f>
        <v>13.0832969908417</v>
      </c>
      <c r="I840" s="88" t="n">
        <v>12</v>
      </c>
      <c r="J840" s="87" t="n">
        <f aca="false">C840*L840</f>
        <v>1.408</v>
      </c>
      <c r="K840" s="86" t="n">
        <f aca="false">J840*3.67</f>
        <v>5.16736</v>
      </c>
      <c r="L840" s="86" t="n">
        <v>0.44</v>
      </c>
      <c r="M840" s="87" t="n">
        <f aca="false">(N840*O840)+(P840+Q840+R840)</f>
        <v>181.31</v>
      </c>
      <c r="N840" s="62" t="n">
        <v>179</v>
      </c>
      <c r="O840" s="0" t="n">
        <f aca="false">IF(Z840="Дизельное топливо",2.6,
 IF(Z840="Бензин",2.3,
 IF(Z840="Минеральные удобрения",0.89, IF(Z840="Пестициды",4.93,
 IF(Z840="Электроэнергия",0.5,"Введите коректное значение" )))))</f>
        <v>0.89</v>
      </c>
      <c r="P840" s="88" t="n">
        <v>12</v>
      </c>
      <c r="Q840" s="88" t="n">
        <v>2</v>
      </c>
      <c r="R840" s="88" t="n">
        <v>8</v>
      </c>
      <c r="S840" s="86" t="n">
        <f aca="false">M840+J840+E840+H840</f>
        <v>196.002859490842</v>
      </c>
      <c r="T840" s="86"/>
      <c r="U840" s="87" t="n">
        <f aca="false">J840-S840</f>
        <v>-194.594859490842</v>
      </c>
      <c r="V840" s="88" t="n">
        <v>65000</v>
      </c>
      <c r="W840" s="73" t="n">
        <v>3.654</v>
      </c>
      <c r="X840" s="87" t="n">
        <f aca="false">(W840+S840)/V840*100</f>
        <v>0.30716439921668</v>
      </c>
      <c r="Y840" s="0" t="str">
        <f aca="false">IF(AB840=1,"Предпосевная обработка",IF(AB840=2,"Внесение удобрений",IF(AB840=3,"Уборка","Введите коректное значение")))</f>
        <v>Введите коректное значение</v>
      </c>
      <c r="Z840" s="0" t="s">
        <v>133</v>
      </c>
      <c r="AA840" s="86"/>
      <c r="AI840" s="88"/>
    </row>
    <row r="841" customFormat="false" ht="15" hidden="false" customHeight="false" outlineLevel="0" collapsed="false">
      <c r="A841" s="59" t="n">
        <v>839</v>
      </c>
      <c r="B841" s="0" t="s">
        <v>132</v>
      </c>
      <c r="C841" s="85" t="n">
        <v>1</v>
      </c>
      <c r="D841" s="86" t="n">
        <v>0.645</v>
      </c>
      <c r="E841" s="87" t="n">
        <f aca="false">D841/C841</f>
        <v>0.645</v>
      </c>
      <c r="F841" s="88" t="n">
        <f aca="false">IF(B841="Предпосевная обработка",300,IF(B841="Внесение удобрений",90,IF(B841="Уборка",1893,"Введите коректное значение")))</f>
        <v>1893</v>
      </c>
      <c r="G841" s="88" t="n">
        <v>2202</v>
      </c>
      <c r="H841" s="87" t="n">
        <f aca="false">(F841/G841)*100</f>
        <v>85.9673024523161</v>
      </c>
      <c r="I841" s="88" t="n">
        <v>12</v>
      </c>
      <c r="J841" s="87" t="n">
        <f aca="false">C841*L841</f>
        <v>0.44</v>
      </c>
      <c r="K841" s="86" t="n">
        <f aca="false">J841*3.67</f>
        <v>1.6148</v>
      </c>
      <c r="L841" s="86" t="n">
        <v>0.44</v>
      </c>
      <c r="M841" s="87" t="n">
        <f aca="false">(N841*O841)+(P841+Q841+R841)</f>
        <v>214.24</v>
      </c>
      <c r="N841" s="62" t="n">
        <v>216</v>
      </c>
      <c r="O841" s="0" t="n">
        <f aca="false">IF(Z841="Дизельное топливо",2.6,
 IF(Z841="Бензин",2.3,
 IF(Z841="Минеральные удобрения",0.89, IF(Z841="Пестициды",4.93,
 IF(Z841="Электроэнергия",0.5,"Введите коректное значение" )))))</f>
        <v>0.89</v>
      </c>
      <c r="P841" s="88" t="n">
        <v>14</v>
      </c>
      <c r="Q841" s="88" t="n">
        <v>1</v>
      </c>
      <c r="R841" s="88" t="n">
        <v>7</v>
      </c>
      <c r="S841" s="86" t="n">
        <f aca="false">M841+J841+E841+H841</f>
        <v>301.292302452316</v>
      </c>
      <c r="T841" s="86"/>
      <c r="U841" s="87" t="n">
        <f aca="false">J841-S841</f>
        <v>-300.852302452316</v>
      </c>
      <c r="V841" s="88" t="n">
        <v>59000</v>
      </c>
      <c r="W841" s="73" t="n">
        <v>4.732</v>
      </c>
      <c r="X841" s="87" t="n">
        <f aca="false">(W841+S841)/V841*100</f>
        <v>0.518685258393756</v>
      </c>
      <c r="Y841" s="0" t="str">
        <f aca="false">IF(AB841=1,"Предпосевная обработка",IF(AB841=2,"Внесение удобрений",IF(AB841=3,"Уборка","Введите коректное значение")))</f>
        <v>Введите коректное значение</v>
      </c>
      <c r="Z841" s="0" t="s">
        <v>133</v>
      </c>
      <c r="AA841" s="86"/>
      <c r="AI841" s="88"/>
    </row>
    <row r="842" customFormat="false" ht="15" hidden="false" customHeight="false" outlineLevel="0" collapsed="false">
      <c r="A842" s="59" t="n">
        <v>840</v>
      </c>
      <c r="B842" s="0" t="s">
        <v>136</v>
      </c>
      <c r="C842" s="85" t="n">
        <v>2.2</v>
      </c>
      <c r="D842" s="86" t="n">
        <v>0.645</v>
      </c>
      <c r="E842" s="87" t="n">
        <f aca="false">D842/C842</f>
        <v>0.293181818181818</v>
      </c>
      <c r="F842" s="88" t="n">
        <f aca="false">IF(B842="Предпосевная обработка",300,IF(B842="Внесение удобрений",90,IF(B842="Уборка",1893,"Введите коректное значение")))</f>
        <v>300</v>
      </c>
      <c r="G842" s="88" t="n">
        <v>2405</v>
      </c>
      <c r="H842" s="87" t="n">
        <f aca="false">(F842/G842)*100</f>
        <v>12.4740124740125</v>
      </c>
      <c r="I842" s="88" t="n">
        <v>13</v>
      </c>
      <c r="J842" s="87" t="n">
        <f aca="false">C842*L842</f>
        <v>0.968</v>
      </c>
      <c r="K842" s="86" t="n">
        <f aca="false">J842*3.67</f>
        <v>3.55256</v>
      </c>
      <c r="L842" s="86" t="n">
        <v>0.44</v>
      </c>
      <c r="M842" s="87" t="n">
        <f aca="false">(N842*O842)+(P842+Q842+R842)</f>
        <v>265</v>
      </c>
      <c r="N842" s="62" t="n">
        <v>478</v>
      </c>
      <c r="O842" s="0" t="n">
        <f aca="false">IF(Z842="Дизельное топливо",2.6,
 IF(Z842="Бензин",2.3,
 IF(Z842="Минеральные удобрения",0.89, IF(Z842="Пестициды",4.93,
 IF(Z842="Электроэнергия",0.5,"Введите коректное значение" )))))</f>
        <v>0.5</v>
      </c>
      <c r="P842" s="88" t="n">
        <v>15</v>
      </c>
      <c r="Q842" s="88" t="n">
        <v>2</v>
      </c>
      <c r="R842" s="88" t="n">
        <v>9</v>
      </c>
      <c r="S842" s="86" t="n">
        <f aca="false">M842+J842+E842+H842</f>
        <v>278.735194292194</v>
      </c>
      <c r="T842" s="86"/>
      <c r="U842" s="87" t="n">
        <f aca="false">J842-S842</f>
        <v>-277.767194292194</v>
      </c>
      <c r="V842" s="88" t="n">
        <v>62000</v>
      </c>
      <c r="W842" s="73" t="n">
        <v>6.525</v>
      </c>
      <c r="X842" s="87" t="n">
        <f aca="false">(W842+S842)/V842*100</f>
        <v>0.460097087568055</v>
      </c>
      <c r="Y842" s="0" t="str">
        <f aca="false">IF(AB842=1,"Предпосевная обработка",IF(AB842=2,"Внесение удобрений",IF(AB842=3,"Уборка","Введите коректное значение")))</f>
        <v>Введите коректное значение</v>
      </c>
      <c r="Z842" s="0" t="s">
        <v>139</v>
      </c>
      <c r="AA842" s="86"/>
      <c r="AI842" s="88"/>
    </row>
    <row r="843" customFormat="false" ht="15" hidden="false" customHeight="false" outlineLevel="0" collapsed="false">
      <c r="A843" s="59" t="n">
        <v>841</v>
      </c>
      <c r="B843" s="0" t="s">
        <v>132</v>
      </c>
      <c r="C843" s="85" t="n">
        <v>1.9</v>
      </c>
      <c r="D843" s="86" t="n">
        <v>0.645</v>
      </c>
      <c r="E843" s="87" t="n">
        <f aca="false">D843/C843</f>
        <v>0.339473684210526</v>
      </c>
      <c r="F843" s="88" t="n">
        <f aca="false">IF(B843="Предпосевная обработка",300,IF(B843="Внесение удобрений",90,IF(B843="Уборка",1893,"Введите коректное значение")))</f>
        <v>1893</v>
      </c>
      <c r="G843" s="88" t="n">
        <v>2457</v>
      </c>
      <c r="H843" s="87" t="n">
        <f aca="false">(F843/G843)*100</f>
        <v>77.0451770451771</v>
      </c>
      <c r="I843" s="88" t="n">
        <v>13</v>
      </c>
      <c r="J843" s="87" t="n">
        <f aca="false">C843*L843</f>
        <v>0.836</v>
      </c>
      <c r="K843" s="86" t="n">
        <f aca="false">J843*3.67</f>
        <v>3.06812</v>
      </c>
      <c r="L843" s="86" t="n">
        <v>0.44</v>
      </c>
      <c r="M843" s="87" t="n">
        <f aca="false">(N843*O843)+(P843+Q843+R843)</f>
        <v>559.2</v>
      </c>
      <c r="N843" s="62" t="n">
        <v>234</v>
      </c>
      <c r="O843" s="0" t="n">
        <f aca="false">IF(Z843="Дизельное топливо",2.6,
 IF(Z843="Бензин",2.3,
 IF(Z843="Минеральные удобрения",0.89, IF(Z843="Пестициды",4.93,
 IF(Z843="Электроэнергия",0.5,"Введите коректное значение" )))))</f>
        <v>2.3</v>
      </c>
      <c r="P843" s="88" t="n">
        <v>12</v>
      </c>
      <c r="Q843" s="88" t="n">
        <v>2</v>
      </c>
      <c r="R843" s="88" t="n">
        <v>7</v>
      </c>
      <c r="S843" s="86" t="n">
        <f aca="false">M843+J843+E843+H843</f>
        <v>637.420650729388</v>
      </c>
      <c r="T843" s="86"/>
      <c r="U843" s="87" t="n">
        <f aca="false">J843-S843</f>
        <v>-636.584650729388</v>
      </c>
      <c r="V843" s="88" t="n">
        <v>55000</v>
      </c>
      <c r="W843" s="73" t="n">
        <v>5.518</v>
      </c>
      <c r="X843" s="87" t="n">
        <f aca="false">(W843+S843)/V843*100</f>
        <v>1.16897936496252</v>
      </c>
      <c r="Y843" s="0" t="str">
        <f aca="false">IF(AB843=1,"Предпосевная обработка",IF(AB843=2,"Внесение удобрений",IF(AB843=3,"Уборка","Введите коректное значение")))</f>
        <v>Введите коректное значение</v>
      </c>
      <c r="Z843" s="0" t="s">
        <v>135</v>
      </c>
      <c r="AA843" s="86"/>
      <c r="AI843" s="88"/>
    </row>
    <row r="844" customFormat="false" ht="15" hidden="false" customHeight="false" outlineLevel="0" collapsed="false">
      <c r="A844" s="59" t="n">
        <v>842</v>
      </c>
      <c r="B844" s="0" t="s">
        <v>134</v>
      </c>
      <c r="C844" s="85" t="n">
        <v>6.9</v>
      </c>
      <c r="D844" s="86" t="n">
        <v>0.645</v>
      </c>
      <c r="E844" s="87" t="n">
        <f aca="false">D844/C844</f>
        <v>0.0934782608695652</v>
      </c>
      <c r="F844" s="88" t="n">
        <f aca="false">IF(B844="Предпосевная обработка",300,IF(B844="Внесение удобрений",90,IF(B844="Уборка",1893,"Введите коректное значение")))</f>
        <v>90</v>
      </c>
      <c r="G844" s="88" t="n">
        <v>2379</v>
      </c>
      <c r="H844" s="87" t="n">
        <f aca="false">(F844/G844)*100</f>
        <v>3.78310214375788</v>
      </c>
      <c r="I844" s="88" t="n">
        <v>17</v>
      </c>
      <c r="J844" s="87" t="n">
        <f aca="false">C844*L844</f>
        <v>3.036</v>
      </c>
      <c r="K844" s="86" t="n">
        <f aca="false">J844*3.67</f>
        <v>11.14212</v>
      </c>
      <c r="L844" s="86" t="n">
        <v>0.44</v>
      </c>
      <c r="M844" s="87" t="n">
        <f aca="false">(N844*O844)+(P844+Q844+R844)</f>
        <v>997.14</v>
      </c>
      <c r="N844" s="62" t="n">
        <v>198</v>
      </c>
      <c r="O844" s="0" t="n">
        <f aca="false">IF(Z844="Дизельное топливо",2.6,
 IF(Z844="Бензин",2.3,
 IF(Z844="Минеральные удобрения",0.89, IF(Z844="Пестициды",4.93,
 IF(Z844="Электроэнергия",0.5,"Введите коректное значение" )))))</f>
        <v>4.93</v>
      </c>
      <c r="P844" s="88" t="n">
        <v>12</v>
      </c>
      <c r="Q844" s="88" t="n">
        <v>1</v>
      </c>
      <c r="R844" s="88" t="n">
        <v>8</v>
      </c>
      <c r="S844" s="86" t="n">
        <f aca="false">M844+J844+E844+H844</f>
        <v>1004.05258040463</v>
      </c>
      <c r="T844" s="86"/>
      <c r="U844" s="87" t="n">
        <f aca="false">J844-S844</f>
        <v>-1001.01658040463</v>
      </c>
      <c r="V844" s="88" t="n">
        <v>50000</v>
      </c>
      <c r="W844" s="73" t="n">
        <v>5.67</v>
      </c>
      <c r="X844" s="87" t="n">
        <f aca="false">(W844+S844)/V844*100</f>
        <v>2.01944516080925</v>
      </c>
      <c r="Y844" s="0" t="str">
        <f aca="false">IF(AB844=1,"Предпосевная обработка",IF(AB844=2,"Внесение удобрений",IF(AB844=3,"Уборка","Введите коректное значение")))</f>
        <v>Введите коректное значение</v>
      </c>
      <c r="Z844" s="0" t="s">
        <v>138</v>
      </c>
      <c r="AA844" s="86"/>
      <c r="AI844" s="88"/>
    </row>
    <row r="845" customFormat="false" ht="15" hidden="false" customHeight="false" outlineLevel="0" collapsed="false">
      <c r="A845" s="59" t="n">
        <v>843</v>
      </c>
      <c r="B845" s="0" t="s">
        <v>136</v>
      </c>
      <c r="C845" s="85" t="n">
        <v>6.5</v>
      </c>
      <c r="D845" s="86" t="n">
        <v>0.645</v>
      </c>
      <c r="E845" s="87" t="n">
        <f aca="false">D845/C845</f>
        <v>0.0992307692307692</v>
      </c>
      <c r="F845" s="88" t="n">
        <f aca="false">IF(B845="Предпосевная обработка",300,IF(B845="Внесение удобрений",90,IF(B845="Уборка",1893,"Введите коректное значение")))</f>
        <v>300</v>
      </c>
      <c r="G845" s="88" t="n">
        <v>2428</v>
      </c>
      <c r="H845" s="87" t="n">
        <f aca="false">(F845/G845)*100</f>
        <v>12.3558484349259</v>
      </c>
      <c r="I845" s="88" t="n">
        <v>18</v>
      </c>
      <c r="J845" s="87" t="n">
        <f aca="false">C845*L845</f>
        <v>2.86</v>
      </c>
      <c r="K845" s="86" t="n">
        <f aca="false">J845*3.67</f>
        <v>10.4962</v>
      </c>
      <c r="L845" s="86" t="n">
        <v>0.44</v>
      </c>
      <c r="M845" s="87" t="n">
        <f aca="false">(N845*O845)+(P845+Q845+R845)</f>
        <v>1300.8</v>
      </c>
      <c r="N845" s="62" t="n">
        <v>493</v>
      </c>
      <c r="O845" s="0" t="n">
        <f aca="false">IF(Z845="Дизельное топливо",2.6,
 IF(Z845="Бензин",2.3,
 IF(Z845="Минеральные удобрения",0.89, IF(Z845="Пестициды",4.93,
 IF(Z845="Электроэнергия",0.5,"Введите коректное значение" )))))</f>
        <v>2.6</v>
      </c>
      <c r="P845" s="88" t="n">
        <v>10</v>
      </c>
      <c r="Q845" s="88" t="n">
        <v>1</v>
      </c>
      <c r="R845" s="88" t="n">
        <v>8</v>
      </c>
      <c r="S845" s="86" t="n">
        <f aca="false">M845+J845+E845+H845</f>
        <v>1316.11507920416</v>
      </c>
      <c r="T845" s="86"/>
      <c r="U845" s="87" t="n">
        <f aca="false">J845-S845</f>
        <v>-1313.25507920416</v>
      </c>
      <c r="V845" s="88" t="n">
        <v>56000</v>
      </c>
      <c r="W845" s="73" t="n">
        <v>6.12</v>
      </c>
      <c r="X845" s="87" t="n">
        <f aca="false">(W845+S845)/V845*100</f>
        <v>2.36113407000742</v>
      </c>
      <c r="Y845" s="0" t="str">
        <f aca="false">IF(AB845=1,"Предпосевная обработка",IF(AB845=2,"Внесение удобрений",IF(AB845=3,"Уборка","Введите коректное значение")))</f>
        <v>Введите коректное значение</v>
      </c>
      <c r="Z845" s="0" t="s">
        <v>137</v>
      </c>
      <c r="AA845" s="86"/>
      <c r="AI845" s="88"/>
    </row>
    <row r="846" customFormat="false" ht="15" hidden="false" customHeight="false" outlineLevel="0" collapsed="false">
      <c r="A846" s="59" t="n">
        <v>844</v>
      </c>
      <c r="B846" s="0" t="s">
        <v>136</v>
      </c>
      <c r="C846" s="85" t="n">
        <v>1.6</v>
      </c>
      <c r="D846" s="86" t="n">
        <v>0.645</v>
      </c>
      <c r="E846" s="87" t="n">
        <f aca="false">D846/C846</f>
        <v>0.403125</v>
      </c>
      <c r="F846" s="88" t="n">
        <f aca="false">IF(B846="Предпосевная обработка",300,IF(B846="Внесение удобрений",90,IF(B846="Уборка",1893,"Введите коректное значение")))</f>
        <v>300</v>
      </c>
      <c r="G846" s="88" t="n">
        <v>2193</v>
      </c>
      <c r="H846" s="87" t="n">
        <f aca="false">(F846/G846)*100</f>
        <v>13.6798905608755</v>
      </c>
      <c r="I846" s="88" t="n">
        <v>15</v>
      </c>
      <c r="J846" s="87" t="n">
        <f aca="false">C846*L846</f>
        <v>0.704</v>
      </c>
      <c r="K846" s="86" t="n">
        <f aca="false">J846*3.67</f>
        <v>2.58368</v>
      </c>
      <c r="L846" s="86" t="n">
        <v>0.44</v>
      </c>
      <c r="M846" s="87" t="n">
        <f aca="false">(N846*O846)+(P846+Q846+R846)</f>
        <v>736</v>
      </c>
      <c r="N846" s="62" t="n">
        <v>310</v>
      </c>
      <c r="O846" s="0" t="n">
        <f aca="false">IF(Z846="Дизельное топливо",2.6,
 IF(Z846="Бензин",2.3,
 IF(Z846="Минеральные удобрения",0.89, IF(Z846="Пестициды",4.93,
 IF(Z846="Электроэнергия",0.5,"Введите коректное значение" )))))</f>
        <v>2.3</v>
      </c>
      <c r="P846" s="88" t="n">
        <v>15</v>
      </c>
      <c r="Q846" s="88" t="n">
        <v>1</v>
      </c>
      <c r="R846" s="88" t="n">
        <v>7</v>
      </c>
      <c r="S846" s="86" t="n">
        <f aca="false">M846+J846+E846+H846</f>
        <v>750.787015560876</v>
      </c>
      <c r="T846" s="86"/>
      <c r="U846" s="87" t="n">
        <f aca="false">J846-S846</f>
        <v>-750.083015560876</v>
      </c>
      <c r="V846" s="88" t="n">
        <v>46000</v>
      </c>
      <c r="W846" s="73" t="n">
        <v>4.368</v>
      </c>
      <c r="X846" s="87" t="n">
        <f aca="false">(W846+S846)/V846*100</f>
        <v>1.64164133817582</v>
      </c>
      <c r="Y846" s="0" t="str">
        <f aca="false">IF(AB846=1,"Предпосевная обработка",IF(AB846=2,"Внесение удобрений",IF(AB846=3,"Уборка","Введите коректное значение")))</f>
        <v>Введите коректное значение</v>
      </c>
      <c r="Z846" s="0" t="s">
        <v>135</v>
      </c>
      <c r="AA846" s="86"/>
      <c r="AI846" s="88"/>
    </row>
    <row r="847" customFormat="false" ht="15" hidden="false" customHeight="false" outlineLevel="0" collapsed="false">
      <c r="A847" s="59" t="n">
        <v>845</v>
      </c>
      <c r="B847" s="0" t="s">
        <v>134</v>
      </c>
      <c r="C847" s="85" t="n">
        <v>3.8</v>
      </c>
      <c r="D847" s="86" t="n">
        <v>0.645</v>
      </c>
      <c r="E847" s="87" t="n">
        <f aca="false">D847/C847</f>
        <v>0.169736842105263</v>
      </c>
      <c r="F847" s="88" t="n">
        <f aca="false">IF(B847="Предпосевная обработка",300,IF(B847="Внесение удобрений",90,IF(B847="Уборка",1893,"Введите коректное значение")))</f>
        <v>90</v>
      </c>
      <c r="G847" s="88" t="n">
        <v>2197</v>
      </c>
      <c r="H847" s="87" t="n">
        <f aca="false">(F847/G847)*100</f>
        <v>4.09649522075558</v>
      </c>
      <c r="I847" s="88" t="n">
        <v>21</v>
      </c>
      <c r="J847" s="87" t="n">
        <f aca="false">C847*L847</f>
        <v>1.672</v>
      </c>
      <c r="K847" s="86" t="n">
        <f aca="false">J847*3.67</f>
        <v>6.13624</v>
      </c>
      <c r="L847" s="86" t="n">
        <v>0.44</v>
      </c>
      <c r="M847" s="87" t="n">
        <f aca="false">(N847*O847)+(P847+Q847+R847)</f>
        <v>1289.01</v>
      </c>
      <c r="N847" s="62" t="n">
        <v>257</v>
      </c>
      <c r="O847" s="0" t="n">
        <f aca="false">IF(Z847="Дизельное топливо",2.6,
 IF(Z847="Бензин",2.3,
 IF(Z847="Минеральные удобрения",0.89, IF(Z847="Пестициды",4.93,
 IF(Z847="Электроэнергия",0.5,"Введите коректное значение" )))))</f>
        <v>4.93</v>
      </c>
      <c r="P847" s="88" t="n">
        <v>13</v>
      </c>
      <c r="Q847" s="88" t="n">
        <v>2</v>
      </c>
      <c r="R847" s="88" t="n">
        <v>7</v>
      </c>
      <c r="S847" s="86" t="n">
        <f aca="false">M847+J847+E847+H847</f>
        <v>1294.94823206286</v>
      </c>
      <c r="T847" s="86"/>
      <c r="U847" s="87" t="n">
        <f aca="false">J847-S847</f>
        <v>-1293.27623206286</v>
      </c>
      <c r="V847" s="88" t="n">
        <v>49000</v>
      </c>
      <c r="W847" s="73" t="n">
        <v>6.03</v>
      </c>
      <c r="X847" s="87" t="n">
        <f aca="false">(W847+S847)/V847*100</f>
        <v>2.65505761645482</v>
      </c>
      <c r="Y847" s="0" t="str">
        <f aca="false">IF(AB847=1,"Предпосевная обработка",IF(AB847=2,"Внесение удобрений",IF(AB847=3,"Уборка","Введите коректное значение")))</f>
        <v>Введите коректное значение</v>
      </c>
      <c r="Z847" s="0" t="s">
        <v>138</v>
      </c>
      <c r="AA847" s="86"/>
      <c r="AI847" s="88"/>
    </row>
    <row r="848" customFormat="false" ht="15" hidden="false" customHeight="false" outlineLevel="0" collapsed="false">
      <c r="A848" s="59" t="n">
        <v>846</v>
      </c>
      <c r="B848" s="0" t="s">
        <v>132</v>
      </c>
      <c r="C848" s="85" t="n">
        <v>4.7</v>
      </c>
      <c r="D848" s="86" t="n">
        <v>0.645</v>
      </c>
      <c r="E848" s="87" t="n">
        <f aca="false">D848/C848</f>
        <v>0.137234042553192</v>
      </c>
      <c r="F848" s="88" t="n">
        <f aca="false">IF(B848="Предпосевная обработка",300,IF(B848="Внесение удобрений",90,IF(B848="Уборка",1893,"Введите коректное значение")))</f>
        <v>1893</v>
      </c>
      <c r="G848" s="88" t="n">
        <v>2134</v>
      </c>
      <c r="H848" s="87" t="n">
        <f aca="false">(F848/G848)*100</f>
        <v>88.7066541705717</v>
      </c>
      <c r="I848" s="88" t="n">
        <v>11</v>
      </c>
      <c r="J848" s="87" t="n">
        <f aca="false">C848*L848</f>
        <v>2.068</v>
      </c>
      <c r="K848" s="86" t="n">
        <f aca="false">J848*3.67</f>
        <v>7.58956</v>
      </c>
      <c r="L848" s="86" t="n">
        <v>0.44</v>
      </c>
      <c r="M848" s="87" t="n">
        <f aca="false">(N848*O848)+(P848+Q848+R848)</f>
        <v>417.8</v>
      </c>
      <c r="N848" s="62" t="n">
        <v>153</v>
      </c>
      <c r="O848" s="0" t="n">
        <f aca="false">IF(Z848="Дизельное топливо",2.6,
 IF(Z848="Бензин",2.3,
 IF(Z848="Минеральные удобрения",0.89, IF(Z848="Пестициды",4.93,
 IF(Z848="Электроэнергия",0.5,"Введите коректное значение" )))))</f>
        <v>2.6</v>
      </c>
      <c r="P848" s="88" t="n">
        <v>12</v>
      </c>
      <c r="Q848" s="88" t="n">
        <v>1</v>
      </c>
      <c r="R848" s="88" t="n">
        <v>7</v>
      </c>
      <c r="S848" s="86" t="n">
        <f aca="false">M848+J848+E848+H848</f>
        <v>508.711888213125</v>
      </c>
      <c r="T848" s="86"/>
      <c r="U848" s="87" t="n">
        <f aca="false">J848-S848</f>
        <v>-506.643888213125</v>
      </c>
      <c r="V848" s="88" t="n">
        <v>62000</v>
      </c>
      <c r="W848" s="73" t="n">
        <v>4.5</v>
      </c>
      <c r="X848" s="87" t="n">
        <f aca="false">(W848+S848)/V848*100</f>
        <v>0.827761110021169</v>
      </c>
      <c r="Y848" s="0" t="str">
        <f aca="false">IF(AB848=1,"Предпосевная обработка",IF(AB848=2,"Внесение удобрений",IF(AB848=3,"Уборка","Введите коректное значение")))</f>
        <v>Введите коректное значение</v>
      </c>
      <c r="Z848" s="0" t="s">
        <v>137</v>
      </c>
      <c r="AA848" s="86"/>
      <c r="AI848" s="88"/>
    </row>
    <row r="849" customFormat="false" ht="15" hidden="false" customHeight="false" outlineLevel="0" collapsed="false">
      <c r="A849" s="59" t="n">
        <v>847</v>
      </c>
      <c r="B849" s="0" t="s">
        <v>134</v>
      </c>
      <c r="C849" s="85" t="n">
        <v>5.2</v>
      </c>
      <c r="D849" s="86" t="n">
        <v>0.645</v>
      </c>
      <c r="E849" s="87" t="n">
        <f aca="false">D849/C849</f>
        <v>0.124038461538462</v>
      </c>
      <c r="F849" s="88" t="n">
        <f aca="false">IF(B849="Предпосевная обработка",300,IF(B849="Внесение удобрений",90,IF(B849="Уборка",1893,"Введите коректное значение")))</f>
        <v>90</v>
      </c>
      <c r="G849" s="88" t="n">
        <v>2186</v>
      </c>
      <c r="H849" s="87" t="n">
        <f aca="false">(F849/G849)*100</f>
        <v>4.11710887465691</v>
      </c>
      <c r="I849" s="88" t="n">
        <v>12</v>
      </c>
      <c r="J849" s="87" t="n">
        <f aca="false">C849*L849</f>
        <v>2.288</v>
      </c>
      <c r="K849" s="86" t="n">
        <f aca="false">J849*3.67</f>
        <v>8.39696</v>
      </c>
      <c r="L849" s="86" t="n">
        <v>0.44</v>
      </c>
      <c r="M849" s="87" t="n">
        <f aca="false">(N849*O849)+(P849+Q849+R849)</f>
        <v>701.2</v>
      </c>
      <c r="N849" s="62" t="n">
        <v>262</v>
      </c>
      <c r="O849" s="0" t="n">
        <f aca="false">IF(Z849="Дизельное топливо",2.6,
 IF(Z849="Бензин",2.3,
 IF(Z849="Минеральные удобрения",0.89, IF(Z849="Пестициды",4.93,
 IF(Z849="Электроэнергия",0.5,"Введите коректное значение" )))))</f>
        <v>2.6</v>
      </c>
      <c r="P849" s="88" t="n">
        <v>11</v>
      </c>
      <c r="Q849" s="88" t="n">
        <v>1</v>
      </c>
      <c r="R849" s="88" t="n">
        <v>8</v>
      </c>
      <c r="S849" s="86" t="n">
        <f aca="false">M849+J849+E849+H849</f>
        <v>707.729147336195</v>
      </c>
      <c r="T849" s="86"/>
      <c r="U849" s="87" t="n">
        <f aca="false">J849-S849</f>
        <v>-705.441147336195</v>
      </c>
      <c r="V849" s="88" t="n">
        <v>52000</v>
      </c>
      <c r="W849" s="73" t="n">
        <v>4.165</v>
      </c>
      <c r="X849" s="87" t="n">
        <f aca="false">(W849+S849)/V849*100</f>
        <v>1.36902720641576</v>
      </c>
      <c r="Y849" s="0" t="str">
        <f aca="false">IF(AB849=1,"Предпосевная обработка",IF(AB849=2,"Внесение удобрений",IF(AB849=3,"Уборка","Введите коректное значение")))</f>
        <v>Введите коректное значение</v>
      </c>
      <c r="Z849" s="0" t="s">
        <v>137</v>
      </c>
      <c r="AA849" s="86"/>
      <c r="AI849" s="88"/>
    </row>
    <row r="850" customFormat="false" ht="15" hidden="false" customHeight="false" outlineLevel="0" collapsed="false">
      <c r="A850" s="59" t="n">
        <v>848</v>
      </c>
      <c r="B850" s="0" t="s">
        <v>132</v>
      </c>
      <c r="C850" s="85" t="n">
        <v>4.6</v>
      </c>
      <c r="D850" s="86" t="n">
        <v>0.645</v>
      </c>
      <c r="E850" s="87" t="n">
        <f aca="false">D850/C850</f>
        <v>0.140217391304348</v>
      </c>
      <c r="F850" s="88" t="n">
        <f aca="false">IF(B850="Предпосевная обработка",300,IF(B850="Внесение удобрений",90,IF(B850="Уборка",1893,"Введите коректное значение")))</f>
        <v>1893</v>
      </c>
      <c r="G850" s="88" t="n">
        <v>2487</v>
      </c>
      <c r="H850" s="87" t="n">
        <f aca="false">(F850/G850)*100</f>
        <v>76.1158021712907</v>
      </c>
      <c r="I850" s="88" t="n">
        <v>16</v>
      </c>
      <c r="J850" s="87" t="n">
        <f aca="false">C850*L850</f>
        <v>2.024</v>
      </c>
      <c r="K850" s="86" t="n">
        <f aca="false">J850*3.67</f>
        <v>7.42808</v>
      </c>
      <c r="L850" s="86" t="n">
        <v>0.44</v>
      </c>
      <c r="M850" s="87" t="n">
        <f aca="false">(N850*O850)+(P850+Q850+R850)</f>
        <v>952.2</v>
      </c>
      <c r="N850" s="62" t="n">
        <v>404</v>
      </c>
      <c r="O850" s="0" t="n">
        <f aca="false">IF(Z850="Дизельное топливо",2.6,
 IF(Z850="Бензин",2.3,
 IF(Z850="Минеральные удобрения",0.89, IF(Z850="Пестициды",4.93,
 IF(Z850="Электроэнергия",0.5,"Введите коректное значение" )))))</f>
        <v>2.3</v>
      </c>
      <c r="P850" s="88" t="n">
        <v>12</v>
      </c>
      <c r="Q850" s="88" t="n">
        <v>2</v>
      </c>
      <c r="R850" s="88" t="n">
        <v>9</v>
      </c>
      <c r="S850" s="86" t="n">
        <f aca="false">M850+J850+E850+H850</f>
        <v>1030.48001956259</v>
      </c>
      <c r="T850" s="86"/>
      <c r="U850" s="87" t="n">
        <f aca="false">J850-S850</f>
        <v>-1028.4560195626</v>
      </c>
      <c r="V850" s="88" t="n">
        <v>58000</v>
      </c>
      <c r="W850" s="73" t="n">
        <v>7.007</v>
      </c>
      <c r="X850" s="87" t="n">
        <f aca="false">(W850+S850)/V850*100</f>
        <v>1.78877072338378</v>
      </c>
      <c r="Y850" s="0" t="str">
        <f aca="false">IF(AB850=1,"Предпосевная обработка",IF(AB850=2,"Внесение удобрений",IF(AB850=3,"Уборка","Введите коректное значение")))</f>
        <v>Введите коректное значение</v>
      </c>
      <c r="Z850" s="0" t="s">
        <v>135</v>
      </c>
      <c r="AA850" s="86"/>
      <c r="AI850" s="88"/>
    </row>
    <row r="851" customFormat="false" ht="15" hidden="false" customHeight="false" outlineLevel="0" collapsed="false">
      <c r="A851" s="59" t="n">
        <v>849</v>
      </c>
      <c r="B851" s="0" t="s">
        <v>136</v>
      </c>
      <c r="C851" s="85" t="n">
        <v>3</v>
      </c>
      <c r="D851" s="86" t="n">
        <v>0.645</v>
      </c>
      <c r="E851" s="87" t="n">
        <f aca="false">D851/C851</f>
        <v>0.215</v>
      </c>
      <c r="F851" s="88" t="n">
        <f aca="false">IF(B851="Предпосевная обработка",300,IF(B851="Внесение удобрений",90,IF(B851="Уборка",1893,"Введите коректное значение")))</f>
        <v>300</v>
      </c>
      <c r="G851" s="88" t="n">
        <v>2010</v>
      </c>
      <c r="H851" s="87" t="n">
        <f aca="false">(F851/G851)*100</f>
        <v>14.9253731343284</v>
      </c>
      <c r="I851" s="88" t="n">
        <v>11</v>
      </c>
      <c r="J851" s="87" t="n">
        <f aca="false">C851*L851</f>
        <v>1.32</v>
      </c>
      <c r="K851" s="86" t="n">
        <f aca="false">J851*3.67</f>
        <v>4.8444</v>
      </c>
      <c r="L851" s="86" t="n">
        <v>0.44</v>
      </c>
      <c r="M851" s="87" t="n">
        <f aca="false">(N851*O851)+(P851+Q851+R851)</f>
        <v>1303.4</v>
      </c>
      <c r="N851" s="62" t="n">
        <v>494</v>
      </c>
      <c r="O851" s="0" t="n">
        <f aca="false">IF(Z851="Дизельное топливо",2.6,
 IF(Z851="Бензин",2.3,
 IF(Z851="Минеральные удобрения",0.89, IF(Z851="Пестициды",4.93,
 IF(Z851="Электроэнергия",0.5,"Введите коректное значение" )))))</f>
        <v>2.6</v>
      </c>
      <c r="P851" s="88" t="n">
        <v>10</v>
      </c>
      <c r="Q851" s="88" t="n">
        <v>2</v>
      </c>
      <c r="R851" s="88" t="n">
        <v>7</v>
      </c>
      <c r="S851" s="86" t="n">
        <f aca="false">M851+J851+E851+H851</f>
        <v>1319.86037313433</v>
      </c>
      <c r="T851" s="86"/>
      <c r="U851" s="87" t="n">
        <f aca="false">J851-S851</f>
        <v>-1318.54037313433</v>
      </c>
      <c r="V851" s="88" t="n">
        <v>59000</v>
      </c>
      <c r="W851" s="73" t="n">
        <v>3.608</v>
      </c>
      <c r="X851" s="87" t="n">
        <f aca="false">(W851+S851)/V851*100</f>
        <v>2.24316673412598</v>
      </c>
      <c r="Y851" s="0" t="str">
        <f aca="false">IF(AB851=1,"Предпосевная обработка",IF(AB851=2,"Внесение удобрений",IF(AB851=3,"Уборка","Введите коректное значение")))</f>
        <v>Введите коректное значение</v>
      </c>
      <c r="Z851" s="0" t="s">
        <v>137</v>
      </c>
      <c r="AA851" s="86"/>
      <c r="AI851" s="88"/>
    </row>
    <row r="852" customFormat="false" ht="15" hidden="false" customHeight="false" outlineLevel="0" collapsed="false">
      <c r="A852" s="59" t="n">
        <v>850</v>
      </c>
      <c r="B852" s="0" t="s">
        <v>132</v>
      </c>
      <c r="C852" s="85" t="n">
        <v>3.1</v>
      </c>
      <c r="D852" s="86" t="n">
        <v>0.645</v>
      </c>
      <c r="E852" s="87" t="n">
        <f aca="false">D852/C852</f>
        <v>0.208064516129032</v>
      </c>
      <c r="F852" s="88" t="n">
        <f aca="false">IF(B852="Предпосевная обработка",300,IF(B852="Внесение удобрений",90,IF(B852="Уборка",1893,"Введите коректное значение")))</f>
        <v>1893</v>
      </c>
      <c r="G852" s="88" t="n">
        <v>2257</v>
      </c>
      <c r="H852" s="87" t="n">
        <f aca="false">(F852/G852)*100</f>
        <v>83.8723969871511</v>
      </c>
      <c r="I852" s="88" t="n">
        <v>20</v>
      </c>
      <c r="J852" s="87" t="n">
        <f aca="false">C852*L852</f>
        <v>1.364</v>
      </c>
      <c r="K852" s="86" t="n">
        <f aca="false">J852*3.67</f>
        <v>5.00588</v>
      </c>
      <c r="L852" s="86" t="n">
        <v>0.44</v>
      </c>
      <c r="M852" s="87" t="n">
        <f aca="false">(N852*O852)+(P852+Q852+R852)</f>
        <v>320.6</v>
      </c>
      <c r="N852" s="62" t="n">
        <v>340</v>
      </c>
      <c r="O852" s="0" t="n">
        <f aca="false">IF(Z852="Дизельное топливо",2.6,
 IF(Z852="Бензин",2.3,
 IF(Z852="Минеральные удобрения",0.89, IF(Z852="Пестициды",4.93,
 IF(Z852="Электроэнергия",0.5,"Введите коректное значение" )))))</f>
        <v>0.89</v>
      </c>
      <c r="P852" s="88" t="n">
        <v>10</v>
      </c>
      <c r="Q852" s="88" t="n">
        <v>1</v>
      </c>
      <c r="R852" s="88" t="n">
        <v>7</v>
      </c>
      <c r="S852" s="86" t="n">
        <f aca="false">M852+J852+E852+H852</f>
        <v>406.04446150328</v>
      </c>
      <c r="T852" s="86"/>
      <c r="U852" s="87" t="n">
        <f aca="false">J852-S852</f>
        <v>-404.68046150328</v>
      </c>
      <c r="V852" s="88" t="n">
        <v>52000</v>
      </c>
      <c r="W852" s="73" t="n">
        <v>6.192</v>
      </c>
      <c r="X852" s="87" t="n">
        <f aca="false">(W852+S852)/V852*100</f>
        <v>0.792762425967846</v>
      </c>
      <c r="Y852" s="0" t="str">
        <f aca="false">IF(AB852=1,"Предпосевная обработка",IF(AB852=2,"Внесение удобрений",IF(AB852=3,"Уборка","Введите коректное значение")))</f>
        <v>Введите коректное значение</v>
      </c>
      <c r="Z852" s="0" t="s">
        <v>133</v>
      </c>
      <c r="AA852" s="86"/>
      <c r="AI852" s="88"/>
    </row>
    <row r="853" customFormat="false" ht="15" hidden="false" customHeight="false" outlineLevel="0" collapsed="false">
      <c r="A853" s="59" t="n">
        <v>851</v>
      </c>
      <c r="B853" s="0" t="s">
        <v>132</v>
      </c>
      <c r="C853" s="85" t="n">
        <v>4.7</v>
      </c>
      <c r="D853" s="86" t="n">
        <v>0.645</v>
      </c>
      <c r="E853" s="87" t="n">
        <f aca="false">D853/C853</f>
        <v>0.137234042553192</v>
      </c>
      <c r="F853" s="88" t="n">
        <f aca="false">IF(B853="Предпосевная обработка",300,IF(B853="Внесение удобрений",90,IF(B853="Уборка",1893,"Введите коректное значение")))</f>
        <v>1893</v>
      </c>
      <c r="G853" s="88" t="n">
        <v>2331</v>
      </c>
      <c r="H853" s="87" t="n">
        <f aca="false">(F853/G853)*100</f>
        <v>81.2097812097812</v>
      </c>
      <c r="I853" s="88" t="n">
        <v>21</v>
      </c>
      <c r="J853" s="87" t="n">
        <f aca="false">C853*L853</f>
        <v>2.068</v>
      </c>
      <c r="K853" s="86" t="n">
        <f aca="false">J853*3.67</f>
        <v>7.58956</v>
      </c>
      <c r="L853" s="86" t="n">
        <v>0.44</v>
      </c>
      <c r="M853" s="87" t="n">
        <f aca="false">(N853*O853)+(P853+Q853+R853)</f>
        <v>902.47</v>
      </c>
      <c r="N853" s="62" t="n">
        <v>179</v>
      </c>
      <c r="O853" s="0" t="n">
        <f aca="false">IF(Z853="Дизельное топливо",2.6,
 IF(Z853="Бензин",2.3,
 IF(Z853="Минеральные удобрения",0.89, IF(Z853="Пестициды",4.93,
 IF(Z853="Электроэнергия",0.5,"Введите коректное значение" )))))</f>
        <v>4.93</v>
      </c>
      <c r="P853" s="88" t="n">
        <v>12</v>
      </c>
      <c r="Q853" s="88" t="n">
        <v>1</v>
      </c>
      <c r="R853" s="88" t="n">
        <v>7</v>
      </c>
      <c r="S853" s="86" t="n">
        <f aca="false">M853+J853+E853+H853</f>
        <v>985.885015252334</v>
      </c>
      <c r="T853" s="86"/>
      <c r="U853" s="87" t="n">
        <f aca="false">J853-S853</f>
        <v>-983.817015252334</v>
      </c>
      <c r="V853" s="88" t="n">
        <v>64000</v>
      </c>
      <c r="W853" s="73" t="n">
        <v>4.05</v>
      </c>
      <c r="X853" s="87" t="n">
        <f aca="false">(W853+S853)/V853*100</f>
        <v>1.54677346133177</v>
      </c>
      <c r="Y853" s="0" t="str">
        <f aca="false">IF(AB853=1,"Предпосевная обработка",IF(AB853=2,"Внесение удобрений",IF(AB853=3,"Уборка","Введите коректное значение")))</f>
        <v>Введите коректное значение</v>
      </c>
      <c r="Z853" s="0" t="s">
        <v>138</v>
      </c>
      <c r="AA853" s="86"/>
      <c r="AI853" s="88"/>
    </row>
    <row r="854" customFormat="false" ht="15" hidden="false" customHeight="false" outlineLevel="0" collapsed="false">
      <c r="A854" s="59" t="n">
        <v>852</v>
      </c>
      <c r="B854" s="0" t="s">
        <v>132</v>
      </c>
      <c r="C854" s="85" t="n">
        <v>6.2</v>
      </c>
      <c r="D854" s="86" t="n">
        <v>0.645</v>
      </c>
      <c r="E854" s="87" t="n">
        <f aca="false">D854/C854</f>
        <v>0.104032258064516</v>
      </c>
      <c r="F854" s="88" t="n">
        <f aca="false">IF(B854="Предпосевная обработка",300,IF(B854="Внесение удобрений",90,IF(B854="Уборка",1893,"Введите коректное значение")))</f>
        <v>1893</v>
      </c>
      <c r="G854" s="88" t="n">
        <v>2078</v>
      </c>
      <c r="H854" s="87" t="n">
        <f aca="false">(F854/G854)*100</f>
        <v>91.097208854668</v>
      </c>
      <c r="I854" s="88" t="n">
        <v>19</v>
      </c>
      <c r="J854" s="87" t="n">
        <f aca="false">C854*L854</f>
        <v>2.728</v>
      </c>
      <c r="K854" s="86" t="n">
        <f aca="false">J854*3.67</f>
        <v>10.01176</v>
      </c>
      <c r="L854" s="86" t="n">
        <v>0.44</v>
      </c>
      <c r="M854" s="87" t="n">
        <f aca="false">(N854*O854)+(P854+Q854+R854)</f>
        <v>898.6</v>
      </c>
      <c r="N854" s="62" t="n">
        <v>336</v>
      </c>
      <c r="O854" s="0" t="n">
        <f aca="false">IF(Z854="Дизельное топливо",2.6,
 IF(Z854="Бензин",2.3,
 IF(Z854="Минеральные удобрения",0.89, IF(Z854="Пестициды",4.93,
 IF(Z854="Электроэнергия",0.5,"Введите коректное значение" )))))</f>
        <v>2.6</v>
      </c>
      <c r="P854" s="88" t="n">
        <v>15</v>
      </c>
      <c r="Q854" s="88" t="n">
        <v>1</v>
      </c>
      <c r="R854" s="88" t="n">
        <v>9</v>
      </c>
      <c r="S854" s="86" t="n">
        <f aca="false">M854+J854+E854+H854</f>
        <v>992.529241112733</v>
      </c>
      <c r="T854" s="86"/>
      <c r="U854" s="87" t="n">
        <f aca="false">J854-S854</f>
        <v>-989.801241112733</v>
      </c>
      <c r="V854" s="88" t="n">
        <v>62000</v>
      </c>
      <c r="W854" s="73" t="n">
        <v>5.481</v>
      </c>
      <c r="X854" s="87" t="n">
        <f aca="false">(W854+S854)/V854*100</f>
        <v>1.6096939372786</v>
      </c>
      <c r="Y854" s="0" t="str">
        <f aca="false">IF(AB854=1,"Предпосевная обработка",IF(AB854=2,"Внесение удобрений",IF(AB854=3,"Уборка","Введите коректное значение")))</f>
        <v>Введите коректное значение</v>
      </c>
      <c r="Z854" s="0" t="s">
        <v>137</v>
      </c>
      <c r="AA854" s="86"/>
      <c r="AI854" s="88"/>
    </row>
    <row r="855" customFormat="false" ht="15" hidden="false" customHeight="false" outlineLevel="0" collapsed="false">
      <c r="A855" s="59" t="n">
        <v>853</v>
      </c>
      <c r="B855" s="0" t="s">
        <v>136</v>
      </c>
      <c r="C855" s="85" t="n">
        <v>3.2</v>
      </c>
      <c r="D855" s="86" t="n">
        <v>0.645</v>
      </c>
      <c r="E855" s="87" t="n">
        <f aca="false">D855/C855</f>
        <v>0.2015625</v>
      </c>
      <c r="F855" s="88" t="n">
        <f aca="false">IF(B855="Предпосевная обработка",300,IF(B855="Внесение удобрений",90,IF(B855="Уборка",1893,"Введите коректное значение")))</f>
        <v>300</v>
      </c>
      <c r="G855" s="88" t="n">
        <v>2234</v>
      </c>
      <c r="H855" s="87" t="n">
        <f aca="false">(F855/G855)*100</f>
        <v>13.4288272157565</v>
      </c>
      <c r="I855" s="88" t="n">
        <v>14</v>
      </c>
      <c r="J855" s="87" t="n">
        <f aca="false">C855*L855</f>
        <v>1.408</v>
      </c>
      <c r="K855" s="86" t="n">
        <f aca="false">J855*3.67</f>
        <v>5.16736</v>
      </c>
      <c r="L855" s="86" t="n">
        <v>0.44</v>
      </c>
      <c r="M855" s="87" t="n">
        <f aca="false">(N855*O855)+(P855+Q855+R855)</f>
        <v>1153.3</v>
      </c>
      <c r="N855" s="62" t="n">
        <v>491</v>
      </c>
      <c r="O855" s="0" t="n">
        <f aca="false">IF(Z855="Дизельное топливо",2.6,
 IF(Z855="Бензин",2.3,
 IF(Z855="Минеральные удобрения",0.89, IF(Z855="Пестициды",4.93,
 IF(Z855="Электроэнергия",0.5,"Введите коректное значение" )))))</f>
        <v>2.3</v>
      </c>
      <c r="P855" s="88" t="n">
        <v>15</v>
      </c>
      <c r="Q855" s="88" t="n">
        <v>1</v>
      </c>
      <c r="R855" s="88" t="n">
        <v>8</v>
      </c>
      <c r="S855" s="86" t="n">
        <f aca="false">M855+J855+E855+H855</f>
        <v>1168.33838971576</v>
      </c>
      <c r="T855" s="86"/>
      <c r="U855" s="87" t="n">
        <f aca="false">J855-S855</f>
        <v>-1166.93038971576</v>
      </c>
      <c r="V855" s="88" t="n">
        <v>63000</v>
      </c>
      <c r="W855" s="73" t="n">
        <v>3.57</v>
      </c>
      <c r="X855" s="87" t="n">
        <f aca="false">(W855+S855)/V855*100</f>
        <v>1.86017204716787</v>
      </c>
      <c r="Y855" s="0" t="str">
        <f aca="false">IF(AB855=1,"Предпосевная обработка",IF(AB855=2,"Внесение удобрений",IF(AB855=3,"Уборка","Введите коректное значение")))</f>
        <v>Введите коректное значение</v>
      </c>
      <c r="Z855" s="0" t="s">
        <v>135</v>
      </c>
      <c r="AA855" s="86"/>
      <c r="AI855" s="88"/>
    </row>
    <row r="856" customFormat="false" ht="15" hidden="false" customHeight="false" outlineLevel="0" collapsed="false">
      <c r="A856" s="59" t="n">
        <v>854</v>
      </c>
      <c r="B856" s="0" t="s">
        <v>134</v>
      </c>
      <c r="C856" s="85" t="n">
        <v>3.1</v>
      </c>
      <c r="D856" s="86" t="n">
        <v>0.645</v>
      </c>
      <c r="E856" s="87" t="n">
        <f aca="false">D856/C856</f>
        <v>0.208064516129032</v>
      </c>
      <c r="F856" s="88" t="n">
        <f aca="false">IF(B856="Предпосевная обработка",300,IF(B856="Внесение удобрений",90,IF(B856="Уборка",1893,"Введите коректное значение")))</f>
        <v>90</v>
      </c>
      <c r="G856" s="88" t="n">
        <v>2447</v>
      </c>
      <c r="H856" s="87" t="n">
        <f aca="false">(F856/G856)*100</f>
        <v>3.67797302819779</v>
      </c>
      <c r="I856" s="88" t="n">
        <v>29</v>
      </c>
      <c r="J856" s="87" t="n">
        <f aca="false">C856*L856</f>
        <v>1.364</v>
      </c>
      <c r="K856" s="86" t="n">
        <f aca="false">J856*3.67</f>
        <v>5.00588</v>
      </c>
      <c r="L856" s="86" t="n">
        <v>0.44</v>
      </c>
      <c r="M856" s="87" t="n">
        <f aca="false">(N856*O856)+(P856+Q856+R856)</f>
        <v>769.2</v>
      </c>
      <c r="N856" s="62" t="n">
        <v>287</v>
      </c>
      <c r="O856" s="0" t="n">
        <f aca="false">IF(Z856="Дизельное топливо",2.6,
 IF(Z856="Бензин",2.3,
 IF(Z856="Минеральные удобрения",0.89, IF(Z856="Пестициды",4.93,
 IF(Z856="Электроэнергия",0.5,"Введите коректное значение" )))))</f>
        <v>2.6</v>
      </c>
      <c r="P856" s="88" t="n">
        <v>13</v>
      </c>
      <c r="Q856" s="88" t="n">
        <v>2</v>
      </c>
      <c r="R856" s="88" t="n">
        <v>8</v>
      </c>
      <c r="S856" s="86" t="n">
        <f aca="false">M856+J856+E856+H856</f>
        <v>774.450037544327</v>
      </c>
      <c r="T856" s="86"/>
      <c r="U856" s="87" t="n">
        <f aca="false">J856-S856</f>
        <v>-773.086037544327</v>
      </c>
      <c r="V856" s="88" t="n">
        <v>47000</v>
      </c>
      <c r="W856" s="73" t="n">
        <v>6.84</v>
      </c>
      <c r="X856" s="87" t="n">
        <f aca="false">(W856+S856)/V856*100</f>
        <v>1.66231922881772</v>
      </c>
      <c r="Y856" s="0" t="str">
        <f aca="false">IF(AB856=1,"Предпосевная обработка",IF(AB856=2,"Внесение удобрений",IF(AB856=3,"Уборка","Введите коректное значение")))</f>
        <v>Введите коректное значение</v>
      </c>
      <c r="Z856" s="0" t="s">
        <v>137</v>
      </c>
      <c r="AA856" s="86"/>
      <c r="AI856" s="88"/>
    </row>
    <row r="857" customFormat="false" ht="15" hidden="false" customHeight="false" outlineLevel="0" collapsed="false">
      <c r="A857" s="59" t="n">
        <v>855</v>
      </c>
      <c r="B857" s="0" t="s">
        <v>132</v>
      </c>
      <c r="C857" s="85" t="n">
        <v>7</v>
      </c>
      <c r="D857" s="86" t="n">
        <v>0.645</v>
      </c>
      <c r="E857" s="87" t="n">
        <f aca="false">D857/C857</f>
        <v>0.0921428571428572</v>
      </c>
      <c r="F857" s="88" t="n">
        <f aca="false">IF(B857="Предпосевная обработка",300,IF(B857="Внесение удобрений",90,IF(B857="Уборка",1893,"Введите коректное значение")))</f>
        <v>1893</v>
      </c>
      <c r="G857" s="88" t="n">
        <v>2246</v>
      </c>
      <c r="H857" s="87" t="n">
        <f aca="false">(F857/G857)*100</f>
        <v>84.2831700801425</v>
      </c>
      <c r="I857" s="88" t="n">
        <v>25</v>
      </c>
      <c r="J857" s="87" t="n">
        <f aca="false">C857*L857</f>
        <v>3.08</v>
      </c>
      <c r="K857" s="86" t="n">
        <f aca="false">J857*3.67</f>
        <v>11.3036</v>
      </c>
      <c r="L857" s="86" t="n">
        <v>0.44</v>
      </c>
      <c r="M857" s="87" t="n">
        <f aca="false">(N857*O857)+(P857+Q857+R857)</f>
        <v>1154.2</v>
      </c>
      <c r="N857" s="62" t="n">
        <v>437</v>
      </c>
      <c r="O857" s="0" t="n">
        <f aca="false">IF(Z857="Дизельное топливо",2.6,
 IF(Z857="Бензин",2.3,
 IF(Z857="Минеральные удобрения",0.89, IF(Z857="Пестициды",4.93,
 IF(Z857="Электроэнергия",0.5,"Введите коректное значение" )))))</f>
        <v>2.6</v>
      </c>
      <c r="P857" s="88" t="n">
        <v>10</v>
      </c>
      <c r="Q857" s="88" t="n">
        <v>1</v>
      </c>
      <c r="R857" s="88" t="n">
        <v>7</v>
      </c>
      <c r="S857" s="86" t="n">
        <f aca="false">M857+J857+E857+H857</f>
        <v>1241.65531293729</v>
      </c>
      <c r="T857" s="86"/>
      <c r="U857" s="87" t="n">
        <f aca="false">J857-S857</f>
        <v>-1238.57531293729</v>
      </c>
      <c r="V857" s="88" t="n">
        <v>48000</v>
      </c>
      <c r="W857" s="73" t="n">
        <v>3.612</v>
      </c>
      <c r="X857" s="87" t="n">
        <f aca="false">(W857+S857)/V857*100</f>
        <v>2.59430690195268</v>
      </c>
      <c r="Y857" s="0" t="str">
        <f aca="false">IF(AB857=1,"Предпосевная обработка",IF(AB857=2,"Внесение удобрений",IF(AB857=3,"Уборка","Введите коректное значение")))</f>
        <v>Введите коректное значение</v>
      </c>
      <c r="Z857" s="0" t="s">
        <v>137</v>
      </c>
      <c r="AA857" s="86"/>
      <c r="AI857" s="88"/>
    </row>
    <row r="858" customFormat="false" ht="15" hidden="false" customHeight="false" outlineLevel="0" collapsed="false">
      <c r="A858" s="59" t="n">
        <v>856</v>
      </c>
      <c r="B858" s="0" t="s">
        <v>134</v>
      </c>
      <c r="C858" s="85" t="n">
        <v>7.1</v>
      </c>
      <c r="D858" s="86" t="n">
        <v>0.645</v>
      </c>
      <c r="E858" s="87" t="n">
        <f aca="false">D858/C858</f>
        <v>0.0908450704225352</v>
      </c>
      <c r="F858" s="88" t="n">
        <f aca="false">IF(B858="Предпосевная обработка",300,IF(B858="Внесение удобрений",90,IF(B858="Уборка",1893,"Введите коректное значение")))</f>
        <v>90</v>
      </c>
      <c r="G858" s="88" t="n">
        <v>2102</v>
      </c>
      <c r="H858" s="87" t="n">
        <f aca="false">(F858/G858)*100</f>
        <v>4.28163653663178</v>
      </c>
      <c r="I858" s="88" t="n">
        <v>28</v>
      </c>
      <c r="J858" s="87" t="n">
        <f aca="false">C858*L858</f>
        <v>3.124</v>
      </c>
      <c r="K858" s="86" t="n">
        <f aca="false">J858*3.67</f>
        <v>11.46508</v>
      </c>
      <c r="L858" s="86" t="n">
        <v>0.44</v>
      </c>
      <c r="M858" s="87" t="n">
        <f aca="false">(N858*O858)+(P858+Q858+R858)</f>
        <v>270</v>
      </c>
      <c r="N858" s="62" t="n">
        <v>500</v>
      </c>
      <c r="O858" s="0" t="n">
        <f aca="false">IF(Z858="Дизельное топливо",2.6,
 IF(Z858="Бензин",2.3,
 IF(Z858="Минеральные удобрения",0.89, IF(Z858="Пестициды",4.93,
 IF(Z858="Электроэнергия",0.5,"Введите коректное значение" )))))</f>
        <v>0.5</v>
      </c>
      <c r="P858" s="88" t="n">
        <v>12</v>
      </c>
      <c r="Q858" s="88" t="n">
        <v>1</v>
      </c>
      <c r="R858" s="88" t="n">
        <v>7</v>
      </c>
      <c r="S858" s="86" t="n">
        <f aca="false">M858+J858+E858+H858</f>
        <v>277.496481607054</v>
      </c>
      <c r="T858" s="86"/>
      <c r="U858" s="87" t="n">
        <f aca="false">J858-S858</f>
        <v>-274.372481607054</v>
      </c>
      <c r="V858" s="88" t="n">
        <v>50000</v>
      </c>
      <c r="W858" s="73" t="n">
        <v>4.312</v>
      </c>
      <c r="X858" s="87" t="n">
        <f aca="false">(W858+S858)/V858*100</f>
        <v>0.563616963214109</v>
      </c>
      <c r="Y858" s="0" t="str">
        <f aca="false">IF(AB858=1,"Предпосевная обработка",IF(AB858=2,"Внесение удобрений",IF(AB858=3,"Уборка","Введите коректное значение")))</f>
        <v>Введите коректное значение</v>
      </c>
      <c r="Z858" s="0" t="s">
        <v>139</v>
      </c>
      <c r="AA858" s="86"/>
      <c r="AI858" s="88"/>
    </row>
    <row r="859" customFormat="false" ht="15" hidden="false" customHeight="false" outlineLevel="0" collapsed="false">
      <c r="A859" s="59" t="n">
        <v>857</v>
      </c>
      <c r="B859" s="0" t="s">
        <v>136</v>
      </c>
      <c r="C859" s="85" t="n">
        <v>1.5</v>
      </c>
      <c r="D859" s="86" t="n">
        <v>0.645</v>
      </c>
      <c r="E859" s="87" t="n">
        <f aca="false">D859/C859</f>
        <v>0.43</v>
      </c>
      <c r="F859" s="88" t="n">
        <f aca="false">IF(B859="Предпосевная обработка",300,IF(B859="Внесение удобрений",90,IF(B859="Уборка",1893,"Введите коректное значение")))</f>
        <v>300</v>
      </c>
      <c r="G859" s="88" t="n">
        <v>2381</v>
      </c>
      <c r="H859" s="87" t="n">
        <f aca="false">(F859/G859)*100</f>
        <v>12.5997480050399</v>
      </c>
      <c r="I859" s="88" t="n">
        <v>13</v>
      </c>
      <c r="J859" s="87" t="n">
        <f aca="false">C859*L859</f>
        <v>0.66</v>
      </c>
      <c r="K859" s="86" t="n">
        <f aca="false">J859*3.67</f>
        <v>2.4222</v>
      </c>
      <c r="L859" s="86" t="n">
        <v>0.44</v>
      </c>
      <c r="M859" s="87" t="n">
        <f aca="false">(N859*O859)+(P859+Q859+R859)</f>
        <v>796.01</v>
      </c>
      <c r="N859" s="62" t="n">
        <v>157</v>
      </c>
      <c r="O859" s="0" t="n">
        <f aca="false">IF(Z859="Дизельное топливо",2.6,
 IF(Z859="Бензин",2.3,
 IF(Z859="Минеральные удобрения",0.89, IF(Z859="Пестициды",4.93,
 IF(Z859="Электроэнергия",0.5,"Введите коректное значение" )))))</f>
        <v>4.93</v>
      </c>
      <c r="P859" s="88" t="n">
        <v>13</v>
      </c>
      <c r="Q859" s="88" t="n">
        <v>2</v>
      </c>
      <c r="R859" s="88" t="n">
        <v>7</v>
      </c>
      <c r="S859" s="86" t="n">
        <f aca="false">M859+J859+E859+H859</f>
        <v>809.69974800504</v>
      </c>
      <c r="T859" s="86"/>
      <c r="U859" s="87" t="n">
        <f aca="false">J859-S859</f>
        <v>-809.03974800504</v>
      </c>
      <c r="V859" s="88" t="n">
        <v>50000</v>
      </c>
      <c r="W859" s="73" t="n">
        <v>5.59</v>
      </c>
      <c r="X859" s="87" t="n">
        <f aca="false">(W859+S859)/V859*100</f>
        <v>1.63057949601008</v>
      </c>
      <c r="Y859" s="0" t="str">
        <f aca="false">IF(AB859=1,"Предпосевная обработка",IF(AB859=2,"Внесение удобрений",IF(AB859=3,"Уборка","Введите коректное значение")))</f>
        <v>Введите коректное значение</v>
      </c>
      <c r="Z859" s="0" t="s">
        <v>138</v>
      </c>
      <c r="AA859" s="86"/>
      <c r="AI859" s="88"/>
    </row>
    <row r="860" customFormat="false" ht="15" hidden="false" customHeight="false" outlineLevel="0" collapsed="false">
      <c r="A860" s="59" t="n">
        <v>858</v>
      </c>
      <c r="B860" s="0" t="s">
        <v>136</v>
      </c>
      <c r="C860" s="85" t="n">
        <v>3.4</v>
      </c>
      <c r="D860" s="86" t="n">
        <v>0.645</v>
      </c>
      <c r="E860" s="87" t="n">
        <f aca="false">D860/C860</f>
        <v>0.189705882352941</v>
      </c>
      <c r="F860" s="88" t="n">
        <f aca="false">IF(B860="Предпосевная обработка",300,IF(B860="Внесение удобрений",90,IF(B860="Уборка",1893,"Введите коректное значение")))</f>
        <v>300</v>
      </c>
      <c r="G860" s="88" t="n">
        <v>2473</v>
      </c>
      <c r="H860" s="87" t="n">
        <f aca="false">(F860/G860)*100</f>
        <v>12.1310149615851</v>
      </c>
      <c r="I860" s="88" t="n">
        <v>11</v>
      </c>
      <c r="J860" s="87" t="n">
        <f aca="false">C860*L860</f>
        <v>1.496</v>
      </c>
      <c r="K860" s="86" t="n">
        <f aca="false">J860*3.67</f>
        <v>5.49032</v>
      </c>
      <c r="L860" s="86" t="n">
        <v>0.44</v>
      </c>
      <c r="M860" s="87" t="n">
        <f aca="false">(N860*O860)+(P860+Q860+R860)</f>
        <v>208.34</v>
      </c>
      <c r="N860" s="62" t="n">
        <v>206</v>
      </c>
      <c r="O860" s="0" t="n">
        <f aca="false">IF(Z860="Дизельное топливо",2.6,
 IF(Z860="Бензин",2.3,
 IF(Z860="Минеральные удобрения",0.89, IF(Z860="Пестициды",4.93,
 IF(Z860="Электроэнергия",0.5,"Введите коректное значение" )))))</f>
        <v>0.89</v>
      </c>
      <c r="P860" s="88" t="n">
        <v>15</v>
      </c>
      <c r="Q860" s="88" t="n">
        <v>2</v>
      </c>
      <c r="R860" s="88" t="n">
        <v>8</v>
      </c>
      <c r="S860" s="86" t="n">
        <f aca="false">M860+J860+E860+H860</f>
        <v>222.156720843938</v>
      </c>
      <c r="T860" s="86"/>
      <c r="U860" s="87" t="n">
        <f aca="false">J860-S860</f>
        <v>-220.660720843938</v>
      </c>
      <c r="V860" s="88" t="n">
        <v>52000</v>
      </c>
      <c r="W860" s="73" t="n">
        <v>5.481</v>
      </c>
      <c r="X860" s="87" t="n">
        <f aca="false">(W860+S860)/V860*100</f>
        <v>0.437764847776804</v>
      </c>
      <c r="Y860" s="0" t="str">
        <f aca="false">IF(AB860=1,"Предпосевная обработка",IF(AB860=2,"Внесение удобрений",IF(AB860=3,"Уборка","Введите коректное значение")))</f>
        <v>Введите коректное значение</v>
      </c>
      <c r="Z860" s="0" t="s">
        <v>133</v>
      </c>
      <c r="AA860" s="86"/>
      <c r="AI860" s="88"/>
    </row>
    <row r="861" customFormat="false" ht="15" hidden="false" customHeight="false" outlineLevel="0" collapsed="false">
      <c r="A861" s="59" t="n">
        <v>859</v>
      </c>
      <c r="B861" s="0" t="s">
        <v>132</v>
      </c>
      <c r="C861" s="85" t="n">
        <v>2.1</v>
      </c>
      <c r="D861" s="86" t="n">
        <v>0.645</v>
      </c>
      <c r="E861" s="87" t="n">
        <f aca="false">D861/C861</f>
        <v>0.307142857142857</v>
      </c>
      <c r="F861" s="88" t="n">
        <f aca="false">IF(B861="Предпосевная обработка",300,IF(B861="Внесение удобрений",90,IF(B861="Уборка",1893,"Введите коректное значение")))</f>
        <v>1893</v>
      </c>
      <c r="G861" s="88" t="n">
        <v>2230</v>
      </c>
      <c r="H861" s="87" t="n">
        <f aca="false">(F861/G861)*100</f>
        <v>84.8878923766816</v>
      </c>
      <c r="I861" s="88" t="n">
        <v>11</v>
      </c>
      <c r="J861" s="87" t="n">
        <f aca="false">C861*L861</f>
        <v>0.924</v>
      </c>
      <c r="K861" s="86" t="n">
        <f aca="false">J861*3.67</f>
        <v>3.39108</v>
      </c>
      <c r="L861" s="86" t="n">
        <v>0.44</v>
      </c>
      <c r="M861" s="87" t="n">
        <f aca="false">(N861*O861)+(P861+Q861+R861)</f>
        <v>203.45</v>
      </c>
      <c r="N861" s="62" t="n">
        <v>205</v>
      </c>
      <c r="O861" s="0" t="n">
        <f aca="false">IF(Z861="Дизельное топливо",2.6,
 IF(Z861="Бензин",2.3,
 IF(Z861="Минеральные удобрения",0.89, IF(Z861="Пестициды",4.93,
 IF(Z861="Электроэнергия",0.5,"Введите коректное значение" )))))</f>
        <v>0.89</v>
      </c>
      <c r="P861" s="88" t="n">
        <v>10</v>
      </c>
      <c r="Q861" s="88" t="n">
        <v>2</v>
      </c>
      <c r="R861" s="88" t="n">
        <v>9</v>
      </c>
      <c r="S861" s="86" t="n">
        <f aca="false">M861+J861+E861+H861</f>
        <v>289.569035233825</v>
      </c>
      <c r="T861" s="86"/>
      <c r="U861" s="87" t="n">
        <f aca="false">J861-S861</f>
        <v>-288.645035233825</v>
      </c>
      <c r="V861" s="88" t="n">
        <v>51000</v>
      </c>
      <c r="W861" s="73" t="n">
        <v>5.46</v>
      </c>
      <c r="X861" s="87" t="n">
        <f aca="false">(W861+S861)/V861*100</f>
        <v>0.578488304380048</v>
      </c>
      <c r="Y861" s="0" t="str">
        <f aca="false">IF(AB861=1,"Предпосевная обработка",IF(AB861=2,"Внесение удобрений",IF(AB861=3,"Уборка","Введите коректное значение")))</f>
        <v>Введите коректное значение</v>
      </c>
      <c r="Z861" s="0" t="s">
        <v>133</v>
      </c>
      <c r="AA861" s="86"/>
      <c r="AI861" s="88"/>
    </row>
    <row r="862" customFormat="false" ht="15" hidden="false" customHeight="false" outlineLevel="0" collapsed="false">
      <c r="A862" s="59" t="n">
        <v>860</v>
      </c>
      <c r="B862" s="0" t="s">
        <v>134</v>
      </c>
      <c r="C862" s="85" t="n">
        <v>2.3</v>
      </c>
      <c r="D862" s="86" t="n">
        <v>0.645</v>
      </c>
      <c r="E862" s="87" t="n">
        <f aca="false">D862/C862</f>
        <v>0.280434782608696</v>
      </c>
      <c r="F862" s="88" t="n">
        <f aca="false">IF(B862="Предпосевная обработка",300,IF(B862="Внесение удобрений",90,IF(B862="Уборка",1893,"Введите коректное значение")))</f>
        <v>90</v>
      </c>
      <c r="G862" s="88" t="n">
        <v>2010</v>
      </c>
      <c r="H862" s="87" t="n">
        <f aca="false">(F862/G862)*100</f>
        <v>4.47761194029851</v>
      </c>
      <c r="I862" s="88" t="n">
        <v>20</v>
      </c>
      <c r="J862" s="87" t="n">
        <f aca="false">C862*L862</f>
        <v>1.012</v>
      </c>
      <c r="K862" s="86" t="n">
        <f aca="false">J862*3.67</f>
        <v>3.71404</v>
      </c>
      <c r="L862" s="86" t="n">
        <v>0.44</v>
      </c>
      <c r="M862" s="87" t="n">
        <f aca="false">(N862*O862)+(P862+Q862+R862)</f>
        <v>450.53</v>
      </c>
      <c r="N862" s="62" t="n">
        <v>477</v>
      </c>
      <c r="O862" s="0" t="n">
        <f aca="false">IF(Z862="Дизельное топливо",2.6,
 IF(Z862="Бензин",2.3,
 IF(Z862="Минеральные удобрения",0.89, IF(Z862="Пестициды",4.93,
 IF(Z862="Электроэнергия",0.5,"Введите коректное значение" )))))</f>
        <v>0.89</v>
      </c>
      <c r="P862" s="88" t="n">
        <v>15</v>
      </c>
      <c r="Q862" s="88" t="n">
        <v>2</v>
      </c>
      <c r="R862" s="88" t="n">
        <v>9</v>
      </c>
      <c r="S862" s="86" t="n">
        <f aca="false">M862+J862+E862+H862</f>
        <v>456.300046722907</v>
      </c>
      <c r="T862" s="86"/>
      <c r="U862" s="87" t="n">
        <f aca="false">J862-S862</f>
        <v>-455.288046722907</v>
      </c>
      <c r="V862" s="88" t="n">
        <v>62000</v>
      </c>
      <c r="W862" s="73" t="n">
        <v>5.376</v>
      </c>
      <c r="X862" s="87" t="n">
        <f aca="false">(W862+S862)/V862*100</f>
        <v>0.744638785036947</v>
      </c>
      <c r="Y862" s="0" t="str">
        <f aca="false">IF(AB862=1,"Предпосевная обработка",IF(AB862=2,"Внесение удобрений",IF(AB862=3,"Уборка","Введите коректное значение")))</f>
        <v>Введите коректное значение</v>
      </c>
      <c r="Z862" s="0" t="s">
        <v>133</v>
      </c>
      <c r="AA862" s="86"/>
      <c r="AI862" s="88"/>
    </row>
    <row r="863" customFormat="false" ht="15" hidden="false" customHeight="false" outlineLevel="0" collapsed="false">
      <c r="A863" s="59" t="n">
        <v>861</v>
      </c>
      <c r="B863" s="0" t="s">
        <v>132</v>
      </c>
      <c r="C863" s="85" t="n">
        <v>1.3</v>
      </c>
      <c r="D863" s="86" t="n">
        <v>0.645</v>
      </c>
      <c r="E863" s="87" t="n">
        <f aca="false">D863/C863</f>
        <v>0.496153846153846</v>
      </c>
      <c r="F863" s="88" t="n">
        <f aca="false">IF(B863="Предпосевная обработка",300,IF(B863="Внесение удобрений",90,IF(B863="Уборка",1893,"Введите коректное значение")))</f>
        <v>1893</v>
      </c>
      <c r="G863" s="88" t="n">
        <v>2136</v>
      </c>
      <c r="H863" s="87" t="n">
        <f aca="false">(F863/G863)*100</f>
        <v>88.623595505618</v>
      </c>
      <c r="I863" s="88" t="n">
        <v>29</v>
      </c>
      <c r="J863" s="87" t="n">
        <f aca="false">C863*L863</f>
        <v>0.572</v>
      </c>
      <c r="K863" s="86" t="n">
        <f aca="false">J863*3.67</f>
        <v>2.09924</v>
      </c>
      <c r="L863" s="86" t="n">
        <v>0.44</v>
      </c>
      <c r="M863" s="87" t="n">
        <f aca="false">(N863*O863)+(P863+Q863+R863)</f>
        <v>139.5</v>
      </c>
      <c r="N863" s="62" t="n">
        <v>241</v>
      </c>
      <c r="O863" s="0" t="n">
        <f aca="false">IF(Z863="Дизельное топливо",2.6,
 IF(Z863="Бензин",2.3,
 IF(Z863="Минеральные удобрения",0.89, IF(Z863="Пестициды",4.93,
 IF(Z863="Электроэнергия",0.5,"Введите коректное значение" )))))</f>
        <v>0.5</v>
      </c>
      <c r="P863" s="88" t="n">
        <v>10</v>
      </c>
      <c r="Q863" s="88" t="n">
        <v>2</v>
      </c>
      <c r="R863" s="88" t="n">
        <v>7</v>
      </c>
      <c r="S863" s="86" t="n">
        <f aca="false">M863+J863+E863+H863</f>
        <v>229.191749351772</v>
      </c>
      <c r="T863" s="86"/>
      <c r="U863" s="87" t="n">
        <f aca="false">J863-S863</f>
        <v>-228.619749351772</v>
      </c>
      <c r="V863" s="88" t="n">
        <v>62000</v>
      </c>
      <c r="W863" s="73" t="n">
        <v>4.508</v>
      </c>
      <c r="X863" s="87" t="n">
        <f aca="false">(W863+S863)/V863*100</f>
        <v>0.376935079599632</v>
      </c>
      <c r="Y863" s="0" t="str">
        <f aca="false">IF(AB863=1,"Предпосевная обработка",IF(AB863=2,"Внесение удобрений",IF(AB863=3,"Уборка","Введите коректное значение")))</f>
        <v>Введите коректное значение</v>
      </c>
      <c r="Z863" s="0" t="s">
        <v>139</v>
      </c>
      <c r="AA863" s="86"/>
      <c r="AI863" s="88"/>
    </row>
    <row r="864" customFormat="false" ht="15" hidden="false" customHeight="false" outlineLevel="0" collapsed="false">
      <c r="A864" s="59" t="n">
        <v>862</v>
      </c>
      <c r="B864" s="0" t="s">
        <v>136</v>
      </c>
      <c r="C864" s="85" t="n">
        <v>5.1</v>
      </c>
      <c r="D864" s="86" t="n">
        <v>0.645</v>
      </c>
      <c r="E864" s="87" t="n">
        <f aca="false">D864/C864</f>
        <v>0.126470588235294</v>
      </c>
      <c r="F864" s="88" t="n">
        <f aca="false">IF(B864="Предпосевная обработка",300,IF(B864="Внесение удобрений",90,IF(B864="Уборка",1893,"Введите коректное значение")))</f>
        <v>300</v>
      </c>
      <c r="G864" s="88" t="n">
        <v>2233</v>
      </c>
      <c r="H864" s="87" t="n">
        <f aca="false">(F864/G864)*100</f>
        <v>13.4348410210479</v>
      </c>
      <c r="I864" s="88" t="n">
        <v>21</v>
      </c>
      <c r="J864" s="87" t="n">
        <f aca="false">C864*L864</f>
        <v>2.244</v>
      </c>
      <c r="K864" s="86" t="n">
        <f aca="false">J864*3.67</f>
        <v>8.23548</v>
      </c>
      <c r="L864" s="86" t="n">
        <v>0.44</v>
      </c>
      <c r="M864" s="87" t="n">
        <f aca="false">(N864*O864)+(P864+Q864+R864)</f>
        <v>158.73</v>
      </c>
      <c r="N864" s="62" t="n">
        <v>157</v>
      </c>
      <c r="O864" s="0" t="n">
        <f aca="false">IF(Z864="Дизельное топливо",2.6,
 IF(Z864="Бензин",2.3,
 IF(Z864="Минеральные удобрения",0.89, IF(Z864="Пестициды",4.93,
 IF(Z864="Электроэнергия",0.5,"Введите коректное значение" )))))</f>
        <v>0.89</v>
      </c>
      <c r="P864" s="88" t="n">
        <v>10</v>
      </c>
      <c r="Q864" s="88" t="n">
        <v>2</v>
      </c>
      <c r="R864" s="88" t="n">
        <v>7</v>
      </c>
      <c r="S864" s="86" t="n">
        <f aca="false">M864+J864+E864+H864</f>
        <v>174.535311609283</v>
      </c>
      <c r="T864" s="86"/>
      <c r="U864" s="87" t="n">
        <f aca="false">J864-S864</f>
        <v>-172.291311609283</v>
      </c>
      <c r="V864" s="88" t="n">
        <v>65000</v>
      </c>
      <c r="W864" s="73" t="n">
        <v>6.21</v>
      </c>
      <c r="X864" s="87" t="n">
        <f aca="false">(W864+S864)/V864*100</f>
        <v>0.278069710168128</v>
      </c>
      <c r="Y864" s="0" t="str">
        <f aca="false">IF(AB864=1,"Предпосевная обработка",IF(AB864=2,"Внесение удобрений",IF(AB864=3,"Уборка","Введите коректное значение")))</f>
        <v>Введите коректное значение</v>
      </c>
      <c r="Z864" s="0" t="s">
        <v>133</v>
      </c>
      <c r="AA864" s="86"/>
      <c r="AI864" s="88"/>
    </row>
    <row r="865" customFormat="false" ht="15" hidden="false" customHeight="false" outlineLevel="0" collapsed="false">
      <c r="A865" s="59" t="n">
        <v>863</v>
      </c>
      <c r="B865" s="0" t="s">
        <v>134</v>
      </c>
      <c r="C865" s="85" t="n">
        <v>4.2</v>
      </c>
      <c r="D865" s="86" t="n">
        <v>0.645</v>
      </c>
      <c r="E865" s="87" t="n">
        <f aca="false">D865/C865</f>
        <v>0.153571428571429</v>
      </c>
      <c r="F865" s="88" t="n">
        <f aca="false">IF(B865="Предпосевная обработка",300,IF(B865="Внесение удобрений",90,IF(B865="Уборка",1893,"Введите коректное значение")))</f>
        <v>90</v>
      </c>
      <c r="G865" s="88" t="n">
        <v>2134</v>
      </c>
      <c r="H865" s="87" t="n">
        <f aca="false">(F865/G865)*100</f>
        <v>4.2174320524836</v>
      </c>
      <c r="I865" s="88" t="n">
        <v>16</v>
      </c>
      <c r="J865" s="87" t="n">
        <f aca="false">C865*L865</f>
        <v>1.848</v>
      </c>
      <c r="K865" s="86" t="n">
        <f aca="false">J865*3.67</f>
        <v>6.78216</v>
      </c>
      <c r="L865" s="86" t="n">
        <v>0.44</v>
      </c>
      <c r="M865" s="87" t="n">
        <f aca="false">(N865*O865)+(P865+Q865+R865)</f>
        <v>759.3</v>
      </c>
      <c r="N865" s="62" t="n">
        <v>321</v>
      </c>
      <c r="O865" s="0" t="n">
        <f aca="false">IF(Z865="Дизельное топливо",2.6,
 IF(Z865="Бензин",2.3,
 IF(Z865="Минеральные удобрения",0.89, IF(Z865="Пестициды",4.93,
 IF(Z865="Электроэнергия",0.5,"Введите коректное значение" )))))</f>
        <v>2.3</v>
      </c>
      <c r="P865" s="88" t="n">
        <v>12</v>
      </c>
      <c r="Q865" s="88" t="n">
        <v>1</v>
      </c>
      <c r="R865" s="88" t="n">
        <v>8</v>
      </c>
      <c r="S865" s="86" t="n">
        <f aca="false">M865+J865+E865+H865</f>
        <v>765.519003481055</v>
      </c>
      <c r="T865" s="86"/>
      <c r="U865" s="87" t="n">
        <f aca="false">J865-S865</f>
        <v>-763.671003481055</v>
      </c>
      <c r="V865" s="88" t="n">
        <v>51000</v>
      </c>
      <c r="W865" s="73" t="n">
        <v>5.896</v>
      </c>
      <c r="X865" s="87" t="n">
        <f aca="false">(W865+S865)/V865*100</f>
        <v>1.51257843819815</v>
      </c>
      <c r="Y865" s="0" t="str">
        <f aca="false">IF(AB865=1,"Предпосевная обработка",IF(AB865=2,"Внесение удобрений",IF(AB865=3,"Уборка","Введите коректное значение")))</f>
        <v>Введите коректное значение</v>
      </c>
      <c r="Z865" s="0" t="s">
        <v>135</v>
      </c>
      <c r="AA865" s="86"/>
      <c r="AI865" s="88"/>
    </row>
    <row r="866" customFormat="false" ht="15" hidden="false" customHeight="false" outlineLevel="0" collapsed="false">
      <c r="A866" s="59" t="n">
        <v>864</v>
      </c>
      <c r="B866" s="0" t="s">
        <v>132</v>
      </c>
      <c r="C866" s="85" t="n">
        <v>4.7</v>
      </c>
      <c r="D866" s="86" t="n">
        <v>0.645</v>
      </c>
      <c r="E866" s="87" t="n">
        <f aca="false">D866/C866</f>
        <v>0.137234042553192</v>
      </c>
      <c r="F866" s="88" t="n">
        <f aca="false">IF(B866="Предпосевная обработка",300,IF(B866="Внесение удобрений",90,IF(B866="Уборка",1893,"Введите коректное значение")))</f>
        <v>1893</v>
      </c>
      <c r="G866" s="88" t="n">
        <v>2334</v>
      </c>
      <c r="H866" s="87" t="n">
        <f aca="false">(F866/G866)*100</f>
        <v>81.1053984575836</v>
      </c>
      <c r="I866" s="88" t="n">
        <v>24</v>
      </c>
      <c r="J866" s="87" t="n">
        <f aca="false">C866*L866</f>
        <v>2.068</v>
      </c>
      <c r="K866" s="86" t="n">
        <f aca="false">J866*3.67</f>
        <v>7.58956</v>
      </c>
      <c r="L866" s="86" t="n">
        <v>0.44</v>
      </c>
      <c r="M866" s="87" t="n">
        <f aca="false">(N866*O866)+(P866+Q866+R866)</f>
        <v>387</v>
      </c>
      <c r="N866" s="62" t="n">
        <v>160</v>
      </c>
      <c r="O866" s="0" t="n">
        <f aca="false">IF(Z866="Дизельное топливо",2.6,
 IF(Z866="Бензин",2.3,
 IF(Z866="Минеральные удобрения",0.89, IF(Z866="Пестициды",4.93,
 IF(Z866="Электроэнергия",0.5,"Введите коректное значение" )))))</f>
        <v>2.3</v>
      </c>
      <c r="P866" s="88" t="n">
        <v>11</v>
      </c>
      <c r="Q866" s="88" t="n">
        <v>1</v>
      </c>
      <c r="R866" s="88" t="n">
        <v>7</v>
      </c>
      <c r="S866" s="86" t="n">
        <f aca="false">M866+J866+E866+H866</f>
        <v>470.310632500137</v>
      </c>
      <c r="T866" s="86"/>
      <c r="U866" s="87" t="n">
        <f aca="false">J866-S866</f>
        <v>-468.242632500137</v>
      </c>
      <c r="V866" s="88" t="n">
        <v>48000</v>
      </c>
      <c r="W866" s="73" t="n">
        <v>5.429</v>
      </c>
      <c r="X866" s="87" t="n">
        <f aca="false">(W866+S866)/V866*100</f>
        <v>0.991124234375285</v>
      </c>
      <c r="Y866" s="0" t="str">
        <f aca="false">IF(AB866=1,"Предпосевная обработка",IF(AB866=2,"Внесение удобрений",IF(AB866=3,"Уборка","Введите коректное значение")))</f>
        <v>Введите коректное значение</v>
      </c>
      <c r="Z866" s="0" t="s">
        <v>135</v>
      </c>
      <c r="AA866" s="86"/>
      <c r="AI866" s="88"/>
    </row>
    <row r="867" customFormat="false" ht="15" hidden="false" customHeight="false" outlineLevel="0" collapsed="false">
      <c r="A867" s="59" t="n">
        <v>865</v>
      </c>
      <c r="B867" s="0" t="s">
        <v>136</v>
      </c>
      <c r="C867" s="85" t="n">
        <v>0.8</v>
      </c>
      <c r="D867" s="86" t="n">
        <v>0.645</v>
      </c>
      <c r="E867" s="87" t="n">
        <f aca="false">D867/C867</f>
        <v>0.80625</v>
      </c>
      <c r="F867" s="88" t="n">
        <f aca="false">IF(B867="Предпосевная обработка",300,IF(B867="Внесение удобрений",90,IF(B867="Уборка",1893,"Введите коректное значение")))</f>
        <v>300</v>
      </c>
      <c r="G867" s="88" t="n">
        <v>2312</v>
      </c>
      <c r="H867" s="87" t="n">
        <f aca="false">(F867/G867)*100</f>
        <v>12.9757785467128</v>
      </c>
      <c r="I867" s="88" t="n">
        <v>10</v>
      </c>
      <c r="J867" s="87" t="n">
        <f aca="false">C867*L867</f>
        <v>0.352</v>
      </c>
      <c r="K867" s="86" t="n">
        <f aca="false">J867*3.67</f>
        <v>1.29184</v>
      </c>
      <c r="L867" s="86" t="n">
        <v>0.44</v>
      </c>
      <c r="M867" s="87" t="n">
        <f aca="false">(N867*O867)+(P867+Q867+R867)</f>
        <v>1194.2</v>
      </c>
      <c r="N867" s="62" t="n">
        <v>452</v>
      </c>
      <c r="O867" s="0" t="n">
        <f aca="false">IF(Z867="Дизельное топливо",2.6,
 IF(Z867="Бензин",2.3,
 IF(Z867="Минеральные удобрения",0.89, IF(Z867="Пестициды",4.93,
 IF(Z867="Электроэнергия",0.5,"Введите коректное значение" )))))</f>
        <v>2.6</v>
      </c>
      <c r="P867" s="88" t="n">
        <v>10</v>
      </c>
      <c r="Q867" s="88" t="n">
        <v>2</v>
      </c>
      <c r="R867" s="88" t="n">
        <v>7</v>
      </c>
      <c r="S867" s="86" t="n">
        <f aca="false">M867+J867+E867+H867</f>
        <v>1208.33402854671</v>
      </c>
      <c r="T867" s="86"/>
      <c r="U867" s="87" t="n">
        <f aca="false">J867-S867</f>
        <v>-1207.98202854671</v>
      </c>
      <c r="V867" s="88" t="n">
        <v>58000</v>
      </c>
      <c r="W867" s="73" t="n">
        <v>6.768</v>
      </c>
      <c r="X867" s="87" t="n">
        <f aca="false">(W867+S867)/V867*100</f>
        <v>2.09500349749433</v>
      </c>
      <c r="Y867" s="0" t="str">
        <f aca="false">IF(AB867=1,"Предпосевная обработка",IF(AB867=2,"Внесение удобрений",IF(AB867=3,"Уборка","Введите коректное значение")))</f>
        <v>Введите коректное значение</v>
      </c>
      <c r="Z867" s="0" t="s">
        <v>137</v>
      </c>
      <c r="AA867" s="86"/>
      <c r="AI867" s="88"/>
    </row>
    <row r="868" customFormat="false" ht="15" hidden="false" customHeight="false" outlineLevel="0" collapsed="false">
      <c r="A868" s="59" t="n">
        <v>866</v>
      </c>
      <c r="B868" s="0" t="s">
        <v>136</v>
      </c>
      <c r="C868" s="85" t="n">
        <v>1.1</v>
      </c>
      <c r="D868" s="86" t="n">
        <v>0.645</v>
      </c>
      <c r="E868" s="87" t="n">
        <f aca="false">D868/C868</f>
        <v>0.586363636363636</v>
      </c>
      <c r="F868" s="88" t="n">
        <f aca="false">IF(B868="Предпосевная обработка",300,IF(B868="Внесение удобрений",90,IF(B868="Уборка",1893,"Введите коректное значение")))</f>
        <v>300</v>
      </c>
      <c r="G868" s="88" t="n">
        <v>2317</v>
      </c>
      <c r="H868" s="87" t="n">
        <f aca="false">(F868/G868)*100</f>
        <v>12.9477772982305</v>
      </c>
      <c r="I868" s="88" t="n">
        <v>27</v>
      </c>
      <c r="J868" s="87" t="n">
        <f aca="false">C868*L868</f>
        <v>0.484</v>
      </c>
      <c r="K868" s="86" t="n">
        <f aca="false">J868*3.67</f>
        <v>1.77628</v>
      </c>
      <c r="L868" s="86" t="n">
        <v>0.44</v>
      </c>
      <c r="M868" s="87" t="n">
        <f aca="false">(N868*O868)+(P868+Q868+R868)</f>
        <v>130.5</v>
      </c>
      <c r="N868" s="62" t="n">
        <v>211</v>
      </c>
      <c r="O868" s="0" t="n">
        <f aca="false">IF(Z868="Дизельное топливо",2.6,
 IF(Z868="Бензин",2.3,
 IF(Z868="Минеральные удобрения",0.89, IF(Z868="Пестициды",4.93,
 IF(Z868="Электроэнергия",0.5,"Введите коректное значение" )))))</f>
        <v>0.5</v>
      </c>
      <c r="P868" s="88" t="n">
        <v>14</v>
      </c>
      <c r="Q868" s="88" t="n">
        <v>2</v>
      </c>
      <c r="R868" s="88" t="n">
        <v>9</v>
      </c>
      <c r="S868" s="86" t="n">
        <f aca="false">M868+J868+E868+H868</f>
        <v>144.518140934594</v>
      </c>
      <c r="T868" s="86"/>
      <c r="U868" s="87" t="n">
        <f aca="false">J868-S868</f>
        <v>-144.034140934594</v>
      </c>
      <c r="V868" s="88" t="n">
        <v>62000</v>
      </c>
      <c r="W868" s="73" t="n">
        <v>4.335</v>
      </c>
      <c r="X868" s="87" t="n">
        <f aca="false">(W868+S868)/V868*100</f>
        <v>0.240085711184829</v>
      </c>
      <c r="Y868" s="0" t="str">
        <f aca="false">IF(AB868=1,"Предпосевная обработка",IF(AB868=2,"Внесение удобрений",IF(AB868=3,"Уборка","Введите коректное значение")))</f>
        <v>Введите коректное значение</v>
      </c>
      <c r="Z868" s="0" t="s">
        <v>139</v>
      </c>
      <c r="AA868" s="86"/>
      <c r="AI868" s="88"/>
    </row>
    <row r="869" customFormat="false" ht="15" hidden="false" customHeight="false" outlineLevel="0" collapsed="false">
      <c r="A869" s="59" t="n">
        <v>867</v>
      </c>
      <c r="B869" s="0" t="s">
        <v>132</v>
      </c>
      <c r="C869" s="85" t="n">
        <v>1</v>
      </c>
      <c r="D869" s="86" t="n">
        <v>0.645</v>
      </c>
      <c r="E869" s="87" t="n">
        <f aca="false">D869/C869</f>
        <v>0.645</v>
      </c>
      <c r="F869" s="88" t="n">
        <f aca="false">IF(B869="Предпосевная обработка",300,IF(B869="Внесение удобрений",90,IF(B869="Уборка",1893,"Введите коректное значение")))</f>
        <v>1893</v>
      </c>
      <c r="G869" s="88" t="n">
        <v>2110</v>
      </c>
      <c r="H869" s="87" t="n">
        <f aca="false">(F869/G869)*100</f>
        <v>89.7156398104265</v>
      </c>
      <c r="I869" s="88" t="n">
        <v>14</v>
      </c>
      <c r="J869" s="87" t="n">
        <f aca="false">C869*L869</f>
        <v>0.44</v>
      </c>
      <c r="K869" s="86" t="n">
        <f aca="false">J869*3.67</f>
        <v>1.6148</v>
      </c>
      <c r="L869" s="86" t="n">
        <v>0.44</v>
      </c>
      <c r="M869" s="87" t="n">
        <f aca="false">(N869*O869)+(P869+Q869+R869)</f>
        <v>2486</v>
      </c>
      <c r="N869" s="62" t="n">
        <v>500</v>
      </c>
      <c r="O869" s="0" t="n">
        <f aca="false">IF(Z869="Дизельное топливо",2.6,
 IF(Z869="Бензин",2.3,
 IF(Z869="Минеральные удобрения",0.89, IF(Z869="Пестициды",4.93,
 IF(Z869="Электроэнергия",0.5,"Введите коректное значение" )))))</f>
        <v>4.93</v>
      </c>
      <c r="P869" s="88" t="n">
        <v>10</v>
      </c>
      <c r="Q869" s="88" t="n">
        <v>2</v>
      </c>
      <c r="R869" s="88" t="n">
        <v>9</v>
      </c>
      <c r="S869" s="86" t="n">
        <f aca="false">M869+J869+E869+H869</f>
        <v>2576.80063981043</v>
      </c>
      <c r="T869" s="86"/>
      <c r="U869" s="87" t="n">
        <f aca="false">J869-S869</f>
        <v>-2576.36063981043</v>
      </c>
      <c r="V869" s="88" t="n">
        <v>47000</v>
      </c>
      <c r="W869" s="73" t="n">
        <v>4.752</v>
      </c>
      <c r="X869" s="87" t="n">
        <f aca="false">(W869+S869)/V869*100</f>
        <v>5.49266519108601</v>
      </c>
      <c r="Y869" s="0" t="str">
        <f aca="false">IF(AB869=1,"Предпосевная обработка",IF(AB869=2,"Внесение удобрений",IF(AB869=3,"Уборка","Введите коректное значение")))</f>
        <v>Введите коректное значение</v>
      </c>
      <c r="Z869" s="0" t="s">
        <v>138</v>
      </c>
      <c r="AA869" s="86"/>
      <c r="AI869" s="88"/>
    </row>
    <row r="870" customFormat="false" ht="15" hidden="false" customHeight="false" outlineLevel="0" collapsed="false">
      <c r="A870" s="59" t="n">
        <v>868</v>
      </c>
      <c r="B870" s="0" t="s">
        <v>134</v>
      </c>
      <c r="C870" s="85" t="n">
        <v>1.3</v>
      </c>
      <c r="D870" s="86" t="n">
        <v>0.645</v>
      </c>
      <c r="E870" s="87" t="n">
        <f aca="false">D870/C870</f>
        <v>0.496153846153846</v>
      </c>
      <c r="F870" s="88" t="n">
        <f aca="false">IF(B870="Предпосевная обработка",300,IF(B870="Внесение удобрений",90,IF(B870="Уборка",1893,"Введите коректное значение")))</f>
        <v>90</v>
      </c>
      <c r="G870" s="88" t="n">
        <v>2351</v>
      </c>
      <c r="H870" s="87" t="n">
        <f aca="false">(F870/G870)*100</f>
        <v>3.8281582305402</v>
      </c>
      <c r="I870" s="88" t="n">
        <v>19</v>
      </c>
      <c r="J870" s="87" t="n">
        <f aca="false">C870*L870</f>
        <v>0.572</v>
      </c>
      <c r="K870" s="86" t="n">
        <f aca="false">J870*3.67</f>
        <v>2.09924</v>
      </c>
      <c r="L870" s="86" t="n">
        <v>0.44</v>
      </c>
      <c r="M870" s="87" t="n">
        <f aca="false">(N870*O870)+(P870+Q870+R870)</f>
        <v>269</v>
      </c>
      <c r="N870" s="62" t="n">
        <v>494</v>
      </c>
      <c r="O870" s="0" t="n">
        <f aca="false">IF(Z870="Дизельное топливо",2.6,
 IF(Z870="Бензин",2.3,
 IF(Z870="Минеральные удобрения",0.89, IF(Z870="Пестициды",4.93,
 IF(Z870="Электроэнергия",0.5,"Введите коректное значение" )))))</f>
        <v>0.5</v>
      </c>
      <c r="P870" s="88" t="n">
        <v>13</v>
      </c>
      <c r="Q870" s="88" t="n">
        <v>2</v>
      </c>
      <c r="R870" s="88" t="n">
        <v>7</v>
      </c>
      <c r="S870" s="86" t="n">
        <f aca="false">M870+J870+E870+H870</f>
        <v>273.896312076694</v>
      </c>
      <c r="T870" s="86"/>
      <c r="U870" s="87" t="n">
        <f aca="false">J870-S870</f>
        <v>-273.324312076694</v>
      </c>
      <c r="V870" s="88" t="n">
        <v>58000</v>
      </c>
      <c r="W870" s="73" t="n">
        <v>5.59</v>
      </c>
      <c r="X870" s="87" t="n">
        <f aca="false">(W870+S870)/V870*100</f>
        <v>0.481872951856369</v>
      </c>
      <c r="Y870" s="0" t="str">
        <f aca="false">IF(AB870=1,"Предпосевная обработка",IF(AB870=2,"Внесение удобрений",IF(AB870=3,"Уборка","Введите коректное значение")))</f>
        <v>Введите коректное значение</v>
      </c>
      <c r="Z870" s="0" t="s">
        <v>139</v>
      </c>
      <c r="AA870" s="86"/>
      <c r="AI870" s="88"/>
    </row>
    <row r="871" customFormat="false" ht="15" hidden="false" customHeight="false" outlineLevel="0" collapsed="false">
      <c r="A871" s="59" t="n">
        <v>869</v>
      </c>
      <c r="B871" s="0" t="s">
        <v>132</v>
      </c>
      <c r="C871" s="85" t="n">
        <v>4.4</v>
      </c>
      <c r="D871" s="86" t="n">
        <v>0.645</v>
      </c>
      <c r="E871" s="87" t="n">
        <f aca="false">D871/C871</f>
        <v>0.146590909090909</v>
      </c>
      <c r="F871" s="88" t="n">
        <f aca="false">IF(B871="Предпосевная обработка",300,IF(B871="Внесение удобрений",90,IF(B871="Уборка",1893,"Введите коректное значение")))</f>
        <v>1893</v>
      </c>
      <c r="G871" s="88" t="n">
        <v>2016</v>
      </c>
      <c r="H871" s="87" t="n">
        <f aca="false">(F871/G871)*100</f>
        <v>93.8988095238095</v>
      </c>
      <c r="I871" s="88" t="n">
        <v>22</v>
      </c>
      <c r="J871" s="87" t="n">
        <f aca="false">C871*L871</f>
        <v>1.936</v>
      </c>
      <c r="K871" s="86" t="n">
        <f aca="false">J871*3.67</f>
        <v>7.10512</v>
      </c>
      <c r="L871" s="86" t="n">
        <v>0.44</v>
      </c>
      <c r="M871" s="87" t="n">
        <f aca="false">(N871*O871)+(P871+Q871+R871)</f>
        <v>245</v>
      </c>
      <c r="N871" s="62" t="n">
        <v>454</v>
      </c>
      <c r="O871" s="0" t="n">
        <f aca="false">IF(Z871="Дизельное топливо",2.6,
 IF(Z871="Бензин",2.3,
 IF(Z871="Минеральные удобрения",0.89, IF(Z871="Пестициды",4.93,
 IF(Z871="Электроэнергия",0.5,"Введите коректное значение" )))))</f>
        <v>0.5</v>
      </c>
      <c r="P871" s="88" t="n">
        <v>10</v>
      </c>
      <c r="Q871" s="88" t="n">
        <v>1</v>
      </c>
      <c r="R871" s="88" t="n">
        <v>7</v>
      </c>
      <c r="S871" s="86" t="n">
        <f aca="false">M871+J871+E871+H871</f>
        <v>340.9814004329</v>
      </c>
      <c r="T871" s="86"/>
      <c r="U871" s="87" t="n">
        <f aca="false">J871-S871</f>
        <v>-339.0454004329</v>
      </c>
      <c r="V871" s="88" t="n">
        <v>51000</v>
      </c>
      <c r="W871" s="73" t="n">
        <v>4.185</v>
      </c>
      <c r="X871" s="87" t="n">
        <f aca="false">(W871+S871)/V871*100</f>
        <v>0.676796863593922</v>
      </c>
      <c r="Y871" s="0" t="str">
        <f aca="false">IF(AB871=1,"Предпосевная обработка",IF(AB871=2,"Внесение удобрений",IF(AB871=3,"Уборка","Введите коректное значение")))</f>
        <v>Введите коректное значение</v>
      </c>
      <c r="Z871" s="0" t="s">
        <v>139</v>
      </c>
      <c r="AA871" s="86"/>
      <c r="AI871" s="88"/>
    </row>
    <row r="872" customFormat="false" ht="15" hidden="false" customHeight="false" outlineLevel="0" collapsed="false">
      <c r="A872" s="59" t="n">
        <v>870</v>
      </c>
      <c r="B872" s="0" t="s">
        <v>136</v>
      </c>
      <c r="C872" s="85" t="n">
        <v>2.3</v>
      </c>
      <c r="D872" s="86" t="n">
        <v>0.645</v>
      </c>
      <c r="E872" s="87" t="n">
        <f aca="false">D872/C872</f>
        <v>0.280434782608696</v>
      </c>
      <c r="F872" s="88" t="n">
        <f aca="false">IF(B872="Предпосевная обработка",300,IF(B872="Внесение удобрений",90,IF(B872="Уборка",1893,"Введите коректное значение")))</f>
        <v>300</v>
      </c>
      <c r="G872" s="88" t="n">
        <v>2362</v>
      </c>
      <c r="H872" s="87" t="n">
        <f aca="false">(F872/G872)*100</f>
        <v>12.701100762066</v>
      </c>
      <c r="I872" s="88" t="n">
        <v>25</v>
      </c>
      <c r="J872" s="87" t="n">
        <f aca="false">C872*L872</f>
        <v>1.012</v>
      </c>
      <c r="K872" s="86" t="n">
        <f aca="false">J872*3.67</f>
        <v>3.71404</v>
      </c>
      <c r="L872" s="86" t="n">
        <v>0.44</v>
      </c>
      <c r="M872" s="87" t="n">
        <f aca="false">(N872*O872)+(P872+Q872+R872)</f>
        <v>845.6</v>
      </c>
      <c r="N872" s="62" t="n">
        <v>316</v>
      </c>
      <c r="O872" s="0" t="n">
        <f aca="false">IF(Z872="Дизельное топливо",2.6,
 IF(Z872="Бензин",2.3,
 IF(Z872="Минеральные удобрения",0.89, IF(Z872="Пестициды",4.93,
 IF(Z872="Электроэнергия",0.5,"Введите коректное значение" )))))</f>
        <v>2.6</v>
      </c>
      <c r="P872" s="88" t="n">
        <v>15</v>
      </c>
      <c r="Q872" s="88" t="n">
        <v>1</v>
      </c>
      <c r="R872" s="88" t="n">
        <v>8</v>
      </c>
      <c r="S872" s="86" t="n">
        <f aca="false">M872+J872+E872+H872</f>
        <v>859.593535544675</v>
      </c>
      <c r="T872" s="86"/>
      <c r="U872" s="87" t="n">
        <f aca="false">J872-S872</f>
        <v>-858.581535544675</v>
      </c>
      <c r="V872" s="88" t="n">
        <v>61000</v>
      </c>
      <c r="W872" s="73" t="n">
        <v>6.956</v>
      </c>
      <c r="X872" s="87" t="n">
        <f aca="false">(W872+S872)/V872*100</f>
        <v>1.42057300908963</v>
      </c>
      <c r="Y872" s="0" t="str">
        <f aca="false">IF(AB872=1,"Предпосевная обработка",IF(AB872=2,"Внесение удобрений",IF(AB872=3,"Уборка","Введите коректное значение")))</f>
        <v>Введите коректное значение</v>
      </c>
      <c r="Z872" s="0" t="s">
        <v>137</v>
      </c>
      <c r="AA872" s="86"/>
      <c r="AI872" s="88"/>
    </row>
    <row r="873" customFormat="false" ht="15" hidden="false" customHeight="false" outlineLevel="0" collapsed="false">
      <c r="A873" s="59" t="n">
        <v>871</v>
      </c>
      <c r="B873" s="0" t="s">
        <v>136</v>
      </c>
      <c r="C873" s="85" t="n">
        <v>0.9</v>
      </c>
      <c r="D873" s="86" t="n">
        <v>0.645</v>
      </c>
      <c r="E873" s="87" t="n">
        <f aca="false">D873/C873</f>
        <v>0.716666666666667</v>
      </c>
      <c r="F873" s="88" t="n">
        <f aca="false">IF(B873="Предпосевная обработка",300,IF(B873="Внесение удобрений",90,IF(B873="Уборка",1893,"Введите коректное значение")))</f>
        <v>300</v>
      </c>
      <c r="G873" s="88" t="n">
        <v>2101</v>
      </c>
      <c r="H873" s="87" t="n">
        <f aca="false">(F873/G873)*100</f>
        <v>14.278914802475</v>
      </c>
      <c r="I873" s="88" t="n">
        <v>18</v>
      </c>
      <c r="J873" s="87" t="n">
        <f aca="false">C873*L873</f>
        <v>0.396</v>
      </c>
      <c r="K873" s="86" t="n">
        <f aca="false">J873*3.67</f>
        <v>1.45332</v>
      </c>
      <c r="L873" s="86" t="n">
        <v>0.44</v>
      </c>
      <c r="M873" s="87" t="n">
        <f aca="false">(N873*O873)+(P873+Q873+R873)</f>
        <v>1004.4</v>
      </c>
      <c r="N873" s="62" t="n">
        <v>428</v>
      </c>
      <c r="O873" s="0" t="n">
        <f aca="false">IF(Z873="Дизельное топливо",2.6,
 IF(Z873="Бензин",2.3,
 IF(Z873="Минеральные удобрения",0.89, IF(Z873="Пестициды",4.93,
 IF(Z873="Электроэнергия",0.5,"Введите коректное значение" )))))</f>
        <v>2.3</v>
      </c>
      <c r="P873" s="88" t="n">
        <v>10</v>
      </c>
      <c r="Q873" s="88" t="n">
        <v>1</v>
      </c>
      <c r="R873" s="88" t="n">
        <v>9</v>
      </c>
      <c r="S873" s="86" t="n">
        <f aca="false">M873+J873+E873+H873</f>
        <v>1019.79158146914</v>
      </c>
      <c r="T873" s="86"/>
      <c r="U873" s="87" t="n">
        <f aca="false">J873-S873</f>
        <v>-1019.39558146914</v>
      </c>
      <c r="V873" s="88" t="n">
        <v>54000</v>
      </c>
      <c r="W873" s="73" t="n">
        <v>3.87</v>
      </c>
      <c r="X873" s="87" t="n">
        <f aca="false">(W873+S873)/V873*100</f>
        <v>1.89566959531323</v>
      </c>
      <c r="Y873" s="0" t="str">
        <f aca="false">IF(AB873=1,"Предпосевная обработка",IF(AB873=2,"Внесение удобрений",IF(AB873=3,"Уборка","Введите коректное значение")))</f>
        <v>Введите коректное значение</v>
      </c>
      <c r="Z873" s="0" t="s">
        <v>135</v>
      </c>
      <c r="AA873" s="86"/>
      <c r="AI873" s="88"/>
    </row>
    <row r="874" customFormat="false" ht="15" hidden="false" customHeight="false" outlineLevel="0" collapsed="false">
      <c r="A874" s="59" t="n">
        <v>872</v>
      </c>
      <c r="B874" s="0" t="s">
        <v>132</v>
      </c>
      <c r="C874" s="85" t="n">
        <v>2.1</v>
      </c>
      <c r="D874" s="86" t="n">
        <v>0.645</v>
      </c>
      <c r="E874" s="87" t="n">
        <f aca="false">D874/C874</f>
        <v>0.307142857142857</v>
      </c>
      <c r="F874" s="88" t="n">
        <f aca="false">IF(B874="Предпосевная обработка",300,IF(B874="Внесение удобрений",90,IF(B874="Уборка",1893,"Введите коректное значение")))</f>
        <v>1893</v>
      </c>
      <c r="G874" s="88" t="n">
        <v>2472</v>
      </c>
      <c r="H874" s="87" t="n">
        <f aca="false">(F874/G874)*100</f>
        <v>76.5776699029126</v>
      </c>
      <c r="I874" s="88" t="n">
        <v>30</v>
      </c>
      <c r="J874" s="87" t="n">
        <f aca="false">C874*L874</f>
        <v>0.924</v>
      </c>
      <c r="K874" s="86" t="n">
        <f aca="false">J874*3.67</f>
        <v>3.39108</v>
      </c>
      <c r="L874" s="86" t="n">
        <v>0.44</v>
      </c>
      <c r="M874" s="87" t="n">
        <f aca="false">(N874*O874)+(P874+Q874+R874)</f>
        <v>190.32</v>
      </c>
      <c r="N874" s="62" t="n">
        <v>188</v>
      </c>
      <c r="O874" s="0" t="n">
        <f aca="false">IF(Z874="Дизельное топливо",2.6,
 IF(Z874="Бензин",2.3,
 IF(Z874="Минеральные удобрения",0.89, IF(Z874="Пестициды",4.93,
 IF(Z874="Электроэнергия",0.5,"Введите коректное значение" )))))</f>
        <v>0.89</v>
      </c>
      <c r="P874" s="88" t="n">
        <v>13</v>
      </c>
      <c r="Q874" s="88" t="n">
        <v>1</v>
      </c>
      <c r="R874" s="88" t="n">
        <v>9</v>
      </c>
      <c r="S874" s="86" t="n">
        <f aca="false">M874+J874+E874+H874</f>
        <v>268.128812760056</v>
      </c>
      <c r="T874" s="86"/>
      <c r="U874" s="87" t="n">
        <f aca="false">J874-S874</f>
        <v>-267.204812760056</v>
      </c>
      <c r="V874" s="88" t="n">
        <v>63000</v>
      </c>
      <c r="W874" s="73" t="n">
        <v>5.16</v>
      </c>
      <c r="X874" s="87" t="n">
        <f aca="false">(W874+S874)/V874*100</f>
        <v>0.433791766285802</v>
      </c>
      <c r="Y874" s="0" t="str">
        <f aca="false">IF(AB874=1,"Предпосевная обработка",IF(AB874=2,"Внесение удобрений",IF(AB874=3,"Уборка","Введите коректное значение")))</f>
        <v>Введите коректное значение</v>
      </c>
      <c r="Z874" s="0" t="s">
        <v>133</v>
      </c>
      <c r="AA874" s="86"/>
      <c r="AI874" s="88"/>
    </row>
    <row r="875" customFormat="false" ht="15" hidden="false" customHeight="false" outlineLevel="0" collapsed="false">
      <c r="A875" s="59" t="n">
        <v>873</v>
      </c>
      <c r="B875" s="0" t="s">
        <v>132</v>
      </c>
      <c r="C875" s="85" t="n">
        <v>6.9</v>
      </c>
      <c r="D875" s="86" t="n">
        <v>0.645</v>
      </c>
      <c r="E875" s="87" t="n">
        <f aca="false">D875/C875</f>
        <v>0.0934782608695652</v>
      </c>
      <c r="F875" s="88" t="n">
        <f aca="false">IF(B875="Предпосевная обработка",300,IF(B875="Внесение удобрений",90,IF(B875="Уборка",1893,"Введите коректное значение")))</f>
        <v>1893</v>
      </c>
      <c r="G875" s="88" t="n">
        <v>2003</v>
      </c>
      <c r="H875" s="87" t="n">
        <f aca="false">(F875/G875)*100</f>
        <v>94.5082376435347</v>
      </c>
      <c r="I875" s="88" t="n">
        <v>30</v>
      </c>
      <c r="J875" s="87" t="n">
        <f aca="false">C875*L875</f>
        <v>3.036</v>
      </c>
      <c r="K875" s="86" t="n">
        <f aca="false">J875*3.67</f>
        <v>11.14212</v>
      </c>
      <c r="L875" s="86" t="n">
        <v>0.44</v>
      </c>
      <c r="M875" s="87" t="n">
        <f aca="false">(N875*O875)+(P875+Q875+R875)</f>
        <v>247.5</v>
      </c>
      <c r="N875" s="62" t="n">
        <v>457</v>
      </c>
      <c r="O875" s="0" t="n">
        <f aca="false">IF(Z875="Дизельное топливо",2.6,
 IF(Z875="Бензин",2.3,
 IF(Z875="Минеральные удобрения",0.89, IF(Z875="Пестициды",4.93,
 IF(Z875="Электроэнергия",0.5,"Введите коректное значение" )))))</f>
        <v>0.5</v>
      </c>
      <c r="P875" s="88" t="n">
        <v>10</v>
      </c>
      <c r="Q875" s="88" t="n">
        <v>1</v>
      </c>
      <c r="R875" s="88" t="n">
        <v>8</v>
      </c>
      <c r="S875" s="86" t="n">
        <f aca="false">M875+J875+E875+H875</f>
        <v>345.137715904404</v>
      </c>
      <c r="T875" s="86"/>
      <c r="U875" s="87" t="n">
        <f aca="false">J875-S875</f>
        <v>-342.101715904404</v>
      </c>
      <c r="V875" s="88" t="n">
        <v>48000</v>
      </c>
      <c r="W875" s="73" t="n">
        <v>3.567</v>
      </c>
      <c r="X875" s="87" t="n">
        <f aca="false">(W875+S875)/V875*100</f>
        <v>0.726468158134176</v>
      </c>
      <c r="Y875" s="0" t="str">
        <f aca="false">IF(AB875=1,"Предпосевная обработка",IF(AB875=2,"Внесение удобрений",IF(AB875=3,"Уборка","Введите коректное значение")))</f>
        <v>Введите коректное значение</v>
      </c>
      <c r="Z875" s="0" t="s">
        <v>139</v>
      </c>
      <c r="AA875" s="86"/>
      <c r="AI875" s="88"/>
    </row>
    <row r="876" customFormat="false" ht="15" hidden="false" customHeight="false" outlineLevel="0" collapsed="false">
      <c r="A876" s="59" t="n">
        <v>874</v>
      </c>
      <c r="B876" s="0" t="s">
        <v>136</v>
      </c>
      <c r="C876" s="85" t="n">
        <v>2</v>
      </c>
      <c r="D876" s="86" t="n">
        <v>0.645</v>
      </c>
      <c r="E876" s="87" t="n">
        <f aca="false">D876/C876</f>
        <v>0.3225</v>
      </c>
      <c r="F876" s="88" t="n">
        <f aca="false">IF(B876="Предпосевная обработка",300,IF(B876="Внесение удобрений",90,IF(B876="Уборка",1893,"Введите коректное значение")))</f>
        <v>300</v>
      </c>
      <c r="G876" s="88" t="n">
        <v>2319</v>
      </c>
      <c r="H876" s="87" t="n">
        <f aca="false">(F876/G876)*100</f>
        <v>12.9366106080207</v>
      </c>
      <c r="I876" s="88" t="n">
        <v>23</v>
      </c>
      <c r="J876" s="87" t="n">
        <f aca="false">C876*L876</f>
        <v>0.88</v>
      </c>
      <c r="K876" s="86" t="n">
        <f aca="false">J876*3.67</f>
        <v>3.2296</v>
      </c>
      <c r="L876" s="86" t="n">
        <v>0.44</v>
      </c>
      <c r="M876" s="87" t="n">
        <f aca="false">(N876*O876)+(P876+Q876+R876)</f>
        <v>923.6</v>
      </c>
      <c r="N876" s="62" t="n">
        <v>392</v>
      </c>
      <c r="O876" s="0" t="n">
        <f aca="false">IF(Z876="Дизельное топливо",2.6,
 IF(Z876="Бензин",2.3,
 IF(Z876="Минеральные удобрения",0.89, IF(Z876="Пестициды",4.93,
 IF(Z876="Электроэнергия",0.5,"Введите коректное значение" )))))</f>
        <v>2.3</v>
      </c>
      <c r="P876" s="88" t="n">
        <v>11</v>
      </c>
      <c r="Q876" s="88" t="n">
        <v>2</v>
      </c>
      <c r="R876" s="88" t="n">
        <v>9</v>
      </c>
      <c r="S876" s="86" t="n">
        <f aca="false">M876+J876+E876+H876</f>
        <v>937.739110608021</v>
      </c>
      <c r="T876" s="86"/>
      <c r="U876" s="87" t="n">
        <f aca="false">J876-S876</f>
        <v>-936.859110608021</v>
      </c>
      <c r="V876" s="88" t="n">
        <v>56000</v>
      </c>
      <c r="W876" s="73" t="n">
        <v>5.332</v>
      </c>
      <c r="X876" s="87" t="n">
        <f aca="false">(W876+S876)/V876*100</f>
        <v>1.68405555465718</v>
      </c>
      <c r="Y876" s="0" t="str">
        <f aca="false">IF(AB876=1,"Предпосевная обработка",IF(AB876=2,"Внесение удобрений",IF(AB876=3,"Уборка","Введите коректное значение")))</f>
        <v>Введите коректное значение</v>
      </c>
      <c r="Z876" s="0" t="s">
        <v>135</v>
      </c>
      <c r="AA876" s="86"/>
      <c r="AI876" s="88"/>
    </row>
    <row r="877" customFormat="false" ht="15" hidden="false" customHeight="false" outlineLevel="0" collapsed="false">
      <c r="A877" s="59" t="n">
        <v>875</v>
      </c>
      <c r="B877" s="0" t="s">
        <v>136</v>
      </c>
      <c r="C877" s="85" t="n">
        <v>4.2</v>
      </c>
      <c r="D877" s="86" t="n">
        <v>0.645</v>
      </c>
      <c r="E877" s="87" t="n">
        <f aca="false">D877/C877</f>
        <v>0.153571428571429</v>
      </c>
      <c r="F877" s="88" t="n">
        <f aca="false">IF(B877="Предпосевная обработка",300,IF(B877="Внесение удобрений",90,IF(B877="Уборка",1893,"Введите коректное значение")))</f>
        <v>300</v>
      </c>
      <c r="G877" s="88" t="n">
        <v>2113</v>
      </c>
      <c r="H877" s="87" t="n">
        <f aca="false">(F877/G877)*100</f>
        <v>14.1978230004733</v>
      </c>
      <c r="I877" s="88" t="n">
        <v>17</v>
      </c>
      <c r="J877" s="87" t="n">
        <f aca="false">C877*L877</f>
        <v>1.848</v>
      </c>
      <c r="K877" s="86" t="n">
        <f aca="false">J877*3.67</f>
        <v>6.78216</v>
      </c>
      <c r="L877" s="86" t="n">
        <v>0.44</v>
      </c>
      <c r="M877" s="87" t="n">
        <f aca="false">(N877*O877)+(P877+Q877+R877)</f>
        <v>130.25</v>
      </c>
      <c r="N877" s="62" t="n">
        <v>125</v>
      </c>
      <c r="O877" s="0" t="n">
        <f aca="false">IF(Z877="Дизельное топливо",2.6,
 IF(Z877="Бензин",2.3,
 IF(Z877="Минеральные удобрения",0.89, IF(Z877="Пестициды",4.93,
 IF(Z877="Электроэнергия",0.5,"Введите коректное значение" )))))</f>
        <v>0.89</v>
      </c>
      <c r="P877" s="88" t="n">
        <v>10</v>
      </c>
      <c r="Q877" s="88" t="n">
        <v>2</v>
      </c>
      <c r="R877" s="88" t="n">
        <v>7</v>
      </c>
      <c r="S877" s="86" t="n">
        <f aca="false">M877+J877+E877+H877</f>
        <v>146.449394429045</v>
      </c>
      <c r="T877" s="86"/>
      <c r="U877" s="87" t="n">
        <f aca="false">J877-S877</f>
        <v>-144.601394429045</v>
      </c>
      <c r="V877" s="88" t="n">
        <v>56000</v>
      </c>
      <c r="W877" s="73" t="n">
        <v>4.752</v>
      </c>
      <c r="X877" s="87" t="n">
        <f aca="false">(W877+S877)/V877*100</f>
        <v>0.270002490051866</v>
      </c>
      <c r="Y877" s="0" t="str">
        <f aca="false">IF(AB877=1,"Предпосевная обработка",IF(AB877=2,"Внесение удобрений",IF(AB877=3,"Уборка","Введите коректное значение")))</f>
        <v>Введите коректное значение</v>
      </c>
      <c r="Z877" s="0" t="s">
        <v>133</v>
      </c>
      <c r="AA877" s="86"/>
      <c r="AI877" s="88"/>
    </row>
    <row r="878" customFormat="false" ht="15" hidden="false" customHeight="false" outlineLevel="0" collapsed="false">
      <c r="A878" s="59" t="n">
        <v>876</v>
      </c>
      <c r="B878" s="0" t="s">
        <v>132</v>
      </c>
      <c r="C878" s="85" t="n">
        <v>5.1</v>
      </c>
      <c r="D878" s="86" t="n">
        <v>0.645</v>
      </c>
      <c r="E878" s="87" t="n">
        <f aca="false">D878/C878</f>
        <v>0.126470588235294</v>
      </c>
      <c r="F878" s="88" t="n">
        <f aca="false">IF(B878="Предпосевная обработка",300,IF(B878="Внесение удобрений",90,IF(B878="Уборка",1893,"Введите коректное значение")))</f>
        <v>1893</v>
      </c>
      <c r="G878" s="88" t="n">
        <v>2003</v>
      </c>
      <c r="H878" s="87" t="n">
        <f aca="false">(F878/G878)*100</f>
        <v>94.5082376435347</v>
      </c>
      <c r="I878" s="88" t="n">
        <v>27</v>
      </c>
      <c r="J878" s="87" t="n">
        <f aca="false">C878*L878</f>
        <v>2.244</v>
      </c>
      <c r="K878" s="86" t="n">
        <f aca="false">J878*3.67</f>
        <v>8.23548</v>
      </c>
      <c r="L878" s="86" t="n">
        <v>0.44</v>
      </c>
      <c r="M878" s="87" t="n">
        <f aca="false">(N878*O878)+(P878+Q878+R878)</f>
        <v>378.2</v>
      </c>
      <c r="N878" s="62" t="n">
        <v>137</v>
      </c>
      <c r="O878" s="0" t="n">
        <f aca="false">IF(Z878="Дизельное топливо",2.6,
 IF(Z878="Бензин",2.3,
 IF(Z878="Минеральные удобрения",0.89, IF(Z878="Пестициды",4.93,
 IF(Z878="Электроэнергия",0.5,"Введите коректное значение" )))))</f>
        <v>2.6</v>
      </c>
      <c r="P878" s="88" t="n">
        <v>11</v>
      </c>
      <c r="Q878" s="88" t="n">
        <v>2</v>
      </c>
      <c r="R878" s="88" t="n">
        <v>9</v>
      </c>
      <c r="S878" s="86" t="n">
        <f aca="false">M878+J878+E878+H878</f>
        <v>475.07870823177</v>
      </c>
      <c r="T878" s="86"/>
      <c r="U878" s="87" t="n">
        <f aca="false">J878-S878</f>
        <v>-472.83470823177</v>
      </c>
      <c r="V878" s="88" t="n">
        <v>58000</v>
      </c>
      <c r="W878" s="73" t="n">
        <v>6.248</v>
      </c>
      <c r="X878" s="87" t="n">
        <f aca="false">(W878+S878)/V878*100</f>
        <v>0.829873634882362</v>
      </c>
      <c r="Y878" s="0" t="str">
        <f aca="false">IF(AB878=1,"Предпосевная обработка",IF(AB878=2,"Внесение удобрений",IF(AB878=3,"Уборка","Введите коректное значение")))</f>
        <v>Введите коректное значение</v>
      </c>
      <c r="Z878" s="0" t="s">
        <v>137</v>
      </c>
      <c r="AA878" s="86"/>
      <c r="AI878" s="88"/>
    </row>
    <row r="879" customFormat="false" ht="15" hidden="false" customHeight="false" outlineLevel="0" collapsed="false">
      <c r="A879" s="59" t="n">
        <v>877</v>
      </c>
      <c r="B879" s="0" t="s">
        <v>134</v>
      </c>
      <c r="C879" s="85" t="n">
        <v>4.3</v>
      </c>
      <c r="D879" s="86" t="n">
        <v>0.645</v>
      </c>
      <c r="E879" s="87" t="n">
        <f aca="false">D879/C879</f>
        <v>0.15</v>
      </c>
      <c r="F879" s="88" t="n">
        <f aca="false">IF(B879="Предпосевная обработка",300,IF(B879="Внесение удобрений",90,IF(B879="Уборка",1893,"Введите коректное значение")))</f>
        <v>90</v>
      </c>
      <c r="G879" s="88" t="n">
        <v>2237</v>
      </c>
      <c r="H879" s="87" t="n">
        <f aca="false">(F879/G879)*100</f>
        <v>4.0232454179705</v>
      </c>
      <c r="I879" s="88" t="n">
        <v>22</v>
      </c>
      <c r="J879" s="87" t="n">
        <f aca="false">C879*L879</f>
        <v>1.892</v>
      </c>
      <c r="K879" s="86" t="n">
        <f aca="false">J879*3.67</f>
        <v>6.94364</v>
      </c>
      <c r="L879" s="86" t="n">
        <v>0.44</v>
      </c>
      <c r="M879" s="87" t="n">
        <f aca="false">(N879*O879)+(P879+Q879+R879)</f>
        <v>238.38</v>
      </c>
      <c r="N879" s="62" t="n">
        <v>242</v>
      </c>
      <c r="O879" s="0" t="n">
        <f aca="false">IF(Z879="Дизельное топливо",2.6,
 IF(Z879="Бензин",2.3,
 IF(Z879="Минеральные удобрения",0.89, IF(Z879="Пестициды",4.93,
 IF(Z879="Электроэнергия",0.5,"Введите коректное значение" )))))</f>
        <v>0.89</v>
      </c>
      <c r="P879" s="88" t="n">
        <v>12</v>
      </c>
      <c r="Q879" s="88" t="n">
        <v>2</v>
      </c>
      <c r="R879" s="88" t="n">
        <v>9</v>
      </c>
      <c r="S879" s="86" t="n">
        <f aca="false">M879+J879+E879+H879</f>
        <v>244.44524541797</v>
      </c>
      <c r="T879" s="86"/>
      <c r="U879" s="87" t="n">
        <f aca="false">J879-S879</f>
        <v>-242.553245417971</v>
      </c>
      <c r="V879" s="88" t="n">
        <v>60000</v>
      </c>
      <c r="W879" s="73" t="n">
        <v>5.46</v>
      </c>
      <c r="X879" s="87" t="n">
        <f aca="false">(W879+S879)/V879*100</f>
        <v>0.416508742363284</v>
      </c>
      <c r="Y879" s="0" t="str">
        <f aca="false">IF(AB879=1,"Предпосевная обработка",IF(AB879=2,"Внесение удобрений",IF(AB879=3,"Уборка","Введите коректное значение")))</f>
        <v>Введите коректное значение</v>
      </c>
      <c r="Z879" s="0" t="s">
        <v>133</v>
      </c>
      <c r="AA879" s="86"/>
      <c r="AI879" s="88"/>
    </row>
    <row r="880" customFormat="false" ht="15" hidden="false" customHeight="false" outlineLevel="0" collapsed="false">
      <c r="A880" s="59" t="n">
        <v>878</v>
      </c>
      <c r="B880" s="0" t="s">
        <v>132</v>
      </c>
      <c r="C880" s="85" t="n">
        <v>1.4</v>
      </c>
      <c r="D880" s="86" t="n">
        <v>0.645</v>
      </c>
      <c r="E880" s="87" t="n">
        <f aca="false">D880/C880</f>
        <v>0.460714285714286</v>
      </c>
      <c r="F880" s="88" t="n">
        <f aca="false">IF(B880="Предпосевная обработка",300,IF(B880="Внесение удобрений",90,IF(B880="Уборка",1893,"Введите коректное значение")))</f>
        <v>1893</v>
      </c>
      <c r="G880" s="88" t="n">
        <v>2217</v>
      </c>
      <c r="H880" s="87" t="n">
        <f aca="false">(F880/G880)*100</f>
        <v>85.3856562922869</v>
      </c>
      <c r="I880" s="88" t="n">
        <v>13</v>
      </c>
      <c r="J880" s="87" t="n">
        <f aca="false">C880*L880</f>
        <v>0.616</v>
      </c>
      <c r="K880" s="86" t="n">
        <f aca="false">J880*3.67</f>
        <v>2.26072</v>
      </c>
      <c r="L880" s="86" t="n">
        <v>0.44</v>
      </c>
      <c r="M880" s="87" t="n">
        <f aca="false">(N880*O880)+(P880+Q880+R880)</f>
        <v>810.8</v>
      </c>
      <c r="N880" s="62" t="n">
        <v>160</v>
      </c>
      <c r="O880" s="0" t="n">
        <f aca="false">IF(Z880="Дизельное топливо",2.6,
 IF(Z880="Бензин",2.3,
 IF(Z880="Минеральные удобрения",0.89, IF(Z880="Пестициды",4.93,
 IF(Z880="Электроэнергия",0.5,"Введите коректное значение" )))))</f>
        <v>4.93</v>
      </c>
      <c r="P880" s="88" t="n">
        <v>13</v>
      </c>
      <c r="Q880" s="88" t="n">
        <v>1</v>
      </c>
      <c r="R880" s="88" t="n">
        <v>8</v>
      </c>
      <c r="S880" s="86" t="n">
        <f aca="false">M880+J880+E880+H880</f>
        <v>897.262370578001</v>
      </c>
      <c r="T880" s="86"/>
      <c r="U880" s="87" t="n">
        <f aca="false">J880-S880</f>
        <v>-896.646370578001</v>
      </c>
      <c r="V880" s="88" t="n">
        <v>65000</v>
      </c>
      <c r="W880" s="73" t="n">
        <v>6.525</v>
      </c>
      <c r="X880" s="87" t="n">
        <f aca="false">(W880+S880)/V880*100</f>
        <v>1.39044210858154</v>
      </c>
      <c r="Y880" s="0" t="str">
        <f aca="false">IF(AB880=1,"Предпосевная обработка",IF(AB880=2,"Внесение удобрений",IF(AB880=3,"Уборка","Введите коректное значение")))</f>
        <v>Введите коректное значение</v>
      </c>
      <c r="Z880" s="0" t="s">
        <v>138</v>
      </c>
      <c r="AA880" s="86"/>
      <c r="AI880" s="88"/>
    </row>
    <row r="881" customFormat="false" ht="15" hidden="false" customHeight="false" outlineLevel="0" collapsed="false">
      <c r="A881" s="59" t="n">
        <v>879</v>
      </c>
      <c r="B881" s="0" t="s">
        <v>132</v>
      </c>
      <c r="C881" s="85" t="n">
        <v>6</v>
      </c>
      <c r="D881" s="86" t="n">
        <v>0.645</v>
      </c>
      <c r="E881" s="87" t="n">
        <f aca="false">D881/C881</f>
        <v>0.1075</v>
      </c>
      <c r="F881" s="88" t="n">
        <f aca="false">IF(B881="Предпосевная обработка",300,IF(B881="Внесение удобрений",90,IF(B881="Уборка",1893,"Введите коректное значение")))</f>
        <v>1893</v>
      </c>
      <c r="G881" s="88" t="n">
        <v>2042</v>
      </c>
      <c r="H881" s="87" t="n">
        <f aca="false">(F881/G881)*100</f>
        <v>92.7032321253673</v>
      </c>
      <c r="I881" s="88" t="n">
        <v>26</v>
      </c>
      <c r="J881" s="87" t="n">
        <f aca="false">C881*L881</f>
        <v>2.64</v>
      </c>
      <c r="K881" s="86" t="n">
        <f aca="false">J881*3.67</f>
        <v>9.6888</v>
      </c>
      <c r="L881" s="86" t="n">
        <v>0.44</v>
      </c>
      <c r="M881" s="87" t="n">
        <f aca="false">(N881*O881)+(P881+Q881+R881)</f>
        <v>513</v>
      </c>
      <c r="N881" s="62" t="n">
        <v>100</v>
      </c>
      <c r="O881" s="0" t="n">
        <f aca="false">IF(Z881="Дизельное топливо",2.6,
 IF(Z881="Бензин",2.3,
 IF(Z881="Минеральные удобрения",0.89, IF(Z881="Пестициды",4.93,
 IF(Z881="Электроэнергия",0.5,"Введите коректное значение" )))))</f>
        <v>4.93</v>
      </c>
      <c r="P881" s="88" t="n">
        <v>11</v>
      </c>
      <c r="Q881" s="88" t="n">
        <v>1</v>
      </c>
      <c r="R881" s="88" t="n">
        <v>8</v>
      </c>
      <c r="S881" s="86" t="n">
        <f aca="false">M881+J881+E881+H881</f>
        <v>608.450732125367</v>
      </c>
      <c r="T881" s="86"/>
      <c r="U881" s="87" t="n">
        <f aca="false">J881-S881</f>
        <v>-605.810732125367</v>
      </c>
      <c r="V881" s="88" t="n">
        <v>59000</v>
      </c>
      <c r="W881" s="73" t="n">
        <v>5.429</v>
      </c>
      <c r="X881" s="87" t="n">
        <f aca="false">(W881+S881)/V881*100</f>
        <v>1.04047412224639</v>
      </c>
      <c r="Y881" s="0" t="str">
        <f aca="false">IF(AB881=1,"Предпосевная обработка",IF(AB881=2,"Внесение удобрений",IF(AB881=3,"Уборка","Введите коректное значение")))</f>
        <v>Введите коректное значение</v>
      </c>
      <c r="Z881" s="0" t="s">
        <v>138</v>
      </c>
      <c r="AA881" s="86"/>
      <c r="AI881" s="88"/>
    </row>
    <row r="882" customFormat="false" ht="15" hidden="false" customHeight="false" outlineLevel="0" collapsed="false">
      <c r="A882" s="59" t="n">
        <v>880</v>
      </c>
      <c r="B882" s="0" t="s">
        <v>132</v>
      </c>
      <c r="C882" s="85" t="n">
        <v>4.7</v>
      </c>
      <c r="D882" s="86" t="n">
        <v>0.645</v>
      </c>
      <c r="E882" s="87" t="n">
        <f aca="false">D882/C882</f>
        <v>0.137234042553192</v>
      </c>
      <c r="F882" s="88" t="n">
        <f aca="false">IF(B882="Предпосевная обработка",300,IF(B882="Внесение удобрений",90,IF(B882="Уборка",1893,"Введите коректное значение")))</f>
        <v>1893</v>
      </c>
      <c r="G882" s="88" t="n">
        <v>2072</v>
      </c>
      <c r="H882" s="87" t="n">
        <f aca="false">(F882/G882)*100</f>
        <v>91.3610038610039</v>
      </c>
      <c r="I882" s="88" t="n">
        <v>11</v>
      </c>
      <c r="J882" s="87" t="n">
        <f aca="false">C882*L882</f>
        <v>2.068</v>
      </c>
      <c r="K882" s="86" t="n">
        <f aca="false">J882*3.67</f>
        <v>7.58956</v>
      </c>
      <c r="L882" s="86" t="n">
        <v>0.44</v>
      </c>
      <c r="M882" s="87" t="n">
        <f aca="false">(N882*O882)+(P882+Q882+R882)</f>
        <v>2182.34</v>
      </c>
      <c r="N882" s="62" t="n">
        <v>438</v>
      </c>
      <c r="O882" s="0" t="n">
        <f aca="false">IF(Z882="Дизельное топливо",2.6,
 IF(Z882="Бензин",2.3,
 IF(Z882="Минеральные удобрения",0.89, IF(Z882="Пестициды",4.93,
 IF(Z882="Электроэнергия",0.5,"Введите коректное значение" )))))</f>
        <v>4.93</v>
      </c>
      <c r="P882" s="88" t="n">
        <v>14</v>
      </c>
      <c r="Q882" s="88" t="n">
        <v>2</v>
      </c>
      <c r="R882" s="88" t="n">
        <v>7</v>
      </c>
      <c r="S882" s="86" t="n">
        <f aca="false">M882+J882+E882+H882</f>
        <v>2275.90623790356</v>
      </c>
      <c r="T882" s="86"/>
      <c r="U882" s="87" t="n">
        <f aca="false">J882-S882</f>
        <v>-2273.83823790356</v>
      </c>
      <c r="V882" s="88" t="n">
        <v>49000</v>
      </c>
      <c r="W882" s="73" t="n">
        <v>5.642</v>
      </c>
      <c r="X882" s="87" t="n">
        <f aca="false">(W882+S882)/V882*100</f>
        <v>4.65622089368073</v>
      </c>
      <c r="Y882" s="0" t="str">
        <f aca="false">IF(AB882=1,"Предпосевная обработка",IF(AB882=2,"Внесение удобрений",IF(AB882=3,"Уборка","Введите коректное значение")))</f>
        <v>Введите коректное значение</v>
      </c>
      <c r="Z882" s="0" t="s">
        <v>138</v>
      </c>
      <c r="AA882" s="86"/>
      <c r="AI882" s="88"/>
    </row>
    <row r="883" customFormat="false" ht="15" hidden="false" customHeight="false" outlineLevel="0" collapsed="false">
      <c r="A883" s="59" t="n">
        <v>881</v>
      </c>
      <c r="B883" s="0" t="s">
        <v>132</v>
      </c>
      <c r="C883" s="85" t="n">
        <v>0.9</v>
      </c>
      <c r="D883" s="86" t="n">
        <v>0.645</v>
      </c>
      <c r="E883" s="87" t="n">
        <f aca="false">D883/C883</f>
        <v>0.716666666666667</v>
      </c>
      <c r="F883" s="88" t="n">
        <f aca="false">IF(B883="Предпосевная обработка",300,IF(B883="Внесение удобрений",90,IF(B883="Уборка",1893,"Введите коректное значение")))</f>
        <v>1893</v>
      </c>
      <c r="G883" s="88" t="n">
        <v>2163</v>
      </c>
      <c r="H883" s="87" t="n">
        <f aca="false">(F883/G883)*100</f>
        <v>87.5173370319001</v>
      </c>
      <c r="I883" s="88" t="n">
        <v>11</v>
      </c>
      <c r="J883" s="87" t="n">
        <f aca="false">C883*L883</f>
        <v>0.396</v>
      </c>
      <c r="K883" s="86" t="n">
        <f aca="false">J883*3.67</f>
        <v>1.45332</v>
      </c>
      <c r="L883" s="86" t="n">
        <v>0.44</v>
      </c>
      <c r="M883" s="87" t="n">
        <f aca="false">(N883*O883)+(P883+Q883+R883)</f>
        <v>1238.71</v>
      </c>
      <c r="N883" s="62" t="n">
        <v>247</v>
      </c>
      <c r="O883" s="0" t="n">
        <f aca="false">IF(Z883="Дизельное топливо",2.6,
 IF(Z883="Бензин",2.3,
 IF(Z883="Минеральные удобрения",0.89, IF(Z883="Пестициды",4.93,
 IF(Z883="Электроэнергия",0.5,"Введите коректное значение" )))))</f>
        <v>4.93</v>
      </c>
      <c r="P883" s="88" t="n">
        <v>11</v>
      </c>
      <c r="Q883" s="88" t="n">
        <v>2</v>
      </c>
      <c r="R883" s="88" t="n">
        <v>8</v>
      </c>
      <c r="S883" s="86" t="n">
        <f aca="false">M883+J883+E883+H883</f>
        <v>1327.34000369857</v>
      </c>
      <c r="T883" s="86"/>
      <c r="U883" s="87" t="n">
        <f aca="false">J883-S883</f>
        <v>-1326.94400369857</v>
      </c>
      <c r="V883" s="88" t="n">
        <v>54000</v>
      </c>
      <c r="W883" s="73" t="n">
        <v>5.676</v>
      </c>
      <c r="X883" s="87" t="n">
        <f aca="false">(W883+S883)/V883*100</f>
        <v>2.46854815499735</v>
      </c>
      <c r="Y883" s="0" t="str">
        <f aca="false">IF(AB883=1,"Предпосевная обработка",IF(AB883=2,"Внесение удобрений",IF(AB883=3,"Уборка","Введите коректное значение")))</f>
        <v>Введите коректное значение</v>
      </c>
      <c r="Z883" s="0" t="s">
        <v>138</v>
      </c>
      <c r="AA883" s="86"/>
      <c r="AI883" s="88"/>
    </row>
    <row r="884" customFormat="false" ht="15" hidden="false" customHeight="false" outlineLevel="0" collapsed="false">
      <c r="A884" s="59" t="n">
        <v>882</v>
      </c>
      <c r="B884" s="0" t="s">
        <v>132</v>
      </c>
      <c r="C884" s="85" t="n">
        <v>6.5</v>
      </c>
      <c r="D884" s="86" t="n">
        <v>0.645</v>
      </c>
      <c r="E884" s="87" t="n">
        <f aca="false">D884/C884</f>
        <v>0.0992307692307692</v>
      </c>
      <c r="F884" s="88" t="n">
        <f aca="false">IF(B884="Предпосевная обработка",300,IF(B884="Внесение удобрений",90,IF(B884="Уборка",1893,"Введите коректное значение")))</f>
        <v>1893</v>
      </c>
      <c r="G884" s="88" t="n">
        <v>2354</v>
      </c>
      <c r="H884" s="87" t="n">
        <f aca="false">(F884/G884)*100</f>
        <v>80.4163126593033</v>
      </c>
      <c r="I884" s="88" t="n">
        <v>22</v>
      </c>
      <c r="J884" s="87" t="n">
        <f aca="false">C884*L884</f>
        <v>2.86</v>
      </c>
      <c r="K884" s="86" t="n">
        <f aca="false">J884*3.67</f>
        <v>10.4962</v>
      </c>
      <c r="L884" s="86" t="n">
        <v>0.44</v>
      </c>
      <c r="M884" s="87" t="n">
        <f aca="false">(N884*O884)+(P884+Q884+R884)</f>
        <v>744.71</v>
      </c>
      <c r="N884" s="62" t="n">
        <v>147</v>
      </c>
      <c r="O884" s="0" t="n">
        <f aca="false">IF(Z884="Дизельное топливо",2.6,
 IF(Z884="Бензин",2.3,
 IF(Z884="Минеральные удобрения",0.89, IF(Z884="Пестициды",4.93,
 IF(Z884="Электроэнергия",0.5,"Введите коректное значение" )))))</f>
        <v>4.93</v>
      </c>
      <c r="P884" s="88" t="n">
        <v>10</v>
      </c>
      <c r="Q884" s="88" t="n">
        <v>1</v>
      </c>
      <c r="R884" s="88" t="n">
        <v>9</v>
      </c>
      <c r="S884" s="86" t="n">
        <f aca="false">M884+J884+E884+H884</f>
        <v>828.085543428534</v>
      </c>
      <c r="T884" s="86"/>
      <c r="U884" s="87" t="n">
        <f aca="false">J884-S884</f>
        <v>-825.225543428534</v>
      </c>
      <c r="V884" s="88" t="n">
        <v>57000</v>
      </c>
      <c r="W884" s="73" t="n">
        <v>6.84</v>
      </c>
      <c r="X884" s="87" t="n">
        <f aca="false">(W884+S884)/V884*100</f>
        <v>1.46478165513778</v>
      </c>
      <c r="Y884" s="0" t="str">
        <f aca="false">IF(AB884=1,"Предпосевная обработка",IF(AB884=2,"Внесение удобрений",IF(AB884=3,"Уборка","Введите коректное значение")))</f>
        <v>Введите коректное значение</v>
      </c>
      <c r="Z884" s="0" t="s">
        <v>138</v>
      </c>
      <c r="AA884" s="86"/>
      <c r="AI884" s="88"/>
    </row>
    <row r="885" customFormat="false" ht="15" hidden="false" customHeight="false" outlineLevel="0" collapsed="false">
      <c r="A885" s="59" t="n">
        <v>883</v>
      </c>
      <c r="B885" s="0" t="s">
        <v>134</v>
      </c>
      <c r="C885" s="85" t="n">
        <v>1.2</v>
      </c>
      <c r="D885" s="86" t="n">
        <v>0.645</v>
      </c>
      <c r="E885" s="87" t="n">
        <f aca="false">D885/C885</f>
        <v>0.5375</v>
      </c>
      <c r="F885" s="88" t="n">
        <f aca="false">IF(B885="Предпосевная обработка",300,IF(B885="Внесение удобрений",90,IF(B885="Уборка",1893,"Введите коректное значение")))</f>
        <v>90</v>
      </c>
      <c r="G885" s="88" t="n">
        <v>2117</v>
      </c>
      <c r="H885" s="87" t="n">
        <f aca="false">(F885/G885)*100</f>
        <v>4.25129900803023</v>
      </c>
      <c r="I885" s="88" t="n">
        <v>25</v>
      </c>
      <c r="J885" s="87" t="n">
        <f aca="false">C885*L885</f>
        <v>0.528</v>
      </c>
      <c r="K885" s="86" t="n">
        <f aca="false">J885*3.67</f>
        <v>1.93776</v>
      </c>
      <c r="L885" s="86" t="n">
        <v>0.44</v>
      </c>
      <c r="M885" s="87" t="n">
        <f aca="false">(N885*O885)+(P885+Q885+R885)</f>
        <v>889.4</v>
      </c>
      <c r="N885" s="62" t="n">
        <v>378</v>
      </c>
      <c r="O885" s="0" t="n">
        <f aca="false">IF(Z885="Дизельное топливо",2.6,
 IF(Z885="Бензин",2.3,
 IF(Z885="Минеральные удобрения",0.89, IF(Z885="Пестициды",4.93,
 IF(Z885="Электроэнергия",0.5,"Введите коректное значение" )))))</f>
        <v>2.3</v>
      </c>
      <c r="P885" s="88" t="n">
        <v>11</v>
      </c>
      <c r="Q885" s="88" t="n">
        <v>1</v>
      </c>
      <c r="R885" s="88" t="n">
        <v>8</v>
      </c>
      <c r="S885" s="86" t="n">
        <f aca="false">M885+J885+E885+H885</f>
        <v>894.71679900803</v>
      </c>
      <c r="T885" s="86"/>
      <c r="U885" s="87" t="n">
        <f aca="false">J885-S885</f>
        <v>-894.18879900803</v>
      </c>
      <c r="V885" s="88" t="n">
        <v>54000</v>
      </c>
      <c r="W885" s="73" t="n">
        <v>4.752</v>
      </c>
      <c r="X885" s="87" t="n">
        <f aca="false">(W885+S885)/V885*100</f>
        <v>1.66568296112598</v>
      </c>
      <c r="Y885" s="0" t="str">
        <f aca="false">IF(AB885=1,"Предпосевная обработка",IF(AB885=2,"Внесение удобрений",IF(AB885=3,"Уборка","Введите коректное значение")))</f>
        <v>Введите коректное значение</v>
      </c>
      <c r="Z885" s="0" t="s">
        <v>135</v>
      </c>
      <c r="AA885" s="86"/>
      <c r="AI885" s="88"/>
    </row>
    <row r="886" customFormat="false" ht="15" hidden="false" customHeight="false" outlineLevel="0" collapsed="false">
      <c r="A886" s="59" t="n">
        <v>884</v>
      </c>
      <c r="B886" s="0" t="s">
        <v>136</v>
      </c>
      <c r="C886" s="85" t="n">
        <v>5.6</v>
      </c>
      <c r="D886" s="86" t="n">
        <v>0.645</v>
      </c>
      <c r="E886" s="87" t="n">
        <f aca="false">D886/C886</f>
        <v>0.115178571428571</v>
      </c>
      <c r="F886" s="88" t="n">
        <f aca="false">IF(B886="Предпосевная обработка",300,IF(B886="Внесение удобрений",90,IF(B886="Уборка",1893,"Введите коректное значение")))</f>
        <v>300</v>
      </c>
      <c r="G886" s="88" t="n">
        <v>2122</v>
      </c>
      <c r="H886" s="87" t="n">
        <f aca="false">(F886/G886)*100</f>
        <v>14.1376060320452</v>
      </c>
      <c r="I886" s="88" t="n">
        <v>30</v>
      </c>
      <c r="J886" s="87" t="n">
        <f aca="false">C886*L886</f>
        <v>2.464</v>
      </c>
      <c r="K886" s="86" t="n">
        <f aca="false">J886*3.67</f>
        <v>9.04288</v>
      </c>
      <c r="L886" s="86" t="n">
        <v>0.44</v>
      </c>
      <c r="M886" s="87" t="n">
        <f aca="false">(N886*O886)+(P886+Q886+R886)</f>
        <v>790.8</v>
      </c>
      <c r="N886" s="62" t="n">
        <v>336</v>
      </c>
      <c r="O886" s="0" t="n">
        <f aca="false">IF(Z886="Дизельное топливо",2.6,
 IF(Z886="Бензин",2.3,
 IF(Z886="Минеральные удобрения",0.89, IF(Z886="Пестициды",4.93,
 IF(Z886="Электроэнергия",0.5,"Введите коректное значение" )))))</f>
        <v>2.3</v>
      </c>
      <c r="P886" s="88" t="n">
        <v>10</v>
      </c>
      <c r="Q886" s="88" t="n">
        <v>1</v>
      </c>
      <c r="R886" s="88" t="n">
        <v>7</v>
      </c>
      <c r="S886" s="86" t="n">
        <f aca="false">M886+J886+E886+H886</f>
        <v>807.516784603474</v>
      </c>
      <c r="T886" s="86"/>
      <c r="U886" s="87" t="n">
        <f aca="false">J886-S886</f>
        <v>-805.052784603474</v>
      </c>
      <c r="V886" s="88" t="n">
        <v>56000</v>
      </c>
      <c r="W886" s="73" t="n">
        <v>7.084</v>
      </c>
      <c r="X886" s="87" t="n">
        <f aca="false">(W886+S886)/V886*100</f>
        <v>1.45464425822049</v>
      </c>
      <c r="Y886" s="0" t="str">
        <f aca="false">IF(AB886=1,"Предпосевная обработка",IF(AB886=2,"Внесение удобрений",IF(AB886=3,"Уборка","Введите коректное значение")))</f>
        <v>Введите коректное значение</v>
      </c>
      <c r="Z886" s="0" t="s">
        <v>135</v>
      </c>
      <c r="AA886" s="86"/>
      <c r="AI886" s="88"/>
    </row>
    <row r="887" customFormat="false" ht="15" hidden="false" customHeight="false" outlineLevel="0" collapsed="false">
      <c r="A887" s="59" t="n">
        <v>885</v>
      </c>
      <c r="B887" s="0" t="s">
        <v>134</v>
      </c>
      <c r="C887" s="85" t="n">
        <v>2</v>
      </c>
      <c r="D887" s="86" t="n">
        <v>0.645</v>
      </c>
      <c r="E887" s="87" t="n">
        <f aca="false">D887/C887</f>
        <v>0.3225</v>
      </c>
      <c r="F887" s="88" t="n">
        <f aca="false">IF(B887="Предпосевная обработка",300,IF(B887="Внесение удобрений",90,IF(B887="Уборка",1893,"Введите коректное значение")))</f>
        <v>90</v>
      </c>
      <c r="G887" s="88" t="n">
        <v>2112</v>
      </c>
      <c r="H887" s="87" t="n">
        <f aca="false">(F887/G887)*100</f>
        <v>4.26136363636364</v>
      </c>
      <c r="I887" s="88" t="n">
        <v>30</v>
      </c>
      <c r="J887" s="87" t="n">
        <f aca="false">C887*L887</f>
        <v>0.88</v>
      </c>
      <c r="K887" s="86" t="n">
        <f aca="false">J887*3.67</f>
        <v>3.2296</v>
      </c>
      <c r="L887" s="86" t="n">
        <v>0.44</v>
      </c>
      <c r="M887" s="87" t="n">
        <f aca="false">(N887*O887)+(P887+Q887+R887)</f>
        <v>195.5</v>
      </c>
      <c r="N887" s="62" t="n">
        <v>347</v>
      </c>
      <c r="O887" s="0" t="n">
        <f aca="false">IF(Z887="Дизельное топливо",2.6,
 IF(Z887="Бензин",2.3,
 IF(Z887="Минеральные удобрения",0.89, IF(Z887="Пестициды",4.93,
 IF(Z887="Электроэнергия",0.5,"Введите коректное значение" )))))</f>
        <v>0.5</v>
      </c>
      <c r="P887" s="88" t="n">
        <v>13</v>
      </c>
      <c r="Q887" s="88" t="n">
        <v>2</v>
      </c>
      <c r="R887" s="88" t="n">
        <v>7</v>
      </c>
      <c r="S887" s="86" t="n">
        <f aca="false">M887+J887+E887+H887</f>
        <v>200.963863636364</v>
      </c>
      <c r="T887" s="86"/>
      <c r="U887" s="87" t="n">
        <f aca="false">J887-S887</f>
        <v>-200.083863636364</v>
      </c>
      <c r="V887" s="88" t="n">
        <v>48000</v>
      </c>
      <c r="W887" s="73" t="n">
        <v>5.22</v>
      </c>
      <c r="X887" s="87" t="n">
        <f aca="false">(W887+S887)/V887*100</f>
        <v>0.429549715909091</v>
      </c>
      <c r="Y887" s="0" t="str">
        <f aca="false">IF(AB887=1,"Предпосевная обработка",IF(AB887=2,"Внесение удобрений",IF(AB887=3,"Уборка","Введите коректное значение")))</f>
        <v>Введите коректное значение</v>
      </c>
      <c r="Z887" s="0" t="s">
        <v>139</v>
      </c>
      <c r="AA887" s="86"/>
      <c r="AI887" s="88"/>
    </row>
    <row r="888" customFormat="false" ht="15" hidden="false" customHeight="false" outlineLevel="0" collapsed="false">
      <c r="A888" s="59" t="n">
        <v>886</v>
      </c>
      <c r="B888" s="0" t="s">
        <v>136</v>
      </c>
      <c r="C888" s="85" t="n">
        <v>1.6</v>
      </c>
      <c r="D888" s="86" t="n">
        <v>0.645</v>
      </c>
      <c r="E888" s="87" t="n">
        <f aca="false">D888/C888</f>
        <v>0.403125</v>
      </c>
      <c r="F888" s="88" t="n">
        <f aca="false">IF(B888="Предпосевная обработка",300,IF(B888="Внесение удобрений",90,IF(B888="Уборка",1893,"Введите коректное значение")))</f>
        <v>300</v>
      </c>
      <c r="G888" s="88" t="n">
        <v>2411</v>
      </c>
      <c r="H888" s="87" t="n">
        <f aca="false">(F888/G888)*100</f>
        <v>12.442969722107</v>
      </c>
      <c r="I888" s="88" t="n">
        <v>18</v>
      </c>
      <c r="J888" s="87" t="n">
        <f aca="false">C888*L888</f>
        <v>0.704</v>
      </c>
      <c r="K888" s="86" t="n">
        <f aca="false">J888*3.67</f>
        <v>2.58368</v>
      </c>
      <c r="L888" s="86" t="n">
        <v>0.44</v>
      </c>
      <c r="M888" s="87" t="n">
        <f aca="false">(N888*O888)+(P888+Q888+R888)</f>
        <v>772.4</v>
      </c>
      <c r="N888" s="62" t="n">
        <v>289</v>
      </c>
      <c r="O888" s="0" t="n">
        <f aca="false">IF(Z888="Дизельное топливо",2.6,
 IF(Z888="Бензин",2.3,
 IF(Z888="Минеральные удобрения",0.89, IF(Z888="Пестициды",4.93,
 IF(Z888="Электроэнергия",0.5,"Введите коректное значение" )))))</f>
        <v>2.6</v>
      </c>
      <c r="P888" s="88" t="n">
        <v>13</v>
      </c>
      <c r="Q888" s="88" t="n">
        <v>1</v>
      </c>
      <c r="R888" s="88" t="n">
        <v>7</v>
      </c>
      <c r="S888" s="86" t="n">
        <f aca="false">M888+J888+E888+H888</f>
        <v>785.950094722107</v>
      </c>
      <c r="T888" s="86"/>
      <c r="U888" s="87" t="n">
        <f aca="false">J888-S888</f>
        <v>-785.246094722107</v>
      </c>
      <c r="V888" s="88" t="n">
        <v>54000</v>
      </c>
      <c r="W888" s="73" t="n">
        <v>6.23</v>
      </c>
      <c r="X888" s="87" t="n">
        <f aca="false">(W888+S888)/V888*100</f>
        <v>1.46700017541131</v>
      </c>
      <c r="Y888" s="0" t="str">
        <f aca="false">IF(AB888=1,"Предпосевная обработка",IF(AB888=2,"Внесение удобрений",IF(AB888=3,"Уборка","Введите коректное значение")))</f>
        <v>Введите коректное значение</v>
      </c>
      <c r="Z888" s="0" t="s">
        <v>137</v>
      </c>
      <c r="AA888" s="86"/>
      <c r="AI888" s="88"/>
    </row>
    <row r="889" customFormat="false" ht="15" hidden="false" customHeight="false" outlineLevel="0" collapsed="false">
      <c r="A889" s="59" t="n">
        <v>887</v>
      </c>
      <c r="B889" s="0" t="s">
        <v>134</v>
      </c>
      <c r="C889" s="85" t="n">
        <v>6.8</v>
      </c>
      <c r="D889" s="86" t="n">
        <v>0.645</v>
      </c>
      <c r="E889" s="87" t="n">
        <f aca="false">D889/C889</f>
        <v>0.0948529411764706</v>
      </c>
      <c r="F889" s="88" t="n">
        <f aca="false">IF(B889="Предпосевная обработка",300,IF(B889="Внесение удобрений",90,IF(B889="Уборка",1893,"Введите коректное значение")))</f>
        <v>90</v>
      </c>
      <c r="G889" s="88" t="n">
        <v>2463</v>
      </c>
      <c r="H889" s="87" t="n">
        <f aca="false">(F889/G889)*100</f>
        <v>3.65408038976857</v>
      </c>
      <c r="I889" s="88" t="n">
        <v>10</v>
      </c>
      <c r="J889" s="87" t="n">
        <f aca="false">C889*L889</f>
        <v>2.992</v>
      </c>
      <c r="K889" s="86" t="n">
        <f aca="false">J889*3.67</f>
        <v>10.98064</v>
      </c>
      <c r="L889" s="86" t="n">
        <v>0.44</v>
      </c>
      <c r="M889" s="87" t="n">
        <f aca="false">(N889*O889)+(P889+Q889+R889)</f>
        <v>254</v>
      </c>
      <c r="N889" s="62" t="n">
        <v>100</v>
      </c>
      <c r="O889" s="0" t="n">
        <f aca="false">IF(Z889="Дизельное топливо",2.6,
 IF(Z889="Бензин",2.3,
 IF(Z889="Минеральные удобрения",0.89, IF(Z889="Пестициды",4.93,
 IF(Z889="Электроэнергия",0.5,"Введите коректное значение" )))))</f>
        <v>2.3</v>
      </c>
      <c r="P889" s="88" t="n">
        <v>14</v>
      </c>
      <c r="Q889" s="88" t="n">
        <v>2</v>
      </c>
      <c r="R889" s="88" t="n">
        <v>8</v>
      </c>
      <c r="S889" s="86" t="n">
        <f aca="false">M889+J889+E889+H889</f>
        <v>260.740933330945</v>
      </c>
      <c r="T889" s="86"/>
      <c r="U889" s="87" t="n">
        <f aca="false">J889-S889</f>
        <v>-257.748933330945</v>
      </c>
      <c r="V889" s="88" t="n">
        <v>54000</v>
      </c>
      <c r="W889" s="73" t="n">
        <v>6.624</v>
      </c>
      <c r="X889" s="87" t="n">
        <f aca="false">(W889+S889)/V889*100</f>
        <v>0.495120246909158</v>
      </c>
      <c r="Y889" s="0" t="str">
        <f aca="false">IF(AB889=1,"Предпосевная обработка",IF(AB889=2,"Внесение удобрений",IF(AB889=3,"Уборка","Введите коректное значение")))</f>
        <v>Введите коректное значение</v>
      </c>
      <c r="Z889" s="0" t="s">
        <v>135</v>
      </c>
      <c r="AA889" s="86"/>
      <c r="AI889" s="88"/>
    </row>
    <row r="890" customFormat="false" ht="15" hidden="false" customHeight="false" outlineLevel="0" collapsed="false">
      <c r="A890" s="59" t="n">
        <v>888</v>
      </c>
      <c r="B890" s="0" t="s">
        <v>132</v>
      </c>
      <c r="C890" s="85" t="n">
        <v>3.7</v>
      </c>
      <c r="D890" s="86" t="n">
        <v>0.645</v>
      </c>
      <c r="E890" s="87" t="n">
        <f aca="false">D890/C890</f>
        <v>0.174324324324324</v>
      </c>
      <c r="F890" s="88" t="n">
        <f aca="false">IF(B890="Предпосевная обработка",300,IF(B890="Внесение удобрений",90,IF(B890="Уборка",1893,"Введите коректное значение")))</f>
        <v>1893</v>
      </c>
      <c r="G890" s="88" t="n">
        <v>2129</v>
      </c>
      <c r="H890" s="87" t="n">
        <f aca="false">(F890/G890)*100</f>
        <v>88.914983560357</v>
      </c>
      <c r="I890" s="88" t="n">
        <v>20</v>
      </c>
      <c r="J890" s="87" t="n">
        <f aca="false">C890*L890</f>
        <v>1.628</v>
      </c>
      <c r="K890" s="86" t="n">
        <f aca="false">J890*3.67</f>
        <v>5.97476</v>
      </c>
      <c r="L890" s="86" t="n">
        <v>0.44</v>
      </c>
      <c r="M890" s="87" t="n">
        <f aca="false">(N890*O890)+(P890+Q890+R890)</f>
        <v>578.3</v>
      </c>
      <c r="N890" s="62" t="n">
        <v>241</v>
      </c>
      <c r="O890" s="0" t="n">
        <f aca="false">IF(Z890="Дизельное топливо",2.6,
 IF(Z890="Бензин",2.3,
 IF(Z890="Минеральные удобрения",0.89, IF(Z890="Пестициды",4.93,
 IF(Z890="Электроэнергия",0.5,"Введите коректное значение" )))))</f>
        <v>2.3</v>
      </c>
      <c r="P890" s="88" t="n">
        <v>13</v>
      </c>
      <c r="Q890" s="88" t="n">
        <v>2</v>
      </c>
      <c r="R890" s="88" t="n">
        <v>9</v>
      </c>
      <c r="S890" s="86" t="n">
        <f aca="false">M890+J890+E890+H890</f>
        <v>669.017307884681</v>
      </c>
      <c r="T890" s="86"/>
      <c r="U890" s="87" t="n">
        <f aca="false">J890-S890</f>
        <v>-667.389307884681</v>
      </c>
      <c r="V890" s="88" t="n">
        <v>47000</v>
      </c>
      <c r="W890" s="73" t="n">
        <v>6.853</v>
      </c>
      <c r="X890" s="87" t="n">
        <f aca="false">(W890+S890)/V890*100</f>
        <v>1.43802193166953</v>
      </c>
      <c r="Y890" s="0" t="str">
        <f aca="false">IF(AB890=1,"Предпосевная обработка",IF(AB890=2,"Внесение удобрений",IF(AB890=3,"Уборка","Введите коректное значение")))</f>
        <v>Введите коректное значение</v>
      </c>
      <c r="Z890" s="0" t="s">
        <v>135</v>
      </c>
      <c r="AA890" s="86"/>
      <c r="AI890" s="88"/>
    </row>
    <row r="891" customFormat="false" ht="15" hidden="false" customHeight="false" outlineLevel="0" collapsed="false">
      <c r="A891" s="59" t="n">
        <v>889</v>
      </c>
      <c r="B891" s="0" t="s">
        <v>134</v>
      </c>
      <c r="C891" s="85" t="n">
        <v>0.9</v>
      </c>
      <c r="D891" s="86" t="n">
        <v>0.645</v>
      </c>
      <c r="E891" s="87" t="n">
        <f aca="false">D891/C891</f>
        <v>0.716666666666667</v>
      </c>
      <c r="F891" s="88" t="n">
        <f aca="false">IF(B891="Предпосевная обработка",300,IF(B891="Внесение удобрений",90,IF(B891="Уборка",1893,"Введите коректное значение")))</f>
        <v>90</v>
      </c>
      <c r="G891" s="88" t="n">
        <v>2446</v>
      </c>
      <c r="H891" s="87" t="n">
        <f aca="false">(F891/G891)*100</f>
        <v>3.67947669664759</v>
      </c>
      <c r="I891" s="88" t="n">
        <v>30</v>
      </c>
      <c r="J891" s="87" t="n">
        <f aca="false">C891*L891</f>
        <v>0.396</v>
      </c>
      <c r="K891" s="86" t="n">
        <f aca="false">J891*3.67</f>
        <v>1.45332</v>
      </c>
      <c r="L891" s="86" t="n">
        <v>0.44</v>
      </c>
      <c r="M891" s="87" t="n">
        <f aca="false">(N891*O891)+(P891+Q891+R891)</f>
        <v>456.6</v>
      </c>
      <c r="N891" s="62" t="n">
        <v>166</v>
      </c>
      <c r="O891" s="0" t="n">
        <f aca="false">IF(Z891="Дизельное топливо",2.6,
 IF(Z891="Бензин",2.3,
 IF(Z891="Минеральные удобрения",0.89, IF(Z891="Пестициды",4.93,
 IF(Z891="Электроэнергия",0.5,"Введите коректное значение" )))))</f>
        <v>2.6</v>
      </c>
      <c r="P891" s="88" t="n">
        <v>15</v>
      </c>
      <c r="Q891" s="88" t="n">
        <v>2</v>
      </c>
      <c r="R891" s="88" t="n">
        <v>8</v>
      </c>
      <c r="S891" s="86" t="n">
        <f aca="false">M891+J891+E891+H891</f>
        <v>461.392143363314</v>
      </c>
      <c r="T891" s="86"/>
      <c r="U891" s="87" t="n">
        <f aca="false">J891-S891</f>
        <v>-460.996143363314</v>
      </c>
      <c r="V891" s="88" t="n">
        <v>51000</v>
      </c>
      <c r="W891" s="73" t="n">
        <v>3.956</v>
      </c>
      <c r="X891" s="87" t="n">
        <f aca="false">(W891+S891)/V891*100</f>
        <v>0.912447339928067</v>
      </c>
      <c r="Y891" s="0" t="str">
        <f aca="false">IF(AB891=1,"Предпосевная обработка",IF(AB891=2,"Внесение удобрений",IF(AB891=3,"Уборка","Введите коректное значение")))</f>
        <v>Введите коректное значение</v>
      </c>
      <c r="Z891" s="0" t="s">
        <v>137</v>
      </c>
      <c r="AA891" s="86"/>
      <c r="AI891" s="88"/>
    </row>
    <row r="892" customFormat="false" ht="15" hidden="false" customHeight="false" outlineLevel="0" collapsed="false">
      <c r="A892" s="59" t="n">
        <v>890</v>
      </c>
      <c r="B892" s="0" t="s">
        <v>132</v>
      </c>
      <c r="C892" s="85" t="n">
        <v>4.6</v>
      </c>
      <c r="D892" s="86" t="n">
        <v>0.645</v>
      </c>
      <c r="E892" s="87" t="n">
        <f aca="false">D892/C892</f>
        <v>0.140217391304348</v>
      </c>
      <c r="F892" s="88" t="n">
        <f aca="false">IF(B892="Предпосевная обработка",300,IF(B892="Внесение удобрений",90,IF(B892="Уборка",1893,"Введите коректное значение")))</f>
        <v>1893</v>
      </c>
      <c r="G892" s="88" t="n">
        <v>2476</v>
      </c>
      <c r="H892" s="87" t="n">
        <f aca="false">(F892/G892)*100</f>
        <v>76.453957996769</v>
      </c>
      <c r="I892" s="88" t="n">
        <v>23</v>
      </c>
      <c r="J892" s="87" t="n">
        <f aca="false">C892*L892</f>
        <v>2.024</v>
      </c>
      <c r="K892" s="86" t="n">
        <f aca="false">J892*3.67</f>
        <v>7.42808</v>
      </c>
      <c r="L892" s="86" t="n">
        <v>0.44</v>
      </c>
      <c r="M892" s="87" t="n">
        <f aca="false">(N892*O892)+(P892+Q892+R892)</f>
        <v>1152.4</v>
      </c>
      <c r="N892" s="62" t="n">
        <v>434</v>
      </c>
      <c r="O892" s="0" t="n">
        <f aca="false">IF(Z892="Дизельное топливо",2.6,
 IF(Z892="Бензин",2.3,
 IF(Z892="Минеральные удобрения",0.89, IF(Z892="Пестициды",4.93,
 IF(Z892="Электроэнергия",0.5,"Введите коректное значение" )))))</f>
        <v>2.6</v>
      </c>
      <c r="P892" s="88" t="n">
        <v>15</v>
      </c>
      <c r="Q892" s="88" t="n">
        <v>1</v>
      </c>
      <c r="R892" s="88" t="n">
        <v>8</v>
      </c>
      <c r="S892" s="86" t="n">
        <f aca="false">M892+J892+E892+H892</f>
        <v>1231.01817538807</v>
      </c>
      <c r="T892" s="86"/>
      <c r="U892" s="87" t="n">
        <f aca="false">J892-S892</f>
        <v>-1228.99417538807</v>
      </c>
      <c r="V892" s="88" t="n">
        <v>57000</v>
      </c>
      <c r="W892" s="73" t="n">
        <v>3.6</v>
      </c>
      <c r="X892" s="87" t="n">
        <f aca="false">(W892+S892)/V892*100</f>
        <v>2.16599679892644</v>
      </c>
      <c r="Y892" s="0" t="str">
        <f aca="false">IF(AB892=1,"Предпосевная обработка",IF(AB892=2,"Внесение удобрений",IF(AB892=3,"Уборка","Введите коректное значение")))</f>
        <v>Введите коректное значение</v>
      </c>
      <c r="Z892" s="0" t="s">
        <v>137</v>
      </c>
      <c r="AA892" s="86"/>
      <c r="AI892" s="88"/>
    </row>
    <row r="893" customFormat="false" ht="15" hidden="false" customHeight="false" outlineLevel="0" collapsed="false">
      <c r="A893" s="59" t="n">
        <v>891</v>
      </c>
      <c r="B893" s="0" t="s">
        <v>136</v>
      </c>
      <c r="C893" s="85" t="n">
        <v>1</v>
      </c>
      <c r="D893" s="86" t="n">
        <v>0.645</v>
      </c>
      <c r="E893" s="87" t="n">
        <f aca="false">D893/C893</f>
        <v>0.645</v>
      </c>
      <c r="F893" s="88" t="n">
        <f aca="false">IF(B893="Предпосевная обработка",300,IF(B893="Внесение удобрений",90,IF(B893="Уборка",1893,"Введите коректное значение")))</f>
        <v>300</v>
      </c>
      <c r="G893" s="88" t="n">
        <v>2251</v>
      </c>
      <c r="H893" s="87" t="n">
        <f aca="false">(F893/G893)*100</f>
        <v>13.3274100399822</v>
      </c>
      <c r="I893" s="88" t="n">
        <v>29</v>
      </c>
      <c r="J893" s="87" t="n">
        <f aca="false">C893*L893</f>
        <v>0.44</v>
      </c>
      <c r="K893" s="86" t="n">
        <f aca="false">J893*3.67</f>
        <v>1.6148</v>
      </c>
      <c r="L893" s="86" t="n">
        <v>0.44</v>
      </c>
      <c r="M893" s="87" t="n">
        <f aca="false">(N893*O893)+(P893+Q893+R893)</f>
        <v>1056.3</v>
      </c>
      <c r="N893" s="62" t="n">
        <v>210</v>
      </c>
      <c r="O893" s="0" t="n">
        <f aca="false">IF(Z893="Дизельное топливо",2.6,
 IF(Z893="Бензин",2.3,
 IF(Z893="Минеральные удобрения",0.89, IF(Z893="Пестициды",4.93,
 IF(Z893="Электроэнергия",0.5,"Введите коректное значение" )))))</f>
        <v>4.93</v>
      </c>
      <c r="P893" s="88" t="n">
        <v>11</v>
      </c>
      <c r="Q893" s="88" t="n">
        <v>2</v>
      </c>
      <c r="R893" s="88" t="n">
        <v>8</v>
      </c>
      <c r="S893" s="86" t="n">
        <f aca="false">M893+J893+E893+H893</f>
        <v>1070.71241003998</v>
      </c>
      <c r="T893" s="86"/>
      <c r="U893" s="87" t="n">
        <f aca="false">J893-S893</f>
        <v>-1070.27241003998</v>
      </c>
      <c r="V893" s="88" t="n">
        <v>50000</v>
      </c>
      <c r="W893" s="73" t="n">
        <v>5.187</v>
      </c>
      <c r="X893" s="87" t="n">
        <f aca="false">(W893+S893)/V893*100</f>
        <v>2.15179882007996</v>
      </c>
      <c r="Y893" s="0" t="str">
        <f aca="false">IF(AB893=1,"Предпосевная обработка",IF(AB893=2,"Внесение удобрений",IF(AB893=3,"Уборка","Введите коректное значение")))</f>
        <v>Введите коректное значение</v>
      </c>
      <c r="Z893" s="0" t="s">
        <v>138</v>
      </c>
      <c r="AA893" s="86"/>
      <c r="AI893" s="88"/>
    </row>
    <row r="894" customFormat="false" ht="15" hidden="false" customHeight="false" outlineLevel="0" collapsed="false">
      <c r="A894" s="59" t="n">
        <v>892</v>
      </c>
      <c r="B894" s="0" t="s">
        <v>134</v>
      </c>
      <c r="C894" s="85" t="n">
        <v>4</v>
      </c>
      <c r="D894" s="86" t="n">
        <v>0.645</v>
      </c>
      <c r="E894" s="87" t="n">
        <f aca="false">D894/C894</f>
        <v>0.16125</v>
      </c>
      <c r="F894" s="88" t="n">
        <f aca="false">IF(B894="Предпосевная обработка",300,IF(B894="Внесение удобрений",90,IF(B894="Уборка",1893,"Введите коректное значение")))</f>
        <v>90</v>
      </c>
      <c r="G894" s="88" t="n">
        <v>2057</v>
      </c>
      <c r="H894" s="87" t="n">
        <f aca="false">(F894/G894)*100</f>
        <v>4.37530384054448</v>
      </c>
      <c r="I894" s="88" t="n">
        <v>30</v>
      </c>
      <c r="J894" s="87" t="n">
        <f aca="false">C894*L894</f>
        <v>1.76</v>
      </c>
      <c r="K894" s="86" t="n">
        <f aca="false">J894*3.67</f>
        <v>6.4592</v>
      </c>
      <c r="L894" s="86" t="n">
        <v>0.44</v>
      </c>
      <c r="M894" s="87" t="n">
        <f aca="false">(N894*O894)+(P894+Q894+R894)</f>
        <v>262.5</v>
      </c>
      <c r="N894" s="62" t="n">
        <v>483</v>
      </c>
      <c r="O894" s="0" t="n">
        <f aca="false">IF(Z894="Дизельное топливо",2.6,
 IF(Z894="Бензин",2.3,
 IF(Z894="Минеральные удобрения",0.89, IF(Z894="Пестициды",4.93,
 IF(Z894="Электроэнергия",0.5,"Введите коректное значение" )))))</f>
        <v>0.5</v>
      </c>
      <c r="P894" s="88" t="n">
        <v>10</v>
      </c>
      <c r="Q894" s="88" t="n">
        <v>2</v>
      </c>
      <c r="R894" s="88" t="n">
        <v>9</v>
      </c>
      <c r="S894" s="86" t="n">
        <f aca="false">M894+J894+E894+H894</f>
        <v>268.796553840544</v>
      </c>
      <c r="T894" s="86"/>
      <c r="U894" s="87" t="n">
        <f aca="false">J894-S894</f>
        <v>-267.036553840544</v>
      </c>
      <c r="V894" s="88" t="n">
        <v>56000</v>
      </c>
      <c r="W894" s="73" t="n">
        <v>3.872</v>
      </c>
      <c r="X894" s="87" t="n">
        <f aca="false">(W894+S894)/V894*100</f>
        <v>0.486908131858115</v>
      </c>
      <c r="Y894" s="0" t="str">
        <f aca="false">IF(AB894=1,"Предпосевная обработка",IF(AB894=2,"Внесение удобрений",IF(AB894=3,"Уборка","Введите коректное значение")))</f>
        <v>Введите коректное значение</v>
      </c>
      <c r="Z894" s="0" t="s">
        <v>139</v>
      </c>
      <c r="AA894" s="86"/>
      <c r="AI894" s="88"/>
    </row>
    <row r="895" customFormat="false" ht="15" hidden="false" customHeight="false" outlineLevel="0" collapsed="false">
      <c r="A895" s="59" t="n">
        <v>893</v>
      </c>
      <c r="B895" s="0" t="s">
        <v>136</v>
      </c>
      <c r="C895" s="85" t="n">
        <v>3.5</v>
      </c>
      <c r="D895" s="86" t="n">
        <v>0.645</v>
      </c>
      <c r="E895" s="87" t="n">
        <f aca="false">D895/C895</f>
        <v>0.184285714285714</v>
      </c>
      <c r="F895" s="88" t="n">
        <f aca="false">IF(B895="Предпосевная обработка",300,IF(B895="Внесение удобрений",90,IF(B895="Уборка",1893,"Введите коректное значение")))</f>
        <v>300</v>
      </c>
      <c r="G895" s="88" t="n">
        <v>2319</v>
      </c>
      <c r="H895" s="87" t="n">
        <f aca="false">(F895/G895)*100</f>
        <v>12.9366106080207</v>
      </c>
      <c r="I895" s="88" t="n">
        <v>21</v>
      </c>
      <c r="J895" s="87" t="n">
        <f aca="false">C895*L895</f>
        <v>1.54</v>
      </c>
      <c r="K895" s="86" t="n">
        <f aca="false">J895*3.67</f>
        <v>5.6518</v>
      </c>
      <c r="L895" s="86" t="n">
        <v>0.44</v>
      </c>
      <c r="M895" s="87" t="n">
        <f aca="false">(N895*O895)+(P895+Q895+R895)</f>
        <v>419.05</v>
      </c>
      <c r="N895" s="62" t="n">
        <v>445</v>
      </c>
      <c r="O895" s="0" t="n">
        <f aca="false">IF(Z895="Дизельное топливо",2.6,
 IF(Z895="Бензин",2.3,
 IF(Z895="Минеральные удобрения",0.89, IF(Z895="Пестициды",4.93,
 IF(Z895="Электроэнергия",0.5,"Введите коректное значение" )))))</f>
        <v>0.89</v>
      </c>
      <c r="P895" s="88" t="n">
        <v>12</v>
      </c>
      <c r="Q895" s="88" t="n">
        <v>2</v>
      </c>
      <c r="R895" s="88" t="n">
        <v>9</v>
      </c>
      <c r="S895" s="86" t="n">
        <f aca="false">M895+J895+E895+H895</f>
        <v>433.710896322306</v>
      </c>
      <c r="T895" s="86"/>
      <c r="U895" s="87" t="n">
        <f aca="false">J895-S895</f>
        <v>-432.170896322306</v>
      </c>
      <c r="V895" s="88" t="n">
        <v>51000</v>
      </c>
      <c r="W895" s="73" t="n">
        <v>4.399</v>
      </c>
      <c r="X895" s="87" t="n">
        <f aca="false">(W895+S895)/V895*100</f>
        <v>0.859039012396679</v>
      </c>
      <c r="Y895" s="0" t="str">
        <f aca="false">IF(AB895=1,"Предпосевная обработка",IF(AB895=2,"Внесение удобрений",IF(AB895=3,"Уборка","Введите коректное значение")))</f>
        <v>Введите коректное значение</v>
      </c>
      <c r="Z895" s="0" t="s">
        <v>133</v>
      </c>
      <c r="AA895" s="86"/>
      <c r="AI895" s="88"/>
    </row>
    <row r="896" customFormat="false" ht="15" hidden="false" customHeight="false" outlineLevel="0" collapsed="false">
      <c r="A896" s="59" t="n">
        <v>894</v>
      </c>
      <c r="B896" s="0" t="s">
        <v>134</v>
      </c>
      <c r="C896" s="85" t="n">
        <v>1.4</v>
      </c>
      <c r="D896" s="86" t="n">
        <v>0.645</v>
      </c>
      <c r="E896" s="87" t="n">
        <f aca="false">D896/C896</f>
        <v>0.460714285714286</v>
      </c>
      <c r="F896" s="88" t="n">
        <f aca="false">IF(B896="Предпосевная обработка",300,IF(B896="Внесение удобрений",90,IF(B896="Уборка",1893,"Введите коректное значение")))</f>
        <v>90</v>
      </c>
      <c r="G896" s="88" t="n">
        <v>2446</v>
      </c>
      <c r="H896" s="87" t="n">
        <f aca="false">(F896/G896)*100</f>
        <v>3.67947669664759</v>
      </c>
      <c r="I896" s="88" t="n">
        <v>15</v>
      </c>
      <c r="J896" s="87" t="n">
        <f aca="false">C896*L896</f>
        <v>0.616</v>
      </c>
      <c r="K896" s="86" t="n">
        <f aca="false">J896*3.67</f>
        <v>2.26072</v>
      </c>
      <c r="L896" s="86" t="n">
        <v>0.44</v>
      </c>
      <c r="M896" s="87" t="n">
        <f aca="false">(N896*O896)+(P896+Q896+R896)</f>
        <v>197.5</v>
      </c>
      <c r="N896" s="62" t="n">
        <v>349</v>
      </c>
      <c r="O896" s="0" t="n">
        <f aca="false">IF(Z896="Дизельное топливо",2.6,
 IF(Z896="Бензин",2.3,
 IF(Z896="Минеральные удобрения",0.89, IF(Z896="Пестициды",4.93,
 IF(Z896="Электроэнергия",0.5,"Введите коректное значение" )))))</f>
        <v>0.5</v>
      </c>
      <c r="P896" s="88" t="n">
        <v>15</v>
      </c>
      <c r="Q896" s="88" t="n">
        <v>1</v>
      </c>
      <c r="R896" s="88" t="n">
        <v>7</v>
      </c>
      <c r="S896" s="86" t="n">
        <f aca="false">M896+J896+E896+H896</f>
        <v>202.256190982362</v>
      </c>
      <c r="T896" s="86"/>
      <c r="U896" s="87" t="n">
        <f aca="false">J896-S896</f>
        <v>-201.640190982362</v>
      </c>
      <c r="V896" s="88" t="n">
        <v>62000</v>
      </c>
      <c r="W896" s="73" t="n">
        <v>6.072</v>
      </c>
      <c r="X896" s="87" t="n">
        <f aca="false">(W896+S896)/V896*100</f>
        <v>0.336013211261874</v>
      </c>
      <c r="Y896" s="0" t="str">
        <f aca="false">IF(AB896=1,"Предпосевная обработка",IF(AB896=2,"Внесение удобрений",IF(AB896=3,"Уборка","Введите коректное значение")))</f>
        <v>Введите коректное значение</v>
      </c>
      <c r="Z896" s="0" t="s">
        <v>139</v>
      </c>
      <c r="AA896" s="86"/>
      <c r="AI896" s="88"/>
    </row>
    <row r="897" customFormat="false" ht="15" hidden="false" customHeight="false" outlineLevel="0" collapsed="false">
      <c r="A897" s="59" t="n">
        <v>895</v>
      </c>
      <c r="B897" s="0" t="s">
        <v>132</v>
      </c>
      <c r="C897" s="85" t="n">
        <v>4.7</v>
      </c>
      <c r="D897" s="86" t="n">
        <v>0.645</v>
      </c>
      <c r="E897" s="87" t="n">
        <f aca="false">D897/C897</f>
        <v>0.137234042553192</v>
      </c>
      <c r="F897" s="88" t="n">
        <f aca="false">IF(B897="Предпосевная обработка",300,IF(B897="Внесение удобрений",90,IF(B897="Уборка",1893,"Введите коректное значение")))</f>
        <v>1893</v>
      </c>
      <c r="G897" s="88" t="n">
        <v>2335</v>
      </c>
      <c r="H897" s="87" t="n">
        <f aca="false">(F897/G897)*100</f>
        <v>81.0706638115632</v>
      </c>
      <c r="I897" s="88" t="n">
        <v>20</v>
      </c>
      <c r="J897" s="87" t="n">
        <f aca="false">C897*L897</f>
        <v>2.068</v>
      </c>
      <c r="K897" s="86" t="n">
        <f aca="false">J897*3.67</f>
        <v>7.58956</v>
      </c>
      <c r="L897" s="86" t="n">
        <v>0.44</v>
      </c>
      <c r="M897" s="87" t="n">
        <f aca="false">(N897*O897)+(P897+Q897+R897)</f>
        <v>222.5</v>
      </c>
      <c r="N897" s="62" t="n">
        <v>403</v>
      </c>
      <c r="O897" s="0" t="n">
        <f aca="false">IF(Z897="Дизельное топливо",2.6,
 IF(Z897="Бензин",2.3,
 IF(Z897="Минеральные удобрения",0.89, IF(Z897="Пестициды",4.93,
 IF(Z897="Электроэнергия",0.5,"Введите коректное значение" )))))</f>
        <v>0.5</v>
      </c>
      <c r="P897" s="88" t="n">
        <v>13</v>
      </c>
      <c r="Q897" s="88" t="n">
        <v>1</v>
      </c>
      <c r="R897" s="88" t="n">
        <v>7</v>
      </c>
      <c r="S897" s="86" t="n">
        <f aca="false">M897+J897+E897+H897</f>
        <v>305.775897854116</v>
      </c>
      <c r="T897" s="86"/>
      <c r="U897" s="87" t="n">
        <f aca="false">J897-S897</f>
        <v>-303.707897854116</v>
      </c>
      <c r="V897" s="88" t="n">
        <v>60000</v>
      </c>
      <c r="W897" s="73" t="n">
        <v>6.072</v>
      </c>
      <c r="X897" s="87" t="n">
        <f aca="false">(W897+S897)/V897*100</f>
        <v>0.519746496423527</v>
      </c>
      <c r="Y897" s="0" t="str">
        <f aca="false">IF(AB897=1,"Предпосевная обработка",IF(AB897=2,"Внесение удобрений",IF(AB897=3,"Уборка","Введите коректное значение")))</f>
        <v>Введите коректное значение</v>
      </c>
      <c r="Z897" s="0" t="s">
        <v>139</v>
      </c>
      <c r="AA897" s="86"/>
      <c r="AI897" s="88"/>
    </row>
    <row r="898" customFormat="false" ht="15" hidden="false" customHeight="false" outlineLevel="0" collapsed="false">
      <c r="A898" s="59" t="n">
        <v>896</v>
      </c>
      <c r="B898" s="0" t="s">
        <v>132</v>
      </c>
      <c r="C898" s="85" t="n">
        <v>1.9</v>
      </c>
      <c r="D898" s="86" t="n">
        <v>0.645</v>
      </c>
      <c r="E898" s="87" t="n">
        <f aca="false">D898/C898</f>
        <v>0.339473684210526</v>
      </c>
      <c r="F898" s="88" t="n">
        <f aca="false">IF(B898="Предпосевная обработка",300,IF(B898="Внесение удобрений",90,IF(B898="Уборка",1893,"Введите коректное значение")))</f>
        <v>1893</v>
      </c>
      <c r="G898" s="88" t="n">
        <v>2278</v>
      </c>
      <c r="H898" s="87" t="n">
        <f aca="false">(F898/G898)*100</f>
        <v>83.099209833187</v>
      </c>
      <c r="I898" s="88" t="n">
        <v>23</v>
      </c>
      <c r="J898" s="87" t="n">
        <f aca="false">C898*L898</f>
        <v>0.836</v>
      </c>
      <c r="K898" s="86" t="n">
        <f aca="false">J898*3.67</f>
        <v>3.06812</v>
      </c>
      <c r="L898" s="86" t="n">
        <v>0.44</v>
      </c>
      <c r="M898" s="87" t="n">
        <f aca="false">(N898*O898)+(P898+Q898+R898)</f>
        <v>96.5</v>
      </c>
      <c r="N898" s="62" t="n">
        <v>153</v>
      </c>
      <c r="O898" s="0" t="n">
        <f aca="false">IF(Z898="Дизельное топливо",2.6,
 IF(Z898="Бензин",2.3,
 IF(Z898="Минеральные удобрения",0.89, IF(Z898="Пестициды",4.93,
 IF(Z898="Электроэнергия",0.5,"Введите коректное значение" )))))</f>
        <v>0.5</v>
      </c>
      <c r="P898" s="88" t="n">
        <v>11</v>
      </c>
      <c r="Q898" s="88" t="n">
        <v>2</v>
      </c>
      <c r="R898" s="88" t="n">
        <v>7</v>
      </c>
      <c r="S898" s="86" t="n">
        <f aca="false">M898+J898+E898+H898</f>
        <v>180.774683517398</v>
      </c>
      <c r="T898" s="86"/>
      <c r="U898" s="87" t="n">
        <f aca="false">J898-S898</f>
        <v>-179.938683517398</v>
      </c>
      <c r="V898" s="88" t="n">
        <v>46000</v>
      </c>
      <c r="W898" s="73" t="n">
        <v>5.963</v>
      </c>
      <c r="X898" s="87" t="n">
        <f aca="false">(W898+S898)/V898*100</f>
        <v>0.405951485907386</v>
      </c>
      <c r="Y898" s="0" t="str">
        <f aca="false">IF(AB898=1,"Предпосевная обработка",IF(AB898=2,"Внесение удобрений",IF(AB898=3,"Уборка","Введите коректное значение")))</f>
        <v>Введите коректное значение</v>
      </c>
      <c r="Z898" s="0" t="s">
        <v>139</v>
      </c>
      <c r="AA898" s="86"/>
      <c r="AI898" s="88"/>
    </row>
    <row r="899" customFormat="false" ht="15" hidden="false" customHeight="false" outlineLevel="0" collapsed="false">
      <c r="A899" s="59" t="n">
        <v>897</v>
      </c>
      <c r="B899" s="0" t="s">
        <v>132</v>
      </c>
      <c r="C899" s="85" t="n">
        <v>5</v>
      </c>
      <c r="D899" s="86" t="n">
        <v>0.645</v>
      </c>
      <c r="E899" s="87" t="n">
        <f aca="false">D899/C899</f>
        <v>0.129</v>
      </c>
      <c r="F899" s="88" t="n">
        <f aca="false">IF(B899="Предпосевная обработка",300,IF(B899="Внесение удобрений",90,IF(B899="Уборка",1893,"Введите коректное значение")))</f>
        <v>1893</v>
      </c>
      <c r="G899" s="88" t="n">
        <v>2004</v>
      </c>
      <c r="H899" s="87" t="n">
        <f aca="false">(F899/G899)*100</f>
        <v>94.4610778443114</v>
      </c>
      <c r="I899" s="88" t="n">
        <v>30</v>
      </c>
      <c r="J899" s="87" t="n">
        <f aca="false">C899*L899</f>
        <v>2.2</v>
      </c>
      <c r="K899" s="86" t="n">
        <f aca="false">J899*3.67</f>
        <v>8.074</v>
      </c>
      <c r="L899" s="86" t="n">
        <v>0.44</v>
      </c>
      <c r="M899" s="87" t="n">
        <f aca="false">(N899*O899)+(P899+Q899+R899)</f>
        <v>286.8</v>
      </c>
      <c r="N899" s="62" t="n">
        <v>116</v>
      </c>
      <c r="O899" s="0" t="n">
        <f aca="false">IF(Z899="Дизельное топливо",2.6,
 IF(Z899="Бензин",2.3,
 IF(Z899="Минеральные удобрения",0.89, IF(Z899="Пестициды",4.93,
 IF(Z899="Электроэнергия",0.5,"Введите коректное значение" )))))</f>
        <v>2.3</v>
      </c>
      <c r="P899" s="88" t="n">
        <v>12</v>
      </c>
      <c r="Q899" s="88" t="n">
        <v>1</v>
      </c>
      <c r="R899" s="88" t="n">
        <v>7</v>
      </c>
      <c r="S899" s="86" t="n">
        <f aca="false">M899+J899+E899+H899</f>
        <v>383.590077844311</v>
      </c>
      <c r="T899" s="86"/>
      <c r="U899" s="87" t="n">
        <f aca="false">J899-S899</f>
        <v>-381.390077844311</v>
      </c>
      <c r="V899" s="88" t="n">
        <v>47000</v>
      </c>
      <c r="W899" s="73" t="n">
        <v>3.485</v>
      </c>
      <c r="X899" s="87" t="n">
        <f aca="false">(W899+S899)/V899*100</f>
        <v>0.823563995413429</v>
      </c>
      <c r="Y899" s="0" t="str">
        <f aca="false">IF(AB899=1,"Предпосевная обработка",IF(AB899=2,"Внесение удобрений",IF(AB899=3,"Уборка","Введите коректное значение")))</f>
        <v>Введите коректное значение</v>
      </c>
      <c r="Z899" s="0" t="s">
        <v>135</v>
      </c>
      <c r="AA899" s="86"/>
      <c r="AI899" s="88"/>
    </row>
    <row r="900" customFormat="false" ht="15" hidden="false" customHeight="false" outlineLevel="0" collapsed="false">
      <c r="A900" s="59" t="n">
        <v>898</v>
      </c>
      <c r="B900" s="0" t="s">
        <v>134</v>
      </c>
      <c r="C900" s="85" t="n">
        <v>4</v>
      </c>
      <c r="D900" s="86" t="n">
        <v>0.645</v>
      </c>
      <c r="E900" s="87" t="n">
        <f aca="false">D900/C900</f>
        <v>0.16125</v>
      </c>
      <c r="F900" s="88" t="n">
        <f aca="false">IF(B900="Предпосевная обработка",300,IF(B900="Внесение удобрений",90,IF(B900="Уборка",1893,"Введите коректное значение")))</f>
        <v>90</v>
      </c>
      <c r="G900" s="88" t="n">
        <v>2255</v>
      </c>
      <c r="H900" s="87" t="n">
        <f aca="false">(F900/G900)*100</f>
        <v>3.99113082039911</v>
      </c>
      <c r="I900" s="88" t="n">
        <v>26</v>
      </c>
      <c r="J900" s="87" t="n">
        <f aca="false">C900*L900</f>
        <v>1.76</v>
      </c>
      <c r="K900" s="86" t="n">
        <f aca="false">J900*3.67</f>
        <v>6.4592</v>
      </c>
      <c r="L900" s="86" t="n">
        <v>0.44</v>
      </c>
      <c r="M900" s="87" t="n">
        <f aca="false">(N900*O900)+(P900+Q900+R900)</f>
        <v>74.5</v>
      </c>
      <c r="N900" s="62" t="n">
        <v>107</v>
      </c>
      <c r="O900" s="0" t="n">
        <f aca="false">IF(Z900="Дизельное топливо",2.6,
 IF(Z900="Бензин",2.3,
 IF(Z900="Минеральные удобрения",0.89, IF(Z900="Пестициды",4.93,
 IF(Z900="Электроэнергия",0.5,"Введите коректное значение" )))))</f>
        <v>0.5</v>
      </c>
      <c r="P900" s="88" t="n">
        <v>11</v>
      </c>
      <c r="Q900" s="88" t="n">
        <v>1</v>
      </c>
      <c r="R900" s="88" t="n">
        <v>9</v>
      </c>
      <c r="S900" s="86" t="n">
        <f aca="false">M900+J900+E900+H900</f>
        <v>80.4123808203991</v>
      </c>
      <c r="T900" s="86"/>
      <c r="U900" s="87" t="n">
        <f aca="false">J900-S900</f>
        <v>-78.6523808203991</v>
      </c>
      <c r="V900" s="88" t="n">
        <v>55000</v>
      </c>
      <c r="W900" s="73" t="n">
        <v>4.928</v>
      </c>
      <c r="X900" s="87" t="n">
        <f aca="false">(W900+S900)/V900*100</f>
        <v>0.155164328764362</v>
      </c>
      <c r="Y900" s="0" t="str">
        <f aca="false">IF(AB900=1,"Предпосевная обработка",IF(AB900=2,"Внесение удобрений",IF(AB900=3,"Уборка","Введите коректное значение")))</f>
        <v>Введите коректное значение</v>
      </c>
      <c r="Z900" s="0" t="s">
        <v>139</v>
      </c>
      <c r="AA900" s="86"/>
      <c r="AI900" s="88"/>
    </row>
    <row r="901" customFormat="false" ht="15" hidden="false" customHeight="false" outlineLevel="0" collapsed="false">
      <c r="A901" s="59" t="n">
        <v>899</v>
      </c>
      <c r="B901" s="0" t="s">
        <v>134</v>
      </c>
      <c r="C901" s="85" t="n">
        <v>1.3</v>
      </c>
      <c r="D901" s="86" t="n">
        <v>0.645</v>
      </c>
      <c r="E901" s="87" t="n">
        <f aca="false">D901/C901</f>
        <v>0.496153846153846</v>
      </c>
      <c r="F901" s="88" t="n">
        <f aca="false">IF(B901="Предпосевная обработка",300,IF(B901="Внесение удобрений",90,IF(B901="Уборка",1893,"Введите коректное значение")))</f>
        <v>90</v>
      </c>
      <c r="G901" s="88" t="n">
        <v>2140</v>
      </c>
      <c r="H901" s="87" t="n">
        <f aca="false">(F901/G901)*100</f>
        <v>4.20560747663551</v>
      </c>
      <c r="I901" s="88" t="n">
        <v>24</v>
      </c>
      <c r="J901" s="87" t="n">
        <f aca="false">C901*L901</f>
        <v>0.572</v>
      </c>
      <c r="K901" s="86" t="n">
        <f aca="false">J901*3.67</f>
        <v>2.09924</v>
      </c>
      <c r="L901" s="86" t="n">
        <v>0.44</v>
      </c>
      <c r="M901" s="87" t="n">
        <f aca="false">(N901*O901)+(P901+Q901+R901)</f>
        <v>1883.54</v>
      </c>
      <c r="N901" s="62" t="n">
        <v>378</v>
      </c>
      <c r="O901" s="0" t="n">
        <f aca="false">IF(Z901="Дизельное топливо",2.6,
 IF(Z901="Бензин",2.3,
 IF(Z901="Минеральные удобрения",0.89, IF(Z901="Пестициды",4.93,
 IF(Z901="Электроэнергия",0.5,"Введите коректное значение" )))))</f>
        <v>4.93</v>
      </c>
      <c r="P901" s="88" t="n">
        <v>12</v>
      </c>
      <c r="Q901" s="88" t="n">
        <v>1</v>
      </c>
      <c r="R901" s="88" t="n">
        <v>7</v>
      </c>
      <c r="S901" s="86" t="n">
        <f aca="false">M901+J901+E901+H901</f>
        <v>1888.81376132279</v>
      </c>
      <c r="T901" s="86"/>
      <c r="U901" s="87" t="n">
        <f aca="false">J901-S901</f>
        <v>-1888.24176132279</v>
      </c>
      <c r="V901" s="88" t="n">
        <v>50000</v>
      </c>
      <c r="W901" s="73" t="n">
        <v>5.808</v>
      </c>
      <c r="X901" s="87" t="n">
        <f aca="false">(W901+S901)/V901*100</f>
        <v>3.78924352264558</v>
      </c>
      <c r="Y901" s="0" t="str">
        <f aca="false">IF(AB901=1,"Предпосевная обработка",IF(AB901=2,"Внесение удобрений",IF(AB901=3,"Уборка","Введите коректное значение")))</f>
        <v>Введите коректное значение</v>
      </c>
      <c r="Z901" s="0" t="s">
        <v>138</v>
      </c>
      <c r="AA901" s="86"/>
      <c r="AI901" s="88"/>
    </row>
    <row r="902" customFormat="false" ht="15" hidden="false" customHeight="false" outlineLevel="0" collapsed="false">
      <c r="A902" s="59" t="n">
        <v>900</v>
      </c>
      <c r="B902" s="0" t="s">
        <v>132</v>
      </c>
      <c r="C902" s="85" t="n">
        <v>4.7</v>
      </c>
      <c r="D902" s="86" t="n">
        <v>0.645</v>
      </c>
      <c r="E902" s="87" t="n">
        <f aca="false">D902/C902</f>
        <v>0.137234042553192</v>
      </c>
      <c r="F902" s="88" t="n">
        <f aca="false">IF(B902="Предпосевная обработка",300,IF(B902="Внесение удобрений",90,IF(B902="Уборка",1893,"Введите коректное значение")))</f>
        <v>1893</v>
      </c>
      <c r="G902" s="88" t="n">
        <v>2282</v>
      </c>
      <c r="H902" s="87" t="n">
        <f aca="false">(F902/G902)*100</f>
        <v>82.9535495179667</v>
      </c>
      <c r="I902" s="88" t="n">
        <v>25</v>
      </c>
      <c r="J902" s="87" t="n">
        <f aca="false">C902*L902</f>
        <v>2.068</v>
      </c>
      <c r="K902" s="86" t="n">
        <f aca="false">J902*3.67</f>
        <v>7.58956</v>
      </c>
      <c r="L902" s="86" t="n">
        <v>0.44</v>
      </c>
      <c r="M902" s="87" t="n">
        <f aca="false">(N902*O902)+(P902+Q902+R902)</f>
        <v>129</v>
      </c>
      <c r="N902" s="62" t="n">
        <v>218</v>
      </c>
      <c r="O902" s="0" t="n">
        <f aca="false">IF(Z902="Дизельное топливо",2.6,
 IF(Z902="Бензин",2.3,
 IF(Z902="Минеральные удобрения",0.89, IF(Z902="Пестициды",4.93,
 IF(Z902="Электроэнергия",0.5,"Введите коректное значение" )))))</f>
        <v>0.5</v>
      </c>
      <c r="P902" s="88" t="n">
        <v>10</v>
      </c>
      <c r="Q902" s="88" t="n">
        <v>1</v>
      </c>
      <c r="R902" s="88" t="n">
        <v>9</v>
      </c>
      <c r="S902" s="86" t="n">
        <f aca="false">M902+J902+E902+H902</f>
        <v>214.15878356052</v>
      </c>
      <c r="T902" s="86"/>
      <c r="U902" s="87" t="n">
        <f aca="false">J902-S902</f>
        <v>-212.09078356052</v>
      </c>
      <c r="V902" s="88" t="n">
        <v>47000</v>
      </c>
      <c r="W902" s="73" t="n">
        <v>4.165</v>
      </c>
      <c r="X902" s="87" t="n">
        <f aca="false">(W902+S902)/V902*100</f>
        <v>0.464518688426638</v>
      </c>
      <c r="Y902" s="0" t="str">
        <f aca="false">IF(AB902=1,"Предпосевная обработка",IF(AB902=2,"Внесение удобрений",IF(AB902=3,"Уборка","Введите коректное значение")))</f>
        <v>Введите коректное значение</v>
      </c>
      <c r="Z902" s="0" t="s">
        <v>139</v>
      </c>
      <c r="AA902" s="86"/>
      <c r="AI902" s="88"/>
    </row>
    <row r="903" customFormat="false" ht="15" hidden="false" customHeight="false" outlineLevel="0" collapsed="false">
      <c r="A903" s="59" t="n">
        <v>901</v>
      </c>
      <c r="B903" s="0" t="s">
        <v>134</v>
      </c>
      <c r="C903" s="85" t="n">
        <v>1.1</v>
      </c>
      <c r="D903" s="86" t="n">
        <v>0.645</v>
      </c>
      <c r="E903" s="87" t="n">
        <f aca="false">D903/C903</f>
        <v>0.586363636363636</v>
      </c>
      <c r="F903" s="88" t="n">
        <f aca="false">IF(B903="Предпосевная обработка",300,IF(B903="Внесение удобрений",90,IF(B903="Уборка",1893,"Введите коректное значение")))</f>
        <v>90</v>
      </c>
      <c r="G903" s="88" t="n">
        <v>2202</v>
      </c>
      <c r="H903" s="87" t="n">
        <f aca="false">(F903/G903)*100</f>
        <v>4.08719346049046</v>
      </c>
      <c r="I903" s="88" t="n">
        <v>15</v>
      </c>
      <c r="J903" s="87" t="n">
        <f aca="false">C903*L903</f>
        <v>0.484</v>
      </c>
      <c r="K903" s="86" t="n">
        <f aca="false">J903*3.67</f>
        <v>1.77628</v>
      </c>
      <c r="L903" s="86" t="n">
        <v>0.44</v>
      </c>
      <c r="M903" s="87" t="n">
        <f aca="false">(N903*O903)+(P903+Q903+R903)</f>
        <v>232.5</v>
      </c>
      <c r="N903" s="62" t="n">
        <v>425</v>
      </c>
      <c r="O903" s="0" t="n">
        <f aca="false">IF(Z903="Дизельное топливо",2.6,
 IF(Z903="Бензин",2.3,
 IF(Z903="Минеральные удобрения",0.89, IF(Z903="Пестициды",4.93,
 IF(Z903="Электроэнергия",0.5,"Введите коректное значение" )))))</f>
        <v>0.5</v>
      </c>
      <c r="P903" s="88" t="n">
        <v>12</v>
      </c>
      <c r="Q903" s="88" t="n">
        <v>1</v>
      </c>
      <c r="R903" s="88" t="n">
        <v>7</v>
      </c>
      <c r="S903" s="86" t="n">
        <f aca="false">M903+J903+E903+H903</f>
        <v>237.657557096854</v>
      </c>
      <c r="T903" s="86"/>
      <c r="U903" s="87" t="n">
        <f aca="false">J903-S903</f>
        <v>-237.173557096854</v>
      </c>
      <c r="V903" s="88" t="n">
        <v>52000</v>
      </c>
      <c r="W903" s="73" t="n">
        <v>6.16</v>
      </c>
      <c r="X903" s="87" t="n">
        <f aca="false">(W903+S903)/V903*100</f>
        <v>0.46887991749395</v>
      </c>
      <c r="Y903" s="0" t="str">
        <f aca="false">IF(AB903=1,"Предпосевная обработка",IF(AB903=2,"Внесение удобрений",IF(AB903=3,"Уборка","Введите коректное значение")))</f>
        <v>Введите коректное значение</v>
      </c>
      <c r="Z903" s="0" t="s">
        <v>139</v>
      </c>
      <c r="AA903" s="86"/>
      <c r="AI903" s="88"/>
    </row>
    <row r="904" customFormat="false" ht="15" hidden="false" customHeight="false" outlineLevel="0" collapsed="false">
      <c r="A904" s="59" t="n">
        <v>902</v>
      </c>
      <c r="B904" s="0" t="s">
        <v>134</v>
      </c>
      <c r="C904" s="85" t="n">
        <v>5.6</v>
      </c>
      <c r="D904" s="86" t="n">
        <v>0.645</v>
      </c>
      <c r="E904" s="87" t="n">
        <f aca="false">D904/C904</f>
        <v>0.115178571428571</v>
      </c>
      <c r="F904" s="88" t="n">
        <f aca="false">IF(B904="Предпосевная обработка",300,IF(B904="Внесение удобрений",90,IF(B904="Уборка",1893,"Введите коректное значение")))</f>
        <v>90</v>
      </c>
      <c r="G904" s="88" t="n">
        <v>2364</v>
      </c>
      <c r="H904" s="87" t="n">
        <f aca="false">(F904/G904)*100</f>
        <v>3.80710659898477</v>
      </c>
      <c r="I904" s="88" t="n">
        <v>12</v>
      </c>
      <c r="J904" s="87" t="n">
        <f aca="false">C904*L904</f>
        <v>2.464</v>
      </c>
      <c r="K904" s="86" t="n">
        <f aca="false">J904*3.67</f>
        <v>9.04288</v>
      </c>
      <c r="L904" s="86" t="n">
        <v>0.44</v>
      </c>
      <c r="M904" s="87" t="n">
        <f aca="false">(N904*O904)+(P904+Q904+R904)</f>
        <v>634.4</v>
      </c>
      <c r="N904" s="62" t="n">
        <v>234</v>
      </c>
      <c r="O904" s="0" t="n">
        <f aca="false">IF(Z904="Дизельное топливо",2.6,
 IF(Z904="Бензин",2.3,
 IF(Z904="Минеральные удобрения",0.89, IF(Z904="Пестициды",4.93,
 IF(Z904="Электроэнергия",0.5,"Введите коректное значение" )))))</f>
        <v>2.6</v>
      </c>
      <c r="P904" s="88" t="n">
        <v>15</v>
      </c>
      <c r="Q904" s="88" t="n">
        <v>2</v>
      </c>
      <c r="R904" s="88" t="n">
        <v>9</v>
      </c>
      <c r="S904" s="86" t="n">
        <f aca="false">M904+J904+E904+H904</f>
        <v>640.786285170413</v>
      </c>
      <c r="T904" s="86"/>
      <c r="U904" s="87" t="n">
        <f aca="false">J904-S904</f>
        <v>-638.322285170413</v>
      </c>
      <c r="V904" s="88" t="n">
        <v>59000</v>
      </c>
      <c r="W904" s="73" t="n">
        <v>5.61</v>
      </c>
      <c r="X904" s="87" t="n">
        <f aca="false">(W904+S904)/V904*100</f>
        <v>1.09558692401765</v>
      </c>
      <c r="Y904" s="0" t="str">
        <f aca="false">IF(AB904=1,"Предпосевная обработка",IF(AB904=2,"Внесение удобрений",IF(AB904=3,"Уборка","Введите коректное значение")))</f>
        <v>Введите коректное значение</v>
      </c>
      <c r="Z904" s="0" t="s">
        <v>137</v>
      </c>
      <c r="AA904" s="86"/>
      <c r="AI904" s="88"/>
    </row>
    <row r="905" customFormat="false" ht="15" hidden="false" customHeight="false" outlineLevel="0" collapsed="false">
      <c r="A905" s="59" t="n">
        <v>903</v>
      </c>
      <c r="B905" s="0" t="s">
        <v>134</v>
      </c>
      <c r="C905" s="85" t="n">
        <v>4.7</v>
      </c>
      <c r="D905" s="86" t="n">
        <v>0.645</v>
      </c>
      <c r="E905" s="87" t="n">
        <f aca="false">D905/C905</f>
        <v>0.137234042553192</v>
      </c>
      <c r="F905" s="88" t="n">
        <f aca="false">IF(B905="Предпосевная обработка",300,IF(B905="Внесение удобрений",90,IF(B905="Уборка",1893,"Введите коректное значение")))</f>
        <v>90</v>
      </c>
      <c r="G905" s="88" t="n">
        <v>2170</v>
      </c>
      <c r="H905" s="87" t="n">
        <f aca="false">(F905/G905)*100</f>
        <v>4.14746543778802</v>
      </c>
      <c r="I905" s="88" t="n">
        <v>27</v>
      </c>
      <c r="J905" s="87" t="n">
        <f aca="false">C905*L905</f>
        <v>2.068</v>
      </c>
      <c r="K905" s="86" t="n">
        <f aca="false">J905*3.67</f>
        <v>7.58956</v>
      </c>
      <c r="L905" s="86" t="n">
        <v>0.44</v>
      </c>
      <c r="M905" s="87" t="n">
        <f aca="false">(N905*O905)+(P905+Q905+R905)</f>
        <v>941.3</v>
      </c>
      <c r="N905" s="62" t="n">
        <v>401</v>
      </c>
      <c r="O905" s="0" t="n">
        <f aca="false">IF(Z905="Дизельное топливо",2.6,
 IF(Z905="Бензин",2.3,
 IF(Z905="Минеральные удобрения",0.89, IF(Z905="Пестициды",4.93,
 IF(Z905="Электроэнергия",0.5,"Введите коректное значение" )))))</f>
        <v>2.3</v>
      </c>
      <c r="P905" s="88" t="n">
        <v>10</v>
      </c>
      <c r="Q905" s="88" t="n">
        <v>1</v>
      </c>
      <c r="R905" s="88" t="n">
        <v>8</v>
      </c>
      <c r="S905" s="86" t="n">
        <f aca="false">M905+J905+E905+H905</f>
        <v>947.652699480341</v>
      </c>
      <c r="T905" s="86"/>
      <c r="U905" s="87" t="n">
        <f aca="false">J905-S905</f>
        <v>-945.584699480341</v>
      </c>
      <c r="V905" s="88" t="n">
        <v>48000</v>
      </c>
      <c r="W905" s="73" t="n">
        <v>4.488</v>
      </c>
      <c r="X905" s="87" t="n">
        <f aca="false">(W905+S905)/V905*100</f>
        <v>1.98362645725071</v>
      </c>
      <c r="Y905" s="0" t="str">
        <f aca="false">IF(AB905=1,"Предпосевная обработка",IF(AB905=2,"Внесение удобрений",IF(AB905=3,"Уборка","Введите коректное значение")))</f>
        <v>Введите коректное значение</v>
      </c>
      <c r="Z905" s="0" t="s">
        <v>135</v>
      </c>
      <c r="AA905" s="86"/>
      <c r="AI905" s="88"/>
    </row>
    <row r="906" customFormat="false" ht="15" hidden="false" customHeight="false" outlineLevel="0" collapsed="false">
      <c r="A906" s="59" t="n">
        <v>904</v>
      </c>
      <c r="B906" s="0" t="s">
        <v>134</v>
      </c>
      <c r="C906" s="85" t="n">
        <v>1.3</v>
      </c>
      <c r="D906" s="86" t="n">
        <v>0.645</v>
      </c>
      <c r="E906" s="87" t="n">
        <f aca="false">D906/C906</f>
        <v>0.496153846153846</v>
      </c>
      <c r="F906" s="88" t="n">
        <f aca="false">IF(B906="Предпосевная обработка",300,IF(B906="Внесение удобрений",90,IF(B906="Уборка",1893,"Введите коректное значение")))</f>
        <v>90</v>
      </c>
      <c r="G906" s="88" t="n">
        <v>2020</v>
      </c>
      <c r="H906" s="87" t="n">
        <f aca="false">(F906/G906)*100</f>
        <v>4.45544554455446</v>
      </c>
      <c r="I906" s="88" t="n">
        <v>10</v>
      </c>
      <c r="J906" s="87" t="n">
        <f aca="false">C906*L906</f>
        <v>0.572</v>
      </c>
      <c r="K906" s="86" t="n">
        <f aca="false">J906*3.67</f>
        <v>2.09924</v>
      </c>
      <c r="L906" s="86" t="n">
        <v>0.44</v>
      </c>
      <c r="M906" s="87" t="n">
        <f aca="false">(N906*O906)+(P906+Q906+R906)</f>
        <v>1085.6</v>
      </c>
      <c r="N906" s="62" t="n">
        <v>462</v>
      </c>
      <c r="O906" s="0" t="n">
        <f aca="false">IF(Z906="Дизельное топливо",2.6,
 IF(Z906="Бензин",2.3,
 IF(Z906="Минеральные удобрения",0.89, IF(Z906="Пестициды",4.93,
 IF(Z906="Электроэнергия",0.5,"Введите коректное значение" )))))</f>
        <v>2.3</v>
      </c>
      <c r="P906" s="88" t="n">
        <v>15</v>
      </c>
      <c r="Q906" s="88" t="n">
        <v>1</v>
      </c>
      <c r="R906" s="88" t="n">
        <v>7</v>
      </c>
      <c r="S906" s="86" t="n">
        <f aca="false">M906+J906+E906+H906</f>
        <v>1091.12359939071</v>
      </c>
      <c r="T906" s="86"/>
      <c r="U906" s="87" t="n">
        <f aca="false">J906-S906</f>
        <v>-1090.55159939071</v>
      </c>
      <c r="V906" s="88" t="n">
        <v>46000</v>
      </c>
      <c r="W906" s="73" t="n">
        <v>3.738</v>
      </c>
      <c r="X906" s="87" t="n">
        <f aca="false">(W906+S906)/V906*100</f>
        <v>2.38013391171893</v>
      </c>
      <c r="Y906" s="0" t="str">
        <f aca="false">IF(AB906=1,"Предпосевная обработка",IF(AB906=2,"Внесение удобрений",IF(AB906=3,"Уборка","Введите коректное значение")))</f>
        <v>Введите коректное значение</v>
      </c>
      <c r="Z906" s="0" t="s">
        <v>135</v>
      </c>
      <c r="AA906" s="86"/>
      <c r="AI906" s="88"/>
    </row>
    <row r="907" customFormat="false" ht="15" hidden="false" customHeight="false" outlineLevel="0" collapsed="false">
      <c r="A907" s="59" t="n">
        <v>905</v>
      </c>
      <c r="B907" s="0" t="s">
        <v>136</v>
      </c>
      <c r="C907" s="85" t="n">
        <v>4.3</v>
      </c>
      <c r="D907" s="86" t="n">
        <v>0.645</v>
      </c>
      <c r="E907" s="87" t="n">
        <f aca="false">D907/C907</f>
        <v>0.15</v>
      </c>
      <c r="F907" s="88" t="n">
        <f aca="false">IF(B907="Предпосевная обработка",300,IF(B907="Внесение удобрений",90,IF(B907="Уборка",1893,"Введите коректное значение")))</f>
        <v>300</v>
      </c>
      <c r="G907" s="88" t="n">
        <v>2034</v>
      </c>
      <c r="H907" s="87" t="n">
        <f aca="false">(F907/G907)*100</f>
        <v>14.7492625368732</v>
      </c>
      <c r="I907" s="88" t="n">
        <v>21</v>
      </c>
      <c r="J907" s="87" t="n">
        <f aca="false">C907*L907</f>
        <v>1.892</v>
      </c>
      <c r="K907" s="86" t="n">
        <f aca="false">J907*3.67</f>
        <v>6.94364</v>
      </c>
      <c r="L907" s="86" t="n">
        <v>0.44</v>
      </c>
      <c r="M907" s="87" t="n">
        <f aca="false">(N907*O907)+(P907+Q907+R907)</f>
        <v>1002.2</v>
      </c>
      <c r="N907" s="62" t="n">
        <v>377</v>
      </c>
      <c r="O907" s="0" t="n">
        <f aca="false">IF(Z907="Дизельное топливо",2.6,
 IF(Z907="Бензин",2.3,
 IF(Z907="Минеральные удобрения",0.89, IF(Z907="Пестициды",4.93,
 IF(Z907="Электроэнергия",0.5,"Введите коректное значение" )))))</f>
        <v>2.6</v>
      </c>
      <c r="P907" s="88" t="n">
        <v>13</v>
      </c>
      <c r="Q907" s="88" t="n">
        <v>1</v>
      </c>
      <c r="R907" s="88" t="n">
        <v>8</v>
      </c>
      <c r="S907" s="86" t="n">
        <f aca="false">M907+J907+E907+H907</f>
        <v>1018.99126253687</v>
      </c>
      <c r="T907" s="86"/>
      <c r="U907" s="87" t="n">
        <f aca="false">J907-S907</f>
        <v>-1017.09926253687</v>
      </c>
      <c r="V907" s="88" t="n">
        <v>57000</v>
      </c>
      <c r="W907" s="73" t="n">
        <v>6.3</v>
      </c>
      <c r="X907" s="87" t="n">
        <f aca="false">(W907+S907)/V907*100</f>
        <v>1.79875660094188</v>
      </c>
      <c r="Y907" s="0" t="str">
        <f aca="false">IF(AB907=1,"Предпосевная обработка",IF(AB907=2,"Внесение удобрений",IF(AB907=3,"Уборка","Введите коректное значение")))</f>
        <v>Введите коректное значение</v>
      </c>
      <c r="Z907" s="0" t="s">
        <v>137</v>
      </c>
      <c r="AA907" s="86"/>
      <c r="AI907" s="88"/>
    </row>
    <row r="908" customFormat="false" ht="15" hidden="false" customHeight="false" outlineLevel="0" collapsed="false">
      <c r="A908" s="59" t="n">
        <v>906</v>
      </c>
      <c r="B908" s="0" t="s">
        <v>136</v>
      </c>
      <c r="C908" s="85" t="n">
        <v>3.8</v>
      </c>
      <c r="D908" s="86" t="n">
        <v>0.645</v>
      </c>
      <c r="E908" s="87" t="n">
        <f aca="false">D908/C908</f>
        <v>0.169736842105263</v>
      </c>
      <c r="F908" s="88" t="n">
        <f aca="false">IF(B908="Предпосевная обработка",300,IF(B908="Внесение удобрений",90,IF(B908="Уборка",1893,"Введите коректное значение")))</f>
        <v>300</v>
      </c>
      <c r="G908" s="88" t="n">
        <v>2113</v>
      </c>
      <c r="H908" s="87" t="n">
        <f aca="false">(F908/G908)*100</f>
        <v>14.1978230004733</v>
      </c>
      <c r="I908" s="88" t="n">
        <v>13</v>
      </c>
      <c r="J908" s="87" t="n">
        <f aca="false">C908*L908</f>
        <v>1.672</v>
      </c>
      <c r="K908" s="86" t="n">
        <f aca="false">J908*3.67</f>
        <v>6.13624</v>
      </c>
      <c r="L908" s="86" t="n">
        <v>0.44</v>
      </c>
      <c r="M908" s="87" t="n">
        <f aca="false">(N908*O908)+(P908+Q908+R908)</f>
        <v>1006</v>
      </c>
      <c r="N908" s="62" t="n">
        <v>200</v>
      </c>
      <c r="O908" s="0" t="n">
        <f aca="false">IF(Z908="Дизельное топливо",2.6,
 IF(Z908="Бензин",2.3,
 IF(Z908="Минеральные удобрения",0.89, IF(Z908="Пестициды",4.93,
 IF(Z908="Электроэнергия",0.5,"Введите коректное значение" )))))</f>
        <v>4.93</v>
      </c>
      <c r="P908" s="88" t="n">
        <v>11</v>
      </c>
      <c r="Q908" s="88" t="n">
        <v>1</v>
      </c>
      <c r="R908" s="88" t="n">
        <v>8</v>
      </c>
      <c r="S908" s="86" t="n">
        <f aca="false">M908+J908+E908+H908</f>
        <v>1022.03955984258</v>
      </c>
      <c r="T908" s="86"/>
      <c r="U908" s="87" t="n">
        <f aca="false">J908-S908</f>
        <v>-1020.36755984258</v>
      </c>
      <c r="V908" s="88" t="n">
        <v>60000</v>
      </c>
      <c r="W908" s="73" t="n">
        <v>6.66</v>
      </c>
      <c r="X908" s="87" t="n">
        <f aca="false">(W908+S908)/V908*100</f>
        <v>1.7144992664043</v>
      </c>
      <c r="Y908" s="0" t="str">
        <f aca="false">IF(AB908=1,"Предпосевная обработка",IF(AB908=2,"Внесение удобрений",IF(AB908=3,"Уборка","Введите коректное значение")))</f>
        <v>Введите коректное значение</v>
      </c>
      <c r="Z908" s="0" t="s">
        <v>138</v>
      </c>
      <c r="AA908" s="86"/>
      <c r="AI908" s="88"/>
    </row>
    <row r="909" customFormat="false" ht="15" hidden="false" customHeight="false" outlineLevel="0" collapsed="false">
      <c r="A909" s="59" t="n">
        <v>907</v>
      </c>
      <c r="B909" s="0" t="s">
        <v>134</v>
      </c>
      <c r="C909" s="85" t="n">
        <v>1.2</v>
      </c>
      <c r="D909" s="86" t="n">
        <v>0.645</v>
      </c>
      <c r="E909" s="87" t="n">
        <f aca="false">D909/C909</f>
        <v>0.5375</v>
      </c>
      <c r="F909" s="88" t="n">
        <f aca="false">IF(B909="Предпосевная обработка",300,IF(B909="Внесение удобрений",90,IF(B909="Уборка",1893,"Введите коректное значение")))</f>
        <v>90</v>
      </c>
      <c r="G909" s="88" t="n">
        <v>2330</v>
      </c>
      <c r="H909" s="87" t="n">
        <f aca="false">(F909/G909)*100</f>
        <v>3.86266094420601</v>
      </c>
      <c r="I909" s="88" t="n">
        <v>17</v>
      </c>
      <c r="J909" s="87" t="n">
        <f aca="false">C909*L909</f>
        <v>0.528</v>
      </c>
      <c r="K909" s="86" t="n">
        <f aca="false">J909*3.67</f>
        <v>1.93776</v>
      </c>
      <c r="L909" s="86" t="n">
        <v>0.44</v>
      </c>
      <c r="M909" s="87" t="n">
        <f aca="false">(N909*O909)+(P909+Q909+R909)</f>
        <v>238.16</v>
      </c>
      <c r="N909" s="62" t="n">
        <v>244</v>
      </c>
      <c r="O909" s="0" t="n">
        <f aca="false">IF(Z909="Дизельное топливо",2.6,
 IF(Z909="Бензин",2.3,
 IF(Z909="Минеральные удобрения",0.89, IF(Z909="Пестициды",4.93,
 IF(Z909="Электроэнергия",0.5,"Введите коректное значение" )))))</f>
        <v>0.89</v>
      </c>
      <c r="P909" s="88" t="n">
        <v>13</v>
      </c>
      <c r="Q909" s="88" t="n">
        <v>1</v>
      </c>
      <c r="R909" s="88" t="n">
        <v>7</v>
      </c>
      <c r="S909" s="86" t="n">
        <f aca="false">M909+J909+E909+H909</f>
        <v>243.088160944206</v>
      </c>
      <c r="T909" s="86"/>
      <c r="U909" s="87" t="n">
        <f aca="false">J909-S909</f>
        <v>-242.560160944206</v>
      </c>
      <c r="V909" s="88" t="n">
        <v>65000</v>
      </c>
      <c r="W909" s="73" t="n">
        <v>5.152</v>
      </c>
      <c r="X909" s="87" t="n">
        <f aca="false">(W909+S909)/V909*100</f>
        <v>0.381907939914163</v>
      </c>
      <c r="Y909" s="0" t="str">
        <f aca="false">IF(AB909=1,"Предпосевная обработка",IF(AB909=2,"Внесение удобрений",IF(AB909=3,"Уборка","Введите коректное значение")))</f>
        <v>Введите коректное значение</v>
      </c>
      <c r="Z909" s="0" t="s">
        <v>133</v>
      </c>
      <c r="AA909" s="86"/>
      <c r="AI909" s="88"/>
    </row>
    <row r="910" customFormat="false" ht="15" hidden="false" customHeight="false" outlineLevel="0" collapsed="false">
      <c r="A910" s="59" t="n">
        <v>908</v>
      </c>
      <c r="B910" s="0" t="s">
        <v>134</v>
      </c>
      <c r="C910" s="85" t="n">
        <v>2.4</v>
      </c>
      <c r="D910" s="86" t="n">
        <v>0.645</v>
      </c>
      <c r="E910" s="87" t="n">
        <f aca="false">D910/C910</f>
        <v>0.26875</v>
      </c>
      <c r="F910" s="88" t="n">
        <f aca="false">IF(B910="Предпосевная обработка",300,IF(B910="Внесение удобрений",90,IF(B910="Уборка",1893,"Введите коректное значение")))</f>
        <v>90</v>
      </c>
      <c r="G910" s="88" t="n">
        <v>2274</v>
      </c>
      <c r="H910" s="87" t="n">
        <f aca="false">(F910/G910)*100</f>
        <v>3.95778364116095</v>
      </c>
      <c r="I910" s="88" t="n">
        <v>25</v>
      </c>
      <c r="J910" s="87" t="n">
        <f aca="false">C910*L910</f>
        <v>1.056</v>
      </c>
      <c r="K910" s="86" t="n">
        <f aca="false">J910*3.67</f>
        <v>3.87552</v>
      </c>
      <c r="L910" s="86" t="n">
        <v>0.44</v>
      </c>
      <c r="M910" s="87" t="n">
        <f aca="false">(N910*O910)+(P910+Q910+R910)</f>
        <v>217.58</v>
      </c>
      <c r="N910" s="62" t="n">
        <v>222</v>
      </c>
      <c r="O910" s="0" t="n">
        <f aca="false">IF(Z910="Дизельное топливо",2.6,
 IF(Z910="Бензин",2.3,
 IF(Z910="Минеральные удобрения",0.89, IF(Z910="Пестициды",4.93,
 IF(Z910="Электроэнергия",0.5,"Введите коректное значение" )))))</f>
        <v>0.89</v>
      </c>
      <c r="P910" s="88" t="n">
        <v>12</v>
      </c>
      <c r="Q910" s="88" t="n">
        <v>1</v>
      </c>
      <c r="R910" s="88" t="n">
        <v>7</v>
      </c>
      <c r="S910" s="86" t="n">
        <f aca="false">M910+J910+E910+H910</f>
        <v>222.862533641161</v>
      </c>
      <c r="T910" s="86"/>
      <c r="U910" s="87" t="n">
        <f aca="false">J910-S910</f>
        <v>-221.806533641161</v>
      </c>
      <c r="V910" s="88" t="n">
        <v>46000</v>
      </c>
      <c r="W910" s="73" t="n">
        <v>4.98</v>
      </c>
      <c r="X910" s="87" t="n">
        <f aca="false">(W910+S910)/V910*100</f>
        <v>0.495309855741654</v>
      </c>
      <c r="Y910" s="0" t="str">
        <f aca="false">IF(AB910=1,"Предпосевная обработка",IF(AB910=2,"Внесение удобрений",IF(AB910=3,"Уборка","Введите коректное значение")))</f>
        <v>Введите коректное значение</v>
      </c>
      <c r="Z910" s="0" t="s">
        <v>133</v>
      </c>
      <c r="AA910" s="86"/>
      <c r="AI910" s="88"/>
    </row>
    <row r="911" customFormat="false" ht="15" hidden="false" customHeight="false" outlineLevel="0" collapsed="false">
      <c r="A911" s="59" t="n">
        <v>909</v>
      </c>
      <c r="B911" s="0" t="s">
        <v>136</v>
      </c>
      <c r="C911" s="85" t="n">
        <v>4.7</v>
      </c>
      <c r="D911" s="86" t="n">
        <v>0.645</v>
      </c>
      <c r="E911" s="87" t="n">
        <f aca="false">D911/C911</f>
        <v>0.137234042553192</v>
      </c>
      <c r="F911" s="88" t="n">
        <f aca="false">IF(B911="Предпосевная обработка",300,IF(B911="Внесение удобрений",90,IF(B911="Уборка",1893,"Введите коректное значение")))</f>
        <v>300</v>
      </c>
      <c r="G911" s="88" t="n">
        <v>2297</v>
      </c>
      <c r="H911" s="87" t="n">
        <f aca="false">(F911/G911)*100</f>
        <v>13.0605137135394</v>
      </c>
      <c r="I911" s="88" t="n">
        <v>20</v>
      </c>
      <c r="J911" s="87" t="n">
        <f aca="false">C911*L911</f>
        <v>2.068</v>
      </c>
      <c r="K911" s="86" t="n">
        <f aca="false">J911*3.67</f>
        <v>7.58956</v>
      </c>
      <c r="L911" s="86" t="n">
        <v>0.44</v>
      </c>
      <c r="M911" s="87" t="n">
        <f aca="false">(N911*O911)+(P911+Q911+R911)</f>
        <v>316.8</v>
      </c>
      <c r="N911" s="62" t="n">
        <v>113</v>
      </c>
      <c r="O911" s="0" t="n">
        <f aca="false">IF(Z911="Дизельное топливо",2.6,
 IF(Z911="Бензин",2.3,
 IF(Z911="Минеральные удобрения",0.89, IF(Z911="Пестициды",4.93,
 IF(Z911="Электроэнергия",0.5,"Введите коректное значение" )))))</f>
        <v>2.6</v>
      </c>
      <c r="P911" s="88" t="n">
        <v>13</v>
      </c>
      <c r="Q911" s="88" t="n">
        <v>1</v>
      </c>
      <c r="R911" s="88" t="n">
        <v>9</v>
      </c>
      <c r="S911" s="86" t="n">
        <f aca="false">M911+J911+E911+H911</f>
        <v>332.065747756093</v>
      </c>
      <c r="T911" s="86"/>
      <c r="U911" s="87" t="n">
        <f aca="false">J911-S911</f>
        <v>-329.997747756093</v>
      </c>
      <c r="V911" s="88" t="n">
        <v>60000</v>
      </c>
      <c r="W911" s="73" t="n">
        <v>6.177</v>
      </c>
      <c r="X911" s="87" t="n">
        <f aca="false">(W911+S911)/V911*100</f>
        <v>0.563737912926821</v>
      </c>
      <c r="Y911" s="0" t="str">
        <f aca="false">IF(AB911=1,"Предпосевная обработка",IF(AB911=2,"Внесение удобрений",IF(AB911=3,"Уборка","Введите коректное значение")))</f>
        <v>Введите коректное значение</v>
      </c>
      <c r="Z911" s="0" t="s">
        <v>137</v>
      </c>
      <c r="AA911" s="86"/>
      <c r="AI911" s="88"/>
    </row>
    <row r="912" customFormat="false" ht="15" hidden="false" customHeight="false" outlineLevel="0" collapsed="false">
      <c r="A912" s="59" t="n">
        <v>910</v>
      </c>
      <c r="B912" s="0" t="s">
        <v>136</v>
      </c>
      <c r="C912" s="85" t="n">
        <v>2.1</v>
      </c>
      <c r="D912" s="86" t="n">
        <v>0.645</v>
      </c>
      <c r="E912" s="87" t="n">
        <f aca="false">D912/C912</f>
        <v>0.307142857142857</v>
      </c>
      <c r="F912" s="88" t="n">
        <f aca="false">IF(B912="Предпосевная обработка",300,IF(B912="Внесение удобрений",90,IF(B912="Уборка",1893,"Введите коректное значение")))</f>
        <v>300</v>
      </c>
      <c r="G912" s="88" t="n">
        <v>2151</v>
      </c>
      <c r="H912" s="87" t="n">
        <f aca="false">(F912/G912)*100</f>
        <v>13.9470013947001</v>
      </c>
      <c r="I912" s="88" t="n">
        <v>26</v>
      </c>
      <c r="J912" s="87" t="n">
        <f aca="false">C912*L912</f>
        <v>0.924</v>
      </c>
      <c r="K912" s="86" t="n">
        <f aca="false">J912*3.67</f>
        <v>3.39108</v>
      </c>
      <c r="L912" s="86" t="n">
        <v>0.44</v>
      </c>
      <c r="M912" s="87" t="n">
        <f aca="false">(N912*O912)+(P912+Q912+R912)</f>
        <v>1637.04</v>
      </c>
      <c r="N912" s="62" t="n">
        <v>328</v>
      </c>
      <c r="O912" s="0" t="n">
        <f aca="false">IF(Z912="Дизельное топливо",2.6,
 IF(Z912="Бензин",2.3,
 IF(Z912="Минеральные удобрения",0.89, IF(Z912="Пестициды",4.93,
 IF(Z912="Электроэнергия",0.5,"Введите коректное значение" )))))</f>
        <v>4.93</v>
      </c>
      <c r="P912" s="88" t="n">
        <v>11</v>
      </c>
      <c r="Q912" s="88" t="n">
        <v>2</v>
      </c>
      <c r="R912" s="88" t="n">
        <v>7</v>
      </c>
      <c r="S912" s="86" t="n">
        <f aca="false">M912+J912+E912+H912</f>
        <v>1652.21814425184</v>
      </c>
      <c r="T912" s="86"/>
      <c r="U912" s="87" t="n">
        <f aca="false">J912-S912</f>
        <v>-1651.29414425184</v>
      </c>
      <c r="V912" s="88" t="n">
        <v>65000</v>
      </c>
      <c r="W912" s="73" t="n">
        <v>4.641</v>
      </c>
      <c r="X912" s="87" t="n">
        <f aca="false">(W912+S912)/V912*100</f>
        <v>2.54901406807976</v>
      </c>
      <c r="Y912" s="0" t="str">
        <f aca="false">IF(AB912=1,"Предпосевная обработка",IF(AB912=2,"Внесение удобрений",IF(AB912=3,"Уборка","Введите коректное значение")))</f>
        <v>Введите коректное значение</v>
      </c>
      <c r="Z912" s="0" t="s">
        <v>138</v>
      </c>
      <c r="AA912" s="86"/>
      <c r="AI912" s="88"/>
    </row>
    <row r="913" customFormat="false" ht="15" hidden="false" customHeight="false" outlineLevel="0" collapsed="false">
      <c r="A913" s="59" t="n">
        <v>911</v>
      </c>
      <c r="B913" s="0" t="s">
        <v>134</v>
      </c>
      <c r="C913" s="85" t="n">
        <v>1.2</v>
      </c>
      <c r="D913" s="86" t="n">
        <v>0.645</v>
      </c>
      <c r="E913" s="87" t="n">
        <f aca="false">D913/C913</f>
        <v>0.5375</v>
      </c>
      <c r="F913" s="88" t="n">
        <f aca="false">IF(B913="Предпосевная обработка",300,IF(B913="Внесение удобрений",90,IF(B913="Уборка",1893,"Введите коректное значение")))</f>
        <v>90</v>
      </c>
      <c r="G913" s="88" t="n">
        <v>2262</v>
      </c>
      <c r="H913" s="87" t="n">
        <f aca="false">(F913/G913)*100</f>
        <v>3.97877984084881</v>
      </c>
      <c r="I913" s="88" t="n">
        <v>21</v>
      </c>
      <c r="J913" s="87" t="n">
        <f aca="false">C913*L913</f>
        <v>0.528</v>
      </c>
      <c r="K913" s="86" t="n">
        <f aca="false">J913*3.67</f>
        <v>1.93776</v>
      </c>
      <c r="L913" s="86" t="n">
        <v>0.44</v>
      </c>
      <c r="M913" s="87" t="n">
        <f aca="false">(N913*O913)+(P913+Q913+R913)</f>
        <v>608</v>
      </c>
      <c r="N913" s="62" t="n">
        <v>225</v>
      </c>
      <c r="O913" s="0" t="n">
        <f aca="false">IF(Z913="Дизельное топливо",2.6,
 IF(Z913="Бензин",2.3,
 IF(Z913="Минеральные удобрения",0.89, IF(Z913="Пестициды",4.93,
 IF(Z913="Электроэнергия",0.5,"Введите коректное значение" )))))</f>
        <v>2.6</v>
      </c>
      <c r="P913" s="88" t="n">
        <v>13</v>
      </c>
      <c r="Q913" s="88" t="n">
        <v>1</v>
      </c>
      <c r="R913" s="88" t="n">
        <v>9</v>
      </c>
      <c r="S913" s="86" t="n">
        <f aca="false">M913+J913+E913+H913</f>
        <v>613.044279840849</v>
      </c>
      <c r="T913" s="86"/>
      <c r="U913" s="87" t="n">
        <f aca="false">J913-S913</f>
        <v>-612.516279840849</v>
      </c>
      <c r="V913" s="88" t="n">
        <v>54000</v>
      </c>
      <c r="W913" s="73" t="n">
        <v>5.46</v>
      </c>
      <c r="X913" s="87" t="n">
        <f aca="false">(W913+S913)/V913*100</f>
        <v>1.14537829600157</v>
      </c>
      <c r="Y913" s="0" t="str">
        <f aca="false">IF(AB913=1,"Предпосевная обработка",IF(AB913=2,"Внесение удобрений",IF(AB913=3,"Уборка","Введите коректное значение")))</f>
        <v>Введите коректное значение</v>
      </c>
      <c r="Z913" s="0" t="s">
        <v>137</v>
      </c>
      <c r="AA913" s="86"/>
      <c r="AI913" s="88"/>
    </row>
    <row r="914" customFormat="false" ht="15" hidden="false" customHeight="false" outlineLevel="0" collapsed="false">
      <c r="A914" s="59" t="n">
        <v>912</v>
      </c>
      <c r="B914" s="0" t="s">
        <v>132</v>
      </c>
      <c r="C914" s="85" t="n">
        <v>0.9</v>
      </c>
      <c r="D914" s="86" t="n">
        <v>0.645</v>
      </c>
      <c r="E914" s="87" t="n">
        <f aca="false">D914/C914</f>
        <v>0.716666666666667</v>
      </c>
      <c r="F914" s="88" t="n">
        <f aca="false">IF(B914="Предпосевная обработка",300,IF(B914="Внесение удобрений",90,IF(B914="Уборка",1893,"Введите коректное значение")))</f>
        <v>1893</v>
      </c>
      <c r="G914" s="88" t="n">
        <v>2176</v>
      </c>
      <c r="H914" s="87" t="n">
        <f aca="false">(F914/G914)*100</f>
        <v>86.9944852941177</v>
      </c>
      <c r="I914" s="88" t="n">
        <v>12</v>
      </c>
      <c r="J914" s="87" t="n">
        <f aca="false">C914*L914</f>
        <v>0.396</v>
      </c>
      <c r="K914" s="86" t="n">
        <f aca="false">J914*3.67</f>
        <v>1.45332</v>
      </c>
      <c r="L914" s="86" t="n">
        <v>0.44</v>
      </c>
      <c r="M914" s="87" t="n">
        <f aca="false">(N914*O914)+(P914+Q914+R914)</f>
        <v>893</v>
      </c>
      <c r="N914" s="62" t="n">
        <v>380</v>
      </c>
      <c r="O914" s="0" t="n">
        <f aca="false">IF(Z914="Дизельное топливо",2.6,
 IF(Z914="Бензин",2.3,
 IF(Z914="Минеральные удобрения",0.89, IF(Z914="Пестициды",4.93,
 IF(Z914="Электроэнергия",0.5,"Введите коректное значение" )))))</f>
        <v>2.3</v>
      </c>
      <c r="P914" s="88" t="n">
        <v>11</v>
      </c>
      <c r="Q914" s="88" t="n">
        <v>1</v>
      </c>
      <c r="R914" s="88" t="n">
        <v>7</v>
      </c>
      <c r="S914" s="86" t="n">
        <f aca="false">M914+J914+E914+H914</f>
        <v>981.107151960784</v>
      </c>
      <c r="T914" s="86"/>
      <c r="U914" s="87" t="n">
        <f aca="false">J914-S914</f>
        <v>-980.711151960784</v>
      </c>
      <c r="V914" s="88" t="n">
        <v>46000</v>
      </c>
      <c r="W914" s="73" t="n">
        <v>3.784</v>
      </c>
      <c r="X914" s="87" t="n">
        <f aca="false">(W914+S914)/V914*100</f>
        <v>2.14106772165388</v>
      </c>
      <c r="Y914" s="0" t="str">
        <f aca="false">IF(AB914=1,"Предпосевная обработка",IF(AB914=2,"Внесение удобрений",IF(AB914=3,"Уборка","Введите коректное значение")))</f>
        <v>Введите коректное значение</v>
      </c>
      <c r="Z914" s="0" t="s">
        <v>135</v>
      </c>
      <c r="AA914" s="86"/>
      <c r="AI914" s="88"/>
    </row>
    <row r="915" customFormat="false" ht="15" hidden="false" customHeight="false" outlineLevel="0" collapsed="false">
      <c r="A915" s="59" t="n">
        <v>913</v>
      </c>
      <c r="B915" s="0" t="s">
        <v>134</v>
      </c>
      <c r="C915" s="85" t="n">
        <v>1.6</v>
      </c>
      <c r="D915" s="86" t="n">
        <v>0.645</v>
      </c>
      <c r="E915" s="87" t="n">
        <f aca="false">D915/C915</f>
        <v>0.403125</v>
      </c>
      <c r="F915" s="88" t="n">
        <f aca="false">IF(B915="Предпосевная обработка",300,IF(B915="Внесение удобрений",90,IF(B915="Уборка",1893,"Введите коректное значение")))</f>
        <v>90</v>
      </c>
      <c r="G915" s="88" t="n">
        <v>2022</v>
      </c>
      <c r="H915" s="87" t="n">
        <f aca="false">(F915/G915)*100</f>
        <v>4.45103857566766</v>
      </c>
      <c r="I915" s="88" t="n">
        <v>25</v>
      </c>
      <c r="J915" s="87" t="n">
        <f aca="false">C915*L915</f>
        <v>0.704</v>
      </c>
      <c r="K915" s="86" t="n">
        <f aca="false">J915*3.67</f>
        <v>2.58368</v>
      </c>
      <c r="L915" s="86" t="n">
        <v>0.44</v>
      </c>
      <c r="M915" s="87" t="n">
        <f aca="false">(N915*O915)+(P915+Q915+R915)</f>
        <v>1287.2</v>
      </c>
      <c r="N915" s="62" t="n">
        <v>487</v>
      </c>
      <c r="O915" s="0" t="n">
        <f aca="false">IF(Z915="Дизельное топливо",2.6,
 IF(Z915="Бензин",2.3,
 IF(Z915="Минеральные удобрения",0.89, IF(Z915="Пестициды",4.93,
 IF(Z915="Электроэнергия",0.5,"Введите коректное значение" )))))</f>
        <v>2.6</v>
      </c>
      <c r="P915" s="88" t="n">
        <v>13</v>
      </c>
      <c r="Q915" s="88" t="n">
        <v>1</v>
      </c>
      <c r="R915" s="88" t="n">
        <v>7</v>
      </c>
      <c r="S915" s="86" t="n">
        <f aca="false">M915+J915+E915+H915</f>
        <v>1292.75816357567</v>
      </c>
      <c r="T915" s="86"/>
      <c r="U915" s="87" t="n">
        <f aca="false">J915-S915</f>
        <v>-1292.05416357567</v>
      </c>
      <c r="V915" s="88" t="n">
        <v>50000</v>
      </c>
      <c r="W915" s="73" t="n">
        <v>6.688</v>
      </c>
      <c r="X915" s="87" t="n">
        <f aca="false">(W915+S915)/V915*100</f>
        <v>2.59889232715134</v>
      </c>
      <c r="Y915" s="0" t="str">
        <f aca="false">IF(AB915=1,"Предпосевная обработка",IF(AB915=2,"Внесение удобрений",IF(AB915=3,"Уборка","Введите коректное значение")))</f>
        <v>Введите коректное значение</v>
      </c>
      <c r="Z915" s="0" t="s">
        <v>137</v>
      </c>
      <c r="AA915" s="86"/>
      <c r="AI915" s="88"/>
    </row>
    <row r="916" customFormat="false" ht="15" hidden="false" customHeight="false" outlineLevel="0" collapsed="false">
      <c r="A916" s="59" t="n">
        <v>914</v>
      </c>
      <c r="B916" s="0" t="s">
        <v>134</v>
      </c>
      <c r="C916" s="85" t="n">
        <v>4.6</v>
      </c>
      <c r="D916" s="86" t="n">
        <v>0.645</v>
      </c>
      <c r="E916" s="87" t="n">
        <f aca="false">D916/C916</f>
        <v>0.140217391304348</v>
      </c>
      <c r="F916" s="88" t="n">
        <f aca="false">IF(B916="Предпосевная обработка",300,IF(B916="Внесение удобрений",90,IF(B916="Уборка",1893,"Введите коректное значение")))</f>
        <v>90</v>
      </c>
      <c r="G916" s="88" t="n">
        <v>2153</v>
      </c>
      <c r="H916" s="87" t="n">
        <f aca="false">(F916/G916)*100</f>
        <v>4.18021365536461</v>
      </c>
      <c r="I916" s="88" t="n">
        <v>15</v>
      </c>
      <c r="J916" s="87" t="n">
        <f aca="false">C916*L916</f>
        <v>2.024</v>
      </c>
      <c r="K916" s="86" t="n">
        <f aca="false">J916*3.67</f>
        <v>7.42808</v>
      </c>
      <c r="L916" s="86" t="n">
        <v>0.44</v>
      </c>
      <c r="M916" s="87" t="n">
        <f aca="false">(N916*O916)+(P916+Q916+R916)</f>
        <v>87.5</v>
      </c>
      <c r="N916" s="62" t="n">
        <v>133</v>
      </c>
      <c r="O916" s="0" t="n">
        <f aca="false">IF(Z916="Дизельное топливо",2.6,
 IF(Z916="Бензин",2.3,
 IF(Z916="Минеральные удобрения",0.89, IF(Z916="Пестициды",4.93,
 IF(Z916="Электроэнергия",0.5,"Введите коректное значение" )))))</f>
        <v>0.5</v>
      </c>
      <c r="P916" s="88" t="n">
        <v>11</v>
      </c>
      <c r="Q916" s="88" t="n">
        <v>1</v>
      </c>
      <c r="R916" s="88" t="n">
        <v>9</v>
      </c>
      <c r="S916" s="86" t="n">
        <f aca="false">M916+J916+E916+H916</f>
        <v>93.844431046669</v>
      </c>
      <c r="T916" s="86"/>
      <c r="U916" s="87" t="n">
        <f aca="false">J916-S916</f>
        <v>-91.820431046669</v>
      </c>
      <c r="V916" s="88" t="n">
        <v>56000</v>
      </c>
      <c r="W916" s="73" t="n">
        <v>6.39</v>
      </c>
      <c r="X916" s="87" t="n">
        <f aca="false">(W916+S916)/V916*100</f>
        <v>0.17899005544048</v>
      </c>
      <c r="Y916" s="0" t="str">
        <f aca="false">IF(AB916=1,"Предпосевная обработка",IF(AB916=2,"Внесение удобрений",IF(AB916=3,"Уборка","Введите коректное значение")))</f>
        <v>Введите коректное значение</v>
      </c>
      <c r="Z916" s="0" t="s">
        <v>139</v>
      </c>
      <c r="AA916" s="86"/>
      <c r="AI916" s="88"/>
    </row>
    <row r="917" customFormat="false" ht="15" hidden="false" customHeight="false" outlineLevel="0" collapsed="false">
      <c r="A917" s="59" t="n">
        <v>915</v>
      </c>
      <c r="B917" s="0" t="s">
        <v>134</v>
      </c>
      <c r="C917" s="85" t="n">
        <v>4</v>
      </c>
      <c r="D917" s="86" t="n">
        <v>0.645</v>
      </c>
      <c r="E917" s="87" t="n">
        <f aca="false">D917/C917</f>
        <v>0.16125</v>
      </c>
      <c r="F917" s="88" t="n">
        <f aca="false">IF(B917="Предпосевная обработка",300,IF(B917="Внесение удобрений",90,IF(B917="Уборка",1893,"Введите коректное значение")))</f>
        <v>90</v>
      </c>
      <c r="G917" s="88" t="n">
        <v>2271</v>
      </c>
      <c r="H917" s="87" t="n">
        <f aca="false">(F917/G917)*100</f>
        <v>3.96301188903567</v>
      </c>
      <c r="I917" s="88" t="n">
        <v>17</v>
      </c>
      <c r="J917" s="87" t="n">
        <f aca="false">C917*L917</f>
        <v>1.76</v>
      </c>
      <c r="K917" s="86" t="n">
        <f aca="false">J917*3.67</f>
        <v>6.4592</v>
      </c>
      <c r="L917" s="86" t="n">
        <v>0.44</v>
      </c>
      <c r="M917" s="87" t="n">
        <f aca="false">(N917*O917)+(P917+Q917+R917)</f>
        <v>1013.93</v>
      </c>
      <c r="N917" s="62" t="n">
        <v>201</v>
      </c>
      <c r="O917" s="0" t="n">
        <f aca="false">IF(Z917="Дизельное топливо",2.6,
 IF(Z917="Бензин",2.3,
 IF(Z917="Минеральные удобрения",0.89, IF(Z917="Пестициды",4.93,
 IF(Z917="Электроэнергия",0.5,"Введите коректное значение" )))))</f>
        <v>4.93</v>
      </c>
      <c r="P917" s="88" t="n">
        <v>15</v>
      </c>
      <c r="Q917" s="88" t="n">
        <v>1</v>
      </c>
      <c r="R917" s="88" t="n">
        <v>7</v>
      </c>
      <c r="S917" s="86" t="n">
        <f aca="false">M917+J917+E917+H917</f>
        <v>1019.81426188904</v>
      </c>
      <c r="T917" s="86"/>
      <c r="U917" s="87" t="n">
        <f aca="false">J917-S917</f>
        <v>-1018.05426188904</v>
      </c>
      <c r="V917" s="88" t="n">
        <v>64000</v>
      </c>
      <c r="W917" s="73" t="n">
        <v>5.874</v>
      </c>
      <c r="X917" s="87" t="n">
        <f aca="false">(W917+S917)/V917*100</f>
        <v>1.60263790920162</v>
      </c>
      <c r="Y917" s="0" t="str">
        <f aca="false">IF(AB917=1,"Предпосевная обработка",IF(AB917=2,"Внесение удобрений",IF(AB917=3,"Уборка","Введите коректное значение")))</f>
        <v>Введите коректное значение</v>
      </c>
      <c r="Z917" s="0" t="s">
        <v>138</v>
      </c>
      <c r="AA917" s="86"/>
      <c r="AI917" s="88"/>
    </row>
    <row r="918" customFormat="false" ht="15" hidden="false" customHeight="false" outlineLevel="0" collapsed="false">
      <c r="A918" s="59" t="n">
        <v>916</v>
      </c>
      <c r="B918" s="0" t="s">
        <v>136</v>
      </c>
      <c r="C918" s="85" t="n">
        <v>4.4</v>
      </c>
      <c r="D918" s="86" t="n">
        <v>0.645</v>
      </c>
      <c r="E918" s="87" t="n">
        <f aca="false">D918/C918</f>
        <v>0.146590909090909</v>
      </c>
      <c r="F918" s="88" t="n">
        <f aca="false">IF(B918="Предпосевная обработка",300,IF(B918="Внесение удобрений",90,IF(B918="Уборка",1893,"Введите коректное значение")))</f>
        <v>300</v>
      </c>
      <c r="G918" s="88" t="n">
        <v>2382</v>
      </c>
      <c r="H918" s="87" t="n">
        <f aca="false">(F918/G918)*100</f>
        <v>12.5944584382872</v>
      </c>
      <c r="I918" s="88" t="n">
        <v>21</v>
      </c>
      <c r="J918" s="87" t="n">
        <f aca="false">C918*L918</f>
        <v>1.936</v>
      </c>
      <c r="K918" s="86" t="n">
        <f aca="false">J918*3.67</f>
        <v>7.10512</v>
      </c>
      <c r="L918" s="86" t="n">
        <v>0.44</v>
      </c>
      <c r="M918" s="87" t="n">
        <f aca="false">(N918*O918)+(P918+Q918+R918)</f>
        <v>111.5</v>
      </c>
      <c r="N918" s="62" t="n">
        <v>179</v>
      </c>
      <c r="O918" s="0" t="n">
        <f aca="false">IF(Z918="Дизельное топливо",2.6,
 IF(Z918="Бензин",2.3,
 IF(Z918="Минеральные удобрения",0.89, IF(Z918="Пестициды",4.93,
 IF(Z918="Электроэнергия",0.5,"Введите коректное значение" )))))</f>
        <v>0.5</v>
      </c>
      <c r="P918" s="88" t="n">
        <v>14</v>
      </c>
      <c r="Q918" s="88" t="n">
        <v>1</v>
      </c>
      <c r="R918" s="88" t="n">
        <v>7</v>
      </c>
      <c r="S918" s="86" t="n">
        <f aca="false">M918+J918+E918+H918</f>
        <v>126.177049347378</v>
      </c>
      <c r="T918" s="86"/>
      <c r="U918" s="87" t="n">
        <f aca="false">J918-S918</f>
        <v>-124.241049347378</v>
      </c>
      <c r="V918" s="88" t="n">
        <v>65000</v>
      </c>
      <c r="W918" s="73" t="n">
        <v>5.015</v>
      </c>
      <c r="X918" s="87" t="n">
        <f aca="false">(W918+S918)/V918*100</f>
        <v>0.201833922072889</v>
      </c>
      <c r="Y918" s="0" t="str">
        <f aca="false">IF(AB918=1,"Предпосевная обработка",IF(AB918=2,"Внесение удобрений",IF(AB918=3,"Уборка","Введите коректное значение")))</f>
        <v>Введите коректное значение</v>
      </c>
      <c r="Z918" s="0" t="s">
        <v>139</v>
      </c>
      <c r="AA918" s="86"/>
      <c r="AI918" s="88"/>
    </row>
    <row r="919" customFormat="false" ht="15" hidden="false" customHeight="false" outlineLevel="0" collapsed="false">
      <c r="A919" s="59" t="n">
        <v>917</v>
      </c>
      <c r="B919" s="0" t="s">
        <v>136</v>
      </c>
      <c r="C919" s="85" t="n">
        <v>2</v>
      </c>
      <c r="D919" s="86" t="n">
        <v>0.645</v>
      </c>
      <c r="E919" s="87" t="n">
        <f aca="false">D919/C919</f>
        <v>0.3225</v>
      </c>
      <c r="F919" s="88" t="n">
        <f aca="false">IF(B919="Предпосевная обработка",300,IF(B919="Внесение удобрений",90,IF(B919="Уборка",1893,"Введите коректное значение")))</f>
        <v>300</v>
      </c>
      <c r="G919" s="88" t="n">
        <v>2194</v>
      </c>
      <c r="H919" s="87" t="n">
        <f aca="false">(F919/G919)*100</f>
        <v>13.6736554238833</v>
      </c>
      <c r="I919" s="88" t="n">
        <v>20</v>
      </c>
      <c r="J919" s="87" t="n">
        <f aca="false">C919*L919</f>
        <v>0.88</v>
      </c>
      <c r="K919" s="86" t="n">
        <f aca="false">J919*3.67</f>
        <v>3.2296</v>
      </c>
      <c r="L919" s="86" t="n">
        <v>0.44</v>
      </c>
      <c r="M919" s="87" t="n">
        <f aca="false">(N919*O919)+(P919+Q919+R919)</f>
        <v>152.61</v>
      </c>
      <c r="N919" s="62" t="n">
        <v>149</v>
      </c>
      <c r="O919" s="0" t="n">
        <f aca="false">IF(Z919="Дизельное топливо",2.6,
 IF(Z919="Бензин",2.3,
 IF(Z919="Минеральные удобрения",0.89, IF(Z919="Пестициды",4.93,
 IF(Z919="Электроэнергия",0.5,"Введите коректное значение" )))))</f>
        <v>0.89</v>
      </c>
      <c r="P919" s="88" t="n">
        <v>12</v>
      </c>
      <c r="Q919" s="88" t="n">
        <v>1</v>
      </c>
      <c r="R919" s="88" t="n">
        <v>7</v>
      </c>
      <c r="S919" s="86" t="n">
        <f aca="false">M919+J919+E919+H919</f>
        <v>167.486155423883</v>
      </c>
      <c r="T919" s="86"/>
      <c r="U919" s="87" t="n">
        <f aca="false">J919-S919</f>
        <v>-166.606155423883</v>
      </c>
      <c r="V919" s="88" t="n">
        <v>58000</v>
      </c>
      <c r="W919" s="73" t="n">
        <v>4.59</v>
      </c>
      <c r="X919" s="87" t="n">
        <f aca="false">(W919+S919)/V919*100</f>
        <v>0.296683026592902</v>
      </c>
      <c r="Y919" s="0" t="str">
        <f aca="false">IF(AB919=1,"Предпосевная обработка",IF(AB919=2,"Внесение удобрений",IF(AB919=3,"Уборка","Введите коректное значение")))</f>
        <v>Введите коректное значение</v>
      </c>
      <c r="Z919" s="0" t="s">
        <v>133</v>
      </c>
      <c r="AA919" s="86"/>
      <c r="AI919" s="88"/>
    </row>
    <row r="920" customFormat="false" ht="15" hidden="false" customHeight="false" outlineLevel="0" collapsed="false">
      <c r="A920" s="59" t="n">
        <v>918</v>
      </c>
      <c r="B920" s="0" t="s">
        <v>134</v>
      </c>
      <c r="C920" s="85" t="n">
        <v>0.8</v>
      </c>
      <c r="D920" s="86" t="n">
        <v>0.645</v>
      </c>
      <c r="E920" s="87" t="n">
        <f aca="false">D920/C920</f>
        <v>0.80625</v>
      </c>
      <c r="F920" s="88" t="n">
        <f aca="false">IF(B920="Предпосевная обработка",300,IF(B920="Внесение удобрений",90,IF(B920="Уборка",1893,"Введите коректное значение")))</f>
        <v>90</v>
      </c>
      <c r="G920" s="88" t="n">
        <v>2278</v>
      </c>
      <c r="H920" s="87" t="n">
        <f aca="false">(F920/G920)*100</f>
        <v>3.95083406496927</v>
      </c>
      <c r="I920" s="88" t="n">
        <v>26</v>
      </c>
      <c r="J920" s="87" t="n">
        <f aca="false">C920*L920</f>
        <v>0.352</v>
      </c>
      <c r="K920" s="86" t="n">
        <f aca="false">J920*3.67</f>
        <v>1.29184</v>
      </c>
      <c r="L920" s="86" t="n">
        <v>0.44</v>
      </c>
      <c r="M920" s="87" t="n">
        <f aca="false">(N920*O920)+(P920+Q920+R920)</f>
        <v>1195.8</v>
      </c>
      <c r="N920" s="62" t="n">
        <v>453</v>
      </c>
      <c r="O920" s="0" t="n">
        <f aca="false">IF(Z920="Дизельное топливо",2.6,
 IF(Z920="Бензин",2.3,
 IF(Z920="Минеральные удобрения",0.89, IF(Z920="Пестициды",4.93,
 IF(Z920="Электроэнергия",0.5,"Введите коректное значение" )))))</f>
        <v>2.6</v>
      </c>
      <c r="P920" s="88" t="n">
        <v>10</v>
      </c>
      <c r="Q920" s="88" t="n">
        <v>1</v>
      </c>
      <c r="R920" s="88" t="n">
        <v>7</v>
      </c>
      <c r="S920" s="86" t="n">
        <f aca="false">M920+J920+E920+H920</f>
        <v>1200.90908406497</v>
      </c>
      <c r="T920" s="86"/>
      <c r="U920" s="87" t="n">
        <f aca="false">J920-S920</f>
        <v>-1200.55708406497</v>
      </c>
      <c r="V920" s="88" t="n">
        <v>46000</v>
      </c>
      <c r="W920" s="73" t="n">
        <v>3.828</v>
      </c>
      <c r="X920" s="87" t="n">
        <f aca="false">(W920+S920)/V920*100</f>
        <v>2.6189936610108</v>
      </c>
      <c r="Y920" s="0" t="str">
        <f aca="false">IF(AB920=1,"Предпосевная обработка",IF(AB920=2,"Внесение удобрений",IF(AB920=3,"Уборка","Введите коректное значение")))</f>
        <v>Введите коректное значение</v>
      </c>
      <c r="Z920" s="0" t="s">
        <v>137</v>
      </c>
      <c r="AA920" s="86"/>
      <c r="AI920" s="88"/>
    </row>
    <row r="921" customFormat="false" ht="15" hidden="false" customHeight="false" outlineLevel="0" collapsed="false">
      <c r="A921" s="59" t="n">
        <v>919</v>
      </c>
      <c r="B921" s="0" t="s">
        <v>136</v>
      </c>
      <c r="C921" s="85" t="n">
        <v>4.4</v>
      </c>
      <c r="D921" s="86" t="n">
        <v>0.645</v>
      </c>
      <c r="E921" s="87" t="n">
        <f aca="false">D921/C921</f>
        <v>0.146590909090909</v>
      </c>
      <c r="F921" s="88" t="n">
        <f aca="false">IF(B921="Предпосевная обработка",300,IF(B921="Внесение удобрений",90,IF(B921="Уборка",1893,"Введите коректное значение")))</f>
        <v>300</v>
      </c>
      <c r="G921" s="88" t="n">
        <v>2229</v>
      </c>
      <c r="H921" s="87" t="n">
        <f aca="false">(F921/G921)*100</f>
        <v>13.4589502018843</v>
      </c>
      <c r="I921" s="88" t="n">
        <v>27</v>
      </c>
      <c r="J921" s="87" t="n">
        <f aca="false">C921*L921</f>
        <v>1.936</v>
      </c>
      <c r="K921" s="86" t="n">
        <f aca="false">J921*3.67</f>
        <v>7.10512</v>
      </c>
      <c r="L921" s="86" t="n">
        <v>0.44</v>
      </c>
      <c r="M921" s="87" t="n">
        <f aca="false">(N921*O921)+(P921+Q921+R921)</f>
        <v>393.4</v>
      </c>
      <c r="N921" s="62" t="n">
        <v>144</v>
      </c>
      <c r="O921" s="0" t="n">
        <f aca="false">IF(Z921="Дизельное топливо",2.6,
 IF(Z921="Бензин",2.3,
 IF(Z921="Минеральные удобрения",0.89, IF(Z921="Пестициды",4.93,
 IF(Z921="Электроэнергия",0.5,"Введите коректное значение" )))))</f>
        <v>2.6</v>
      </c>
      <c r="P921" s="88" t="n">
        <v>10</v>
      </c>
      <c r="Q921" s="88" t="n">
        <v>1</v>
      </c>
      <c r="R921" s="88" t="n">
        <v>8</v>
      </c>
      <c r="S921" s="86" t="n">
        <f aca="false">M921+J921+E921+H921</f>
        <v>408.941541110975</v>
      </c>
      <c r="T921" s="86"/>
      <c r="U921" s="87" t="n">
        <f aca="false">J921-S921</f>
        <v>-407.005541110975</v>
      </c>
      <c r="V921" s="88" t="n">
        <v>57000</v>
      </c>
      <c r="W921" s="73" t="n">
        <v>5.888</v>
      </c>
      <c r="X921" s="87" t="n">
        <f aca="false">(W921+S921)/V921*100</f>
        <v>0.727771124756097</v>
      </c>
      <c r="Y921" s="0" t="str">
        <f aca="false">IF(AB921=1,"Предпосевная обработка",IF(AB921=2,"Внесение удобрений",IF(AB921=3,"Уборка","Введите коректное значение")))</f>
        <v>Введите коректное значение</v>
      </c>
      <c r="Z921" s="0" t="s">
        <v>137</v>
      </c>
      <c r="AA921" s="86"/>
      <c r="AI921" s="88"/>
    </row>
    <row r="922" customFormat="false" ht="15" hidden="false" customHeight="false" outlineLevel="0" collapsed="false">
      <c r="A922" s="59" t="n">
        <v>920</v>
      </c>
      <c r="B922" s="0" t="s">
        <v>132</v>
      </c>
      <c r="C922" s="85" t="n">
        <v>4.7</v>
      </c>
      <c r="D922" s="86" t="n">
        <v>0.645</v>
      </c>
      <c r="E922" s="87" t="n">
        <f aca="false">D922/C922</f>
        <v>0.137234042553192</v>
      </c>
      <c r="F922" s="88" t="n">
        <f aca="false">IF(B922="Предпосевная обработка",300,IF(B922="Внесение удобрений",90,IF(B922="Уборка",1893,"Введите коректное значение")))</f>
        <v>1893</v>
      </c>
      <c r="G922" s="88" t="n">
        <v>2017</v>
      </c>
      <c r="H922" s="87" t="n">
        <f aca="false">(F922/G922)*100</f>
        <v>93.8522558254834</v>
      </c>
      <c r="I922" s="88" t="n">
        <v>25</v>
      </c>
      <c r="J922" s="87" t="n">
        <f aca="false">C922*L922</f>
        <v>2.068</v>
      </c>
      <c r="K922" s="86" t="n">
        <f aca="false">J922*3.67</f>
        <v>7.58956</v>
      </c>
      <c r="L922" s="86" t="n">
        <v>0.44</v>
      </c>
      <c r="M922" s="87" t="n">
        <f aca="false">(N922*O922)+(P922+Q922+R922)</f>
        <v>98</v>
      </c>
      <c r="N922" s="62" t="n">
        <v>146</v>
      </c>
      <c r="O922" s="0" t="n">
        <f aca="false">IF(Z922="Дизельное топливо",2.6,
 IF(Z922="Бензин",2.3,
 IF(Z922="Минеральные удобрения",0.89, IF(Z922="Пестициды",4.93,
 IF(Z922="Электроэнергия",0.5,"Введите коректное значение" )))))</f>
        <v>0.5</v>
      </c>
      <c r="P922" s="88" t="n">
        <v>14</v>
      </c>
      <c r="Q922" s="88" t="n">
        <v>2</v>
      </c>
      <c r="R922" s="88" t="n">
        <v>9</v>
      </c>
      <c r="S922" s="86" t="n">
        <f aca="false">M922+J922+E922+H922</f>
        <v>194.057489868037</v>
      </c>
      <c r="T922" s="86"/>
      <c r="U922" s="87" t="n">
        <f aca="false">J922-S922</f>
        <v>-191.989489868037</v>
      </c>
      <c r="V922" s="88" t="n">
        <v>64000</v>
      </c>
      <c r="W922" s="73" t="n">
        <v>6.035</v>
      </c>
      <c r="X922" s="87" t="n">
        <f aca="false">(W922+S922)/V922*100</f>
        <v>0.312644515418807</v>
      </c>
      <c r="Y922" s="0" t="str">
        <f aca="false">IF(AB922=1,"Предпосевная обработка",IF(AB922=2,"Внесение удобрений",IF(AB922=3,"Уборка","Введите коректное значение")))</f>
        <v>Введите коректное значение</v>
      </c>
      <c r="Z922" s="0" t="s">
        <v>139</v>
      </c>
      <c r="AA922" s="86"/>
      <c r="AI922" s="88"/>
    </row>
    <row r="923" customFormat="false" ht="15" hidden="false" customHeight="false" outlineLevel="0" collapsed="false">
      <c r="A923" s="59" t="n">
        <v>921</v>
      </c>
      <c r="B923" s="0" t="s">
        <v>132</v>
      </c>
      <c r="C923" s="85" t="n">
        <v>4.8</v>
      </c>
      <c r="D923" s="86" t="n">
        <v>0.645</v>
      </c>
      <c r="E923" s="87" t="n">
        <f aca="false">D923/C923</f>
        <v>0.134375</v>
      </c>
      <c r="F923" s="88" t="n">
        <f aca="false">IF(B923="Предпосевная обработка",300,IF(B923="Внесение удобрений",90,IF(B923="Уборка",1893,"Введите коректное значение")))</f>
        <v>1893</v>
      </c>
      <c r="G923" s="88" t="n">
        <v>2096</v>
      </c>
      <c r="H923" s="87" t="n">
        <f aca="false">(F923/G923)*100</f>
        <v>90.3148854961832</v>
      </c>
      <c r="I923" s="88" t="n">
        <v>26</v>
      </c>
      <c r="J923" s="87" t="n">
        <f aca="false">C923*L923</f>
        <v>2.112</v>
      </c>
      <c r="K923" s="86" t="n">
        <f aca="false">J923*3.67</f>
        <v>7.75104</v>
      </c>
      <c r="L923" s="86" t="n">
        <v>0.44</v>
      </c>
      <c r="M923" s="87" t="n">
        <f aca="false">(N923*O923)+(P923+Q923+R923)</f>
        <v>186.65</v>
      </c>
      <c r="N923" s="62" t="n">
        <v>185</v>
      </c>
      <c r="O923" s="0" t="n">
        <f aca="false">IF(Z923="Дизельное топливо",2.6,
 IF(Z923="Бензин",2.3,
 IF(Z923="Минеральные удобрения",0.89, IF(Z923="Пестициды",4.93,
 IF(Z923="Электроэнергия",0.5,"Введите коректное значение" )))))</f>
        <v>0.89</v>
      </c>
      <c r="P923" s="88" t="n">
        <v>12</v>
      </c>
      <c r="Q923" s="88" t="n">
        <v>2</v>
      </c>
      <c r="R923" s="88" t="n">
        <v>8</v>
      </c>
      <c r="S923" s="86" t="n">
        <f aca="false">M923+J923+E923+H923</f>
        <v>279.211260496183</v>
      </c>
      <c r="T923" s="86"/>
      <c r="U923" s="87" t="n">
        <f aca="false">J923-S923</f>
        <v>-277.099260496183</v>
      </c>
      <c r="V923" s="88" t="n">
        <v>62000</v>
      </c>
      <c r="W923" s="73" t="n">
        <v>4.872</v>
      </c>
      <c r="X923" s="87" t="n">
        <f aca="false">(W923+S923)/V923*100</f>
        <v>0.458198807251909</v>
      </c>
      <c r="Y923" s="0" t="str">
        <f aca="false">IF(AB923=1,"Предпосевная обработка",IF(AB923=2,"Внесение удобрений",IF(AB923=3,"Уборка","Введите коректное значение")))</f>
        <v>Введите коректное значение</v>
      </c>
      <c r="Z923" s="0" t="s">
        <v>133</v>
      </c>
      <c r="AA923" s="86"/>
      <c r="AI923" s="88"/>
    </row>
    <row r="924" customFormat="false" ht="15" hidden="false" customHeight="false" outlineLevel="0" collapsed="false">
      <c r="A924" s="59" t="n">
        <v>922</v>
      </c>
      <c r="B924" s="0" t="s">
        <v>134</v>
      </c>
      <c r="C924" s="85" t="n">
        <v>0.9</v>
      </c>
      <c r="D924" s="86" t="n">
        <v>0.645</v>
      </c>
      <c r="E924" s="87" t="n">
        <f aca="false">D924/C924</f>
        <v>0.716666666666667</v>
      </c>
      <c r="F924" s="88" t="n">
        <f aca="false">IF(B924="Предпосевная обработка",300,IF(B924="Внесение удобрений",90,IF(B924="Уборка",1893,"Введите коректное значение")))</f>
        <v>90</v>
      </c>
      <c r="G924" s="88" t="n">
        <v>2348</v>
      </c>
      <c r="H924" s="87" t="n">
        <f aca="false">(F924/G924)*100</f>
        <v>3.83304940374787</v>
      </c>
      <c r="I924" s="88" t="n">
        <v>14</v>
      </c>
      <c r="J924" s="87" t="n">
        <f aca="false">C924*L924</f>
        <v>0.396</v>
      </c>
      <c r="K924" s="86" t="n">
        <f aca="false">J924*3.67</f>
        <v>1.45332</v>
      </c>
      <c r="L924" s="86" t="n">
        <v>0.44</v>
      </c>
      <c r="M924" s="87" t="n">
        <f aca="false">(N924*O924)+(P924+Q924+R924)</f>
        <v>1131.25</v>
      </c>
      <c r="N924" s="62" t="n">
        <v>225</v>
      </c>
      <c r="O924" s="0" t="n">
        <f aca="false">IF(Z924="Дизельное топливо",2.6,
 IF(Z924="Бензин",2.3,
 IF(Z924="Минеральные удобрения",0.89, IF(Z924="Пестициды",4.93,
 IF(Z924="Электроэнергия",0.5,"Введите коректное значение" )))))</f>
        <v>4.93</v>
      </c>
      <c r="P924" s="88" t="n">
        <v>11</v>
      </c>
      <c r="Q924" s="88" t="n">
        <v>2</v>
      </c>
      <c r="R924" s="88" t="n">
        <v>9</v>
      </c>
      <c r="S924" s="86" t="n">
        <f aca="false">M924+J924+E924+H924</f>
        <v>1136.19571607041</v>
      </c>
      <c r="T924" s="86"/>
      <c r="U924" s="87" t="n">
        <f aca="false">J924-S924</f>
        <v>-1135.79971607041</v>
      </c>
      <c r="V924" s="88" t="n">
        <v>64000</v>
      </c>
      <c r="W924" s="73" t="n">
        <v>5.676</v>
      </c>
      <c r="X924" s="87" t="n">
        <f aca="false">(W924+S924)/V924*100</f>
        <v>1.78417455636002</v>
      </c>
      <c r="Y924" s="0" t="str">
        <f aca="false">IF(AB924=1,"Предпосевная обработка",IF(AB924=2,"Внесение удобрений",IF(AB924=3,"Уборка","Введите коректное значение")))</f>
        <v>Введите коректное значение</v>
      </c>
      <c r="Z924" s="0" t="s">
        <v>138</v>
      </c>
      <c r="AA924" s="86"/>
      <c r="AI924" s="88"/>
    </row>
    <row r="925" customFormat="false" ht="15" hidden="false" customHeight="false" outlineLevel="0" collapsed="false">
      <c r="A925" s="59" t="n">
        <v>923</v>
      </c>
      <c r="B925" s="0" t="s">
        <v>136</v>
      </c>
      <c r="C925" s="85" t="n">
        <v>4.3</v>
      </c>
      <c r="D925" s="86" t="n">
        <v>0.645</v>
      </c>
      <c r="E925" s="87" t="n">
        <f aca="false">D925/C925</f>
        <v>0.15</v>
      </c>
      <c r="F925" s="88" t="n">
        <f aca="false">IF(B925="Предпосевная обработка",300,IF(B925="Внесение удобрений",90,IF(B925="Уборка",1893,"Введите коректное значение")))</f>
        <v>300</v>
      </c>
      <c r="G925" s="88" t="n">
        <v>2044</v>
      </c>
      <c r="H925" s="87" t="n">
        <f aca="false">(F925/G925)*100</f>
        <v>14.6771037181996</v>
      </c>
      <c r="I925" s="88" t="n">
        <v>20</v>
      </c>
      <c r="J925" s="87" t="n">
        <f aca="false">C925*L925</f>
        <v>1.892</v>
      </c>
      <c r="K925" s="86" t="n">
        <f aca="false">J925*3.67</f>
        <v>6.94364</v>
      </c>
      <c r="L925" s="86" t="n">
        <v>0.44</v>
      </c>
      <c r="M925" s="87" t="n">
        <f aca="false">(N925*O925)+(P925+Q925+R925)</f>
        <v>766.43</v>
      </c>
      <c r="N925" s="62" t="n">
        <v>151</v>
      </c>
      <c r="O925" s="0" t="n">
        <f aca="false">IF(Z925="Дизельное топливо",2.6,
 IF(Z925="Бензин",2.3,
 IF(Z925="Минеральные удобрения",0.89, IF(Z925="Пестициды",4.93,
 IF(Z925="Электроэнергия",0.5,"Введите коректное значение" )))))</f>
        <v>4.93</v>
      </c>
      <c r="P925" s="88" t="n">
        <v>11</v>
      </c>
      <c r="Q925" s="88" t="n">
        <v>2</v>
      </c>
      <c r="R925" s="88" t="n">
        <v>9</v>
      </c>
      <c r="S925" s="86" t="n">
        <f aca="false">M925+J925+E925+H925</f>
        <v>783.1491037182</v>
      </c>
      <c r="T925" s="86"/>
      <c r="U925" s="87" t="n">
        <f aca="false">J925-S925</f>
        <v>-781.2571037182</v>
      </c>
      <c r="V925" s="88" t="n">
        <v>55000</v>
      </c>
      <c r="W925" s="73" t="n">
        <v>5.632</v>
      </c>
      <c r="X925" s="87" t="n">
        <f aca="false">(W925+S925)/V925*100</f>
        <v>1.43414746130582</v>
      </c>
      <c r="Y925" s="0" t="str">
        <f aca="false">IF(AB925=1,"Предпосевная обработка",IF(AB925=2,"Внесение удобрений",IF(AB925=3,"Уборка","Введите коректное значение")))</f>
        <v>Введите коректное значение</v>
      </c>
      <c r="Z925" s="0" t="s">
        <v>138</v>
      </c>
      <c r="AA925" s="86"/>
      <c r="AI925" s="88"/>
    </row>
    <row r="926" customFormat="false" ht="15" hidden="false" customHeight="false" outlineLevel="0" collapsed="false">
      <c r="A926" s="59" t="n">
        <v>924</v>
      </c>
      <c r="B926" s="0" t="s">
        <v>132</v>
      </c>
      <c r="C926" s="85" t="n">
        <v>1.5</v>
      </c>
      <c r="D926" s="86" t="n">
        <v>0.645</v>
      </c>
      <c r="E926" s="87" t="n">
        <f aca="false">D926/C926</f>
        <v>0.43</v>
      </c>
      <c r="F926" s="88" t="n">
        <f aca="false">IF(B926="Предпосевная обработка",300,IF(B926="Внесение удобрений",90,IF(B926="Уборка",1893,"Введите коректное значение")))</f>
        <v>1893</v>
      </c>
      <c r="G926" s="88" t="n">
        <v>2245</v>
      </c>
      <c r="H926" s="87" t="n">
        <f aca="false">(F926/G926)*100</f>
        <v>84.3207126948775</v>
      </c>
      <c r="I926" s="88" t="n">
        <v>30</v>
      </c>
      <c r="J926" s="87" t="n">
        <f aca="false">C926*L926</f>
        <v>0.66</v>
      </c>
      <c r="K926" s="86" t="n">
        <f aca="false">J926*3.67</f>
        <v>2.4222</v>
      </c>
      <c r="L926" s="86" t="n">
        <v>0.44</v>
      </c>
      <c r="M926" s="87" t="n">
        <f aca="false">(N926*O926)+(P926+Q926+R926)</f>
        <v>1853.03</v>
      </c>
      <c r="N926" s="62" t="n">
        <v>371</v>
      </c>
      <c r="O926" s="0" t="n">
        <f aca="false">IF(Z926="Дизельное топливо",2.6,
 IF(Z926="Бензин",2.3,
 IF(Z926="Минеральные удобрения",0.89, IF(Z926="Пестициды",4.93,
 IF(Z926="Электроэнергия",0.5,"Введите коректное значение" )))))</f>
        <v>4.93</v>
      </c>
      <c r="P926" s="88" t="n">
        <v>13</v>
      </c>
      <c r="Q926" s="88" t="n">
        <v>2</v>
      </c>
      <c r="R926" s="88" t="n">
        <v>9</v>
      </c>
      <c r="S926" s="86" t="n">
        <f aca="false">M926+J926+E926+H926</f>
        <v>1938.44071269488</v>
      </c>
      <c r="T926" s="86"/>
      <c r="U926" s="87" t="n">
        <f aca="false">J926-S926</f>
        <v>-1937.78071269488</v>
      </c>
      <c r="V926" s="88" t="n">
        <v>57000</v>
      </c>
      <c r="W926" s="73" t="n">
        <v>5.916</v>
      </c>
      <c r="X926" s="87" t="n">
        <f aca="false">(W926+S926)/V926*100</f>
        <v>3.41115212753487</v>
      </c>
      <c r="Y926" s="0" t="str">
        <f aca="false">IF(AB926=1,"Предпосевная обработка",IF(AB926=2,"Внесение удобрений",IF(AB926=3,"Уборка","Введите коректное значение")))</f>
        <v>Введите коректное значение</v>
      </c>
      <c r="Z926" s="0" t="s">
        <v>138</v>
      </c>
      <c r="AA926" s="86"/>
      <c r="AI926" s="88"/>
    </row>
    <row r="927" customFormat="false" ht="15" hidden="false" customHeight="false" outlineLevel="0" collapsed="false">
      <c r="A927" s="59" t="n">
        <v>925</v>
      </c>
      <c r="B927" s="0" t="s">
        <v>132</v>
      </c>
      <c r="C927" s="85" t="n">
        <v>5.6</v>
      </c>
      <c r="D927" s="86" t="n">
        <v>0.645</v>
      </c>
      <c r="E927" s="87" t="n">
        <f aca="false">D927/C927</f>
        <v>0.115178571428571</v>
      </c>
      <c r="F927" s="88" t="n">
        <f aca="false">IF(B927="Предпосевная обработка",300,IF(B927="Внесение удобрений",90,IF(B927="Уборка",1893,"Введите коректное значение")))</f>
        <v>1893</v>
      </c>
      <c r="G927" s="88" t="n">
        <v>2414</v>
      </c>
      <c r="H927" s="87" t="n">
        <f aca="false">(F927/G927)*100</f>
        <v>78.4175642087821</v>
      </c>
      <c r="I927" s="88" t="n">
        <v>12</v>
      </c>
      <c r="J927" s="87" t="n">
        <f aca="false">C927*L927</f>
        <v>2.464</v>
      </c>
      <c r="K927" s="86" t="n">
        <f aca="false">J927*3.67</f>
        <v>9.04288</v>
      </c>
      <c r="L927" s="86" t="n">
        <v>0.44</v>
      </c>
      <c r="M927" s="87" t="n">
        <f aca="false">(N927*O927)+(P927+Q927+R927)</f>
        <v>979.42</v>
      </c>
      <c r="N927" s="62" t="n">
        <v>194</v>
      </c>
      <c r="O927" s="0" t="n">
        <f aca="false">IF(Z927="Дизельное топливо",2.6,
 IF(Z927="Бензин",2.3,
 IF(Z927="Минеральные удобрения",0.89, IF(Z927="Пестициды",4.93,
 IF(Z927="Электроэнергия",0.5,"Введите коректное значение" )))))</f>
        <v>4.93</v>
      </c>
      <c r="P927" s="88" t="n">
        <v>14</v>
      </c>
      <c r="Q927" s="88" t="n">
        <v>1</v>
      </c>
      <c r="R927" s="88" t="n">
        <v>8</v>
      </c>
      <c r="S927" s="86" t="n">
        <f aca="false">M927+J927+E927+H927</f>
        <v>1060.41674278021</v>
      </c>
      <c r="T927" s="86"/>
      <c r="U927" s="87" t="n">
        <f aca="false">J927-S927</f>
        <v>-1057.95274278021</v>
      </c>
      <c r="V927" s="88" t="n">
        <v>59000</v>
      </c>
      <c r="W927" s="73" t="n">
        <v>4.002</v>
      </c>
      <c r="X927" s="87" t="n">
        <f aca="false">(W927+S927)/V927*100</f>
        <v>1.80409956403426</v>
      </c>
      <c r="Y927" s="0" t="str">
        <f aca="false">IF(AB927=1,"Предпосевная обработка",IF(AB927=2,"Внесение удобрений",IF(AB927=3,"Уборка","Введите коректное значение")))</f>
        <v>Введите коректное значение</v>
      </c>
      <c r="Z927" s="0" t="s">
        <v>138</v>
      </c>
      <c r="AA927" s="86"/>
      <c r="AI927" s="88"/>
    </row>
    <row r="928" customFormat="false" ht="15" hidden="false" customHeight="false" outlineLevel="0" collapsed="false">
      <c r="A928" s="59" t="n">
        <v>926</v>
      </c>
      <c r="B928" s="0" t="s">
        <v>132</v>
      </c>
      <c r="C928" s="85" t="n">
        <v>6.9</v>
      </c>
      <c r="D928" s="86" t="n">
        <v>0.645</v>
      </c>
      <c r="E928" s="87" t="n">
        <f aca="false">D928/C928</f>
        <v>0.0934782608695652</v>
      </c>
      <c r="F928" s="88" t="n">
        <f aca="false">IF(B928="Предпосевная обработка",300,IF(B928="Внесение удобрений",90,IF(B928="Уборка",1893,"Введите коректное значение")))</f>
        <v>1893</v>
      </c>
      <c r="G928" s="88" t="n">
        <v>2101</v>
      </c>
      <c r="H928" s="87" t="n">
        <f aca="false">(F928/G928)*100</f>
        <v>90.0999524036173</v>
      </c>
      <c r="I928" s="88" t="n">
        <v>21</v>
      </c>
      <c r="J928" s="87" t="n">
        <f aca="false">C928*L928</f>
        <v>3.036</v>
      </c>
      <c r="K928" s="86" t="n">
        <f aca="false">J928*3.67</f>
        <v>11.14212</v>
      </c>
      <c r="L928" s="86" t="n">
        <v>0.44</v>
      </c>
      <c r="M928" s="87" t="n">
        <f aca="false">(N928*O928)+(P928+Q928+R928)</f>
        <v>539.2</v>
      </c>
      <c r="N928" s="62" t="n">
        <v>224</v>
      </c>
      <c r="O928" s="0" t="n">
        <f aca="false">IF(Z928="Дизельное топливо",2.6,
 IF(Z928="Бензин",2.3,
 IF(Z928="Минеральные удобрения",0.89, IF(Z928="Пестициды",4.93,
 IF(Z928="Электроэнергия",0.5,"Введите коректное значение" )))))</f>
        <v>2.3</v>
      </c>
      <c r="P928" s="88" t="n">
        <v>14</v>
      </c>
      <c r="Q928" s="88" t="n">
        <v>1</v>
      </c>
      <c r="R928" s="88" t="n">
        <v>9</v>
      </c>
      <c r="S928" s="86" t="n">
        <f aca="false">M928+J928+E928+H928</f>
        <v>632.429430664487</v>
      </c>
      <c r="T928" s="86"/>
      <c r="U928" s="87" t="n">
        <f aca="false">J928-S928</f>
        <v>-629.393430664487</v>
      </c>
      <c r="V928" s="88" t="n">
        <v>53000</v>
      </c>
      <c r="W928" s="73" t="n">
        <v>4.464</v>
      </c>
      <c r="X928" s="87" t="n">
        <f aca="false">(W928+S928)/V928*100</f>
        <v>1.20168571823488</v>
      </c>
      <c r="Y928" s="0" t="str">
        <f aca="false">IF(AB928=1,"Предпосевная обработка",IF(AB928=2,"Внесение удобрений",IF(AB928=3,"Уборка","Введите коректное значение")))</f>
        <v>Введите коректное значение</v>
      </c>
      <c r="Z928" s="0" t="s">
        <v>135</v>
      </c>
      <c r="AA928" s="86"/>
      <c r="AI928" s="88"/>
    </row>
    <row r="929" customFormat="false" ht="15" hidden="false" customHeight="false" outlineLevel="0" collapsed="false">
      <c r="A929" s="59" t="n">
        <v>927</v>
      </c>
      <c r="B929" s="0" t="s">
        <v>132</v>
      </c>
      <c r="C929" s="85" t="n">
        <v>3.8</v>
      </c>
      <c r="D929" s="86" t="n">
        <v>0.645</v>
      </c>
      <c r="E929" s="87" t="n">
        <f aca="false">D929/C929</f>
        <v>0.169736842105263</v>
      </c>
      <c r="F929" s="88" t="n">
        <f aca="false">IF(B929="Предпосевная обработка",300,IF(B929="Внесение удобрений",90,IF(B929="Уборка",1893,"Введите коректное значение")))</f>
        <v>1893</v>
      </c>
      <c r="G929" s="88" t="n">
        <v>2302</v>
      </c>
      <c r="H929" s="87" t="n">
        <f aca="false">(F929/G929)*100</f>
        <v>82.2328410078193</v>
      </c>
      <c r="I929" s="88" t="n">
        <v>30</v>
      </c>
      <c r="J929" s="87" t="n">
        <f aca="false">C929*L929</f>
        <v>1.672</v>
      </c>
      <c r="K929" s="86" t="n">
        <f aca="false">J929*3.67</f>
        <v>6.13624</v>
      </c>
      <c r="L929" s="86" t="n">
        <v>0.44</v>
      </c>
      <c r="M929" s="87" t="n">
        <f aca="false">(N929*O929)+(P929+Q929+R929)</f>
        <v>120.01</v>
      </c>
      <c r="N929" s="62" t="n">
        <v>109</v>
      </c>
      <c r="O929" s="0" t="n">
        <f aca="false">IF(Z929="Дизельное топливо",2.6,
 IF(Z929="Бензин",2.3,
 IF(Z929="Минеральные удобрения",0.89, IF(Z929="Пестициды",4.93,
 IF(Z929="Электроэнергия",0.5,"Введите коректное значение" )))))</f>
        <v>0.89</v>
      </c>
      <c r="P929" s="88" t="n">
        <v>14</v>
      </c>
      <c r="Q929" s="88" t="n">
        <v>2</v>
      </c>
      <c r="R929" s="88" t="n">
        <v>7</v>
      </c>
      <c r="S929" s="86" t="n">
        <f aca="false">M929+J929+E929+H929</f>
        <v>204.084577849925</v>
      </c>
      <c r="T929" s="86"/>
      <c r="U929" s="87" t="n">
        <f aca="false">J929-S929</f>
        <v>-202.412577849925</v>
      </c>
      <c r="V929" s="88" t="n">
        <v>65000</v>
      </c>
      <c r="W929" s="73" t="n">
        <v>6.688</v>
      </c>
      <c r="X929" s="87" t="n">
        <f aca="false">(W929+S929)/V929*100</f>
        <v>0.324265504384499</v>
      </c>
      <c r="Y929" s="0" t="str">
        <f aca="false">IF(AB929=1,"Предпосевная обработка",IF(AB929=2,"Внесение удобрений",IF(AB929=3,"Уборка","Введите коректное значение")))</f>
        <v>Введите коректное значение</v>
      </c>
      <c r="Z929" s="0" t="s">
        <v>133</v>
      </c>
      <c r="AA929" s="86"/>
      <c r="AI929" s="88"/>
    </row>
    <row r="930" customFormat="false" ht="15" hidden="false" customHeight="false" outlineLevel="0" collapsed="false">
      <c r="A930" s="59" t="n">
        <v>928</v>
      </c>
      <c r="B930" s="0" t="s">
        <v>132</v>
      </c>
      <c r="C930" s="85" t="n">
        <v>4.4</v>
      </c>
      <c r="D930" s="86" t="n">
        <v>0.645</v>
      </c>
      <c r="E930" s="87" t="n">
        <f aca="false">D930/C930</f>
        <v>0.146590909090909</v>
      </c>
      <c r="F930" s="88" t="n">
        <f aca="false">IF(B930="Предпосевная обработка",300,IF(B930="Внесение удобрений",90,IF(B930="Уборка",1893,"Введите коректное значение")))</f>
        <v>1893</v>
      </c>
      <c r="G930" s="88" t="n">
        <v>2442</v>
      </c>
      <c r="H930" s="87" t="n">
        <f aca="false">(F930/G930)*100</f>
        <v>77.5184275184275</v>
      </c>
      <c r="I930" s="88" t="n">
        <v>21</v>
      </c>
      <c r="J930" s="87" t="n">
        <f aca="false">C930*L930</f>
        <v>1.936</v>
      </c>
      <c r="K930" s="86" t="n">
        <f aca="false">J930*3.67</f>
        <v>7.10512</v>
      </c>
      <c r="L930" s="86" t="n">
        <v>0.44</v>
      </c>
      <c r="M930" s="87" t="n">
        <f aca="false">(N930*O930)+(P930+Q930+R930)</f>
        <v>1136.8</v>
      </c>
      <c r="N930" s="62" t="n">
        <v>486</v>
      </c>
      <c r="O930" s="0" t="n">
        <f aca="false">IF(Z930="Дизельное топливо",2.6,
 IF(Z930="Бензин",2.3,
 IF(Z930="Минеральные удобрения",0.89, IF(Z930="Пестициды",4.93,
 IF(Z930="Электроэнергия",0.5,"Введите коректное значение" )))))</f>
        <v>2.3</v>
      </c>
      <c r="P930" s="88" t="n">
        <v>11</v>
      </c>
      <c r="Q930" s="88" t="n">
        <v>1</v>
      </c>
      <c r="R930" s="88" t="n">
        <v>7</v>
      </c>
      <c r="S930" s="86" t="n">
        <f aca="false">M930+J930+E930+H930</f>
        <v>1216.40101842752</v>
      </c>
      <c r="T930" s="86"/>
      <c r="U930" s="87" t="n">
        <f aca="false">J930-S930</f>
        <v>-1214.46501842752</v>
      </c>
      <c r="V930" s="88" t="n">
        <v>47000</v>
      </c>
      <c r="W930" s="73" t="n">
        <v>4.897</v>
      </c>
      <c r="X930" s="87" t="n">
        <f aca="false">(W930+S930)/V930*100</f>
        <v>2.59850642218621</v>
      </c>
      <c r="Y930" s="0" t="str">
        <f aca="false">IF(AB930=1,"Предпосевная обработка",IF(AB930=2,"Внесение удобрений",IF(AB930=3,"Уборка","Введите коректное значение")))</f>
        <v>Введите коректное значение</v>
      </c>
      <c r="Z930" s="0" t="s">
        <v>135</v>
      </c>
      <c r="AA930" s="86"/>
      <c r="AI930" s="88"/>
    </row>
    <row r="931" customFormat="false" ht="15" hidden="false" customHeight="false" outlineLevel="0" collapsed="false">
      <c r="A931" s="59" t="n">
        <v>929</v>
      </c>
      <c r="B931" s="0" t="s">
        <v>132</v>
      </c>
      <c r="C931" s="85" t="n">
        <v>1.1</v>
      </c>
      <c r="D931" s="86" t="n">
        <v>0.645</v>
      </c>
      <c r="E931" s="87" t="n">
        <f aca="false">D931/C931</f>
        <v>0.586363636363636</v>
      </c>
      <c r="F931" s="88" t="n">
        <f aca="false">IF(B931="Предпосевная обработка",300,IF(B931="Внесение удобрений",90,IF(B931="Уборка",1893,"Введите коректное значение")))</f>
        <v>1893</v>
      </c>
      <c r="G931" s="88" t="n">
        <v>2448</v>
      </c>
      <c r="H931" s="87" t="n">
        <f aca="false">(F931/G931)*100</f>
        <v>77.328431372549</v>
      </c>
      <c r="I931" s="88" t="n">
        <v>15</v>
      </c>
      <c r="J931" s="87" t="n">
        <f aca="false">C931*L931</f>
        <v>0.484</v>
      </c>
      <c r="K931" s="86" t="n">
        <f aca="false">J931*3.67</f>
        <v>1.77628</v>
      </c>
      <c r="L931" s="86" t="n">
        <v>0.44</v>
      </c>
      <c r="M931" s="87" t="n">
        <f aca="false">(N931*O931)+(P931+Q931+R931)</f>
        <v>467.9</v>
      </c>
      <c r="N931" s="62" t="n">
        <v>193</v>
      </c>
      <c r="O931" s="0" t="n">
        <f aca="false">IF(Z931="Дизельное топливо",2.6,
 IF(Z931="Бензин",2.3,
 IF(Z931="Минеральные удобрения",0.89, IF(Z931="Пестициды",4.93,
 IF(Z931="Электроэнергия",0.5,"Введите коректное значение" )))))</f>
        <v>2.3</v>
      </c>
      <c r="P931" s="88" t="n">
        <v>14</v>
      </c>
      <c r="Q931" s="88" t="n">
        <v>1</v>
      </c>
      <c r="R931" s="88" t="n">
        <v>9</v>
      </c>
      <c r="S931" s="86" t="n">
        <f aca="false">M931+J931+E931+H931</f>
        <v>546.298795008913</v>
      </c>
      <c r="T931" s="86"/>
      <c r="U931" s="87" t="n">
        <f aca="false">J931-S931</f>
        <v>-545.814795008913</v>
      </c>
      <c r="V931" s="88" t="n">
        <v>57000</v>
      </c>
      <c r="W931" s="73" t="n">
        <v>4.698</v>
      </c>
      <c r="X931" s="87" t="n">
        <f aca="false">(W931+S931)/V931*100</f>
        <v>0.966661043875285</v>
      </c>
      <c r="Y931" s="0" t="str">
        <f aca="false">IF(AB931=1,"Предпосевная обработка",IF(AB931=2,"Внесение удобрений",IF(AB931=3,"Уборка","Введите коректное значение")))</f>
        <v>Введите коректное значение</v>
      </c>
      <c r="Z931" s="0" t="s">
        <v>135</v>
      </c>
      <c r="AA931" s="86"/>
      <c r="AI931" s="88"/>
    </row>
    <row r="932" customFormat="false" ht="15" hidden="false" customHeight="false" outlineLevel="0" collapsed="false">
      <c r="A932" s="59" t="n">
        <v>930</v>
      </c>
      <c r="B932" s="0" t="s">
        <v>136</v>
      </c>
      <c r="C932" s="85" t="n">
        <v>2.9</v>
      </c>
      <c r="D932" s="86" t="n">
        <v>0.645</v>
      </c>
      <c r="E932" s="87" t="n">
        <f aca="false">D932/C932</f>
        <v>0.222413793103448</v>
      </c>
      <c r="F932" s="88" t="n">
        <f aca="false">IF(B932="Предпосевная обработка",300,IF(B932="Внесение удобрений",90,IF(B932="Уборка",1893,"Введите коректное значение")))</f>
        <v>300</v>
      </c>
      <c r="G932" s="88" t="n">
        <v>2441</v>
      </c>
      <c r="H932" s="87" t="n">
        <f aca="false">(F932/G932)*100</f>
        <v>12.2900450634986</v>
      </c>
      <c r="I932" s="88" t="n">
        <v>14</v>
      </c>
      <c r="J932" s="87" t="n">
        <f aca="false">C932*L932</f>
        <v>1.276</v>
      </c>
      <c r="K932" s="86" t="n">
        <f aca="false">J932*3.67</f>
        <v>4.68292</v>
      </c>
      <c r="L932" s="86" t="n">
        <v>0.44</v>
      </c>
      <c r="M932" s="87" t="n">
        <f aca="false">(N932*O932)+(P932+Q932+R932)</f>
        <v>483</v>
      </c>
      <c r="N932" s="62" t="n">
        <v>200</v>
      </c>
      <c r="O932" s="0" t="n">
        <f aca="false">IF(Z932="Дизельное топливо",2.6,
 IF(Z932="Бензин",2.3,
 IF(Z932="Минеральные удобрения",0.89, IF(Z932="Пестициды",4.93,
 IF(Z932="Электроэнергия",0.5,"Введите коректное значение" )))))</f>
        <v>2.3</v>
      </c>
      <c r="P932" s="88" t="n">
        <v>15</v>
      </c>
      <c r="Q932" s="88" t="n">
        <v>1</v>
      </c>
      <c r="R932" s="88" t="n">
        <v>7</v>
      </c>
      <c r="S932" s="86" t="n">
        <f aca="false">M932+J932+E932+H932</f>
        <v>496.788458856602</v>
      </c>
      <c r="T932" s="86"/>
      <c r="U932" s="87" t="n">
        <f aca="false">J932-S932</f>
        <v>-495.512458856602</v>
      </c>
      <c r="V932" s="88" t="n">
        <v>55000</v>
      </c>
      <c r="W932" s="73" t="n">
        <v>5.67</v>
      </c>
      <c r="X932" s="87" t="n">
        <f aca="false">(W932+S932)/V932*100</f>
        <v>0.913560834284731</v>
      </c>
      <c r="Y932" s="0" t="str">
        <f aca="false">IF(AB932=1,"Предпосевная обработка",IF(AB932=2,"Внесение удобрений",IF(AB932=3,"Уборка","Введите коректное значение")))</f>
        <v>Введите коректное значение</v>
      </c>
      <c r="Z932" s="0" t="s">
        <v>135</v>
      </c>
      <c r="AA932" s="86"/>
      <c r="AI932" s="88"/>
    </row>
    <row r="933" customFormat="false" ht="15" hidden="false" customHeight="false" outlineLevel="0" collapsed="false">
      <c r="A933" s="59" t="n">
        <v>931</v>
      </c>
      <c r="B933" s="0" t="s">
        <v>136</v>
      </c>
      <c r="C933" s="85" t="n">
        <v>1.2</v>
      </c>
      <c r="D933" s="86" t="n">
        <v>0.645</v>
      </c>
      <c r="E933" s="87" t="n">
        <f aca="false">D933/C933</f>
        <v>0.5375</v>
      </c>
      <c r="F933" s="88" t="n">
        <f aca="false">IF(B933="Предпосевная обработка",300,IF(B933="Внесение удобрений",90,IF(B933="Уборка",1893,"Введите коректное значение")))</f>
        <v>300</v>
      </c>
      <c r="G933" s="88" t="n">
        <v>2148</v>
      </c>
      <c r="H933" s="87" t="n">
        <f aca="false">(F933/G933)*100</f>
        <v>13.9664804469274</v>
      </c>
      <c r="I933" s="88" t="n">
        <v>22</v>
      </c>
      <c r="J933" s="87" t="n">
        <f aca="false">C933*L933</f>
        <v>0.528</v>
      </c>
      <c r="K933" s="86" t="n">
        <f aca="false">J933*3.67</f>
        <v>1.93776</v>
      </c>
      <c r="L933" s="86" t="n">
        <v>0.44</v>
      </c>
      <c r="M933" s="87" t="n">
        <f aca="false">(N933*O933)+(P933+Q933+R933)</f>
        <v>509.3</v>
      </c>
      <c r="N933" s="62" t="n">
        <v>211</v>
      </c>
      <c r="O933" s="0" t="n">
        <f aca="false">IF(Z933="Дизельное топливо",2.6,
 IF(Z933="Бензин",2.3,
 IF(Z933="Минеральные удобрения",0.89, IF(Z933="Пестициды",4.93,
 IF(Z933="Электроэнергия",0.5,"Введите коректное значение" )))))</f>
        <v>2.3</v>
      </c>
      <c r="P933" s="88" t="n">
        <v>14</v>
      </c>
      <c r="Q933" s="88" t="n">
        <v>2</v>
      </c>
      <c r="R933" s="88" t="n">
        <v>8</v>
      </c>
      <c r="S933" s="86" t="n">
        <f aca="false">M933+J933+E933+H933</f>
        <v>524.331980446927</v>
      </c>
      <c r="T933" s="86"/>
      <c r="U933" s="87" t="n">
        <f aca="false">J933-S933</f>
        <v>-523.803980446927</v>
      </c>
      <c r="V933" s="88" t="n">
        <v>46000</v>
      </c>
      <c r="W933" s="73" t="n">
        <v>4.959</v>
      </c>
      <c r="X933" s="87" t="n">
        <f aca="false">(W933+S933)/V933*100</f>
        <v>1.15063256618897</v>
      </c>
      <c r="Y933" s="0" t="str">
        <f aca="false">IF(AB933=1,"Предпосевная обработка",IF(AB933=2,"Внесение удобрений",IF(AB933=3,"Уборка","Введите коректное значение")))</f>
        <v>Введите коректное значение</v>
      </c>
      <c r="Z933" s="0" t="s">
        <v>135</v>
      </c>
      <c r="AA933" s="86"/>
      <c r="AI933" s="88"/>
    </row>
    <row r="934" customFormat="false" ht="15" hidden="false" customHeight="false" outlineLevel="0" collapsed="false">
      <c r="A934" s="59" t="n">
        <v>932</v>
      </c>
      <c r="B934" s="0" t="s">
        <v>132</v>
      </c>
      <c r="C934" s="85" t="n">
        <v>1.2</v>
      </c>
      <c r="D934" s="86" t="n">
        <v>0.645</v>
      </c>
      <c r="E934" s="87" t="n">
        <f aca="false">D934/C934</f>
        <v>0.5375</v>
      </c>
      <c r="F934" s="88" t="n">
        <f aca="false">IF(B934="Предпосевная обработка",300,IF(B934="Внесение удобрений",90,IF(B934="Уборка",1893,"Введите коректное значение")))</f>
        <v>1893</v>
      </c>
      <c r="G934" s="88" t="n">
        <v>2184</v>
      </c>
      <c r="H934" s="87" t="n">
        <f aca="false">(F934/G934)*100</f>
        <v>86.6758241758242</v>
      </c>
      <c r="I934" s="88" t="n">
        <v>13</v>
      </c>
      <c r="J934" s="87" t="n">
        <f aca="false">C934*L934</f>
        <v>0.528</v>
      </c>
      <c r="K934" s="86" t="n">
        <f aca="false">J934*3.67</f>
        <v>1.93776</v>
      </c>
      <c r="L934" s="86" t="n">
        <v>0.44</v>
      </c>
      <c r="M934" s="87" t="n">
        <f aca="false">(N934*O934)+(P934+Q934+R934)</f>
        <v>234.71</v>
      </c>
      <c r="N934" s="62" t="n">
        <v>239</v>
      </c>
      <c r="O934" s="0" t="n">
        <f aca="false">IF(Z934="Дизельное топливо",2.6,
 IF(Z934="Бензин",2.3,
 IF(Z934="Минеральные удобрения",0.89, IF(Z934="Пестициды",4.93,
 IF(Z934="Электроэнергия",0.5,"Введите коректное значение" )))))</f>
        <v>0.89</v>
      </c>
      <c r="P934" s="88" t="n">
        <v>11</v>
      </c>
      <c r="Q934" s="88" t="n">
        <v>2</v>
      </c>
      <c r="R934" s="88" t="n">
        <v>9</v>
      </c>
      <c r="S934" s="86" t="n">
        <f aca="false">M934+J934+E934+H934</f>
        <v>322.451324175824</v>
      </c>
      <c r="T934" s="86"/>
      <c r="U934" s="87" t="n">
        <f aca="false">J934-S934</f>
        <v>-321.923324175824</v>
      </c>
      <c r="V934" s="88" t="n">
        <v>65000</v>
      </c>
      <c r="W934" s="73" t="n">
        <v>4.15</v>
      </c>
      <c r="X934" s="87" t="n">
        <f aca="false">(W934+S934)/V934*100</f>
        <v>0.502463575655114</v>
      </c>
      <c r="Y934" s="0" t="str">
        <f aca="false">IF(AB934=1,"Предпосевная обработка",IF(AB934=2,"Внесение удобрений",IF(AB934=3,"Уборка","Введите коректное значение")))</f>
        <v>Введите коректное значение</v>
      </c>
      <c r="Z934" s="0" t="s">
        <v>133</v>
      </c>
      <c r="AA934" s="86"/>
      <c r="AI934" s="88"/>
    </row>
    <row r="935" customFormat="false" ht="15" hidden="false" customHeight="false" outlineLevel="0" collapsed="false">
      <c r="A935" s="59" t="n">
        <v>933</v>
      </c>
      <c r="B935" s="0" t="s">
        <v>134</v>
      </c>
      <c r="C935" s="85" t="n">
        <v>1.3</v>
      </c>
      <c r="D935" s="86" t="n">
        <v>0.645</v>
      </c>
      <c r="E935" s="87" t="n">
        <f aca="false">D935/C935</f>
        <v>0.496153846153846</v>
      </c>
      <c r="F935" s="88" t="n">
        <f aca="false">IF(B935="Предпосевная обработка",300,IF(B935="Внесение удобрений",90,IF(B935="Уборка",1893,"Введите коректное значение")))</f>
        <v>90</v>
      </c>
      <c r="G935" s="88" t="n">
        <v>2421</v>
      </c>
      <c r="H935" s="87" t="n">
        <f aca="false">(F935/G935)*100</f>
        <v>3.71747211895911</v>
      </c>
      <c r="I935" s="88" t="n">
        <v>12</v>
      </c>
      <c r="J935" s="87" t="n">
        <f aca="false">C935*L935</f>
        <v>0.572</v>
      </c>
      <c r="K935" s="86" t="n">
        <f aca="false">J935*3.67</f>
        <v>2.09924</v>
      </c>
      <c r="L935" s="86" t="n">
        <v>0.44</v>
      </c>
      <c r="M935" s="87" t="n">
        <f aca="false">(N935*O935)+(P935+Q935+R935)</f>
        <v>989.8</v>
      </c>
      <c r="N935" s="62" t="n">
        <v>373</v>
      </c>
      <c r="O935" s="0" t="n">
        <f aca="false">IF(Z935="Дизельное топливо",2.6,
 IF(Z935="Бензин",2.3,
 IF(Z935="Минеральные удобрения",0.89, IF(Z935="Пестициды",4.93,
 IF(Z935="Электроэнергия",0.5,"Введите коректное значение" )))))</f>
        <v>2.6</v>
      </c>
      <c r="P935" s="88" t="n">
        <v>10</v>
      </c>
      <c r="Q935" s="88" t="n">
        <v>2</v>
      </c>
      <c r="R935" s="88" t="n">
        <v>8</v>
      </c>
      <c r="S935" s="86" t="n">
        <f aca="false">M935+J935+E935+H935</f>
        <v>994.585625965113</v>
      </c>
      <c r="T935" s="86"/>
      <c r="U935" s="87" t="n">
        <f aca="false">J935-S935</f>
        <v>-994.013625965113</v>
      </c>
      <c r="V935" s="88" t="n">
        <v>60000</v>
      </c>
      <c r="W935" s="73" t="n">
        <v>6.75</v>
      </c>
      <c r="X935" s="87" t="n">
        <f aca="false">(W935+S935)/V935*100</f>
        <v>1.66889270994186</v>
      </c>
      <c r="Y935" s="0" t="str">
        <f aca="false">IF(AB935=1,"Предпосевная обработка",IF(AB935=2,"Внесение удобрений",IF(AB935=3,"Уборка","Введите коректное значение")))</f>
        <v>Введите коректное значение</v>
      </c>
      <c r="Z935" s="0" t="s">
        <v>137</v>
      </c>
      <c r="AA935" s="86"/>
      <c r="AI935" s="88"/>
    </row>
    <row r="936" customFormat="false" ht="15" hidden="false" customHeight="false" outlineLevel="0" collapsed="false">
      <c r="A936" s="59" t="n">
        <v>934</v>
      </c>
      <c r="B936" s="0" t="s">
        <v>136</v>
      </c>
      <c r="C936" s="85" t="n">
        <v>3.4</v>
      </c>
      <c r="D936" s="86" t="n">
        <v>0.645</v>
      </c>
      <c r="E936" s="87" t="n">
        <f aca="false">D936/C936</f>
        <v>0.189705882352941</v>
      </c>
      <c r="F936" s="88" t="n">
        <f aca="false">IF(B936="Предпосевная обработка",300,IF(B936="Внесение удобрений",90,IF(B936="Уборка",1893,"Введите коректное значение")))</f>
        <v>300</v>
      </c>
      <c r="G936" s="88" t="n">
        <v>2391</v>
      </c>
      <c r="H936" s="87" t="n">
        <f aca="false">(F936/G936)*100</f>
        <v>12.5470514429109</v>
      </c>
      <c r="I936" s="88" t="n">
        <v>22</v>
      </c>
      <c r="J936" s="87" t="n">
        <f aca="false">C936*L936</f>
        <v>1.496</v>
      </c>
      <c r="K936" s="86" t="n">
        <f aca="false">J936*3.67</f>
        <v>5.49032</v>
      </c>
      <c r="L936" s="86" t="n">
        <v>0.44</v>
      </c>
      <c r="M936" s="87" t="n">
        <f aca="false">(N936*O936)+(P936+Q936+R936)</f>
        <v>293.01</v>
      </c>
      <c r="N936" s="62" t="n">
        <v>309</v>
      </c>
      <c r="O936" s="0" t="n">
        <f aca="false">IF(Z936="Дизельное топливо",2.6,
 IF(Z936="Бензин",2.3,
 IF(Z936="Минеральные удобрения",0.89, IF(Z936="Пестициды",4.93,
 IF(Z936="Электроэнергия",0.5,"Введите коректное значение" )))))</f>
        <v>0.89</v>
      </c>
      <c r="P936" s="88" t="n">
        <v>10</v>
      </c>
      <c r="Q936" s="88" t="n">
        <v>1</v>
      </c>
      <c r="R936" s="88" t="n">
        <v>7</v>
      </c>
      <c r="S936" s="86" t="n">
        <f aca="false">M936+J936+E936+H936</f>
        <v>307.242757325264</v>
      </c>
      <c r="T936" s="86"/>
      <c r="U936" s="87" t="n">
        <f aca="false">J936-S936</f>
        <v>-305.746757325264</v>
      </c>
      <c r="V936" s="88" t="n">
        <v>47000</v>
      </c>
      <c r="W936" s="73" t="n">
        <v>4.042</v>
      </c>
      <c r="X936" s="87" t="n">
        <f aca="false">(W936+S936)/V936*100</f>
        <v>0.662307994309072</v>
      </c>
      <c r="Y936" s="0" t="str">
        <f aca="false">IF(AB936=1,"Предпосевная обработка",IF(AB936=2,"Внесение удобрений",IF(AB936=3,"Уборка","Введите коректное значение")))</f>
        <v>Введите коректное значение</v>
      </c>
      <c r="Z936" s="0" t="s">
        <v>133</v>
      </c>
      <c r="AA936" s="86"/>
      <c r="AI936" s="88"/>
    </row>
    <row r="937" customFormat="false" ht="15" hidden="false" customHeight="false" outlineLevel="0" collapsed="false">
      <c r="A937" s="59" t="n">
        <v>935</v>
      </c>
      <c r="B937" s="0" t="s">
        <v>134</v>
      </c>
      <c r="C937" s="85" t="n">
        <v>1.6</v>
      </c>
      <c r="D937" s="86" t="n">
        <v>0.645</v>
      </c>
      <c r="E937" s="87" t="n">
        <f aca="false">D937/C937</f>
        <v>0.403125</v>
      </c>
      <c r="F937" s="88" t="n">
        <f aca="false">IF(B937="Предпосевная обработка",300,IF(B937="Внесение удобрений",90,IF(B937="Уборка",1893,"Введите коректное значение")))</f>
        <v>90</v>
      </c>
      <c r="G937" s="88" t="n">
        <v>2468</v>
      </c>
      <c r="H937" s="87" t="n">
        <f aca="false">(F937/G937)*100</f>
        <v>3.64667747163695</v>
      </c>
      <c r="I937" s="88" t="n">
        <v>17</v>
      </c>
      <c r="J937" s="87" t="n">
        <f aca="false">C937*L937</f>
        <v>0.704</v>
      </c>
      <c r="K937" s="86" t="n">
        <f aca="false">J937*3.67</f>
        <v>2.58368</v>
      </c>
      <c r="L937" s="86" t="n">
        <v>0.44</v>
      </c>
      <c r="M937" s="87" t="n">
        <f aca="false">(N937*O937)+(P937+Q937+R937)</f>
        <v>1029.4</v>
      </c>
      <c r="N937" s="62" t="n">
        <v>389</v>
      </c>
      <c r="O937" s="0" t="n">
        <f aca="false">IF(Z937="Дизельное топливо",2.6,
 IF(Z937="Бензин",2.3,
 IF(Z937="Минеральные удобрения",0.89, IF(Z937="Пестициды",4.93,
 IF(Z937="Электроэнергия",0.5,"Введите коректное значение" )))))</f>
        <v>2.6</v>
      </c>
      <c r="P937" s="88" t="n">
        <v>10</v>
      </c>
      <c r="Q937" s="88" t="n">
        <v>1</v>
      </c>
      <c r="R937" s="88" t="n">
        <v>7</v>
      </c>
      <c r="S937" s="86" t="n">
        <f aca="false">M937+J937+E937+H937</f>
        <v>1034.15380247164</v>
      </c>
      <c r="T937" s="86"/>
      <c r="U937" s="87" t="n">
        <f aca="false">J937-S937</f>
        <v>-1033.44980247164</v>
      </c>
      <c r="V937" s="88" t="n">
        <v>64000</v>
      </c>
      <c r="W937" s="73" t="n">
        <v>3.612</v>
      </c>
      <c r="X937" s="87" t="n">
        <f aca="false">(W937+S937)/V937*100</f>
        <v>1.62150906636193</v>
      </c>
      <c r="Y937" s="0" t="str">
        <f aca="false">IF(AB937=1,"Предпосевная обработка",IF(AB937=2,"Внесение удобрений",IF(AB937=3,"Уборка","Введите коректное значение")))</f>
        <v>Введите коректное значение</v>
      </c>
      <c r="Z937" s="0" t="s">
        <v>137</v>
      </c>
      <c r="AA937" s="86"/>
      <c r="AI937" s="88"/>
    </row>
    <row r="938" customFormat="false" ht="15" hidden="false" customHeight="false" outlineLevel="0" collapsed="false">
      <c r="A938" s="59" t="n">
        <v>936</v>
      </c>
      <c r="B938" s="0" t="s">
        <v>136</v>
      </c>
      <c r="C938" s="85" t="n">
        <v>4.5</v>
      </c>
      <c r="D938" s="86" t="n">
        <v>0.645</v>
      </c>
      <c r="E938" s="87" t="n">
        <f aca="false">D938/C938</f>
        <v>0.143333333333333</v>
      </c>
      <c r="F938" s="88" t="n">
        <f aca="false">IF(B938="Предпосевная обработка",300,IF(B938="Внесение удобрений",90,IF(B938="Уборка",1893,"Введите коректное значение")))</f>
        <v>300</v>
      </c>
      <c r="G938" s="88" t="n">
        <v>2007</v>
      </c>
      <c r="H938" s="87" t="n">
        <f aca="false">(F938/G938)*100</f>
        <v>14.9476831091181</v>
      </c>
      <c r="I938" s="88" t="n">
        <v>22</v>
      </c>
      <c r="J938" s="87" t="n">
        <f aca="false">C938*L938</f>
        <v>1.98</v>
      </c>
      <c r="K938" s="86" t="n">
        <f aca="false">J938*3.67</f>
        <v>7.2666</v>
      </c>
      <c r="L938" s="86" t="n">
        <v>0.44</v>
      </c>
      <c r="M938" s="87" t="n">
        <f aca="false">(N938*O938)+(P938+Q938+R938)</f>
        <v>1345.24</v>
      </c>
      <c r="N938" s="62" t="n">
        <v>268</v>
      </c>
      <c r="O938" s="0" t="n">
        <f aca="false">IF(Z938="Дизельное топливо",2.6,
 IF(Z938="Бензин",2.3,
 IF(Z938="Минеральные удобрения",0.89, IF(Z938="Пестициды",4.93,
 IF(Z938="Электроэнергия",0.5,"Введите коректное значение" )))))</f>
        <v>4.93</v>
      </c>
      <c r="P938" s="88" t="n">
        <v>15</v>
      </c>
      <c r="Q938" s="88" t="n">
        <v>2</v>
      </c>
      <c r="R938" s="88" t="n">
        <v>7</v>
      </c>
      <c r="S938" s="86" t="n">
        <f aca="false">M938+J938+E938+H938</f>
        <v>1362.31101644245</v>
      </c>
      <c r="T938" s="86"/>
      <c r="U938" s="87" t="n">
        <f aca="false">J938-S938</f>
        <v>-1360.33101644245</v>
      </c>
      <c r="V938" s="88" t="n">
        <v>61000</v>
      </c>
      <c r="W938" s="73" t="n">
        <v>6.09</v>
      </c>
      <c r="X938" s="87" t="n">
        <f aca="false">(W938+S938)/V938*100</f>
        <v>2.24328035482369</v>
      </c>
      <c r="Y938" s="0" t="str">
        <f aca="false">IF(AB938=1,"Предпосевная обработка",IF(AB938=2,"Внесение удобрений",IF(AB938=3,"Уборка","Введите коректное значение")))</f>
        <v>Введите коректное значение</v>
      </c>
      <c r="Z938" s="0" t="s">
        <v>138</v>
      </c>
      <c r="AA938" s="86"/>
      <c r="AI938" s="88"/>
    </row>
    <row r="939" customFormat="false" ht="15" hidden="false" customHeight="false" outlineLevel="0" collapsed="false">
      <c r="A939" s="59" t="n">
        <v>937</v>
      </c>
      <c r="B939" s="0" t="s">
        <v>132</v>
      </c>
      <c r="C939" s="85" t="n">
        <v>2.3</v>
      </c>
      <c r="D939" s="86" t="n">
        <v>0.645</v>
      </c>
      <c r="E939" s="87" t="n">
        <f aca="false">D939/C939</f>
        <v>0.280434782608696</v>
      </c>
      <c r="F939" s="88" t="n">
        <f aca="false">IF(B939="Предпосевная обработка",300,IF(B939="Внесение удобрений",90,IF(B939="Уборка",1893,"Введите коректное значение")))</f>
        <v>1893</v>
      </c>
      <c r="G939" s="88" t="n">
        <v>2230</v>
      </c>
      <c r="H939" s="87" t="n">
        <f aca="false">(F939/G939)*100</f>
        <v>84.8878923766816</v>
      </c>
      <c r="I939" s="88" t="n">
        <v>12</v>
      </c>
      <c r="J939" s="87" t="n">
        <f aca="false">C939*L939</f>
        <v>1.012</v>
      </c>
      <c r="K939" s="86" t="n">
        <f aca="false">J939*3.67</f>
        <v>3.71404</v>
      </c>
      <c r="L939" s="86" t="n">
        <v>0.44</v>
      </c>
      <c r="M939" s="87" t="n">
        <f aca="false">(N939*O939)+(P939+Q939+R939)</f>
        <v>1396.54</v>
      </c>
      <c r="N939" s="62" t="n">
        <v>278</v>
      </c>
      <c r="O939" s="0" t="n">
        <f aca="false">IF(Z939="Дизельное топливо",2.6,
 IF(Z939="Бензин",2.3,
 IF(Z939="Минеральные удобрения",0.89, IF(Z939="Пестициды",4.93,
 IF(Z939="Электроэнергия",0.5,"Введите коректное значение" )))))</f>
        <v>4.93</v>
      </c>
      <c r="P939" s="88" t="n">
        <v>15</v>
      </c>
      <c r="Q939" s="88" t="n">
        <v>2</v>
      </c>
      <c r="R939" s="88" t="n">
        <v>9</v>
      </c>
      <c r="S939" s="86" t="n">
        <f aca="false">M939+J939+E939+H939</f>
        <v>1482.72032715929</v>
      </c>
      <c r="T939" s="86"/>
      <c r="U939" s="87" t="n">
        <f aca="false">J939-S939</f>
        <v>-1481.70832715929</v>
      </c>
      <c r="V939" s="88" t="n">
        <v>60000</v>
      </c>
      <c r="W939" s="73" t="n">
        <v>4.756</v>
      </c>
      <c r="X939" s="87" t="n">
        <f aca="false">(W939+S939)/V939*100</f>
        <v>2.47912721193215</v>
      </c>
      <c r="Y939" s="0" t="str">
        <f aca="false">IF(AB939=1,"Предпосевная обработка",IF(AB939=2,"Внесение удобрений",IF(AB939=3,"Уборка","Введите коректное значение")))</f>
        <v>Введите коректное значение</v>
      </c>
      <c r="Z939" s="0" t="s">
        <v>138</v>
      </c>
      <c r="AA939" s="86"/>
      <c r="AI939" s="88"/>
    </row>
    <row r="940" customFormat="false" ht="15" hidden="false" customHeight="false" outlineLevel="0" collapsed="false">
      <c r="A940" s="59" t="n">
        <v>938</v>
      </c>
      <c r="B940" s="0" t="s">
        <v>134</v>
      </c>
      <c r="C940" s="85" t="n">
        <v>3.5</v>
      </c>
      <c r="D940" s="86" t="n">
        <v>0.645</v>
      </c>
      <c r="E940" s="87" t="n">
        <f aca="false">D940/C940</f>
        <v>0.184285714285714</v>
      </c>
      <c r="F940" s="88" t="n">
        <f aca="false">IF(B940="Предпосевная обработка",300,IF(B940="Внесение удобрений",90,IF(B940="Уборка",1893,"Введите коректное значение")))</f>
        <v>90</v>
      </c>
      <c r="G940" s="88" t="n">
        <v>2215</v>
      </c>
      <c r="H940" s="87" t="n">
        <f aca="false">(F940/G940)*100</f>
        <v>4.06320541760722</v>
      </c>
      <c r="I940" s="88" t="n">
        <v>12</v>
      </c>
      <c r="J940" s="87" t="n">
        <f aca="false">C940*L940</f>
        <v>1.54</v>
      </c>
      <c r="K940" s="86" t="n">
        <f aca="false">J940*3.67</f>
        <v>5.6518</v>
      </c>
      <c r="L940" s="86" t="n">
        <v>0.44</v>
      </c>
      <c r="M940" s="87" t="n">
        <f aca="false">(N940*O940)+(P940+Q940+R940)</f>
        <v>1489.14</v>
      </c>
      <c r="N940" s="62" t="n">
        <v>298</v>
      </c>
      <c r="O940" s="0" t="n">
        <f aca="false">IF(Z940="Дизельное топливо",2.6,
 IF(Z940="Бензин",2.3,
 IF(Z940="Минеральные удобрения",0.89, IF(Z940="Пестициды",4.93,
 IF(Z940="Электроэнергия",0.5,"Введите коректное значение" )))))</f>
        <v>4.93</v>
      </c>
      <c r="P940" s="88" t="n">
        <v>11</v>
      </c>
      <c r="Q940" s="88" t="n">
        <v>1</v>
      </c>
      <c r="R940" s="88" t="n">
        <v>8</v>
      </c>
      <c r="S940" s="86" t="n">
        <f aca="false">M940+J940+E940+H940</f>
        <v>1494.92749113189</v>
      </c>
      <c r="T940" s="86"/>
      <c r="U940" s="87" t="n">
        <f aca="false">J940-S940</f>
        <v>-1493.38749113189</v>
      </c>
      <c r="V940" s="88" t="n">
        <v>63000</v>
      </c>
      <c r="W940" s="73" t="n">
        <v>5.04</v>
      </c>
      <c r="X940" s="87" t="n">
        <f aca="false">(W940+S940)/V940*100</f>
        <v>2.38090077957443</v>
      </c>
      <c r="Y940" s="0" t="str">
        <f aca="false">IF(AB940=1,"Предпосевная обработка",IF(AB940=2,"Внесение удобрений",IF(AB940=3,"Уборка","Введите коректное значение")))</f>
        <v>Введите коректное значение</v>
      </c>
      <c r="Z940" s="0" t="s">
        <v>138</v>
      </c>
      <c r="AA940" s="86"/>
      <c r="AI940" s="88"/>
    </row>
    <row r="941" customFormat="false" ht="15" hidden="false" customHeight="false" outlineLevel="0" collapsed="false">
      <c r="A941" s="59" t="n">
        <v>939</v>
      </c>
      <c r="B941" s="0" t="s">
        <v>134</v>
      </c>
      <c r="C941" s="85" t="n">
        <v>1.2</v>
      </c>
      <c r="D941" s="86" t="n">
        <v>0.645</v>
      </c>
      <c r="E941" s="87" t="n">
        <f aca="false">D941/C941</f>
        <v>0.5375</v>
      </c>
      <c r="F941" s="88" t="n">
        <f aca="false">IF(B941="Предпосевная обработка",300,IF(B941="Внесение удобрений",90,IF(B941="Уборка",1893,"Введите коректное значение")))</f>
        <v>90</v>
      </c>
      <c r="G941" s="88" t="n">
        <v>2155</v>
      </c>
      <c r="H941" s="87" t="n">
        <f aca="false">(F941/G941)*100</f>
        <v>4.17633410672854</v>
      </c>
      <c r="I941" s="88" t="n">
        <v>28</v>
      </c>
      <c r="J941" s="87" t="n">
        <f aca="false">C941*L941</f>
        <v>0.528</v>
      </c>
      <c r="K941" s="86" t="n">
        <f aca="false">J941*3.67</f>
        <v>1.93776</v>
      </c>
      <c r="L941" s="86" t="n">
        <v>0.44</v>
      </c>
      <c r="M941" s="87" t="n">
        <f aca="false">(N941*O941)+(P941+Q941+R941)</f>
        <v>119.5</v>
      </c>
      <c r="N941" s="62" t="n">
        <v>203</v>
      </c>
      <c r="O941" s="0" t="n">
        <f aca="false">IF(Z941="Дизельное топливо",2.6,
 IF(Z941="Бензин",2.3,
 IF(Z941="Минеральные удобрения",0.89, IF(Z941="Пестициды",4.93,
 IF(Z941="Электроэнергия",0.5,"Введите коректное значение" )))))</f>
        <v>0.5</v>
      </c>
      <c r="P941" s="88" t="n">
        <v>10</v>
      </c>
      <c r="Q941" s="88" t="n">
        <v>1</v>
      </c>
      <c r="R941" s="88" t="n">
        <v>7</v>
      </c>
      <c r="S941" s="86" t="n">
        <f aca="false">M941+J941+E941+H941</f>
        <v>124.741834106729</v>
      </c>
      <c r="T941" s="86"/>
      <c r="U941" s="87" t="n">
        <f aca="false">J941-S941</f>
        <v>-124.213834106729</v>
      </c>
      <c r="V941" s="88" t="n">
        <v>54000</v>
      </c>
      <c r="W941" s="73" t="n">
        <v>5.822</v>
      </c>
      <c r="X941" s="87" t="n">
        <f aca="false">(W941+S941)/V941*100</f>
        <v>0.241784877975423</v>
      </c>
      <c r="Y941" s="0" t="str">
        <f aca="false">IF(AB941=1,"Предпосевная обработка",IF(AB941=2,"Внесение удобрений",IF(AB941=3,"Уборка","Введите коректное значение")))</f>
        <v>Введите коректное значение</v>
      </c>
      <c r="Z941" s="0" t="s">
        <v>139</v>
      </c>
      <c r="AA941" s="86"/>
      <c r="AI941" s="88"/>
    </row>
    <row r="942" customFormat="false" ht="15" hidden="false" customHeight="false" outlineLevel="0" collapsed="false">
      <c r="A942" s="59" t="n">
        <v>940</v>
      </c>
      <c r="B942" s="0" t="s">
        <v>132</v>
      </c>
      <c r="C942" s="85" t="n">
        <v>3.7</v>
      </c>
      <c r="D942" s="86" t="n">
        <v>0.645</v>
      </c>
      <c r="E942" s="87" t="n">
        <f aca="false">D942/C942</f>
        <v>0.174324324324324</v>
      </c>
      <c r="F942" s="88" t="n">
        <f aca="false">IF(B942="Предпосевная обработка",300,IF(B942="Внесение удобрений",90,IF(B942="Уборка",1893,"Введите коректное значение")))</f>
        <v>1893</v>
      </c>
      <c r="G942" s="88" t="n">
        <v>2306</v>
      </c>
      <c r="H942" s="87" t="n">
        <f aca="false">(F942/G942)*100</f>
        <v>82.0901994796184</v>
      </c>
      <c r="I942" s="88" t="n">
        <v>11</v>
      </c>
      <c r="J942" s="87" t="n">
        <f aca="false">C942*L942</f>
        <v>1.628</v>
      </c>
      <c r="K942" s="86" t="n">
        <f aca="false">J942*3.67</f>
        <v>5.97476</v>
      </c>
      <c r="L942" s="86" t="n">
        <v>0.44</v>
      </c>
      <c r="M942" s="87" t="n">
        <f aca="false">(N942*O942)+(P942+Q942+R942)</f>
        <v>972.49</v>
      </c>
      <c r="N942" s="62" t="n">
        <v>193</v>
      </c>
      <c r="O942" s="0" t="n">
        <f aca="false">IF(Z942="Дизельное топливо",2.6,
 IF(Z942="Бензин",2.3,
 IF(Z942="Минеральные удобрения",0.89, IF(Z942="Пестициды",4.93,
 IF(Z942="Электроэнергия",0.5,"Введите коректное значение" )))))</f>
        <v>4.93</v>
      </c>
      <c r="P942" s="88" t="n">
        <v>12</v>
      </c>
      <c r="Q942" s="88" t="n">
        <v>1</v>
      </c>
      <c r="R942" s="88" t="n">
        <v>8</v>
      </c>
      <c r="S942" s="86" t="n">
        <f aca="false">M942+J942+E942+H942</f>
        <v>1056.38252380394</v>
      </c>
      <c r="T942" s="86"/>
      <c r="U942" s="87" t="n">
        <f aca="false">J942-S942</f>
        <v>-1054.75452380394</v>
      </c>
      <c r="V942" s="88" t="n">
        <v>55000</v>
      </c>
      <c r="W942" s="73" t="n">
        <v>5.124</v>
      </c>
      <c r="X942" s="87" t="n">
        <f aca="false">(W942+S942)/V942*100</f>
        <v>1.93001186146171</v>
      </c>
      <c r="Y942" s="0" t="str">
        <f aca="false">IF(AB942=1,"Предпосевная обработка",IF(AB942=2,"Внесение удобрений",IF(AB942=3,"Уборка","Введите коректное значение")))</f>
        <v>Введите коректное значение</v>
      </c>
      <c r="Z942" s="0" t="s">
        <v>138</v>
      </c>
      <c r="AA942" s="86"/>
      <c r="AI942" s="88"/>
    </row>
    <row r="943" customFormat="false" ht="15" hidden="false" customHeight="false" outlineLevel="0" collapsed="false">
      <c r="A943" s="59" t="n">
        <v>941</v>
      </c>
      <c r="B943" s="0" t="s">
        <v>136</v>
      </c>
      <c r="C943" s="85" t="n">
        <v>2.3</v>
      </c>
      <c r="D943" s="86" t="n">
        <v>0.645</v>
      </c>
      <c r="E943" s="87" t="n">
        <f aca="false">D943/C943</f>
        <v>0.280434782608696</v>
      </c>
      <c r="F943" s="88" t="n">
        <f aca="false">IF(B943="Предпосевная обработка",300,IF(B943="Внесение удобрений",90,IF(B943="Уборка",1893,"Введите коректное значение")))</f>
        <v>300</v>
      </c>
      <c r="G943" s="88" t="n">
        <v>2329</v>
      </c>
      <c r="H943" s="87" t="n">
        <f aca="false">(F943/G943)*100</f>
        <v>12.881064834693</v>
      </c>
      <c r="I943" s="88" t="n">
        <v>12</v>
      </c>
      <c r="J943" s="87" t="n">
        <f aca="false">C943*L943</f>
        <v>1.012</v>
      </c>
      <c r="K943" s="86" t="n">
        <f aca="false">J943*3.67</f>
        <v>3.71404</v>
      </c>
      <c r="L943" s="86" t="n">
        <v>0.44</v>
      </c>
      <c r="M943" s="87" t="n">
        <f aca="false">(N943*O943)+(P943+Q943+R943)</f>
        <v>2114.32</v>
      </c>
      <c r="N943" s="62" t="n">
        <v>424</v>
      </c>
      <c r="O943" s="0" t="n">
        <f aca="false">IF(Z943="Дизельное топливо",2.6,
 IF(Z943="Бензин",2.3,
 IF(Z943="Минеральные удобрения",0.89, IF(Z943="Пестициды",4.93,
 IF(Z943="Электроэнергия",0.5,"Введите коректное значение" )))))</f>
        <v>4.93</v>
      </c>
      <c r="P943" s="88" t="n">
        <v>14</v>
      </c>
      <c r="Q943" s="88" t="n">
        <v>1</v>
      </c>
      <c r="R943" s="88" t="n">
        <v>9</v>
      </c>
      <c r="S943" s="86" t="n">
        <f aca="false">M943+J943+E943+H943</f>
        <v>2128.4934996173</v>
      </c>
      <c r="T943" s="86"/>
      <c r="U943" s="87" t="n">
        <f aca="false">J943-S943</f>
        <v>-2127.4814996173</v>
      </c>
      <c r="V943" s="88" t="n">
        <v>55000</v>
      </c>
      <c r="W943" s="73" t="n">
        <v>4.094</v>
      </c>
      <c r="X943" s="87" t="n">
        <f aca="false">(W943+S943)/V943*100</f>
        <v>3.877431817486</v>
      </c>
      <c r="Y943" s="0" t="str">
        <f aca="false">IF(AB943=1,"Предпосевная обработка",IF(AB943=2,"Внесение удобрений",IF(AB943=3,"Уборка","Введите коректное значение")))</f>
        <v>Введите коректное значение</v>
      </c>
      <c r="Z943" s="0" t="s">
        <v>138</v>
      </c>
      <c r="AA943" s="86"/>
      <c r="AI943" s="88"/>
    </row>
    <row r="944" customFormat="false" ht="15" hidden="false" customHeight="false" outlineLevel="0" collapsed="false">
      <c r="A944" s="59" t="n">
        <v>942</v>
      </c>
      <c r="B944" s="0" t="s">
        <v>132</v>
      </c>
      <c r="C944" s="85" t="n">
        <v>4.5</v>
      </c>
      <c r="D944" s="86" t="n">
        <v>0.645</v>
      </c>
      <c r="E944" s="87" t="n">
        <f aca="false">D944/C944</f>
        <v>0.143333333333333</v>
      </c>
      <c r="F944" s="88" t="n">
        <f aca="false">IF(B944="Предпосевная обработка",300,IF(B944="Внесение удобрений",90,IF(B944="Уборка",1893,"Введите коректное значение")))</f>
        <v>1893</v>
      </c>
      <c r="G944" s="88" t="n">
        <v>2005</v>
      </c>
      <c r="H944" s="87" t="n">
        <f aca="false">(F944/G944)*100</f>
        <v>94.4139650872818</v>
      </c>
      <c r="I944" s="88" t="n">
        <v>16</v>
      </c>
      <c r="J944" s="87" t="n">
        <f aca="false">C944*L944</f>
        <v>1.98</v>
      </c>
      <c r="K944" s="86" t="n">
        <f aca="false">J944*3.67</f>
        <v>7.2666</v>
      </c>
      <c r="L944" s="86" t="n">
        <v>0.44</v>
      </c>
      <c r="M944" s="87" t="n">
        <f aca="false">(N944*O944)+(P944+Q944+R944)</f>
        <v>1316.59</v>
      </c>
      <c r="N944" s="62" t="n">
        <v>263</v>
      </c>
      <c r="O944" s="0" t="n">
        <f aca="false">IF(Z944="Дизельное топливо",2.6,
 IF(Z944="Бензин",2.3,
 IF(Z944="Минеральные удобрения",0.89, IF(Z944="Пестициды",4.93,
 IF(Z944="Электроэнергия",0.5,"Введите коректное значение" )))))</f>
        <v>4.93</v>
      </c>
      <c r="P944" s="88" t="n">
        <v>12</v>
      </c>
      <c r="Q944" s="88" t="n">
        <v>1</v>
      </c>
      <c r="R944" s="88" t="n">
        <v>7</v>
      </c>
      <c r="S944" s="86" t="n">
        <f aca="false">M944+J944+E944+H944</f>
        <v>1413.12729842062</v>
      </c>
      <c r="T944" s="86"/>
      <c r="U944" s="87" t="n">
        <f aca="false">J944-S944</f>
        <v>-1411.14729842062</v>
      </c>
      <c r="V944" s="88" t="n">
        <v>52000</v>
      </c>
      <c r="W944" s="73" t="n">
        <v>4.59</v>
      </c>
      <c r="X944" s="87" t="n">
        <f aca="false">(W944+S944)/V944*100</f>
        <v>2.72637942003964</v>
      </c>
      <c r="Y944" s="0" t="str">
        <f aca="false">IF(AB944=1,"Предпосевная обработка",IF(AB944=2,"Внесение удобрений",IF(AB944=3,"Уборка","Введите коректное значение")))</f>
        <v>Введите коректное значение</v>
      </c>
      <c r="Z944" s="0" t="s">
        <v>138</v>
      </c>
      <c r="AA944" s="86"/>
      <c r="AI944" s="88"/>
    </row>
    <row r="945" customFormat="false" ht="15" hidden="false" customHeight="false" outlineLevel="0" collapsed="false">
      <c r="A945" s="59" t="n">
        <v>943</v>
      </c>
      <c r="B945" s="0" t="s">
        <v>134</v>
      </c>
      <c r="C945" s="85" t="n">
        <v>1.9</v>
      </c>
      <c r="D945" s="86" t="n">
        <v>0.645</v>
      </c>
      <c r="E945" s="87" t="n">
        <f aca="false">D945/C945</f>
        <v>0.339473684210526</v>
      </c>
      <c r="F945" s="88" t="n">
        <f aca="false">IF(B945="Предпосевная обработка",300,IF(B945="Внесение удобрений",90,IF(B945="Уборка",1893,"Введите коректное значение")))</f>
        <v>90</v>
      </c>
      <c r="G945" s="88" t="n">
        <v>2365</v>
      </c>
      <c r="H945" s="87" t="n">
        <f aca="false">(F945/G945)*100</f>
        <v>3.80549682875264</v>
      </c>
      <c r="I945" s="88" t="n">
        <v>21</v>
      </c>
      <c r="J945" s="87" t="n">
        <f aca="false">C945*L945</f>
        <v>0.836</v>
      </c>
      <c r="K945" s="86" t="n">
        <f aca="false">J945*3.67</f>
        <v>3.06812</v>
      </c>
      <c r="L945" s="86" t="n">
        <v>0.44</v>
      </c>
      <c r="M945" s="87" t="n">
        <f aca="false">(N945*O945)+(P945+Q945+R945)</f>
        <v>629.39</v>
      </c>
      <c r="N945" s="62" t="n">
        <v>123</v>
      </c>
      <c r="O945" s="0" t="n">
        <f aca="false">IF(Z945="Дизельное топливо",2.6,
 IF(Z945="Бензин",2.3,
 IF(Z945="Минеральные удобрения",0.89, IF(Z945="Пестициды",4.93,
 IF(Z945="Электроэнергия",0.5,"Введите коректное значение" )))))</f>
        <v>4.93</v>
      </c>
      <c r="P945" s="88" t="n">
        <v>14</v>
      </c>
      <c r="Q945" s="88" t="n">
        <v>2</v>
      </c>
      <c r="R945" s="88" t="n">
        <v>7</v>
      </c>
      <c r="S945" s="86" t="n">
        <f aca="false">M945+J945+E945+H945</f>
        <v>634.370970512963</v>
      </c>
      <c r="T945" s="86"/>
      <c r="U945" s="87" t="n">
        <f aca="false">J945-S945</f>
        <v>-633.534970512963</v>
      </c>
      <c r="V945" s="88" t="n">
        <v>47000</v>
      </c>
      <c r="W945" s="73" t="n">
        <v>5.642</v>
      </c>
      <c r="X945" s="87" t="n">
        <f aca="false">(W945+S945)/V945*100</f>
        <v>1.36172972449567</v>
      </c>
      <c r="Y945" s="0" t="str">
        <f aca="false">IF(AB945=1,"Предпосевная обработка",IF(AB945=2,"Внесение удобрений",IF(AB945=3,"Уборка","Введите коректное значение")))</f>
        <v>Введите коректное значение</v>
      </c>
      <c r="Z945" s="0" t="s">
        <v>138</v>
      </c>
      <c r="AA945" s="86"/>
      <c r="AI945" s="88"/>
    </row>
    <row r="946" customFormat="false" ht="15" hidden="false" customHeight="false" outlineLevel="0" collapsed="false">
      <c r="A946" s="59" t="n">
        <v>944</v>
      </c>
      <c r="B946" s="0" t="s">
        <v>136</v>
      </c>
      <c r="C946" s="85" t="n">
        <v>2.4</v>
      </c>
      <c r="D946" s="86" t="n">
        <v>0.645</v>
      </c>
      <c r="E946" s="87" t="n">
        <f aca="false">D946/C946</f>
        <v>0.26875</v>
      </c>
      <c r="F946" s="88" t="n">
        <f aca="false">IF(B946="Предпосевная обработка",300,IF(B946="Внесение удобрений",90,IF(B946="Уборка",1893,"Введите коректное значение")))</f>
        <v>300</v>
      </c>
      <c r="G946" s="88" t="n">
        <v>2436</v>
      </c>
      <c r="H946" s="87" t="n">
        <f aca="false">(F946/G946)*100</f>
        <v>12.3152709359606</v>
      </c>
      <c r="I946" s="88" t="n">
        <v>30</v>
      </c>
      <c r="J946" s="87" t="n">
        <f aca="false">C946*L946</f>
        <v>1.056</v>
      </c>
      <c r="K946" s="86" t="n">
        <f aca="false">J946*3.67</f>
        <v>3.87552</v>
      </c>
      <c r="L946" s="86" t="n">
        <v>0.44</v>
      </c>
      <c r="M946" s="87" t="n">
        <f aca="false">(N946*O946)+(P946+Q946+R946)</f>
        <v>375</v>
      </c>
      <c r="N946" s="62" t="n">
        <v>135</v>
      </c>
      <c r="O946" s="0" t="n">
        <f aca="false">IF(Z946="Дизельное топливо",2.6,
 IF(Z946="Бензин",2.3,
 IF(Z946="Минеральные удобрения",0.89, IF(Z946="Пестициды",4.93,
 IF(Z946="Электроэнергия",0.5,"Введите коректное значение" )))))</f>
        <v>2.6</v>
      </c>
      <c r="P946" s="88" t="n">
        <v>15</v>
      </c>
      <c r="Q946" s="88" t="n">
        <v>1</v>
      </c>
      <c r="R946" s="88" t="n">
        <v>8</v>
      </c>
      <c r="S946" s="86" t="n">
        <f aca="false">M946+J946+E946+H946</f>
        <v>388.640020935961</v>
      </c>
      <c r="T946" s="86"/>
      <c r="U946" s="87" t="n">
        <f aca="false">J946-S946</f>
        <v>-387.584020935961</v>
      </c>
      <c r="V946" s="88" t="n">
        <v>63000</v>
      </c>
      <c r="W946" s="73" t="n">
        <v>6.424</v>
      </c>
      <c r="X946" s="87" t="n">
        <f aca="false">(W946+S946)/V946*100</f>
        <v>0.627085747517398</v>
      </c>
      <c r="Y946" s="0" t="str">
        <f aca="false">IF(AB946=1,"Предпосевная обработка",IF(AB946=2,"Внесение удобрений",IF(AB946=3,"Уборка","Введите коректное значение")))</f>
        <v>Введите коректное значение</v>
      </c>
      <c r="Z946" s="0" t="s">
        <v>137</v>
      </c>
      <c r="AA946" s="86"/>
      <c r="AI946" s="88"/>
    </row>
    <row r="947" customFormat="false" ht="15" hidden="false" customHeight="false" outlineLevel="0" collapsed="false">
      <c r="A947" s="59" t="n">
        <v>945</v>
      </c>
      <c r="B947" s="0" t="s">
        <v>132</v>
      </c>
      <c r="C947" s="85" t="n">
        <v>1.1</v>
      </c>
      <c r="D947" s="86" t="n">
        <v>0.645</v>
      </c>
      <c r="E947" s="87" t="n">
        <f aca="false">D947/C947</f>
        <v>0.586363636363636</v>
      </c>
      <c r="F947" s="88" t="n">
        <f aca="false">IF(B947="Предпосевная обработка",300,IF(B947="Внесение удобрений",90,IF(B947="Уборка",1893,"Введите коректное значение")))</f>
        <v>1893</v>
      </c>
      <c r="G947" s="88" t="n">
        <v>2498</v>
      </c>
      <c r="H947" s="87" t="n">
        <f aca="false">(F947/G947)*100</f>
        <v>75.7806244995997</v>
      </c>
      <c r="I947" s="88" t="n">
        <v>21</v>
      </c>
      <c r="J947" s="87" t="n">
        <f aca="false">C947*L947</f>
        <v>0.484</v>
      </c>
      <c r="K947" s="86" t="n">
        <f aca="false">J947*3.67</f>
        <v>1.77628</v>
      </c>
      <c r="L947" s="86" t="n">
        <v>0.44</v>
      </c>
      <c r="M947" s="87" t="n">
        <f aca="false">(N947*O947)+(P947+Q947+R947)</f>
        <v>227.92</v>
      </c>
      <c r="N947" s="62" t="n">
        <v>228</v>
      </c>
      <c r="O947" s="0" t="n">
        <f aca="false">IF(Z947="Дизельное топливо",2.6,
 IF(Z947="Бензин",2.3,
 IF(Z947="Минеральные удобрения",0.89, IF(Z947="Пестициды",4.93,
 IF(Z947="Электроэнергия",0.5,"Введите коректное значение" )))))</f>
        <v>0.89</v>
      </c>
      <c r="P947" s="88" t="n">
        <v>14</v>
      </c>
      <c r="Q947" s="88" t="n">
        <v>2</v>
      </c>
      <c r="R947" s="88" t="n">
        <v>9</v>
      </c>
      <c r="S947" s="86" t="n">
        <f aca="false">M947+J947+E947+H947</f>
        <v>304.770988135963</v>
      </c>
      <c r="T947" s="86"/>
      <c r="U947" s="87" t="n">
        <f aca="false">J947-S947</f>
        <v>-304.286988135963</v>
      </c>
      <c r="V947" s="88" t="n">
        <v>62000</v>
      </c>
      <c r="W947" s="73" t="n">
        <v>5.915</v>
      </c>
      <c r="X947" s="87" t="n">
        <f aca="false">(W947+S947)/V947*100</f>
        <v>0.50110643247736</v>
      </c>
      <c r="Y947" s="0" t="str">
        <f aca="false">IF(AB947=1,"Предпосевная обработка",IF(AB947=2,"Внесение удобрений",IF(AB947=3,"Уборка","Введите коректное значение")))</f>
        <v>Введите коректное значение</v>
      </c>
      <c r="Z947" s="0" t="s">
        <v>133</v>
      </c>
      <c r="AA947" s="86"/>
      <c r="AI947" s="88"/>
    </row>
    <row r="948" customFormat="false" ht="15" hidden="false" customHeight="false" outlineLevel="0" collapsed="false">
      <c r="A948" s="59" t="n">
        <v>946</v>
      </c>
      <c r="B948" s="0" t="s">
        <v>132</v>
      </c>
      <c r="C948" s="85" t="n">
        <v>2</v>
      </c>
      <c r="D948" s="86" t="n">
        <v>0.645</v>
      </c>
      <c r="E948" s="87" t="n">
        <f aca="false">D948/C948</f>
        <v>0.3225</v>
      </c>
      <c r="F948" s="88" t="n">
        <f aca="false">IF(B948="Предпосевная обработка",300,IF(B948="Внесение удобрений",90,IF(B948="Уборка",1893,"Введите коректное значение")))</f>
        <v>1893</v>
      </c>
      <c r="G948" s="88" t="n">
        <v>2314</v>
      </c>
      <c r="H948" s="87" t="n">
        <f aca="false">(F948/G948)*100</f>
        <v>81.8063958513397</v>
      </c>
      <c r="I948" s="88" t="n">
        <v>29</v>
      </c>
      <c r="J948" s="87" t="n">
        <f aca="false">C948*L948</f>
        <v>0.88</v>
      </c>
      <c r="K948" s="86" t="n">
        <f aca="false">J948*3.67</f>
        <v>3.2296</v>
      </c>
      <c r="L948" s="86" t="n">
        <v>0.44</v>
      </c>
      <c r="M948" s="87" t="n">
        <f aca="false">(N948*O948)+(P948+Q948+R948)</f>
        <v>180.2</v>
      </c>
      <c r="N948" s="62" t="n">
        <v>180</v>
      </c>
      <c r="O948" s="0" t="n">
        <f aca="false">IF(Z948="Дизельное топливо",2.6,
 IF(Z948="Бензин",2.3,
 IF(Z948="Минеральные удобрения",0.89, IF(Z948="Пестициды",4.93,
 IF(Z948="Электроэнергия",0.5,"Введите коректное значение" )))))</f>
        <v>0.89</v>
      </c>
      <c r="P948" s="88" t="n">
        <v>10</v>
      </c>
      <c r="Q948" s="88" t="n">
        <v>1</v>
      </c>
      <c r="R948" s="88" t="n">
        <v>9</v>
      </c>
      <c r="S948" s="86" t="n">
        <f aca="false">M948+J948+E948+H948</f>
        <v>263.20889585134</v>
      </c>
      <c r="T948" s="86"/>
      <c r="U948" s="87" t="n">
        <f aca="false">J948-S948</f>
        <v>-262.32889585134</v>
      </c>
      <c r="V948" s="88" t="n">
        <v>57000</v>
      </c>
      <c r="W948" s="73" t="n">
        <v>6.612</v>
      </c>
      <c r="X948" s="87" t="n">
        <f aca="false">(W948+S948)/V948*100</f>
        <v>0.473369992721649</v>
      </c>
      <c r="Y948" s="0" t="str">
        <f aca="false">IF(AB948=1,"Предпосевная обработка",IF(AB948=2,"Внесение удобрений",IF(AB948=3,"Уборка","Введите коректное значение")))</f>
        <v>Введите коректное значение</v>
      </c>
      <c r="Z948" s="0" t="s">
        <v>133</v>
      </c>
      <c r="AA948" s="86"/>
      <c r="AI948" s="88"/>
    </row>
    <row r="949" customFormat="false" ht="15" hidden="false" customHeight="false" outlineLevel="0" collapsed="false">
      <c r="A949" s="59" t="n">
        <v>947</v>
      </c>
      <c r="B949" s="0" t="s">
        <v>136</v>
      </c>
      <c r="C949" s="85" t="n">
        <v>1</v>
      </c>
      <c r="D949" s="86" t="n">
        <v>0.645</v>
      </c>
      <c r="E949" s="87" t="n">
        <f aca="false">D949/C949</f>
        <v>0.645</v>
      </c>
      <c r="F949" s="88" t="n">
        <f aca="false">IF(B949="Предпосевная обработка",300,IF(B949="Внесение удобрений",90,IF(B949="Уборка",1893,"Введите коректное значение")))</f>
        <v>300</v>
      </c>
      <c r="G949" s="88" t="n">
        <v>2035</v>
      </c>
      <c r="H949" s="87" t="n">
        <f aca="false">(F949/G949)*100</f>
        <v>14.7420147420147</v>
      </c>
      <c r="I949" s="88" t="n">
        <v>17</v>
      </c>
      <c r="J949" s="87" t="n">
        <f aca="false">C949*L949</f>
        <v>0.44</v>
      </c>
      <c r="K949" s="86" t="n">
        <f aca="false">J949*3.67</f>
        <v>1.6148</v>
      </c>
      <c r="L949" s="86" t="n">
        <v>0.44</v>
      </c>
      <c r="M949" s="87" t="n">
        <f aca="false">(N949*O949)+(P949+Q949+R949)</f>
        <v>466.2</v>
      </c>
      <c r="N949" s="62" t="n">
        <v>194</v>
      </c>
      <c r="O949" s="0" t="n">
        <f aca="false">IF(Z949="Дизельное топливо",2.6,
 IF(Z949="Бензин",2.3,
 IF(Z949="Минеральные удобрения",0.89, IF(Z949="Пестициды",4.93,
 IF(Z949="Электроэнергия",0.5,"Введите коректное значение" )))))</f>
        <v>2.3</v>
      </c>
      <c r="P949" s="88" t="n">
        <v>10</v>
      </c>
      <c r="Q949" s="88" t="n">
        <v>2</v>
      </c>
      <c r="R949" s="88" t="n">
        <v>8</v>
      </c>
      <c r="S949" s="86" t="n">
        <f aca="false">M949+J949+E949+H949</f>
        <v>482.027014742015</v>
      </c>
      <c r="T949" s="86"/>
      <c r="U949" s="87" t="n">
        <f aca="false">J949-S949</f>
        <v>-481.587014742015</v>
      </c>
      <c r="V949" s="88" t="n">
        <v>52000</v>
      </c>
      <c r="W949" s="73" t="n">
        <v>4.45</v>
      </c>
      <c r="X949" s="87" t="n">
        <f aca="false">(W949+S949)/V949*100</f>
        <v>0.935532720657721</v>
      </c>
      <c r="Y949" s="0" t="str">
        <f aca="false">IF(AB949=1,"Предпосевная обработка",IF(AB949=2,"Внесение удобрений",IF(AB949=3,"Уборка","Введите коректное значение")))</f>
        <v>Введите коректное значение</v>
      </c>
      <c r="Z949" s="0" t="s">
        <v>135</v>
      </c>
      <c r="AA949" s="86"/>
      <c r="AI949" s="88"/>
    </row>
    <row r="950" customFormat="false" ht="15" hidden="false" customHeight="false" outlineLevel="0" collapsed="false">
      <c r="A950" s="59" t="n">
        <v>948</v>
      </c>
      <c r="B950" s="0" t="s">
        <v>132</v>
      </c>
      <c r="C950" s="85" t="n">
        <v>1.3</v>
      </c>
      <c r="D950" s="86" t="n">
        <v>0.645</v>
      </c>
      <c r="E950" s="87" t="n">
        <f aca="false">D950/C950</f>
        <v>0.496153846153846</v>
      </c>
      <c r="F950" s="88" t="n">
        <f aca="false">IF(B950="Предпосевная обработка",300,IF(B950="Внесение удобрений",90,IF(B950="Уборка",1893,"Введите коректное значение")))</f>
        <v>1893</v>
      </c>
      <c r="G950" s="88" t="n">
        <v>2300</v>
      </c>
      <c r="H950" s="87" t="n">
        <f aca="false">(F950/G950)*100</f>
        <v>82.304347826087</v>
      </c>
      <c r="I950" s="88" t="n">
        <v>22</v>
      </c>
      <c r="J950" s="87" t="n">
        <f aca="false">C950*L950</f>
        <v>0.572</v>
      </c>
      <c r="K950" s="86" t="n">
        <f aca="false">J950*3.67</f>
        <v>2.09924</v>
      </c>
      <c r="L950" s="86" t="n">
        <v>0.44</v>
      </c>
      <c r="M950" s="87" t="n">
        <f aca="false">(N950*O950)+(P950+Q950+R950)</f>
        <v>212</v>
      </c>
      <c r="N950" s="62" t="n">
        <v>382</v>
      </c>
      <c r="O950" s="0" t="n">
        <f aca="false">IF(Z950="Дизельное топливо",2.6,
 IF(Z950="Бензин",2.3,
 IF(Z950="Минеральные удобрения",0.89, IF(Z950="Пестициды",4.93,
 IF(Z950="Электроэнергия",0.5,"Введите коректное значение" )))))</f>
        <v>0.5</v>
      </c>
      <c r="P950" s="88" t="n">
        <v>13</v>
      </c>
      <c r="Q950" s="88" t="n">
        <v>1</v>
      </c>
      <c r="R950" s="88" t="n">
        <v>7</v>
      </c>
      <c r="S950" s="86" t="n">
        <f aca="false">M950+J950+E950+H950</f>
        <v>295.372501672241</v>
      </c>
      <c r="T950" s="86"/>
      <c r="U950" s="87" t="n">
        <f aca="false">J950-S950</f>
        <v>-294.800501672241</v>
      </c>
      <c r="V950" s="88" t="n">
        <v>56000</v>
      </c>
      <c r="W950" s="73" t="n">
        <v>5.916</v>
      </c>
      <c r="X950" s="87" t="n">
        <f aca="false">(W950+S950)/V950*100</f>
        <v>0.538015181557573</v>
      </c>
      <c r="Y950" s="0" t="str">
        <f aca="false">IF(AB950=1,"Предпосевная обработка",IF(AB950=2,"Внесение удобрений",IF(AB950=3,"Уборка","Введите коректное значение")))</f>
        <v>Введите коректное значение</v>
      </c>
      <c r="Z950" s="0" t="s">
        <v>139</v>
      </c>
      <c r="AA950" s="86"/>
      <c r="AI950" s="88"/>
    </row>
    <row r="951" customFormat="false" ht="15" hidden="false" customHeight="false" outlineLevel="0" collapsed="false">
      <c r="A951" s="59" t="n">
        <v>949</v>
      </c>
      <c r="B951" s="0" t="s">
        <v>134</v>
      </c>
      <c r="C951" s="85" t="n">
        <v>1.6</v>
      </c>
      <c r="D951" s="86" t="n">
        <v>0.645</v>
      </c>
      <c r="E951" s="87" t="n">
        <f aca="false">D951/C951</f>
        <v>0.403125</v>
      </c>
      <c r="F951" s="88" t="n">
        <f aca="false">IF(B951="Предпосевная обработка",300,IF(B951="Внесение удобрений",90,IF(B951="Уборка",1893,"Введите коректное значение")))</f>
        <v>90</v>
      </c>
      <c r="G951" s="88" t="n">
        <v>2049</v>
      </c>
      <c r="H951" s="87" t="n">
        <f aca="false">(F951/G951)*100</f>
        <v>4.39238653001464</v>
      </c>
      <c r="I951" s="88" t="n">
        <v>26</v>
      </c>
      <c r="J951" s="87" t="n">
        <f aca="false">C951*L951</f>
        <v>0.704</v>
      </c>
      <c r="K951" s="86" t="n">
        <f aca="false">J951*3.67</f>
        <v>2.58368</v>
      </c>
      <c r="L951" s="86" t="n">
        <v>0.44</v>
      </c>
      <c r="M951" s="87" t="n">
        <f aca="false">(N951*O951)+(P951+Q951+R951)</f>
        <v>1034.58</v>
      </c>
      <c r="N951" s="62" t="n">
        <v>206</v>
      </c>
      <c r="O951" s="0" t="n">
        <f aca="false">IF(Z951="Дизельное топливо",2.6,
 IF(Z951="Бензин",2.3,
 IF(Z951="Минеральные удобрения",0.89, IF(Z951="Пестициды",4.93,
 IF(Z951="Электроэнергия",0.5,"Введите коректное значение" )))))</f>
        <v>4.93</v>
      </c>
      <c r="P951" s="88" t="n">
        <v>11</v>
      </c>
      <c r="Q951" s="88" t="n">
        <v>1</v>
      </c>
      <c r="R951" s="88" t="n">
        <v>7</v>
      </c>
      <c r="S951" s="86" t="n">
        <f aca="false">M951+J951+E951+H951</f>
        <v>1040.07951153001</v>
      </c>
      <c r="T951" s="86"/>
      <c r="U951" s="87" t="n">
        <f aca="false">J951-S951</f>
        <v>-1039.37551153001</v>
      </c>
      <c r="V951" s="88" t="n">
        <v>56000</v>
      </c>
      <c r="W951" s="73" t="n">
        <v>6.319</v>
      </c>
      <c r="X951" s="87" t="n">
        <f aca="false">(W951+S951)/V951*100</f>
        <v>1.86856877058931</v>
      </c>
      <c r="Y951" s="0" t="str">
        <f aca="false">IF(AB951=1,"Предпосевная обработка",IF(AB951=2,"Внесение удобрений",IF(AB951=3,"Уборка","Введите коректное значение")))</f>
        <v>Введите коректное значение</v>
      </c>
      <c r="Z951" s="0" t="s">
        <v>138</v>
      </c>
      <c r="AA951" s="86"/>
      <c r="AI951" s="88"/>
    </row>
    <row r="952" customFormat="false" ht="15" hidden="false" customHeight="false" outlineLevel="0" collapsed="false">
      <c r="A952" s="59" t="n">
        <v>950</v>
      </c>
      <c r="B952" s="0" t="s">
        <v>134</v>
      </c>
      <c r="C952" s="85" t="n">
        <v>1.7</v>
      </c>
      <c r="D952" s="86" t="n">
        <v>0.645</v>
      </c>
      <c r="E952" s="87" t="n">
        <f aca="false">D952/C952</f>
        <v>0.379411764705882</v>
      </c>
      <c r="F952" s="88" t="n">
        <f aca="false">IF(B952="Предпосевная обработка",300,IF(B952="Внесение удобрений",90,IF(B952="Уборка",1893,"Введите коректное значение")))</f>
        <v>90</v>
      </c>
      <c r="G952" s="88" t="n">
        <v>2376</v>
      </c>
      <c r="H952" s="87" t="n">
        <f aca="false">(F952/G952)*100</f>
        <v>3.78787878787879</v>
      </c>
      <c r="I952" s="88" t="n">
        <v>12</v>
      </c>
      <c r="J952" s="87" t="n">
        <f aca="false">C952*L952</f>
        <v>0.748</v>
      </c>
      <c r="K952" s="86" t="n">
        <f aca="false">J952*3.67</f>
        <v>2.74516</v>
      </c>
      <c r="L952" s="86" t="n">
        <v>0.44</v>
      </c>
      <c r="M952" s="87" t="n">
        <f aca="false">(N952*O952)+(P952+Q952+R952)</f>
        <v>615.8</v>
      </c>
      <c r="N952" s="62" t="n">
        <v>228</v>
      </c>
      <c r="O952" s="0" t="n">
        <f aca="false">IF(Z952="Дизельное топливо",2.6,
 IF(Z952="Бензин",2.3,
 IF(Z952="Минеральные удобрения",0.89, IF(Z952="Пестициды",4.93,
 IF(Z952="Электроэнергия",0.5,"Введите коректное значение" )))))</f>
        <v>2.6</v>
      </c>
      <c r="P952" s="88" t="n">
        <v>13</v>
      </c>
      <c r="Q952" s="88" t="n">
        <v>2</v>
      </c>
      <c r="R952" s="88" t="n">
        <v>8</v>
      </c>
      <c r="S952" s="86" t="n">
        <f aca="false">M952+J952+E952+H952</f>
        <v>620.715290552585</v>
      </c>
      <c r="T952" s="86"/>
      <c r="U952" s="87" t="n">
        <f aca="false">J952-S952</f>
        <v>-619.967290552585</v>
      </c>
      <c r="V952" s="88" t="n">
        <v>48000</v>
      </c>
      <c r="W952" s="73" t="n">
        <v>4.459</v>
      </c>
      <c r="X952" s="87" t="n">
        <f aca="false">(W952+S952)/V952*100</f>
        <v>1.30244643865122</v>
      </c>
      <c r="Y952" s="0" t="str">
        <f aca="false">IF(AB952=1,"Предпосевная обработка",IF(AB952=2,"Внесение удобрений",IF(AB952=3,"Уборка","Введите коректное значение")))</f>
        <v>Введите коректное значение</v>
      </c>
      <c r="Z952" s="0" t="s">
        <v>137</v>
      </c>
      <c r="AA952" s="86"/>
      <c r="AI952" s="88"/>
    </row>
    <row r="953" customFormat="false" ht="15" hidden="false" customHeight="false" outlineLevel="0" collapsed="false">
      <c r="A953" s="59" t="n">
        <v>951</v>
      </c>
      <c r="B953" s="0" t="s">
        <v>136</v>
      </c>
      <c r="C953" s="85" t="n">
        <v>3.2</v>
      </c>
      <c r="D953" s="86" t="n">
        <v>0.645</v>
      </c>
      <c r="E953" s="87" t="n">
        <f aca="false">D953/C953</f>
        <v>0.2015625</v>
      </c>
      <c r="F953" s="88" t="n">
        <f aca="false">IF(B953="Предпосевная обработка",300,IF(B953="Внесение удобрений",90,IF(B953="Уборка",1893,"Введите коректное значение")))</f>
        <v>300</v>
      </c>
      <c r="G953" s="88" t="n">
        <v>2303</v>
      </c>
      <c r="H953" s="87" t="n">
        <f aca="false">(F953/G953)*100</f>
        <v>13.0264871906209</v>
      </c>
      <c r="I953" s="88" t="n">
        <v>25</v>
      </c>
      <c r="J953" s="87" t="n">
        <f aca="false">C953*L953</f>
        <v>1.408</v>
      </c>
      <c r="K953" s="86" t="n">
        <f aca="false">J953*3.67</f>
        <v>5.16736</v>
      </c>
      <c r="L953" s="86" t="n">
        <v>0.44</v>
      </c>
      <c r="M953" s="87" t="n">
        <f aca="false">(N953*O953)+(P953+Q953+R953)</f>
        <v>1824.38</v>
      </c>
      <c r="N953" s="62" t="n">
        <v>366</v>
      </c>
      <c r="O953" s="0" t="n">
        <f aca="false">IF(Z953="Дизельное топливо",2.6,
 IF(Z953="Бензин",2.3,
 IF(Z953="Минеральные удобрения",0.89, IF(Z953="Пестициды",4.93,
 IF(Z953="Электроэнергия",0.5,"Введите коректное значение" )))))</f>
        <v>4.93</v>
      </c>
      <c r="P953" s="88" t="n">
        <v>10</v>
      </c>
      <c r="Q953" s="88" t="n">
        <v>1</v>
      </c>
      <c r="R953" s="88" t="n">
        <v>9</v>
      </c>
      <c r="S953" s="86" t="n">
        <f aca="false">M953+J953+E953+H953</f>
        <v>1839.01604969062</v>
      </c>
      <c r="T953" s="86"/>
      <c r="U953" s="87" t="n">
        <f aca="false">J953-S953</f>
        <v>-1837.60804969062</v>
      </c>
      <c r="V953" s="88" t="n">
        <v>59000</v>
      </c>
      <c r="W953" s="73" t="n">
        <v>4.136</v>
      </c>
      <c r="X953" s="87" t="n">
        <f aca="false">(W953+S953)/V953*100</f>
        <v>3.12398652489936</v>
      </c>
      <c r="Y953" s="0" t="str">
        <f aca="false">IF(AB953=1,"Предпосевная обработка",IF(AB953=2,"Внесение удобрений",IF(AB953=3,"Уборка","Введите коректное значение")))</f>
        <v>Введите коректное значение</v>
      </c>
      <c r="Z953" s="0" t="s">
        <v>138</v>
      </c>
      <c r="AA953" s="86"/>
      <c r="AI953" s="88"/>
    </row>
    <row r="954" customFormat="false" ht="15" hidden="false" customHeight="false" outlineLevel="0" collapsed="false">
      <c r="A954" s="59" t="n">
        <v>952</v>
      </c>
      <c r="B954" s="0" t="s">
        <v>132</v>
      </c>
      <c r="C954" s="85" t="n">
        <v>1.7</v>
      </c>
      <c r="D954" s="86" t="n">
        <v>0.645</v>
      </c>
      <c r="E954" s="87" t="n">
        <f aca="false">D954/C954</f>
        <v>0.379411764705882</v>
      </c>
      <c r="F954" s="88" t="n">
        <f aca="false">IF(B954="Предпосевная обработка",300,IF(B954="Внесение удобрений",90,IF(B954="Уборка",1893,"Введите коректное значение")))</f>
        <v>1893</v>
      </c>
      <c r="G954" s="88" t="n">
        <v>2443</v>
      </c>
      <c r="H954" s="87" t="n">
        <f aca="false">(F954/G954)*100</f>
        <v>77.4866966844044</v>
      </c>
      <c r="I954" s="88" t="n">
        <v>20</v>
      </c>
      <c r="J954" s="87" t="n">
        <f aca="false">C954*L954</f>
        <v>0.748</v>
      </c>
      <c r="K954" s="86" t="n">
        <f aca="false">J954*3.67</f>
        <v>2.74516</v>
      </c>
      <c r="L954" s="86" t="n">
        <v>0.44</v>
      </c>
      <c r="M954" s="87" t="n">
        <f aca="false">(N954*O954)+(P954+Q954+R954)</f>
        <v>487.4</v>
      </c>
      <c r="N954" s="62" t="n">
        <v>179</v>
      </c>
      <c r="O954" s="0" t="n">
        <f aca="false">IF(Z954="Дизельное топливо",2.6,
 IF(Z954="Бензин",2.3,
 IF(Z954="Минеральные удобрения",0.89, IF(Z954="Пестициды",4.93,
 IF(Z954="Электроэнергия",0.5,"Введите коректное значение" )))))</f>
        <v>2.6</v>
      </c>
      <c r="P954" s="88" t="n">
        <v>12</v>
      </c>
      <c r="Q954" s="88" t="n">
        <v>1</v>
      </c>
      <c r="R954" s="88" t="n">
        <v>9</v>
      </c>
      <c r="S954" s="86" t="n">
        <f aca="false">M954+J954+E954+H954</f>
        <v>566.01410844911</v>
      </c>
      <c r="T954" s="86"/>
      <c r="U954" s="87" t="n">
        <f aca="false">J954-S954</f>
        <v>-565.26610844911</v>
      </c>
      <c r="V954" s="88" t="n">
        <v>53000</v>
      </c>
      <c r="W954" s="73" t="n">
        <v>5.368</v>
      </c>
      <c r="X954" s="87" t="n">
        <f aca="false">(W954+S954)/V954*100</f>
        <v>1.07807944990398</v>
      </c>
      <c r="Y954" s="0" t="str">
        <f aca="false">IF(AB954=1,"Предпосевная обработка",IF(AB954=2,"Внесение удобрений",IF(AB954=3,"Уборка","Введите коректное значение")))</f>
        <v>Введите коректное значение</v>
      </c>
      <c r="Z954" s="0" t="s">
        <v>137</v>
      </c>
      <c r="AA954" s="86"/>
      <c r="AI954" s="88"/>
    </row>
    <row r="955" customFormat="false" ht="15" hidden="false" customHeight="false" outlineLevel="0" collapsed="false">
      <c r="A955" s="59" t="n">
        <v>953</v>
      </c>
      <c r="B955" s="0" t="s">
        <v>134</v>
      </c>
      <c r="C955" s="85" t="n">
        <v>1.3</v>
      </c>
      <c r="D955" s="86" t="n">
        <v>0.645</v>
      </c>
      <c r="E955" s="87" t="n">
        <f aca="false">D955/C955</f>
        <v>0.496153846153846</v>
      </c>
      <c r="F955" s="88" t="n">
        <f aca="false">IF(B955="Предпосевная обработка",300,IF(B955="Внесение удобрений",90,IF(B955="Уборка",1893,"Введите коректное значение")))</f>
        <v>90</v>
      </c>
      <c r="G955" s="88" t="n">
        <v>2228</v>
      </c>
      <c r="H955" s="87" t="n">
        <f aca="false">(F955/G955)*100</f>
        <v>4.0394973070018</v>
      </c>
      <c r="I955" s="88" t="n">
        <v>21</v>
      </c>
      <c r="J955" s="87" t="n">
        <f aca="false">C955*L955</f>
        <v>0.572</v>
      </c>
      <c r="K955" s="86" t="n">
        <f aca="false">J955*3.67</f>
        <v>2.09924</v>
      </c>
      <c r="L955" s="86" t="n">
        <v>0.44</v>
      </c>
      <c r="M955" s="87" t="n">
        <f aca="false">(N955*O955)+(P955+Q955+R955)</f>
        <v>396.02</v>
      </c>
      <c r="N955" s="62" t="n">
        <v>418</v>
      </c>
      <c r="O955" s="0" t="n">
        <f aca="false">IF(Z955="Дизельное топливо",2.6,
 IF(Z955="Бензин",2.3,
 IF(Z955="Минеральные удобрения",0.89, IF(Z955="Пестициды",4.93,
 IF(Z955="Электроэнергия",0.5,"Введите коректное значение" )))))</f>
        <v>0.89</v>
      </c>
      <c r="P955" s="88" t="n">
        <v>13</v>
      </c>
      <c r="Q955" s="88" t="n">
        <v>2</v>
      </c>
      <c r="R955" s="88" t="n">
        <v>9</v>
      </c>
      <c r="S955" s="86" t="n">
        <f aca="false">M955+J955+E955+H955</f>
        <v>401.127651153156</v>
      </c>
      <c r="T955" s="86"/>
      <c r="U955" s="87" t="n">
        <f aca="false">J955-S955</f>
        <v>-400.555651153156</v>
      </c>
      <c r="V955" s="88" t="n">
        <v>54000</v>
      </c>
      <c r="W955" s="73" t="n">
        <v>4.048</v>
      </c>
      <c r="X955" s="87" t="n">
        <f aca="false">(W955+S955)/V955*100</f>
        <v>0.750325279913251</v>
      </c>
      <c r="Y955" s="0" t="str">
        <f aca="false">IF(AB955=1,"Предпосевная обработка",IF(AB955=2,"Внесение удобрений",IF(AB955=3,"Уборка","Введите коректное значение")))</f>
        <v>Введите коректное значение</v>
      </c>
      <c r="Z955" s="0" t="s">
        <v>133</v>
      </c>
      <c r="AA955" s="86"/>
      <c r="AI955" s="88"/>
    </row>
    <row r="956" customFormat="false" ht="15" hidden="false" customHeight="false" outlineLevel="0" collapsed="false">
      <c r="A956" s="59" t="n">
        <v>954</v>
      </c>
      <c r="B956" s="0" t="s">
        <v>134</v>
      </c>
      <c r="C956" s="85" t="n">
        <v>2.2</v>
      </c>
      <c r="D956" s="86" t="n">
        <v>0.645</v>
      </c>
      <c r="E956" s="87" t="n">
        <f aca="false">D956/C956</f>
        <v>0.293181818181818</v>
      </c>
      <c r="F956" s="88" t="n">
        <f aca="false">IF(B956="Предпосевная обработка",300,IF(B956="Внесение удобрений",90,IF(B956="Уборка",1893,"Введите коректное значение")))</f>
        <v>90</v>
      </c>
      <c r="G956" s="88" t="n">
        <v>2293</v>
      </c>
      <c r="H956" s="87" t="n">
        <f aca="false">(F956/G956)*100</f>
        <v>3.92498909725251</v>
      </c>
      <c r="I956" s="88" t="n">
        <v>14</v>
      </c>
      <c r="J956" s="87" t="n">
        <f aca="false">C956*L956</f>
        <v>0.968</v>
      </c>
      <c r="K956" s="86" t="n">
        <f aca="false">J956*3.67</f>
        <v>3.55256</v>
      </c>
      <c r="L956" s="86" t="n">
        <v>0.44</v>
      </c>
      <c r="M956" s="87" t="n">
        <f aca="false">(N956*O956)+(P956+Q956+R956)</f>
        <v>90.5</v>
      </c>
      <c r="N956" s="62" t="n">
        <v>141</v>
      </c>
      <c r="O956" s="0" t="n">
        <f aca="false">IF(Z956="Дизельное топливо",2.6,
 IF(Z956="Бензин",2.3,
 IF(Z956="Минеральные удобрения",0.89, IF(Z956="Пестициды",4.93,
 IF(Z956="Электроэнергия",0.5,"Введите коректное значение" )))))</f>
        <v>0.5</v>
      </c>
      <c r="P956" s="88" t="n">
        <v>10</v>
      </c>
      <c r="Q956" s="88" t="n">
        <v>1</v>
      </c>
      <c r="R956" s="88" t="n">
        <v>9</v>
      </c>
      <c r="S956" s="86" t="n">
        <f aca="false">M956+J956+E956+H956</f>
        <v>95.6861709154343</v>
      </c>
      <c r="T956" s="86"/>
      <c r="U956" s="87" t="n">
        <f aca="false">J956-S956</f>
        <v>-94.7181709154343</v>
      </c>
      <c r="V956" s="88" t="n">
        <v>50000</v>
      </c>
      <c r="W956" s="73" t="n">
        <v>5.246</v>
      </c>
      <c r="X956" s="87" t="n">
        <f aca="false">(W956+S956)/V956*100</f>
        <v>0.201864341830869</v>
      </c>
      <c r="Y956" s="0" t="str">
        <f aca="false">IF(AB956=1,"Предпосевная обработка",IF(AB956=2,"Внесение удобрений",IF(AB956=3,"Уборка","Введите коректное значение")))</f>
        <v>Введите коректное значение</v>
      </c>
      <c r="Z956" s="0" t="s">
        <v>139</v>
      </c>
      <c r="AA956" s="86"/>
      <c r="AI956" s="88"/>
    </row>
    <row r="957" customFormat="false" ht="15" hidden="false" customHeight="false" outlineLevel="0" collapsed="false">
      <c r="A957" s="59" t="n">
        <v>955</v>
      </c>
      <c r="B957" s="0" t="s">
        <v>136</v>
      </c>
      <c r="C957" s="85" t="n">
        <v>1.7</v>
      </c>
      <c r="D957" s="86" t="n">
        <v>0.645</v>
      </c>
      <c r="E957" s="87" t="n">
        <f aca="false">D957/C957</f>
        <v>0.379411764705882</v>
      </c>
      <c r="F957" s="88" t="n">
        <f aca="false">IF(B957="Предпосевная обработка",300,IF(B957="Внесение удобрений",90,IF(B957="Уборка",1893,"Введите коректное значение")))</f>
        <v>300</v>
      </c>
      <c r="G957" s="88" t="n">
        <v>2426</v>
      </c>
      <c r="H957" s="87" t="n">
        <f aca="false">(F957/G957)*100</f>
        <v>12.366034624897</v>
      </c>
      <c r="I957" s="88" t="n">
        <v>11</v>
      </c>
      <c r="J957" s="87" t="n">
        <f aca="false">C957*L957</f>
        <v>0.748</v>
      </c>
      <c r="K957" s="86" t="n">
        <f aca="false">J957*3.67</f>
        <v>2.74516</v>
      </c>
      <c r="L957" s="86" t="n">
        <v>0.44</v>
      </c>
      <c r="M957" s="87" t="n">
        <f aca="false">(N957*O957)+(P957+Q957+R957)</f>
        <v>811.8</v>
      </c>
      <c r="N957" s="62" t="n">
        <v>303</v>
      </c>
      <c r="O957" s="0" t="n">
        <f aca="false">IF(Z957="Дизельное топливо",2.6,
 IF(Z957="Бензин",2.3,
 IF(Z957="Минеральные удобрения",0.89, IF(Z957="Пестициды",4.93,
 IF(Z957="Электроэнергия",0.5,"Введите коректное значение" )))))</f>
        <v>2.6</v>
      </c>
      <c r="P957" s="88" t="n">
        <v>15</v>
      </c>
      <c r="Q957" s="88" t="n">
        <v>2</v>
      </c>
      <c r="R957" s="88" t="n">
        <v>7</v>
      </c>
      <c r="S957" s="86" t="n">
        <f aca="false">M957+J957+E957+H957</f>
        <v>825.293446389603</v>
      </c>
      <c r="T957" s="86"/>
      <c r="U957" s="87" t="n">
        <f aca="false">J957-S957</f>
        <v>-824.545446389603</v>
      </c>
      <c r="V957" s="88" t="n">
        <v>61000</v>
      </c>
      <c r="W957" s="73" t="n">
        <v>4.664</v>
      </c>
      <c r="X957" s="87" t="n">
        <f aca="false">(W957+S957)/V957*100</f>
        <v>1.36058597768787</v>
      </c>
      <c r="Y957" s="0" t="str">
        <f aca="false">IF(AB957=1,"Предпосевная обработка",IF(AB957=2,"Внесение удобрений",IF(AB957=3,"Уборка","Введите коректное значение")))</f>
        <v>Введите коректное значение</v>
      </c>
      <c r="Z957" s="0" t="s">
        <v>137</v>
      </c>
      <c r="AA957" s="86"/>
      <c r="AI957" s="88"/>
    </row>
    <row r="958" customFormat="false" ht="15" hidden="false" customHeight="false" outlineLevel="0" collapsed="false">
      <c r="A958" s="59" t="n">
        <v>956</v>
      </c>
      <c r="B958" s="0" t="s">
        <v>136</v>
      </c>
      <c r="C958" s="85" t="n">
        <v>1.2</v>
      </c>
      <c r="D958" s="86" t="n">
        <v>0.645</v>
      </c>
      <c r="E958" s="87" t="n">
        <f aca="false">D958/C958</f>
        <v>0.5375</v>
      </c>
      <c r="F958" s="88" t="n">
        <f aca="false">IF(B958="Предпосевная обработка",300,IF(B958="Внесение удобрений",90,IF(B958="Уборка",1893,"Введите коректное значение")))</f>
        <v>300</v>
      </c>
      <c r="G958" s="88" t="n">
        <v>2012</v>
      </c>
      <c r="H958" s="87" t="n">
        <f aca="false">(F958/G958)*100</f>
        <v>14.9105367793241</v>
      </c>
      <c r="I958" s="88" t="n">
        <v>16</v>
      </c>
      <c r="J958" s="87" t="n">
        <f aca="false">C958*L958</f>
        <v>0.528</v>
      </c>
      <c r="K958" s="86" t="n">
        <f aca="false">J958*3.67</f>
        <v>1.93776</v>
      </c>
      <c r="L958" s="86" t="n">
        <v>0.44</v>
      </c>
      <c r="M958" s="87" t="n">
        <f aca="false">(N958*O958)+(P958+Q958+R958)</f>
        <v>2226.64</v>
      </c>
      <c r="N958" s="62" t="n">
        <v>448</v>
      </c>
      <c r="O958" s="0" t="n">
        <f aca="false">IF(Z958="Дизельное топливо",2.6,
 IF(Z958="Бензин",2.3,
 IF(Z958="Минеральные удобрения",0.89, IF(Z958="Пестициды",4.93,
 IF(Z958="Электроэнергия",0.5,"Введите коректное значение" )))))</f>
        <v>4.93</v>
      </c>
      <c r="P958" s="88" t="n">
        <v>10</v>
      </c>
      <c r="Q958" s="88" t="n">
        <v>1</v>
      </c>
      <c r="R958" s="88" t="n">
        <v>7</v>
      </c>
      <c r="S958" s="86" t="n">
        <f aca="false">M958+J958+E958+H958</f>
        <v>2242.61603677932</v>
      </c>
      <c r="T958" s="86"/>
      <c r="U958" s="87" t="n">
        <f aca="false">J958-S958</f>
        <v>-2242.08803677932</v>
      </c>
      <c r="V958" s="88" t="n">
        <v>60000</v>
      </c>
      <c r="W958" s="73" t="n">
        <v>3.56</v>
      </c>
      <c r="X958" s="87" t="n">
        <f aca="false">(W958+S958)/V958*100</f>
        <v>3.74362672796554</v>
      </c>
      <c r="Y958" s="0" t="str">
        <f aca="false">IF(AB958=1,"Предпосевная обработка",IF(AB958=2,"Внесение удобрений",IF(AB958=3,"Уборка","Введите коректное значение")))</f>
        <v>Введите коректное значение</v>
      </c>
      <c r="Z958" s="0" t="s">
        <v>138</v>
      </c>
      <c r="AA958" s="86"/>
      <c r="AI958" s="88"/>
    </row>
    <row r="959" customFormat="false" ht="15" hidden="false" customHeight="false" outlineLevel="0" collapsed="false">
      <c r="A959" s="59" t="n">
        <v>957</v>
      </c>
      <c r="B959" s="0" t="s">
        <v>136</v>
      </c>
      <c r="C959" s="85" t="n">
        <v>1.9</v>
      </c>
      <c r="D959" s="86" t="n">
        <v>0.645</v>
      </c>
      <c r="E959" s="87" t="n">
        <f aca="false">D959/C959</f>
        <v>0.339473684210526</v>
      </c>
      <c r="F959" s="88" t="n">
        <f aca="false">IF(B959="Предпосевная обработка",300,IF(B959="Внесение удобрений",90,IF(B959="Уборка",1893,"Введите коректное значение")))</f>
        <v>300</v>
      </c>
      <c r="G959" s="88" t="n">
        <v>2223</v>
      </c>
      <c r="H959" s="87" t="n">
        <f aca="false">(F959/G959)*100</f>
        <v>13.4952766531714</v>
      </c>
      <c r="I959" s="88" t="n">
        <v>17</v>
      </c>
      <c r="J959" s="87" t="n">
        <f aca="false">C959*L959</f>
        <v>0.836</v>
      </c>
      <c r="K959" s="86" t="n">
        <f aca="false">J959*3.67</f>
        <v>3.06812</v>
      </c>
      <c r="L959" s="86" t="n">
        <v>0.44</v>
      </c>
      <c r="M959" s="87" t="n">
        <f aca="false">(N959*O959)+(P959+Q959+R959)</f>
        <v>2005.79</v>
      </c>
      <c r="N959" s="62" t="n">
        <v>403</v>
      </c>
      <c r="O959" s="0" t="n">
        <f aca="false">IF(Z959="Дизельное топливо",2.6,
 IF(Z959="Бензин",2.3,
 IF(Z959="Минеральные удобрения",0.89, IF(Z959="Пестициды",4.93,
 IF(Z959="Электроэнергия",0.5,"Введите коректное значение" )))))</f>
        <v>4.93</v>
      </c>
      <c r="P959" s="88" t="n">
        <v>11</v>
      </c>
      <c r="Q959" s="88" t="n">
        <v>1</v>
      </c>
      <c r="R959" s="88" t="n">
        <v>7</v>
      </c>
      <c r="S959" s="86" t="n">
        <f aca="false">M959+J959+E959+H959</f>
        <v>2020.46075033738</v>
      </c>
      <c r="T959" s="86"/>
      <c r="U959" s="87" t="n">
        <f aca="false">J959-S959</f>
        <v>-2019.62475033738</v>
      </c>
      <c r="V959" s="88" t="n">
        <v>54000</v>
      </c>
      <c r="W959" s="73" t="n">
        <v>6.75</v>
      </c>
      <c r="X959" s="87" t="n">
        <f aca="false">(W959+S959)/V959*100</f>
        <v>3.75409398210626</v>
      </c>
      <c r="Y959" s="0" t="str">
        <f aca="false">IF(AB959=1,"Предпосевная обработка",IF(AB959=2,"Внесение удобрений",IF(AB959=3,"Уборка","Введите коректное значение")))</f>
        <v>Введите коректное значение</v>
      </c>
      <c r="Z959" s="0" t="s">
        <v>138</v>
      </c>
      <c r="AA959" s="86"/>
      <c r="AI959" s="88"/>
    </row>
    <row r="960" customFormat="false" ht="15" hidden="false" customHeight="false" outlineLevel="0" collapsed="false">
      <c r="A960" s="59" t="n">
        <v>958</v>
      </c>
      <c r="B960" s="0" t="s">
        <v>132</v>
      </c>
      <c r="C960" s="85" t="n">
        <v>1.7</v>
      </c>
      <c r="D960" s="86" t="n">
        <v>0.645</v>
      </c>
      <c r="E960" s="87" t="n">
        <f aca="false">D960/C960</f>
        <v>0.379411764705882</v>
      </c>
      <c r="F960" s="88" t="n">
        <f aca="false">IF(B960="Предпосевная обработка",300,IF(B960="Внесение удобрений",90,IF(B960="Уборка",1893,"Введите коректное значение")))</f>
        <v>1893</v>
      </c>
      <c r="G960" s="88" t="n">
        <v>2387</v>
      </c>
      <c r="H960" s="87" t="n">
        <f aca="false">(F960/G960)*100</f>
        <v>79.3045664013406</v>
      </c>
      <c r="I960" s="88" t="n">
        <v>30</v>
      </c>
      <c r="J960" s="87" t="n">
        <f aca="false">C960*L960</f>
        <v>0.748</v>
      </c>
      <c r="K960" s="86" t="n">
        <f aca="false">J960*3.67</f>
        <v>2.74516</v>
      </c>
      <c r="L960" s="86" t="n">
        <v>0.44</v>
      </c>
      <c r="M960" s="87" t="n">
        <f aca="false">(N960*O960)+(P960+Q960+R960)</f>
        <v>1112.4</v>
      </c>
      <c r="N960" s="62" t="n">
        <v>419</v>
      </c>
      <c r="O960" s="0" t="n">
        <f aca="false">IF(Z960="Дизельное топливо",2.6,
 IF(Z960="Бензин",2.3,
 IF(Z960="Минеральные удобрения",0.89, IF(Z960="Пестициды",4.93,
 IF(Z960="Электроэнергия",0.5,"Введите коректное значение" )))))</f>
        <v>2.6</v>
      </c>
      <c r="P960" s="88" t="n">
        <v>15</v>
      </c>
      <c r="Q960" s="88" t="n">
        <v>1</v>
      </c>
      <c r="R960" s="88" t="n">
        <v>7</v>
      </c>
      <c r="S960" s="86" t="n">
        <f aca="false">M960+J960+E960+H960</f>
        <v>1192.83197816605</v>
      </c>
      <c r="T960" s="86"/>
      <c r="U960" s="87" t="n">
        <f aca="false">J960-S960</f>
        <v>-1192.08397816605</v>
      </c>
      <c r="V960" s="88" t="n">
        <v>59000</v>
      </c>
      <c r="W960" s="73" t="n">
        <v>6.3</v>
      </c>
      <c r="X960" s="87" t="n">
        <f aca="false">(W960+S960)/V960*100</f>
        <v>2.03242708163737</v>
      </c>
      <c r="Y960" s="0" t="str">
        <f aca="false">IF(AB960=1,"Предпосевная обработка",IF(AB960=2,"Внесение удобрений",IF(AB960=3,"Уборка","Введите коректное значение")))</f>
        <v>Введите коректное значение</v>
      </c>
      <c r="Z960" s="0" t="s">
        <v>137</v>
      </c>
      <c r="AA960" s="86"/>
      <c r="AI960" s="88"/>
    </row>
    <row r="961" customFormat="false" ht="15" hidden="false" customHeight="false" outlineLevel="0" collapsed="false">
      <c r="A961" s="59" t="n">
        <v>959</v>
      </c>
      <c r="B961" s="0" t="s">
        <v>132</v>
      </c>
      <c r="C961" s="85" t="n">
        <v>4.5</v>
      </c>
      <c r="D961" s="86" t="n">
        <v>0.645</v>
      </c>
      <c r="E961" s="87" t="n">
        <f aca="false">D961/C961</f>
        <v>0.143333333333333</v>
      </c>
      <c r="F961" s="88" t="n">
        <f aca="false">IF(B961="Предпосевная обработка",300,IF(B961="Внесение удобрений",90,IF(B961="Уборка",1893,"Введите коректное значение")))</f>
        <v>1893</v>
      </c>
      <c r="G961" s="88" t="n">
        <v>2381</v>
      </c>
      <c r="H961" s="87" t="n">
        <f aca="false">(F961/G961)*100</f>
        <v>79.5044099118018</v>
      </c>
      <c r="I961" s="88" t="n">
        <v>11</v>
      </c>
      <c r="J961" s="87" t="n">
        <f aca="false">C961*L961</f>
        <v>1.98</v>
      </c>
      <c r="K961" s="86" t="n">
        <f aca="false">J961*3.67</f>
        <v>7.2666</v>
      </c>
      <c r="L961" s="86" t="n">
        <v>0.44</v>
      </c>
      <c r="M961" s="87" t="n">
        <f aca="false">(N961*O961)+(P961+Q961+R961)</f>
        <v>934.6</v>
      </c>
      <c r="N961" s="62" t="n">
        <v>351</v>
      </c>
      <c r="O961" s="0" t="n">
        <f aca="false">IF(Z961="Дизельное топливо",2.6,
 IF(Z961="Бензин",2.3,
 IF(Z961="Минеральные удобрения",0.89, IF(Z961="Пестициды",4.93,
 IF(Z961="Электроэнергия",0.5,"Введите коректное значение" )))))</f>
        <v>2.6</v>
      </c>
      <c r="P961" s="88" t="n">
        <v>12</v>
      </c>
      <c r="Q961" s="88" t="n">
        <v>1</v>
      </c>
      <c r="R961" s="88" t="n">
        <v>9</v>
      </c>
      <c r="S961" s="86" t="n">
        <f aca="false">M961+J961+E961+H961</f>
        <v>1016.22774324514</v>
      </c>
      <c r="T961" s="86"/>
      <c r="U961" s="87" t="n">
        <f aca="false">J961-S961</f>
        <v>-1014.24774324514</v>
      </c>
      <c r="V961" s="88" t="n">
        <v>50000</v>
      </c>
      <c r="W961" s="73" t="n">
        <v>5.146</v>
      </c>
      <c r="X961" s="87" t="n">
        <f aca="false">(W961+S961)/V961*100</f>
        <v>2.04274748649027</v>
      </c>
      <c r="Y961" s="0" t="str">
        <f aca="false">IF(AB961=1,"Предпосевная обработка",IF(AB961=2,"Внесение удобрений",IF(AB961=3,"Уборка","Введите коректное значение")))</f>
        <v>Введите коректное значение</v>
      </c>
      <c r="Z961" s="0" t="s">
        <v>137</v>
      </c>
      <c r="AA961" s="86"/>
      <c r="AI961" s="88"/>
    </row>
    <row r="962" customFormat="false" ht="15" hidden="false" customHeight="false" outlineLevel="0" collapsed="false">
      <c r="A962" s="59" t="n">
        <v>960</v>
      </c>
      <c r="B962" s="0" t="s">
        <v>132</v>
      </c>
      <c r="C962" s="85" t="n">
        <v>1.2</v>
      </c>
      <c r="D962" s="86" t="n">
        <v>0.645</v>
      </c>
      <c r="E962" s="87" t="n">
        <f aca="false">D962/C962</f>
        <v>0.5375</v>
      </c>
      <c r="F962" s="88" t="n">
        <f aca="false">IF(B962="Предпосевная обработка",300,IF(B962="Внесение удобрений",90,IF(B962="Уборка",1893,"Введите коректное значение")))</f>
        <v>1893</v>
      </c>
      <c r="G962" s="88" t="n">
        <v>2128</v>
      </c>
      <c r="H962" s="87" t="n">
        <f aca="false">(F962/G962)*100</f>
        <v>88.9567669172932</v>
      </c>
      <c r="I962" s="88" t="n">
        <v>10</v>
      </c>
      <c r="J962" s="87" t="n">
        <f aca="false">C962*L962</f>
        <v>0.528</v>
      </c>
      <c r="K962" s="86" t="n">
        <f aca="false">J962*3.67</f>
        <v>1.93776</v>
      </c>
      <c r="L962" s="86" t="n">
        <v>0.44</v>
      </c>
      <c r="M962" s="87" t="n">
        <f aca="false">(N962*O962)+(P962+Q962+R962)</f>
        <v>360.4</v>
      </c>
      <c r="N962" s="62" t="n">
        <v>129</v>
      </c>
      <c r="O962" s="0" t="n">
        <f aca="false">IF(Z962="Дизельное топливо",2.6,
 IF(Z962="Бензин",2.3,
 IF(Z962="Минеральные удобрения",0.89, IF(Z962="Пестициды",4.93,
 IF(Z962="Электроэнергия",0.5,"Введите коректное значение" )))))</f>
        <v>2.6</v>
      </c>
      <c r="P962" s="88" t="n">
        <v>15</v>
      </c>
      <c r="Q962" s="88" t="n">
        <v>1</v>
      </c>
      <c r="R962" s="88" t="n">
        <v>9</v>
      </c>
      <c r="S962" s="86" t="n">
        <f aca="false">M962+J962+E962+H962</f>
        <v>450.422266917293</v>
      </c>
      <c r="T962" s="86"/>
      <c r="U962" s="87" t="n">
        <f aca="false">J962-S962</f>
        <v>-449.894266917293</v>
      </c>
      <c r="V962" s="88" t="n">
        <v>46000</v>
      </c>
      <c r="W962" s="73" t="n">
        <v>4.628</v>
      </c>
      <c r="X962" s="87" t="n">
        <f aca="false">(W962+S962)/V962*100</f>
        <v>0.989239710689768</v>
      </c>
      <c r="Y962" s="0" t="str">
        <f aca="false">IF(AB962=1,"Предпосевная обработка",IF(AB962=2,"Внесение удобрений",IF(AB962=3,"Уборка","Введите коректное значение")))</f>
        <v>Введите коректное значение</v>
      </c>
      <c r="Z962" s="0" t="s">
        <v>137</v>
      </c>
      <c r="AA962" s="86"/>
      <c r="AI962" s="88"/>
    </row>
    <row r="963" customFormat="false" ht="15" hidden="false" customHeight="false" outlineLevel="0" collapsed="false">
      <c r="A963" s="59" t="n">
        <v>961</v>
      </c>
      <c r="B963" s="0" t="s">
        <v>134</v>
      </c>
      <c r="C963" s="85" t="n">
        <v>1.3</v>
      </c>
      <c r="D963" s="86" t="n">
        <v>0.645</v>
      </c>
      <c r="E963" s="87" t="n">
        <f aca="false">D963/C963</f>
        <v>0.496153846153846</v>
      </c>
      <c r="F963" s="88" t="n">
        <f aca="false">IF(B963="Предпосевная обработка",300,IF(B963="Внесение удобрений",90,IF(B963="Уборка",1893,"Введите коректное значение")))</f>
        <v>90</v>
      </c>
      <c r="G963" s="88" t="n">
        <v>2030</v>
      </c>
      <c r="H963" s="87" t="n">
        <f aca="false">(F963/G963)*100</f>
        <v>4.43349753694581</v>
      </c>
      <c r="I963" s="88" t="n">
        <v>19</v>
      </c>
      <c r="J963" s="87" t="n">
        <f aca="false">C963*L963</f>
        <v>0.572</v>
      </c>
      <c r="K963" s="86" t="n">
        <f aca="false">J963*3.67</f>
        <v>2.09924</v>
      </c>
      <c r="L963" s="86" t="n">
        <v>0.44</v>
      </c>
      <c r="M963" s="87" t="n">
        <f aca="false">(N963*O963)+(P963+Q963+R963)</f>
        <v>148.5</v>
      </c>
      <c r="N963" s="62" t="n">
        <v>257</v>
      </c>
      <c r="O963" s="0" t="n">
        <f aca="false">IF(Z963="Дизельное топливо",2.6,
 IF(Z963="Бензин",2.3,
 IF(Z963="Минеральные удобрения",0.89, IF(Z963="Пестициды",4.93,
 IF(Z963="Электроэнергия",0.5,"Введите коректное значение" )))))</f>
        <v>0.5</v>
      </c>
      <c r="P963" s="88" t="n">
        <v>11</v>
      </c>
      <c r="Q963" s="88" t="n">
        <v>1</v>
      </c>
      <c r="R963" s="88" t="n">
        <v>8</v>
      </c>
      <c r="S963" s="86" t="n">
        <f aca="false">M963+J963+E963+H963</f>
        <v>154.0016513831</v>
      </c>
      <c r="T963" s="86"/>
      <c r="U963" s="87" t="n">
        <f aca="false">J963-S963</f>
        <v>-153.4296513831</v>
      </c>
      <c r="V963" s="88" t="n">
        <v>47000</v>
      </c>
      <c r="W963" s="73" t="n">
        <v>3.96</v>
      </c>
      <c r="X963" s="87" t="n">
        <f aca="false">(W963+S963)/V963*100</f>
        <v>0.336088619964042</v>
      </c>
      <c r="Y963" s="0" t="str">
        <f aca="false">IF(AB963=1,"Предпосевная обработка",IF(AB963=2,"Внесение удобрений",IF(AB963=3,"Уборка","Введите коректное значение")))</f>
        <v>Введите коректное значение</v>
      </c>
      <c r="Z963" s="0" t="s">
        <v>139</v>
      </c>
      <c r="AA963" s="86"/>
      <c r="AI963" s="88"/>
    </row>
    <row r="964" customFormat="false" ht="15" hidden="false" customHeight="false" outlineLevel="0" collapsed="false">
      <c r="A964" s="59" t="n">
        <v>962</v>
      </c>
      <c r="B964" s="0" t="s">
        <v>136</v>
      </c>
      <c r="C964" s="85" t="n">
        <v>2.2</v>
      </c>
      <c r="D964" s="86" t="n">
        <v>0.645</v>
      </c>
      <c r="E964" s="87" t="n">
        <f aca="false">D964/C964</f>
        <v>0.293181818181818</v>
      </c>
      <c r="F964" s="88" t="n">
        <f aca="false">IF(B964="Предпосевная обработка",300,IF(B964="Внесение удобрений",90,IF(B964="Уборка",1893,"Введите коректное значение")))</f>
        <v>300</v>
      </c>
      <c r="G964" s="88" t="n">
        <v>2225</v>
      </c>
      <c r="H964" s="87" t="n">
        <f aca="false">(F964/G964)*100</f>
        <v>13.4831460674157</v>
      </c>
      <c r="I964" s="88" t="n">
        <v>14</v>
      </c>
      <c r="J964" s="87" t="n">
        <f aca="false">C964*L964</f>
        <v>0.968</v>
      </c>
      <c r="K964" s="86" t="n">
        <f aca="false">J964*3.67</f>
        <v>3.55256</v>
      </c>
      <c r="L964" s="86" t="n">
        <v>0.44</v>
      </c>
      <c r="M964" s="87" t="n">
        <f aca="false">(N964*O964)+(P964+Q964+R964)</f>
        <v>255.5</v>
      </c>
      <c r="N964" s="62" t="n">
        <v>461</v>
      </c>
      <c r="O964" s="0" t="n">
        <f aca="false">IF(Z964="Дизельное топливо",2.6,
 IF(Z964="Бензин",2.3,
 IF(Z964="Минеральные удобрения",0.89, IF(Z964="Пестициды",4.93,
 IF(Z964="Электроэнергия",0.5,"Введите коректное значение" )))))</f>
        <v>0.5</v>
      </c>
      <c r="P964" s="88" t="n">
        <v>15</v>
      </c>
      <c r="Q964" s="88" t="n">
        <v>2</v>
      </c>
      <c r="R964" s="88" t="n">
        <v>8</v>
      </c>
      <c r="S964" s="86" t="n">
        <f aca="false">M964+J964+E964+H964</f>
        <v>270.244327885598</v>
      </c>
      <c r="T964" s="86"/>
      <c r="U964" s="87" t="n">
        <f aca="false">J964-S964</f>
        <v>-269.276327885598</v>
      </c>
      <c r="V964" s="88" t="n">
        <v>48000</v>
      </c>
      <c r="W964" s="73" t="n">
        <v>5.28</v>
      </c>
      <c r="X964" s="87" t="n">
        <f aca="false">(W964+S964)/V964*100</f>
        <v>0.574009016428328</v>
      </c>
      <c r="Y964" s="0" t="str">
        <f aca="false">IF(AB964=1,"Предпосевная обработка",IF(AB964=2,"Внесение удобрений",IF(AB964=3,"Уборка","Введите коректное значение")))</f>
        <v>Введите коректное значение</v>
      </c>
      <c r="Z964" s="0" t="s">
        <v>139</v>
      </c>
      <c r="AA964" s="86"/>
      <c r="AI964" s="88"/>
    </row>
    <row r="965" customFormat="false" ht="15" hidden="false" customHeight="false" outlineLevel="0" collapsed="false">
      <c r="A965" s="59" t="n">
        <v>963</v>
      </c>
      <c r="B965" s="0" t="s">
        <v>134</v>
      </c>
      <c r="C965" s="85" t="n">
        <v>1.8</v>
      </c>
      <c r="D965" s="86" t="n">
        <v>0.645</v>
      </c>
      <c r="E965" s="87" t="n">
        <f aca="false">D965/C965</f>
        <v>0.358333333333333</v>
      </c>
      <c r="F965" s="88" t="n">
        <f aca="false">IF(B965="Предпосевная обработка",300,IF(B965="Внесение удобрений",90,IF(B965="Уборка",1893,"Введите коректное значение")))</f>
        <v>90</v>
      </c>
      <c r="G965" s="88" t="n">
        <v>2279</v>
      </c>
      <c r="H965" s="87" t="n">
        <f aca="false">(F965/G965)*100</f>
        <v>3.94910048266784</v>
      </c>
      <c r="I965" s="88" t="n">
        <v>12</v>
      </c>
      <c r="J965" s="87" t="n">
        <f aca="false">C965*L965</f>
        <v>0.792</v>
      </c>
      <c r="K965" s="86" t="n">
        <f aca="false">J965*3.67</f>
        <v>2.90664</v>
      </c>
      <c r="L965" s="86" t="n">
        <v>0.44</v>
      </c>
      <c r="M965" s="87" t="n">
        <f aca="false">(N965*O965)+(P965+Q965+R965)</f>
        <v>1055.2</v>
      </c>
      <c r="N965" s="62" t="n">
        <v>397</v>
      </c>
      <c r="O965" s="0" t="n">
        <f aca="false">IF(Z965="Дизельное топливо",2.6,
 IF(Z965="Бензин",2.3,
 IF(Z965="Минеральные удобрения",0.89, IF(Z965="Пестициды",4.93,
 IF(Z965="Электроэнергия",0.5,"Введите коректное значение" )))))</f>
        <v>2.6</v>
      </c>
      <c r="P965" s="88" t="n">
        <v>13</v>
      </c>
      <c r="Q965" s="88" t="n">
        <v>1</v>
      </c>
      <c r="R965" s="88" t="n">
        <v>9</v>
      </c>
      <c r="S965" s="86" t="n">
        <f aca="false">M965+J965+E965+H965</f>
        <v>1060.299433816</v>
      </c>
      <c r="T965" s="86"/>
      <c r="U965" s="87" t="n">
        <f aca="false">J965-S965</f>
        <v>-1059.507433816</v>
      </c>
      <c r="V965" s="88" t="n">
        <v>60000</v>
      </c>
      <c r="W965" s="73" t="n">
        <v>5.368</v>
      </c>
      <c r="X965" s="87" t="n">
        <f aca="false">(W965+S965)/V965*100</f>
        <v>1.77611238969334</v>
      </c>
      <c r="Y965" s="0" t="str">
        <f aca="false">IF(AB965=1,"Предпосевная обработка",IF(AB965=2,"Внесение удобрений",IF(AB965=3,"Уборка","Введите коректное значение")))</f>
        <v>Введите коректное значение</v>
      </c>
      <c r="Z965" s="0" t="s">
        <v>137</v>
      </c>
      <c r="AA965" s="86"/>
      <c r="AI965" s="88"/>
    </row>
    <row r="966" customFormat="false" ht="15" hidden="false" customHeight="false" outlineLevel="0" collapsed="false">
      <c r="A966" s="59" t="n">
        <v>964</v>
      </c>
      <c r="B966" s="0" t="s">
        <v>132</v>
      </c>
      <c r="C966" s="85" t="n">
        <v>4.3</v>
      </c>
      <c r="D966" s="86" t="n">
        <v>0.645</v>
      </c>
      <c r="E966" s="87" t="n">
        <f aca="false">D966/C966</f>
        <v>0.15</v>
      </c>
      <c r="F966" s="88" t="n">
        <f aca="false">IF(B966="Предпосевная обработка",300,IF(B966="Внесение удобрений",90,IF(B966="Уборка",1893,"Введите коректное значение")))</f>
        <v>1893</v>
      </c>
      <c r="G966" s="88" t="n">
        <v>2328</v>
      </c>
      <c r="H966" s="87" t="n">
        <f aca="false">(F966/G966)*100</f>
        <v>81.3144329896907</v>
      </c>
      <c r="I966" s="88" t="n">
        <v>29</v>
      </c>
      <c r="J966" s="87" t="n">
        <f aca="false">C966*L966</f>
        <v>1.892</v>
      </c>
      <c r="K966" s="86" t="n">
        <f aca="false">J966*3.67</f>
        <v>6.94364</v>
      </c>
      <c r="L966" s="86" t="n">
        <v>0.44</v>
      </c>
      <c r="M966" s="87" t="n">
        <f aca="false">(N966*O966)+(P966+Q966+R966)</f>
        <v>361.98</v>
      </c>
      <c r="N966" s="62" t="n">
        <v>382</v>
      </c>
      <c r="O966" s="0" t="n">
        <f aca="false">IF(Z966="Дизельное топливо",2.6,
 IF(Z966="Бензин",2.3,
 IF(Z966="Минеральные удобрения",0.89, IF(Z966="Пестициды",4.93,
 IF(Z966="Электроэнергия",0.5,"Введите коректное значение" )))))</f>
        <v>0.89</v>
      </c>
      <c r="P966" s="88" t="n">
        <v>13</v>
      </c>
      <c r="Q966" s="88" t="n">
        <v>1</v>
      </c>
      <c r="R966" s="88" t="n">
        <v>8</v>
      </c>
      <c r="S966" s="86" t="n">
        <f aca="false">M966+J966+E966+H966</f>
        <v>445.336432989691</v>
      </c>
      <c r="T966" s="86"/>
      <c r="U966" s="87" t="n">
        <f aca="false">J966-S966</f>
        <v>-443.444432989691</v>
      </c>
      <c r="V966" s="88" t="n">
        <v>63000</v>
      </c>
      <c r="W966" s="73" t="n">
        <v>5.785</v>
      </c>
      <c r="X966" s="87" t="n">
        <f aca="false">(W966+S966)/V966*100</f>
        <v>0.716065766650303</v>
      </c>
      <c r="Y966" s="0" t="str">
        <f aca="false">IF(AB966=1,"Предпосевная обработка",IF(AB966=2,"Внесение удобрений",IF(AB966=3,"Уборка","Введите коректное значение")))</f>
        <v>Введите коректное значение</v>
      </c>
      <c r="Z966" s="0" t="s">
        <v>133</v>
      </c>
      <c r="AA966" s="86"/>
      <c r="AI966" s="88"/>
    </row>
    <row r="967" customFormat="false" ht="15" hidden="false" customHeight="false" outlineLevel="0" collapsed="false">
      <c r="A967" s="59" t="n">
        <v>965</v>
      </c>
      <c r="B967" s="0" t="s">
        <v>132</v>
      </c>
      <c r="C967" s="85" t="n">
        <v>4.7</v>
      </c>
      <c r="D967" s="86" t="n">
        <v>0.645</v>
      </c>
      <c r="E967" s="87" t="n">
        <f aca="false">D967/C967</f>
        <v>0.137234042553192</v>
      </c>
      <c r="F967" s="88" t="n">
        <f aca="false">IF(B967="Предпосевная обработка",300,IF(B967="Внесение удобрений",90,IF(B967="Уборка",1893,"Введите коректное значение")))</f>
        <v>1893</v>
      </c>
      <c r="G967" s="88" t="n">
        <v>2027</v>
      </c>
      <c r="H967" s="87" t="n">
        <f aca="false">(F967/G967)*100</f>
        <v>93.3892451899359</v>
      </c>
      <c r="I967" s="88" t="n">
        <v>12</v>
      </c>
      <c r="J967" s="87" t="n">
        <f aca="false">C967*L967</f>
        <v>2.068</v>
      </c>
      <c r="K967" s="86" t="n">
        <f aca="false">J967*3.67</f>
        <v>7.58956</v>
      </c>
      <c r="L967" s="86" t="n">
        <v>0.44</v>
      </c>
      <c r="M967" s="87" t="n">
        <f aca="false">(N967*O967)+(P967+Q967+R967)</f>
        <v>256.29</v>
      </c>
      <c r="N967" s="62" t="n">
        <v>261</v>
      </c>
      <c r="O967" s="0" t="n">
        <f aca="false">IF(Z967="Дизельное топливо",2.6,
 IF(Z967="Бензин",2.3,
 IF(Z967="Минеральные удобрения",0.89, IF(Z967="Пестициды",4.93,
 IF(Z967="Электроэнергия",0.5,"Введите коректное значение" )))))</f>
        <v>0.89</v>
      </c>
      <c r="P967" s="88" t="n">
        <v>13</v>
      </c>
      <c r="Q967" s="88" t="n">
        <v>2</v>
      </c>
      <c r="R967" s="88" t="n">
        <v>9</v>
      </c>
      <c r="S967" s="86" t="n">
        <f aca="false">M967+J967+E967+H967</f>
        <v>351.884479232489</v>
      </c>
      <c r="T967" s="86"/>
      <c r="U967" s="87" t="n">
        <f aca="false">J967-S967</f>
        <v>-349.816479232489</v>
      </c>
      <c r="V967" s="88" t="n">
        <v>54000</v>
      </c>
      <c r="W967" s="73" t="n">
        <v>5.133</v>
      </c>
      <c r="X967" s="87" t="n">
        <f aca="false">(W967+S967)/V967*100</f>
        <v>0.661143480060165</v>
      </c>
      <c r="Y967" s="0" t="str">
        <f aca="false">IF(AB967=1,"Предпосевная обработка",IF(AB967=2,"Внесение удобрений",IF(AB967=3,"Уборка","Введите коректное значение")))</f>
        <v>Введите коректное значение</v>
      </c>
      <c r="Z967" s="0" t="s">
        <v>133</v>
      </c>
      <c r="AA967" s="86"/>
      <c r="AI967" s="88"/>
    </row>
    <row r="968" customFormat="false" ht="15" hidden="false" customHeight="false" outlineLevel="0" collapsed="false">
      <c r="A968" s="59" t="n">
        <v>966</v>
      </c>
      <c r="B968" s="0" t="s">
        <v>136</v>
      </c>
      <c r="C968" s="85" t="n">
        <v>4.4</v>
      </c>
      <c r="D968" s="86" t="n">
        <v>0.645</v>
      </c>
      <c r="E968" s="87" t="n">
        <f aca="false">D968/C968</f>
        <v>0.146590909090909</v>
      </c>
      <c r="F968" s="88" t="n">
        <f aca="false">IF(B968="Предпосевная обработка",300,IF(B968="Внесение удобрений",90,IF(B968="Уборка",1893,"Введите коректное значение")))</f>
        <v>300</v>
      </c>
      <c r="G968" s="88" t="n">
        <v>2171</v>
      </c>
      <c r="H968" s="87" t="n">
        <f aca="false">(F968/G968)*100</f>
        <v>13.8185168125288</v>
      </c>
      <c r="I968" s="88" t="n">
        <v>18</v>
      </c>
      <c r="J968" s="87" t="n">
        <f aca="false">C968*L968</f>
        <v>1.936</v>
      </c>
      <c r="K968" s="86" t="n">
        <f aca="false">J968*3.67</f>
        <v>7.10512</v>
      </c>
      <c r="L968" s="86" t="n">
        <v>0.44</v>
      </c>
      <c r="M968" s="87" t="n">
        <f aca="false">(N968*O968)+(P968+Q968+R968)</f>
        <v>958.7</v>
      </c>
      <c r="N968" s="62" t="n">
        <v>190</v>
      </c>
      <c r="O968" s="0" t="n">
        <f aca="false">IF(Z968="Дизельное топливо",2.6,
 IF(Z968="Бензин",2.3,
 IF(Z968="Минеральные удобрения",0.89, IF(Z968="Пестициды",4.93,
 IF(Z968="Электроэнергия",0.5,"Введите коректное значение" )))))</f>
        <v>4.93</v>
      </c>
      <c r="P968" s="88" t="n">
        <v>14</v>
      </c>
      <c r="Q968" s="88" t="n">
        <v>1</v>
      </c>
      <c r="R968" s="88" t="n">
        <v>7</v>
      </c>
      <c r="S968" s="86" t="n">
        <f aca="false">M968+J968+E968+H968</f>
        <v>974.60110772162</v>
      </c>
      <c r="T968" s="86"/>
      <c r="U968" s="87" t="n">
        <f aca="false">J968-S968</f>
        <v>-972.66510772162</v>
      </c>
      <c r="V968" s="88" t="n">
        <v>46000</v>
      </c>
      <c r="W968" s="73" t="n">
        <v>3.956</v>
      </c>
      <c r="X968" s="87" t="n">
        <f aca="false">(W968+S968)/V968*100</f>
        <v>2.12729806026439</v>
      </c>
      <c r="Y968" s="0" t="str">
        <f aca="false">IF(AB968=1,"Предпосевная обработка",IF(AB968=2,"Внесение удобрений",IF(AB968=3,"Уборка","Введите коректное значение")))</f>
        <v>Введите коректное значение</v>
      </c>
      <c r="Z968" s="0" t="s">
        <v>138</v>
      </c>
      <c r="AA968" s="86"/>
      <c r="AI968" s="88"/>
    </row>
    <row r="969" customFormat="false" ht="15" hidden="false" customHeight="false" outlineLevel="0" collapsed="false">
      <c r="A969" s="59" t="n">
        <v>967</v>
      </c>
      <c r="B969" s="0" t="s">
        <v>132</v>
      </c>
      <c r="C969" s="85" t="n">
        <v>2.4</v>
      </c>
      <c r="D969" s="86" t="n">
        <v>0.645</v>
      </c>
      <c r="E969" s="87" t="n">
        <f aca="false">D969/C969</f>
        <v>0.26875</v>
      </c>
      <c r="F969" s="88" t="n">
        <f aca="false">IF(B969="Предпосевная обработка",300,IF(B969="Внесение удобрений",90,IF(B969="Уборка",1893,"Введите коректное значение")))</f>
        <v>1893</v>
      </c>
      <c r="G969" s="88" t="n">
        <v>2157</v>
      </c>
      <c r="H969" s="87" t="n">
        <f aca="false">(F969/G969)*100</f>
        <v>87.7607788595271</v>
      </c>
      <c r="I969" s="88" t="n">
        <v>10</v>
      </c>
      <c r="J969" s="87" t="n">
        <f aca="false">C969*L969</f>
        <v>1.056</v>
      </c>
      <c r="K969" s="86" t="n">
        <f aca="false">J969*3.67</f>
        <v>3.87552</v>
      </c>
      <c r="L969" s="86" t="n">
        <v>0.44</v>
      </c>
      <c r="M969" s="87" t="n">
        <f aca="false">(N969*O969)+(P969+Q969+R969)</f>
        <v>2466.28</v>
      </c>
      <c r="N969" s="62" t="n">
        <v>496</v>
      </c>
      <c r="O969" s="0" t="n">
        <f aca="false">IF(Z969="Дизельное топливо",2.6,
 IF(Z969="Бензин",2.3,
 IF(Z969="Минеральные удобрения",0.89, IF(Z969="Пестициды",4.93,
 IF(Z969="Электроэнергия",0.5,"Введите коректное значение" )))))</f>
        <v>4.93</v>
      </c>
      <c r="P969" s="88" t="n">
        <v>13</v>
      </c>
      <c r="Q969" s="88" t="n">
        <v>1</v>
      </c>
      <c r="R969" s="88" t="n">
        <v>7</v>
      </c>
      <c r="S969" s="86" t="n">
        <f aca="false">M969+J969+E969+H969</f>
        <v>2555.36552885953</v>
      </c>
      <c r="T969" s="86"/>
      <c r="U969" s="87" t="n">
        <f aca="false">J969-S969</f>
        <v>-2554.30952885953</v>
      </c>
      <c r="V969" s="88" t="n">
        <v>53000</v>
      </c>
      <c r="W969" s="73" t="n">
        <v>4.312</v>
      </c>
      <c r="X969" s="87" t="n">
        <f aca="false">(W969+S969)/V969*100</f>
        <v>4.82958024313118</v>
      </c>
      <c r="Y969" s="0" t="str">
        <f aca="false">IF(AB969=1,"Предпосевная обработка",IF(AB969=2,"Внесение удобрений",IF(AB969=3,"Уборка","Введите коректное значение")))</f>
        <v>Введите коректное значение</v>
      </c>
      <c r="Z969" s="0" t="s">
        <v>138</v>
      </c>
      <c r="AA969" s="86"/>
      <c r="AI969" s="88"/>
    </row>
    <row r="970" customFormat="false" ht="15" hidden="false" customHeight="false" outlineLevel="0" collapsed="false">
      <c r="A970" s="59" t="n">
        <v>968</v>
      </c>
      <c r="B970" s="0" t="s">
        <v>134</v>
      </c>
      <c r="C970" s="85" t="n">
        <v>1.1</v>
      </c>
      <c r="D970" s="86" t="n">
        <v>0.645</v>
      </c>
      <c r="E970" s="87" t="n">
        <f aca="false">D970/C970</f>
        <v>0.586363636363636</v>
      </c>
      <c r="F970" s="88" t="n">
        <f aca="false">IF(B970="Предпосевная обработка",300,IF(B970="Внесение удобрений",90,IF(B970="Уборка",1893,"Введите коректное значение")))</f>
        <v>90</v>
      </c>
      <c r="G970" s="88" t="n">
        <v>2098</v>
      </c>
      <c r="H970" s="87" t="n">
        <f aca="false">(F970/G970)*100</f>
        <v>4.28979980934223</v>
      </c>
      <c r="I970" s="88" t="n">
        <v>10</v>
      </c>
      <c r="J970" s="87" t="n">
        <f aca="false">C970*L970</f>
        <v>0.484</v>
      </c>
      <c r="K970" s="86" t="n">
        <f aca="false">J970*3.67</f>
        <v>1.77628</v>
      </c>
      <c r="L970" s="86" t="n">
        <v>0.44</v>
      </c>
      <c r="M970" s="87" t="n">
        <f aca="false">(N970*O970)+(P970+Q970+R970)</f>
        <v>97</v>
      </c>
      <c r="N970" s="62" t="n">
        <v>154</v>
      </c>
      <c r="O970" s="0" t="n">
        <f aca="false">IF(Z970="Дизельное топливо",2.6,
 IF(Z970="Бензин",2.3,
 IF(Z970="Минеральные удобрения",0.89, IF(Z970="Пестициды",4.93,
 IF(Z970="Электроэнергия",0.5,"Введите коректное значение" )))))</f>
        <v>0.5</v>
      </c>
      <c r="P970" s="88" t="n">
        <v>11</v>
      </c>
      <c r="Q970" s="88" t="n">
        <v>2</v>
      </c>
      <c r="R970" s="88" t="n">
        <v>7</v>
      </c>
      <c r="S970" s="86" t="n">
        <f aca="false">M970+J970+E970+H970</f>
        <v>102.360163445706</v>
      </c>
      <c r="T970" s="86"/>
      <c r="U970" s="87" t="n">
        <f aca="false">J970-S970</f>
        <v>-101.876163445706</v>
      </c>
      <c r="V970" s="88" t="n">
        <v>53000</v>
      </c>
      <c r="W970" s="73" t="n">
        <v>3.612</v>
      </c>
      <c r="X970" s="87" t="n">
        <f aca="false">(W970+S970)/V970*100</f>
        <v>0.199947478199445</v>
      </c>
      <c r="Y970" s="0" t="str">
        <f aca="false">IF(AB970=1,"Предпосевная обработка",IF(AB970=2,"Внесение удобрений",IF(AB970=3,"Уборка","Введите коректное значение")))</f>
        <v>Введите коректное значение</v>
      </c>
      <c r="Z970" s="0" t="s">
        <v>139</v>
      </c>
      <c r="AA970" s="86"/>
      <c r="AI970" s="88"/>
    </row>
    <row r="971" customFormat="false" ht="15" hidden="false" customHeight="false" outlineLevel="0" collapsed="false">
      <c r="A971" s="59" t="n">
        <v>969</v>
      </c>
      <c r="B971" s="0" t="s">
        <v>134</v>
      </c>
      <c r="C971" s="85" t="n">
        <v>0.9</v>
      </c>
      <c r="D971" s="86" t="n">
        <v>0.645</v>
      </c>
      <c r="E971" s="87" t="n">
        <f aca="false">D971/C971</f>
        <v>0.716666666666667</v>
      </c>
      <c r="F971" s="88" t="n">
        <f aca="false">IF(B971="Предпосевная обработка",300,IF(B971="Внесение удобрений",90,IF(B971="Уборка",1893,"Введите коректное значение")))</f>
        <v>90</v>
      </c>
      <c r="G971" s="88" t="n">
        <v>2411</v>
      </c>
      <c r="H971" s="87" t="n">
        <f aca="false">(F971/G971)*100</f>
        <v>3.7328909166321</v>
      </c>
      <c r="I971" s="88" t="n">
        <v>11</v>
      </c>
      <c r="J971" s="87" t="n">
        <f aca="false">C971*L971</f>
        <v>0.396</v>
      </c>
      <c r="K971" s="86" t="n">
        <f aca="false">J971*3.67</f>
        <v>1.45332</v>
      </c>
      <c r="L971" s="86" t="n">
        <v>0.44</v>
      </c>
      <c r="M971" s="87" t="n">
        <f aca="false">(N971*O971)+(P971+Q971+R971)</f>
        <v>1038</v>
      </c>
      <c r="N971" s="62" t="n">
        <v>440</v>
      </c>
      <c r="O971" s="0" t="n">
        <f aca="false">IF(Z971="Дизельное топливо",2.6,
 IF(Z971="Бензин",2.3,
 IF(Z971="Минеральные удобрения",0.89, IF(Z971="Пестициды",4.93,
 IF(Z971="Электроэнергия",0.5,"Введите коректное значение" )))))</f>
        <v>2.3</v>
      </c>
      <c r="P971" s="88" t="n">
        <v>15</v>
      </c>
      <c r="Q971" s="88" t="n">
        <v>2</v>
      </c>
      <c r="R971" s="88" t="n">
        <v>9</v>
      </c>
      <c r="S971" s="86" t="n">
        <f aca="false">M971+J971+E971+H971</f>
        <v>1042.8455575833</v>
      </c>
      <c r="T971" s="86"/>
      <c r="U971" s="87" t="n">
        <f aca="false">J971-S971</f>
        <v>-1042.4495575833</v>
      </c>
      <c r="V971" s="88" t="n">
        <v>59000</v>
      </c>
      <c r="W971" s="73" t="n">
        <v>3.784</v>
      </c>
      <c r="X971" s="87" t="n">
        <f aca="false">(W971+S971)/V971*100</f>
        <v>1.77394840268356</v>
      </c>
      <c r="Y971" s="0" t="str">
        <f aca="false">IF(AB971=1,"Предпосевная обработка",IF(AB971=2,"Внесение удобрений",IF(AB971=3,"Уборка","Введите коректное значение")))</f>
        <v>Введите коректное значение</v>
      </c>
      <c r="Z971" s="0" t="s">
        <v>135</v>
      </c>
      <c r="AA971" s="86"/>
      <c r="AI971" s="88"/>
    </row>
    <row r="972" customFormat="false" ht="15" hidden="false" customHeight="false" outlineLevel="0" collapsed="false">
      <c r="A972" s="59" t="n">
        <v>970</v>
      </c>
      <c r="B972" s="0" t="s">
        <v>136</v>
      </c>
      <c r="C972" s="85" t="n">
        <v>4.3</v>
      </c>
      <c r="D972" s="86" t="n">
        <v>0.645</v>
      </c>
      <c r="E972" s="87" t="n">
        <f aca="false">D972/C972</f>
        <v>0.15</v>
      </c>
      <c r="F972" s="88" t="n">
        <f aca="false">IF(B972="Предпосевная обработка",300,IF(B972="Внесение удобрений",90,IF(B972="Уборка",1893,"Введите коректное значение")))</f>
        <v>300</v>
      </c>
      <c r="G972" s="88" t="n">
        <v>2249</v>
      </c>
      <c r="H972" s="87" t="n">
        <f aca="false">(F972/G972)*100</f>
        <v>13.3392618941752</v>
      </c>
      <c r="I972" s="88" t="n">
        <v>27</v>
      </c>
      <c r="J972" s="87" t="n">
        <f aca="false">C972*L972</f>
        <v>1.892</v>
      </c>
      <c r="K972" s="86" t="n">
        <f aca="false">J972*3.67</f>
        <v>6.94364</v>
      </c>
      <c r="L972" s="86" t="n">
        <v>0.44</v>
      </c>
      <c r="M972" s="87" t="n">
        <f aca="false">(N972*O972)+(P972+Q972+R972)</f>
        <v>893.4</v>
      </c>
      <c r="N972" s="62" t="n">
        <v>334</v>
      </c>
      <c r="O972" s="0" t="n">
        <f aca="false">IF(Z972="Дизельное топливо",2.6,
 IF(Z972="Бензин",2.3,
 IF(Z972="Минеральные удобрения",0.89, IF(Z972="Пестициды",4.93,
 IF(Z972="Электроэнергия",0.5,"Введите коректное значение" )))))</f>
        <v>2.6</v>
      </c>
      <c r="P972" s="88" t="n">
        <v>14</v>
      </c>
      <c r="Q972" s="88" t="n">
        <v>2</v>
      </c>
      <c r="R972" s="88" t="n">
        <v>9</v>
      </c>
      <c r="S972" s="86" t="n">
        <f aca="false">M972+J972+E972+H972</f>
        <v>908.781261894175</v>
      </c>
      <c r="T972" s="86"/>
      <c r="U972" s="87" t="n">
        <f aca="false">J972-S972</f>
        <v>-906.889261894175</v>
      </c>
      <c r="V972" s="88" t="n">
        <v>56000</v>
      </c>
      <c r="W972" s="73" t="n">
        <v>5.632</v>
      </c>
      <c r="X972" s="87" t="n">
        <f aca="false">(W972+S972)/V972*100</f>
        <v>1.63288082481103</v>
      </c>
      <c r="Y972" s="0" t="str">
        <f aca="false">IF(AB972=1,"Предпосевная обработка",IF(AB972=2,"Внесение удобрений",IF(AB972=3,"Уборка","Введите коректное значение")))</f>
        <v>Введите коректное значение</v>
      </c>
      <c r="Z972" s="0" t="s">
        <v>137</v>
      </c>
      <c r="AA972" s="86"/>
      <c r="AI972" s="88"/>
    </row>
    <row r="973" customFormat="false" ht="15" hidden="false" customHeight="false" outlineLevel="0" collapsed="false">
      <c r="A973" s="59" t="n">
        <v>971</v>
      </c>
      <c r="B973" s="0" t="s">
        <v>134</v>
      </c>
      <c r="C973" s="85" t="n">
        <v>1.1</v>
      </c>
      <c r="D973" s="86" t="n">
        <v>0.645</v>
      </c>
      <c r="E973" s="87" t="n">
        <f aca="false">D973/C973</f>
        <v>0.586363636363636</v>
      </c>
      <c r="F973" s="88" t="n">
        <f aca="false">IF(B973="Предпосевная обработка",300,IF(B973="Внесение удобрений",90,IF(B973="Уборка",1893,"Введите коректное значение")))</f>
        <v>90</v>
      </c>
      <c r="G973" s="88" t="n">
        <v>2424</v>
      </c>
      <c r="H973" s="87" t="n">
        <f aca="false">(F973/G973)*100</f>
        <v>3.71287128712871</v>
      </c>
      <c r="I973" s="88" t="n">
        <v>17</v>
      </c>
      <c r="J973" s="87" t="n">
        <f aca="false">C973*L973</f>
        <v>0.484</v>
      </c>
      <c r="K973" s="86" t="n">
        <f aca="false">J973*3.67</f>
        <v>1.77628</v>
      </c>
      <c r="L973" s="86" t="n">
        <v>0.44</v>
      </c>
      <c r="M973" s="87" t="n">
        <f aca="false">(N973*O973)+(P973+Q973+R973)</f>
        <v>1273.6</v>
      </c>
      <c r="N973" s="62" t="n">
        <v>481</v>
      </c>
      <c r="O973" s="0" t="n">
        <f aca="false">IF(Z973="Дизельное топливо",2.6,
 IF(Z973="Бензин",2.3,
 IF(Z973="Минеральные удобрения",0.89, IF(Z973="Пестициды",4.93,
 IF(Z973="Электроэнергия",0.5,"Введите коректное значение" )))))</f>
        <v>2.6</v>
      </c>
      <c r="P973" s="88" t="n">
        <v>13</v>
      </c>
      <c r="Q973" s="88" t="n">
        <v>2</v>
      </c>
      <c r="R973" s="88" t="n">
        <v>8</v>
      </c>
      <c r="S973" s="86" t="n">
        <f aca="false">M973+J973+E973+H973</f>
        <v>1278.38323492349</v>
      </c>
      <c r="T973" s="86"/>
      <c r="U973" s="87" t="n">
        <f aca="false">J973-S973</f>
        <v>-1277.89923492349</v>
      </c>
      <c r="V973" s="88" t="n">
        <v>54000</v>
      </c>
      <c r="W973" s="73" t="n">
        <v>5.61</v>
      </c>
      <c r="X973" s="87" t="n">
        <f aca="false">(W973+S973)/V973*100</f>
        <v>2.37776524985832</v>
      </c>
      <c r="Y973" s="0" t="str">
        <f aca="false">IF(AB973=1,"Предпосевная обработка",IF(AB973=2,"Внесение удобрений",IF(AB973=3,"Уборка","Введите коректное значение")))</f>
        <v>Введите коректное значение</v>
      </c>
      <c r="Z973" s="0" t="s">
        <v>137</v>
      </c>
      <c r="AA973" s="86"/>
      <c r="AI973" s="88"/>
    </row>
    <row r="974" customFormat="false" ht="15" hidden="false" customHeight="false" outlineLevel="0" collapsed="false">
      <c r="A974" s="59" t="n">
        <v>972</v>
      </c>
      <c r="B974" s="0" t="s">
        <v>132</v>
      </c>
      <c r="C974" s="85" t="n">
        <v>3.6</v>
      </c>
      <c r="D974" s="86" t="n">
        <v>0.645</v>
      </c>
      <c r="E974" s="87" t="n">
        <f aca="false">D974/C974</f>
        <v>0.179166666666667</v>
      </c>
      <c r="F974" s="88" t="n">
        <f aca="false">IF(B974="Предпосевная обработка",300,IF(B974="Внесение удобрений",90,IF(B974="Уборка",1893,"Введите коректное значение")))</f>
        <v>1893</v>
      </c>
      <c r="G974" s="88" t="n">
        <v>2013</v>
      </c>
      <c r="H974" s="87" t="n">
        <f aca="false">(F974/G974)*100</f>
        <v>94.0387481371088</v>
      </c>
      <c r="I974" s="88" t="n">
        <v>10</v>
      </c>
      <c r="J974" s="87" t="n">
        <f aca="false">C974*L974</f>
        <v>1.584</v>
      </c>
      <c r="K974" s="86" t="n">
        <f aca="false">J974*3.67</f>
        <v>5.81328</v>
      </c>
      <c r="L974" s="86" t="n">
        <v>0.44</v>
      </c>
      <c r="M974" s="87" t="n">
        <f aca="false">(N974*O974)+(P974+Q974+R974)</f>
        <v>405.1</v>
      </c>
      <c r="N974" s="62" t="n">
        <v>167</v>
      </c>
      <c r="O974" s="0" t="n">
        <f aca="false">IF(Z974="Дизельное топливо",2.6,
 IF(Z974="Бензин",2.3,
 IF(Z974="Минеральные удобрения",0.89, IF(Z974="Пестициды",4.93,
 IF(Z974="Электроэнергия",0.5,"Введите коректное значение" )))))</f>
        <v>2.3</v>
      </c>
      <c r="P974" s="88" t="n">
        <v>11</v>
      </c>
      <c r="Q974" s="88" t="n">
        <v>1</v>
      </c>
      <c r="R974" s="88" t="n">
        <v>9</v>
      </c>
      <c r="S974" s="86" t="n">
        <f aca="false">M974+J974+E974+H974</f>
        <v>500.901914803775</v>
      </c>
      <c r="T974" s="86"/>
      <c r="U974" s="87" t="n">
        <f aca="false">J974-S974</f>
        <v>-499.317914803775</v>
      </c>
      <c r="V974" s="88" t="n">
        <v>50000</v>
      </c>
      <c r="W974" s="73" t="n">
        <v>6.319</v>
      </c>
      <c r="X974" s="87" t="n">
        <f aca="false">(W974+S974)/V974*100</f>
        <v>1.01444182960755</v>
      </c>
      <c r="Y974" s="0" t="str">
        <f aca="false">IF(AB974=1,"Предпосевная обработка",IF(AB974=2,"Внесение удобрений",IF(AB974=3,"Уборка","Введите коректное значение")))</f>
        <v>Введите коректное значение</v>
      </c>
      <c r="Z974" s="0" t="s">
        <v>135</v>
      </c>
      <c r="AA974" s="86"/>
      <c r="AI974" s="88"/>
    </row>
    <row r="975" customFormat="false" ht="15" hidden="false" customHeight="false" outlineLevel="0" collapsed="false">
      <c r="A975" s="59" t="n">
        <v>973</v>
      </c>
      <c r="B975" s="0" t="s">
        <v>136</v>
      </c>
      <c r="C975" s="85" t="n">
        <v>4.6</v>
      </c>
      <c r="D975" s="86" t="n">
        <v>0.645</v>
      </c>
      <c r="E975" s="87" t="n">
        <f aca="false">D975/C975</f>
        <v>0.140217391304348</v>
      </c>
      <c r="F975" s="88" t="n">
        <f aca="false">IF(B975="Предпосевная обработка",300,IF(B975="Внесение удобрений",90,IF(B975="Уборка",1893,"Введите коректное значение")))</f>
        <v>300</v>
      </c>
      <c r="G975" s="88" t="n">
        <v>2227</v>
      </c>
      <c r="H975" s="87" t="n">
        <f aca="false">(F975/G975)*100</f>
        <v>13.4710372698698</v>
      </c>
      <c r="I975" s="88" t="n">
        <v>23</v>
      </c>
      <c r="J975" s="87" t="n">
        <f aca="false">C975*L975</f>
        <v>2.024</v>
      </c>
      <c r="K975" s="86" t="n">
        <f aca="false">J975*3.67</f>
        <v>7.42808</v>
      </c>
      <c r="L975" s="86" t="n">
        <v>0.44</v>
      </c>
      <c r="M975" s="87" t="n">
        <f aca="false">(N975*O975)+(P975+Q975+R975)</f>
        <v>1095.2</v>
      </c>
      <c r="N975" s="62" t="n">
        <v>412</v>
      </c>
      <c r="O975" s="0" t="n">
        <f aca="false">IF(Z975="Дизельное топливо",2.6,
 IF(Z975="Бензин",2.3,
 IF(Z975="Минеральные удобрения",0.89, IF(Z975="Пестициды",4.93,
 IF(Z975="Электроэнергия",0.5,"Введите коректное значение" )))))</f>
        <v>2.6</v>
      </c>
      <c r="P975" s="88" t="n">
        <v>13</v>
      </c>
      <c r="Q975" s="88" t="n">
        <v>2</v>
      </c>
      <c r="R975" s="88" t="n">
        <v>9</v>
      </c>
      <c r="S975" s="86" t="n">
        <f aca="false">M975+J975+E975+H975</f>
        <v>1110.83525466117</v>
      </c>
      <c r="T975" s="86"/>
      <c r="U975" s="87" t="n">
        <f aca="false">J975-S975</f>
        <v>-1108.81125466117</v>
      </c>
      <c r="V975" s="88" t="n">
        <v>54000</v>
      </c>
      <c r="W975" s="73" t="n">
        <v>6.142</v>
      </c>
      <c r="X975" s="87" t="n">
        <f aca="false">(W975+S975)/V975*100</f>
        <v>2.06847639752069</v>
      </c>
      <c r="Y975" s="0" t="str">
        <f aca="false">IF(AB975=1,"Предпосевная обработка",IF(AB975=2,"Внесение удобрений",IF(AB975=3,"Уборка","Введите коректное значение")))</f>
        <v>Введите коректное значение</v>
      </c>
      <c r="Z975" s="0" t="s">
        <v>137</v>
      </c>
      <c r="AA975" s="86"/>
      <c r="AI975" s="88"/>
    </row>
    <row r="976" customFormat="false" ht="15" hidden="false" customHeight="false" outlineLevel="0" collapsed="false">
      <c r="A976" s="59" t="n">
        <v>974</v>
      </c>
      <c r="B976" s="0" t="s">
        <v>136</v>
      </c>
      <c r="C976" s="85" t="n">
        <v>3.9</v>
      </c>
      <c r="D976" s="86" t="n">
        <v>0.645</v>
      </c>
      <c r="E976" s="87" t="n">
        <f aca="false">D976/C976</f>
        <v>0.165384615384615</v>
      </c>
      <c r="F976" s="88" t="n">
        <f aca="false">IF(B976="Предпосевная обработка",300,IF(B976="Внесение удобрений",90,IF(B976="Уборка",1893,"Введите коректное значение")))</f>
        <v>300</v>
      </c>
      <c r="G976" s="88" t="n">
        <v>2418</v>
      </c>
      <c r="H976" s="87" t="n">
        <f aca="false">(F976/G976)*100</f>
        <v>12.4069478908189</v>
      </c>
      <c r="I976" s="88" t="n">
        <v>14</v>
      </c>
      <c r="J976" s="87" t="n">
        <f aca="false">C976*L976</f>
        <v>1.716</v>
      </c>
      <c r="K976" s="86" t="n">
        <f aca="false">J976*3.67</f>
        <v>6.29772</v>
      </c>
      <c r="L976" s="86" t="n">
        <v>0.44</v>
      </c>
      <c r="M976" s="87" t="n">
        <f aca="false">(N976*O976)+(P976+Q976+R976)</f>
        <v>705.34</v>
      </c>
      <c r="N976" s="62" t="n">
        <v>138</v>
      </c>
      <c r="O976" s="0" t="n">
        <f aca="false">IF(Z976="Дизельное топливо",2.6,
 IF(Z976="Бензин",2.3,
 IF(Z976="Минеральные удобрения",0.89, IF(Z976="Пестициды",4.93,
 IF(Z976="Электроэнергия",0.5,"Введите коректное значение" )))))</f>
        <v>4.93</v>
      </c>
      <c r="P976" s="88" t="n">
        <v>15</v>
      </c>
      <c r="Q976" s="88" t="n">
        <v>1</v>
      </c>
      <c r="R976" s="88" t="n">
        <v>9</v>
      </c>
      <c r="S976" s="86" t="n">
        <f aca="false">M976+J976+E976+H976</f>
        <v>719.628332506203</v>
      </c>
      <c r="T976" s="86"/>
      <c r="U976" s="87" t="n">
        <f aca="false">J976-S976</f>
        <v>-717.912332506203</v>
      </c>
      <c r="V976" s="88" t="n">
        <v>48000</v>
      </c>
      <c r="W976" s="73" t="n">
        <v>3.915</v>
      </c>
      <c r="X976" s="87" t="n">
        <f aca="false">(W976+S976)/V976*100</f>
        <v>1.50738194272126</v>
      </c>
      <c r="Y976" s="0" t="str">
        <f aca="false">IF(AB976=1,"Предпосевная обработка",IF(AB976=2,"Внесение удобрений",IF(AB976=3,"Уборка","Введите коректное значение")))</f>
        <v>Введите коректное значение</v>
      </c>
      <c r="Z976" s="0" t="s">
        <v>138</v>
      </c>
      <c r="AA976" s="86"/>
      <c r="AI976" s="88"/>
    </row>
    <row r="977" customFormat="false" ht="15" hidden="false" customHeight="false" outlineLevel="0" collapsed="false">
      <c r="A977" s="59" t="n">
        <v>975</v>
      </c>
      <c r="B977" s="0" t="s">
        <v>132</v>
      </c>
      <c r="C977" s="85" t="n">
        <v>5.9</v>
      </c>
      <c r="D977" s="86" t="n">
        <v>0.645</v>
      </c>
      <c r="E977" s="87" t="n">
        <f aca="false">D977/C977</f>
        <v>0.109322033898305</v>
      </c>
      <c r="F977" s="88" t="n">
        <f aca="false">IF(B977="Предпосевная обработка",300,IF(B977="Внесение удобрений",90,IF(B977="Уборка",1893,"Введите коректное значение")))</f>
        <v>1893</v>
      </c>
      <c r="G977" s="88" t="n">
        <v>2019</v>
      </c>
      <c r="H977" s="87" t="n">
        <f aca="false">(F977/G977)*100</f>
        <v>93.7592867756315</v>
      </c>
      <c r="I977" s="88" t="n">
        <v>17</v>
      </c>
      <c r="J977" s="87" t="n">
        <f aca="false">C977*L977</f>
        <v>2.596</v>
      </c>
      <c r="K977" s="86" t="n">
        <f aca="false">J977*3.67</f>
        <v>9.52732</v>
      </c>
      <c r="L977" s="86" t="n">
        <v>0.44</v>
      </c>
      <c r="M977" s="87" t="n">
        <f aca="false">(N977*O977)+(P977+Q977+R977)</f>
        <v>1699.2</v>
      </c>
      <c r="N977" s="62" t="n">
        <v>340</v>
      </c>
      <c r="O977" s="0" t="n">
        <f aca="false">IF(Z977="Дизельное топливо",2.6,
 IF(Z977="Бензин",2.3,
 IF(Z977="Минеральные удобрения",0.89, IF(Z977="Пестициды",4.93,
 IF(Z977="Электроэнергия",0.5,"Введите коректное значение" )))))</f>
        <v>4.93</v>
      </c>
      <c r="P977" s="88" t="n">
        <v>14</v>
      </c>
      <c r="Q977" s="88" t="n">
        <v>2</v>
      </c>
      <c r="R977" s="88" t="n">
        <v>7</v>
      </c>
      <c r="S977" s="86" t="n">
        <f aca="false">M977+J977+E977+H977</f>
        <v>1795.66460880953</v>
      </c>
      <c r="T977" s="86"/>
      <c r="U977" s="87" t="n">
        <f aca="false">J977-S977</f>
        <v>-1793.06860880953</v>
      </c>
      <c r="V977" s="88" t="n">
        <v>46000</v>
      </c>
      <c r="W977" s="73" t="n">
        <v>4.15</v>
      </c>
      <c r="X977" s="87" t="n">
        <f aca="false">(W977+S977)/V977*100</f>
        <v>3.91264045393376</v>
      </c>
      <c r="Y977" s="0" t="str">
        <f aca="false">IF(AB977=1,"Предпосевная обработка",IF(AB977=2,"Внесение удобрений",IF(AB977=3,"Уборка","Введите коректное значение")))</f>
        <v>Введите коректное значение</v>
      </c>
      <c r="Z977" s="0" t="s">
        <v>138</v>
      </c>
      <c r="AA977" s="86"/>
      <c r="AI977" s="88"/>
    </row>
    <row r="978" customFormat="false" ht="15" hidden="false" customHeight="false" outlineLevel="0" collapsed="false">
      <c r="A978" s="59" t="n">
        <v>976</v>
      </c>
      <c r="B978" s="0" t="s">
        <v>134</v>
      </c>
      <c r="C978" s="85" t="n">
        <v>0.8</v>
      </c>
      <c r="D978" s="86" t="n">
        <v>0.645</v>
      </c>
      <c r="E978" s="87" t="n">
        <f aca="false">D978/C978</f>
        <v>0.80625</v>
      </c>
      <c r="F978" s="88" t="n">
        <f aca="false">IF(B978="Предпосевная обработка",300,IF(B978="Внесение удобрений",90,IF(B978="Уборка",1893,"Введите коректное значение")))</f>
        <v>90</v>
      </c>
      <c r="G978" s="88" t="n">
        <v>2233</v>
      </c>
      <c r="H978" s="87" t="n">
        <f aca="false">(F978/G978)*100</f>
        <v>4.03045230631438</v>
      </c>
      <c r="I978" s="88" t="n">
        <v>24</v>
      </c>
      <c r="J978" s="87" t="n">
        <f aca="false">C978*L978</f>
        <v>0.352</v>
      </c>
      <c r="K978" s="86" t="n">
        <f aca="false">J978*3.67</f>
        <v>1.29184</v>
      </c>
      <c r="L978" s="86" t="n">
        <v>0.44</v>
      </c>
      <c r="M978" s="87" t="n">
        <f aca="false">(N978*O978)+(P978+Q978+R978)</f>
        <v>891.8</v>
      </c>
      <c r="N978" s="62" t="n">
        <v>333</v>
      </c>
      <c r="O978" s="0" t="n">
        <f aca="false">IF(Z978="Дизельное топливо",2.6,
 IF(Z978="Бензин",2.3,
 IF(Z978="Минеральные удобрения",0.89, IF(Z978="Пестициды",4.93,
 IF(Z978="Электроэнергия",0.5,"Введите коректное значение" )))))</f>
        <v>2.6</v>
      </c>
      <c r="P978" s="88" t="n">
        <v>15</v>
      </c>
      <c r="Q978" s="88" t="n">
        <v>2</v>
      </c>
      <c r="R978" s="88" t="n">
        <v>9</v>
      </c>
      <c r="S978" s="86" t="n">
        <f aca="false">M978+J978+E978+H978</f>
        <v>896.988702306314</v>
      </c>
      <c r="T978" s="86"/>
      <c r="U978" s="87" t="n">
        <f aca="false">J978-S978</f>
        <v>-896.636702306314</v>
      </c>
      <c r="V978" s="88" t="n">
        <v>61000</v>
      </c>
      <c r="W978" s="73" t="n">
        <v>4.067</v>
      </c>
      <c r="X978" s="87" t="n">
        <f aca="false">(W978+S978)/V978*100</f>
        <v>1.47714049558412</v>
      </c>
      <c r="Y978" s="0" t="str">
        <f aca="false">IF(AB978=1,"Предпосевная обработка",IF(AB978=2,"Внесение удобрений",IF(AB978=3,"Уборка","Введите коректное значение")))</f>
        <v>Введите коректное значение</v>
      </c>
      <c r="Z978" s="0" t="s">
        <v>137</v>
      </c>
      <c r="AA978" s="86"/>
      <c r="AI978" s="88"/>
    </row>
    <row r="979" customFormat="false" ht="15" hidden="false" customHeight="false" outlineLevel="0" collapsed="false">
      <c r="A979" s="59" t="n">
        <v>977</v>
      </c>
      <c r="B979" s="0" t="s">
        <v>132</v>
      </c>
      <c r="C979" s="85" t="n">
        <v>2.1</v>
      </c>
      <c r="D979" s="86" t="n">
        <v>0.645</v>
      </c>
      <c r="E979" s="87" t="n">
        <f aca="false">D979/C979</f>
        <v>0.307142857142857</v>
      </c>
      <c r="F979" s="88" t="n">
        <f aca="false">IF(B979="Предпосевная обработка",300,IF(B979="Внесение удобрений",90,IF(B979="Уборка",1893,"Введите коректное значение")))</f>
        <v>1893</v>
      </c>
      <c r="G979" s="88" t="n">
        <v>2250</v>
      </c>
      <c r="H979" s="87" t="n">
        <f aca="false">(F979/G979)*100</f>
        <v>84.1333333333333</v>
      </c>
      <c r="I979" s="88" t="n">
        <v>25</v>
      </c>
      <c r="J979" s="87" t="n">
        <f aca="false">C979*L979</f>
        <v>0.924</v>
      </c>
      <c r="K979" s="86" t="n">
        <f aca="false">J979*3.67</f>
        <v>3.39108</v>
      </c>
      <c r="L979" s="86" t="n">
        <v>0.44</v>
      </c>
      <c r="M979" s="87" t="n">
        <f aca="false">(N979*O979)+(P979+Q979+R979)</f>
        <v>2179.34</v>
      </c>
      <c r="N979" s="62" t="n">
        <v>438</v>
      </c>
      <c r="O979" s="0" t="n">
        <f aca="false">IF(Z979="Дизельное топливо",2.6,
 IF(Z979="Бензин",2.3,
 IF(Z979="Минеральные удобрения",0.89, IF(Z979="Пестициды",4.93,
 IF(Z979="Электроэнергия",0.5,"Введите коректное значение" )))))</f>
        <v>4.93</v>
      </c>
      <c r="P979" s="88" t="n">
        <v>10</v>
      </c>
      <c r="Q979" s="88" t="n">
        <v>2</v>
      </c>
      <c r="R979" s="88" t="n">
        <v>8</v>
      </c>
      <c r="S979" s="86" t="n">
        <f aca="false">M979+J979+E979+H979</f>
        <v>2264.70447619048</v>
      </c>
      <c r="T979" s="86"/>
      <c r="U979" s="87" t="n">
        <f aca="false">J979-S979</f>
        <v>-2263.78047619048</v>
      </c>
      <c r="V979" s="88" t="n">
        <v>45000</v>
      </c>
      <c r="W979" s="73" t="n">
        <v>4.08</v>
      </c>
      <c r="X979" s="87" t="n">
        <f aca="false">(W979+S979)/V979*100</f>
        <v>5.04174328042328</v>
      </c>
      <c r="Y979" s="0" t="str">
        <f aca="false">IF(AB979=1,"Предпосевная обработка",IF(AB979=2,"Внесение удобрений",IF(AB979=3,"Уборка","Введите коректное значение")))</f>
        <v>Введите коректное значение</v>
      </c>
      <c r="Z979" s="0" t="s">
        <v>138</v>
      </c>
      <c r="AA979" s="86"/>
      <c r="AI979" s="88"/>
    </row>
    <row r="980" customFormat="false" ht="15" hidden="false" customHeight="false" outlineLevel="0" collapsed="false">
      <c r="A980" s="59" t="n">
        <v>978</v>
      </c>
      <c r="B980" s="0" t="s">
        <v>134</v>
      </c>
      <c r="C980" s="85" t="n">
        <v>1</v>
      </c>
      <c r="D980" s="86" t="n">
        <v>0.645</v>
      </c>
      <c r="E980" s="87" t="n">
        <f aca="false">D980/C980</f>
        <v>0.645</v>
      </c>
      <c r="F980" s="88" t="n">
        <f aca="false">IF(B980="Предпосевная обработка",300,IF(B980="Внесение удобрений",90,IF(B980="Уборка",1893,"Введите коректное значение")))</f>
        <v>90</v>
      </c>
      <c r="G980" s="88" t="n">
        <v>2438</v>
      </c>
      <c r="H980" s="87" t="n">
        <f aca="false">(F980/G980)*100</f>
        <v>3.6915504511895</v>
      </c>
      <c r="I980" s="88" t="n">
        <v>16</v>
      </c>
      <c r="J980" s="87" t="n">
        <f aca="false">C980*L980</f>
        <v>0.44</v>
      </c>
      <c r="K980" s="86" t="n">
        <f aca="false">J980*3.67</f>
        <v>1.6148</v>
      </c>
      <c r="L980" s="86" t="n">
        <v>0.44</v>
      </c>
      <c r="M980" s="87" t="n">
        <f aca="false">(N980*O980)+(P980+Q980+R980)</f>
        <v>101</v>
      </c>
      <c r="N980" s="62" t="n">
        <v>152</v>
      </c>
      <c r="O980" s="0" t="n">
        <f aca="false">IF(Z980="Дизельное топливо",2.6,
 IF(Z980="Бензин",2.3,
 IF(Z980="Минеральные удобрения",0.89, IF(Z980="Пестициды",4.93,
 IF(Z980="Электроэнергия",0.5,"Введите коректное значение" )))))</f>
        <v>0.5</v>
      </c>
      <c r="P980" s="88" t="n">
        <v>14</v>
      </c>
      <c r="Q980" s="88" t="n">
        <v>2</v>
      </c>
      <c r="R980" s="88" t="n">
        <v>9</v>
      </c>
      <c r="S980" s="86" t="n">
        <f aca="false">M980+J980+E980+H980</f>
        <v>105.77655045119</v>
      </c>
      <c r="T980" s="86"/>
      <c r="U980" s="87" t="n">
        <f aca="false">J980-S980</f>
        <v>-105.33655045119</v>
      </c>
      <c r="V980" s="88" t="n">
        <v>58000</v>
      </c>
      <c r="W980" s="73" t="n">
        <v>5.984</v>
      </c>
      <c r="X980" s="87" t="n">
        <f aca="false">(W980+S980)/V980*100</f>
        <v>0.192690604226189</v>
      </c>
      <c r="Y980" s="0" t="str">
        <f aca="false">IF(AB980=1,"Предпосевная обработка",IF(AB980=2,"Внесение удобрений",IF(AB980=3,"Уборка","Введите коректное значение")))</f>
        <v>Введите коректное значение</v>
      </c>
      <c r="Z980" s="0" t="s">
        <v>139</v>
      </c>
      <c r="AA980" s="86"/>
      <c r="AI980" s="88"/>
    </row>
    <row r="981" customFormat="false" ht="15" hidden="false" customHeight="false" outlineLevel="0" collapsed="false">
      <c r="A981" s="59" t="n">
        <v>979</v>
      </c>
      <c r="B981" s="0" t="s">
        <v>134</v>
      </c>
      <c r="C981" s="85" t="n">
        <v>7</v>
      </c>
      <c r="D981" s="86" t="n">
        <v>0.645</v>
      </c>
      <c r="E981" s="87" t="n">
        <f aca="false">D981/C981</f>
        <v>0.0921428571428572</v>
      </c>
      <c r="F981" s="88" t="n">
        <f aca="false">IF(B981="Предпосевная обработка",300,IF(B981="Внесение удобрений",90,IF(B981="Уборка",1893,"Введите коректное значение")))</f>
        <v>90</v>
      </c>
      <c r="G981" s="88" t="n">
        <v>2080</v>
      </c>
      <c r="H981" s="87" t="n">
        <f aca="false">(F981/G981)*100</f>
        <v>4.32692307692308</v>
      </c>
      <c r="I981" s="88" t="n">
        <v>29</v>
      </c>
      <c r="J981" s="87" t="n">
        <f aca="false">C981*L981</f>
        <v>3.08</v>
      </c>
      <c r="K981" s="86" t="n">
        <f aca="false">J981*3.67</f>
        <v>11.3036</v>
      </c>
      <c r="L981" s="86" t="n">
        <v>0.44</v>
      </c>
      <c r="M981" s="87" t="n">
        <f aca="false">(N981*O981)+(P981+Q981+R981)</f>
        <v>1108.3</v>
      </c>
      <c r="N981" s="62" t="n">
        <v>471</v>
      </c>
      <c r="O981" s="0" t="n">
        <f aca="false">IF(Z981="Дизельное топливо",2.6,
 IF(Z981="Бензин",2.3,
 IF(Z981="Минеральные удобрения",0.89, IF(Z981="Пестициды",4.93,
 IF(Z981="Электроэнергия",0.5,"Введите коректное значение" )))))</f>
        <v>2.3</v>
      </c>
      <c r="P981" s="88" t="n">
        <v>14</v>
      </c>
      <c r="Q981" s="88" t="n">
        <v>2</v>
      </c>
      <c r="R981" s="88" t="n">
        <v>9</v>
      </c>
      <c r="S981" s="86" t="n">
        <f aca="false">M981+J981+E981+H981</f>
        <v>1115.79906593407</v>
      </c>
      <c r="T981" s="86"/>
      <c r="U981" s="87" t="n">
        <f aca="false">J981-S981</f>
        <v>-1112.71906593407</v>
      </c>
      <c r="V981" s="88" t="n">
        <v>63000</v>
      </c>
      <c r="W981" s="73" t="n">
        <v>5.368</v>
      </c>
      <c r="X981" s="87" t="n">
        <f aca="false">(W981+S981)/V981*100</f>
        <v>1.77963026338741</v>
      </c>
      <c r="Y981" s="0" t="str">
        <f aca="false">IF(AB981=1,"Предпосевная обработка",IF(AB981=2,"Внесение удобрений",IF(AB981=3,"Уборка","Введите коректное значение")))</f>
        <v>Введите коректное значение</v>
      </c>
      <c r="Z981" s="0" t="s">
        <v>135</v>
      </c>
      <c r="AA981" s="86"/>
      <c r="AI981" s="88"/>
    </row>
    <row r="982" customFormat="false" ht="15" hidden="false" customHeight="false" outlineLevel="0" collapsed="false">
      <c r="A982" s="59" t="n">
        <v>980</v>
      </c>
      <c r="B982" s="0" t="s">
        <v>134</v>
      </c>
      <c r="C982" s="85" t="n">
        <v>1.1</v>
      </c>
      <c r="D982" s="86" t="n">
        <v>0.645</v>
      </c>
      <c r="E982" s="87" t="n">
        <f aca="false">D982/C982</f>
        <v>0.586363636363636</v>
      </c>
      <c r="F982" s="88" t="n">
        <f aca="false">IF(B982="Предпосевная обработка",300,IF(B982="Внесение удобрений",90,IF(B982="Уборка",1893,"Введите коректное значение")))</f>
        <v>90</v>
      </c>
      <c r="G982" s="88" t="n">
        <v>2182</v>
      </c>
      <c r="H982" s="87" t="n">
        <f aca="false">(F982/G982)*100</f>
        <v>4.12465627864345</v>
      </c>
      <c r="I982" s="88" t="n">
        <v>30</v>
      </c>
      <c r="J982" s="87" t="n">
        <f aca="false">C982*L982</f>
        <v>0.484</v>
      </c>
      <c r="K982" s="86" t="n">
        <f aca="false">J982*3.67</f>
        <v>1.77628</v>
      </c>
      <c r="L982" s="86" t="n">
        <v>0.44</v>
      </c>
      <c r="M982" s="87" t="n">
        <f aca="false">(N982*O982)+(P982+Q982+R982)</f>
        <v>159</v>
      </c>
      <c r="N982" s="62" t="n">
        <v>278</v>
      </c>
      <c r="O982" s="0" t="n">
        <f aca="false">IF(Z982="Дизельное топливо",2.6,
 IF(Z982="Бензин",2.3,
 IF(Z982="Минеральные удобрения",0.89, IF(Z982="Пестициды",4.93,
 IF(Z982="Электроэнергия",0.5,"Введите коректное значение" )))))</f>
        <v>0.5</v>
      </c>
      <c r="P982" s="88" t="n">
        <v>10</v>
      </c>
      <c r="Q982" s="88" t="n">
        <v>2</v>
      </c>
      <c r="R982" s="88" t="n">
        <v>8</v>
      </c>
      <c r="S982" s="86" t="n">
        <f aca="false">M982+J982+E982+H982</f>
        <v>164.195019915007</v>
      </c>
      <c r="T982" s="86"/>
      <c r="U982" s="87" t="n">
        <f aca="false">J982-S982</f>
        <v>-163.711019915007</v>
      </c>
      <c r="V982" s="88" t="n">
        <v>57000</v>
      </c>
      <c r="W982" s="73" t="n">
        <v>4.41</v>
      </c>
      <c r="X982" s="87" t="n">
        <f aca="false">(W982+S982)/V982*100</f>
        <v>0.295798280552644</v>
      </c>
      <c r="Y982" s="0" t="str">
        <f aca="false">IF(AB982=1,"Предпосевная обработка",IF(AB982=2,"Внесение удобрений",IF(AB982=3,"Уборка","Введите коректное значение")))</f>
        <v>Введите коректное значение</v>
      </c>
      <c r="Z982" s="0" t="s">
        <v>139</v>
      </c>
      <c r="AA982" s="86"/>
      <c r="AI982" s="88"/>
    </row>
    <row r="983" customFormat="false" ht="15" hidden="false" customHeight="false" outlineLevel="0" collapsed="false">
      <c r="A983" s="59" t="n">
        <v>981</v>
      </c>
      <c r="B983" s="0" t="s">
        <v>134</v>
      </c>
      <c r="C983" s="85" t="n">
        <v>4.6</v>
      </c>
      <c r="D983" s="86" t="n">
        <v>0.645</v>
      </c>
      <c r="E983" s="87" t="n">
        <f aca="false">D983/C983</f>
        <v>0.140217391304348</v>
      </c>
      <c r="F983" s="88" t="n">
        <f aca="false">IF(B983="Предпосевная обработка",300,IF(B983="Внесение удобрений",90,IF(B983="Уборка",1893,"Введите коректное значение")))</f>
        <v>90</v>
      </c>
      <c r="G983" s="88" t="n">
        <v>2493</v>
      </c>
      <c r="H983" s="87" t="n">
        <f aca="false">(F983/G983)*100</f>
        <v>3.6101083032491</v>
      </c>
      <c r="I983" s="88" t="n">
        <v>20</v>
      </c>
      <c r="J983" s="87" t="n">
        <f aca="false">C983*L983</f>
        <v>2.024</v>
      </c>
      <c r="K983" s="86" t="n">
        <f aca="false">J983*3.67</f>
        <v>7.42808</v>
      </c>
      <c r="L983" s="86" t="n">
        <v>0.44</v>
      </c>
      <c r="M983" s="87" t="n">
        <f aca="false">(N983*O983)+(P983+Q983+R983)</f>
        <v>326.49</v>
      </c>
      <c r="N983" s="62" t="n">
        <v>341</v>
      </c>
      <c r="O983" s="0" t="n">
        <f aca="false">IF(Z983="Дизельное топливо",2.6,
 IF(Z983="Бензин",2.3,
 IF(Z983="Минеральные удобрения",0.89, IF(Z983="Пестициды",4.93,
 IF(Z983="Электроэнергия",0.5,"Введите коректное значение" )))))</f>
        <v>0.89</v>
      </c>
      <c r="P983" s="88" t="n">
        <v>13</v>
      </c>
      <c r="Q983" s="88" t="n">
        <v>1</v>
      </c>
      <c r="R983" s="88" t="n">
        <v>9</v>
      </c>
      <c r="S983" s="86" t="n">
        <f aca="false">M983+J983+E983+H983</f>
        <v>332.264325694553</v>
      </c>
      <c r="T983" s="86"/>
      <c r="U983" s="87" t="n">
        <f aca="false">J983-S983</f>
        <v>-330.240325694553</v>
      </c>
      <c r="V983" s="88" t="n">
        <v>46000</v>
      </c>
      <c r="W983" s="73" t="n">
        <v>5.78</v>
      </c>
      <c r="X983" s="87" t="n">
        <f aca="false">(W983+S983)/V983*100</f>
        <v>0.734878968901203</v>
      </c>
      <c r="Y983" s="0" t="str">
        <f aca="false">IF(AB983=1,"Предпосевная обработка",IF(AB983=2,"Внесение удобрений",IF(AB983=3,"Уборка","Введите коректное значение")))</f>
        <v>Введите коректное значение</v>
      </c>
      <c r="Z983" s="0" t="s">
        <v>133</v>
      </c>
      <c r="AA983" s="86"/>
      <c r="AI983" s="88"/>
    </row>
    <row r="984" customFormat="false" ht="15" hidden="false" customHeight="false" outlineLevel="0" collapsed="false">
      <c r="A984" s="59" t="n">
        <v>982</v>
      </c>
      <c r="B984" s="0" t="s">
        <v>132</v>
      </c>
      <c r="C984" s="85" t="n">
        <v>1.3</v>
      </c>
      <c r="D984" s="86" t="n">
        <v>0.645</v>
      </c>
      <c r="E984" s="87" t="n">
        <f aca="false">D984/C984</f>
        <v>0.496153846153846</v>
      </c>
      <c r="F984" s="88" t="n">
        <f aca="false">IF(B984="Предпосевная обработка",300,IF(B984="Внесение удобрений",90,IF(B984="Уборка",1893,"Введите коректное значение")))</f>
        <v>1893</v>
      </c>
      <c r="G984" s="88" t="n">
        <v>2241</v>
      </c>
      <c r="H984" s="87" t="n">
        <f aca="false">(F984/G984)*100</f>
        <v>84.471218206158</v>
      </c>
      <c r="I984" s="88" t="n">
        <v>29</v>
      </c>
      <c r="J984" s="87" t="n">
        <f aca="false">C984*L984</f>
        <v>0.572</v>
      </c>
      <c r="K984" s="86" t="n">
        <f aca="false">J984*3.67</f>
        <v>2.09924</v>
      </c>
      <c r="L984" s="86" t="n">
        <v>0.44</v>
      </c>
      <c r="M984" s="87" t="n">
        <f aca="false">(N984*O984)+(P984+Q984+R984)</f>
        <v>1014.93</v>
      </c>
      <c r="N984" s="62" t="n">
        <v>201</v>
      </c>
      <c r="O984" s="0" t="n">
        <f aca="false">IF(Z984="Дизельное топливо",2.6,
 IF(Z984="Бензин",2.3,
 IF(Z984="Минеральные удобрения",0.89, IF(Z984="Пестициды",4.93,
 IF(Z984="Электроэнергия",0.5,"Введите коректное значение" )))))</f>
        <v>4.93</v>
      </c>
      <c r="P984" s="88" t="n">
        <v>14</v>
      </c>
      <c r="Q984" s="88" t="n">
        <v>2</v>
      </c>
      <c r="R984" s="88" t="n">
        <v>8</v>
      </c>
      <c r="S984" s="86" t="n">
        <f aca="false">M984+J984+E984+H984</f>
        <v>1100.46937205231</v>
      </c>
      <c r="T984" s="86"/>
      <c r="U984" s="87" t="n">
        <f aca="false">J984-S984</f>
        <v>-1099.89737205231</v>
      </c>
      <c r="V984" s="88" t="n">
        <v>59000</v>
      </c>
      <c r="W984" s="73" t="n">
        <v>5.185</v>
      </c>
      <c r="X984" s="87" t="n">
        <f aca="false">(W984+S984)/V984*100</f>
        <v>1.87399046110561</v>
      </c>
      <c r="Y984" s="0" t="str">
        <f aca="false">IF(AB984=1,"Предпосевная обработка",IF(AB984=2,"Внесение удобрений",IF(AB984=3,"Уборка","Введите коректное значение")))</f>
        <v>Введите коректное значение</v>
      </c>
      <c r="Z984" s="0" t="s">
        <v>138</v>
      </c>
      <c r="AA984" s="86"/>
      <c r="AI984" s="88"/>
    </row>
    <row r="985" customFormat="false" ht="15" hidden="false" customHeight="false" outlineLevel="0" collapsed="false">
      <c r="A985" s="59" t="n">
        <v>983</v>
      </c>
      <c r="B985" s="0" t="s">
        <v>132</v>
      </c>
      <c r="C985" s="85" t="n">
        <v>1.7</v>
      </c>
      <c r="D985" s="86" t="n">
        <v>0.645</v>
      </c>
      <c r="E985" s="87" t="n">
        <f aca="false">D985/C985</f>
        <v>0.379411764705882</v>
      </c>
      <c r="F985" s="88" t="n">
        <f aca="false">IF(B985="Предпосевная обработка",300,IF(B985="Внесение удобрений",90,IF(B985="Уборка",1893,"Введите коректное значение")))</f>
        <v>1893</v>
      </c>
      <c r="G985" s="88" t="n">
        <v>2322</v>
      </c>
      <c r="H985" s="87" t="n">
        <f aca="false">(F985/G985)*100</f>
        <v>81.5245478036176</v>
      </c>
      <c r="I985" s="88" t="n">
        <v>10</v>
      </c>
      <c r="J985" s="87" t="n">
        <f aca="false">C985*L985</f>
        <v>0.748</v>
      </c>
      <c r="K985" s="86" t="n">
        <f aca="false">J985*3.67</f>
        <v>2.74516</v>
      </c>
      <c r="L985" s="86" t="n">
        <v>0.44</v>
      </c>
      <c r="M985" s="87" t="n">
        <f aca="false">(N985*O985)+(P985+Q985+R985)</f>
        <v>1608.53</v>
      </c>
      <c r="N985" s="62" t="n">
        <v>321</v>
      </c>
      <c r="O985" s="0" t="n">
        <f aca="false">IF(Z985="Дизельное топливо",2.6,
 IF(Z985="Бензин",2.3,
 IF(Z985="Минеральные удобрения",0.89, IF(Z985="Пестициды",4.93,
 IF(Z985="Электроэнергия",0.5,"Введите коректное значение" )))))</f>
        <v>4.93</v>
      </c>
      <c r="P985" s="88" t="n">
        <v>15</v>
      </c>
      <c r="Q985" s="88" t="n">
        <v>2</v>
      </c>
      <c r="R985" s="88" t="n">
        <v>9</v>
      </c>
      <c r="S985" s="86" t="n">
        <f aca="false">M985+J985+E985+H985</f>
        <v>1691.18195956832</v>
      </c>
      <c r="T985" s="86"/>
      <c r="U985" s="87" t="n">
        <f aca="false">J985-S985</f>
        <v>-1690.43395956832</v>
      </c>
      <c r="V985" s="88" t="n">
        <v>56000</v>
      </c>
      <c r="W985" s="73" t="n">
        <v>4.263</v>
      </c>
      <c r="X985" s="87" t="n">
        <f aca="false">(W985+S985)/V985*100</f>
        <v>3.02758028494344</v>
      </c>
      <c r="Y985" s="0" t="str">
        <f aca="false">IF(AB985=1,"Предпосевная обработка",IF(AB985=2,"Внесение удобрений",IF(AB985=3,"Уборка","Введите коректное значение")))</f>
        <v>Введите коректное значение</v>
      </c>
      <c r="Z985" s="0" t="s">
        <v>138</v>
      </c>
      <c r="AA985" s="86"/>
      <c r="AI985" s="88"/>
    </row>
    <row r="986" customFormat="false" ht="15" hidden="false" customHeight="false" outlineLevel="0" collapsed="false">
      <c r="A986" s="59" t="n">
        <v>984</v>
      </c>
      <c r="B986" s="0" t="s">
        <v>136</v>
      </c>
      <c r="C986" s="85" t="n">
        <v>4.8</v>
      </c>
      <c r="D986" s="86" t="n">
        <v>0.645</v>
      </c>
      <c r="E986" s="87" t="n">
        <f aca="false">D986/C986</f>
        <v>0.134375</v>
      </c>
      <c r="F986" s="88" t="n">
        <f aca="false">IF(B986="Предпосевная обработка",300,IF(B986="Внесение удобрений",90,IF(B986="Уборка",1893,"Введите коректное значение")))</f>
        <v>300</v>
      </c>
      <c r="G986" s="88" t="n">
        <v>2104</v>
      </c>
      <c r="H986" s="87" t="n">
        <f aca="false">(F986/G986)*100</f>
        <v>14.2585551330798</v>
      </c>
      <c r="I986" s="88" t="n">
        <v>29</v>
      </c>
      <c r="J986" s="87" t="n">
        <f aca="false">C986*L986</f>
        <v>2.112</v>
      </c>
      <c r="K986" s="86" t="n">
        <f aca="false">J986*3.67</f>
        <v>7.75104</v>
      </c>
      <c r="L986" s="86" t="n">
        <v>0.44</v>
      </c>
      <c r="M986" s="87" t="n">
        <f aca="false">(N986*O986)+(P986+Q986+R986)</f>
        <v>780.7</v>
      </c>
      <c r="N986" s="62" t="n">
        <v>329</v>
      </c>
      <c r="O986" s="0" t="n">
        <f aca="false">IF(Z986="Дизельное топливо",2.6,
 IF(Z986="Бензин",2.3,
 IF(Z986="Минеральные удобрения",0.89, IF(Z986="Пестициды",4.93,
 IF(Z986="Электроэнергия",0.5,"Введите коректное значение" )))))</f>
        <v>2.3</v>
      </c>
      <c r="P986" s="88" t="n">
        <v>15</v>
      </c>
      <c r="Q986" s="88" t="n">
        <v>1</v>
      </c>
      <c r="R986" s="88" t="n">
        <v>8</v>
      </c>
      <c r="S986" s="86" t="n">
        <f aca="false">M986+J986+E986+H986</f>
        <v>797.20493013308</v>
      </c>
      <c r="T986" s="86"/>
      <c r="U986" s="87" t="n">
        <f aca="false">J986-S986</f>
        <v>-795.09293013308</v>
      </c>
      <c r="V986" s="88" t="n">
        <v>45000</v>
      </c>
      <c r="W986" s="73" t="n">
        <v>4.84</v>
      </c>
      <c r="X986" s="87" t="n">
        <f aca="false">(W986+S986)/V986*100</f>
        <v>1.7823220669624</v>
      </c>
      <c r="Y986" s="0" t="str">
        <f aca="false">IF(AB986=1,"Предпосевная обработка",IF(AB986=2,"Внесение удобрений",IF(AB986=3,"Уборка","Введите коректное значение")))</f>
        <v>Введите коректное значение</v>
      </c>
      <c r="Z986" s="0" t="s">
        <v>135</v>
      </c>
      <c r="AA986" s="86"/>
      <c r="AI986" s="88"/>
    </row>
    <row r="987" customFormat="false" ht="15" hidden="false" customHeight="false" outlineLevel="0" collapsed="false">
      <c r="A987" s="59" t="n">
        <v>985</v>
      </c>
      <c r="B987" s="0" t="s">
        <v>136</v>
      </c>
      <c r="C987" s="85" t="n">
        <v>1.9</v>
      </c>
      <c r="D987" s="86" t="n">
        <v>0.645</v>
      </c>
      <c r="E987" s="87" t="n">
        <f aca="false">D987/C987</f>
        <v>0.339473684210526</v>
      </c>
      <c r="F987" s="88" t="n">
        <f aca="false">IF(B987="Предпосевная обработка",300,IF(B987="Внесение удобрений",90,IF(B987="Уборка",1893,"Введите коректное значение")))</f>
        <v>300</v>
      </c>
      <c r="G987" s="88" t="n">
        <v>2464</v>
      </c>
      <c r="H987" s="87" t="n">
        <f aca="false">(F987/G987)*100</f>
        <v>12.1753246753247</v>
      </c>
      <c r="I987" s="88" t="n">
        <v>14</v>
      </c>
      <c r="J987" s="87" t="n">
        <f aca="false">C987*L987</f>
        <v>0.836</v>
      </c>
      <c r="K987" s="86" t="n">
        <f aca="false">J987*3.67</f>
        <v>3.06812</v>
      </c>
      <c r="L987" s="86" t="n">
        <v>0.44</v>
      </c>
      <c r="M987" s="87" t="n">
        <f aca="false">(N987*O987)+(P987+Q987+R987)</f>
        <v>1184.8</v>
      </c>
      <c r="N987" s="62" t="n">
        <v>448</v>
      </c>
      <c r="O987" s="0" t="n">
        <f aca="false">IF(Z987="Дизельное топливо",2.6,
 IF(Z987="Бензин",2.3,
 IF(Z987="Минеральные удобрения",0.89, IF(Z987="Пестициды",4.93,
 IF(Z987="Электроэнергия",0.5,"Введите коректное значение" )))))</f>
        <v>2.6</v>
      </c>
      <c r="P987" s="88" t="n">
        <v>12</v>
      </c>
      <c r="Q987" s="88" t="n">
        <v>1</v>
      </c>
      <c r="R987" s="88" t="n">
        <v>7</v>
      </c>
      <c r="S987" s="86" t="n">
        <f aca="false">M987+J987+E987+H987</f>
        <v>1198.15079835954</v>
      </c>
      <c r="T987" s="86"/>
      <c r="U987" s="87" t="n">
        <f aca="false">J987-S987</f>
        <v>-1197.31479835954</v>
      </c>
      <c r="V987" s="88" t="n">
        <v>48000</v>
      </c>
      <c r="W987" s="73" t="n">
        <v>6.3</v>
      </c>
      <c r="X987" s="87" t="n">
        <f aca="false">(W987+S987)/V987*100</f>
        <v>2.50927249658237</v>
      </c>
      <c r="Y987" s="0" t="str">
        <f aca="false">IF(AB987=1,"Предпосевная обработка",IF(AB987=2,"Внесение удобрений",IF(AB987=3,"Уборка","Введите коректное значение")))</f>
        <v>Введите коректное значение</v>
      </c>
      <c r="Z987" s="0" t="s">
        <v>137</v>
      </c>
      <c r="AA987" s="86"/>
      <c r="AI987" s="88"/>
    </row>
    <row r="988" customFormat="false" ht="15" hidden="false" customHeight="false" outlineLevel="0" collapsed="false">
      <c r="A988" s="59" t="n">
        <v>986</v>
      </c>
      <c r="B988" s="0" t="s">
        <v>132</v>
      </c>
      <c r="C988" s="85" t="n">
        <v>1</v>
      </c>
      <c r="D988" s="86" t="n">
        <v>0.645</v>
      </c>
      <c r="E988" s="87" t="n">
        <f aca="false">D988/C988</f>
        <v>0.645</v>
      </c>
      <c r="F988" s="88" t="n">
        <f aca="false">IF(B988="Предпосевная обработка",300,IF(B988="Внесение удобрений",90,IF(B988="Уборка",1893,"Введите коректное значение")))</f>
        <v>1893</v>
      </c>
      <c r="G988" s="88" t="n">
        <v>2155</v>
      </c>
      <c r="H988" s="87" t="n">
        <f aca="false">(F988/G988)*100</f>
        <v>87.8422273781902</v>
      </c>
      <c r="I988" s="88" t="n">
        <v>23</v>
      </c>
      <c r="J988" s="87" t="n">
        <f aca="false">C988*L988</f>
        <v>0.44</v>
      </c>
      <c r="K988" s="86" t="n">
        <f aca="false">J988*3.67</f>
        <v>1.6148</v>
      </c>
      <c r="L988" s="86" t="n">
        <v>0.44</v>
      </c>
      <c r="M988" s="87" t="n">
        <f aca="false">(N988*O988)+(P988+Q988+R988)</f>
        <v>1294.94</v>
      </c>
      <c r="N988" s="62" t="n">
        <v>258</v>
      </c>
      <c r="O988" s="0" t="n">
        <f aca="false">IF(Z988="Дизельное топливо",2.6,
 IF(Z988="Бензин",2.3,
 IF(Z988="Минеральные удобрения",0.89, IF(Z988="Пестициды",4.93,
 IF(Z988="Электроэнергия",0.5,"Введите коректное значение" )))))</f>
        <v>4.93</v>
      </c>
      <c r="P988" s="88" t="n">
        <v>12</v>
      </c>
      <c r="Q988" s="88" t="n">
        <v>2</v>
      </c>
      <c r="R988" s="88" t="n">
        <v>9</v>
      </c>
      <c r="S988" s="86" t="n">
        <f aca="false">M988+J988+E988+H988</f>
        <v>1383.86722737819</v>
      </c>
      <c r="T988" s="86"/>
      <c r="U988" s="87" t="n">
        <f aca="false">J988-S988</f>
        <v>-1383.42722737819</v>
      </c>
      <c r="V988" s="88" t="n">
        <v>45000</v>
      </c>
      <c r="W988" s="73" t="n">
        <v>4.872</v>
      </c>
      <c r="X988" s="87" t="n">
        <f aca="false">(W988+S988)/V988*100</f>
        <v>3.08608717195153</v>
      </c>
      <c r="Y988" s="0" t="str">
        <f aca="false">IF(AB988=1,"Предпосевная обработка",IF(AB988=2,"Внесение удобрений",IF(AB988=3,"Уборка","Введите коректное значение")))</f>
        <v>Введите коректное значение</v>
      </c>
      <c r="Z988" s="0" t="s">
        <v>138</v>
      </c>
      <c r="AA988" s="86"/>
      <c r="AI988" s="88"/>
    </row>
    <row r="989" customFormat="false" ht="15" hidden="false" customHeight="false" outlineLevel="0" collapsed="false">
      <c r="A989" s="59" t="n">
        <v>987</v>
      </c>
      <c r="B989" s="0" t="s">
        <v>132</v>
      </c>
      <c r="C989" s="85" t="n">
        <v>2.2</v>
      </c>
      <c r="D989" s="86" t="n">
        <v>0.645</v>
      </c>
      <c r="E989" s="87" t="n">
        <f aca="false">D989/C989</f>
        <v>0.293181818181818</v>
      </c>
      <c r="F989" s="88" t="n">
        <f aca="false">IF(B989="Предпосевная обработка",300,IF(B989="Внесение удобрений",90,IF(B989="Уборка",1893,"Введите коректное значение")))</f>
        <v>1893</v>
      </c>
      <c r="G989" s="88" t="n">
        <v>2399</v>
      </c>
      <c r="H989" s="87" t="n">
        <f aca="false">(F989/G989)*100</f>
        <v>78.9078782826178</v>
      </c>
      <c r="I989" s="88" t="n">
        <v>14</v>
      </c>
      <c r="J989" s="87" t="n">
        <f aca="false">C989*L989</f>
        <v>0.968</v>
      </c>
      <c r="K989" s="86" t="n">
        <f aca="false">J989*3.67</f>
        <v>3.55256</v>
      </c>
      <c r="L989" s="86" t="n">
        <v>0.44</v>
      </c>
      <c r="M989" s="87" t="n">
        <f aca="false">(N989*O989)+(P989+Q989+R989)</f>
        <v>370.66</v>
      </c>
      <c r="N989" s="62" t="n">
        <v>394</v>
      </c>
      <c r="O989" s="0" t="n">
        <f aca="false">IF(Z989="Дизельное топливо",2.6,
 IF(Z989="Бензин",2.3,
 IF(Z989="Минеральные удобрения",0.89, IF(Z989="Пестициды",4.93,
 IF(Z989="Электроэнергия",0.5,"Введите коректное значение" )))))</f>
        <v>0.89</v>
      </c>
      <c r="P989" s="88" t="n">
        <v>11</v>
      </c>
      <c r="Q989" s="88" t="n">
        <v>1</v>
      </c>
      <c r="R989" s="88" t="n">
        <v>8</v>
      </c>
      <c r="S989" s="86" t="n">
        <f aca="false">M989+J989+E989+H989</f>
        <v>450.8290601008</v>
      </c>
      <c r="T989" s="86"/>
      <c r="U989" s="87" t="n">
        <f aca="false">J989-S989</f>
        <v>-449.8610601008</v>
      </c>
      <c r="V989" s="88" t="n">
        <v>48000</v>
      </c>
      <c r="W989" s="73" t="n">
        <v>6.192</v>
      </c>
      <c r="X989" s="87" t="n">
        <f aca="false">(W989+S989)/V989*100</f>
        <v>0.952127208543333</v>
      </c>
      <c r="Y989" s="0" t="str">
        <f aca="false">IF(AB989=1,"Предпосевная обработка",IF(AB989=2,"Внесение удобрений",IF(AB989=3,"Уборка","Введите коректное значение")))</f>
        <v>Введите коректное значение</v>
      </c>
      <c r="Z989" s="0" t="s">
        <v>133</v>
      </c>
      <c r="AA989" s="86"/>
      <c r="AI989" s="88"/>
    </row>
    <row r="990" customFormat="false" ht="15" hidden="false" customHeight="false" outlineLevel="0" collapsed="false">
      <c r="A990" s="59" t="n">
        <v>988</v>
      </c>
      <c r="B990" s="0" t="s">
        <v>136</v>
      </c>
      <c r="C990" s="85" t="n">
        <v>1</v>
      </c>
      <c r="D990" s="86" t="n">
        <v>0.645</v>
      </c>
      <c r="E990" s="87" t="n">
        <f aca="false">D990/C990</f>
        <v>0.645</v>
      </c>
      <c r="F990" s="88" t="n">
        <f aca="false">IF(B990="Предпосевная обработка",300,IF(B990="Внесение удобрений",90,IF(B990="Уборка",1893,"Введите коректное значение")))</f>
        <v>300</v>
      </c>
      <c r="G990" s="88" t="n">
        <v>2349</v>
      </c>
      <c r="H990" s="87" t="n">
        <f aca="false">(F990/G990)*100</f>
        <v>12.7713920817369</v>
      </c>
      <c r="I990" s="88" t="n">
        <v>16</v>
      </c>
      <c r="J990" s="87" t="n">
        <f aca="false">C990*L990</f>
        <v>0.44</v>
      </c>
      <c r="K990" s="86" t="n">
        <f aca="false">J990*3.67</f>
        <v>1.6148</v>
      </c>
      <c r="L990" s="86" t="n">
        <v>0.44</v>
      </c>
      <c r="M990" s="87" t="n">
        <f aca="false">(N990*O990)+(P990+Q990+R990)</f>
        <v>590.4</v>
      </c>
      <c r="N990" s="62" t="n">
        <v>248</v>
      </c>
      <c r="O990" s="0" t="n">
        <f aca="false">IF(Z990="Дизельное топливо",2.6,
 IF(Z990="Бензин",2.3,
 IF(Z990="Минеральные удобрения",0.89, IF(Z990="Пестициды",4.93,
 IF(Z990="Электроэнергия",0.5,"Введите коректное значение" )))))</f>
        <v>2.3</v>
      </c>
      <c r="P990" s="88" t="n">
        <v>10</v>
      </c>
      <c r="Q990" s="88" t="n">
        <v>2</v>
      </c>
      <c r="R990" s="88" t="n">
        <v>8</v>
      </c>
      <c r="S990" s="86" t="n">
        <f aca="false">M990+J990+E990+H990</f>
        <v>604.256392081737</v>
      </c>
      <c r="T990" s="86"/>
      <c r="U990" s="87" t="n">
        <f aca="false">J990-S990</f>
        <v>-603.816392081737</v>
      </c>
      <c r="V990" s="88" t="n">
        <v>56000</v>
      </c>
      <c r="W990" s="73" t="n">
        <v>6.75</v>
      </c>
      <c r="X990" s="87" t="n">
        <f aca="false">(W990+S990)/V990*100</f>
        <v>1.0910828430031</v>
      </c>
      <c r="Y990" s="0" t="str">
        <f aca="false">IF(AB990=1,"Предпосевная обработка",IF(AB990=2,"Внесение удобрений",IF(AB990=3,"Уборка","Введите коректное значение")))</f>
        <v>Введите коректное значение</v>
      </c>
      <c r="Z990" s="0" t="s">
        <v>135</v>
      </c>
      <c r="AA990" s="86"/>
      <c r="AI990" s="88"/>
    </row>
    <row r="991" customFormat="false" ht="15" hidden="false" customHeight="false" outlineLevel="0" collapsed="false">
      <c r="A991" s="59" t="n">
        <v>989</v>
      </c>
      <c r="B991" s="0" t="s">
        <v>134</v>
      </c>
      <c r="C991" s="85" t="n">
        <v>4.2</v>
      </c>
      <c r="D991" s="86" t="n">
        <v>0.645</v>
      </c>
      <c r="E991" s="87" t="n">
        <f aca="false">D991/C991</f>
        <v>0.153571428571429</v>
      </c>
      <c r="F991" s="88" t="n">
        <f aca="false">IF(B991="Предпосевная обработка",300,IF(B991="Внесение удобрений",90,IF(B991="Уборка",1893,"Введите коректное значение")))</f>
        <v>90</v>
      </c>
      <c r="G991" s="88" t="n">
        <v>2075</v>
      </c>
      <c r="H991" s="87" t="n">
        <f aca="false">(F991/G991)*100</f>
        <v>4.33734939759036</v>
      </c>
      <c r="I991" s="88" t="n">
        <v>17</v>
      </c>
      <c r="J991" s="87" t="n">
        <f aca="false">C991*L991</f>
        <v>1.848</v>
      </c>
      <c r="K991" s="86" t="n">
        <f aca="false">J991*3.67</f>
        <v>6.78216</v>
      </c>
      <c r="L991" s="86" t="n">
        <v>0.44</v>
      </c>
      <c r="M991" s="87" t="n">
        <f aca="false">(N991*O991)+(P991+Q991+R991)</f>
        <v>1076.1</v>
      </c>
      <c r="N991" s="62" t="n">
        <v>457</v>
      </c>
      <c r="O991" s="0" t="n">
        <f aca="false">IF(Z991="Дизельное топливо",2.6,
 IF(Z991="Бензин",2.3,
 IF(Z991="Минеральные удобрения",0.89, IF(Z991="Пестициды",4.93,
 IF(Z991="Электроэнергия",0.5,"Введите коректное значение" )))))</f>
        <v>2.3</v>
      </c>
      <c r="P991" s="88" t="n">
        <v>15</v>
      </c>
      <c r="Q991" s="88" t="n">
        <v>1</v>
      </c>
      <c r="R991" s="88" t="n">
        <v>9</v>
      </c>
      <c r="S991" s="86" t="n">
        <f aca="false">M991+J991+E991+H991</f>
        <v>1082.43892082616</v>
      </c>
      <c r="T991" s="86"/>
      <c r="U991" s="87" t="n">
        <f aca="false">J991-S991</f>
        <v>-1080.59092082616</v>
      </c>
      <c r="V991" s="88" t="n">
        <v>62000</v>
      </c>
      <c r="W991" s="73" t="n">
        <v>3.6</v>
      </c>
      <c r="X991" s="87" t="n">
        <f aca="false">(W991+S991)/V991*100</f>
        <v>1.75167567875187</v>
      </c>
      <c r="Y991" s="0" t="str">
        <f aca="false">IF(AB991=1,"Предпосевная обработка",IF(AB991=2,"Внесение удобрений",IF(AB991=3,"Уборка","Введите коректное значение")))</f>
        <v>Введите коректное значение</v>
      </c>
      <c r="Z991" s="0" t="s">
        <v>135</v>
      </c>
      <c r="AA991" s="86"/>
      <c r="AI991" s="88"/>
    </row>
    <row r="992" customFormat="false" ht="15" hidden="false" customHeight="false" outlineLevel="0" collapsed="false">
      <c r="A992" s="59" t="n">
        <v>990</v>
      </c>
      <c r="B992" s="0" t="s">
        <v>136</v>
      </c>
      <c r="C992" s="85" t="n">
        <v>4.2</v>
      </c>
      <c r="D992" s="86" t="n">
        <v>0.645</v>
      </c>
      <c r="E992" s="87" t="n">
        <f aca="false">D992/C992</f>
        <v>0.153571428571429</v>
      </c>
      <c r="F992" s="88" t="n">
        <f aca="false">IF(B992="Предпосевная обработка",300,IF(B992="Внесение удобрений",90,IF(B992="Уборка",1893,"Введите коректное значение")))</f>
        <v>300</v>
      </c>
      <c r="G992" s="88" t="n">
        <v>2070</v>
      </c>
      <c r="H992" s="87" t="n">
        <f aca="false">(F992/G992)*100</f>
        <v>14.4927536231884</v>
      </c>
      <c r="I992" s="88" t="n">
        <v>25</v>
      </c>
      <c r="J992" s="87" t="n">
        <f aca="false">C992*L992</f>
        <v>1.848</v>
      </c>
      <c r="K992" s="86" t="n">
        <f aca="false">J992*3.67</f>
        <v>6.78216</v>
      </c>
      <c r="L992" s="86" t="n">
        <v>0.44</v>
      </c>
      <c r="M992" s="87" t="n">
        <f aca="false">(N992*O992)+(P992+Q992+R992)</f>
        <v>628.39</v>
      </c>
      <c r="N992" s="62" t="n">
        <v>123</v>
      </c>
      <c r="O992" s="0" t="n">
        <f aca="false">IF(Z992="Дизельное топливо",2.6,
 IF(Z992="Бензин",2.3,
 IF(Z992="Минеральные удобрения",0.89, IF(Z992="Пестициды",4.93,
 IF(Z992="Электроэнергия",0.5,"Введите коректное значение" )))))</f>
        <v>4.93</v>
      </c>
      <c r="P992" s="88" t="n">
        <v>12</v>
      </c>
      <c r="Q992" s="88" t="n">
        <v>2</v>
      </c>
      <c r="R992" s="88" t="n">
        <v>8</v>
      </c>
      <c r="S992" s="86" t="n">
        <f aca="false">M992+J992+E992+H992</f>
        <v>644.88432505176</v>
      </c>
      <c r="T992" s="86"/>
      <c r="U992" s="87" t="n">
        <f aca="false">J992-S992</f>
        <v>-643.03632505176</v>
      </c>
      <c r="V992" s="88" t="n">
        <v>53000</v>
      </c>
      <c r="W992" s="73" t="n">
        <v>6.006</v>
      </c>
      <c r="X992" s="87" t="n">
        <f aca="false">(W992+S992)/V992*100</f>
        <v>1.22809495292785</v>
      </c>
      <c r="Y992" s="0" t="str">
        <f aca="false">IF(AB992=1,"Предпосевная обработка",IF(AB992=2,"Внесение удобрений",IF(AB992=3,"Уборка","Введите коректное значение")))</f>
        <v>Введите коректное значение</v>
      </c>
      <c r="Z992" s="0" t="s">
        <v>138</v>
      </c>
      <c r="AA992" s="86"/>
      <c r="AI992" s="88"/>
    </row>
    <row r="993" customFormat="false" ht="15" hidden="false" customHeight="false" outlineLevel="0" collapsed="false">
      <c r="A993" s="59" t="n">
        <v>991</v>
      </c>
      <c r="B993" s="0" t="s">
        <v>134</v>
      </c>
      <c r="C993" s="85" t="n">
        <v>3.5</v>
      </c>
      <c r="D993" s="86" t="n">
        <v>0.645</v>
      </c>
      <c r="E993" s="87" t="n">
        <f aca="false">D993/C993</f>
        <v>0.184285714285714</v>
      </c>
      <c r="F993" s="88" t="n">
        <f aca="false">IF(B993="Предпосевная обработка",300,IF(B993="Внесение удобрений",90,IF(B993="Уборка",1893,"Введите коректное значение")))</f>
        <v>90</v>
      </c>
      <c r="G993" s="88" t="n">
        <v>2330</v>
      </c>
      <c r="H993" s="87" t="n">
        <f aca="false">(F993/G993)*100</f>
        <v>3.86266094420601</v>
      </c>
      <c r="I993" s="88" t="n">
        <v>25</v>
      </c>
      <c r="J993" s="87" t="n">
        <f aca="false">C993*L993</f>
        <v>1.54</v>
      </c>
      <c r="K993" s="86" t="n">
        <f aca="false">J993*3.67</f>
        <v>5.6518</v>
      </c>
      <c r="L993" s="86" t="n">
        <v>0.44</v>
      </c>
      <c r="M993" s="87" t="n">
        <f aca="false">(N993*O993)+(P993+Q993+R993)</f>
        <v>2336.17</v>
      </c>
      <c r="N993" s="62" t="n">
        <v>469</v>
      </c>
      <c r="O993" s="0" t="n">
        <f aca="false">IF(Z993="Дизельное топливо",2.6,
 IF(Z993="Бензин",2.3,
 IF(Z993="Минеральные удобрения",0.89, IF(Z993="Пестициды",4.93,
 IF(Z993="Электроэнергия",0.5,"Введите коректное значение" )))))</f>
        <v>4.93</v>
      </c>
      <c r="P993" s="88" t="n">
        <v>14</v>
      </c>
      <c r="Q993" s="88" t="n">
        <v>1</v>
      </c>
      <c r="R993" s="88" t="n">
        <v>9</v>
      </c>
      <c r="S993" s="86" t="n">
        <f aca="false">M993+J993+E993+H993</f>
        <v>2341.75694665849</v>
      </c>
      <c r="T993" s="86"/>
      <c r="U993" s="87" t="n">
        <f aca="false">J993-S993</f>
        <v>-2340.21694665849</v>
      </c>
      <c r="V993" s="88" t="n">
        <v>55000</v>
      </c>
      <c r="W993" s="73" t="n">
        <v>6.424</v>
      </c>
      <c r="X993" s="87" t="n">
        <f aca="false">(W993+S993)/V993*100</f>
        <v>4.26941990301544</v>
      </c>
      <c r="Y993" s="0" t="str">
        <f aca="false">IF(AB993=1,"Предпосевная обработка",IF(AB993=2,"Внесение удобрений",IF(AB993=3,"Уборка","Введите коректное значение")))</f>
        <v>Введите коректное значение</v>
      </c>
      <c r="Z993" s="0" t="s">
        <v>138</v>
      </c>
      <c r="AA993" s="86"/>
      <c r="AI993" s="88"/>
    </row>
    <row r="994" customFormat="false" ht="15" hidden="false" customHeight="false" outlineLevel="0" collapsed="false">
      <c r="A994" s="59" t="n">
        <v>992</v>
      </c>
      <c r="B994" s="0" t="s">
        <v>134</v>
      </c>
      <c r="C994" s="85" t="n">
        <v>4.9</v>
      </c>
      <c r="D994" s="86" t="n">
        <v>0.645</v>
      </c>
      <c r="E994" s="87" t="n">
        <f aca="false">D994/C994</f>
        <v>0.131632653061224</v>
      </c>
      <c r="F994" s="88" t="n">
        <f aca="false">IF(B994="Предпосевная обработка",300,IF(B994="Внесение удобрений",90,IF(B994="Уборка",1893,"Введите коректное значение")))</f>
        <v>90</v>
      </c>
      <c r="G994" s="88" t="n">
        <v>2491</v>
      </c>
      <c r="H994" s="87" t="n">
        <f aca="false">(F994/G994)*100</f>
        <v>3.61300682456845</v>
      </c>
      <c r="I994" s="88" t="n">
        <v>26</v>
      </c>
      <c r="J994" s="87" t="n">
        <f aca="false">C994*L994</f>
        <v>2.156</v>
      </c>
      <c r="K994" s="86" t="n">
        <f aca="false">J994*3.67</f>
        <v>7.91252</v>
      </c>
      <c r="L994" s="86" t="n">
        <v>0.44</v>
      </c>
      <c r="M994" s="87" t="n">
        <f aca="false">(N994*O994)+(P994+Q994+R994)</f>
        <v>537.5</v>
      </c>
      <c r="N994" s="62" t="n">
        <v>225</v>
      </c>
      <c r="O994" s="0" t="n">
        <f aca="false">IF(Z994="Дизельное топливо",2.6,
 IF(Z994="Бензин",2.3,
 IF(Z994="Минеральные удобрения",0.89, IF(Z994="Пестициды",4.93,
 IF(Z994="Электроэнергия",0.5,"Введите коректное значение" )))))</f>
        <v>2.3</v>
      </c>
      <c r="P994" s="88" t="n">
        <v>10</v>
      </c>
      <c r="Q994" s="88" t="n">
        <v>2</v>
      </c>
      <c r="R994" s="88" t="n">
        <v>8</v>
      </c>
      <c r="S994" s="86" t="n">
        <f aca="false">M994+J994+E994+H994</f>
        <v>543.40063947763</v>
      </c>
      <c r="T994" s="86"/>
      <c r="U994" s="87" t="n">
        <f aca="false">J994-S994</f>
        <v>-541.24463947763</v>
      </c>
      <c r="V994" s="88" t="n">
        <v>64000</v>
      </c>
      <c r="W994" s="73" t="n">
        <v>4.988</v>
      </c>
      <c r="X994" s="87" t="n">
        <f aca="false">(W994+S994)/V994*100</f>
        <v>0.856857249183796</v>
      </c>
      <c r="Y994" s="0" t="str">
        <f aca="false">IF(AB994=1,"Предпосевная обработка",IF(AB994=2,"Внесение удобрений",IF(AB994=3,"Уборка","Введите коректное значение")))</f>
        <v>Введите коректное значение</v>
      </c>
      <c r="Z994" s="0" t="s">
        <v>135</v>
      </c>
      <c r="AA994" s="86"/>
      <c r="AI994" s="88"/>
    </row>
    <row r="995" customFormat="false" ht="15" hidden="false" customHeight="false" outlineLevel="0" collapsed="false">
      <c r="A995" s="59" t="n">
        <v>993</v>
      </c>
      <c r="B995" s="0" t="s">
        <v>132</v>
      </c>
      <c r="C995" s="85" t="n">
        <v>2.2</v>
      </c>
      <c r="D995" s="86" t="n">
        <v>0.645</v>
      </c>
      <c r="E995" s="87" t="n">
        <f aca="false">D995/C995</f>
        <v>0.293181818181818</v>
      </c>
      <c r="F995" s="88" t="n">
        <f aca="false">IF(B995="Предпосевная обработка",300,IF(B995="Внесение удобрений",90,IF(B995="Уборка",1893,"Введите коректное значение")))</f>
        <v>1893</v>
      </c>
      <c r="G995" s="88" t="n">
        <v>2004</v>
      </c>
      <c r="H995" s="87" t="n">
        <f aca="false">(F995/G995)*100</f>
        <v>94.4610778443114</v>
      </c>
      <c r="I995" s="88" t="n">
        <v>13</v>
      </c>
      <c r="J995" s="87" t="n">
        <f aca="false">C995*L995</f>
        <v>0.968</v>
      </c>
      <c r="K995" s="86" t="n">
        <f aca="false">J995*3.67</f>
        <v>3.55256</v>
      </c>
      <c r="L995" s="86" t="n">
        <v>0.44</v>
      </c>
      <c r="M995" s="87" t="n">
        <f aca="false">(N995*O995)+(P995+Q995+R995)</f>
        <v>408.71</v>
      </c>
      <c r="N995" s="62" t="n">
        <v>439</v>
      </c>
      <c r="O995" s="0" t="n">
        <f aca="false">IF(Z995="Дизельное топливо",2.6,
 IF(Z995="Бензин",2.3,
 IF(Z995="Минеральные удобрения",0.89, IF(Z995="Пестициды",4.93,
 IF(Z995="Электроэнергия",0.5,"Введите коректное значение" )))))</f>
        <v>0.89</v>
      </c>
      <c r="P995" s="88" t="n">
        <v>10</v>
      </c>
      <c r="Q995" s="88" t="n">
        <v>1</v>
      </c>
      <c r="R995" s="88" t="n">
        <v>7</v>
      </c>
      <c r="S995" s="86" t="n">
        <f aca="false">M995+J995+E995+H995</f>
        <v>504.432259662493</v>
      </c>
      <c r="T995" s="86"/>
      <c r="U995" s="87" t="n">
        <f aca="false">J995-S995</f>
        <v>-503.464259662493</v>
      </c>
      <c r="V995" s="88" t="n">
        <v>61000</v>
      </c>
      <c r="W995" s="73" t="n">
        <v>4.59</v>
      </c>
      <c r="X995" s="87" t="n">
        <f aca="false">(W995+S995)/V995*100</f>
        <v>0.834462720758186</v>
      </c>
      <c r="Y995" s="0" t="str">
        <f aca="false">IF(AB995=1,"Предпосевная обработка",IF(AB995=2,"Внесение удобрений",IF(AB995=3,"Уборка","Введите коректное значение")))</f>
        <v>Введите коректное значение</v>
      </c>
      <c r="Z995" s="0" t="s">
        <v>133</v>
      </c>
      <c r="AA995" s="86"/>
      <c r="AI995" s="88"/>
    </row>
    <row r="996" customFormat="false" ht="15" hidden="false" customHeight="false" outlineLevel="0" collapsed="false">
      <c r="A996" s="59" t="n">
        <v>994</v>
      </c>
      <c r="B996" s="0" t="s">
        <v>136</v>
      </c>
      <c r="C996" s="85" t="n">
        <v>1.1</v>
      </c>
      <c r="D996" s="86" t="n">
        <v>0.645</v>
      </c>
      <c r="E996" s="87" t="n">
        <f aca="false">D996/C996</f>
        <v>0.586363636363636</v>
      </c>
      <c r="F996" s="88" t="n">
        <f aca="false">IF(B996="Предпосевная обработка",300,IF(B996="Внесение удобрений",90,IF(B996="Уборка",1893,"Введите коректное значение")))</f>
        <v>300</v>
      </c>
      <c r="G996" s="88" t="n">
        <v>2310</v>
      </c>
      <c r="H996" s="87" t="n">
        <f aca="false">(F996/G996)*100</f>
        <v>12.987012987013</v>
      </c>
      <c r="I996" s="88" t="n">
        <v>27</v>
      </c>
      <c r="J996" s="87" t="n">
        <f aca="false">C996*L996</f>
        <v>0.484</v>
      </c>
      <c r="K996" s="86" t="n">
        <f aca="false">J996*3.67</f>
        <v>1.77628</v>
      </c>
      <c r="L996" s="86" t="n">
        <v>0.44</v>
      </c>
      <c r="M996" s="87" t="n">
        <f aca="false">(N996*O996)+(P996+Q996+R996)</f>
        <v>282.55</v>
      </c>
      <c r="N996" s="62" t="n">
        <v>295</v>
      </c>
      <c r="O996" s="0" t="n">
        <f aca="false">IF(Z996="Дизельное топливо",2.6,
 IF(Z996="Бензин",2.3,
 IF(Z996="Минеральные удобрения",0.89, IF(Z996="Пестициды",4.93,
 IF(Z996="Электроэнергия",0.5,"Введите коректное значение" )))))</f>
        <v>0.89</v>
      </c>
      <c r="P996" s="88" t="n">
        <v>11</v>
      </c>
      <c r="Q996" s="88" t="n">
        <v>2</v>
      </c>
      <c r="R996" s="88" t="n">
        <v>7</v>
      </c>
      <c r="S996" s="86" t="n">
        <f aca="false">M996+J996+E996+H996</f>
        <v>296.607376623377</v>
      </c>
      <c r="T996" s="86"/>
      <c r="U996" s="87" t="n">
        <f aca="false">J996-S996</f>
        <v>-296.123376623377</v>
      </c>
      <c r="V996" s="88" t="n">
        <v>56000</v>
      </c>
      <c r="W996" s="73" t="n">
        <v>4.752</v>
      </c>
      <c r="X996" s="87" t="n">
        <f aca="false">(W996+S996)/V996*100</f>
        <v>0.538141743970315</v>
      </c>
      <c r="Y996" s="0" t="str">
        <f aca="false">IF(AB996=1,"Предпосевная обработка",IF(AB996=2,"Внесение удобрений",IF(AB996=3,"Уборка","Введите коректное значение")))</f>
        <v>Введите коректное значение</v>
      </c>
      <c r="Z996" s="0" t="s">
        <v>133</v>
      </c>
      <c r="AA996" s="86"/>
      <c r="AI996" s="88"/>
    </row>
    <row r="997" customFormat="false" ht="15" hidden="false" customHeight="false" outlineLevel="0" collapsed="false">
      <c r="A997" s="59" t="n">
        <v>995</v>
      </c>
      <c r="B997" s="0" t="s">
        <v>136</v>
      </c>
      <c r="C997" s="85" t="n">
        <v>4.2</v>
      </c>
      <c r="D997" s="86" t="n">
        <v>0.645</v>
      </c>
      <c r="E997" s="87" t="n">
        <f aca="false">D997/C997</f>
        <v>0.153571428571429</v>
      </c>
      <c r="F997" s="88" t="n">
        <f aca="false">IF(B997="Предпосевная обработка",300,IF(B997="Внесение удобрений",90,IF(B997="Уборка",1893,"Введите коректное значение")))</f>
        <v>300</v>
      </c>
      <c r="G997" s="88" t="n">
        <v>2076</v>
      </c>
      <c r="H997" s="87" t="n">
        <f aca="false">(F997/G997)*100</f>
        <v>14.4508670520231</v>
      </c>
      <c r="I997" s="88" t="n">
        <v>13</v>
      </c>
      <c r="J997" s="87" t="n">
        <f aca="false">C997*L997</f>
        <v>1.848</v>
      </c>
      <c r="K997" s="86" t="n">
        <f aca="false">J997*3.67</f>
        <v>6.78216</v>
      </c>
      <c r="L997" s="86" t="n">
        <v>0.44</v>
      </c>
      <c r="M997" s="87" t="n">
        <f aca="false">(N997*O997)+(P997+Q997+R997)</f>
        <v>265.08</v>
      </c>
      <c r="N997" s="62" t="n">
        <v>272</v>
      </c>
      <c r="O997" s="0" t="n">
        <f aca="false">IF(Z997="Дизельное топливо",2.6,
 IF(Z997="Бензин",2.3,
 IF(Z997="Минеральные удобрения",0.89, IF(Z997="Пестициды",4.93,
 IF(Z997="Электроэнергия",0.5,"Введите коректное значение" )))))</f>
        <v>0.89</v>
      </c>
      <c r="P997" s="88" t="n">
        <v>13</v>
      </c>
      <c r="Q997" s="88" t="n">
        <v>2</v>
      </c>
      <c r="R997" s="88" t="n">
        <v>8</v>
      </c>
      <c r="S997" s="86" t="n">
        <f aca="false">M997+J997+E997+H997</f>
        <v>281.532438480595</v>
      </c>
      <c r="T997" s="86"/>
      <c r="U997" s="87" t="n">
        <f aca="false">J997-S997</f>
        <v>-279.684438480595</v>
      </c>
      <c r="V997" s="88" t="n">
        <v>62000</v>
      </c>
      <c r="W997" s="73" t="n">
        <v>5.984</v>
      </c>
      <c r="X997" s="87" t="n">
        <f aca="false">(W997+S997)/V997*100</f>
        <v>0.463736191097733</v>
      </c>
      <c r="Y997" s="0" t="str">
        <f aca="false">IF(AB997=1,"Предпосевная обработка",IF(AB997=2,"Внесение удобрений",IF(AB997=3,"Уборка","Введите коректное значение")))</f>
        <v>Введите коректное значение</v>
      </c>
      <c r="Z997" s="0" t="s">
        <v>133</v>
      </c>
      <c r="AA997" s="86"/>
      <c r="AI997" s="88"/>
    </row>
    <row r="998" customFormat="false" ht="15" hidden="false" customHeight="false" outlineLevel="0" collapsed="false">
      <c r="A998" s="59" t="n">
        <v>996</v>
      </c>
      <c r="B998" s="0" t="s">
        <v>134</v>
      </c>
      <c r="C998" s="85" t="n">
        <v>2.4</v>
      </c>
      <c r="D998" s="86" t="n">
        <v>0.645</v>
      </c>
      <c r="E998" s="87" t="n">
        <f aca="false">D998/C998</f>
        <v>0.26875</v>
      </c>
      <c r="F998" s="88" t="n">
        <f aca="false">IF(B998="Предпосевная обработка",300,IF(B998="Внесение удобрений",90,IF(B998="Уборка",1893,"Введите коректное значение")))</f>
        <v>90</v>
      </c>
      <c r="G998" s="88" t="n">
        <v>2444</v>
      </c>
      <c r="H998" s="87" t="n">
        <f aca="false">(F998/G998)*100</f>
        <v>3.68248772504092</v>
      </c>
      <c r="I998" s="88" t="n">
        <v>19</v>
      </c>
      <c r="J998" s="87" t="n">
        <f aca="false">C998*L998</f>
        <v>1.056</v>
      </c>
      <c r="K998" s="86" t="n">
        <f aca="false">J998*3.67</f>
        <v>3.87552</v>
      </c>
      <c r="L998" s="86" t="n">
        <v>0.44</v>
      </c>
      <c r="M998" s="87" t="n">
        <f aca="false">(N998*O998)+(P998+Q998+R998)</f>
        <v>219</v>
      </c>
      <c r="N998" s="62" t="n">
        <v>388</v>
      </c>
      <c r="O998" s="0" t="n">
        <f aca="false">IF(Z998="Дизельное топливо",2.6,
 IF(Z998="Бензин",2.3,
 IF(Z998="Минеральные удобрения",0.89, IF(Z998="Пестициды",4.93,
 IF(Z998="Электроэнергия",0.5,"Введите коректное значение" )))))</f>
        <v>0.5</v>
      </c>
      <c r="P998" s="88" t="n">
        <v>14</v>
      </c>
      <c r="Q998" s="88" t="n">
        <v>2</v>
      </c>
      <c r="R998" s="88" t="n">
        <v>9</v>
      </c>
      <c r="S998" s="86" t="n">
        <f aca="false">M998+J998+E998+H998</f>
        <v>224.007237725041</v>
      </c>
      <c r="T998" s="86"/>
      <c r="U998" s="87" t="n">
        <f aca="false">J998-S998</f>
        <v>-222.951237725041</v>
      </c>
      <c r="V998" s="88" t="n">
        <v>62000</v>
      </c>
      <c r="W998" s="73" t="n">
        <v>5.76</v>
      </c>
      <c r="X998" s="87" t="n">
        <f aca="false">(W998+S998)/V998*100</f>
        <v>0.370592318911356</v>
      </c>
      <c r="Y998" s="0" t="str">
        <f aca="false">IF(AB998=1,"Предпосевная обработка",IF(AB998=2,"Внесение удобрений",IF(AB998=3,"Уборка","Введите коректное значение")))</f>
        <v>Введите коректное значение</v>
      </c>
      <c r="Z998" s="0" t="s">
        <v>139</v>
      </c>
      <c r="AA998" s="86"/>
      <c r="AI998" s="88"/>
    </row>
    <row r="999" customFormat="false" ht="15" hidden="false" customHeight="false" outlineLevel="0" collapsed="false">
      <c r="A999" s="59" t="n">
        <v>997</v>
      </c>
      <c r="B999" s="0" t="s">
        <v>136</v>
      </c>
      <c r="C999" s="85" t="n">
        <v>2</v>
      </c>
      <c r="D999" s="86" t="n">
        <v>0.645</v>
      </c>
      <c r="E999" s="87" t="n">
        <f aca="false">D999/C999</f>
        <v>0.3225</v>
      </c>
      <c r="F999" s="88" t="n">
        <f aca="false">IF(B999="Предпосевная обработка",300,IF(B999="Внесение удобрений",90,IF(B999="Уборка",1893,"Введите коректное значение")))</f>
        <v>300</v>
      </c>
      <c r="G999" s="88" t="n">
        <v>2105</v>
      </c>
      <c r="H999" s="87" t="n">
        <f aca="false">(F999/G999)*100</f>
        <v>14.2517814726841</v>
      </c>
      <c r="I999" s="88" t="n">
        <v>11</v>
      </c>
      <c r="J999" s="87" t="n">
        <f aca="false">C999*L999</f>
        <v>0.88</v>
      </c>
      <c r="K999" s="86" t="n">
        <f aca="false">J999*3.67</f>
        <v>3.2296</v>
      </c>
      <c r="L999" s="86" t="n">
        <v>0.44</v>
      </c>
      <c r="M999" s="87" t="n">
        <f aca="false">(N999*O999)+(P999+Q999+R999)</f>
        <v>365.54</v>
      </c>
      <c r="N999" s="62" t="n">
        <v>386</v>
      </c>
      <c r="O999" s="0" t="n">
        <f aca="false">IF(Z999="Дизельное топливо",2.6,
 IF(Z999="Бензин",2.3,
 IF(Z999="Минеральные удобрения",0.89, IF(Z999="Пестициды",4.93,
 IF(Z999="Электроэнергия",0.5,"Введите коректное значение" )))))</f>
        <v>0.89</v>
      </c>
      <c r="P999" s="88" t="n">
        <v>12</v>
      </c>
      <c r="Q999" s="88" t="n">
        <v>2</v>
      </c>
      <c r="R999" s="88" t="n">
        <v>8</v>
      </c>
      <c r="S999" s="86" t="n">
        <f aca="false">M999+J999+E999+H999</f>
        <v>380.994281472684</v>
      </c>
      <c r="T999" s="86"/>
      <c r="U999" s="87" t="n">
        <f aca="false">J999-S999</f>
        <v>-380.114281472684</v>
      </c>
      <c r="V999" s="88" t="n">
        <v>49000</v>
      </c>
      <c r="W999" s="73" t="n">
        <v>5.185</v>
      </c>
      <c r="X999" s="87" t="n">
        <f aca="false">(W999+S999)/V999*100</f>
        <v>0.788120982597314</v>
      </c>
      <c r="Y999" s="0" t="str">
        <f aca="false">IF(AB999=1,"Предпосевная обработка",IF(AB999=2,"Внесение удобрений",IF(AB999=3,"Уборка","Введите коректное значение")))</f>
        <v>Введите коректное значение</v>
      </c>
      <c r="Z999" s="0" t="s">
        <v>133</v>
      </c>
      <c r="AA999" s="86"/>
      <c r="AI999" s="88"/>
    </row>
    <row r="1000" customFormat="false" ht="15" hidden="false" customHeight="false" outlineLevel="0" collapsed="false">
      <c r="A1000" s="59" t="n">
        <v>998</v>
      </c>
      <c r="B1000" s="0" t="s">
        <v>134</v>
      </c>
      <c r="C1000" s="85" t="n">
        <v>4.9</v>
      </c>
      <c r="D1000" s="86" t="n">
        <v>0.645</v>
      </c>
      <c r="E1000" s="87" t="n">
        <f aca="false">D1000/C1000</f>
        <v>0.131632653061224</v>
      </c>
      <c r="F1000" s="88" t="n">
        <f aca="false">IF(B1000="Предпосевная обработка",300,IF(B1000="Внесение удобрений",90,IF(B1000="Уборка",1893,"Введите коректное значение")))</f>
        <v>90</v>
      </c>
      <c r="G1000" s="88" t="n">
        <v>2365</v>
      </c>
      <c r="H1000" s="87" t="n">
        <f aca="false">(F1000/G1000)*100</f>
        <v>3.80549682875264</v>
      </c>
      <c r="I1000" s="88" t="n">
        <v>14</v>
      </c>
      <c r="J1000" s="87" t="n">
        <f aca="false">C1000*L1000</f>
        <v>2.156</v>
      </c>
      <c r="K1000" s="86" t="n">
        <f aca="false">J1000*3.67</f>
        <v>7.91252</v>
      </c>
      <c r="L1000" s="86" t="n">
        <v>0.44</v>
      </c>
      <c r="M1000" s="87" t="n">
        <f aca="false">(N1000*O1000)+(P1000+Q1000+R1000)</f>
        <v>745.71</v>
      </c>
      <c r="N1000" s="62" t="n">
        <v>147</v>
      </c>
      <c r="O1000" s="0" t="n">
        <f aca="false">IF(Z1000="Дизельное топливо",2.6,
 IF(Z1000="Бензин",2.3,
 IF(Z1000="Минеральные удобрения",0.89, IF(Z1000="Пестициды",4.93,
 IF(Z1000="Электроэнергия",0.5,"Введите коректное значение" )))))</f>
        <v>4.93</v>
      </c>
      <c r="P1000" s="88" t="n">
        <v>12</v>
      </c>
      <c r="Q1000" s="88" t="n">
        <v>1</v>
      </c>
      <c r="R1000" s="88" t="n">
        <v>8</v>
      </c>
      <c r="S1000" s="86" t="n">
        <f aca="false">M1000+J1000+E1000+H1000</f>
        <v>751.803129481814</v>
      </c>
      <c r="T1000" s="86"/>
      <c r="U1000" s="87" t="n">
        <f aca="false">J1000-S1000</f>
        <v>-749.647129481814</v>
      </c>
      <c r="V1000" s="88" t="n">
        <v>50000</v>
      </c>
      <c r="W1000" s="73" t="n">
        <v>4.224</v>
      </c>
      <c r="X1000" s="87" t="n">
        <f aca="false">(W1000+S1000)/V1000*100</f>
        <v>1.51205425896363</v>
      </c>
      <c r="Y1000" s="0" t="str">
        <f aca="false">IF(AB1000=1,"Предпосевная обработка",IF(AB1000=2,"Внесение удобрений",IF(AB1000=3,"Уборка","Введите коректное значение")))</f>
        <v>Введите коректное значение</v>
      </c>
      <c r="Z1000" s="0" t="s">
        <v>138</v>
      </c>
      <c r="AA1000" s="86"/>
      <c r="AI1000" s="88"/>
    </row>
    <row r="1001" customFormat="false" ht="15" hidden="false" customHeight="false" outlineLevel="0" collapsed="false">
      <c r="A1001" s="59" t="n">
        <v>999</v>
      </c>
      <c r="B1001" s="0" t="s">
        <v>134</v>
      </c>
      <c r="C1001" s="85" t="n">
        <v>1.7</v>
      </c>
      <c r="D1001" s="86" t="n">
        <v>0.645</v>
      </c>
      <c r="E1001" s="87" t="n">
        <f aca="false">D1001/C1001</f>
        <v>0.379411764705882</v>
      </c>
      <c r="F1001" s="88" t="n">
        <f aca="false">IF(B1001="Предпосевная обработка",300,IF(B1001="Внесение удобрений",90,IF(B1001="Уборка",1893,"Введите коректное значение")))</f>
        <v>90</v>
      </c>
      <c r="G1001" s="88" t="n">
        <v>2484</v>
      </c>
      <c r="H1001" s="87" t="n">
        <f aca="false">(F1001/G1001)*100</f>
        <v>3.6231884057971</v>
      </c>
      <c r="I1001" s="88" t="n">
        <v>11</v>
      </c>
      <c r="J1001" s="87" t="n">
        <f aca="false">C1001*L1001</f>
        <v>0.748</v>
      </c>
      <c r="K1001" s="86" t="n">
        <f aca="false">J1001*3.67</f>
        <v>2.74516</v>
      </c>
      <c r="L1001" s="86" t="n">
        <v>0.44</v>
      </c>
      <c r="M1001" s="87" t="n">
        <f aca="false">(N1001*O1001)+(P1001+Q1001+R1001)</f>
        <v>941</v>
      </c>
      <c r="N1001" s="62" t="n">
        <v>400</v>
      </c>
      <c r="O1001" s="0" t="n">
        <f aca="false">IF(Z1001="Дизельное топливо",2.6,
 IF(Z1001="Бензин",2.3,
 IF(Z1001="Минеральные удобрения",0.89, IF(Z1001="Пестициды",4.93,
 IF(Z1001="Электроэнергия",0.5,"Введите коректное значение" )))))</f>
        <v>2.3</v>
      </c>
      <c r="P1001" s="88" t="n">
        <v>11</v>
      </c>
      <c r="Q1001" s="88" t="n">
        <v>2</v>
      </c>
      <c r="R1001" s="88" t="n">
        <v>8</v>
      </c>
      <c r="S1001" s="86" t="n">
        <f aca="false">M1001+J1001+E1001+H1001</f>
        <v>945.750600170503</v>
      </c>
      <c r="T1001" s="86"/>
      <c r="U1001" s="87" t="n">
        <f aca="false">J1001-S1001</f>
        <v>-945.002600170503</v>
      </c>
      <c r="V1001" s="88" t="n">
        <v>53000</v>
      </c>
      <c r="W1001" s="73" t="n">
        <v>6.052</v>
      </c>
      <c r="X1001" s="87" t="n">
        <f aca="false">(W1001+S1001)/V1001*100</f>
        <v>1.79585396258585</v>
      </c>
      <c r="Y1001" s="0" t="str">
        <f aca="false">IF(AB1001=1,"Предпосевная обработка",IF(AB1001=2,"Внесение удобрений",IF(AB1001=3,"Уборка","Введите коректное значение")))</f>
        <v>Введите коректное значение</v>
      </c>
      <c r="Z1001" s="0" t="s">
        <v>135</v>
      </c>
      <c r="AA1001" s="86"/>
      <c r="AI1001" s="88"/>
    </row>
    <row r="1002" customFormat="false" ht="15" hidden="false" customHeight="false" outlineLevel="0" collapsed="false">
      <c r="A1002" s="59" t="n">
        <v>1000</v>
      </c>
      <c r="B1002" s="0" t="s">
        <v>132</v>
      </c>
      <c r="C1002" s="85" t="n">
        <v>4.3</v>
      </c>
      <c r="D1002" s="86" t="n">
        <v>0.645</v>
      </c>
      <c r="E1002" s="87" t="n">
        <f aca="false">D1002/C1002</f>
        <v>0.15</v>
      </c>
      <c r="F1002" s="88" t="n">
        <f aca="false">IF(B1002="Предпосевная обработка",300,IF(B1002="Внесение удобрений",90,IF(B1002="Уборка",1893,"Введите коректное значение")))</f>
        <v>1893</v>
      </c>
      <c r="G1002" s="88" t="n">
        <v>2213</v>
      </c>
      <c r="H1002" s="87" t="n">
        <f aca="false">(F1002/G1002)*100</f>
        <v>85.5399909624943</v>
      </c>
      <c r="I1002" s="88" t="n">
        <v>28</v>
      </c>
      <c r="J1002" s="87" t="n">
        <f aca="false">C1002*L1002</f>
        <v>1.892</v>
      </c>
      <c r="K1002" s="86" t="n">
        <f aca="false">J1002*3.67</f>
        <v>6.94364</v>
      </c>
      <c r="L1002" s="86" t="n">
        <v>0.44</v>
      </c>
      <c r="M1002" s="87" t="n">
        <f aca="false">(N1002*O1002)+(P1002+Q1002+R1002)</f>
        <v>379.89</v>
      </c>
      <c r="N1002" s="62" t="n">
        <v>401</v>
      </c>
      <c r="O1002" s="0" t="n">
        <f aca="false">IF(Z1002="Дизельное топливо",2.6,
 IF(Z1002="Бензин",2.3,
 IF(Z1002="Минеральные удобрения",0.89, IF(Z1002="Пестициды",4.93,
 IF(Z1002="Электроэнергия",0.5,"Введите коректное значение" )))))</f>
        <v>0.89</v>
      </c>
      <c r="P1002" s="88" t="n">
        <v>13</v>
      </c>
      <c r="Q1002" s="88" t="n">
        <v>2</v>
      </c>
      <c r="R1002" s="88" t="n">
        <v>8</v>
      </c>
      <c r="S1002" s="86" t="n">
        <f aca="false">M1002+J1002+E1002+H1002</f>
        <v>467.471990962494</v>
      </c>
      <c r="T1002" s="86"/>
      <c r="U1002" s="87" t="n">
        <f aca="false">J1002-S1002</f>
        <v>-465.579990962494</v>
      </c>
      <c r="V1002" s="88" t="n">
        <v>63000</v>
      </c>
      <c r="W1002" s="73" t="n">
        <v>5.984</v>
      </c>
      <c r="X1002" s="87" t="n">
        <f aca="false">(W1002+S1002)/V1002*100</f>
        <v>0.751517445972213</v>
      </c>
      <c r="Y1002" s="0" t="str">
        <f aca="false">IF(AB1002=1,"Предпосевная обработка",IF(AB1002=2,"Внесение удобрений",IF(AB1002=3,"Уборка","Введите коректное значение")))</f>
        <v>Введите коректное значение</v>
      </c>
      <c r="Z1002" s="0" t="s">
        <v>133</v>
      </c>
      <c r="AA1002" s="86"/>
      <c r="AI1002" s="88"/>
    </row>
    <row r="1003" customFormat="false" ht="28.35" hidden="false" customHeight="false" outlineLevel="0" collapsed="false">
      <c r="A1003" s="47" t="s">
        <v>12</v>
      </c>
      <c r="B1003" s="47"/>
      <c r="C1003" s="63" t="n">
        <f aca="false">AVERAGE(C3:C1002)</f>
        <v>3.0069</v>
      </c>
      <c r="D1003" s="16" t="s">
        <v>53</v>
      </c>
      <c r="E1003" s="63" t="n">
        <f aca="false">AVERAGE(E3:E1002)</f>
        <v>0.311936338758065</v>
      </c>
      <c r="F1003" s="63" t="n">
        <f aca="false">AVERAGE(F3:F1002)</f>
        <v>780.495</v>
      </c>
      <c r="G1003" s="63" t="n">
        <f aca="false">AVERAGE(G3:G1002)</f>
        <v>2249.389</v>
      </c>
      <c r="H1003" s="63" t="n">
        <f aca="false">AVERAGE(H3:H1002)</f>
        <v>34.8318720436251</v>
      </c>
      <c r="I1003" s="63" t="n">
        <f aca="false">AVERAGE(I3:I1002)</f>
        <v>19.774</v>
      </c>
      <c r="J1003" s="63" t="n">
        <f aca="false">AVERAGE(J3:J1002)</f>
        <v>1.323036</v>
      </c>
      <c r="K1003" s="63" t="n">
        <f aca="false">AVERAGE(K3:K1002)</f>
        <v>4.85554212</v>
      </c>
      <c r="L1003" s="16" t="s">
        <v>53</v>
      </c>
      <c r="M1003" s="63" t="n">
        <f aca="false">AVERAGE(M3:M1002)</f>
        <v>696.67097</v>
      </c>
      <c r="N1003" s="63" t="n">
        <f aca="false">AVERAGE(N3:N1002)</f>
        <v>298.132</v>
      </c>
      <c r="O1003" s="63" t="n">
        <f aca="false">AVERAGE(O3:O1002)</f>
        <v>2.26637</v>
      </c>
      <c r="P1003" s="63" t="n">
        <f aca="false">AVERAGE(P3:P1002)</f>
        <v>12.442</v>
      </c>
      <c r="Q1003" s="63" t="n">
        <f aca="false">AVERAGE(Q3:Q1002)</f>
        <v>1.487</v>
      </c>
      <c r="R1003" s="63" t="n">
        <f aca="false">AVERAGE(R3:R1002)</f>
        <v>7.974</v>
      </c>
      <c r="S1003" s="63" t="n">
        <f aca="false">AVERAGE(S3:S1002)</f>
        <v>733.137814382383</v>
      </c>
      <c r="T1003" s="63" t="n">
        <f aca="false">AVERAGE(T3:T1002)</f>
        <v>77.2464395804834</v>
      </c>
      <c r="U1003" s="63" t="n">
        <f aca="false">AVERAGE(U3:U1002)</f>
        <v>-731.814778382383</v>
      </c>
      <c r="V1003" s="63" t="n">
        <f aca="false">AVERAGE(V3:V1002)</f>
        <v>55184</v>
      </c>
      <c r="W1003" s="63" t="n">
        <f aca="false">AVERAGE(W3:W1002)</f>
        <v>5.110445</v>
      </c>
      <c r="X1003" s="63" t="n">
        <f aca="false">AVERAGE(X3:X1002)</f>
        <v>1.35856578036591</v>
      </c>
      <c r="Y1003" s="63"/>
    </row>
    <row r="1004" customFormat="false" ht="55.2" hidden="false" customHeight="false" outlineLevel="0" collapsed="false">
      <c r="A1004" s="51" t="s">
        <v>13</v>
      </c>
      <c r="B1004" s="51"/>
      <c r="C1004" s="77" t="n">
        <f aca="false">_xlfn.STDEV.S(C3:C1002)</f>
        <v>1.71197349373267</v>
      </c>
      <c r="D1004" s="16" t="s">
        <v>53</v>
      </c>
      <c r="E1004" s="77" t="n">
        <f aca="false">_xlfn.STDEV.S(E3:E1002)</f>
        <v>0.19437432011455</v>
      </c>
      <c r="F1004" s="77" t="n">
        <f aca="false">_xlfn.STDEV.S(F3:F1002)</f>
        <v>812.269747138914</v>
      </c>
      <c r="G1004" s="77" t="n">
        <f aca="false">_xlfn.STDEV.S(G3:G1002)</f>
        <v>146.313530913338</v>
      </c>
      <c r="H1004" s="77" t="n">
        <f aca="false">_xlfn.STDEV.S(H3:H1002)</f>
        <v>36.3850634697489</v>
      </c>
      <c r="I1004" s="77" t="n">
        <f aca="false">_xlfn.STDEV.S(I3:I1002)</f>
        <v>6.28780251442907</v>
      </c>
      <c r="J1004" s="77" t="n">
        <f aca="false">_xlfn.STDEV.S(J3:J1002)</f>
        <v>0.753268337242374</v>
      </c>
      <c r="K1004" s="77" t="n">
        <f aca="false">_xlfn.STDEV.S(K3:K1002)</f>
        <v>2.76449479767951</v>
      </c>
      <c r="L1004" s="16" t="s">
        <v>53</v>
      </c>
      <c r="M1004" s="77" t="n">
        <f aca="false">_xlfn.STDEV.S(M3:M1002)</f>
        <v>564.649805309269</v>
      </c>
      <c r="N1004" s="77" t="n">
        <f aca="false">_xlfn.STDEV.S(N3:N1002)</f>
        <v>115.964513297579</v>
      </c>
      <c r="O1004" s="77" t="n">
        <f aca="false">_xlfn.STDEV.S(O3:O1002)</f>
        <v>1.5952494299776</v>
      </c>
      <c r="P1004" s="77" t="n">
        <f aca="false">_xlfn.STDEV.S(P3:P1002)</f>
        <v>1.69691352623389</v>
      </c>
      <c r="Q1004" s="77" t="n">
        <f aca="false">_xlfn.STDEV.S(Q3:Q1002)</f>
        <v>0.500081074508005</v>
      </c>
      <c r="R1004" s="77" t="n">
        <f aca="false">_xlfn.STDEV.S(R3:R1002)</f>
        <v>0.83187500023502</v>
      </c>
      <c r="S1004" s="77" t="n">
        <f aca="false">_xlfn.STDEV.S(S3:S1002)</f>
        <v>565.871904095888</v>
      </c>
      <c r="T1004" s="77" t="e">
        <f aca="false">_xlfn.STDEV.S(T3:T1002)</f>
        <v>#DIV/0!</v>
      </c>
      <c r="U1004" s="77" t="n">
        <f aca="false">_xlfn.STDEV.S(U3:U1002)</f>
        <v>565.8702900796</v>
      </c>
      <c r="V1004" s="77" t="n">
        <f aca="false">_xlfn.STDEV.S(V3:V1002)</f>
        <v>6064.72793494687</v>
      </c>
      <c r="W1004" s="77" t="n">
        <f aca="false">_xlfn.STDEV.S(W3:W1002)</f>
        <v>0.970511096672141</v>
      </c>
      <c r="X1004" s="77" t="n">
        <f aca="false">_xlfn.STDEV.S(X3:X1002)</f>
        <v>1.06263539121119</v>
      </c>
      <c r="Y1004" s="77"/>
    </row>
    <row r="1005" customFormat="false" ht="28.35" hidden="false" customHeight="false" outlineLevel="0" collapsed="false">
      <c r="A1005" s="52" t="s">
        <v>15</v>
      </c>
      <c r="B1005" s="52"/>
      <c r="C1005" s="16" t="n">
        <f aca="false">_xlfn.VAR.S(C3:C1002)</f>
        <v>2.93085324324324</v>
      </c>
      <c r="D1005" s="16" t="s">
        <v>53</v>
      </c>
      <c r="E1005" s="16" t="n">
        <f aca="false">_xlfn.VAR.S(E3:E1002)</f>
        <v>0.0377813763199937</v>
      </c>
      <c r="F1005" s="16" t="n">
        <f aca="false">_xlfn.VAR.S(F3:F1002)</f>
        <v>659782.142117115</v>
      </c>
      <c r="G1005" s="16" t="n">
        <f aca="false">_xlfn.VAR.S(G3:G1002)</f>
        <v>21407.6493283284</v>
      </c>
      <c r="H1005" s="16" t="n">
        <f aca="false">_xlfn.VAR.S(H3:H1002)</f>
        <v>1323.87284369766</v>
      </c>
      <c r="I1005" s="16" t="n">
        <f aca="false">_xlfn.VAR.S(I3:I1002)</f>
        <v>39.5364604604606</v>
      </c>
      <c r="J1005" s="16" t="n">
        <f aca="false">_xlfn.VAR.S(J3:J1002)</f>
        <v>0.567413187891891</v>
      </c>
      <c r="K1005" s="16" t="n">
        <f aca="false">_xlfn.VAR.S(K3:K1002)</f>
        <v>7.64243148639712</v>
      </c>
      <c r="L1005" s="16" t="s">
        <v>53</v>
      </c>
      <c r="M1005" s="16" t="n">
        <f aca="false">_xlfn.VAR.S(M3:M1002)</f>
        <v>318829.402635795</v>
      </c>
      <c r="N1005" s="16" t="n">
        <f aca="false">_xlfn.VAR.S(N3:N1002)</f>
        <v>13447.7683443444</v>
      </c>
      <c r="O1005" s="16" t="n">
        <f aca="false">_xlfn.VAR.S(O3:O1002)</f>
        <v>2.54482074384385</v>
      </c>
      <c r="P1005" s="16" t="n">
        <f aca="false">_xlfn.VAR.S(P3:P1002)</f>
        <v>2.87951551551554</v>
      </c>
      <c r="Q1005" s="16" t="n">
        <f aca="false">_xlfn.VAR.S(Q3:Q1002)</f>
        <v>0.250081081081081</v>
      </c>
      <c r="R1005" s="16" t="n">
        <f aca="false">_xlfn.VAR.S(R3:R1002)</f>
        <v>0.692016016016014</v>
      </c>
      <c r="S1005" s="16" t="n">
        <f aca="false">_xlfn.VAR.S(S3:S1002)</f>
        <v>320211.011845106</v>
      </c>
      <c r="T1005" s="16" t="e">
        <f aca="false">_xlfn.VAR.S(T3:T1002)</f>
        <v>#DIV/0!</v>
      </c>
      <c r="U1005" s="16" t="n">
        <f aca="false">_xlfn.VAR.S(U3:U1002)</f>
        <v>320209.185194771</v>
      </c>
      <c r="V1005" s="16" t="n">
        <f aca="false">_xlfn.VAR.S(V3:V1002)</f>
        <v>36780924.9249249</v>
      </c>
      <c r="W1005" s="16" t="n">
        <f aca="false">_xlfn.VAR.S(W3:W1002)</f>
        <v>0.941891788763762</v>
      </c>
      <c r="X1005" s="16" t="n">
        <f aca="false">_xlfn.VAR.S(X3:X1002)</f>
        <v>1.12919397465455</v>
      </c>
      <c r="Y1005" s="16"/>
    </row>
    <row r="1006" customFormat="false" ht="55.2" hidden="false" customHeight="false" outlineLevel="0" collapsed="false">
      <c r="A1006" s="53" t="s">
        <v>17</v>
      </c>
      <c r="B1006" s="53"/>
      <c r="C1006" s="63" t="n">
        <f aca="false">C1004/SQRT(COUNT(C3:C1002))</f>
        <v>0.0541373553403124</v>
      </c>
      <c r="D1006" s="16" t="s">
        <v>53</v>
      </c>
      <c r="E1006" s="63" t="n">
        <f aca="false">E1004/SQRT(COUNT(E3:E1002))</f>
        <v>0.0061466557020866</v>
      </c>
      <c r="F1006" s="63" t="n">
        <f aca="false">F1004/SQRT(COUNT(F3:F1002))</f>
        <v>25.6862247540801</v>
      </c>
      <c r="G1006" s="63" t="n">
        <f aca="false">G1004/SQRT(COUNT(G3:G1002))</f>
        <v>4.62684010187605</v>
      </c>
      <c r="H1006" s="63" t="n">
        <f aca="false">H1004/SQRT(COUNT(H3:H1002))</f>
        <v>1.15059673374196</v>
      </c>
      <c r="I1006" s="63" t="n">
        <f aca="false">I1004/SQRT(COUNT(I3:I1002))</f>
        <v>0.198837774229296</v>
      </c>
      <c r="J1006" s="63" t="n">
        <f aca="false">J1004/SQRT(COUNT(J3:J1002))</f>
        <v>0.0238204363497374</v>
      </c>
      <c r="K1006" s="63" t="n">
        <f aca="false">K1004/SQRT(COUNT(K3:K1002))</f>
        <v>0.0874210014035362</v>
      </c>
      <c r="L1006" s="16" t="s">
        <v>53</v>
      </c>
      <c r="M1006" s="63" t="n">
        <f aca="false">M1004/SQRT(COUNT(M3:M1002))</f>
        <v>17.8557946514793</v>
      </c>
      <c r="N1006" s="63" t="n">
        <f aca="false">N1004/SQRT(COUNT(N3:N1002))</f>
        <v>3.66711989773233</v>
      </c>
      <c r="O1006" s="63" t="n">
        <f aca="false">O1004/SQRT(COUNT(O3:O1002))</f>
        <v>0.050446216348145</v>
      </c>
      <c r="P1006" s="63" t="n">
        <f aca="false">P1004/SQRT(COUNT(P3:P1002))</f>
        <v>0.0536611173524699</v>
      </c>
      <c r="Q1006" s="63" t="n">
        <f aca="false">Q1004/SQRT(COUNT(Q3:Q1002))</f>
        <v>0.0158139521018966</v>
      </c>
      <c r="R1006" s="63" t="n">
        <f aca="false">R1004/SQRT(COUNT(R3:R1002))</f>
        <v>0.0263061972929577</v>
      </c>
      <c r="S1006" s="63" t="n">
        <f aca="false">S1004/SQRT(COUNT(S3:S1002))</f>
        <v>17.8944408083937</v>
      </c>
      <c r="T1006" s="63" t="e">
        <f aca="false">T1004/SQRT(COUNT(T3:T1002))</f>
        <v>#DIV/0!</v>
      </c>
      <c r="U1006" s="63" t="n">
        <f aca="false">U1004/SQRT(COUNT(U3:U1002))</f>
        <v>17.8943897687172</v>
      </c>
      <c r="V1006" s="63" t="n">
        <f aca="false">V1004/SQRT(COUNT(V3:V1002))</f>
        <v>191.783536636816</v>
      </c>
      <c r="W1006" s="63" t="n">
        <f aca="false">W1004/SQRT(COUNT(W3:W1002))</f>
        <v>0.0306902555995183</v>
      </c>
      <c r="X1006" s="63" t="n">
        <f aca="false">X1004/SQRT(COUNT(X3:X1002))</f>
        <v>0.0336034815853143</v>
      </c>
      <c r="Y1006" s="63"/>
    </row>
    <row r="1007" customFormat="false" ht="55.2" hidden="false" customHeight="false" outlineLevel="0" collapsed="false">
      <c r="A1007" s="54" t="s">
        <v>18</v>
      </c>
      <c r="B1007" s="54"/>
      <c r="C1007" s="16" t="n">
        <f aca="false">ABS(C1006/C1003)*100</f>
        <v>1.80043750508206</v>
      </c>
      <c r="D1007" s="16" t="s">
        <v>53</v>
      </c>
      <c r="E1007" s="16" t="n">
        <f aca="false">ABS(E1006/E1003)*100</f>
        <v>1.97048401816817</v>
      </c>
      <c r="F1007" s="16" t="n">
        <f aca="false">ABS(F1006/F1003)*100</f>
        <v>3.29101720755163</v>
      </c>
      <c r="G1007" s="16" t="n">
        <f aca="false">ABS(G1006/G1003)*100</f>
        <v>0.205693194990997</v>
      </c>
      <c r="H1007" s="16" t="n">
        <f aca="false">ABS(H1006/H1003)*100</f>
        <v>3.30328709378839</v>
      </c>
      <c r="I1007" s="16" t="n">
        <f aca="false">ABS(I1006/I1003)*100</f>
        <v>1.00555160427479</v>
      </c>
      <c r="J1007" s="16" t="n">
        <f aca="false">ABS(J1006/J1003)*100</f>
        <v>1.80043750508205</v>
      </c>
      <c r="K1007" s="16" t="n">
        <f aca="false">ABS(K1006/K1003)*100</f>
        <v>1.80043750508205</v>
      </c>
      <c r="L1007" s="16" t="s">
        <v>53</v>
      </c>
      <c r="M1007" s="16" t="n">
        <f aca="false">ABS(M1006/M1003)*100</f>
        <v>2.56301689325152</v>
      </c>
      <c r="N1007" s="16" t="n">
        <f aca="false">ABS(N1006/N1003)*100</f>
        <v>1.23003230036773</v>
      </c>
      <c r="O1007" s="16" t="n">
        <f aca="false">ABS(O1006/O1003)*100</f>
        <v>2.22585969405459</v>
      </c>
      <c r="P1007" s="16" t="n">
        <f aca="false">ABS(P1006/P1003)*100</f>
        <v>0.431290124999758</v>
      </c>
      <c r="Q1007" s="16" t="n">
        <f aca="false">ABS(Q1006/Q1003)*100</f>
        <v>1.06348030275028</v>
      </c>
      <c r="R1007" s="16" t="n">
        <f aca="false">ABS(R1006/R1003)*100</f>
        <v>0.329899639991945</v>
      </c>
      <c r="S1007" s="16" t="n">
        <f aca="false">ABS(S1006/S1003)*100</f>
        <v>2.44080177796701</v>
      </c>
      <c r="T1007" s="16" t="e">
        <f aca="false">ABS(T1006/T1003)*100</f>
        <v>#DIV/0!</v>
      </c>
      <c r="U1007" s="16" t="n">
        <f aca="false">ABS(U1006/U1003)*100</f>
        <v>2.44520748928729</v>
      </c>
      <c r="V1007" s="16" t="n">
        <f aca="false">ABS(V1006/V1003)*100</f>
        <v>0.347534677871876</v>
      </c>
      <c r="W1007" s="16" t="n">
        <f aca="false">ABS(W1006/W1003)*100</f>
        <v>0.60053978859998</v>
      </c>
      <c r="X1007" s="16" t="n">
        <f aca="false">ABS(X1006/X1003)*100</f>
        <v>2.47345267126216</v>
      </c>
      <c r="Y1007" s="16"/>
    </row>
    <row r="1008" customFormat="false" ht="95.5" hidden="false" customHeight="false" outlineLevel="0" collapsed="false">
      <c r="A1008" s="55" t="s">
        <v>19</v>
      </c>
      <c r="B1008" s="55"/>
      <c r="C1008" s="78" t="n">
        <f aca="false">1.96*C1006</f>
        <v>0.106109216467012</v>
      </c>
      <c r="D1008" s="16" t="s">
        <v>53</v>
      </c>
      <c r="E1008" s="78" t="n">
        <f aca="false">1.96*E1006</f>
        <v>0.0120474451760897</v>
      </c>
      <c r="F1008" s="78" t="n">
        <f aca="false">1.96*F1006</f>
        <v>50.3450005179969</v>
      </c>
      <c r="G1008" s="78" t="n">
        <f aca="false">1.96*G1006</f>
        <v>9.06860659967706</v>
      </c>
      <c r="H1008" s="78" t="n">
        <f aca="false">1.96*H1006</f>
        <v>2.25516959813423</v>
      </c>
      <c r="I1008" s="78" t="n">
        <f aca="false">1.96*I1006</f>
        <v>0.389722037489421</v>
      </c>
      <c r="J1008" s="78" t="n">
        <f aca="false">1.96*J1006</f>
        <v>0.0466880552454853</v>
      </c>
      <c r="K1008" s="78" t="n">
        <f aca="false">1.96*K1006</f>
        <v>0.171345162750931</v>
      </c>
      <c r="L1008" s="16" t="s">
        <v>53</v>
      </c>
      <c r="M1008" s="78" t="n">
        <f aca="false">1.96*M1006</f>
        <v>34.9973575168993</v>
      </c>
      <c r="N1008" s="78" t="n">
        <f aca="false">1.96*N1006</f>
        <v>7.18755499955536</v>
      </c>
      <c r="O1008" s="78" t="n">
        <f aca="false">1.96*O1006</f>
        <v>0.0988745840423641</v>
      </c>
      <c r="P1008" s="78" t="n">
        <f aca="false">1.96*P1006</f>
        <v>0.105175790010841</v>
      </c>
      <c r="Q1008" s="78" t="n">
        <f aca="false">1.96*Q1006</f>
        <v>0.0309953461197174</v>
      </c>
      <c r="R1008" s="78" t="n">
        <f aca="false">1.96*R1006</f>
        <v>0.0515601466941971</v>
      </c>
      <c r="S1008" s="78" t="n">
        <f aca="false">1.96*S1006</f>
        <v>35.0731039844517</v>
      </c>
      <c r="T1008" s="78" t="e">
        <f aca="false">1.96*T1006</f>
        <v>#DIV/0!</v>
      </c>
      <c r="U1008" s="78" t="n">
        <f aca="false">1.96*U1006</f>
        <v>35.0730039466857</v>
      </c>
      <c r="V1008" s="78" t="n">
        <f aca="false">1.96*V1006</f>
        <v>375.895731808159</v>
      </c>
      <c r="W1008" s="78" t="n">
        <f aca="false">1.96*W1006</f>
        <v>0.0601529009750558</v>
      </c>
      <c r="X1008" s="78" t="n">
        <f aca="false">1.96*X1006</f>
        <v>0.0658628239072159</v>
      </c>
      <c r="Y1008" s="78"/>
    </row>
    <row r="1009" customFormat="false" ht="82.05" hidden="false" customHeight="false" outlineLevel="0" collapsed="false">
      <c r="A1009" s="56" t="s">
        <v>20</v>
      </c>
      <c r="B1009" s="56"/>
      <c r="C1009" s="63" t="n">
        <f aca="false">C1003+C1008</f>
        <v>3.11300921646701</v>
      </c>
      <c r="D1009" s="16" t="s">
        <v>53</v>
      </c>
      <c r="E1009" s="63" t="n">
        <f aca="false">E1003+E1008</f>
        <v>0.323983783934154</v>
      </c>
      <c r="F1009" s="63" t="n">
        <f aca="false">F1003+F1008</f>
        <v>830.840000517997</v>
      </c>
      <c r="G1009" s="63" t="n">
        <f aca="false">G1003+G1008</f>
        <v>2258.45760659968</v>
      </c>
      <c r="H1009" s="63" t="n">
        <f aca="false">H1003+H1008</f>
        <v>37.0870416417594</v>
      </c>
      <c r="I1009" s="63" t="n">
        <f aca="false">I1003+I1008</f>
        <v>20.1637220374894</v>
      </c>
      <c r="J1009" s="63" t="n">
        <f aca="false">J1003+J1008</f>
        <v>1.36972405524549</v>
      </c>
      <c r="K1009" s="63" t="n">
        <f aca="false">K1003+K1008</f>
        <v>5.02688728275093</v>
      </c>
      <c r="L1009" s="16" t="s">
        <v>53</v>
      </c>
      <c r="M1009" s="63" t="n">
        <f aca="false">M1003+M1008</f>
        <v>731.668327516899</v>
      </c>
      <c r="N1009" s="63" t="n">
        <f aca="false">N1003+N1008</f>
        <v>305.319554999555</v>
      </c>
      <c r="O1009" s="63" t="n">
        <f aca="false">O1003+O1008</f>
        <v>2.36524458404236</v>
      </c>
      <c r="P1009" s="63" t="n">
        <f aca="false">P1003+P1008</f>
        <v>12.5471757900108</v>
      </c>
      <c r="Q1009" s="63" t="n">
        <f aca="false">Q1003+Q1008</f>
        <v>1.51799534611972</v>
      </c>
      <c r="R1009" s="63" t="n">
        <f aca="false">R1003+R1008</f>
        <v>8.0255601466942</v>
      </c>
      <c r="S1009" s="63" t="n">
        <f aca="false">S1003+S1008</f>
        <v>768.210918366835</v>
      </c>
      <c r="T1009" s="63" t="e">
        <f aca="false">T1003+T1008</f>
        <v>#DIV/0!</v>
      </c>
      <c r="U1009" s="63" t="n">
        <f aca="false">U1003+U1008</f>
        <v>-696.741774435698</v>
      </c>
      <c r="V1009" s="63" t="n">
        <f aca="false">V1003+V1008</f>
        <v>55559.8957318082</v>
      </c>
      <c r="W1009" s="63" t="n">
        <f aca="false">W1003+W1008</f>
        <v>5.17059790097506</v>
      </c>
      <c r="X1009" s="63" t="n">
        <f aca="false">X1003+X1008</f>
        <v>1.42442860427313</v>
      </c>
      <c r="Y1009" s="63"/>
    </row>
    <row r="1010" customFormat="false" ht="68.65" hidden="false" customHeight="false" outlineLevel="0" collapsed="false">
      <c r="A1010" s="47" t="s">
        <v>21</v>
      </c>
      <c r="B1010" s="47"/>
      <c r="C1010" s="63" t="n">
        <f aca="false">C1003-C1008</f>
        <v>2.90079078353299</v>
      </c>
      <c r="D1010" s="16" t="s">
        <v>53</v>
      </c>
      <c r="E1010" s="63" t="n">
        <f aca="false">E1003-E1008</f>
        <v>0.299888893581975</v>
      </c>
      <c r="F1010" s="63" t="n">
        <f aca="false">F1003-F1008</f>
        <v>730.149999482003</v>
      </c>
      <c r="G1010" s="63" t="n">
        <f aca="false">G1003-G1008</f>
        <v>2240.32039340032</v>
      </c>
      <c r="H1010" s="63" t="n">
        <f aca="false">H1003-H1008</f>
        <v>32.5767024454909</v>
      </c>
      <c r="I1010" s="63" t="n">
        <f aca="false">I1003-I1008</f>
        <v>19.3842779625106</v>
      </c>
      <c r="J1010" s="63" t="n">
        <f aca="false">J1003-J1008</f>
        <v>1.27634794475451</v>
      </c>
      <c r="K1010" s="63" t="n">
        <f aca="false">K1003-K1008</f>
        <v>4.68419695724907</v>
      </c>
      <c r="L1010" s="16" t="s">
        <v>53</v>
      </c>
      <c r="M1010" s="63" t="n">
        <f aca="false">M1003-M1008</f>
        <v>661.673612483101</v>
      </c>
      <c r="N1010" s="63" t="n">
        <f aca="false">N1003-N1008</f>
        <v>290.944445000445</v>
      </c>
      <c r="O1010" s="63" t="n">
        <f aca="false">O1003-O1008</f>
        <v>2.16749541595764</v>
      </c>
      <c r="P1010" s="63" t="n">
        <f aca="false">P1003-P1008</f>
        <v>12.3368242099892</v>
      </c>
      <c r="Q1010" s="63" t="n">
        <f aca="false">Q1003-Q1008</f>
        <v>1.45600465388028</v>
      </c>
      <c r="R1010" s="63" t="n">
        <f aca="false">R1003-R1008</f>
        <v>7.9224398533058</v>
      </c>
      <c r="S1010" s="63" t="n">
        <f aca="false">S1003-S1008</f>
        <v>698.064710397931</v>
      </c>
      <c r="T1010" s="63" t="e">
        <f aca="false">T1003-T1008</f>
        <v>#DIV/0!</v>
      </c>
      <c r="U1010" s="63" t="n">
        <f aca="false">U1003-U1008</f>
        <v>-766.887782329069</v>
      </c>
      <c r="V1010" s="63" t="n">
        <f aca="false">V1003-V1008</f>
        <v>54808.1042681918</v>
      </c>
      <c r="W1010" s="63" t="n">
        <f aca="false">W1003-W1008</f>
        <v>5.05029209902494</v>
      </c>
      <c r="X1010" s="63" t="n">
        <f aca="false">X1003-X1008</f>
        <v>1.2927029564587</v>
      </c>
      <c r="Y1010" s="6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1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2.15"/>
    <col collapsed="false" customWidth="true" hidden="false" outlineLevel="0" max="5" min="5" style="0" width="10.71"/>
    <col collapsed="false" customWidth="true" hidden="false" outlineLevel="0" max="6" min="6" style="0" width="10.57"/>
    <col collapsed="false" customWidth="true" hidden="false" outlineLevel="0" max="10" min="10" style="0" width="13.42"/>
    <col collapsed="false" customWidth="true" hidden="false" outlineLevel="0" max="11" min="11" style="0" width="9.57"/>
    <col collapsed="false" customWidth="true" hidden="false" outlineLevel="0" max="12" min="12" style="0" width="11.57"/>
    <col collapsed="false" customWidth="true" hidden="false" outlineLevel="0" max="13" min="13" style="0" width="9.57"/>
    <col collapsed="false" customWidth="true" hidden="false" outlineLevel="0" max="15" min="14" style="0" width="11.57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</row>
    <row r="2" customFormat="false" ht="169.4" hidden="false" customHeight="false" outlineLevel="0" collapsed="false">
      <c r="A2" s="10" t="s">
        <v>8</v>
      </c>
      <c r="B2" s="89" t="s">
        <v>140</v>
      </c>
      <c r="C2" s="90" t="s">
        <v>141</v>
      </c>
      <c r="D2" s="65" t="s">
        <v>142</v>
      </c>
      <c r="E2" s="91" t="s">
        <v>143</v>
      </c>
      <c r="F2" s="0" t="s">
        <v>144</v>
      </c>
      <c r="G2" s="0" t="s">
        <v>145</v>
      </c>
      <c r="H2" s="89" t="s">
        <v>146</v>
      </c>
      <c r="I2" s="89" t="s">
        <v>147</v>
      </c>
      <c r="J2" s="92" t="s">
        <v>148</v>
      </c>
      <c r="K2" s="92" t="s">
        <v>149</v>
      </c>
      <c r="L2" s="80" t="s">
        <v>150</v>
      </c>
      <c r="M2" s="80" t="s">
        <v>110</v>
      </c>
      <c r="N2" s="89" t="s">
        <v>151</v>
      </c>
      <c r="O2" s="90" t="s">
        <v>152</v>
      </c>
      <c r="Q2" s="93" t="s">
        <v>153</v>
      </c>
      <c r="R2" s="89" t="s">
        <v>154</v>
      </c>
      <c r="S2" s="89" t="s">
        <v>155</v>
      </c>
      <c r="T2" s="92" t="s">
        <v>156</v>
      </c>
      <c r="V2" s="92" t="s">
        <v>157</v>
      </c>
      <c r="X2" s="92" t="s">
        <v>158</v>
      </c>
      <c r="Y2" s="92" t="s">
        <v>159</v>
      </c>
      <c r="Z2" s="92" t="s">
        <v>6</v>
      </c>
      <c r="AA2" s="92" t="s">
        <v>160</v>
      </c>
      <c r="AB2" s="92" t="s">
        <v>161</v>
      </c>
    </row>
    <row r="3" customFormat="false" ht="15" hidden="false" customHeight="false" outlineLevel="0" collapsed="false">
      <c r="A3" s="14" t="n">
        <v>1</v>
      </c>
      <c r="B3" s="86" t="n">
        <v>4.16</v>
      </c>
      <c r="C3" s="94" t="n">
        <f aca="false">MAX(B3:B1002)</f>
        <v>26.8</v>
      </c>
      <c r="D3" s="0" t="n">
        <v>64</v>
      </c>
      <c r="E3" s="91" t="n">
        <v>95.1814396192742</v>
      </c>
      <c r="F3" s="0" t="n">
        <v>84126</v>
      </c>
      <c r="G3" s="0" t="n">
        <v>400</v>
      </c>
      <c r="H3" s="0" t="n">
        <v>0.8</v>
      </c>
      <c r="I3" s="0" t="n">
        <v>63618</v>
      </c>
      <c r="J3" s="95" t="n">
        <f aca="false">(F3+E3*$G$3)*(H3)/I3</f>
        <v>1.53665410226929</v>
      </c>
      <c r="K3" s="0" t="n">
        <f aca="false">E3/I3*1000</f>
        <v>1.49614008015458</v>
      </c>
      <c r="L3" s="86" t="n">
        <v>258.339805373817</v>
      </c>
      <c r="M3" s="86" t="n">
        <v>0.645</v>
      </c>
      <c r="N3" s="0" t="n">
        <v>71</v>
      </c>
      <c r="O3" s="87" t="n">
        <f aca="false">SUM($L3:$N3)</f>
        <v>329.984805373817</v>
      </c>
      <c r="P3" s="60" t="n">
        <v>110</v>
      </c>
      <c r="Q3" s="0" t="n">
        <f aca="false">P3*120</f>
        <v>13200</v>
      </c>
      <c r="R3" s="0" t="n">
        <v>16</v>
      </c>
      <c r="S3" s="0" t="n">
        <v>180</v>
      </c>
      <c r="T3" s="87" t="n">
        <f aca="false">((3.5 * R3 + 2.4 * S3 - 7) * 10)/1000</f>
        <v>4.81</v>
      </c>
      <c r="V3" s="0" t="n">
        <f aca="false">W3/8</f>
        <v>0.8875</v>
      </c>
      <c r="W3" s="0" t="n">
        <v>7.1</v>
      </c>
      <c r="X3" s="91" t="n">
        <f aca="false">E3/50</f>
        <v>1.90362879238548</v>
      </c>
      <c r="Y3" s="0" t="n">
        <v>0.48</v>
      </c>
      <c r="Z3" s="86" t="n">
        <v>4.16</v>
      </c>
      <c r="AA3" s="0" t="n">
        <v>65</v>
      </c>
      <c r="AB3" s="0" t="n">
        <v>16</v>
      </c>
    </row>
    <row r="4" customFormat="false" ht="15" hidden="false" customHeight="false" outlineLevel="0" collapsed="false">
      <c r="A4" s="14" t="n">
        <v>2</v>
      </c>
      <c r="B4" s="86" t="n">
        <v>1.83333333333333</v>
      </c>
      <c r="C4" s="96" t="n">
        <f aca="false">INDEX(A3:A1003, MATCH(MAX(B3:B1003), B3:B1003, 0))</f>
        <v>355</v>
      </c>
      <c r="D4" s="0" t="n">
        <v>99</v>
      </c>
      <c r="E4" s="91" t="n">
        <v>440</v>
      </c>
      <c r="F4" s="0" t="n">
        <v>76206</v>
      </c>
      <c r="H4" s="0" t="n">
        <v>0.5</v>
      </c>
      <c r="I4" s="0" t="n">
        <v>63656</v>
      </c>
      <c r="J4" s="95" t="n">
        <f aca="false">(F4+E4*$G$3)*(H4) / I4</f>
        <v>1.98100728917934</v>
      </c>
      <c r="K4" s="0" t="n">
        <f aca="false">E4/I4*1000</f>
        <v>6.91215282141511</v>
      </c>
      <c r="L4" s="86" t="n">
        <v>1114.64347288006</v>
      </c>
      <c r="M4" s="86" t="n">
        <v>0.645</v>
      </c>
      <c r="N4" s="0" t="n">
        <v>1893</v>
      </c>
      <c r="O4" s="87" t="n">
        <f aca="false">SUM($L4:$N4)</f>
        <v>3008.28847288006</v>
      </c>
      <c r="P4" s="62" t="n">
        <v>123</v>
      </c>
      <c r="Q4" s="0" t="n">
        <f aca="false">P4*120</f>
        <v>14760</v>
      </c>
      <c r="R4" s="0" t="n">
        <v>20</v>
      </c>
      <c r="S4" s="0" t="n">
        <v>198</v>
      </c>
      <c r="T4" s="87" t="n">
        <f aca="false">((3.5 * R4 + 2.4 * S4 - 7) * 10)/1000</f>
        <v>5.382</v>
      </c>
      <c r="V4" s="0" t="n">
        <f aca="false">W4/8</f>
        <v>0.55</v>
      </c>
      <c r="W4" s="0" t="n">
        <v>4.4</v>
      </c>
      <c r="X4" s="91" t="n">
        <f aca="false">E4/50</f>
        <v>8.8</v>
      </c>
      <c r="Y4" s="0" t="n">
        <v>0.85</v>
      </c>
      <c r="Z4" s="86" t="n">
        <v>1.83333333333333</v>
      </c>
      <c r="AA4" s="0" t="n">
        <v>52</v>
      </c>
      <c r="AB4" s="0" t="n">
        <v>21</v>
      </c>
    </row>
    <row r="5" customFormat="false" ht="15" hidden="false" customHeight="false" outlineLevel="0" collapsed="false">
      <c r="A5" s="14" t="n">
        <v>3</v>
      </c>
      <c r="B5" s="86" t="n">
        <v>9.82758620689656</v>
      </c>
      <c r="D5" s="0" t="n">
        <v>34</v>
      </c>
      <c r="E5" s="91" t="n">
        <v>7.45941202281703</v>
      </c>
      <c r="F5" s="0" t="n">
        <v>84655</v>
      </c>
      <c r="H5" s="0" t="n">
        <v>0.5</v>
      </c>
      <c r="I5" s="0" t="n">
        <v>47825</v>
      </c>
      <c r="J5" s="95" t="n">
        <f aca="false">(F5+E5*$G$3)*(H5) / I5</f>
        <v>0.916244274010735</v>
      </c>
      <c r="K5" s="0" t="n">
        <f aca="false">E5/I5*1000</f>
        <v>0.155973068955923</v>
      </c>
      <c r="L5" s="86" t="n">
        <v>699.481265229263</v>
      </c>
      <c r="M5" s="86" t="n">
        <v>0.645</v>
      </c>
      <c r="N5" s="0" t="n">
        <v>1893</v>
      </c>
      <c r="O5" s="87" t="n">
        <f aca="false">SUM($L5:$N5)</f>
        <v>2593.12626522926</v>
      </c>
      <c r="P5" s="62" t="n">
        <v>114</v>
      </c>
      <c r="Q5" s="0" t="n">
        <f aca="false">P5*120</f>
        <v>13680</v>
      </c>
      <c r="R5" s="0" t="n">
        <v>18</v>
      </c>
      <c r="S5" s="0" t="n">
        <v>173</v>
      </c>
      <c r="T5" s="87" t="n">
        <f aca="false">((3.5 * R5 + 2.4 * S5 - 7) * 10)/1000</f>
        <v>4.712</v>
      </c>
      <c r="V5" s="0" t="n">
        <f aca="false">W5/8</f>
        <v>0.6</v>
      </c>
      <c r="W5" s="0" t="n">
        <v>4.8</v>
      </c>
      <c r="X5" s="91" t="n">
        <f aca="false">E5/50</f>
        <v>0.149188240456341</v>
      </c>
      <c r="Y5" s="0" t="n">
        <v>0.4</v>
      </c>
      <c r="Z5" s="86" t="n">
        <v>9.82758620689656</v>
      </c>
      <c r="AA5" s="0" t="n">
        <v>44</v>
      </c>
      <c r="AB5" s="0" t="n">
        <v>16</v>
      </c>
    </row>
    <row r="6" customFormat="false" ht="15" hidden="false" customHeight="false" outlineLevel="0" collapsed="false">
      <c r="A6" s="14" t="n">
        <v>4</v>
      </c>
      <c r="B6" s="86" t="n">
        <v>3.8</v>
      </c>
      <c r="D6" s="0" t="n">
        <v>7</v>
      </c>
      <c r="E6" s="91" t="n">
        <v>5.17303812529098</v>
      </c>
      <c r="F6" s="0" t="n">
        <v>81038</v>
      </c>
      <c r="H6" s="0" t="n">
        <v>0.6</v>
      </c>
      <c r="I6" s="0" t="n">
        <v>47355</v>
      </c>
      <c r="J6" s="95" t="n">
        <f aca="false">(F6+E6*$G$3)*(H6) / I6</f>
        <v>1.05298974026122</v>
      </c>
      <c r="K6" s="0" t="n">
        <f aca="false">E6/I6*1000</f>
        <v>0.109239533846288</v>
      </c>
      <c r="L6" s="86" t="n">
        <v>1812.6231416684</v>
      </c>
      <c r="M6" s="86" t="n">
        <v>0.645</v>
      </c>
      <c r="N6" s="0" t="n">
        <v>430</v>
      </c>
      <c r="O6" s="87" t="n">
        <f aca="false">SUM($L6:$N6)</f>
        <v>2243.2681416684</v>
      </c>
      <c r="P6" s="62" t="n">
        <v>119</v>
      </c>
      <c r="Q6" s="0" t="n">
        <f aca="false">P6*120</f>
        <v>14280</v>
      </c>
      <c r="R6" s="0" t="n">
        <v>21</v>
      </c>
      <c r="S6" s="0" t="n">
        <v>189</v>
      </c>
      <c r="T6" s="87" t="n">
        <f aca="false">((3.5 * R6 + 2.4 * S6 - 7) * 10)/1000</f>
        <v>5.201</v>
      </c>
      <c r="V6" s="0" t="n">
        <f aca="false">W6/8</f>
        <v>0.8125</v>
      </c>
      <c r="W6" s="0" t="n">
        <v>6.5</v>
      </c>
      <c r="X6" s="91" t="n">
        <f aca="false">E6/50</f>
        <v>0.10346076250582</v>
      </c>
      <c r="Y6" s="0" t="n">
        <v>0.413</v>
      </c>
      <c r="Z6" s="86" t="n">
        <v>3.8</v>
      </c>
      <c r="AA6" s="0" t="n">
        <v>51</v>
      </c>
      <c r="AB6" s="0" t="n">
        <v>24</v>
      </c>
    </row>
    <row r="7" customFormat="false" ht="15" hidden="false" customHeight="false" outlineLevel="0" collapsed="false">
      <c r="A7" s="14" t="n">
        <v>5</v>
      </c>
      <c r="B7" s="86" t="n">
        <v>6.5</v>
      </c>
      <c r="D7" s="0" t="n">
        <v>54</v>
      </c>
      <c r="E7" s="91" t="n">
        <v>16.9627291146398</v>
      </c>
      <c r="F7" s="0" t="n">
        <v>83117</v>
      </c>
      <c r="H7" s="0" t="n">
        <v>0.5</v>
      </c>
      <c r="I7" s="0" t="n">
        <v>47840</v>
      </c>
      <c r="J7" s="95" t="n">
        <f aca="false">(F7+E7*$G$3)*(H7) / I7</f>
        <v>0.939612161850501</v>
      </c>
      <c r="K7" s="0" t="n">
        <f aca="false">E7/I7*1000</f>
        <v>0.354572096877922</v>
      </c>
      <c r="L7" s="86" t="n">
        <v>503.562832579186</v>
      </c>
      <c r="M7" s="86" t="n">
        <v>0.645</v>
      </c>
      <c r="N7" s="0" t="n">
        <v>62</v>
      </c>
      <c r="O7" s="87" t="n">
        <f aca="false">SUM($L7:$N7)</f>
        <v>566.207832579186</v>
      </c>
      <c r="P7" s="62" t="n">
        <v>113</v>
      </c>
      <c r="Q7" s="0" t="n">
        <f aca="false">P7*120</f>
        <v>13560</v>
      </c>
      <c r="R7" s="0" t="n">
        <v>22</v>
      </c>
      <c r="S7" s="0" t="n">
        <v>200</v>
      </c>
      <c r="T7" s="87" t="n">
        <f aca="false">((3.5 * R7 + 2.4 * S7 - 7) * 10)/1000</f>
        <v>5.5</v>
      </c>
      <c r="V7" s="0" t="n">
        <f aca="false">W7/8</f>
        <v>0.5125</v>
      </c>
      <c r="W7" s="0" t="n">
        <v>4.1</v>
      </c>
      <c r="X7" s="91" t="n">
        <f aca="false">E7/50</f>
        <v>0.339254582292796</v>
      </c>
      <c r="Y7" s="0" t="n">
        <v>0.549</v>
      </c>
      <c r="Z7" s="86" t="n">
        <v>6.5</v>
      </c>
      <c r="AA7" s="0" t="n">
        <v>58</v>
      </c>
      <c r="AB7" s="0" t="n">
        <v>20</v>
      </c>
    </row>
    <row r="8" customFormat="false" ht="15" hidden="false" customHeight="false" outlineLevel="0" collapsed="false">
      <c r="A8" s="14" t="n">
        <v>6</v>
      </c>
      <c r="B8" s="86" t="n">
        <v>10.4</v>
      </c>
      <c r="D8" s="0" t="n">
        <v>16</v>
      </c>
      <c r="E8" s="91" t="n">
        <v>6.33111744222855</v>
      </c>
      <c r="F8" s="0" t="n">
        <v>80169</v>
      </c>
      <c r="H8" s="0" t="n">
        <v>0.8</v>
      </c>
      <c r="I8" s="0" t="n">
        <v>57939</v>
      </c>
      <c r="J8" s="95" t="n">
        <f aca="false">(F8+E8*$G$3)*(H8) / I8</f>
        <v>1.14191058840355</v>
      </c>
      <c r="K8" s="0" t="n">
        <f aca="false">E8/I8*1000</f>
        <v>0.10927212140749</v>
      </c>
      <c r="L8" s="86" t="n">
        <v>1108.56802276765</v>
      </c>
      <c r="M8" s="86" t="n">
        <v>0.645</v>
      </c>
      <c r="N8" s="0" t="n">
        <v>285</v>
      </c>
      <c r="O8" s="87" t="n">
        <f aca="false">SUM($L8:$N8)</f>
        <v>1394.21302276765</v>
      </c>
      <c r="P8" s="62" t="n">
        <v>118</v>
      </c>
      <c r="Q8" s="0" t="n">
        <f aca="false">P8*120</f>
        <v>14160</v>
      </c>
      <c r="R8" s="0" t="n">
        <v>16</v>
      </c>
      <c r="S8" s="0" t="n">
        <v>169</v>
      </c>
      <c r="T8" s="87" t="n">
        <f aca="false">((3.5 * R8 + 2.4 * S8 - 7) * 10)/1000</f>
        <v>4.546</v>
      </c>
      <c r="V8" s="0" t="n">
        <f aca="false">W8/8</f>
        <v>0.5625</v>
      </c>
      <c r="W8" s="0" t="n">
        <v>4.5</v>
      </c>
      <c r="X8" s="91" t="n">
        <f aca="false">E8/50</f>
        <v>0.126622348844571</v>
      </c>
      <c r="Y8" s="0" t="n">
        <v>0.741</v>
      </c>
      <c r="Z8" s="86" t="n">
        <v>10.4</v>
      </c>
      <c r="AA8" s="0" t="n">
        <v>51</v>
      </c>
      <c r="AB8" s="0" t="n">
        <v>22</v>
      </c>
    </row>
    <row r="9" customFormat="false" ht="15" hidden="false" customHeight="false" outlineLevel="0" collapsed="false">
      <c r="A9" s="14" t="n">
        <v>7</v>
      </c>
      <c r="B9" s="86" t="n">
        <v>9.10344827586207</v>
      </c>
      <c r="D9" s="0" t="n">
        <v>50</v>
      </c>
      <c r="E9" s="91" t="n">
        <v>16.6971668247332</v>
      </c>
      <c r="F9" s="0" t="n">
        <v>80963</v>
      </c>
      <c r="H9" s="0" t="n">
        <v>0.6</v>
      </c>
      <c r="I9" s="0" t="n">
        <v>61792</v>
      </c>
      <c r="J9" s="95" t="n">
        <f aca="false">(F9+E9*$G$3)*(H9) / I9</f>
        <v>0.851002072079492</v>
      </c>
      <c r="K9" s="0" t="n">
        <f aca="false">E9/I9*1000</f>
        <v>0.270215672331907</v>
      </c>
      <c r="L9" s="86" t="n">
        <v>499.943838546142</v>
      </c>
      <c r="M9" s="86" t="n">
        <v>0.645</v>
      </c>
      <c r="N9" s="0" t="n">
        <v>90</v>
      </c>
      <c r="O9" s="87" t="n">
        <f aca="false">SUM($L9:$N9)</f>
        <v>590.588838546142</v>
      </c>
      <c r="P9" s="62" t="n">
        <v>115</v>
      </c>
      <c r="Q9" s="0" t="n">
        <f aca="false">P9*120</f>
        <v>13800</v>
      </c>
      <c r="R9" s="0" t="n">
        <v>19</v>
      </c>
      <c r="S9" s="0" t="n">
        <v>166</v>
      </c>
      <c r="T9" s="87" t="n">
        <f aca="false">((3.5 * R9 + 2.4 * S9 - 7) * 10)/1000</f>
        <v>4.579</v>
      </c>
      <c r="V9" s="0" t="n">
        <f aca="false">W9/8</f>
        <v>0.65</v>
      </c>
      <c r="W9" s="0" t="n">
        <v>5.2</v>
      </c>
      <c r="X9" s="91" t="n">
        <f aca="false">E9/50</f>
        <v>0.333943336494664</v>
      </c>
      <c r="Y9" s="0" t="n">
        <v>0.918</v>
      </c>
      <c r="Z9" s="86" t="n">
        <v>9.10344827586207</v>
      </c>
      <c r="AA9" s="0" t="n">
        <v>56</v>
      </c>
      <c r="AB9" s="0" t="n">
        <v>24</v>
      </c>
    </row>
    <row r="10" customFormat="false" ht="15" hidden="false" customHeight="false" outlineLevel="0" collapsed="false">
      <c r="A10" s="14" t="n">
        <v>8</v>
      </c>
      <c r="B10" s="86" t="n">
        <v>4.8</v>
      </c>
      <c r="D10" s="0" t="n">
        <v>60</v>
      </c>
      <c r="E10" s="91" t="n">
        <v>54.3547188955121</v>
      </c>
      <c r="F10" s="0" t="n">
        <v>82722</v>
      </c>
      <c r="H10" s="0" t="n">
        <v>0.6</v>
      </c>
      <c r="I10" s="0" t="n">
        <v>59004</v>
      </c>
      <c r="J10" s="95" t="n">
        <f aca="false">(F10+E10*$G$3)*(H10) / I10</f>
        <v>1.06227260075457</v>
      </c>
      <c r="K10" s="0" t="n">
        <f aca="false">E10/I10*1000</f>
        <v>0.921203967451564</v>
      </c>
      <c r="L10" s="86" t="n">
        <v>137.794428016659</v>
      </c>
      <c r="M10" s="86" t="n">
        <v>0.645</v>
      </c>
      <c r="N10" s="0" t="n">
        <v>441</v>
      </c>
      <c r="O10" s="87" t="n">
        <f aca="false">SUM($L10:$N10)</f>
        <v>579.439428016659</v>
      </c>
      <c r="P10" s="62" t="n">
        <v>112</v>
      </c>
      <c r="Q10" s="0" t="n">
        <f aca="false">P10*120</f>
        <v>13440</v>
      </c>
      <c r="R10" s="0" t="n">
        <v>19</v>
      </c>
      <c r="S10" s="0" t="n">
        <v>178</v>
      </c>
      <c r="T10" s="87" t="n">
        <f aca="false">((3.5 * R10 + 2.4 * S10 - 7) * 10)/1000</f>
        <v>4.867</v>
      </c>
      <c r="V10" s="0" t="n">
        <f aca="false">W10/8</f>
        <v>1</v>
      </c>
      <c r="W10" s="0" t="n">
        <v>8</v>
      </c>
      <c r="X10" s="91" t="n">
        <f aca="false">E10/50</f>
        <v>1.08709437791024</v>
      </c>
      <c r="Y10" s="0" t="n">
        <v>0.462</v>
      </c>
      <c r="Z10" s="86" t="n">
        <v>4.8</v>
      </c>
      <c r="AA10" s="0" t="n">
        <v>53</v>
      </c>
      <c r="AB10" s="0" t="n">
        <v>22</v>
      </c>
    </row>
    <row r="11" customFormat="false" ht="15" hidden="false" customHeight="false" outlineLevel="0" collapsed="false">
      <c r="A11" s="14" t="n">
        <v>9</v>
      </c>
      <c r="B11" s="86" t="n">
        <v>5.6</v>
      </c>
      <c r="D11" s="0" t="n">
        <v>95</v>
      </c>
      <c r="E11" s="91" t="n">
        <v>66.5042562724014</v>
      </c>
      <c r="F11" s="0" t="n">
        <v>79573</v>
      </c>
      <c r="H11" s="0" t="n">
        <v>0.7</v>
      </c>
      <c r="I11" s="0" t="n">
        <v>63449</v>
      </c>
      <c r="J11" s="95" t="n">
        <f aca="false">(F11+E11*$G$3)*(H11) / I11</f>
        <v>1.17137057725531</v>
      </c>
      <c r="K11" s="0" t="n">
        <f aca="false">E11/I11*1000</f>
        <v>1.04815294602596</v>
      </c>
      <c r="L11" s="86" t="n">
        <v>1264.51055192813</v>
      </c>
      <c r="M11" s="86" t="n">
        <v>0.645</v>
      </c>
      <c r="N11" s="0" t="n">
        <v>308</v>
      </c>
      <c r="O11" s="87" t="n">
        <f aca="false">SUM($L11:$N11)</f>
        <v>1573.15555192813</v>
      </c>
      <c r="P11" s="62" t="n">
        <v>115</v>
      </c>
      <c r="Q11" s="0" t="n">
        <f aca="false">P11*120</f>
        <v>13800</v>
      </c>
      <c r="R11" s="0" t="n">
        <v>22</v>
      </c>
      <c r="S11" s="0" t="n">
        <v>193</v>
      </c>
      <c r="T11" s="87" t="n">
        <f aca="false">((3.5 * R11 + 2.4 * S11 - 7) * 10)/1000</f>
        <v>5.332</v>
      </c>
      <c r="V11" s="0" t="n">
        <f aca="false">W11/8</f>
        <v>0.6875</v>
      </c>
      <c r="W11" s="0" t="n">
        <v>5.5</v>
      </c>
      <c r="X11" s="91" t="n">
        <f aca="false">E11/50</f>
        <v>1.33008512544803</v>
      </c>
      <c r="Y11" s="0" t="n">
        <v>0.864</v>
      </c>
      <c r="Z11" s="86" t="n">
        <v>5.6</v>
      </c>
      <c r="AA11" s="0" t="n">
        <v>63</v>
      </c>
      <c r="AB11" s="0" t="n">
        <v>25</v>
      </c>
    </row>
    <row r="12" customFormat="false" ht="15" hidden="false" customHeight="false" outlineLevel="0" collapsed="false">
      <c r="A12" s="14" t="n">
        <v>10</v>
      </c>
      <c r="B12" s="86" t="n">
        <v>6.06896551724138</v>
      </c>
      <c r="D12" s="0" t="n">
        <v>23</v>
      </c>
      <c r="E12" s="91" t="n">
        <v>16.5552188527953</v>
      </c>
      <c r="F12" s="0" t="n">
        <v>77862</v>
      </c>
      <c r="H12" s="0" t="n">
        <v>0.8</v>
      </c>
      <c r="I12" s="0" t="n">
        <v>46276</v>
      </c>
      <c r="J12" s="95" t="n">
        <f aca="false">(F12+E12*$G$3)*(H12) / I12</f>
        <v>1.46052532701388</v>
      </c>
      <c r="K12" s="0" t="n">
        <f aca="false">E12/I12*1000</f>
        <v>0.357749564629512</v>
      </c>
      <c r="L12" s="86" t="n">
        <v>320.863880468856</v>
      </c>
      <c r="M12" s="86" t="n">
        <v>0.645</v>
      </c>
      <c r="N12" s="0" t="n">
        <v>1893</v>
      </c>
      <c r="O12" s="87" t="n">
        <f aca="false">SUM($L12:$N12)</f>
        <v>2214.50888046886</v>
      </c>
      <c r="P12" s="62" t="n">
        <v>125</v>
      </c>
      <c r="Q12" s="0" t="n">
        <f aca="false">P12*120</f>
        <v>15000</v>
      </c>
      <c r="R12" s="0" t="n">
        <v>20</v>
      </c>
      <c r="S12" s="0" t="n">
        <v>181</v>
      </c>
      <c r="T12" s="87" t="n">
        <f aca="false">((3.5 * R12 + 2.4 * S12 - 7) * 10)/1000</f>
        <v>4.974</v>
      </c>
      <c r="V12" s="0" t="n">
        <f aca="false">W12/8</f>
        <v>0.9875</v>
      </c>
      <c r="W12" s="0" t="n">
        <v>7.9</v>
      </c>
      <c r="X12" s="91" t="n">
        <f aca="false">E12/50</f>
        <v>0.331104377055906</v>
      </c>
      <c r="Y12" s="0" t="n">
        <v>0.639</v>
      </c>
      <c r="Z12" s="86" t="n">
        <v>6.06896551724138</v>
      </c>
      <c r="AA12" s="0" t="n">
        <v>46</v>
      </c>
      <c r="AB12" s="0" t="n">
        <v>24</v>
      </c>
    </row>
    <row r="13" customFormat="false" ht="15" hidden="false" customHeight="false" outlineLevel="0" collapsed="false">
      <c r="A13" s="14" t="n">
        <v>11</v>
      </c>
      <c r="B13" s="86" t="n">
        <v>2.5</v>
      </c>
      <c r="D13" s="0" t="n">
        <v>56</v>
      </c>
      <c r="E13" s="91" t="n">
        <v>93.0789176251579</v>
      </c>
      <c r="F13" s="0" t="n">
        <v>78212</v>
      </c>
      <c r="H13" s="0" t="n">
        <v>0.5</v>
      </c>
      <c r="I13" s="0" t="n">
        <v>54713</v>
      </c>
      <c r="J13" s="95" t="n">
        <f aca="false">(F13+E13*$G$3)*(H13) / I13</f>
        <v>1.05499211384921</v>
      </c>
      <c r="K13" s="0" t="n">
        <f aca="false">E13/I13*1000</f>
        <v>1.70122123855679</v>
      </c>
      <c r="L13" s="86" t="n">
        <v>212.821435863293</v>
      </c>
      <c r="M13" s="86" t="n">
        <v>0.645</v>
      </c>
      <c r="N13" s="0" t="n">
        <v>96</v>
      </c>
      <c r="O13" s="87" t="n">
        <f aca="false">SUM($L13:$N13)</f>
        <v>309.466435863293</v>
      </c>
      <c r="P13" s="62" t="n">
        <v>118</v>
      </c>
      <c r="Q13" s="0" t="n">
        <f aca="false">P13*120</f>
        <v>14160</v>
      </c>
      <c r="R13" s="0" t="n">
        <v>20</v>
      </c>
      <c r="S13" s="0" t="n">
        <v>200</v>
      </c>
      <c r="T13" s="87" t="n">
        <f aca="false">((3.5 * R13 + 2.4 * S13 - 7) * 10)/1000</f>
        <v>5.43</v>
      </c>
      <c r="V13" s="0" t="n">
        <f aca="false">W13/8</f>
        <v>0.6375</v>
      </c>
      <c r="W13" s="0" t="n">
        <v>5.1</v>
      </c>
      <c r="X13" s="91" t="n">
        <f aca="false">E13/50</f>
        <v>1.86157835250316</v>
      </c>
      <c r="Y13" s="0" t="n">
        <v>0.324</v>
      </c>
      <c r="Z13" s="86" t="n">
        <v>2.5</v>
      </c>
      <c r="AA13" s="0" t="n">
        <v>51</v>
      </c>
      <c r="AB13" s="0" t="n">
        <v>15</v>
      </c>
    </row>
    <row r="14" customFormat="false" ht="15" hidden="false" customHeight="false" outlineLevel="0" collapsed="false">
      <c r="A14" s="14" t="n">
        <v>12</v>
      </c>
      <c r="B14" s="86" t="n">
        <v>12.6</v>
      </c>
      <c r="D14" s="0" t="n">
        <v>35</v>
      </c>
      <c r="E14" s="91" t="n">
        <v>11.9159483052117</v>
      </c>
      <c r="F14" s="0" t="n">
        <v>77909</v>
      </c>
      <c r="H14" s="0" t="n">
        <v>0.7</v>
      </c>
      <c r="I14" s="0" t="n">
        <v>44060</v>
      </c>
      <c r="J14" s="95" t="n">
        <f aca="false">(F14+E14*$G$3)*(H14) / I14</f>
        <v>1.31349899059145</v>
      </c>
      <c r="K14" s="0" t="n">
        <f aca="false">E14/I14*1000</f>
        <v>0.270448213917651</v>
      </c>
      <c r="L14" s="86" t="n">
        <v>1033.42508543026</v>
      </c>
      <c r="M14" s="86" t="n">
        <v>0.645</v>
      </c>
      <c r="N14" s="0" t="n">
        <v>394</v>
      </c>
      <c r="O14" s="87" t="n">
        <f aca="false">SUM($L14:$N14)</f>
        <v>1428.07008543026</v>
      </c>
      <c r="P14" s="62" t="n">
        <v>122</v>
      </c>
      <c r="Q14" s="0" t="n">
        <f aca="false">P14*120</f>
        <v>14640</v>
      </c>
      <c r="R14" s="0" t="n">
        <v>21</v>
      </c>
      <c r="S14" s="0" t="n">
        <v>165</v>
      </c>
      <c r="T14" s="87" t="n">
        <f aca="false">((3.5 * R14 + 2.4 * S14 - 7) * 10)/1000</f>
        <v>4.625</v>
      </c>
      <c r="V14" s="0" t="n">
        <f aca="false">W14/8</f>
        <v>0.725</v>
      </c>
      <c r="W14" s="0" t="n">
        <v>5.8</v>
      </c>
      <c r="X14" s="91" t="n">
        <f aca="false">E14/50</f>
        <v>0.238318966104234</v>
      </c>
      <c r="Y14" s="0" t="n">
        <v>0.918</v>
      </c>
      <c r="Z14" s="86" t="n">
        <v>12.6</v>
      </c>
      <c r="AA14" s="0" t="n">
        <v>52</v>
      </c>
      <c r="AB14" s="0" t="n">
        <v>22</v>
      </c>
    </row>
    <row r="15" customFormat="false" ht="15" hidden="false" customHeight="false" outlineLevel="0" collapsed="false">
      <c r="A15" s="14" t="n">
        <v>13</v>
      </c>
      <c r="B15" s="86" t="n">
        <v>15.6666666666667</v>
      </c>
      <c r="D15" s="0" t="n">
        <v>-5</v>
      </c>
      <c r="E15" s="91" t="n">
        <v>-1.40276456841143</v>
      </c>
      <c r="F15" s="0" t="n">
        <v>77266</v>
      </c>
      <c r="H15" s="0" t="n">
        <v>0.8</v>
      </c>
      <c r="I15" s="0" t="n">
        <v>56902</v>
      </c>
      <c r="J15" s="95" t="n">
        <f aca="false">(F15+E15*$G$3)*(H15) / I15</f>
        <v>1.07841403356839</v>
      </c>
      <c r="K15" s="0" t="n">
        <f aca="false">E15/I15*1000</f>
        <v>-0.0246522893467967</v>
      </c>
      <c r="L15" s="86" t="n">
        <v>396.957218478351</v>
      </c>
      <c r="M15" s="86" t="n">
        <v>0.645</v>
      </c>
      <c r="N15" s="0" t="n">
        <v>464</v>
      </c>
      <c r="O15" s="87" t="n">
        <f aca="false">SUM($L15:$N15)</f>
        <v>861.602218478351</v>
      </c>
      <c r="P15" s="62" t="n">
        <v>119</v>
      </c>
      <c r="Q15" s="0" t="n">
        <f aca="false">P15*120</f>
        <v>14280</v>
      </c>
      <c r="R15" s="0" t="n">
        <v>18</v>
      </c>
      <c r="S15" s="0" t="n">
        <v>173</v>
      </c>
      <c r="T15" s="87" t="n">
        <f aca="false">((3.5 * R15 + 2.4 * S15 - 7) * 10)/1000</f>
        <v>4.712</v>
      </c>
      <c r="V15" s="0" t="n">
        <f aca="false">W15/8</f>
        <v>0.7125</v>
      </c>
      <c r="W15" s="0" t="n">
        <v>5.7</v>
      </c>
      <c r="X15" s="91" t="n">
        <f aca="false">E15/50</f>
        <v>-0.0280552913682285</v>
      </c>
      <c r="Y15" s="0" t="n">
        <v>0.603</v>
      </c>
      <c r="Z15" s="86" t="n">
        <v>15.6666666666667</v>
      </c>
      <c r="AA15" s="0" t="n">
        <v>48</v>
      </c>
      <c r="AB15" s="0" t="n">
        <v>23</v>
      </c>
    </row>
    <row r="16" customFormat="false" ht="15" hidden="false" customHeight="false" outlineLevel="0" collapsed="false">
      <c r="A16" s="14" t="n">
        <v>14</v>
      </c>
      <c r="B16" s="86" t="n">
        <v>5.25</v>
      </c>
      <c r="D16" s="0" t="n">
        <v>8</v>
      </c>
      <c r="E16" s="91" t="n">
        <v>6.24219725343321</v>
      </c>
      <c r="F16" s="0" t="n">
        <v>82769</v>
      </c>
      <c r="H16" s="0" t="n">
        <v>0.5</v>
      </c>
      <c r="I16" s="0" t="n">
        <v>50510</v>
      </c>
      <c r="J16" s="95" t="n">
        <f aca="false">(F16+E16*$G$3)*(H16) / I16</f>
        <v>0.844049484274137</v>
      </c>
      <c r="K16" s="0" t="n">
        <f aca="false">E16/I16*1000</f>
        <v>0.123583394445322</v>
      </c>
      <c r="L16" s="86" t="n">
        <v>1825.90809937888</v>
      </c>
      <c r="M16" s="86" t="n">
        <v>0.645</v>
      </c>
      <c r="N16" s="0" t="n">
        <v>72</v>
      </c>
      <c r="O16" s="87" t="n">
        <f aca="false">SUM($L16:$N16)</f>
        <v>1898.55309937888</v>
      </c>
      <c r="P16" s="62" t="n">
        <v>113</v>
      </c>
      <c r="Q16" s="0" t="n">
        <f aca="false">P16*120</f>
        <v>13560</v>
      </c>
      <c r="R16" s="0" t="n">
        <v>21</v>
      </c>
      <c r="S16" s="0" t="n">
        <v>171</v>
      </c>
      <c r="T16" s="87" t="n">
        <f aca="false">((3.5 * R16 + 2.4 * S16 - 7) * 10)/1000</f>
        <v>4.769</v>
      </c>
      <c r="V16" s="0" t="n">
        <f aca="false">W16/8</f>
        <v>0.7875</v>
      </c>
      <c r="W16" s="0" t="n">
        <v>6.3</v>
      </c>
      <c r="X16" s="91" t="n">
        <f aca="false">E16/50</f>
        <v>0.124843945068664</v>
      </c>
      <c r="Y16" s="0" t="n">
        <v>0.66</v>
      </c>
      <c r="Z16" s="86" t="n">
        <v>5.25</v>
      </c>
      <c r="AA16" s="0" t="n">
        <v>50</v>
      </c>
      <c r="AB16" s="0" t="n">
        <v>21</v>
      </c>
    </row>
    <row r="17" customFormat="false" ht="15" hidden="false" customHeight="false" outlineLevel="0" collapsed="false">
      <c r="A17" s="14" t="n">
        <v>15</v>
      </c>
      <c r="B17" s="86" t="n">
        <v>7.65517241379311</v>
      </c>
      <c r="D17" s="0" t="n">
        <v>98</v>
      </c>
      <c r="E17" s="91" t="n">
        <v>34.5542501727713</v>
      </c>
      <c r="F17" s="0" t="n">
        <v>76969</v>
      </c>
      <c r="H17" s="0" t="n">
        <v>0.6</v>
      </c>
      <c r="I17" s="0" t="n">
        <v>55586</v>
      </c>
      <c r="J17" s="95" t="n">
        <f aca="false">(F17+E17*$G$3)*(H17) / I17</f>
        <v>0.980002519365759</v>
      </c>
      <c r="K17" s="0" t="n">
        <f aca="false">E17/I17*1000</f>
        <v>0.62163584666591</v>
      </c>
      <c r="L17" s="86" t="n">
        <v>2166.27786361178</v>
      </c>
      <c r="M17" s="86" t="n">
        <v>0.645</v>
      </c>
      <c r="N17" s="0" t="n">
        <v>62</v>
      </c>
      <c r="O17" s="87" t="n">
        <f aca="false">SUM($L17:$N17)</f>
        <v>2228.92286361178</v>
      </c>
      <c r="P17" s="62" t="n">
        <v>125</v>
      </c>
      <c r="Q17" s="0" t="n">
        <f aca="false">P17*120</f>
        <v>15000</v>
      </c>
      <c r="R17" s="0" t="n">
        <v>19</v>
      </c>
      <c r="S17" s="0" t="n">
        <v>180</v>
      </c>
      <c r="T17" s="87" t="n">
        <f aca="false">((3.5 * R17 + 2.4 * S17 - 7) * 10)/1000</f>
        <v>4.915</v>
      </c>
      <c r="V17" s="0" t="n">
        <f aca="false">W17/8</f>
        <v>0.875</v>
      </c>
      <c r="W17" s="0" t="n">
        <v>7</v>
      </c>
      <c r="X17" s="91" t="n">
        <f aca="false">E17/50</f>
        <v>0.691085003455425</v>
      </c>
      <c r="Y17" s="0" t="n">
        <v>0.806</v>
      </c>
      <c r="Z17" s="86" t="n">
        <v>7.65517241379311</v>
      </c>
      <c r="AA17" s="0" t="n">
        <v>54</v>
      </c>
      <c r="AB17" s="0" t="n">
        <v>19</v>
      </c>
    </row>
    <row r="18" customFormat="false" ht="15" hidden="false" customHeight="false" outlineLevel="0" collapsed="false">
      <c r="A18" s="14" t="n">
        <v>16</v>
      </c>
      <c r="B18" s="86" t="n">
        <v>10.3703703703704</v>
      </c>
      <c r="D18" s="0" t="n">
        <v>44</v>
      </c>
      <c r="E18" s="91" t="n">
        <v>13.5268076733891</v>
      </c>
      <c r="F18" s="0" t="n">
        <v>76442</v>
      </c>
      <c r="H18" s="0" t="n">
        <v>0.7</v>
      </c>
      <c r="I18" s="0" t="n">
        <v>50674</v>
      </c>
      <c r="J18" s="95" t="n">
        <f aca="false">(F18+E18*$G$3)*(H18) / I18</f>
        <v>1.13069633635689</v>
      </c>
      <c r="K18" s="0" t="n">
        <f aca="false">E18/I18*1000</f>
        <v>0.266937831499173</v>
      </c>
      <c r="L18" s="86" t="n">
        <v>356.555241853361</v>
      </c>
      <c r="M18" s="86" t="n">
        <v>0.645</v>
      </c>
      <c r="N18" s="0" t="n">
        <v>76</v>
      </c>
      <c r="O18" s="87" t="n">
        <f aca="false">SUM($L18:$N18)</f>
        <v>433.20024185336</v>
      </c>
      <c r="P18" s="62" t="n">
        <v>112</v>
      </c>
      <c r="Q18" s="0" t="n">
        <f aca="false">P18*120</f>
        <v>13440</v>
      </c>
      <c r="R18" s="0" t="n">
        <v>16</v>
      </c>
      <c r="S18" s="0" t="n">
        <v>186</v>
      </c>
      <c r="T18" s="87" t="n">
        <f aca="false">((3.5 * R18 + 2.4 * S18 - 7) * 10)/1000</f>
        <v>4.954</v>
      </c>
      <c r="V18" s="0" t="n">
        <f aca="false">W18/8</f>
        <v>0.8125</v>
      </c>
      <c r="W18" s="0" t="n">
        <v>6.5</v>
      </c>
      <c r="X18" s="91" t="n">
        <f aca="false">E18/50</f>
        <v>0.270536153467782</v>
      </c>
      <c r="Y18" s="0" t="n">
        <v>0.576</v>
      </c>
      <c r="Z18" s="86" t="n">
        <v>10.3703703703704</v>
      </c>
      <c r="AA18" s="0" t="n">
        <v>46</v>
      </c>
      <c r="AB18" s="0" t="n">
        <v>16</v>
      </c>
    </row>
    <row r="19" customFormat="false" ht="15" hidden="false" customHeight="false" outlineLevel="0" collapsed="false">
      <c r="A19" s="14" t="n">
        <v>17</v>
      </c>
      <c r="B19" s="86" t="n">
        <v>4</v>
      </c>
      <c r="D19" s="0" t="n">
        <v>67</v>
      </c>
      <c r="E19" s="91" t="n">
        <v>56.3973063973064</v>
      </c>
      <c r="F19" s="0" t="n">
        <v>77595</v>
      </c>
      <c r="H19" s="0" t="n">
        <v>0.5</v>
      </c>
      <c r="I19" s="0" t="n">
        <v>46692</v>
      </c>
      <c r="J19" s="95" t="n">
        <f aca="false">(F19+E19*$G$3)*(H19) / I19</f>
        <v>1.07249552984368</v>
      </c>
      <c r="K19" s="0" t="n">
        <f aca="false">E19/I19*1000</f>
        <v>1.20785801416316</v>
      </c>
      <c r="L19" s="86" t="n">
        <v>1137.48413566553</v>
      </c>
      <c r="M19" s="86" t="n">
        <v>0.645</v>
      </c>
      <c r="N19" s="0" t="n">
        <v>1893</v>
      </c>
      <c r="O19" s="87" t="n">
        <f aca="false">SUM($L19:$N19)</f>
        <v>3031.12913566553</v>
      </c>
      <c r="P19" s="62" t="n">
        <v>121</v>
      </c>
      <c r="Q19" s="0" t="n">
        <f aca="false">P19*120</f>
        <v>14520</v>
      </c>
      <c r="R19" s="0" t="n">
        <v>21</v>
      </c>
      <c r="S19" s="0" t="n">
        <v>200</v>
      </c>
      <c r="T19" s="87" t="n">
        <f aca="false">((3.5 * R19 + 2.4 * S19 - 7) * 10)/1000</f>
        <v>5.465</v>
      </c>
      <c r="V19" s="0" t="n">
        <f aca="false">W19/8</f>
        <v>0.6875</v>
      </c>
      <c r="W19" s="0" t="n">
        <v>5.5</v>
      </c>
      <c r="X19" s="91" t="n">
        <f aca="false">E19/50</f>
        <v>1.12794612794613</v>
      </c>
      <c r="Y19" s="0" t="n">
        <v>0.915</v>
      </c>
      <c r="Z19" s="86" t="n">
        <v>4</v>
      </c>
      <c r="AA19" s="0" t="n">
        <v>51</v>
      </c>
      <c r="AB19" s="0" t="n">
        <v>23</v>
      </c>
    </row>
    <row r="20" customFormat="false" ht="15" hidden="false" customHeight="false" outlineLevel="0" collapsed="false">
      <c r="A20" s="14" t="n">
        <v>18</v>
      </c>
      <c r="B20" s="86" t="n">
        <v>2.59259259259259</v>
      </c>
      <c r="D20" s="0" t="n">
        <v>27</v>
      </c>
      <c r="E20" s="91" t="n">
        <v>51.8712057173596</v>
      </c>
      <c r="F20" s="0" t="n">
        <v>75005</v>
      </c>
      <c r="H20" s="0" t="n">
        <v>0.5</v>
      </c>
      <c r="I20" s="0" t="n">
        <v>42728</v>
      </c>
      <c r="J20" s="95" t="n">
        <f aca="false">(F20+E20*$G$3)*(H20) / I20</f>
        <v>1.12050040122336</v>
      </c>
      <c r="K20" s="0" t="n">
        <f aca="false">E20/I20*1000</f>
        <v>1.21398627872495</v>
      </c>
      <c r="L20" s="86" t="n">
        <v>257.205181438999</v>
      </c>
      <c r="M20" s="86" t="n">
        <v>0.645</v>
      </c>
      <c r="N20" s="0" t="n">
        <v>1893</v>
      </c>
      <c r="O20" s="87" t="n">
        <f aca="false">SUM($L20:$N20)</f>
        <v>2150.850181439</v>
      </c>
      <c r="P20" s="62" t="n">
        <v>122</v>
      </c>
      <c r="Q20" s="0" t="n">
        <f aca="false">P20*120</f>
        <v>14640</v>
      </c>
      <c r="R20" s="0" t="n">
        <v>16</v>
      </c>
      <c r="S20" s="0" t="n">
        <v>168</v>
      </c>
      <c r="T20" s="87" t="n">
        <f aca="false">((3.5 * R20 + 2.4 * S20 - 7) * 10)/1000</f>
        <v>4.522</v>
      </c>
      <c r="V20" s="0" t="n">
        <f aca="false">W20/8</f>
        <v>0.55</v>
      </c>
      <c r="W20" s="0" t="n">
        <v>4.4</v>
      </c>
      <c r="X20" s="91" t="n">
        <f aca="false">E20/50</f>
        <v>1.03742411434719</v>
      </c>
      <c r="Y20" s="0" t="n">
        <v>0.828</v>
      </c>
      <c r="Z20" s="86" t="n">
        <v>2.59259259259259</v>
      </c>
      <c r="AA20" s="0" t="n">
        <v>44</v>
      </c>
      <c r="AB20" s="0" t="n">
        <v>16</v>
      </c>
    </row>
    <row r="21" customFormat="false" ht="15" hidden="false" customHeight="false" outlineLevel="0" collapsed="false">
      <c r="A21" s="14" t="n">
        <v>19</v>
      </c>
      <c r="B21" s="86" t="n">
        <v>14.5384615384615</v>
      </c>
      <c r="D21" s="0" t="n">
        <v>15</v>
      </c>
      <c r="E21" s="91" t="n">
        <v>2.71167321083802</v>
      </c>
      <c r="F21" s="0" t="n">
        <v>81402</v>
      </c>
      <c r="H21" s="0" t="n">
        <v>0.6</v>
      </c>
      <c r="I21" s="0" t="n">
        <v>56366</v>
      </c>
      <c r="J21" s="95" t="n">
        <f aca="false">(F21+E21*$G$3)*(H21) / I21</f>
        <v>0.878047077504189</v>
      </c>
      <c r="K21" s="0" t="n">
        <f aca="false">E21/I21*1000</f>
        <v>0.0481083137146155</v>
      </c>
      <c r="L21" s="86" t="n">
        <v>581.845123504626</v>
      </c>
      <c r="M21" s="86" t="n">
        <v>0.645</v>
      </c>
      <c r="N21" s="0" t="n">
        <v>1893</v>
      </c>
      <c r="O21" s="87" t="n">
        <f aca="false">SUM($L21:$N21)</f>
        <v>2475.49012350463</v>
      </c>
      <c r="P21" s="62" t="n">
        <v>112</v>
      </c>
      <c r="Q21" s="0" t="n">
        <f aca="false">P21*120</f>
        <v>13440</v>
      </c>
      <c r="R21" s="0" t="n">
        <v>18</v>
      </c>
      <c r="S21" s="0" t="n">
        <v>188</v>
      </c>
      <c r="T21" s="87" t="n">
        <f aca="false">((3.5 * R21 + 2.4 * S21 - 7) * 10)/1000</f>
        <v>5.072</v>
      </c>
      <c r="V21" s="0" t="n">
        <f aca="false">W21/8</f>
        <v>0.85</v>
      </c>
      <c r="W21" s="0" t="n">
        <v>6.8</v>
      </c>
      <c r="X21" s="91" t="n">
        <f aca="false">E21/50</f>
        <v>0.0542334642167603</v>
      </c>
      <c r="Y21" s="0" t="n">
        <v>0.352</v>
      </c>
      <c r="Z21" s="86" t="n">
        <v>14.5384615384615</v>
      </c>
      <c r="AA21" s="0" t="n">
        <v>58</v>
      </c>
      <c r="AB21" s="0" t="n">
        <v>17</v>
      </c>
    </row>
    <row r="22" customFormat="false" ht="15" hidden="false" customHeight="false" outlineLevel="0" collapsed="false">
      <c r="A22" s="14" t="n">
        <v>20</v>
      </c>
      <c r="B22" s="86" t="n">
        <v>5.7</v>
      </c>
      <c r="D22" s="0" t="n">
        <v>55</v>
      </c>
      <c r="E22" s="91" t="n">
        <v>55.9454785881396</v>
      </c>
      <c r="F22" s="0" t="n">
        <v>76215</v>
      </c>
      <c r="H22" s="0" t="n">
        <v>0.6</v>
      </c>
      <c r="I22" s="0" t="n">
        <v>40355</v>
      </c>
      <c r="J22" s="95" t="n">
        <f aca="false">(F22+E22*$G$3)*(H22) / I22</f>
        <v>1.46588811451254</v>
      </c>
      <c r="K22" s="0" t="n">
        <f aca="false">E22/I22*1000</f>
        <v>1.3863332570472</v>
      </c>
      <c r="L22" s="86" t="n">
        <v>430.061187969925</v>
      </c>
      <c r="M22" s="86" t="n">
        <v>0.645</v>
      </c>
      <c r="N22" s="0" t="n">
        <v>75</v>
      </c>
      <c r="O22" s="87" t="n">
        <f aca="false">SUM($L22:$N22)</f>
        <v>505.706187969925</v>
      </c>
      <c r="P22" s="62" t="n">
        <v>111</v>
      </c>
      <c r="Q22" s="0" t="n">
        <f aca="false">P22*120</f>
        <v>13320</v>
      </c>
      <c r="R22" s="0" t="n">
        <v>22</v>
      </c>
      <c r="S22" s="0" t="n">
        <v>164</v>
      </c>
      <c r="T22" s="87" t="n">
        <f aca="false">((3.5 * R22 + 2.4 * S22 - 7) * 10)/1000</f>
        <v>4.636</v>
      </c>
      <c r="V22" s="0" t="n">
        <f aca="false">W22/8</f>
        <v>0.7</v>
      </c>
      <c r="W22" s="0" t="n">
        <v>5.6</v>
      </c>
      <c r="X22" s="91" t="n">
        <f aca="false">E22/50</f>
        <v>1.11890957176279</v>
      </c>
      <c r="Y22" s="0" t="n">
        <v>0.77</v>
      </c>
      <c r="Z22" s="86" t="n">
        <v>5.7</v>
      </c>
      <c r="AA22" s="0" t="n">
        <v>55</v>
      </c>
      <c r="AB22" s="0" t="n">
        <v>23</v>
      </c>
    </row>
    <row r="23" customFormat="false" ht="15" hidden="false" customHeight="false" outlineLevel="0" collapsed="false">
      <c r="A23" s="14" t="n">
        <v>21</v>
      </c>
      <c r="B23" s="86" t="n">
        <v>12.5714285714286</v>
      </c>
      <c r="D23" s="0" t="n">
        <v>37</v>
      </c>
      <c r="E23" s="91" t="n">
        <v>15.6126048576299</v>
      </c>
      <c r="F23" s="0" t="n">
        <v>79456</v>
      </c>
      <c r="H23" s="0" t="n">
        <v>0.8</v>
      </c>
      <c r="I23" s="0" t="n">
        <v>41538</v>
      </c>
      <c r="J23" s="95" t="n">
        <f aca="false">(F23+E23*$G$3)*(H23) / I23</f>
        <v>1.65055692509128</v>
      </c>
      <c r="K23" s="0" t="n">
        <f aca="false">E23/I23*1000</f>
        <v>0.37586318208941</v>
      </c>
      <c r="L23" s="86" t="n">
        <v>559.081584081513</v>
      </c>
      <c r="M23" s="86" t="n">
        <v>0.645</v>
      </c>
      <c r="N23" s="0" t="n">
        <v>353</v>
      </c>
      <c r="O23" s="87" t="n">
        <f aca="false">SUM($L23:$N23)</f>
        <v>912.726584081513</v>
      </c>
      <c r="P23" s="62" t="n">
        <v>113</v>
      </c>
      <c r="Q23" s="0" t="n">
        <f aca="false">P23*120</f>
        <v>13560</v>
      </c>
      <c r="R23" s="0" t="n">
        <v>22</v>
      </c>
      <c r="S23" s="0" t="n">
        <v>182</v>
      </c>
      <c r="T23" s="87" t="n">
        <f aca="false">((3.5 * R23 + 2.4 * S23 - 7) * 10)/1000</f>
        <v>5.068</v>
      </c>
      <c r="V23" s="0" t="n">
        <f aca="false">W23/8</f>
        <v>0.775</v>
      </c>
      <c r="W23" s="0" t="n">
        <v>6.2</v>
      </c>
      <c r="X23" s="91" t="n">
        <f aca="false">E23/50</f>
        <v>0.312252097152599</v>
      </c>
      <c r="Y23" s="0" t="n">
        <v>0.576</v>
      </c>
      <c r="Z23" s="86" t="n">
        <v>12.5714285714286</v>
      </c>
      <c r="AA23" s="0" t="n">
        <v>46</v>
      </c>
      <c r="AB23" s="0" t="n">
        <v>25</v>
      </c>
    </row>
    <row r="24" customFormat="false" ht="15" hidden="false" customHeight="false" outlineLevel="0" collapsed="false">
      <c r="A24" s="14" t="n">
        <v>22</v>
      </c>
      <c r="B24" s="86" t="n">
        <v>7.11111111111111</v>
      </c>
      <c r="D24" s="0" t="n">
        <v>56</v>
      </c>
      <c r="E24" s="91" t="n">
        <v>30.6067794016375</v>
      </c>
      <c r="F24" s="0" t="n">
        <v>79121</v>
      </c>
      <c r="H24" s="0" t="n">
        <v>0.8</v>
      </c>
      <c r="I24" s="0" t="n">
        <v>54785</v>
      </c>
      <c r="J24" s="95" t="n">
        <f aca="false">(F24+E24*$G$3)*(H24) / I24</f>
        <v>1.33414199887787</v>
      </c>
      <c r="K24" s="0" t="n">
        <f aca="false">E24/I24*1000</f>
        <v>0.55867079313019</v>
      </c>
      <c r="L24" s="86" t="n">
        <v>472.43566954023</v>
      </c>
      <c r="M24" s="86" t="n">
        <v>0.645</v>
      </c>
      <c r="N24" s="0" t="n">
        <v>72</v>
      </c>
      <c r="O24" s="87" t="n">
        <f aca="false">SUM($L24:$N24)</f>
        <v>545.08066954023</v>
      </c>
      <c r="P24" s="62" t="n">
        <v>122</v>
      </c>
      <c r="Q24" s="0" t="n">
        <f aca="false">P24*120</f>
        <v>14640</v>
      </c>
      <c r="R24" s="0" t="n">
        <v>19</v>
      </c>
      <c r="S24" s="0" t="n">
        <v>161</v>
      </c>
      <c r="T24" s="87" t="n">
        <f aca="false">((3.5 * R24 + 2.4 * S24 - 7) * 10)/1000</f>
        <v>4.459</v>
      </c>
      <c r="V24" s="0" t="n">
        <f aca="false">W24/8</f>
        <v>0.875</v>
      </c>
      <c r="W24" s="0" t="n">
        <v>7</v>
      </c>
      <c r="X24" s="91" t="n">
        <f aca="false">E24/50</f>
        <v>0.612135588032749</v>
      </c>
      <c r="Y24" s="0" t="n">
        <v>0.533</v>
      </c>
      <c r="Z24" s="86" t="n">
        <v>7.11111111111111</v>
      </c>
      <c r="AA24" s="0" t="n">
        <v>41</v>
      </c>
      <c r="AB24" s="0" t="n">
        <v>15</v>
      </c>
    </row>
    <row r="25" customFormat="false" ht="15" hidden="false" customHeight="false" outlineLevel="0" collapsed="false">
      <c r="A25" s="14" t="n">
        <v>23</v>
      </c>
      <c r="B25" s="86" t="n">
        <v>10.1538461538462</v>
      </c>
      <c r="D25" s="0" t="n">
        <v>101</v>
      </c>
      <c r="E25" s="91" t="n">
        <v>27.6674428160526</v>
      </c>
      <c r="F25" s="0" t="n">
        <v>81611</v>
      </c>
      <c r="H25" s="0" t="n">
        <v>0.6</v>
      </c>
      <c r="I25" s="0" t="n">
        <v>62472</v>
      </c>
      <c r="J25" s="95" t="n">
        <f aca="false">(F25+E25*$G$3)*(H25) / I25</f>
        <v>0.890107348505773</v>
      </c>
      <c r="K25" s="0" t="n">
        <f aca="false">E25/I25*1000</f>
        <v>0.442877494174232</v>
      </c>
      <c r="L25" s="86" t="n">
        <v>1030.38464369501</v>
      </c>
      <c r="M25" s="86" t="n">
        <v>0.645</v>
      </c>
      <c r="N25" s="0" t="n">
        <v>1893</v>
      </c>
      <c r="O25" s="87" t="n">
        <f aca="false">SUM($L25:$N25)</f>
        <v>2924.02964369502</v>
      </c>
      <c r="P25" s="62" t="n">
        <v>112</v>
      </c>
      <c r="Q25" s="0" t="n">
        <f aca="false">P25*120</f>
        <v>13440</v>
      </c>
      <c r="R25" s="0" t="n">
        <v>21</v>
      </c>
      <c r="S25" s="0" t="n">
        <v>194</v>
      </c>
      <c r="T25" s="87" t="n">
        <f aca="false">((3.5 * R25 + 2.4 * S25 - 7) * 10)/1000</f>
        <v>5.321</v>
      </c>
      <c r="V25" s="0" t="n">
        <f aca="false">W25/8</f>
        <v>0.4875</v>
      </c>
      <c r="W25" s="0" t="n">
        <v>3.9</v>
      </c>
      <c r="X25" s="91" t="n">
        <f aca="false">E25/50</f>
        <v>0.553348856321052</v>
      </c>
      <c r="Y25" s="0" t="n">
        <v>0.675</v>
      </c>
      <c r="Z25" s="86" t="n">
        <v>10.1538461538462</v>
      </c>
      <c r="AA25" s="0" t="n">
        <v>62</v>
      </c>
      <c r="AB25" s="0" t="n">
        <v>24</v>
      </c>
    </row>
    <row r="26" customFormat="false" ht="15" hidden="false" customHeight="false" outlineLevel="0" collapsed="false">
      <c r="A26" s="14" t="n">
        <v>24</v>
      </c>
      <c r="B26" s="86" t="n">
        <v>2.41379310344828</v>
      </c>
      <c r="D26" s="0" t="n">
        <v>115</v>
      </c>
      <c r="E26" s="91" t="n">
        <v>220.458553791887</v>
      </c>
      <c r="F26" s="0" t="n">
        <v>81731</v>
      </c>
      <c r="H26" s="0" t="n">
        <v>0.5</v>
      </c>
      <c r="I26" s="0" t="n">
        <v>53747</v>
      </c>
      <c r="J26" s="95" t="n">
        <f aca="false">(F26+E26*$G$3)*(H26) / I26</f>
        <v>1.58068749434159</v>
      </c>
      <c r="K26" s="0" t="n">
        <f aca="false">E26/I26*1000</f>
        <v>4.10178342590074</v>
      </c>
      <c r="L26" s="86" t="n">
        <v>286.382083413231</v>
      </c>
      <c r="M26" s="86" t="n">
        <v>0.645</v>
      </c>
      <c r="N26" s="0" t="n">
        <v>446</v>
      </c>
      <c r="O26" s="87" t="n">
        <f aca="false">SUM($L26:$N26)</f>
        <v>733.027083413231</v>
      </c>
      <c r="P26" s="62" t="n">
        <v>114</v>
      </c>
      <c r="Q26" s="0" t="n">
        <f aca="false">P26*120</f>
        <v>13680</v>
      </c>
      <c r="R26" s="0" t="n">
        <v>16</v>
      </c>
      <c r="S26" s="0" t="n">
        <v>185</v>
      </c>
      <c r="T26" s="87" t="n">
        <f aca="false">((3.5 * R26 + 2.4 * S26 - 7) * 10)/1000</f>
        <v>4.93</v>
      </c>
      <c r="V26" s="0" t="n">
        <f aca="false">W26/8</f>
        <v>0.9125</v>
      </c>
      <c r="W26" s="0" t="n">
        <v>7.3</v>
      </c>
      <c r="X26" s="91" t="n">
        <f aca="false">E26/50</f>
        <v>4.40917107583774</v>
      </c>
      <c r="Y26" s="0" t="n">
        <v>0.833</v>
      </c>
      <c r="Z26" s="86" t="n">
        <v>2.41379310344828</v>
      </c>
      <c r="AA26" s="0" t="n">
        <v>63</v>
      </c>
      <c r="AB26" s="0" t="n">
        <v>22</v>
      </c>
    </row>
    <row r="27" customFormat="false" ht="15" hidden="false" customHeight="false" outlineLevel="0" collapsed="false">
      <c r="A27" s="14" t="n">
        <v>25</v>
      </c>
      <c r="B27" s="86" t="n">
        <v>8.57142857142857</v>
      </c>
      <c r="D27" s="0" t="n">
        <v>3</v>
      </c>
      <c r="E27" s="91" t="n">
        <v>0.915080527086384</v>
      </c>
      <c r="F27" s="0" t="n">
        <v>81435</v>
      </c>
      <c r="H27" s="0" t="n">
        <v>0.6</v>
      </c>
      <c r="I27" s="0" t="n">
        <v>42455</v>
      </c>
      <c r="J27" s="95" t="n">
        <f aca="false">(F27+E27*$G$3)*(H27) / I27</f>
        <v>1.15606216762456</v>
      </c>
      <c r="K27" s="0" t="n">
        <f aca="false">E27/I27*1000</f>
        <v>0.0215541285381318</v>
      </c>
      <c r="L27" s="86" t="n">
        <v>380.213194670464</v>
      </c>
      <c r="M27" s="86" t="n">
        <v>0.645</v>
      </c>
      <c r="N27" s="0" t="n">
        <v>285</v>
      </c>
      <c r="O27" s="87" t="n">
        <f aca="false">SUM($L27:$N27)</f>
        <v>665.858194670464</v>
      </c>
      <c r="P27" s="62" t="n">
        <v>119</v>
      </c>
      <c r="Q27" s="0" t="n">
        <f aca="false">P27*120</f>
        <v>14280</v>
      </c>
      <c r="R27" s="0" t="n">
        <v>21</v>
      </c>
      <c r="S27" s="0" t="n">
        <v>182</v>
      </c>
      <c r="T27" s="87" t="n">
        <f aca="false">((3.5 * R27 + 2.4 * S27 - 7) * 10)/1000</f>
        <v>5.033</v>
      </c>
      <c r="V27" s="0" t="n">
        <f aca="false">W27/8</f>
        <v>0.7875</v>
      </c>
      <c r="W27" s="0" t="n">
        <v>6.3</v>
      </c>
      <c r="X27" s="91" t="n">
        <f aca="false">E27/50</f>
        <v>0.0183016105417277</v>
      </c>
      <c r="Y27" s="0" t="n">
        <v>0.585</v>
      </c>
      <c r="Z27" s="86" t="n">
        <v>8.57142857142857</v>
      </c>
      <c r="AA27" s="0" t="n">
        <v>51</v>
      </c>
      <c r="AB27" s="0" t="n">
        <v>24</v>
      </c>
    </row>
    <row r="28" customFormat="false" ht="15" hidden="false" customHeight="false" outlineLevel="0" collapsed="false">
      <c r="A28" s="14" t="n">
        <v>26</v>
      </c>
      <c r="B28" s="86" t="n">
        <v>9.64285714285714</v>
      </c>
      <c r="D28" s="0" t="n">
        <v>67</v>
      </c>
      <c r="E28" s="91" t="n">
        <v>14.8542290211728</v>
      </c>
      <c r="F28" s="0" t="n">
        <v>83113</v>
      </c>
      <c r="H28" s="0" t="n">
        <v>0.5</v>
      </c>
      <c r="I28" s="0" t="n">
        <v>45870</v>
      </c>
      <c r="J28" s="95" t="n">
        <f aca="false">(F28+E28*$G$3)*(H28) / I28</f>
        <v>0.970729143323187</v>
      </c>
      <c r="K28" s="0" t="n">
        <f aca="false">E28/I28*1000</f>
        <v>0.323833202990469</v>
      </c>
      <c r="L28" s="86" t="n">
        <v>1612.73706748109</v>
      </c>
      <c r="M28" s="86" t="n">
        <v>0.645</v>
      </c>
      <c r="N28" s="0" t="n">
        <v>1893</v>
      </c>
      <c r="O28" s="87" t="n">
        <f aca="false">SUM($L28:$N28)</f>
        <v>3506.38206748109</v>
      </c>
      <c r="P28" s="62" t="n">
        <v>115</v>
      </c>
      <c r="Q28" s="0" t="n">
        <f aca="false">P28*120</f>
        <v>13800</v>
      </c>
      <c r="R28" s="0" t="n">
        <v>16</v>
      </c>
      <c r="S28" s="0" t="n">
        <v>188</v>
      </c>
      <c r="T28" s="87" t="n">
        <f aca="false">((3.5 * R28 + 2.4 * S28 - 7) * 10)/1000</f>
        <v>5.002</v>
      </c>
      <c r="V28" s="0" t="n">
        <f aca="false">W28/8</f>
        <v>0.625</v>
      </c>
      <c r="W28" s="0" t="n">
        <v>5</v>
      </c>
      <c r="X28" s="91" t="n">
        <f aca="false">E28/50</f>
        <v>0.297084580423456</v>
      </c>
      <c r="Y28" s="0" t="n">
        <v>0.55</v>
      </c>
      <c r="Z28" s="86" t="n">
        <v>9.64285714285714</v>
      </c>
      <c r="AA28" s="0" t="n">
        <v>56</v>
      </c>
      <c r="AB28" s="0" t="n">
        <v>22</v>
      </c>
    </row>
    <row r="29" customFormat="false" ht="15" hidden="false" customHeight="false" outlineLevel="0" collapsed="false">
      <c r="A29" s="14" t="n">
        <v>27</v>
      </c>
      <c r="B29" s="86" t="n">
        <v>4.95652173913044</v>
      </c>
      <c r="D29" s="0" t="n">
        <v>8</v>
      </c>
      <c r="E29" s="91" t="n">
        <v>7.46407911923867</v>
      </c>
      <c r="F29" s="0" t="n">
        <v>84749</v>
      </c>
      <c r="H29" s="0" t="n">
        <v>0.6</v>
      </c>
      <c r="I29" s="0" t="n">
        <v>45168</v>
      </c>
      <c r="J29" s="95" t="n">
        <f aca="false">(F29+E29*$G$3)*(H29) / I29</f>
        <v>1.16544409733921</v>
      </c>
      <c r="K29" s="0" t="n">
        <f aca="false">E29/I29*1000</f>
        <v>0.165251485990938</v>
      </c>
      <c r="L29" s="86" t="n">
        <v>895.689828915354</v>
      </c>
      <c r="M29" s="86" t="n">
        <v>0.645</v>
      </c>
      <c r="N29" s="0" t="n">
        <v>300</v>
      </c>
      <c r="O29" s="87" t="n">
        <f aca="false">SUM($L29:$N29)</f>
        <v>1196.33482891535</v>
      </c>
      <c r="P29" s="62" t="n">
        <v>120</v>
      </c>
      <c r="Q29" s="0" t="n">
        <f aca="false">P29*120</f>
        <v>14400</v>
      </c>
      <c r="R29" s="0" t="n">
        <v>18</v>
      </c>
      <c r="S29" s="0" t="n">
        <v>164</v>
      </c>
      <c r="T29" s="87" t="n">
        <f aca="false">((3.5 * R29 + 2.4 * S29 - 7) * 10)/1000</f>
        <v>4.496</v>
      </c>
      <c r="V29" s="0" t="n">
        <f aca="false">W29/8</f>
        <v>0.625</v>
      </c>
      <c r="W29" s="0" t="n">
        <v>5</v>
      </c>
      <c r="X29" s="91" t="n">
        <f aca="false">E29/50</f>
        <v>0.149281582384773</v>
      </c>
      <c r="Y29" s="0" t="n">
        <v>0.735</v>
      </c>
      <c r="Z29" s="86" t="n">
        <v>4.95652173913044</v>
      </c>
      <c r="AA29" s="0" t="n">
        <v>46</v>
      </c>
      <c r="AB29" s="0" t="n">
        <v>24</v>
      </c>
    </row>
    <row r="30" customFormat="false" ht="15" hidden="false" customHeight="false" outlineLevel="0" collapsed="false">
      <c r="A30" s="14" t="n">
        <v>28</v>
      </c>
      <c r="B30" s="86" t="n">
        <v>13.8</v>
      </c>
      <c r="D30" s="0" t="n">
        <v>74</v>
      </c>
      <c r="E30" s="91" t="n">
        <v>23.7422997946612</v>
      </c>
      <c r="F30" s="0" t="n">
        <v>82404</v>
      </c>
      <c r="H30" s="0" t="n">
        <v>0.6</v>
      </c>
      <c r="I30" s="0" t="n">
        <v>57073</v>
      </c>
      <c r="J30" s="95" t="n">
        <f aca="false">(F30+E30*$G$3)*(H30) / I30</f>
        <v>0.966140766224286</v>
      </c>
      <c r="K30" s="0" t="n">
        <f aca="false">E30/I30*1000</f>
        <v>0.415998804945617</v>
      </c>
      <c r="L30" s="86" t="n">
        <v>701.952733942183</v>
      </c>
      <c r="M30" s="86" t="n">
        <v>0.645</v>
      </c>
      <c r="N30" s="0" t="n">
        <v>355</v>
      </c>
      <c r="O30" s="87" t="n">
        <f aca="false">SUM($L30:$N30)</f>
        <v>1057.59773394218</v>
      </c>
      <c r="P30" s="62" t="n">
        <v>114</v>
      </c>
      <c r="Q30" s="0" t="n">
        <f aca="false">P30*120</f>
        <v>13680</v>
      </c>
      <c r="R30" s="0" t="n">
        <v>18</v>
      </c>
      <c r="S30" s="0" t="n">
        <v>184</v>
      </c>
      <c r="T30" s="87" t="n">
        <f aca="false">((3.5 * R30 + 2.4 * S30 - 7) * 10)/1000</f>
        <v>4.976</v>
      </c>
      <c r="V30" s="0" t="n">
        <f aca="false">W30/8</f>
        <v>0.6875</v>
      </c>
      <c r="W30" s="0" t="n">
        <v>5.5</v>
      </c>
      <c r="X30" s="91" t="n">
        <f aca="false">E30/50</f>
        <v>0.474845995893224</v>
      </c>
      <c r="Y30" s="0" t="n">
        <v>0.704</v>
      </c>
      <c r="Z30" s="86" t="n">
        <v>13.8</v>
      </c>
      <c r="AA30" s="0" t="n">
        <v>47</v>
      </c>
      <c r="AB30" s="0" t="n">
        <v>25</v>
      </c>
    </row>
    <row r="31" customFormat="false" ht="15" hidden="false" customHeight="false" outlineLevel="0" collapsed="false">
      <c r="A31" s="14" t="n">
        <v>29</v>
      </c>
      <c r="B31" s="86" t="n">
        <v>3.16666666666667</v>
      </c>
      <c r="D31" s="0" t="n">
        <v>100</v>
      </c>
      <c r="E31" s="91" t="n">
        <v>85.6545722410663</v>
      </c>
      <c r="F31" s="0" t="n">
        <v>77338</v>
      </c>
      <c r="H31" s="0" t="n">
        <v>0.5</v>
      </c>
      <c r="I31" s="0" t="n">
        <v>49229</v>
      </c>
      <c r="J31" s="95" t="n">
        <f aca="false">(F31+E31*$G$3)*(H31) / I31</f>
        <v>1.13347649654093</v>
      </c>
      <c r="K31" s="0" t="n">
        <f aca="false">E31/I31*1000</f>
        <v>1.73992102705857</v>
      </c>
      <c r="L31" s="86" t="n">
        <v>1086.13789198486</v>
      </c>
      <c r="M31" s="86" t="n">
        <v>0.645</v>
      </c>
      <c r="N31" s="0" t="n">
        <v>288</v>
      </c>
      <c r="O31" s="87" t="n">
        <f aca="false">SUM($L31:$N31)</f>
        <v>1374.78289198486</v>
      </c>
      <c r="P31" s="62" t="n">
        <v>115</v>
      </c>
      <c r="Q31" s="0" t="n">
        <f aca="false">P31*120</f>
        <v>13800</v>
      </c>
      <c r="R31" s="0" t="n">
        <v>16</v>
      </c>
      <c r="S31" s="0" t="n">
        <v>187</v>
      </c>
      <c r="T31" s="87" t="n">
        <f aca="false">((3.5 * R31 + 2.4 * S31 - 7) * 10)/1000</f>
        <v>4.978</v>
      </c>
      <c r="V31" s="0" t="n">
        <f aca="false">W31/8</f>
        <v>0.775</v>
      </c>
      <c r="W31" s="0" t="n">
        <v>6.2</v>
      </c>
      <c r="X31" s="91" t="n">
        <f aca="false">E31/50</f>
        <v>1.71309144482133</v>
      </c>
      <c r="Y31" s="0" t="n">
        <v>0.658</v>
      </c>
      <c r="Z31" s="86" t="n">
        <v>3.16666666666667</v>
      </c>
      <c r="AA31" s="0" t="n">
        <v>50</v>
      </c>
      <c r="AB31" s="0" t="n">
        <v>23</v>
      </c>
    </row>
    <row r="32" customFormat="false" ht="15" hidden="false" customHeight="false" outlineLevel="0" collapsed="false">
      <c r="A32" s="14" t="n">
        <v>30</v>
      </c>
      <c r="B32" s="86" t="n">
        <v>3.51724137931035</v>
      </c>
      <c r="D32" s="0" t="n">
        <v>53</v>
      </c>
      <c r="E32" s="91" t="n">
        <v>46.3830010676842</v>
      </c>
      <c r="F32" s="0" t="n">
        <v>76875</v>
      </c>
      <c r="H32" s="0" t="n">
        <v>0.6</v>
      </c>
      <c r="I32" s="0" t="n">
        <v>49631</v>
      </c>
      <c r="J32" s="95" t="n">
        <f aca="false">(F32+E32*$G$3)*(H32) / I32</f>
        <v>1.15365235953828</v>
      </c>
      <c r="K32" s="0" t="n">
        <f aca="false">E32/I32*1000</f>
        <v>0.934557052400399</v>
      </c>
      <c r="L32" s="86" t="n">
        <v>467.647522978793</v>
      </c>
      <c r="M32" s="86" t="n">
        <v>0.645</v>
      </c>
      <c r="N32" s="0" t="n">
        <v>83</v>
      </c>
      <c r="O32" s="87" t="n">
        <f aca="false">SUM($L32:$N32)</f>
        <v>551.292522978793</v>
      </c>
      <c r="P32" s="62" t="n">
        <v>125</v>
      </c>
      <c r="Q32" s="0" t="n">
        <f aca="false">P32*120</f>
        <v>15000</v>
      </c>
      <c r="R32" s="0" t="n">
        <v>22</v>
      </c>
      <c r="S32" s="0" t="n">
        <v>186</v>
      </c>
      <c r="T32" s="87" t="n">
        <f aca="false">((3.5 * R32 + 2.4 * S32 - 7) * 10)/1000</f>
        <v>5.164</v>
      </c>
      <c r="V32" s="0" t="n">
        <f aca="false">W32/8</f>
        <v>0.7</v>
      </c>
      <c r="W32" s="0" t="n">
        <v>5.6</v>
      </c>
      <c r="X32" s="91" t="n">
        <f aca="false">E32/50</f>
        <v>0.927660021353684</v>
      </c>
      <c r="Y32" s="0" t="n">
        <v>0.522</v>
      </c>
      <c r="Z32" s="86" t="n">
        <v>3.51724137931035</v>
      </c>
      <c r="AA32" s="0" t="n">
        <v>56</v>
      </c>
      <c r="AB32" s="0" t="n">
        <v>20</v>
      </c>
    </row>
    <row r="33" customFormat="false" ht="15" hidden="false" customHeight="false" outlineLevel="0" collapsed="false">
      <c r="A33" s="14" t="n">
        <v>31</v>
      </c>
      <c r="B33" s="86" t="n">
        <v>1.92857142857143</v>
      </c>
      <c r="D33" s="0" t="n">
        <v>16</v>
      </c>
      <c r="E33" s="91" t="n">
        <v>28.7253141831239</v>
      </c>
      <c r="F33" s="0" t="n">
        <v>78828</v>
      </c>
      <c r="H33" s="0" t="n">
        <v>0.6</v>
      </c>
      <c r="I33" s="0" t="n">
        <v>42576</v>
      </c>
      <c r="J33" s="95" t="n">
        <f aca="false">(F33+E33*$G$3)*(H33) / I33</f>
        <v>1.27280334939754</v>
      </c>
      <c r="K33" s="0" t="n">
        <f aca="false">E33/I33*1000</f>
        <v>0.67468325307976</v>
      </c>
      <c r="L33" s="86" t="n">
        <v>316.848680652681</v>
      </c>
      <c r="M33" s="86" t="n">
        <v>0.645</v>
      </c>
      <c r="N33" s="0" t="n">
        <v>460</v>
      </c>
      <c r="O33" s="87" t="n">
        <f aca="false">SUM($L33:$N33)</f>
        <v>777.493680652681</v>
      </c>
      <c r="P33" s="62" t="n">
        <v>125</v>
      </c>
      <c r="Q33" s="0" t="n">
        <f aca="false">P33*120</f>
        <v>15000</v>
      </c>
      <c r="R33" s="0" t="n">
        <v>17</v>
      </c>
      <c r="S33" s="0" t="n">
        <v>167</v>
      </c>
      <c r="T33" s="87" t="n">
        <f aca="false">((3.5 * R33 + 2.4 * S33 - 7) * 10)/1000</f>
        <v>4.533</v>
      </c>
      <c r="V33" s="0" t="n">
        <f aca="false">W33/8</f>
        <v>0.825</v>
      </c>
      <c r="W33" s="0" t="n">
        <v>6.6</v>
      </c>
      <c r="X33" s="91" t="n">
        <f aca="false">E33/50</f>
        <v>0.574506283662478</v>
      </c>
      <c r="Y33" s="0" t="n">
        <v>0.343</v>
      </c>
      <c r="Z33" s="86" t="n">
        <v>1.92857142857143</v>
      </c>
      <c r="AA33" s="0" t="n">
        <v>57</v>
      </c>
      <c r="AB33" s="0" t="n">
        <v>24</v>
      </c>
    </row>
    <row r="34" customFormat="false" ht="15" hidden="false" customHeight="false" outlineLevel="0" collapsed="false">
      <c r="A34" s="14" t="n">
        <v>32</v>
      </c>
      <c r="B34" s="86" t="n">
        <v>1.66666666666667</v>
      </c>
      <c r="D34" s="0" t="n">
        <v>45</v>
      </c>
      <c r="E34" s="91" t="n">
        <v>1512.09677419355</v>
      </c>
      <c r="F34" s="0" t="n">
        <v>79128</v>
      </c>
      <c r="H34" s="0" t="n">
        <v>0.5</v>
      </c>
      <c r="I34" s="0" t="n">
        <v>42988</v>
      </c>
      <c r="J34" s="95" t="n">
        <f aca="false">(F34+E34*$G$3)*(H34) / I34</f>
        <v>7.9553213650021</v>
      </c>
      <c r="K34" s="0" t="n">
        <f aca="false">E34/I34*1000</f>
        <v>35.1748574996174</v>
      </c>
      <c r="L34" s="86" t="n">
        <v>1074.10682934609</v>
      </c>
      <c r="M34" s="86" t="n">
        <v>0.645</v>
      </c>
      <c r="N34" s="0" t="n">
        <v>344</v>
      </c>
      <c r="O34" s="87" t="n">
        <f aca="false">SUM($L34:$N34)</f>
        <v>1418.75182934609</v>
      </c>
      <c r="P34" s="62" t="n">
        <v>115</v>
      </c>
      <c r="Q34" s="0" t="n">
        <f aca="false">P34*120</f>
        <v>13800</v>
      </c>
      <c r="R34" s="0" t="n">
        <v>20</v>
      </c>
      <c r="S34" s="0" t="n">
        <v>188</v>
      </c>
      <c r="T34" s="87" t="n">
        <f aca="false">((3.5 * R34 + 2.4 * S34 - 7) * 10)/1000</f>
        <v>5.142</v>
      </c>
      <c r="V34" s="0" t="n">
        <f aca="false">W34/8</f>
        <v>0.9625</v>
      </c>
      <c r="W34" s="0" t="n">
        <v>7.7</v>
      </c>
      <c r="X34" s="91" t="n">
        <f aca="false">E34/50</f>
        <v>30.241935483871</v>
      </c>
      <c r="Y34" s="0" t="n">
        <v>0.868</v>
      </c>
      <c r="Z34" s="86" t="n">
        <v>1.66666666666667</v>
      </c>
      <c r="AA34" s="0" t="n">
        <v>42</v>
      </c>
      <c r="AB34" s="0" t="n">
        <v>21</v>
      </c>
    </row>
    <row r="35" customFormat="false" ht="15" hidden="false" customHeight="false" outlineLevel="0" collapsed="false">
      <c r="A35" s="14" t="n">
        <v>33</v>
      </c>
      <c r="B35" s="86" t="n">
        <v>2.17391304347826</v>
      </c>
      <c r="D35" s="0" t="n">
        <v>97</v>
      </c>
      <c r="E35" s="91" t="n">
        <v>252.841205296632</v>
      </c>
      <c r="F35" s="0" t="n">
        <v>82944</v>
      </c>
      <c r="H35" s="0" t="n">
        <v>0.5</v>
      </c>
      <c r="I35" s="0" t="n">
        <v>64205</v>
      </c>
      <c r="J35" s="95" t="n">
        <f aca="false">(F35+E35*$G$3)*(H35) / I35</f>
        <v>1.43353696844991</v>
      </c>
      <c r="K35" s="0" t="n">
        <f aca="false">E35/I35*1000</f>
        <v>3.93802983095759</v>
      </c>
      <c r="L35" s="86" t="n">
        <v>1066.87857687676</v>
      </c>
      <c r="M35" s="86" t="n">
        <v>0.645</v>
      </c>
      <c r="N35" s="0" t="n">
        <v>63</v>
      </c>
      <c r="O35" s="87" t="n">
        <f aca="false">SUM($L35:$N35)</f>
        <v>1130.52357687676</v>
      </c>
      <c r="P35" s="62" t="n">
        <v>116</v>
      </c>
      <c r="Q35" s="0" t="n">
        <f aca="false">P35*120</f>
        <v>13920</v>
      </c>
      <c r="R35" s="0" t="n">
        <v>18</v>
      </c>
      <c r="S35" s="0" t="n">
        <v>198</v>
      </c>
      <c r="T35" s="87" t="n">
        <f aca="false">((3.5 * R35 + 2.4 * S35 - 7) * 10)/1000</f>
        <v>5.312</v>
      </c>
      <c r="V35" s="0" t="n">
        <f aca="false">W35/8</f>
        <v>0.6625</v>
      </c>
      <c r="W35" s="0" t="n">
        <v>5.3</v>
      </c>
      <c r="X35" s="91" t="n">
        <f aca="false">E35/50</f>
        <v>5.05682410593265</v>
      </c>
      <c r="Y35" s="0" t="n">
        <v>0.583</v>
      </c>
      <c r="Z35" s="86" t="n">
        <v>2.17391304347826</v>
      </c>
      <c r="AA35" s="0" t="n">
        <v>41</v>
      </c>
      <c r="AB35" s="0" t="n">
        <v>17</v>
      </c>
    </row>
    <row r="36" customFormat="false" ht="15" hidden="false" customHeight="false" outlineLevel="0" collapsed="false">
      <c r="A36" s="14" t="n">
        <v>34</v>
      </c>
      <c r="B36" s="86" t="n">
        <v>5.6</v>
      </c>
      <c r="D36" s="0" t="n">
        <v>92</v>
      </c>
      <c r="E36" s="91" t="n">
        <v>91.559598332023</v>
      </c>
      <c r="F36" s="0" t="n">
        <v>76750</v>
      </c>
      <c r="H36" s="0" t="n">
        <v>0.7</v>
      </c>
      <c r="I36" s="0" t="n">
        <v>47291</v>
      </c>
      <c r="J36" s="95" t="n">
        <f aca="false">(F36+E36*$G$3)*(H36) / I36</f>
        <v>1.67815625664432</v>
      </c>
      <c r="K36" s="0" t="n">
        <f aca="false">E36/I36*1000</f>
        <v>1.93608928405031</v>
      </c>
      <c r="L36" s="86" t="n">
        <v>442.416332384052</v>
      </c>
      <c r="M36" s="86" t="n">
        <v>0.645</v>
      </c>
      <c r="N36" s="0" t="n">
        <v>321</v>
      </c>
      <c r="O36" s="87" t="n">
        <f aca="false">SUM($L36:$N36)</f>
        <v>764.061332384052</v>
      </c>
      <c r="P36" s="62" t="n">
        <v>121</v>
      </c>
      <c r="Q36" s="0" t="n">
        <f aca="false">P36*120</f>
        <v>14520</v>
      </c>
      <c r="R36" s="0" t="n">
        <v>17</v>
      </c>
      <c r="S36" s="0" t="n">
        <v>191</v>
      </c>
      <c r="T36" s="87" t="n">
        <f aca="false">((3.5 * R36 + 2.4 * S36 - 7) * 10)/1000</f>
        <v>5.109</v>
      </c>
      <c r="V36" s="0" t="n">
        <f aca="false">W36/8</f>
        <v>0.6375</v>
      </c>
      <c r="W36" s="0" t="n">
        <v>5.1</v>
      </c>
      <c r="X36" s="91" t="n">
        <f aca="false">E36/50</f>
        <v>1.83119196664046</v>
      </c>
      <c r="Y36" s="0" t="n">
        <v>0.871</v>
      </c>
      <c r="Z36" s="86" t="n">
        <v>5.6</v>
      </c>
      <c r="AA36" s="0" t="n">
        <v>57</v>
      </c>
      <c r="AB36" s="0" t="n">
        <v>18</v>
      </c>
    </row>
    <row r="37" customFormat="false" ht="15" hidden="false" customHeight="false" outlineLevel="0" collapsed="false">
      <c r="A37" s="14" t="n">
        <v>35</v>
      </c>
      <c r="B37" s="86" t="n">
        <v>9.23076923076923</v>
      </c>
      <c r="D37" s="0" t="n">
        <v>85</v>
      </c>
      <c r="E37" s="91" t="n">
        <v>21.6271779840417</v>
      </c>
      <c r="F37" s="0" t="n">
        <v>81457</v>
      </c>
      <c r="H37" s="0" t="n">
        <v>0.5</v>
      </c>
      <c r="I37" s="0" t="n">
        <v>62197</v>
      </c>
      <c r="J37" s="95" t="n">
        <f aca="false">(F37+E37*$G$3)*(H37) / I37</f>
        <v>0.724374738280115</v>
      </c>
      <c r="K37" s="0" t="n">
        <f aca="false">E37/I37*1000</f>
        <v>0.347720597199892</v>
      </c>
      <c r="L37" s="86" t="n">
        <v>352.987414491602</v>
      </c>
      <c r="M37" s="86" t="n">
        <v>0.645</v>
      </c>
      <c r="N37" s="0" t="n">
        <v>91</v>
      </c>
      <c r="O37" s="87" t="n">
        <f aca="false">SUM($L37:$N37)</f>
        <v>444.632414491602</v>
      </c>
      <c r="P37" s="62" t="n">
        <v>111</v>
      </c>
      <c r="Q37" s="0" t="n">
        <f aca="false">P37*120</f>
        <v>13320</v>
      </c>
      <c r="R37" s="0" t="n">
        <v>21</v>
      </c>
      <c r="S37" s="0" t="n">
        <v>190</v>
      </c>
      <c r="T37" s="87" t="n">
        <f aca="false">((3.5 * R37 + 2.4 * S37 - 7) * 10)/1000</f>
        <v>5.225</v>
      </c>
      <c r="V37" s="0" t="n">
        <f aca="false">W37/8</f>
        <v>0.7375</v>
      </c>
      <c r="W37" s="0" t="n">
        <v>5.9</v>
      </c>
      <c r="X37" s="91" t="n">
        <f aca="false">E37/50</f>
        <v>0.432543559680834</v>
      </c>
      <c r="Y37" s="0" t="n">
        <v>0.528</v>
      </c>
      <c r="Z37" s="86" t="n">
        <v>9.23076923076923</v>
      </c>
      <c r="AA37" s="0" t="n">
        <v>54</v>
      </c>
      <c r="AB37" s="0" t="n">
        <v>20</v>
      </c>
    </row>
    <row r="38" customFormat="false" ht="15" hidden="false" customHeight="false" outlineLevel="0" collapsed="false">
      <c r="A38" s="14" t="n">
        <v>36</v>
      </c>
      <c r="B38" s="86" t="n">
        <v>15.5217391304348</v>
      </c>
      <c r="D38" s="0" t="n">
        <v>84</v>
      </c>
      <c r="E38" s="91" t="n">
        <v>22.2965440356745</v>
      </c>
      <c r="F38" s="0" t="n">
        <v>77846</v>
      </c>
      <c r="H38" s="0" t="n">
        <v>0.7</v>
      </c>
      <c r="I38" s="0" t="n">
        <v>59391</v>
      </c>
      <c r="J38" s="95" t="n">
        <f aca="false">(F38+E38*$G$3)*(H38) / I38</f>
        <v>1.02263360323936</v>
      </c>
      <c r="K38" s="0" t="n">
        <f aca="false">E38/I38*1000</f>
        <v>0.375419575957207</v>
      </c>
      <c r="L38" s="86" t="n">
        <v>832.055010465536</v>
      </c>
      <c r="M38" s="86" t="n">
        <v>0.645</v>
      </c>
      <c r="N38" s="0" t="n">
        <v>300</v>
      </c>
      <c r="O38" s="87" t="n">
        <f aca="false">SUM($L38:$N38)</f>
        <v>1132.70001046554</v>
      </c>
      <c r="P38" s="62" t="n">
        <v>111</v>
      </c>
      <c r="Q38" s="0" t="n">
        <f aca="false">P38*120</f>
        <v>13320</v>
      </c>
      <c r="R38" s="0" t="n">
        <v>16</v>
      </c>
      <c r="S38" s="0" t="n">
        <v>194</v>
      </c>
      <c r="T38" s="87" t="n">
        <f aca="false">((3.5 * R38 + 2.4 * S38 - 7) * 10)/1000</f>
        <v>5.146</v>
      </c>
      <c r="V38" s="0" t="n">
        <f aca="false">W38/8</f>
        <v>0.5625</v>
      </c>
      <c r="W38" s="0" t="n">
        <v>4.5</v>
      </c>
      <c r="X38" s="91" t="n">
        <f aca="false">E38/50</f>
        <v>0.445930880713489</v>
      </c>
      <c r="Y38" s="0" t="n">
        <v>0.96</v>
      </c>
      <c r="Z38" s="86" t="n">
        <v>15.5217391304348</v>
      </c>
      <c r="AA38" s="0" t="n">
        <v>48</v>
      </c>
      <c r="AB38" s="0" t="n">
        <v>17</v>
      </c>
    </row>
    <row r="39" customFormat="false" ht="15" hidden="false" customHeight="false" outlineLevel="0" collapsed="false">
      <c r="A39" s="14" t="n">
        <v>37</v>
      </c>
      <c r="B39" s="86" t="n">
        <v>6.16</v>
      </c>
      <c r="D39" s="0" t="n">
        <v>6</v>
      </c>
      <c r="E39" s="91" t="n">
        <v>5.03250157265674</v>
      </c>
      <c r="F39" s="0" t="n">
        <v>84844</v>
      </c>
      <c r="H39" s="0" t="n">
        <v>0.7</v>
      </c>
      <c r="I39" s="0" t="n">
        <v>48738</v>
      </c>
      <c r="J39" s="95" t="n">
        <f aca="false">(F39+E39*$G$3)*(H39) / I39</f>
        <v>1.24748451804226</v>
      </c>
      <c r="K39" s="0" t="n">
        <f aca="false">E39/I39*1000</f>
        <v>0.103256218405695</v>
      </c>
      <c r="L39" s="86" t="n">
        <v>767.688849802372</v>
      </c>
      <c r="M39" s="86" t="n">
        <v>0.645</v>
      </c>
      <c r="N39" s="0" t="n">
        <v>243</v>
      </c>
      <c r="O39" s="87" t="n">
        <f aca="false">SUM($L39:$N39)</f>
        <v>1011.33384980237</v>
      </c>
      <c r="P39" s="62" t="n">
        <v>111</v>
      </c>
      <c r="Q39" s="0" t="n">
        <f aca="false">P39*120</f>
        <v>13320</v>
      </c>
      <c r="R39" s="0" t="n">
        <v>18</v>
      </c>
      <c r="S39" s="0" t="n">
        <v>192</v>
      </c>
      <c r="T39" s="87" t="n">
        <f aca="false">((3.5 * R39 + 2.4 * S39 - 7) * 10)/1000</f>
        <v>5.168</v>
      </c>
      <c r="V39" s="0" t="n">
        <f aca="false">W39/8</f>
        <v>0.9375</v>
      </c>
      <c r="W39" s="0" t="n">
        <v>7.5</v>
      </c>
      <c r="X39" s="91" t="n">
        <f aca="false">E39/50</f>
        <v>0.100650031453135</v>
      </c>
      <c r="Y39" s="0" t="n">
        <v>0.945</v>
      </c>
      <c r="Z39" s="86" t="n">
        <v>6.16</v>
      </c>
      <c r="AA39" s="0" t="n">
        <v>43</v>
      </c>
      <c r="AB39" s="0" t="n">
        <v>22</v>
      </c>
    </row>
    <row r="40" customFormat="false" ht="15" hidden="false" customHeight="false" outlineLevel="0" collapsed="false">
      <c r="A40" s="14" t="n">
        <v>38</v>
      </c>
      <c r="B40" s="86" t="n">
        <v>6.3448275862069</v>
      </c>
      <c r="D40" s="0" t="n">
        <v>66</v>
      </c>
      <c r="E40" s="91" t="n">
        <v>49.2684383398029</v>
      </c>
      <c r="F40" s="0" t="n">
        <v>75626</v>
      </c>
      <c r="H40" s="0" t="n">
        <v>0.8</v>
      </c>
      <c r="I40" s="0" t="n">
        <v>64510</v>
      </c>
      <c r="J40" s="95" t="n">
        <f aca="false">(F40+E40*$G$3)*(H40) / I40</f>
        <v>1.18224616755134</v>
      </c>
      <c r="K40" s="0" t="n">
        <f aca="false">E40/I40*1000</f>
        <v>0.763733348935094</v>
      </c>
      <c r="L40" s="86" t="n">
        <v>1177.16691177006</v>
      </c>
      <c r="M40" s="86" t="n">
        <v>0.645</v>
      </c>
      <c r="N40" s="0" t="n">
        <v>1893</v>
      </c>
      <c r="O40" s="87" t="n">
        <f aca="false">SUM($L40:$N40)</f>
        <v>3070.81191177006</v>
      </c>
      <c r="P40" s="62" t="n">
        <v>111</v>
      </c>
      <c r="Q40" s="0" t="n">
        <f aca="false">P40*120</f>
        <v>13320</v>
      </c>
      <c r="R40" s="0" t="n">
        <v>18</v>
      </c>
      <c r="S40" s="0" t="n">
        <v>186</v>
      </c>
      <c r="T40" s="87" t="n">
        <f aca="false">((3.5 * R40 + 2.4 * S40 - 7) * 10)/1000</f>
        <v>5.024</v>
      </c>
      <c r="V40" s="0" t="n">
        <f aca="false">W40/8</f>
        <v>0.9875</v>
      </c>
      <c r="W40" s="0" t="n">
        <v>7.9</v>
      </c>
      <c r="X40" s="91" t="n">
        <f aca="false">E40/50</f>
        <v>0.985368766796059</v>
      </c>
      <c r="Y40" s="0" t="n">
        <v>0.724</v>
      </c>
      <c r="Z40" s="86" t="n">
        <v>6.3448275862069</v>
      </c>
      <c r="AA40" s="0" t="n">
        <v>41</v>
      </c>
      <c r="AB40" s="0" t="n">
        <v>25</v>
      </c>
    </row>
    <row r="41" customFormat="false" ht="15" hidden="false" customHeight="false" outlineLevel="0" collapsed="false">
      <c r="A41" s="14" t="n">
        <v>39</v>
      </c>
      <c r="B41" s="86" t="n">
        <v>23.6190476190476</v>
      </c>
      <c r="D41" s="0" t="n">
        <v>83</v>
      </c>
      <c r="E41" s="91" t="n">
        <v>15.6845256092399</v>
      </c>
      <c r="F41" s="0" t="n">
        <v>84783</v>
      </c>
      <c r="H41" s="0" t="n">
        <v>0.8</v>
      </c>
      <c r="I41" s="0" t="n">
        <v>62482</v>
      </c>
      <c r="J41" s="95" t="n">
        <f aca="false">(F41+E41*$G$3)*(H41) / I41</f>
        <v>1.16586293964593</v>
      </c>
      <c r="K41" s="0" t="n">
        <f aca="false">E41/I41*1000</f>
        <v>0.251024704862839</v>
      </c>
      <c r="L41" s="86" t="n">
        <v>382.531096382848</v>
      </c>
      <c r="M41" s="86" t="n">
        <v>0.645</v>
      </c>
      <c r="N41" s="0" t="n">
        <v>1893</v>
      </c>
      <c r="O41" s="87" t="n">
        <f aca="false">SUM($L41:$N41)</f>
        <v>2276.17609638285</v>
      </c>
      <c r="P41" s="62" t="n">
        <v>118</v>
      </c>
      <c r="Q41" s="0" t="n">
        <f aca="false">P41*120</f>
        <v>14160</v>
      </c>
      <c r="R41" s="0" t="n">
        <v>19</v>
      </c>
      <c r="S41" s="0" t="n">
        <v>171</v>
      </c>
      <c r="T41" s="87" t="n">
        <f aca="false">((3.5 * R41 + 2.4 * S41 - 7) * 10)/1000</f>
        <v>4.699</v>
      </c>
      <c r="V41" s="0" t="n">
        <f aca="false">W41/8</f>
        <v>0.975</v>
      </c>
      <c r="W41" s="0" t="n">
        <v>7.8</v>
      </c>
      <c r="X41" s="91" t="n">
        <f aca="false">E41/50</f>
        <v>0.313690512184798</v>
      </c>
      <c r="Y41" s="0" t="n">
        <v>0.448</v>
      </c>
      <c r="Z41" s="86" t="n">
        <v>23.6190476190476</v>
      </c>
      <c r="AA41" s="0" t="n">
        <v>63</v>
      </c>
      <c r="AB41" s="0" t="n">
        <v>16</v>
      </c>
    </row>
    <row r="42" customFormat="false" ht="15" hidden="false" customHeight="false" outlineLevel="0" collapsed="false">
      <c r="A42" s="14" t="n">
        <v>40</v>
      </c>
      <c r="B42" s="86" t="n">
        <v>3.71428571428571</v>
      </c>
      <c r="D42" s="0" t="n">
        <v>95</v>
      </c>
      <c r="E42" s="91" t="n">
        <v>111.303777298716</v>
      </c>
      <c r="F42" s="0" t="n">
        <v>75490</v>
      </c>
      <c r="H42" s="0" t="n">
        <v>0.8</v>
      </c>
      <c r="I42" s="0" t="n">
        <v>47258</v>
      </c>
      <c r="J42" s="95" t="n">
        <f aca="false">(F42+E42*$G$3)*(H42) / I42</f>
        <v>2.0315969515339</v>
      </c>
      <c r="K42" s="0" t="n">
        <f aca="false">E42/I42*1000</f>
        <v>2.35523672814584</v>
      </c>
      <c r="L42" s="86" t="n">
        <v>194.54599761043</v>
      </c>
      <c r="M42" s="86" t="n">
        <v>0.645</v>
      </c>
      <c r="N42" s="0" t="n">
        <v>222</v>
      </c>
      <c r="O42" s="87" t="n">
        <f aca="false">SUM($L42:$N42)</f>
        <v>417.19099761043</v>
      </c>
      <c r="P42" s="62" t="n">
        <v>116</v>
      </c>
      <c r="Q42" s="0" t="n">
        <f aca="false">P42*120</f>
        <v>13920</v>
      </c>
      <c r="R42" s="0" t="n">
        <v>16</v>
      </c>
      <c r="S42" s="0" t="n">
        <v>191</v>
      </c>
      <c r="T42" s="87" t="n">
        <f aca="false">((3.5 * R42 + 2.4 * S42 - 7) * 10)/1000</f>
        <v>5.074</v>
      </c>
      <c r="V42" s="0" t="n">
        <f aca="false">W42/8</f>
        <v>0.95</v>
      </c>
      <c r="W42" s="0" t="n">
        <v>7.6</v>
      </c>
      <c r="X42" s="91" t="n">
        <f aca="false">E42/50</f>
        <v>2.22607554597432</v>
      </c>
      <c r="Y42" s="0" t="n">
        <v>0.392</v>
      </c>
      <c r="Z42" s="86" t="n">
        <v>3.71428571428571</v>
      </c>
      <c r="AA42" s="0" t="n">
        <v>43</v>
      </c>
      <c r="AB42" s="0" t="n">
        <v>22</v>
      </c>
    </row>
    <row r="43" customFormat="false" ht="15" hidden="false" customHeight="false" outlineLevel="0" collapsed="false">
      <c r="A43" s="14" t="n">
        <v>41</v>
      </c>
      <c r="B43" s="86" t="n">
        <v>3.9</v>
      </c>
      <c r="D43" s="0" t="n">
        <v>49</v>
      </c>
      <c r="E43" s="91" t="n">
        <v>95.3121960708033</v>
      </c>
      <c r="F43" s="0" t="n">
        <v>83711</v>
      </c>
      <c r="H43" s="0" t="n">
        <v>0.6</v>
      </c>
      <c r="I43" s="0" t="n">
        <v>41331</v>
      </c>
      <c r="J43" s="95" t="n">
        <f aca="false">(F43+E43*$G$3)*(H43) / I43</f>
        <v>1.76868517715499</v>
      </c>
      <c r="K43" s="0" t="n">
        <f aca="false">E43/I43*1000</f>
        <v>2.30607040891349</v>
      </c>
      <c r="L43" s="86" t="n">
        <v>302.145249723875</v>
      </c>
      <c r="M43" s="86" t="n">
        <v>0.645</v>
      </c>
      <c r="N43" s="0" t="n">
        <v>246</v>
      </c>
      <c r="O43" s="87" t="n">
        <f aca="false">SUM($L43:$N43)</f>
        <v>548.790249723875</v>
      </c>
      <c r="P43" s="62" t="n">
        <v>122</v>
      </c>
      <c r="Q43" s="0" t="n">
        <f aca="false">P43*120</f>
        <v>14640</v>
      </c>
      <c r="R43" s="0" t="n">
        <v>17</v>
      </c>
      <c r="S43" s="0" t="n">
        <v>193</v>
      </c>
      <c r="T43" s="87" t="n">
        <f aca="false">((3.5 * R43 + 2.4 * S43 - 7) * 10)/1000</f>
        <v>5.157</v>
      </c>
      <c r="V43" s="0" t="n">
        <f aca="false">W43/8</f>
        <v>0.6625</v>
      </c>
      <c r="W43" s="0" t="n">
        <v>5.3</v>
      </c>
      <c r="X43" s="91" t="n">
        <f aca="false">E43/50</f>
        <v>1.90624392141607</v>
      </c>
      <c r="Y43" s="0" t="n">
        <v>0.77</v>
      </c>
      <c r="Z43" s="86" t="n">
        <v>3.9</v>
      </c>
      <c r="AA43" s="0" t="n">
        <v>50</v>
      </c>
      <c r="AB43" s="0" t="n">
        <v>25</v>
      </c>
    </row>
    <row r="44" customFormat="false" ht="15" hidden="false" customHeight="false" outlineLevel="0" collapsed="false">
      <c r="A44" s="14" t="n">
        <v>42</v>
      </c>
      <c r="B44" s="86" t="n">
        <v>6.54545454545455</v>
      </c>
      <c r="D44" s="0" t="n">
        <v>-17</v>
      </c>
      <c r="E44" s="91" t="n">
        <v>-17.5583557116298</v>
      </c>
      <c r="F44" s="0" t="n">
        <v>81424</v>
      </c>
      <c r="H44" s="0" t="n">
        <v>0.8</v>
      </c>
      <c r="I44" s="0" t="n">
        <v>40896</v>
      </c>
      <c r="J44" s="95" t="n">
        <f aca="false">(F44+E44*$G$3)*(H44) / I44</f>
        <v>1.45541192713905</v>
      </c>
      <c r="K44" s="0" t="n">
        <f aca="false">E44/I44*1000</f>
        <v>-0.429341640053546</v>
      </c>
      <c r="L44" s="86" t="n">
        <v>287.452860023725</v>
      </c>
      <c r="M44" s="86" t="n">
        <v>0.645</v>
      </c>
      <c r="N44" s="0" t="n">
        <v>1893</v>
      </c>
      <c r="O44" s="87" t="n">
        <f aca="false">SUM($L44:$N44)</f>
        <v>2181.09786002373</v>
      </c>
      <c r="P44" s="62" t="n">
        <v>111</v>
      </c>
      <c r="Q44" s="0" t="n">
        <f aca="false">P44*120</f>
        <v>13320</v>
      </c>
      <c r="R44" s="0" t="n">
        <v>22</v>
      </c>
      <c r="S44" s="0" t="n">
        <v>199</v>
      </c>
      <c r="T44" s="87" t="n">
        <f aca="false">((3.5 * R44 + 2.4 * S44 - 7) * 10)/1000</f>
        <v>5.476</v>
      </c>
      <c r="V44" s="0" t="n">
        <f aca="false">W44/8</f>
        <v>0.9625</v>
      </c>
      <c r="W44" s="0" t="n">
        <v>7.7</v>
      </c>
      <c r="X44" s="91" t="n">
        <f aca="false">E44/50</f>
        <v>-0.351167114232597</v>
      </c>
      <c r="Y44" s="0" t="n">
        <v>0.77</v>
      </c>
      <c r="Z44" s="86" t="n">
        <v>6.54545454545455</v>
      </c>
      <c r="AA44" s="0" t="n">
        <v>54</v>
      </c>
      <c r="AB44" s="0" t="n">
        <v>24</v>
      </c>
    </row>
    <row r="45" customFormat="false" ht="15" hidden="false" customHeight="false" outlineLevel="0" collapsed="false">
      <c r="A45" s="14" t="n">
        <v>43</v>
      </c>
      <c r="B45" s="86" t="n">
        <v>11.75</v>
      </c>
      <c r="D45" s="0" t="n">
        <v>25</v>
      </c>
      <c r="E45" s="91" t="n">
        <v>7.40060981024837</v>
      </c>
      <c r="F45" s="0" t="n">
        <v>79530</v>
      </c>
      <c r="H45" s="0" t="n">
        <v>0.6</v>
      </c>
      <c r="I45" s="0" t="n">
        <v>46182</v>
      </c>
      <c r="J45" s="95" t="n">
        <f aca="false">(F45+E45*$G$3)*(H45) / I45</f>
        <v>1.07171942216577</v>
      </c>
      <c r="K45" s="0" t="n">
        <f aca="false">E45/I45*1000</f>
        <v>0.160248794124299</v>
      </c>
      <c r="L45" s="86" t="n">
        <v>145.338660731186</v>
      </c>
      <c r="M45" s="86" t="n">
        <v>0.645</v>
      </c>
      <c r="N45" s="0" t="n">
        <v>1893</v>
      </c>
      <c r="O45" s="87" t="n">
        <f aca="false">SUM($L45:$N45)</f>
        <v>2038.98366073119</v>
      </c>
      <c r="P45" s="62" t="n">
        <v>125</v>
      </c>
      <c r="Q45" s="0" t="n">
        <f aca="false">P45*120</f>
        <v>15000</v>
      </c>
      <c r="R45" s="0" t="n">
        <v>17</v>
      </c>
      <c r="S45" s="0" t="n">
        <v>195</v>
      </c>
      <c r="T45" s="87" t="n">
        <f aca="false">((3.5 * R45 + 2.4 * S45 - 7) * 10)/1000</f>
        <v>5.205</v>
      </c>
      <c r="V45" s="0" t="n">
        <f aca="false">W45/8</f>
        <v>1</v>
      </c>
      <c r="W45" s="0" t="n">
        <v>8</v>
      </c>
      <c r="X45" s="91" t="n">
        <f aca="false">E45/50</f>
        <v>0.148012196204967</v>
      </c>
      <c r="Y45" s="0" t="n">
        <v>0.63</v>
      </c>
      <c r="Z45" s="86" t="n">
        <v>11.75</v>
      </c>
      <c r="AA45" s="0" t="n">
        <v>57</v>
      </c>
      <c r="AB45" s="0" t="n">
        <v>18</v>
      </c>
    </row>
    <row r="46" customFormat="false" ht="15" hidden="false" customHeight="false" outlineLevel="0" collapsed="false">
      <c r="A46" s="14" t="n">
        <v>44</v>
      </c>
      <c r="B46" s="86" t="n">
        <v>13.0952380952381</v>
      </c>
      <c r="D46" s="0" t="n">
        <v>-1</v>
      </c>
      <c r="E46" s="91" t="n">
        <v>-0.248309632178942</v>
      </c>
      <c r="F46" s="0" t="n">
        <v>82630</v>
      </c>
      <c r="H46" s="0" t="n">
        <v>0.5</v>
      </c>
      <c r="I46" s="0" t="n">
        <v>41391</v>
      </c>
      <c r="J46" s="95" t="n">
        <f aca="false">(F46+E46*$G$3)*(H46) / I46</f>
        <v>0.996964027773289</v>
      </c>
      <c r="K46" s="0" t="n">
        <f aca="false">E46/I46*1000</f>
        <v>-0.00599912135920712</v>
      </c>
      <c r="L46" s="86" t="n">
        <v>404.239517900151</v>
      </c>
      <c r="M46" s="86" t="n">
        <v>0.645</v>
      </c>
      <c r="N46" s="0" t="n">
        <v>96</v>
      </c>
      <c r="O46" s="87" t="n">
        <f aca="false">SUM($L46:$N46)</f>
        <v>500.884517900151</v>
      </c>
      <c r="P46" s="62" t="n">
        <v>124</v>
      </c>
      <c r="Q46" s="0" t="n">
        <f aca="false">P46*120</f>
        <v>14880</v>
      </c>
      <c r="R46" s="0" t="n">
        <v>19</v>
      </c>
      <c r="S46" s="0" t="n">
        <v>190</v>
      </c>
      <c r="T46" s="87" t="n">
        <f aca="false">((3.5 * R46 + 2.4 * S46 - 7) * 10)/1000</f>
        <v>5.155</v>
      </c>
      <c r="V46" s="0" t="n">
        <f aca="false">W46/8</f>
        <v>0.7</v>
      </c>
      <c r="W46" s="0" t="n">
        <v>5.6</v>
      </c>
      <c r="X46" s="91" t="n">
        <f aca="false">E46/50</f>
        <v>-0.00496619264357884</v>
      </c>
      <c r="Y46" s="0" t="n">
        <v>0.871</v>
      </c>
      <c r="Z46" s="86" t="n">
        <v>13.0952380952381</v>
      </c>
      <c r="AA46" s="0" t="n">
        <v>43</v>
      </c>
      <c r="AB46" s="0" t="n">
        <v>24</v>
      </c>
    </row>
    <row r="47" customFormat="false" ht="15" hidden="false" customHeight="false" outlineLevel="0" collapsed="false">
      <c r="A47" s="14" t="n">
        <v>45</v>
      </c>
      <c r="B47" s="86" t="n">
        <v>15.2173913043478</v>
      </c>
      <c r="D47" s="0" t="n">
        <v>52</v>
      </c>
      <c r="E47" s="91" t="n">
        <v>13.431486503939</v>
      </c>
      <c r="F47" s="0" t="n">
        <v>82626</v>
      </c>
      <c r="H47" s="0" t="n">
        <v>0.7</v>
      </c>
      <c r="I47" s="0" t="n">
        <v>54593</v>
      </c>
      <c r="J47" s="95" t="n">
        <f aca="false">(F47+E47*$G$3)*(H47) / I47</f>
        <v>1.12833176819561</v>
      </c>
      <c r="K47" s="0" t="n">
        <f aca="false">E47/I47*1000</f>
        <v>0.246029463556482</v>
      </c>
      <c r="L47" s="86" t="n">
        <v>616.336667967057</v>
      </c>
      <c r="M47" s="86" t="n">
        <v>0.645</v>
      </c>
      <c r="N47" s="0" t="n">
        <v>1893</v>
      </c>
      <c r="O47" s="87" t="n">
        <f aca="false">SUM($L47:$N47)</f>
        <v>2509.98166796706</v>
      </c>
      <c r="P47" s="62" t="n">
        <v>110</v>
      </c>
      <c r="Q47" s="0" t="n">
        <f aca="false">P47*120</f>
        <v>13200</v>
      </c>
      <c r="R47" s="0" t="n">
        <v>16</v>
      </c>
      <c r="S47" s="0" t="n">
        <v>197</v>
      </c>
      <c r="T47" s="87" t="n">
        <f aca="false">((3.5 * R47 + 2.4 * S47 - 7) * 10)/1000</f>
        <v>5.218</v>
      </c>
      <c r="V47" s="0" t="n">
        <f aca="false">W47/8</f>
        <v>0.8</v>
      </c>
      <c r="W47" s="0" t="n">
        <v>6.4</v>
      </c>
      <c r="X47" s="91" t="n">
        <f aca="false">E47/50</f>
        <v>0.268629730078781</v>
      </c>
      <c r="Y47" s="0" t="n">
        <v>0.55</v>
      </c>
      <c r="Z47" s="86" t="n">
        <v>15.2173913043478</v>
      </c>
      <c r="AA47" s="0" t="n">
        <v>62</v>
      </c>
      <c r="AB47" s="0" t="n">
        <v>23</v>
      </c>
    </row>
    <row r="48" customFormat="false" ht="15" hidden="false" customHeight="false" outlineLevel="0" collapsed="false">
      <c r="A48" s="14" t="n">
        <v>46</v>
      </c>
      <c r="B48" s="86" t="n">
        <v>9.93103448275862</v>
      </c>
      <c r="D48" s="0" t="n">
        <v>39</v>
      </c>
      <c r="E48" s="91" t="n">
        <v>9.84326493526161</v>
      </c>
      <c r="F48" s="0" t="n">
        <v>79971</v>
      </c>
      <c r="H48" s="0" t="n">
        <v>0.6</v>
      </c>
      <c r="I48" s="0" t="n">
        <v>51339</v>
      </c>
      <c r="J48" s="95" t="n">
        <f aca="false">(F48+E48*$G$3)*(H48) / I48</f>
        <v>0.980638181196805</v>
      </c>
      <c r="K48" s="0" t="n">
        <f aca="false">E48/I48*1000</f>
        <v>0.19173074924057</v>
      </c>
      <c r="L48" s="86" t="n">
        <v>1206.85273574512</v>
      </c>
      <c r="M48" s="86" t="n">
        <v>0.645</v>
      </c>
      <c r="N48" s="0" t="n">
        <v>1893</v>
      </c>
      <c r="O48" s="87" t="n">
        <f aca="false">SUM($L48:$N48)</f>
        <v>3100.49773574512</v>
      </c>
      <c r="P48" s="62" t="n">
        <v>123</v>
      </c>
      <c r="Q48" s="0" t="n">
        <f aca="false">P48*120</f>
        <v>14760</v>
      </c>
      <c r="R48" s="0" t="n">
        <v>16</v>
      </c>
      <c r="S48" s="0" t="n">
        <v>198</v>
      </c>
      <c r="T48" s="87" t="n">
        <f aca="false">((3.5 * R48 + 2.4 * S48 - 7) * 10)/1000</f>
        <v>5.242</v>
      </c>
      <c r="V48" s="0" t="n">
        <f aca="false">W48/8</f>
        <v>0.8125</v>
      </c>
      <c r="W48" s="0" t="n">
        <v>6.5</v>
      </c>
      <c r="X48" s="91" t="n">
        <f aca="false">E48/50</f>
        <v>0.196865298705232</v>
      </c>
      <c r="Y48" s="0" t="n">
        <v>0.585</v>
      </c>
      <c r="Z48" s="86" t="n">
        <v>9.93103448275862</v>
      </c>
      <c r="AA48" s="0" t="n">
        <v>62</v>
      </c>
      <c r="AB48" s="0" t="n">
        <v>22</v>
      </c>
    </row>
    <row r="49" customFormat="false" ht="15" hidden="false" customHeight="false" outlineLevel="0" collapsed="false">
      <c r="A49" s="14" t="n">
        <v>47</v>
      </c>
      <c r="B49" s="86" t="n">
        <v>17.85</v>
      </c>
      <c r="D49" s="0" t="n">
        <v>42</v>
      </c>
      <c r="E49" s="91" t="n">
        <v>9.51914708442124</v>
      </c>
      <c r="F49" s="0" t="n">
        <v>76379</v>
      </c>
      <c r="H49" s="0" t="n">
        <v>0.7</v>
      </c>
      <c r="I49" s="0" t="n">
        <v>54313</v>
      </c>
      <c r="J49" s="95" t="n">
        <f aca="false">(F49+E49*$G$3)*(H49) / I49</f>
        <v>1.03346641105514</v>
      </c>
      <c r="K49" s="0" t="n">
        <f aca="false">E49/I49*1000</f>
        <v>0.175264615919232</v>
      </c>
      <c r="L49" s="86" t="n">
        <v>438.729300048998</v>
      </c>
      <c r="M49" s="86" t="n">
        <v>0.645</v>
      </c>
      <c r="N49" s="0" t="n">
        <v>252</v>
      </c>
      <c r="O49" s="87" t="n">
        <f aca="false">SUM($L49:$N49)</f>
        <v>691.374300048998</v>
      </c>
      <c r="P49" s="62" t="n">
        <v>117</v>
      </c>
      <c r="Q49" s="0" t="n">
        <f aca="false">P49*120</f>
        <v>14040</v>
      </c>
      <c r="R49" s="0" t="n">
        <v>16</v>
      </c>
      <c r="S49" s="0" t="n">
        <v>184</v>
      </c>
      <c r="T49" s="87" t="n">
        <f aca="false">((3.5 * R49 + 2.4 * S49 - 7) * 10)/1000</f>
        <v>4.906</v>
      </c>
      <c r="V49" s="0" t="n">
        <f aca="false">W49/8</f>
        <v>0.4875</v>
      </c>
      <c r="W49" s="0" t="n">
        <v>3.9</v>
      </c>
      <c r="X49" s="91" t="n">
        <f aca="false">E49/50</f>
        <v>0.190382941688425</v>
      </c>
      <c r="Y49" s="0" t="n">
        <v>0.504</v>
      </c>
      <c r="Z49" s="86" t="n">
        <v>17.85</v>
      </c>
      <c r="AA49" s="0" t="n">
        <v>60</v>
      </c>
      <c r="AB49" s="0" t="n">
        <v>25</v>
      </c>
    </row>
    <row r="50" customFormat="false" ht="15" hidden="false" customHeight="false" outlineLevel="0" collapsed="false">
      <c r="A50" s="14" t="n">
        <v>48</v>
      </c>
      <c r="B50" s="86" t="n">
        <v>6</v>
      </c>
      <c r="D50" s="0" t="n">
        <v>73</v>
      </c>
      <c r="E50" s="91" t="n">
        <v>56.8004979769686</v>
      </c>
      <c r="F50" s="0" t="n">
        <v>76391</v>
      </c>
      <c r="H50" s="0" t="n">
        <v>0.8</v>
      </c>
      <c r="I50" s="0" t="n">
        <v>46799</v>
      </c>
      <c r="J50" s="95" t="n">
        <f aca="false">(F50+E50*$G$3)*(H50) / I50</f>
        <v>1.69424473498643</v>
      </c>
      <c r="K50" s="0" t="n">
        <f aca="false">E50/I50*1000</f>
        <v>1.2137117882213</v>
      </c>
      <c r="L50" s="86" t="n">
        <v>268.511908581847</v>
      </c>
      <c r="M50" s="86" t="n">
        <v>0.645</v>
      </c>
      <c r="N50" s="0" t="n">
        <v>63</v>
      </c>
      <c r="O50" s="87" t="n">
        <f aca="false">SUM($L50:$N50)</f>
        <v>332.156908581847</v>
      </c>
      <c r="P50" s="62" t="n">
        <v>113</v>
      </c>
      <c r="Q50" s="0" t="n">
        <f aca="false">P50*120</f>
        <v>13560</v>
      </c>
      <c r="R50" s="0" t="n">
        <v>18</v>
      </c>
      <c r="S50" s="0" t="n">
        <v>162</v>
      </c>
      <c r="T50" s="87" t="n">
        <f aca="false">((3.5 * R50 + 2.4 * S50 - 7) * 10)/1000</f>
        <v>4.448</v>
      </c>
      <c r="V50" s="0" t="n">
        <f aca="false">W50/8</f>
        <v>0.925</v>
      </c>
      <c r="W50" s="0" t="n">
        <v>7.4</v>
      </c>
      <c r="X50" s="91" t="n">
        <f aca="false">E50/50</f>
        <v>1.13600995953937</v>
      </c>
      <c r="Y50" s="0" t="n">
        <v>0.588</v>
      </c>
      <c r="Z50" s="86" t="n">
        <v>6</v>
      </c>
      <c r="AA50" s="0" t="n">
        <v>57</v>
      </c>
      <c r="AB50" s="0" t="n">
        <v>18</v>
      </c>
    </row>
    <row r="51" customFormat="false" ht="15" hidden="false" customHeight="false" outlineLevel="0" collapsed="false">
      <c r="A51" s="14" t="n">
        <v>49</v>
      </c>
      <c r="B51" s="86" t="n">
        <v>4.38461538461538</v>
      </c>
      <c r="D51" s="0" t="n">
        <v>24</v>
      </c>
      <c r="E51" s="91" t="n">
        <v>18.1818181818182</v>
      </c>
      <c r="F51" s="0" t="n">
        <v>82760</v>
      </c>
      <c r="H51" s="0" t="n">
        <v>0.6</v>
      </c>
      <c r="I51" s="0" t="n">
        <v>54966</v>
      </c>
      <c r="J51" s="95" t="n">
        <f aca="false">(F51+E51*$G$3)*(H51) / I51</f>
        <v>0.982782745035774</v>
      </c>
      <c r="K51" s="0" t="n">
        <f aca="false">E51/I51*1000</f>
        <v>0.330782996430851</v>
      </c>
      <c r="L51" s="86" t="n">
        <v>631.235278475692</v>
      </c>
      <c r="M51" s="86" t="n">
        <v>0.645</v>
      </c>
      <c r="N51" s="0" t="n">
        <v>1893</v>
      </c>
      <c r="O51" s="87" t="n">
        <f aca="false">SUM($L51:$N51)</f>
        <v>2524.88027847569</v>
      </c>
      <c r="P51" s="62" t="n">
        <v>113</v>
      </c>
      <c r="Q51" s="0" t="n">
        <f aca="false">P51*120</f>
        <v>13560</v>
      </c>
      <c r="R51" s="0" t="n">
        <v>18</v>
      </c>
      <c r="S51" s="0" t="n">
        <v>160</v>
      </c>
      <c r="T51" s="87" t="n">
        <f aca="false">((3.5 * R51 + 2.4 * S51 - 7) * 10)/1000</f>
        <v>4.4</v>
      </c>
      <c r="V51" s="0" t="n">
        <f aca="false">W51/8</f>
        <v>0.75</v>
      </c>
      <c r="W51" s="0" t="n">
        <v>6</v>
      </c>
      <c r="X51" s="91" t="n">
        <f aca="false">E51/50</f>
        <v>0.363636363636364</v>
      </c>
      <c r="Y51" s="0" t="n">
        <v>0.4</v>
      </c>
      <c r="Z51" s="86" t="n">
        <v>4.38461538461538</v>
      </c>
      <c r="AA51" s="0" t="n">
        <v>44</v>
      </c>
      <c r="AB51" s="0" t="n">
        <v>15</v>
      </c>
    </row>
    <row r="52" customFormat="false" ht="15" hidden="false" customHeight="false" outlineLevel="0" collapsed="false">
      <c r="A52" s="14" t="n">
        <v>50</v>
      </c>
      <c r="B52" s="86" t="n">
        <v>7</v>
      </c>
      <c r="D52" s="0" t="n">
        <v>41</v>
      </c>
      <c r="E52" s="91" t="n">
        <v>34.5466801482979</v>
      </c>
      <c r="F52" s="0" t="n">
        <v>75196</v>
      </c>
      <c r="H52" s="0" t="n">
        <v>0.8</v>
      </c>
      <c r="I52" s="0" t="n">
        <v>48613</v>
      </c>
      <c r="J52" s="95" t="n">
        <f aca="false">(F52+E52*$G$3)*(H52) / I52</f>
        <v>1.46487025378922</v>
      </c>
      <c r="K52" s="0" t="n">
        <f aca="false">E52/I52*1000</f>
        <v>0.710646949340669</v>
      </c>
      <c r="L52" s="86" t="n">
        <v>994.539734406439</v>
      </c>
      <c r="M52" s="86" t="n">
        <v>0.645</v>
      </c>
      <c r="N52" s="0" t="n">
        <v>299</v>
      </c>
      <c r="O52" s="87" t="n">
        <f aca="false">SUM($L52:$N52)</f>
        <v>1294.18473440644</v>
      </c>
      <c r="P52" s="62" t="n">
        <v>110</v>
      </c>
      <c r="Q52" s="0" t="n">
        <f aca="false">P52*120</f>
        <v>13200</v>
      </c>
      <c r="R52" s="0" t="n">
        <v>16</v>
      </c>
      <c r="S52" s="0" t="n">
        <v>173</v>
      </c>
      <c r="T52" s="87" t="n">
        <f aca="false">((3.5 * R52 + 2.4 * S52 - 7) * 10)/1000</f>
        <v>4.642</v>
      </c>
      <c r="V52" s="0" t="n">
        <f aca="false">W52/8</f>
        <v>0.8375</v>
      </c>
      <c r="W52" s="0" t="n">
        <v>6.7</v>
      </c>
      <c r="X52" s="91" t="n">
        <f aca="false">E52/50</f>
        <v>0.690933602965959</v>
      </c>
      <c r="Y52" s="0" t="n">
        <v>0.72</v>
      </c>
      <c r="Z52" s="86" t="n">
        <v>7</v>
      </c>
      <c r="AA52" s="0" t="n">
        <v>59</v>
      </c>
      <c r="AB52" s="0" t="n">
        <v>25</v>
      </c>
    </row>
    <row r="53" customFormat="false" ht="15" hidden="false" customHeight="false" outlineLevel="0" collapsed="false">
      <c r="A53" s="14" t="n">
        <v>51</v>
      </c>
      <c r="B53" s="86" t="n">
        <v>4.31818181818182</v>
      </c>
      <c r="D53" s="0" t="n">
        <v>65</v>
      </c>
      <c r="E53" s="91" t="n">
        <v>69.9888017917133</v>
      </c>
      <c r="F53" s="0" t="n">
        <v>80316</v>
      </c>
      <c r="H53" s="0" t="n">
        <v>0.5</v>
      </c>
      <c r="I53" s="0" t="n">
        <v>42013</v>
      </c>
      <c r="J53" s="95" t="n">
        <f aca="false">(F53+E53*$G$3)*(H53) / I53</f>
        <v>1.28902388209227</v>
      </c>
      <c r="K53" s="0" t="n">
        <f aca="false">E53/I53*1000</f>
        <v>1.66588441177048</v>
      </c>
      <c r="L53" s="86" t="n">
        <v>637.292262005378</v>
      </c>
      <c r="M53" s="86" t="n">
        <v>0.645</v>
      </c>
      <c r="N53" s="0" t="n">
        <v>346</v>
      </c>
      <c r="O53" s="87" t="n">
        <f aca="false">SUM($L53:$N53)</f>
        <v>983.937262005378</v>
      </c>
      <c r="P53" s="62" t="n">
        <v>111</v>
      </c>
      <c r="Q53" s="0" t="n">
        <f aca="false">P53*120</f>
        <v>13320</v>
      </c>
      <c r="R53" s="0" t="n">
        <v>22</v>
      </c>
      <c r="S53" s="0" t="n">
        <v>166</v>
      </c>
      <c r="T53" s="87" t="n">
        <f aca="false">((3.5 * R53 + 2.4 * S53 - 7) * 10)/1000</f>
        <v>4.684</v>
      </c>
      <c r="V53" s="0" t="n">
        <f aca="false">W53/8</f>
        <v>0.8875</v>
      </c>
      <c r="W53" s="0" t="n">
        <v>7.1</v>
      </c>
      <c r="X53" s="91" t="n">
        <f aca="false">E53/50</f>
        <v>1.39977603583427</v>
      </c>
      <c r="Y53" s="0" t="n">
        <v>0.912</v>
      </c>
      <c r="Z53" s="86" t="n">
        <v>4.31818181818182</v>
      </c>
      <c r="AA53" s="0" t="n">
        <v>60</v>
      </c>
      <c r="AB53" s="0" t="n">
        <v>20</v>
      </c>
    </row>
    <row r="54" customFormat="false" ht="15" hidden="false" customHeight="false" outlineLevel="0" collapsed="false">
      <c r="A54" s="14" t="n">
        <v>52</v>
      </c>
      <c r="B54" s="86" t="n">
        <v>3.62068965517242</v>
      </c>
      <c r="D54" s="0" t="n">
        <v>46</v>
      </c>
      <c r="E54" s="91" t="n">
        <v>33.5276967930029</v>
      </c>
      <c r="F54" s="0" t="n">
        <v>80662</v>
      </c>
      <c r="H54" s="0" t="n">
        <v>0.5</v>
      </c>
      <c r="I54" s="0" t="n">
        <v>52365</v>
      </c>
      <c r="J54" s="95" t="n">
        <f aca="false">(F54+E54*$G$3)*(H54) / I54</f>
        <v>0.898243852928494</v>
      </c>
      <c r="K54" s="0" t="n">
        <f aca="false">E54/I54*1000</f>
        <v>0.640269202578114</v>
      </c>
      <c r="L54" s="86" t="n">
        <v>253.001413127413</v>
      </c>
      <c r="M54" s="86" t="n">
        <v>0.645</v>
      </c>
      <c r="N54" s="0" t="n">
        <v>1893</v>
      </c>
      <c r="O54" s="87" t="n">
        <f aca="false">SUM($L54:$N54)</f>
        <v>2146.64641312741</v>
      </c>
      <c r="P54" s="62" t="n">
        <v>125</v>
      </c>
      <c r="Q54" s="0" t="n">
        <f aca="false">P54*120</f>
        <v>15000</v>
      </c>
      <c r="R54" s="0" t="n">
        <v>22</v>
      </c>
      <c r="S54" s="0" t="n">
        <v>183</v>
      </c>
      <c r="T54" s="87" t="n">
        <f aca="false">((3.5 * R54 + 2.4 * S54 - 7) * 10)/1000</f>
        <v>5.092</v>
      </c>
      <c r="V54" s="0" t="n">
        <f aca="false">W54/8</f>
        <v>0.7625</v>
      </c>
      <c r="W54" s="0" t="n">
        <v>6.1</v>
      </c>
      <c r="X54" s="91" t="n">
        <f aca="false">E54/50</f>
        <v>0.670553935860058</v>
      </c>
      <c r="Y54" s="0" t="n">
        <v>0.7</v>
      </c>
      <c r="Z54" s="86" t="n">
        <v>3.62068965517242</v>
      </c>
      <c r="AA54" s="0" t="n">
        <v>64</v>
      </c>
      <c r="AB54" s="0" t="n">
        <v>25</v>
      </c>
    </row>
    <row r="55" customFormat="false" ht="15" hidden="false" customHeight="false" outlineLevel="0" collapsed="false">
      <c r="A55" s="14" t="n">
        <v>53</v>
      </c>
      <c r="B55" s="86" t="n">
        <v>8</v>
      </c>
      <c r="D55" s="0" t="n">
        <v>70</v>
      </c>
      <c r="E55" s="91" t="n">
        <v>48.5959248845847</v>
      </c>
      <c r="F55" s="0" t="n">
        <v>80525</v>
      </c>
      <c r="H55" s="0" t="n">
        <v>0.8</v>
      </c>
      <c r="I55" s="0" t="n">
        <v>49758</v>
      </c>
      <c r="J55" s="95" t="n">
        <f aca="false">(F55+E55*$G$3)*(H55) / I55</f>
        <v>1.60719273208463</v>
      </c>
      <c r="K55" s="0" t="n">
        <f aca="false">E55/I55*1000</f>
        <v>0.97664546172645</v>
      </c>
      <c r="L55" s="86" t="n">
        <v>2149.43677003339</v>
      </c>
      <c r="M55" s="86" t="n">
        <v>0.645</v>
      </c>
      <c r="N55" s="0" t="n">
        <v>1893</v>
      </c>
      <c r="O55" s="87" t="n">
        <f aca="false">SUM($L55:$N55)</f>
        <v>4043.08177003339</v>
      </c>
      <c r="P55" s="62" t="n">
        <v>121</v>
      </c>
      <c r="Q55" s="0" t="n">
        <f aca="false">P55*120</f>
        <v>14520</v>
      </c>
      <c r="R55" s="0" t="n">
        <v>20</v>
      </c>
      <c r="S55" s="0" t="n">
        <v>175</v>
      </c>
      <c r="T55" s="87" t="n">
        <f aca="false">((3.5 * R55 + 2.4 * S55 - 7) * 10)/1000</f>
        <v>4.83</v>
      </c>
      <c r="V55" s="0" t="n">
        <f aca="false">W55/8</f>
        <v>0.95</v>
      </c>
      <c r="W55" s="0" t="n">
        <v>7.6</v>
      </c>
      <c r="X55" s="91" t="n">
        <f aca="false">E55/50</f>
        <v>0.971918497691694</v>
      </c>
      <c r="Y55" s="0" t="n">
        <v>0.945</v>
      </c>
      <c r="Z55" s="86" t="n">
        <v>8</v>
      </c>
      <c r="AA55" s="0" t="n">
        <v>60</v>
      </c>
      <c r="AB55" s="0" t="n">
        <v>22</v>
      </c>
    </row>
    <row r="56" customFormat="false" ht="15" hidden="false" customHeight="false" outlineLevel="0" collapsed="false">
      <c r="A56" s="14" t="n">
        <v>54</v>
      </c>
      <c r="B56" s="86" t="n">
        <v>4.13636363636364</v>
      </c>
      <c r="D56" s="0" t="n">
        <v>59</v>
      </c>
      <c r="E56" s="91" t="n">
        <v>72.3039215686275</v>
      </c>
      <c r="F56" s="0" t="n">
        <v>75507</v>
      </c>
      <c r="H56" s="0" t="n">
        <v>0.7</v>
      </c>
      <c r="I56" s="0" t="n">
        <v>64678</v>
      </c>
      <c r="J56" s="95" t="n">
        <f aca="false">(F56+E56*$G$3)*(H56) / I56</f>
        <v>1.13021426202442</v>
      </c>
      <c r="K56" s="0" t="n">
        <f aca="false">E56/I56*1000</f>
        <v>1.11790595826444</v>
      </c>
      <c r="L56" s="86" t="n">
        <v>1819.05515468158</v>
      </c>
      <c r="M56" s="86" t="n">
        <v>0.645</v>
      </c>
      <c r="N56" s="0" t="n">
        <v>421</v>
      </c>
      <c r="O56" s="87" t="n">
        <f aca="false">SUM($L56:$N56)</f>
        <v>2240.70015468158</v>
      </c>
      <c r="P56" s="62" t="n">
        <v>120</v>
      </c>
      <c r="Q56" s="0" t="n">
        <f aca="false">P56*120</f>
        <v>14400</v>
      </c>
      <c r="R56" s="0" t="n">
        <v>21</v>
      </c>
      <c r="S56" s="0" t="n">
        <v>177</v>
      </c>
      <c r="T56" s="87" t="n">
        <f aca="false">((3.5 * R56 + 2.4 * S56 - 7) * 10)/1000</f>
        <v>4.913</v>
      </c>
      <c r="V56" s="0" t="n">
        <f aca="false">W56/8</f>
        <v>0.95</v>
      </c>
      <c r="W56" s="0" t="n">
        <v>7.6</v>
      </c>
      <c r="X56" s="91" t="n">
        <f aca="false">E56/50</f>
        <v>1.44607843137255</v>
      </c>
      <c r="Y56" s="0" t="n">
        <v>0.484</v>
      </c>
      <c r="Z56" s="86" t="n">
        <v>4.13636363636364</v>
      </c>
      <c r="AA56" s="0" t="n">
        <v>57</v>
      </c>
      <c r="AB56" s="0" t="n">
        <v>17</v>
      </c>
    </row>
    <row r="57" customFormat="false" ht="15" hidden="false" customHeight="false" outlineLevel="0" collapsed="false">
      <c r="A57" s="14" t="n">
        <v>55</v>
      </c>
      <c r="B57" s="86" t="n">
        <v>12.7826086956522</v>
      </c>
      <c r="D57" s="0" t="n">
        <v>59</v>
      </c>
      <c r="E57" s="91" t="n">
        <v>18.5815066767448</v>
      </c>
      <c r="F57" s="0" t="n">
        <v>78098</v>
      </c>
      <c r="H57" s="0" t="n">
        <v>0.7</v>
      </c>
      <c r="I57" s="0" t="n">
        <v>59142</v>
      </c>
      <c r="J57" s="95" t="n">
        <f aca="false">(F57+E57*$G$3)*(H57) / I57</f>
        <v>1.01233339876042</v>
      </c>
      <c r="K57" s="0" t="n">
        <f aca="false">E57/I57*1000</f>
        <v>0.314184617982902</v>
      </c>
      <c r="L57" s="86" t="n">
        <v>1811.87038368911</v>
      </c>
      <c r="M57" s="86" t="n">
        <v>0.645</v>
      </c>
      <c r="N57" s="0" t="n">
        <v>451</v>
      </c>
      <c r="O57" s="87" t="n">
        <f aca="false">SUM($L57:$N57)</f>
        <v>2263.51538368911</v>
      </c>
      <c r="P57" s="62" t="n">
        <v>115</v>
      </c>
      <c r="Q57" s="0" t="n">
        <f aca="false">P57*120</f>
        <v>13800</v>
      </c>
      <c r="R57" s="0" t="n">
        <v>18</v>
      </c>
      <c r="S57" s="0" t="n">
        <v>171</v>
      </c>
      <c r="T57" s="87" t="n">
        <f aca="false">((3.5 * R57 + 2.4 * S57 - 7) * 10)/1000</f>
        <v>4.664</v>
      </c>
      <c r="V57" s="0" t="n">
        <f aca="false">W57/8</f>
        <v>0.8875</v>
      </c>
      <c r="W57" s="0" t="n">
        <v>7.1</v>
      </c>
      <c r="X57" s="91" t="n">
        <f aca="false">E57/50</f>
        <v>0.371630133534895</v>
      </c>
      <c r="Y57" s="0" t="n">
        <v>0.96</v>
      </c>
      <c r="Z57" s="86" t="n">
        <v>12.7826086956522</v>
      </c>
      <c r="AA57" s="0" t="n">
        <v>59</v>
      </c>
      <c r="AB57" s="0" t="n">
        <v>16</v>
      </c>
    </row>
    <row r="58" customFormat="false" ht="15" hidden="false" customHeight="false" outlineLevel="0" collapsed="false">
      <c r="A58" s="14" t="n">
        <v>56</v>
      </c>
      <c r="B58" s="86" t="n">
        <v>3.07692307692308</v>
      </c>
      <c r="D58" s="0" t="n">
        <v>43</v>
      </c>
      <c r="E58" s="91" t="n">
        <v>45.581750339213</v>
      </c>
      <c r="F58" s="0" t="n">
        <v>83414</v>
      </c>
      <c r="H58" s="0" t="n">
        <v>0.5</v>
      </c>
      <c r="I58" s="0" t="n">
        <v>61397</v>
      </c>
      <c r="J58" s="95" t="n">
        <f aca="false">(F58+E58*$G$3)*(H58) / I58</f>
        <v>0.827782303171859</v>
      </c>
      <c r="K58" s="0" t="n">
        <f aca="false">E58/I58*1000</f>
        <v>0.742410058133346</v>
      </c>
      <c r="L58" s="86" t="n">
        <v>1149.56156787729</v>
      </c>
      <c r="M58" s="86" t="n">
        <v>0.645</v>
      </c>
      <c r="N58" s="0" t="n">
        <v>52</v>
      </c>
      <c r="O58" s="87" t="n">
        <f aca="false">SUM($L58:$N58)</f>
        <v>1202.20656787729</v>
      </c>
      <c r="P58" s="62" t="n">
        <v>122</v>
      </c>
      <c r="Q58" s="0" t="n">
        <f aca="false">P58*120</f>
        <v>14640</v>
      </c>
      <c r="R58" s="0" t="n">
        <v>19</v>
      </c>
      <c r="S58" s="0" t="n">
        <v>161</v>
      </c>
      <c r="T58" s="87" t="n">
        <f aca="false">((3.5 * R58 + 2.4 * S58 - 7) * 10)/1000</f>
        <v>4.459</v>
      </c>
      <c r="V58" s="0" t="n">
        <f aca="false">W58/8</f>
        <v>0.8875</v>
      </c>
      <c r="W58" s="0" t="n">
        <v>7.1</v>
      </c>
      <c r="X58" s="91" t="n">
        <f aca="false">E58/50</f>
        <v>0.911635006784261</v>
      </c>
      <c r="Y58" s="0" t="n">
        <v>0.528</v>
      </c>
      <c r="Z58" s="86" t="n">
        <v>3.07692307692308</v>
      </c>
      <c r="AA58" s="0" t="n">
        <v>54</v>
      </c>
      <c r="AB58" s="0" t="n">
        <v>23</v>
      </c>
    </row>
    <row r="59" customFormat="false" ht="15" hidden="false" customHeight="false" outlineLevel="0" collapsed="false">
      <c r="A59" s="14" t="n">
        <v>57</v>
      </c>
      <c r="B59" s="86" t="n">
        <v>6.54545454545455</v>
      </c>
      <c r="D59" s="0" t="n">
        <v>93</v>
      </c>
      <c r="E59" s="91" t="n">
        <v>71.319018404908</v>
      </c>
      <c r="F59" s="0" t="n">
        <v>78602</v>
      </c>
      <c r="H59" s="0" t="n">
        <v>0.6</v>
      </c>
      <c r="I59" s="0" t="n">
        <v>42788</v>
      </c>
      <c r="J59" s="95" t="n">
        <f aca="false">(F59+E59*$G$3)*(H59) / I59</f>
        <v>1.50223811389123</v>
      </c>
      <c r="K59" s="0" t="n">
        <f aca="false">E59/I59*1000</f>
        <v>1.66679953269393</v>
      </c>
      <c r="L59" s="86" t="n">
        <v>703.611889926139</v>
      </c>
      <c r="M59" s="86" t="n">
        <v>0.645</v>
      </c>
      <c r="N59" s="0" t="n">
        <v>1893</v>
      </c>
      <c r="O59" s="87" t="n">
        <f aca="false">SUM($L59:$N59)</f>
        <v>2597.25688992614</v>
      </c>
      <c r="P59" s="62" t="n">
        <v>110</v>
      </c>
      <c r="Q59" s="0" t="n">
        <f aca="false">P59*120</f>
        <v>13200</v>
      </c>
      <c r="R59" s="0" t="n">
        <v>18</v>
      </c>
      <c r="S59" s="0" t="n">
        <v>164</v>
      </c>
      <c r="T59" s="87" t="n">
        <f aca="false">((3.5 * R59 + 2.4 * S59 - 7) * 10)/1000</f>
        <v>4.496</v>
      </c>
      <c r="V59" s="0" t="n">
        <f aca="false">W59/8</f>
        <v>0.5125</v>
      </c>
      <c r="W59" s="0" t="n">
        <v>4.1</v>
      </c>
      <c r="X59" s="91" t="n">
        <f aca="false">E59/50</f>
        <v>1.42638036809816</v>
      </c>
      <c r="Y59" s="0" t="n">
        <v>0.77</v>
      </c>
      <c r="Z59" s="86" t="n">
        <v>6.54545454545455</v>
      </c>
      <c r="AA59" s="0" t="n">
        <v>56</v>
      </c>
      <c r="AB59" s="0" t="n">
        <v>18</v>
      </c>
    </row>
    <row r="60" customFormat="false" ht="15" hidden="false" customHeight="false" outlineLevel="0" collapsed="false">
      <c r="A60" s="14" t="n">
        <v>58</v>
      </c>
      <c r="B60" s="86" t="n">
        <v>5.71428571428572</v>
      </c>
      <c r="D60" s="0" t="n">
        <v>95</v>
      </c>
      <c r="E60" s="91" t="n">
        <v>63.1552355690287</v>
      </c>
      <c r="F60" s="0" t="n">
        <v>75888</v>
      </c>
      <c r="H60" s="0" t="n">
        <v>0.5</v>
      </c>
      <c r="I60" s="0" t="n">
        <v>50886</v>
      </c>
      <c r="J60" s="95" t="n">
        <f aca="false">(F60+E60*$G$3)*(H60) / I60</f>
        <v>0.993889225205474</v>
      </c>
      <c r="K60" s="0" t="n">
        <f aca="false">E60/I60*1000</f>
        <v>1.24111220314092</v>
      </c>
      <c r="L60" s="86" t="n">
        <v>211.655963872832</v>
      </c>
      <c r="M60" s="86" t="n">
        <v>0.645</v>
      </c>
      <c r="N60" s="0" t="n">
        <v>1893</v>
      </c>
      <c r="O60" s="87" t="n">
        <f aca="false">SUM($L60:$N60)</f>
        <v>2105.30096387283</v>
      </c>
      <c r="P60" s="62" t="n">
        <v>113</v>
      </c>
      <c r="Q60" s="0" t="n">
        <f aca="false">P60*120</f>
        <v>13560</v>
      </c>
      <c r="R60" s="0" t="n">
        <v>20</v>
      </c>
      <c r="S60" s="0" t="n">
        <v>195</v>
      </c>
      <c r="T60" s="87" t="n">
        <f aca="false">((3.5 * R60 + 2.4 * S60 - 7) * 10)/1000</f>
        <v>5.31</v>
      </c>
      <c r="V60" s="0" t="n">
        <f aca="false">W60/8</f>
        <v>0.85</v>
      </c>
      <c r="W60" s="0" t="n">
        <v>6.8</v>
      </c>
      <c r="X60" s="91" t="n">
        <f aca="false">E60/50</f>
        <v>1.26310471138057</v>
      </c>
      <c r="Y60" s="0" t="n">
        <v>0.671</v>
      </c>
      <c r="Z60" s="86" t="n">
        <v>5.71428571428572</v>
      </c>
      <c r="AA60" s="0" t="n">
        <v>59</v>
      </c>
      <c r="AB60" s="0" t="n">
        <v>15</v>
      </c>
    </row>
    <row r="61" customFormat="false" ht="15" hidden="false" customHeight="false" outlineLevel="0" collapsed="false">
      <c r="A61" s="14" t="n">
        <v>59</v>
      </c>
      <c r="B61" s="86" t="n">
        <v>8</v>
      </c>
      <c r="D61" s="0" t="n">
        <v>72</v>
      </c>
      <c r="E61" s="91" t="n">
        <v>28.5250188185888</v>
      </c>
      <c r="F61" s="0" t="n">
        <v>80608</v>
      </c>
      <c r="H61" s="0" t="n">
        <v>0.6</v>
      </c>
      <c r="I61" s="0" t="n">
        <v>61312</v>
      </c>
      <c r="J61" s="95" t="n">
        <f aca="false">(F61+E61*$G$3)*(H61) / I61</f>
        <v>0.900489374289883</v>
      </c>
      <c r="K61" s="0" t="n">
        <f aca="false">E61/I61*1000</f>
        <v>0.465243652443059</v>
      </c>
      <c r="L61" s="86" t="n">
        <v>158.409211476726</v>
      </c>
      <c r="M61" s="86" t="n">
        <v>0.645</v>
      </c>
      <c r="N61" s="0" t="n">
        <v>372</v>
      </c>
      <c r="O61" s="87" t="n">
        <f aca="false">SUM($L61:$N61)</f>
        <v>531.054211476726</v>
      </c>
      <c r="P61" s="62" t="n">
        <v>123</v>
      </c>
      <c r="Q61" s="0" t="n">
        <f aca="false">P61*120</f>
        <v>14760</v>
      </c>
      <c r="R61" s="0" t="n">
        <v>19</v>
      </c>
      <c r="S61" s="0" t="n">
        <v>160</v>
      </c>
      <c r="T61" s="87" t="n">
        <f aca="false">((3.5 * R61 + 2.4 * S61 - 7) * 10)/1000</f>
        <v>4.435</v>
      </c>
      <c r="V61" s="0" t="n">
        <f aca="false">W61/8</f>
        <v>0.8125</v>
      </c>
      <c r="W61" s="0" t="n">
        <v>6.5</v>
      </c>
      <c r="X61" s="91" t="n">
        <f aca="false">E61/50</f>
        <v>0.570500376371776</v>
      </c>
      <c r="Y61" s="0" t="n">
        <v>1.065</v>
      </c>
      <c r="Z61" s="86" t="n">
        <v>8</v>
      </c>
      <c r="AA61" s="0" t="n">
        <v>60</v>
      </c>
      <c r="AB61" s="0" t="n">
        <v>17</v>
      </c>
    </row>
    <row r="62" customFormat="false" ht="15" hidden="false" customHeight="false" outlineLevel="0" collapsed="false">
      <c r="A62" s="14" t="n">
        <v>60</v>
      </c>
      <c r="B62" s="86" t="n">
        <v>8.35714285714286</v>
      </c>
      <c r="D62" s="0" t="n">
        <v>112</v>
      </c>
      <c r="E62" s="91" t="n">
        <v>33.6700336700337</v>
      </c>
      <c r="F62" s="0" t="n">
        <v>83320</v>
      </c>
      <c r="H62" s="0" t="n">
        <v>0.6</v>
      </c>
      <c r="I62" s="0" t="n">
        <v>46829</v>
      </c>
      <c r="J62" s="95" t="n">
        <f aca="false">(F62+E62*$G$3)*(H62) / I62</f>
        <v>1.24010352731871</v>
      </c>
      <c r="K62" s="0" t="n">
        <f aca="false">E62/I62*1000</f>
        <v>0.71899962993089</v>
      </c>
      <c r="L62" s="86" t="n">
        <v>442.864901098901</v>
      </c>
      <c r="M62" s="86" t="n">
        <v>0.645</v>
      </c>
      <c r="N62" s="0" t="n">
        <v>63</v>
      </c>
      <c r="O62" s="87" t="n">
        <f aca="false">SUM($L62:$N62)</f>
        <v>506.509901098901</v>
      </c>
      <c r="P62" s="62" t="n">
        <v>119</v>
      </c>
      <c r="Q62" s="0" t="n">
        <f aca="false">P62*120</f>
        <v>14280</v>
      </c>
      <c r="R62" s="0" t="n">
        <v>20</v>
      </c>
      <c r="S62" s="0" t="n">
        <v>171</v>
      </c>
      <c r="T62" s="87" t="n">
        <f aca="false">((3.5 * R62 + 2.4 * S62 - 7) * 10)/1000</f>
        <v>4.734</v>
      </c>
      <c r="V62" s="0" t="n">
        <f aca="false">W62/8</f>
        <v>0.7</v>
      </c>
      <c r="W62" s="0" t="n">
        <v>5.6</v>
      </c>
      <c r="X62" s="91" t="n">
        <f aca="false">E62/50</f>
        <v>0.673400673400673</v>
      </c>
      <c r="Y62" s="0" t="n">
        <v>0.54</v>
      </c>
      <c r="Z62" s="86" t="n">
        <v>8.35714285714286</v>
      </c>
      <c r="AA62" s="0" t="n">
        <v>43</v>
      </c>
      <c r="AB62" s="0" t="n">
        <v>22</v>
      </c>
    </row>
    <row r="63" customFormat="false" ht="15" hidden="false" customHeight="false" outlineLevel="0" collapsed="false">
      <c r="A63" s="14" t="n">
        <v>61</v>
      </c>
      <c r="B63" s="86" t="n">
        <v>3.11111111111111</v>
      </c>
      <c r="D63" s="0" t="n">
        <v>33</v>
      </c>
      <c r="E63" s="91" t="n">
        <v>46.054008792129</v>
      </c>
      <c r="F63" s="0" t="n">
        <v>80083</v>
      </c>
      <c r="H63" s="0" t="n">
        <v>0.7</v>
      </c>
      <c r="I63" s="0" t="n">
        <v>41115</v>
      </c>
      <c r="J63" s="95" t="n">
        <f aca="false">(F63+E63*$G$3)*(H63) / I63</f>
        <v>1.67708190348525</v>
      </c>
      <c r="K63" s="0" t="n">
        <f aca="false">E63/I63*1000</f>
        <v>1.12012668836505</v>
      </c>
      <c r="L63" s="86" t="n">
        <v>789.132938921651</v>
      </c>
      <c r="M63" s="86" t="n">
        <v>0.645</v>
      </c>
      <c r="N63" s="0" t="n">
        <v>79</v>
      </c>
      <c r="O63" s="87" t="n">
        <f aca="false">SUM($L63:$N63)</f>
        <v>868.777938921651</v>
      </c>
      <c r="P63" s="62" t="n">
        <v>116</v>
      </c>
      <c r="Q63" s="0" t="n">
        <f aca="false">P63*120</f>
        <v>13920</v>
      </c>
      <c r="R63" s="0" t="n">
        <v>17</v>
      </c>
      <c r="S63" s="0" t="n">
        <v>187</v>
      </c>
      <c r="T63" s="87" t="n">
        <f aca="false">((3.5 * R63 + 2.4 * S63 - 7) * 10)/1000</f>
        <v>5.013</v>
      </c>
      <c r="V63" s="0" t="n">
        <f aca="false">W63/8</f>
        <v>0.8875</v>
      </c>
      <c r="W63" s="0" t="n">
        <v>7.1</v>
      </c>
      <c r="X63" s="91" t="n">
        <f aca="false">E63/50</f>
        <v>0.921080175842579</v>
      </c>
      <c r="Y63" s="0" t="n">
        <v>0.357</v>
      </c>
      <c r="Z63" s="86" t="n">
        <v>3.11111111111111</v>
      </c>
      <c r="AA63" s="0" t="n">
        <v>40</v>
      </c>
      <c r="AB63" s="0" t="n">
        <v>20</v>
      </c>
    </row>
    <row r="64" customFormat="false" ht="15" hidden="false" customHeight="false" outlineLevel="0" collapsed="false">
      <c r="A64" s="14" t="n">
        <v>62</v>
      </c>
      <c r="B64" s="86" t="n">
        <v>3.81818181818182</v>
      </c>
      <c r="D64" s="0" t="n">
        <v>84</v>
      </c>
      <c r="E64" s="91" t="n">
        <v>164.248562825075</v>
      </c>
      <c r="F64" s="0" t="n">
        <v>79718</v>
      </c>
      <c r="H64" s="0" t="n">
        <v>0.7</v>
      </c>
      <c r="I64" s="0" t="n">
        <v>54863</v>
      </c>
      <c r="J64" s="95" t="n">
        <f aca="false">(F64+E64*$G$3)*(H64) / I64</f>
        <v>1.85538883384104</v>
      </c>
      <c r="K64" s="0" t="n">
        <f aca="false">E64/I64*1000</f>
        <v>2.99379477653565</v>
      </c>
      <c r="L64" s="86" t="n">
        <v>1582.19824681878</v>
      </c>
      <c r="M64" s="86" t="n">
        <v>0.645</v>
      </c>
      <c r="N64" s="0" t="n">
        <v>50</v>
      </c>
      <c r="O64" s="87" t="n">
        <f aca="false">SUM($L64:$N64)</f>
        <v>1632.84324681878</v>
      </c>
      <c r="P64" s="62" t="n">
        <v>111</v>
      </c>
      <c r="Q64" s="0" t="n">
        <f aca="false">P64*120</f>
        <v>13320</v>
      </c>
      <c r="R64" s="0" t="n">
        <v>22</v>
      </c>
      <c r="S64" s="0" t="n">
        <v>189</v>
      </c>
      <c r="T64" s="87" t="n">
        <f aca="false">((3.5 * R64 + 2.4 * S64 - 7) * 10)/1000</f>
        <v>5.236</v>
      </c>
      <c r="V64" s="0" t="n">
        <f aca="false">W64/8</f>
        <v>0.7875</v>
      </c>
      <c r="W64" s="0" t="n">
        <v>6.3</v>
      </c>
      <c r="X64" s="91" t="n">
        <f aca="false">E64/50</f>
        <v>3.28497125650151</v>
      </c>
      <c r="Y64" s="0" t="n">
        <v>0.638</v>
      </c>
      <c r="Z64" s="86" t="n">
        <v>3.81818181818182</v>
      </c>
      <c r="AA64" s="0" t="n">
        <v>45</v>
      </c>
      <c r="AB64" s="0" t="n">
        <v>17</v>
      </c>
    </row>
    <row r="65" customFormat="false" ht="15" hidden="false" customHeight="false" outlineLevel="0" collapsed="false">
      <c r="A65" s="14" t="n">
        <v>63</v>
      </c>
      <c r="B65" s="86" t="n">
        <v>12.962962962963</v>
      </c>
      <c r="D65" s="0" t="n">
        <v>107</v>
      </c>
      <c r="E65" s="91" t="n">
        <v>29.2591154449847</v>
      </c>
      <c r="F65" s="0" t="n">
        <v>75744</v>
      </c>
      <c r="H65" s="0" t="n">
        <v>0.7</v>
      </c>
      <c r="I65" s="0" t="n">
        <v>64997</v>
      </c>
      <c r="J65" s="95" t="n">
        <f aca="false">(F65+E65*$G$3)*(H65) / I65</f>
        <v>0.941787349025274</v>
      </c>
      <c r="K65" s="0" t="n">
        <f aca="false">E65/I65*1000</f>
        <v>0.450161014277346</v>
      </c>
      <c r="L65" s="86" t="n">
        <v>196.912295812697</v>
      </c>
      <c r="M65" s="86" t="n">
        <v>0.645</v>
      </c>
      <c r="N65" s="0" t="n">
        <v>99</v>
      </c>
      <c r="O65" s="87" t="n">
        <f aca="false">SUM($L65:$N65)</f>
        <v>296.557295812697</v>
      </c>
      <c r="P65" s="62" t="n">
        <v>111</v>
      </c>
      <c r="Q65" s="0" t="n">
        <f aca="false">P65*120</f>
        <v>13320</v>
      </c>
      <c r="R65" s="0" t="n">
        <v>18</v>
      </c>
      <c r="S65" s="0" t="n">
        <v>196</v>
      </c>
      <c r="T65" s="87" t="n">
        <f aca="false">((3.5 * R65 + 2.4 * S65 - 7) * 10)/1000</f>
        <v>5.264</v>
      </c>
      <c r="V65" s="0" t="n">
        <f aca="false">W65/8</f>
        <v>0.475</v>
      </c>
      <c r="W65" s="0" t="n">
        <v>3.8</v>
      </c>
      <c r="X65" s="91" t="n">
        <f aca="false">E65/50</f>
        <v>0.585182308899693</v>
      </c>
      <c r="Y65" s="0" t="n">
        <v>0.594</v>
      </c>
      <c r="Z65" s="86" t="n">
        <v>12.962962962963</v>
      </c>
      <c r="AA65" s="0" t="n">
        <v>43</v>
      </c>
      <c r="AB65" s="0" t="n">
        <v>17</v>
      </c>
    </row>
    <row r="66" customFormat="false" ht="15" hidden="false" customHeight="false" outlineLevel="0" collapsed="false">
      <c r="A66" s="14" t="n">
        <v>64</v>
      </c>
      <c r="B66" s="86" t="n">
        <v>14.3181818181818</v>
      </c>
      <c r="D66" s="0" t="n">
        <v>53</v>
      </c>
      <c r="E66" s="91" t="n">
        <v>14.197696222877</v>
      </c>
      <c r="F66" s="0" t="n">
        <v>75154</v>
      </c>
      <c r="H66" s="0" t="n">
        <v>0.7</v>
      </c>
      <c r="I66" s="0" t="n">
        <v>63712</v>
      </c>
      <c r="J66" s="95" t="n">
        <f aca="false">(F66+E66*$G$3)*(H66) / I66</f>
        <v>0.888108283249711</v>
      </c>
      <c r="K66" s="0" t="n">
        <f aca="false">E66/I66*1000</f>
        <v>0.222841791544404</v>
      </c>
      <c r="L66" s="86" t="n">
        <v>1146.22333333333</v>
      </c>
      <c r="M66" s="86" t="n">
        <v>0.645</v>
      </c>
      <c r="N66" s="0" t="n">
        <v>272</v>
      </c>
      <c r="O66" s="87" t="n">
        <f aca="false">SUM($L66:$N66)</f>
        <v>1418.86833333333</v>
      </c>
      <c r="P66" s="62" t="n">
        <v>120</v>
      </c>
      <c r="Q66" s="0" t="n">
        <f aca="false">P66*120</f>
        <v>14400</v>
      </c>
      <c r="R66" s="0" t="n">
        <v>19</v>
      </c>
      <c r="S66" s="0" t="n">
        <v>189</v>
      </c>
      <c r="T66" s="87" t="n">
        <f aca="false">((3.5 * R66 + 2.4 * S66 - 7) * 10)/1000</f>
        <v>5.131</v>
      </c>
      <c r="V66" s="0" t="n">
        <f aca="false">W66/8</f>
        <v>0.7125</v>
      </c>
      <c r="W66" s="0" t="n">
        <v>5.7</v>
      </c>
      <c r="X66" s="91" t="n">
        <f aca="false">E66/50</f>
        <v>0.283953924457541</v>
      </c>
      <c r="Y66" s="0" t="n">
        <v>0.767</v>
      </c>
      <c r="Z66" s="86" t="n">
        <v>14.3181818181818</v>
      </c>
      <c r="AA66" s="0" t="n">
        <v>55</v>
      </c>
      <c r="AB66" s="0" t="n">
        <v>25</v>
      </c>
    </row>
    <row r="67" customFormat="false" ht="15" hidden="false" customHeight="false" outlineLevel="0" collapsed="false">
      <c r="A67" s="14" t="n">
        <v>65</v>
      </c>
      <c r="B67" s="86" t="n">
        <v>2.22222222222222</v>
      </c>
      <c r="D67" s="0" t="n">
        <v>-5</v>
      </c>
      <c r="E67" s="91" t="n">
        <v>-11.6103564379426</v>
      </c>
      <c r="F67" s="0" t="n">
        <v>77607</v>
      </c>
      <c r="H67" s="0" t="n">
        <v>0.5</v>
      </c>
      <c r="I67" s="0" t="n">
        <v>56937</v>
      </c>
      <c r="J67" s="95" t="n">
        <f aca="false">(F67+E67*$G$3)*(H67) / I67</f>
        <v>0.640733243978634</v>
      </c>
      <c r="K67" s="0" t="n">
        <f aca="false">E67/I67*1000</f>
        <v>-0.203915844493785</v>
      </c>
      <c r="L67" s="86" t="n">
        <v>1109.74787317283</v>
      </c>
      <c r="M67" s="86" t="n">
        <v>0.645</v>
      </c>
      <c r="N67" s="0" t="n">
        <v>223</v>
      </c>
      <c r="O67" s="87" t="n">
        <f aca="false">SUM($L67:$N67)</f>
        <v>1333.39287317283</v>
      </c>
      <c r="P67" s="62" t="n">
        <v>122</v>
      </c>
      <c r="Q67" s="0" t="n">
        <f aca="false">P67*120</f>
        <v>14640</v>
      </c>
      <c r="R67" s="0" t="n">
        <v>20</v>
      </c>
      <c r="S67" s="0" t="n">
        <v>173</v>
      </c>
      <c r="T67" s="87" t="n">
        <f aca="false">((3.5 * R67 + 2.4 * S67 - 7) * 10)/1000</f>
        <v>4.782</v>
      </c>
      <c r="V67" s="0" t="n">
        <f aca="false">W67/8</f>
        <v>0.5375</v>
      </c>
      <c r="W67" s="0" t="n">
        <v>4.3</v>
      </c>
      <c r="X67" s="91" t="n">
        <f aca="false">E67/50</f>
        <v>-0.232207128758853</v>
      </c>
      <c r="Y67" s="0" t="n">
        <v>0.705</v>
      </c>
      <c r="Z67" s="86" t="n">
        <v>2.22222222222222</v>
      </c>
      <c r="AA67" s="0" t="n">
        <v>51</v>
      </c>
      <c r="AB67" s="0" t="n">
        <v>17</v>
      </c>
    </row>
    <row r="68" customFormat="false" ht="15" hidden="false" customHeight="false" outlineLevel="0" collapsed="false">
      <c r="A68" s="14" t="n">
        <v>66</v>
      </c>
      <c r="B68" s="86" t="n">
        <v>14.7</v>
      </c>
      <c r="D68" s="0" t="n">
        <v>88</v>
      </c>
      <c r="E68" s="91" t="n">
        <v>24.0259917547165</v>
      </c>
      <c r="F68" s="0" t="n">
        <v>84994</v>
      </c>
      <c r="H68" s="0" t="n">
        <v>0.6</v>
      </c>
      <c r="I68" s="0" t="n">
        <v>51444</v>
      </c>
      <c r="J68" s="95" t="n">
        <f aca="false">(F68+E68*$G$3)*(H68) / I68</f>
        <v>1.10338694543838</v>
      </c>
      <c r="K68" s="0" t="n">
        <f aca="false">E68/I68*1000</f>
        <v>0.467031952311571</v>
      </c>
      <c r="L68" s="86" t="n">
        <v>671.41358532053</v>
      </c>
      <c r="M68" s="86" t="n">
        <v>0.645</v>
      </c>
      <c r="N68" s="0" t="n">
        <v>221</v>
      </c>
      <c r="O68" s="87" t="n">
        <f aca="false">SUM($L68:$N68)</f>
        <v>893.05858532053</v>
      </c>
      <c r="P68" s="62" t="n">
        <v>118</v>
      </c>
      <c r="Q68" s="0" t="n">
        <f aca="false">P68*120</f>
        <v>14160</v>
      </c>
      <c r="R68" s="0" t="n">
        <v>17</v>
      </c>
      <c r="S68" s="0" t="n">
        <v>175</v>
      </c>
      <c r="T68" s="87" t="n">
        <f aca="false">((3.5 * R68 + 2.4 * S68 - 7) * 10)/1000</f>
        <v>4.725</v>
      </c>
      <c r="V68" s="0" t="n">
        <f aca="false">W68/8</f>
        <v>0.4375</v>
      </c>
      <c r="W68" s="0" t="n">
        <v>3.5</v>
      </c>
      <c r="X68" s="91" t="n">
        <f aca="false">E68/50</f>
        <v>0.480519835094329</v>
      </c>
      <c r="Y68" s="0" t="n">
        <v>0.69</v>
      </c>
      <c r="Z68" s="86" t="n">
        <v>14.7</v>
      </c>
      <c r="AA68" s="0" t="n">
        <v>56</v>
      </c>
      <c r="AB68" s="0" t="n">
        <v>24</v>
      </c>
    </row>
    <row r="69" customFormat="false" ht="15" hidden="false" customHeight="false" outlineLevel="0" collapsed="false">
      <c r="A69" s="14" t="n">
        <v>67</v>
      </c>
      <c r="B69" s="86" t="n">
        <v>4.13636363636364</v>
      </c>
      <c r="D69" s="0" t="n">
        <v>43</v>
      </c>
      <c r="E69" s="91" t="n">
        <v>94.5138034112889</v>
      </c>
      <c r="F69" s="0" t="n">
        <v>77275</v>
      </c>
      <c r="H69" s="0" t="n">
        <v>0.7</v>
      </c>
      <c r="I69" s="0" t="n">
        <v>61691</v>
      </c>
      <c r="J69" s="95" t="n">
        <f aca="false">(F69+E69*$G$3)*(H69) / I69</f>
        <v>1.30580416843885</v>
      </c>
      <c r="K69" s="0" t="n">
        <f aca="false">E69/I69*1000</f>
        <v>1.53205173220225</v>
      </c>
      <c r="L69" s="86" t="n">
        <v>1171.86299493321</v>
      </c>
      <c r="M69" s="86" t="n">
        <v>0.645</v>
      </c>
      <c r="N69" s="0" t="n">
        <v>58</v>
      </c>
      <c r="O69" s="87" t="n">
        <f aca="false">SUM($L69:$N69)</f>
        <v>1230.50799493321</v>
      </c>
      <c r="P69" s="62" t="n">
        <v>122</v>
      </c>
      <c r="Q69" s="0" t="n">
        <f aca="false">P69*120</f>
        <v>14640</v>
      </c>
      <c r="R69" s="0" t="n">
        <v>22</v>
      </c>
      <c r="S69" s="0" t="n">
        <v>163</v>
      </c>
      <c r="T69" s="87" t="n">
        <f aca="false">((3.5 * R69 + 2.4 * S69 - 7) * 10)/1000</f>
        <v>4.612</v>
      </c>
      <c r="V69" s="0" t="n">
        <f aca="false">W69/8</f>
        <v>0.475</v>
      </c>
      <c r="W69" s="0" t="n">
        <v>3.8</v>
      </c>
      <c r="X69" s="91" t="n">
        <f aca="false">E69/50</f>
        <v>1.89027606822578</v>
      </c>
      <c r="Y69" s="0" t="n">
        <v>0.816</v>
      </c>
      <c r="Z69" s="86" t="n">
        <v>4.13636363636364</v>
      </c>
      <c r="AA69" s="0" t="n">
        <v>62</v>
      </c>
      <c r="AB69" s="0" t="n">
        <v>24</v>
      </c>
    </row>
    <row r="70" customFormat="false" ht="15" hidden="false" customHeight="false" outlineLevel="0" collapsed="false">
      <c r="A70" s="14" t="n">
        <v>68</v>
      </c>
      <c r="B70" s="86" t="n">
        <v>7.96296296296296</v>
      </c>
      <c r="D70" s="0" t="n">
        <v>80</v>
      </c>
      <c r="E70" s="91" t="n">
        <v>24.0833283159733</v>
      </c>
      <c r="F70" s="0" t="n">
        <v>84764</v>
      </c>
      <c r="H70" s="0" t="n">
        <v>0.5</v>
      </c>
      <c r="I70" s="0" t="n">
        <v>47714</v>
      </c>
      <c r="J70" s="95" t="n">
        <f aca="false">(F70+E70*$G$3)*(H70) / I70</f>
        <v>0.98919951509399</v>
      </c>
      <c r="K70" s="0" t="n">
        <f aca="false">E70/I70*1000</f>
        <v>0.504743436223609</v>
      </c>
      <c r="L70" s="86" t="n">
        <v>1489.5657488626</v>
      </c>
      <c r="M70" s="86" t="n">
        <v>0.645</v>
      </c>
      <c r="N70" s="0" t="n">
        <v>1893</v>
      </c>
      <c r="O70" s="87" t="n">
        <f aca="false">SUM($L70:$N70)</f>
        <v>3383.2107488626</v>
      </c>
      <c r="P70" s="62" t="n">
        <v>112</v>
      </c>
      <c r="Q70" s="0" t="n">
        <f aca="false">P70*120</f>
        <v>13440</v>
      </c>
      <c r="R70" s="0" t="n">
        <v>16</v>
      </c>
      <c r="S70" s="0" t="n">
        <v>168</v>
      </c>
      <c r="T70" s="87" t="n">
        <f aca="false">((3.5 * R70 + 2.4 * S70 - 7) * 10)/1000</f>
        <v>4.522</v>
      </c>
      <c r="V70" s="0" t="n">
        <f aca="false">W70/8</f>
        <v>0.5375</v>
      </c>
      <c r="W70" s="0" t="n">
        <v>4.3</v>
      </c>
      <c r="X70" s="91" t="n">
        <f aca="false">E70/50</f>
        <v>0.481666566319465</v>
      </c>
      <c r="Y70" s="0" t="n">
        <v>0.392</v>
      </c>
      <c r="Z70" s="86" t="n">
        <v>7.96296296296296</v>
      </c>
      <c r="AA70" s="0" t="n">
        <v>48</v>
      </c>
      <c r="AB70" s="0" t="n">
        <v>25</v>
      </c>
    </row>
    <row r="71" customFormat="false" ht="15" hidden="false" customHeight="false" outlineLevel="0" collapsed="false">
      <c r="A71" s="14" t="n">
        <v>69</v>
      </c>
      <c r="B71" s="86" t="n">
        <v>9.81481481481481</v>
      </c>
      <c r="D71" s="0" t="n">
        <v>25</v>
      </c>
      <c r="E71" s="91" t="n">
        <v>5.86449727183587</v>
      </c>
      <c r="F71" s="0" t="n">
        <v>78184</v>
      </c>
      <c r="H71" s="0" t="n">
        <v>0.5</v>
      </c>
      <c r="I71" s="0" t="n">
        <v>56000</v>
      </c>
      <c r="J71" s="95" t="n">
        <f aca="false">(F71+E71*$G$3)*(H71) / I71</f>
        <v>0.719016061685128</v>
      </c>
      <c r="K71" s="0" t="n">
        <f aca="false">E71/I71*1000</f>
        <v>0.104723165568498</v>
      </c>
      <c r="L71" s="86" t="n">
        <v>680.318864097746</v>
      </c>
      <c r="M71" s="86" t="n">
        <v>0.645</v>
      </c>
      <c r="N71" s="0" t="n">
        <v>1893</v>
      </c>
      <c r="O71" s="87" t="n">
        <f aca="false">SUM($L71:$N71)</f>
        <v>2573.96386409775</v>
      </c>
      <c r="P71" s="62" t="n">
        <v>123</v>
      </c>
      <c r="Q71" s="0" t="n">
        <f aca="false">P71*120</f>
        <v>14760</v>
      </c>
      <c r="R71" s="0" t="n">
        <v>19</v>
      </c>
      <c r="S71" s="0" t="n">
        <v>189</v>
      </c>
      <c r="T71" s="87" t="n">
        <f aca="false">((3.5 * R71 + 2.4 * S71 - 7) * 10)/1000</f>
        <v>5.131</v>
      </c>
      <c r="V71" s="0" t="n">
        <f aca="false">W71/8</f>
        <v>0.7125</v>
      </c>
      <c r="W71" s="0" t="n">
        <v>5.7</v>
      </c>
      <c r="X71" s="91" t="n">
        <f aca="false">E71/50</f>
        <v>0.117289945436717</v>
      </c>
      <c r="Y71" s="0" t="n">
        <v>0.994</v>
      </c>
      <c r="Z71" s="86" t="n">
        <v>9.81481481481481</v>
      </c>
      <c r="AA71" s="0" t="n">
        <v>41</v>
      </c>
      <c r="AB71" s="0" t="n">
        <v>25</v>
      </c>
    </row>
    <row r="72" customFormat="false" ht="15" hidden="false" customHeight="false" outlineLevel="0" collapsed="false">
      <c r="A72" s="14" t="n">
        <v>70</v>
      </c>
      <c r="B72" s="86" t="n">
        <v>6.11111111111111</v>
      </c>
      <c r="D72" s="0" t="n">
        <v>69</v>
      </c>
      <c r="E72" s="91" t="n">
        <v>35.9599749843652</v>
      </c>
      <c r="F72" s="0" t="n">
        <v>83574</v>
      </c>
      <c r="H72" s="0" t="n">
        <v>0.5</v>
      </c>
      <c r="I72" s="0" t="n">
        <v>44797</v>
      </c>
      <c r="J72" s="95" t="n">
        <f aca="false">(F72+E72*$G$3)*(H72) / I72</f>
        <v>1.09335435401641</v>
      </c>
      <c r="K72" s="0" t="n">
        <f aca="false">E72/I72*1000</f>
        <v>0.802731767403291</v>
      </c>
      <c r="L72" s="86" t="n">
        <v>202.606359155222</v>
      </c>
      <c r="M72" s="86" t="n">
        <v>0.645</v>
      </c>
      <c r="N72" s="0" t="n">
        <v>1893</v>
      </c>
      <c r="O72" s="87" t="n">
        <f aca="false">SUM($L72:$N72)</f>
        <v>2096.25135915522</v>
      </c>
      <c r="P72" s="62" t="n">
        <v>124</v>
      </c>
      <c r="Q72" s="0" t="n">
        <f aca="false">P72*120</f>
        <v>14880</v>
      </c>
      <c r="R72" s="0" t="n">
        <v>22</v>
      </c>
      <c r="S72" s="0" t="n">
        <v>195</v>
      </c>
      <c r="T72" s="87" t="n">
        <f aca="false">((3.5 * R72 + 2.4 * S72 - 7) * 10)/1000</f>
        <v>5.38</v>
      </c>
      <c r="V72" s="0" t="n">
        <f aca="false">W72/8</f>
        <v>0.9375</v>
      </c>
      <c r="W72" s="0" t="n">
        <v>7.5</v>
      </c>
      <c r="X72" s="91" t="n">
        <f aca="false">E72/50</f>
        <v>0.719199499687305</v>
      </c>
      <c r="Y72" s="0" t="n">
        <v>1.168</v>
      </c>
      <c r="Z72" s="86" t="n">
        <v>6.11111111111111</v>
      </c>
      <c r="AA72" s="0" t="n">
        <v>44</v>
      </c>
      <c r="AB72" s="0" t="n">
        <v>19</v>
      </c>
    </row>
    <row r="73" customFormat="false" ht="15" hidden="false" customHeight="false" outlineLevel="0" collapsed="false">
      <c r="A73" s="14" t="n">
        <v>71</v>
      </c>
      <c r="B73" s="86" t="n">
        <v>11.5862068965517</v>
      </c>
      <c r="D73" s="0" t="n">
        <v>119</v>
      </c>
      <c r="E73" s="91" t="n">
        <v>29.0883846902209</v>
      </c>
      <c r="F73" s="0" t="n">
        <v>76317</v>
      </c>
      <c r="H73" s="0" t="n">
        <v>0.6</v>
      </c>
      <c r="I73" s="0" t="n">
        <v>45053</v>
      </c>
      <c r="J73" s="95" t="n">
        <f aca="false">(F73+E73*$G$3)*(H73) / I73</f>
        <v>1.17131849878261</v>
      </c>
      <c r="K73" s="0" t="n">
        <f aca="false">E73/I73*1000</f>
        <v>0.645648118665148</v>
      </c>
      <c r="L73" s="86" t="n">
        <v>221.98784996204</v>
      </c>
      <c r="M73" s="86" t="n">
        <v>0.645</v>
      </c>
      <c r="N73" s="0" t="n">
        <v>65</v>
      </c>
      <c r="O73" s="87" t="n">
        <f aca="false">SUM($L73:$N73)</f>
        <v>287.63284996204</v>
      </c>
      <c r="P73" s="62" t="n">
        <v>120</v>
      </c>
      <c r="Q73" s="0" t="n">
        <f aca="false">P73*120</f>
        <v>14400</v>
      </c>
      <c r="R73" s="0" t="n">
        <v>20</v>
      </c>
      <c r="S73" s="0" t="n">
        <v>180</v>
      </c>
      <c r="T73" s="87" t="n">
        <f aca="false">((3.5 * R73 + 2.4 * S73 - 7) * 10)/1000</f>
        <v>4.95</v>
      </c>
      <c r="V73" s="0" t="n">
        <f aca="false">W73/8</f>
        <v>0.55</v>
      </c>
      <c r="W73" s="0" t="n">
        <v>4.4</v>
      </c>
      <c r="X73" s="91" t="n">
        <f aca="false">E73/50</f>
        <v>0.581767693804419</v>
      </c>
      <c r="Y73" s="0" t="n">
        <v>0.611</v>
      </c>
      <c r="Z73" s="86" t="n">
        <v>11.5862068965517</v>
      </c>
      <c r="AA73" s="0" t="n">
        <v>60</v>
      </c>
      <c r="AB73" s="0" t="n">
        <v>17</v>
      </c>
    </row>
    <row r="74" customFormat="false" ht="15" hidden="false" customHeight="false" outlineLevel="0" collapsed="false">
      <c r="A74" s="14" t="n">
        <v>72</v>
      </c>
      <c r="B74" s="86" t="n">
        <v>18.0740740740741</v>
      </c>
      <c r="D74" s="0" t="n">
        <v>11</v>
      </c>
      <c r="E74" s="91" t="n">
        <v>2.196055883633</v>
      </c>
      <c r="F74" s="0" t="n">
        <v>82761</v>
      </c>
      <c r="H74" s="0" t="n">
        <v>0.8</v>
      </c>
      <c r="I74" s="0" t="n">
        <v>40338</v>
      </c>
      <c r="J74" s="95" t="n">
        <f aca="false">(F74+E74*$G$3)*(H74) / I74</f>
        <v>1.65877182514658</v>
      </c>
      <c r="K74" s="0" t="n">
        <f aca="false">E74/I74*1000</f>
        <v>0.0544413675351529</v>
      </c>
      <c r="L74" s="86" t="n">
        <v>599.272413519669</v>
      </c>
      <c r="M74" s="86" t="n">
        <v>0.645</v>
      </c>
      <c r="N74" s="0" t="n">
        <v>93</v>
      </c>
      <c r="O74" s="87" t="n">
        <f aca="false">SUM($L74:$N74)</f>
        <v>692.917413519669</v>
      </c>
      <c r="P74" s="62" t="n">
        <v>114</v>
      </c>
      <c r="Q74" s="0" t="n">
        <f aca="false">P74*120</f>
        <v>13680</v>
      </c>
      <c r="R74" s="0" t="n">
        <v>16</v>
      </c>
      <c r="S74" s="0" t="n">
        <v>194</v>
      </c>
      <c r="T74" s="87" t="n">
        <f aca="false">((3.5 * R74 + 2.4 * S74 - 7) * 10)/1000</f>
        <v>5.146</v>
      </c>
      <c r="V74" s="0" t="n">
        <f aca="false">W74/8</f>
        <v>0.525</v>
      </c>
      <c r="W74" s="0" t="n">
        <v>4.2</v>
      </c>
      <c r="X74" s="91" t="n">
        <f aca="false">E74/50</f>
        <v>0.0439211176726599</v>
      </c>
      <c r="Y74" s="0" t="n">
        <v>0.714</v>
      </c>
      <c r="Z74" s="86" t="n">
        <v>18.0740740740741</v>
      </c>
      <c r="AA74" s="0" t="n">
        <v>42</v>
      </c>
      <c r="AB74" s="0" t="n">
        <v>25</v>
      </c>
    </row>
    <row r="75" customFormat="false" ht="15" hidden="false" customHeight="false" outlineLevel="0" collapsed="false">
      <c r="A75" s="14" t="n">
        <v>73</v>
      </c>
      <c r="B75" s="86" t="n">
        <v>2.30769230769231</v>
      </c>
      <c r="D75" s="0" t="n">
        <v>31</v>
      </c>
      <c r="E75" s="91" t="n">
        <v>121.951219512195</v>
      </c>
      <c r="F75" s="0" t="n">
        <v>83981</v>
      </c>
      <c r="H75" s="0" t="n">
        <v>0.6</v>
      </c>
      <c r="I75" s="0" t="n">
        <v>55141</v>
      </c>
      <c r="J75" s="95" t="n">
        <f aca="false">(F75+E75*$G$3)*(H75) / I75</f>
        <v>1.44460370111037</v>
      </c>
      <c r="K75" s="0" t="n">
        <f aca="false">E75/I75*1000</f>
        <v>2.21162509769854</v>
      </c>
      <c r="L75" s="86" t="n">
        <v>725.702374881964</v>
      </c>
      <c r="M75" s="86" t="n">
        <v>0.645</v>
      </c>
      <c r="N75" s="0" t="n">
        <v>1893</v>
      </c>
      <c r="O75" s="87" t="n">
        <f aca="false">SUM($L75:$N75)</f>
        <v>2619.34737488196</v>
      </c>
      <c r="P75" s="62" t="n">
        <v>122</v>
      </c>
      <c r="Q75" s="0" t="n">
        <f aca="false">P75*120</f>
        <v>14640</v>
      </c>
      <c r="R75" s="0" t="n">
        <v>21</v>
      </c>
      <c r="S75" s="0" t="n">
        <v>168</v>
      </c>
      <c r="T75" s="87" t="n">
        <f aca="false">((3.5 * R75 + 2.4 * S75 - 7) * 10)/1000</f>
        <v>4.697</v>
      </c>
      <c r="V75" s="0" t="n">
        <f aca="false">W75/8</f>
        <v>0.5625</v>
      </c>
      <c r="W75" s="0" t="n">
        <v>4.5</v>
      </c>
      <c r="X75" s="91" t="n">
        <f aca="false">E75/50</f>
        <v>2.4390243902439</v>
      </c>
      <c r="Y75" s="0" t="n">
        <v>0.69</v>
      </c>
      <c r="Z75" s="86" t="n">
        <v>2.30769230769231</v>
      </c>
      <c r="AA75" s="0" t="n">
        <v>52</v>
      </c>
      <c r="AB75" s="0" t="n">
        <v>25</v>
      </c>
    </row>
    <row r="76" customFormat="false" ht="15" hidden="false" customHeight="false" outlineLevel="0" collapsed="false">
      <c r="A76" s="14" t="n">
        <v>74</v>
      </c>
      <c r="B76" s="86" t="n">
        <v>3.16666666666667</v>
      </c>
      <c r="D76" s="0" t="n">
        <v>99</v>
      </c>
      <c r="E76" s="91" t="n">
        <v>73.7974372162712</v>
      </c>
      <c r="F76" s="0" t="n">
        <v>84033</v>
      </c>
      <c r="H76" s="0" t="n">
        <v>0.5</v>
      </c>
      <c r="I76" s="0" t="n">
        <v>40967</v>
      </c>
      <c r="J76" s="95" t="n">
        <f aca="false">(F76+E76*$G$3)*(H76) / I76</f>
        <v>1.38589565853624</v>
      </c>
      <c r="K76" s="0" t="n">
        <f aca="false">E76/I76*1000</f>
        <v>1.80138739024755</v>
      </c>
      <c r="L76" s="86" t="n">
        <v>307.558636993255</v>
      </c>
      <c r="M76" s="86" t="n">
        <v>0.645</v>
      </c>
      <c r="N76" s="0" t="n">
        <v>279</v>
      </c>
      <c r="O76" s="87" t="n">
        <f aca="false">SUM($L76:$N76)</f>
        <v>587.203636993255</v>
      </c>
      <c r="P76" s="62" t="n">
        <v>115</v>
      </c>
      <c r="Q76" s="0" t="n">
        <f aca="false">P76*120</f>
        <v>13800</v>
      </c>
      <c r="R76" s="0" t="n">
        <v>18</v>
      </c>
      <c r="S76" s="0" t="n">
        <v>189</v>
      </c>
      <c r="T76" s="87" t="n">
        <f aca="false">((3.5 * R76 + 2.4 * S76 - 7) * 10)/1000</f>
        <v>5.096</v>
      </c>
      <c r="V76" s="0" t="n">
        <f aca="false">W76/8</f>
        <v>0.5125</v>
      </c>
      <c r="W76" s="0" t="n">
        <v>4.1</v>
      </c>
      <c r="X76" s="91" t="n">
        <f aca="false">E76/50</f>
        <v>1.47594874432542</v>
      </c>
      <c r="Y76" s="0" t="n">
        <v>0.517</v>
      </c>
      <c r="Z76" s="86" t="n">
        <v>3.16666666666667</v>
      </c>
      <c r="AA76" s="0" t="n">
        <v>48</v>
      </c>
      <c r="AB76" s="0" t="n">
        <v>25</v>
      </c>
    </row>
    <row r="77" customFormat="false" ht="15" hidden="false" customHeight="false" outlineLevel="0" collapsed="false">
      <c r="A77" s="14" t="n">
        <v>75</v>
      </c>
      <c r="B77" s="86" t="n">
        <v>24</v>
      </c>
      <c r="D77" s="0" t="n">
        <v>76</v>
      </c>
      <c r="E77" s="91" t="n">
        <v>12.0476579986938</v>
      </c>
      <c r="F77" s="0" t="n">
        <v>80460</v>
      </c>
      <c r="H77" s="0" t="n">
        <v>0.8</v>
      </c>
      <c r="I77" s="0" t="n">
        <v>64334</v>
      </c>
      <c r="J77" s="95" t="n">
        <f aca="false">(F77+E77*$G$3)*(H77) / I77</f>
        <v>1.06045404544381</v>
      </c>
      <c r="K77" s="0" t="n">
        <f aca="false">E77/I77*1000</f>
        <v>0.187267354722134</v>
      </c>
      <c r="L77" s="86" t="n">
        <v>475.062127267492</v>
      </c>
      <c r="M77" s="86" t="n">
        <v>0.645</v>
      </c>
      <c r="N77" s="0" t="n">
        <v>1893</v>
      </c>
      <c r="O77" s="87" t="n">
        <f aca="false">SUM($L77:$N77)</f>
        <v>2368.70712726749</v>
      </c>
      <c r="P77" s="62" t="n">
        <v>121</v>
      </c>
      <c r="Q77" s="0" t="n">
        <f aca="false">P77*120</f>
        <v>14520</v>
      </c>
      <c r="R77" s="0" t="n">
        <v>22</v>
      </c>
      <c r="S77" s="0" t="n">
        <v>162</v>
      </c>
      <c r="T77" s="87" t="n">
        <f aca="false">((3.5 * R77 + 2.4 * S77 - 7) * 10)/1000</f>
        <v>4.588</v>
      </c>
      <c r="V77" s="0" t="n">
        <f aca="false">W77/8</f>
        <v>0.85</v>
      </c>
      <c r="W77" s="0" t="n">
        <v>6.8</v>
      </c>
      <c r="X77" s="91" t="n">
        <f aca="false">E77/50</f>
        <v>0.240953159973876</v>
      </c>
      <c r="Y77" s="0" t="n">
        <v>0.528</v>
      </c>
      <c r="Z77" s="86" t="n">
        <v>24</v>
      </c>
      <c r="AA77" s="0" t="n">
        <v>52</v>
      </c>
      <c r="AB77" s="0" t="n">
        <v>22</v>
      </c>
    </row>
    <row r="78" customFormat="false" ht="15" hidden="false" customHeight="false" outlineLevel="0" collapsed="false">
      <c r="A78" s="14" t="n">
        <v>76</v>
      </c>
      <c r="B78" s="86" t="n">
        <v>12.2727272727273</v>
      </c>
      <c r="D78" s="0" t="n">
        <v>32</v>
      </c>
      <c r="E78" s="91" t="n">
        <v>9.43418476850869</v>
      </c>
      <c r="F78" s="0" t="n">
        <v>76325</v>
      </c>
      <c r="H78" s="0" t="n">
        <v>0.6</v>
      </c>
      <c r="I78" s="0" t="n">
        <v>62238</v>
      </c>
      <c r="J78" s="95" t="n">
        <f aca="false">(F78+E78*$G$3)*(H78) / I78</f>
        <v>0.772184265953952</v>
      </c>
      <c r="K78" s="0" t="n">
        <f aca="false">E78/I78*1000</f>
        <v>0.151582389673651</v>
      </c>
      <c r="L78" s="86" t="n">
        <v>902.721384307846</v>
      </c>
      <c r="M78" s="86" t="n">
        <v>0.645</v>
      </c>
      <c r="N78" s="0" t="n">
        <v>1893</v>
      </c>
      <c r="O78" s="87" t="n">
        <f aca="false">SUM($L78:$N78)</f>
        <v>2796.36638430785</v>
      </c>
      <c r="P78" s="62" t="n">
        <v>124</v>
      </c>
      <c r="Q78" s="0" t="n">
        <f aca="false">P78*120</f>
        <v>14880</v>
      </c>
      <c r="R78" s="0" t="n">
        <v>19</v>
      </c>
      <c r="S78" s="0" t="n">
        <v>164</v>
      </c>
      <c r="T78" s="87" t="n">
        <f aca="false">((3.5 * R78 + 2.4 * S78 - 7) * 10)/1000</f>
        <v>4.531</v>
      </c>
      <c r="V78" s="0" t="n">
        <f aca="false">W78/8</f>
        <v>0.55</v>
      </c>
      <c r="W78" s="0" t="n">
        <v>4.4</v>
      </c>
      <c r="X78" s="91" t="n">
        <f aca="false">E78/50</f>
        <v>0.188683695370174</v>
      </c>
      <c r="Y78" s="0" t="n">
        <v>0.462</v>
      </c>
      <c r="Z78" s="86" t="n">
        <v>12.2727272727273</v>
      </c>
      <c r="AA78" s="0" t="n">
        <v>61</v>
      </c>
      <c r="AB78" s="0" t="n">
        <v>24</v>
      </c>
    </row>
    <row r="79" customFormat="false" ht="15" hidden="false" customHeight="false" outlineLevel="0" collapsed="false">
      <c r="A79" s="14" t="n">
        <v>77</v>
      </c>
      <c r="B79" s="86" t="n">
        <v>5</v>
      </c>
      <c r="D79" s="0" t="n">
        <v>30</v>
      </c>
      <c r="E79" s="91" t="n">
        <v>27.8520499108734</v>
      </c>
      <c r="F79" s="0" t="n">
        <v>82561</v>
      </c>
      <c r="H79" s="0" t="n">
        <v>0.7</v>
      </c>
      <c r="I79" s="0" t="n">
        <v>52145</v>
      </c>
      <c r="J79" s="95" t="n">
        <f aca="false">(F79+E79*$G$3)*(H79) / I79</f>
        <v>1.25786315035084</v>
      </c>
      <c r="K79" s="0" t="n">
        <f aca="false">E79/I79*1000</f>
        <v>0.534126951977629</v>
      </c>
      <c r="L79" s="86" t="n">
        <v>917.172212140175</v>
      </c>
      <c r="M79" s="86" t="n">
        <v>0.645</v>
      </c>
      <c r="N79" s="0" t="n">
        <v>238</v>
      </c>
      <c r="O79" s="87" t="n">
        <f aca="false">SUM($L79:$N79)</f>
        <v>1155.81721214018</v>
      </c>
      <c r="P79" s="62" t="n">
        <v>119</v>
      </c>
      <c r="Q79" s="0" t="n">
        <f aca="false">P79*120</f>
        <v>14280</v>
      </c>
      <c r="R79" s="0" t="n">
        <v>20</v>
      </c>
      <c r="S79" s="0" t="n">
        <v>185</v>
      </c>
      <c r="T79" s="87" t="n">
        <f aca="false">((3.5 * R79 + 2.4 * S79 - 7) * 10)/1000</f>
        <v>5.07</v>
      </c>
      <c r="V79" s="0" t="n">
        <f aca="false">W79/8</f>
        <v>0.975</v>
      </c>
      <c r="W79" s="0" t="n">
        <v>7.8</v>
      </c>
      <c r="X79" s="91" t="n">
        <f aca="false">E79/50</f>
        <v>0.557040998217469</v>
      </c>
      <c r="Y79" s="0" t="n">
        <v>0.912</v>
      </c>
      <c r="Z79" s="86" t="n">
        <v>5</v>
      </c>
      <c r="AA79" s="0" t="n">
        <v>51</v>
      </c>
      <c r="AB79" s="0" t="n">
        <v>20</v>
      </c>
    </row>
    <row r="80" customFormat="false" ht="15" hidden="false" customHeight="false" outlineLevel="0" collapsed="false">
      <c r="A80" s="14" t="n">
        <v>78</v>
      </c>
      <c r="B80" s="86" t="n">
        <v>4.75</v>
      </c>
      <c r="D80" s="0" t="n">
        <v>100</v>
      </c>
      <c r="E80" s="91" t="n">
        <v>75.4369686408521</v>
      </c>
      <c r="F80" s="0" t="n">
        <v>83380</v>
      </c>
      <c r="H80" s="0" t="n">
        <v>0.7</v>
      </c>
      <c r="I80" s="0" t="n">
        <v>59741</v>
      </c>
      <c r="J80" s="95" t="n">
        <f aca="false">(F80+E80*$G$3)*(H80) / I80</f>
        <v>1.33054939186553</v>
      </c>
      <c r="K80" s="0" t="n">
        <f aca="false">E80/I80*1000</f>
        <v>1.26273361076735</v>
      </c>
      <c r="L80" s="86" t="n">
        <v>1373.46567316383</v>
      </c>
      <c r="M80" s="86" t="n">
        <v>0.645</v>
      </c>
      <c r="N80" s="0" t="n">
        <v>352</v>
      </c>
      <c r="O80" s="87" t="n">
        <f aca="false">SUM($L80:$N80)</f>
        <v>1726.11067316383</v>
      </c>
      <c r="P80" s="62" t="n">
        <v>117</v>
      </c>
      <c r="Q80" s="0" t="n">
        <f aca="false">P80*120</f>
        <v>14040</v>
      </c>
      <c r="R80" s="0" t="n">
        <v>19</v>
      </c>
      <c r="S80" s="0" t="n">
        <v>196</v>
      </c>
      <c r="T80" s="87" t="n">
        <f aca="false">((3.5 * R80 + 2.4 * S80 - 7) * 10)/1000</f>
        <v>5.299</v>
      </c>
      <c r="V80" s="0" t="n">
        <f aca="false">W80/8</f>
        <v>0.5</v>
      </c>
      <c r="W80" s="0" t="n">
        <v>4</v>
      </c>
      <c r="X80" s="91" t="n">
        <f aca="false">E80/50</f>
        <v>1.50873937281704</v>
      </c>
      <c r="Y80" s="0" t="n">
        <v>0.561</v>
      </c>
      <c r="Z80" s="86" t="n">
        <v>4.75</v>
      </c>
      <c r="AA80" s="0" t="n">
        <v>59</v>
      </c>
      <c r="AB80" s="0" t="n">
        <v>20</v>
      </c>
    </row>
    <row r="81" customFormat="false" ht="15" hidden="false" customHeight="false" outlineLevel="0" collapsed="false">
      <c r="A81" s="14" t="n">
        <v>79</v>
      </c>
      <c r="B81" s="86" t="n">
        <v>6</v>
      </c>
      <c r="D81" s="0" t="n">
        <v>80</v>
      </c>
      <c r="E81" s="91" t="n">
        <v>43.2198811453269</v>
      </c>
      <c r="F81" s="0" t="n">
        <v>83516</v>
      </c>
      <c r="H81" s="0" t="n">
        <v>0.6</v>
      </c>
      <c r="I81" s="0" t="n">
        <v>55206</v>
      </c>
      <c r="J81" s="95" t="n">
        <f aca="false">(F81+E81*$G$3)*(H81) / I81</f>
        <v>1.09557605106109</v>
      </c>
      <c r="K81" s="0" t="n">
        <f aca="false">E81/I81*1000</f>
        <v>0.782883765266943</v>
      </c>
      <c r="L81" s="86" t="n">
        <v>285.524618938401</v>
      </c>
      <c r="M81" s="86" t="n">
        <v>0.645</v>
      </c>
      <c r="N81" s="0" t="n">
        <v>1893</v>
      </c>
      <c r="O81" s="87" t="n">
        <f aca="false">SUM($L81:$N81)</f>
        <v>2179.1696189384</v>
      </c>
      <c r="P81" s="62" t="n">
        <v>113</v>
      </c>
      <c r="Q81" s="0" t="n">
        <f aca="false">P81*120</f>
        <v>13560</v>
      </c>
      <c r="R81" s="0" t="n">
        <v>21</v>
      </c>
      <c r="S81" s="0" t="n">
        <v>192</v>
      </c>
      <c r="T81" s="87" t="n">
        <f aca="false">((3.5 * R81 + 2.4 * S81 - 7) * 10)/1000</f>
        <v>5.273</v>
      </c>
      <c r="V81" s="0" t="n">
        <f aca="false">W81/8</f>
        <v>0.625</v>
      </c>
      <c r="W81" s="0" t="n">
        <v>5</v>
      </c>
      <c r="X81" s="91" t="n">
        <f aca="false">E81/50</f>
        <v>0.864397622906537</v>
      </c>
      <c r="Y81" s="0" t="n">
        <v>0.549</v>
      </c>
      <c r="Z81" s="86" t="n">
        <v>6</v>
      </c>
      <c r="AA81" s="0" t="n">
        <v>54</v>
      </c>
      <c r="AB81" s="0" t="n">
        <v>18</v>
      </c>
    </row>
    <row r="82" customFormat="false" ht="15" hidden="false" customHeight="false" outlineLevel="0" collapsed="false">
      <c r="A82" s="14" t="n">
        <v>80</v>
      </c>
      <c r="B82" s="86" t="n">
        <v>7.59259259259259</v>
      </c>
      <c r="D82" s="0" t="n">
        <v>13</v>
      </c>
      <c r="E82" s="91" t="n">
        <v>4.43135490380551</v>
      </c>
      <c r="F82" s="0" t="n">
        <v>75824</v>
      </c>
      <c r="H82" s="0" t="n">
        <v>0.5</v>
      </c>
      <c r="I82" s="0" t="n">
        <v>43557</v>
      </c>
      <c r="J82" s="95" t="n">
        <f aca="false">(F82+E82*$G$3)*(H82) / I82</f>
        <v>0.890747089578279</v>
      </c>
      <c r="K82" s="0" t="n">
        <f aca="false">E82/I82*1000</f>
        <v>0.101736917230422</v>
      </c>
      <c r="L82" s="86" t="n">
        <v>704.647883018455</v>
      </c>
      <c r="M82" s="86" t="n">
        <v>0.645</v>
      </c>
      <c r="N82" s="0" t="n">
        <v>1893</v>
      </c>
      <c r="O82" s="87" t="n">
        <f aca="false">SUM($L82:$N82)</f>
        <v>2598.29288301845</v>
      </c>
      <c r="P82" s="62" t="n">
        <v>111</v>
      </c>
      <c r="Q82" s="0" t="n">
        <f aca="false">P82*120</f>
        <v>13320</v>
      </c>
      <c r="R82" s="0" t="n">
        <v>20</v>
      </c>
      <c r="S82" s="0" t="n">
        <v>187</v>
      </c>
      <c r="T82" s="87" t="n">
        <f aca="false">((3.5 * R82 + 2.4 * S82 - 7) * 10)/1000</f>
        <v>5.118</v>
      </c>
      <c r="V82" s="0" t="n">
        <f aca="false">W82/8</f>
        <v>0.75</v>
      </c>
      <c r="W82" s="0" t="n">
        <v>6</v>
      </c>
      <c r="X82" s="91" t="n">
        <f aca="false">E82/50</f>
        <v>0.0886270980761102</v>
      </c>
      <c r="Y82" s="0" t="n">
        <v>0.728</v>
      </c>
      <c r="Z82" s="86" t="n">
        <v>7.59259259259259</v>
      </c>
      <c r="AA82" s="0" t="n">
        <v>64</v>
      </c>
      <c r="AB82" s="0" t="n">
        <v>25</v>
      </c>
    </row>
    <row r="83" customFormat="false" ht="15" hidden="false" customHeight="false" outlineLevel="0" collapsed="false">
      <c r="A83" s="14" t="n">
        <v>81</v>
      </c>
      <c r="B83" s="86" t="n">
        <v>11.0833333333333</v>
      </c>
      <c r="D83" s="0" t="n">
        <v>52</v>
      </c>
      <c r="E83" s="91" t="n">
        <v>21.4924879621402</v>
      </c>
      <c r="F83" s="0" t="n">
        <v>79676</v>
      </c>
      <c r="H83" s="0" t="n">
        <v>0.7</v>
      </c>
      <c r="I83" s="0" t="n">
        <v>40462</v>
      </c>
      <c r="J83" s="95" t="n">
        <f aca="false">(F83+E83*$G$3)*(H83) / I83</f>
        <v>1.52713896073845</v>
      </c>
      <c r="K83" s="0" t="n">
        <f aca="false">E83/I83*1000</f>
        <v>0.531177103507987</v>
      </c>
      <c r="L83" s="86" t="n">
        <v>1867.83136411037</v>
      </c>
      <c r="M83" s="86" t="n">
        <v>0.645</v>
      </c>
      <c r="N83" s="0" t="n">
        <v>63</v>
      </c>
      <c r="O83" s="87" t="n">
        <f aca="false">SUM($L83:$N83)</f>
        <v>1931.47636411037</v>
      </c>
      <c r="P83" s="62" t="n">
        <v>115</v>
      </c>
      <c r="Q83" s="0" t="n">
        <f aca="false">P83*120</f>
        <v>13800</v>
      </c>
      <c r="R83" s="0" t="n">
        <v>16</v>
      </c>
      <c r="S83" s="0" t="n">
        <v>164</v>
      </c>
      <c r="T83" s="87" t="n">
        <f aca="false">((3.5 * R83 + 2.4 * S83 - 7) * 10)/1000</f>
        <v>4.426</v>
      </c>
      <c r="V83" s="0" t="n">
        <f aca="false">W83/8</f>
        <v>0.85</v>
      </c>
      <c r="W83" s="0" t="n">
        <v>6.8</v>
      </c>
      <c r="X83" s="91" t="n">
        <f aca="false">E83/50</f>
        <v>0.429849759242803</v>
      </c>
      <c r="Y83" s="0" t="n">
        <v>0.885</v>
      </c>
      <c r="Z83" s="86" t="n">
        <v>11.0833333333333</v>
      </c>
      <c r="AA83" s="0" t="n">
        <v>59</v>
      </c>
      <c r="AB83" s="0" t="n">
        <v>16</v>
      </c>
    </row>
    <row r="84" customFormat="false" ht="15" hidden="false" customHeight="false" outlineLevel="0" collapsed="false">
      <c r="A84" s="14" t="n">
        <v>82</v>
      </c>
      <c r="B84" s="86" t="n">
        <v>2.88</v>
      </c>
      <c r="D84" s="0" t="n">
        <v>76</v>
      </c>
      <c r="E84" s="91" t="n">
        <v>176.354565494837</v>
      </c>
      <c r="F84" s="0" t="n">
        <v>80048</v>
      </c>
      <c r="H84" s="0" t="n">
        <v>0.6</v>
      </c>
      <c r="I84" s="0" t="n">
        <v>56568</v>
      </c>
      <c r="J84" s="95" t="n">
        <f aca="false">(F84+E84*$G$3)*(H84) / I84</f>
        <v>1.5972616270464</v>
      </c>
      <c r="K84" s="0" t="n">
        <f aca="false">E84/I84*1000</f>
        <v>3.11756762648206</v>
      </c>
      <c r="L84" s="86" t="n">
        <v>143.013405258583</v>
      </c>
      <c r="M84" s="86" t="n">
        <v>0.645</v>
      </c>
      <c r="N84" s="0" t="n">
        <v>1893</v>
      </c>
      <c r="O84" s="87" t="n">
        <f aca="false">SUM($L84:$N84)</f>
        <v>2036.65840525858</v>
      </c>
      <c r="P84" s="62" t="n">
        <v>122</v>
      </c>
      <c r="Q84" s="0" t="n">
        <f aca="false">P84*120</f>
        <v>14640</v>
      </c>
      <c r="R84" s="0" t="n">
        <v>16</v>
      </c>
      <c r="S84" s="0" t="n">
        <v>161</v>
      </c>
      <c r="T84" s="87" t="n">
        <f aca="false">((3.5 * R84 + 2.4 * S84 - 7) * 10)/1000</f>
        <v>4.354</v>
      </c>
      <c r="V84" s="0" t="n">
        <f aca="false">W84/8</f>
        <v>0.6125</v>
      </c>
      <c r="W84" s="0" t="n">
        <v>4.9</v>
      </c>
      <c r="X84" s="91" t="n">
        <f aca="false">E84/50</f>
        <v>3.52709130989674</v>
      </c>
      <c r="Y84" s="0" t="n">
        <v>0.693</v>
      </c>
      <c r="Z84" s="86" t="n">
        <v>2.88</v>
      </c>
      <c r="AA84" s="0" t="n">
        <v>47</v>
      </c>
      <c r="AB84" s="0" t="n">
        <v>16</v>
      </c>
    </row>
    <row r="85" customFormat="false" ht="15" hidden="false" customHeight="false" outlineLevel="0" collapsed="false">
      <c r="A85" s="14" t="n">
        <v>83</v>
      </c>
      <c r="B85" s="86" t="n">
        <v>2.66666666666667</v>
      </c>
      <c r="D85" s="0" t="n">
        <v>65</v>
      </c>
      <c r="E85" s="91" t="n">
        <v>60.0251182033097</v>
      </c>
      <c r="F85" s="0" t="n">
        <v>82314</v>
      </c>
      <c r="H85" s="0" t="n">
        <v>0.5</v>
      </c>
      <c r="I85" s="0" t="n">
        <v>56919</v>
      </c>
      <c r="J85" s="95" t="n">
        <f aca="false">(F85+E85*$G$3)*(H85) / I85</f>
        <v>0.93399433652492</v>
      </c>
      <c r="K85" s="0" t="n">
        <f aca="false">E85/I85*1000</f>
        <v>1.05457084986225</v>
      </c>
      <c r="L85" s="86" t="n">
        <v>1338.15194609228</v>
      </c>
      <c r="M85" s="86" t="n">
        <v>0.645</v>
      </c>
      <c r="N85" s="0" t="n">
        <v>1893</v>
      </c>
      <c r="O85" s="87" t="n">
        <f aca="false">SUM($L85:$N85)</f>
        <v>3231.79694609228</v>
      </c>
      <c r="P85" s="62" t="n">
        <v>121</v>
      </c>
      <c r="Q85" s="0" t="n">
        <f aca="false">P85*120</f>
        <v>14520</v>
      </c>
      <c r="R85" s="0" t="n">
        <v>22</v>
      </c>
      <c r="S85" s="0" t="n">
        <v>199</v>
      </c>
      <c r="T85" s="87" t="n">
        <f aca="false">((3.5 * R85 + 2.4 * S85 - 7) * 10)/1000</f>
        <v>5.476</v>
      </c>
      <c r="V85" s="0" t="n">
        <f aca="false">W85/8</f>
        <v>0.7375</v>
      </c>
      <c r="W85" s="0" t="n">
        <v>5.9</v>
      </c>
      <c r="X85" s="91" t="n">
        <f aca="false">E85/50</f>
        <v>1.20050236406619</v>
      </c>
      <c r="Y85" s="0" t="n">
        <v>0.448</v>
      </c>
      <c r="Z85" s="86" t="n">
        <v>2.66666666666667</v>
      </c>
      <c r="AA85" s="0" t="n">
        <v>65</v>
      </c>
      <c r="AB85" s="0" t="n">
        <v>16</v>
      </c>
    </row>
    <row r="86" customFormat="false" ht="15" hidden="false" customHeight="false" outlineLevel="0" collapsed="false">
      <c r="A86" s="14" t="n">
        <v>84</v>
      </c>
      <c r="B86" s="86" t="n">
        <v>2.27586206896552</v>
      </c>
      <c r="D86" s="0" t="n">
        <v>12</v>
      </c>
      <c r="E86" s="91" t="n">
        <v>62.3830318153462</v>
      </c>
      <c r="F86" s="0" t="n">
        <v>76097</v>
      </c>
      <c r="H86" s="0" t="n">
        <v>0.6</v>
      </c>
      <c r="I86" s="0" t="n">
        <v>41359</v>
      </c>
      <c r="J86" s="95" t="n">
        <f aca="false">(F86+E86*$G$3)*(H86) / I86</f>
        <v>1.46594762048606</v>
      </c>
      <c r="K86" s="0" t="n">
        <f aca="false">E86/I86*1000</f>
        <v>1.50833027431384</v>
      </c>
      <c r="L86" s="86" t="n">
        <v>156.445363636364</v>
      </c>
      <c r="M86" s="86" t="n">
        <v>0.645</v>
      </c>
      <c r="N86" s="0" t="n">
        <v>207</v>
      </c>
      <c r="O86" s="87" t="n">
        <f aca="false">SUM($L86:$N86)</f>
        <v>364.090363636364</v>
      </c>
      <c r="P86" s="62" t="n">
        <v>125</v>
      </c>
      <c r="Q86" s="0" t="n">
        <f aca="false">P86*120</f>
        <v>15000</v>
      </c>
      <c r="R86" s="0" t="n">
        <v>17</v>
      </c>
      <c r="S86" s="0" t="n">
        <v>198</v>
      </c>
      <c r="T86" s="87" t="n">
        <f aca="false">((3.5 * R86 + 2.4 * S86 - 7) * 10)/1000</f>
        <v>5.277</v>
      </c>
      <c r="V86" s="0" t="n">
        <f aca="false">W86/8</f>
        <v>0.5375</v>
      </c>
      <c r="W86" s="0" t="n">
        <v>4.3</v>
      </c>
      <c r="X86" s="91" t="n">
        <f aca="false">E86/50</f>
        <v>1.24766063630692</v>
      </c>
      <c r="Y86" s="0" t="n">
        <v>0.871</v>
      </c>
      <c r="Z86" s="86" t="n">
        <v>2.27586206896552</v>
      </c>
      <c r="AA86" s="0" t="n">
        <v>45</v>
      </c>
      <c r="AB86" s="0" t="n">
        <v>19</v>
      </c>
    </row>
    <row r="87" customFormat="false" ht="15" hidden="false" customHeight="false" outlineLevel="0" collapsed="false">
      <c r="A87" s="14" t="n">
        <v>85</v>
      </c>
      <c r="B87" s="86" t="n">
        <v>4.75</v>
      </c>
      <c r="D87" s="0" t="n">
        <v>40</v>
      </c>
      <c r="E87" s="91" t="n">
        <v>33.6649329226212</v>
      </c>
      <c r="F87" s="0" t="n">
        <v>84358</v>
      </c>
      <c r="H87" s="0" t="n">
        <v>0.6</v>
      </c>
      <c r="I87" s="0" t="n">
        <v>64243</v>
      </c>
      <c r="J87" s="95" t="n">
        <f aca="false">(F87+E87*$G$3)*(H87) / I87</f>
        <v>0.913630806491432</v>
      </c>
      <c r="K87" s="0" t="n">
        <f aca="false">E87/I87*1000</f>
        <v>0.524024919798595</v>
      </c>
      <c r="L87" s="86" t="n">
        <v>999.704586479574</v>
      </c>
      <c r="M87" s="86" t="n">
        <v>0.645</v>
      </c>
      <c r="N87" s="0" t="n">
        <v>1893</v>
      </c>
      <c r="O87" s="87" t="n">
        <f aca="false">SUM($L87:$N87)</f>
        <v>2893.34958647957</v>
      </c>
      <c r="P87" s="62" t="n">
        <v>115</v>
      </c>
      <c r="Q87" s="0" t="n">
        <f aca="false">P87*120</f>
        <v>13800</v>
      </c>
      <c r="R87" s="0" t="n">
        <v>16</v>
      </c>
      <c r="S87" s="0" t="n">
        <v>175</v>
      </c>
      <c r="T87" s="87" t="n">
        <f aca="false">((3.5 * R87 + 2.4 * S87 - 7) * 10)/1000</f>
        <v>4.69</v>
      </c>
      <c r="V87" s="0" t="n">
        <f aca="false">W87/8</f>
        <v>0.4875</v>
      </c>
      <c r="W87" s="0" t="n">
        <v>3.9</v>
      </c>
      <c r="X87" s="91" t="n">
        <f aca="false">E87/50</f>
        <v>0.673298658452423</v>
      </c>
      <c r="Y87" s="0" t="n">
        <v>0.451</v>
      </c>
      <c r="Z87" s="86" t="n">
        <v>4.75</v>
      </c>
      <c r="AA87" s="0" t="n">
        <v>47</v>
      </c>
      <c r="AB87" s="0" t="n">
        <v>20</v>
      </c>
    </row>
    <row r="88" customFormat="false" ht="15" hidden="false" customHeight="false" outlineLevel="0" collapsed="false">
      <c r="A88" s="14" t="n">
        <v>86</v>
      </c>
      <c r="B88" s="86" t="n">
        <v>8</v>
      </c>
      <c r="D88" s="0" t="n">
        <v>22</v>
      </c>
      <c r="E88" s="91" t="n">
        <v>15.4393549156801</v>
      </c>
      <c r="F88" s="0" t="n">
        <v>82976</v>
      </c>
      <c r="H88" s="0" t="n">
        <v>0.8</v>
      </c>
      <c r="I88" s="0" t="n">
        <v>53596</v>
      </c>
      <c r="J88" s="95" t="n">
        <f aca="false">(F88+E88*$G$3)*(H88) / I88</f>
        <v>1.33072232205795</v>
      </c>
      <c r="K88" s="0" t="n">
        <f aca="false">E88/I88*1000</f>
        <v>0.288069164036123</v>
      </c>
      <c r="L88" s="86" t="n">
        <v>229.473558315335</v>
      </c>
      <c r="M88" s="86" t="n">
        <v>0.645</v>
      </c>
      <c r="N88" s="0" t="n">
        <v>59</v>
      </c>
      <c r="O88" s="87" t="n">
        <f aca="false">SUM($L88:$N88)</f>
        <v>289.118558315335</v>
      </c>
      <c r="P88" s="62" t="n">
        <v>112</v>
      </c>
      <c r="Q88" s="0" t="n">
        <f aca="false">P88*120</f>
        <v>13440</v>
      </c>
      <c r="R88" s="0" t="n">
        <v>17</v>
      </c>
      <c r="S88" s="0" t="n">
        <v>175</v>
      </c>
      <c r="T88" s="87" t="n">
        <f aca="false">((3.5 * R88 + 2.4 * S88 - 7) * 10)/1000</f>
        <v>4.725</v>
      </c>
      <c r="V88" s="0" t="n">
        <f aca="false">W88/8</f>
        <v>0.6125</v>
      </c>
      <c r="W88" s="0" t="n">
        <v>4.9</v>
      </c>
      <c r="X88" s="91" t="n">
        <f aca="false">E88/50</f>
        <v>0.308787098313601</v>
      </c>
      <c r="Y88" s="0" t="n">
        <v>0.531</v>
      </c>
      <c r="Z88" s="86" t="n">
        <v>8</v>
      </c>
      <c r="AA88" s="0" t="n">
        <v>64</v>
      </c>
      <c r="AB88" s="0" t="n">
        <v>19</v>
      </c>
    </row>
    <row r="89" customFormat="false" ht="15" hidden="false" customHeight="false" outlineLevel="0" collapsed="false">
      <c r="A89" s="14" t="n">
        <v>87</v>
      </c>
      <c r="B89" s="86" t="n">
        <v>17.0909090909091</v>
      </c>
      <c r="D89" s="0" t="n">
        <v>50</v>
      </c>
      <c r="E89" s="91" t="n">
        <v>13.1258400537634</v>
      </c>
      <c r="F89" s="0" t="n">
        <v>79928</v>
      </c>
      <c r="H89" s="0" t="n">
        <v>0.8</v>
      </c>
      <c r="I89" s="0" t="n">
        <v>52727</v>
      </c>
      <c r="J89" s="95" t="n">
        <f aca="false">(F89+E89*$G$3)*(H89) / I89</f>
        <v>1.29236764498652</v>
      </c>
      <c r="K89" s="0" t="n">
        <f aca="false">E89/I89*1000</f>
        <v>0.248939633466031</v>
      </c>
      <c r="L89" s="86" t="n">
        <v>2323.15572278034</v>
      </c>
      <c r="M89" s="86" t="n">
        <v>0.645</v>
      </c>
      <c r="N89" s="0" t="n">
        <v>1893</v>
      </c>
      <c r="O89" s="87" t="n">
        <f aca="false">SUM($L89:$N89)</f>
        <v>4216.80072278034</v>
      </c>
      <c r="P89" s="62" t="n">
        <v>120</v>
      </c>
      <c r="Q89" s="0" t="n">
        <f aca="false">P89*120</f>
        <v>14400</v>
      </c>
      <c r="R89" s="0" t="n">
        <v>19</v>
      </c>
      <c r="S89" s="0" t="n">
        <v>190</v>
      </c>
      <c r="T89" s="87" t="n">
        <f aca="false">((3.5 * R89 + 2.4 * S89 - 7) * 10)/1000</f>
        <v>5.155</v>
      </c>
      <c r="V89" s="0" t="n">
        <f aca="false">W89/8</f>
        <v>0.575</v>
      </c>
      <c r="W89" s="0" t="n">
        <v>4.6</v>
      </c>
      <c r="X89" s="91" t="n">
        <f aca="false">E89/50</f>
        <v>0.262516801075269</v>
      </c>
      <c r="Y89" s="0" t="n">
        <v>0.732</v>
      </c>
      <c r="Z89" s="86" t="n">
        <v>17.0909090909091</v>
      </c>
      <c r="AA89" s="0" t="n">
        <v>51</v>
      </c>
      <c r="AB89" s="0" t="n">
        <v>15</v>
      </c>
    </row>
    <row r="90" customFormat="false" ht="15" hidden="false" customHeight="false" outlineLevel="0" collapsed="false">
      <c r="A90" s="14" t="n">
        <v>88</v>
      </c>
      <c r="B90" s="86" t="n">
        <v>5.88</v>
      </c>
      <c r="D90" s="0" t="n">
        <v>60</v>
      </c>
      <c r="E90" s="91" t="n">
        <v>36.8776889981561</v>
      </c>
      <c r="F90" s="0" t="n">
        <v>80677</v>
      </c>
      <c r="H90" s="0" t="n">
        <v>0.7</v>
      </c>
      <c r="I90" s="0" t="n">
        <v>51345</v>
      </c>
      <c r="J90" s="95" t="n">
        <f aca="false">(F90+E90*$G$3)*(H90) / I90</f>
        <v>1.30099625902198</v>
      </c>
      <c r="K90" s="0" t="n">
        <f aca="false">E90/I90*1000</f>
        <v>0.718233304083282</v>
      </c>
      <c r="L90" s="86" t="n">
        <v>393.447891625616</v>
      </c>
      <c r="M90" s="86" t="n">
        <v>0.645</v>
      </c>
      <c r="N90" s="0" t="n">
        <v>288</v>
      </c>
      <c r="O90" s="87" t="n">
        <f aca="false">SUM($L90:$N90)</f>
        <v>682.092891625616</v>
      </c>
      <c r="P90" s="62" t="n">
        <v>124</v>
      </c>
      <c r="Q90" s="0" t="n">
        <f aca="false">P90*120</f>
        <v>14880</v>
      </c>
      <c r="R90" s="0" t="n">
        <v>19</v>
      </c>
      <c r="S90" s="0" t="n">
        <v>166</v>
      </c>
      <c r="T90" s="87" t="n">
        <f aca="false">((3.5 * R90 + 2.4 * S90 - 7) * 10)/1000</f>
        <v>4.579</v>
      </c>
      <c r="V90" s="0" t="n">
        <f aca="false">W90/8</f>
        <v>0.975</v>
      </c>
      <c r="W90" s="0" t="n">
        <v>7.8</v>
      </c>
      <c r="X90" s="91" t="n">
        <f aca="false">E90/50</f>
        <v>0.737553779963122</v>
      </c>
      <c r="Y90" s="0" t="n">
        <v>0.473</v>
      </c>
      <c r="Z90" s="86" t="n">
        <v>5.88</v>
      </c>
      <c r="AA90" s="0" t="n">
        <v>44</v>
      </c>
      <c r="AB90" s="0" t="n">
        <v>18</v>
      </c>
    </row>
    <row r="91" customFormat="false" ht="15" hidden="false" customHeight="false" outlineLevel="0" collapsed="false">
      <c r="A91" s="14" t="n">
        <v>89</v>
      </c>
      <c r="B91" s="86" t="n">
        <v>8.39285714285714</v>
      </c>
      <c r="D91" s="0" t="n">
        <v>39</v>
      </c>
      <c r="E91" s="91" t="n">
        <v>12.3833111068775</v>
      </c>
      <c r="F91" s="0" t="n">
        <v>83878</v>
      </c>
      <c r="H91" s="0" t="n">
        <v>0.5</v>
      </c>
      <c r="I91" s="0" t="n">
        <v>59262</v>
      </c>
      <c r="J91" s="95" t="n">
        <f aca="false">(F91+E91*$G$3)*(H91) / I91</f>
        <v>0.749479636552521</v>
      </c>
      <c r="K91" s="0" t="n">
        <f aca="false">E91/I91*1000</f>
        <v>0.208958710588193</v>
      </c>
      <c r="L91" s="86" t="n">
        <v>1876.79577852481</v>
      </c>
      <c r="M91" s="86" t="n">
        <v>0.645</v>
      </c>
      <c r="N91" s="0" t="n">
        <v>54</v>
      </c>
      <c r="O91" s="87" t="n">
        <f aca="false">SUM($L91:$N91)</f>
        <v>1931.44077852481</v>
      </c>
      <c r="P91" s="62" t="n">
        <v>116</v>
      </c>
      <c r="Q91" s="0" t="n">
        <f aca="false">P91*120</f>
        <v>13920</v>
      </c>
      <c r="R91" s="0" t="n">
        <v>16</v>
      </c>
      <c r="S91" s="0" t="n">
        <v>181</v>
      </c>
      <c r="T91" s="87" t="n">
        <f aca="false">((3.5 * R91 + 2.4 * S91 - 7) * 10)/1000</f>
        <v>4.834</v>
      </c>
      <c r="V91" s="0" t="n">
        <f aca="false">W91/8</f>
        <v>0.9</v>
      </c>
      <c r="W91" s="0" t="n">
        <v>7.2</v>
      </c>
      <c r="X91" s="91" t="n">
        <f aca="false">E91/50</f>
        <v>0.24766622213755</v>
      </c>
      <c r="Y91" s="0" t="n">
        <v>1.08</v>
      </c>
      <c r="Z91" s="86" t="n">
        <v>8.39285714285714</v>
      </c>
      <c r="AA91" s="0" t="n">
        <v>41</v>
      </c>
      <c r="AB91" s="0" t="n">
        <v>16</v>
      </c>
    </row>
    <row r="92" customFormat="false" ht="15" hidden="false" customHeight="false" outlineLevel="0" collapsed="false">
      <c r="A92" s="14" t="n">
        <v>90</v>
      </c>
      <c r="B92" s="86" t="n">
        <v>13.75</v>
      </c>
      <c r="D92" s="0" t="n">
        <v>81</v>
      </c>
      <c r="E92" s="91" t="n">
        <v>23.2558139534884</v>
      </c>
      <c r="F92" s="0" t="n">
        <v>81419</v>
      </c>
      <c r="H92" s="0" t="n">
        <v>0.6</v>
      </c>
      <c r="I92" s="0" t="n">
        <v>41403</v>
      </c>
      <c r="J92" s="95" t="n">
        <f aca="false">(F92+E92*$G$3)*(H92) / I92</f>
        <v>1.31470655142954</v>
      </c>
      <c r="K92" s="0" t="n">
        <f aca="false">E92/I92*1000</f>
        <v>0.561693934098697</v>
      </c>
      <c r="L92" s="86" t="n">
        <v>193.51687323726</v>
      </c>
      <c r="M92" s="86" t="n">
        <v>0.645</v>
      </c>
      <c r="N92" s="0" t="n">
        <v>1893</v>
      </c>
      <c r="O92" s="87" t="n">
        <f aca="false">SUM($L92:$N92)</f>
        <v>2087.16187323726</v>
      </c>
      <c r="P92" s="62" t="n">
        <v>121</v>
      </c>
      <c r="Q92" s="0" t="n">
        <f aca="false">P92*120</f>
        <v>14520</v>
      </c>
      <c r="R92" s="0" t="n">
        <v>16</v>
      </c>
      <c r="S92" s="0" t="n">
        <v>164</v>
      </c>
      <c r="T92" s="87" t="n">
        <f aca="false">((3.5 * R92 + 2.4 * S92 - 7) * 10)/1000</f>
        <v>4.426</v>
      </c>
      <c r="V92" s="0" t="n">
        <f aca="false">W92/8</f>
        <v>0.575</v>
      </c>
      <c r="W92" s="0" t="n">
        <v>4.6</v>
      </c>
      <c r="X92" s="91" t="n">
        <f aca="false">E92/50</f>
        <v>0.465116279069767</v>
      </c>
      <c r="Y92" s="0" t="n">
        <v>1.2</v>
      </c>
      <c r="Z92" s="86" t="n">
        <v>13.75</v>
      </c>
      <c r="AA92" s="0" t="n">
        <v>65</v>
      </c>
      <c r="AB92" s="0" t="n">
        <v>17</v>
      </c>
    </row>
    <row r="93" customFormat="false" ht="15" hidden="false" customHeight="false" outlineLevel="0" collapsed="false">
      <c r="A93" s="14" t="n">
        <v>91</v>
      </c>
      <c r="B93" s="86" t="n">
        <v>11.6666666666667</v>
      </c>
      <c r="D93" s="0" t="n">
        <v>11</v>
      </c>
      <c r="E93" s="91" t="n">
        <v>2.53036437246964</v>
      </c>
      <c r="F93" s="0" t="n">
        <v>82440</v>
      </c>
      <c r="H93" s="0" t="n">
        <v>0.5</v>
      </c>
      <c r="I93" s="0" t="n">
        <v>54638</v>
      </c>
      <c r="J93" s="95" t="n">
        <f aca="false">(F93+E93*$G$3)*(H93) / I93</f>
        <v>0.763682288416376</v>
      </c>
      <c r="K93" s="0" t="n">
        <f aca="false">E93/I93*1000</f>
        <v>0.0463114384214216</v>
      </c>
      <c r="L93" s="86" t="n">
        <v>411.073237977369</v>
      </c>
      <c r="M93" s="86" t="n">
        <v>0.645</v>
      </c>
      <c r="N93" s="0" t="n">
        <v>57</v>
      </c>
      <c r="O93" s="87" t="n">
        <f aca="false">SUM($L93:$N93)</f>
        <v>468.718237977369</v>
      </c>
      <c r="P93" s="62" t="n">
        <v>124</v>
      </c>
      <c r="Q93" s="0" t="n">
        <f aca="false">P93*120</f>
        <v>14880</v>
      </c>
      <c r="R93" s="0" t="n">
        <v>16</v>
      </c>
      <c r="S93" s="0" t="n">
        <v>174</v>
      </c>
      <c r="T93" s="87" t="n">
        <f aca="false">((3.5 * R93 + 2.4 * S93 - 7) * 10)/1000</f>
        <v>4.666</v>
      </c>
      <c r="V93" s="0" t="n">
        <f aca="false">W93/8</f>
        <v>0.4875</v>
      </c>
      <c r="W93" s="0" t="n">
        <v>3.9</v>
      </c>
      <c r="X93" s="91" t="n">
        <f aca="false">E93/50</f>
        <v>0.0506072874493927</v>
      </c>
      <c r="Y93" s="0" t="n">
        <v>0.66</v>
      </c>
      <c r="Z93" s="86" t="n">
        <v>11.6666666666667</v>
      </c>
      <c r="AA93" s="0" t="n">
        <v>49</v>
      </c>
      <c r="AB93" s="0" t="n">
        <v>20</v>
      </c>
    </row>
    <row r="94" customFormat="false" ht="15" hidden="false" customHeight="false" outlineLevel="0" collapsed="false">
      <c r="A94" s="14" t="n">
        <v>92</v>
      </c>
      <c r="B94" s="86" t="n">
        <v>2.66666666666667</v>
      </c>
      <c r="D94" s="0" t="n">
        <v>48</v>
      </c>
      <c r="E94" s="91" t="n">
        <v>167.247386759582</v>
      </c>
      <c r="F94" s="0" t="n">
        <v>78156</v>
      </c>
      <c r="H94" s="0" t="n">
        <v>0.8</v>
      </c>
      <c r="I94" s="0" t="n">
        <v>55623</v>
      </c>
      <c r="J94" s="95" t="n">
        <f aca="false">(F94+E94*$G$3)*(H94) / I94</f>
        <v>2.08625862975866</v>
      </c>
      <c r="K94" s="0" t="n">
        <f aca="false">E94/I94*1000</f>
        <v>3.0068027031908</v>
      </c>
      <c r="L94" s="86" t="n">
        <v>256.642787148594</v>
      </c>
      <c r="M94" s="86" t="n">
        <v>0.645</v>
      </c>
      <c r="N94" s="0" t="n">
        <v>330</v>
      </c>
      <c r="O94" s="87" t="n">
        <f aca="false">SUM($L94:$N94)</f>
        <v>587.287787148594</v>
      </c>
      <c r="P94" s="62" t="n">
        <v>124</v>
      </c>
      <c r="Q94" s="0" t="n">
        <f aca="false">P94*120</f>
        <v>14880</v>
      </c>
      <c r="R94" s="0" t="n">
        <v>17</v>
      </c>
      <c r="S94" s="0" t="n">
        <v>192</v>
      </c>
      <c r="T94" s="87" t="n">
        <f aca="false">((3.5 * R94 + 2.4 * S94 - 7) * 10)/1000</f>
        <v>5.133</v>
      </c>
      <c r="V94" s="0" t="n">
        <f aca="false">W94/8</f>
        <v>0.5125</v>
      </c>
      <c r="W94" s="0" t="n">
        <v>4.1</v>
      </c>
      <c r="X94" s="91" t="n">
        <f aca="false">E94/50</f>
        <v>3.34494773519164</v>
      </c>
      <c r="Y94" s="0" t="n">
        <v>0.55</v>
      </c>
      <c r="Z94" s="86" t="n">
        <v>2.66666666666667</v>
      </c>
      <c r="AA94" s="0" t="n">
        <v>58</v>
      </c>
      <c r="AB94" s="0" t="n">
        <v>18</v>
      </c>
    </row>
    <row r="95" customFormat="false" ht="15" hidden="false" customHeight="false" outlineLevel="0" collapsed="false">
      <c r="A95" s="14" t="n">
        <v>93</v>
      </c>
      <c r="B95" s="86" t="n">
        <v>9.58333333333333</v>
      </c>
      <c r="D95" s="0" t="n">
        <v>43</v>
      </c>
      <c r="E95" s="91" t="n">
        <v>13.1390385279388</v>
      </c>
      <c r="F95" s="0" t="n">
        <v>80515</v>
      </c>
      <c r="H95" s="0" t="n">
        <v>0.5</v>
      </c>
      <c r="I95" s="0" t="n">
        <v>61628</v>
      </c>
      <c r="J95" s="95" t="n">
        <f aca="false">(F95+E95*$G$3)*(H95) / I95</f>
        <v>0.695873753903871</v>
      </c>
      <c r="K95" s="0" t="n">
        <f aca="false">E95/I95*1000</f>
        <v>0.213199171284786</v>
      </c>
      <c r="L95" s="86" t="n">
        <v>538.516504973004</v>
      </c>
      <c r="M95" s="86" t="n">
        <v>0.645</v>
      </c>
      <c r="N95" s="0" t="n">
        <v>211</v>
      </c>
      <c r="O95" s="87" t="n">
        <f aca="false">SUM($L95:$N95)</f>
        <v>750.161504973004</v>
      </c>
      <c r="P95" s="62" t="n">
        <v>115</v>
      </c>
      <c r="Q95" s="0" t="n">
        <f aca="false">P95*120</f>
        <v>13800</v>
      </c>
      <c r="R95" s="0" t="n">
        <v>17</v>
      </c>
      <c r="S95" s="0" t="n">
        <v>198</v>
      </c>
      <c r="T95" s="87" t="n">
        <f aca="false">((3.5 * R95 + 2.4 * S95 - 7) * 10)/1000</f>
        <v>5.277</v>
      </c>
      <c r="V95" s="0" t="n">
        <f aca="false">W95/8</f>
        <v>0.975</v>
      </c>
      <c r="W95" s="0" t="n">
        <v>7.8</v>
      </c>
      <c r="X95" s="91" t="n">
        <f aca="false">E95/50</f>
        <v>0.262780770558776</v>
      </c>
      <c r="Y95" s="0" t="n">
        <v>0.657</v>
      </c>
      <c r="Z95" s="86" t="n">
        <v>9.58333333333333</v>
      </c>
      <c r="AA95" s="0" t="n">
        <v>45</v>
      </c>
      <c r="AB95" s="0" t="n">
        <v>18</v>
      </c>
    </row>
    <row r="96" customFormat="false" ht="15" hidden="false" customHeight="false" outlineLevel="0" collapsed="false">
      <c r="A96" s="14" t="n">
        <v>94</v>
      </c>
      <c r="B96" s="86" t="n">
        <v>5.04</v>
      </c>
      <c r="D96" s="0" t="n">
        <v>26</v>
      </c>
      <c r="E96" s="91" t="n">
        <v>31.1660912926736</v>
      </c>
      <c r="F96" s="0" t="n">
        <v>76164</v>
      </c>
      <c r="H96" s="0" t="n">
        <v>0.6</v>
      </c>
      <c r="I96" s="0" t="n">
        <v>43537</v>
      </c>
      <c r="J96" s="95" t="n">
        <f aca="false">(F96+E96*$G$3)*(H96) / I96</f>
        <v>1.2214498451947</v>
      </c>
      <c r="K96" s="0" t="n">
        <f aca="false">E96/I96*1000</f>
        <v>0.715852982352334</v>
      </c>
      <c r="L96" s="86" t="n">
        <v>434.965480494637</v>
      </c>
      <c r="M96" s="86" t="n">
        <v>0.645</v>
      </c>
      <c r="N96" s="0" t="n">
        <v>64</v>
      </c>
      <c r="O96" s="87" t="n">
        <f aca="false">SUM($L96:$N96)</f>
        <v>499.610480494637</v>
      </c>
      <c r="P96" s="62" t="n">
        <v>122</v>
      </c>
      <c r="Q96" s="0" t="n">
        <f aca="false">P96*120</f>
        <v>14640</v>
      </c>
      <c r="R96" s="0" t="n">
        <v>22</v>
      </c>
      <c r="S96" s="0" t="n">
        <v>163</v>
      </c>
      <c r="T96" s="87" t="n">
        <f aca="false">((3.5 * R96 + 2.4 * S96 - 7) * 10)/1000</f>
        <v>4.612</v>
      </c>
      <c r="V96" s="0" t="n">
        <f aca="false">W96/8</f>
        <v>0.5875</v>
      </c>
      <c r="W96" s="0" t="n">
        <v>4.7</v>
      </c>
      <c r="X96" s="91" t="n">
        <f aca="false">E96/50</f>
        <v>0.623321825853471</v>
      </c>
      <c r="Y96" s="0" t="n">
        <v>1.152</v>
      </c>
      <c r="Z96" s="86" t="n">
        <v>5.04</v>
      </c>
      <c r="AA96" s="0" t="n">
        <v>44</v>
      </c>
      <c r="AB96" s="0" t="n">
        <v>18</v>
      </c>
    </row>
    <row r="97" customFormat="false" ht="15" hidden="false" customHeight="false" outlineLevel="0" collapsed="false">
      <c r="A97" s="14" t="n">
        <v>95</v>
      </c>
      <c r="B97" s="86" t="n">
        <v>2.75</v>
      </c>
      <c r="D97" s="0" t="n">
        <v>41</v>
      </c>
      <c r="E97" s="91" t="n">
        <v>212.523325730873</v>
      </c>
      <c r="F97" s="0" t="n">
        <v>84872</v>
      </c>
      <c r="H97" s="0" t="n">
        <v>0.6</v>
      </c>
      <c r="I97" s="0" t="n">
        <v>56164</v>
      </c>
      <c r="J97" s="95" t="n">
        <f aca="false">(F97+E97*$G$3)*(H97) / I97</f>
        <v>1.81484221521632</v>
      </c>
      <c r="K97" s="0" t="n">
        <f aca="false">E97/I97*1000</f>
        <v>3.78397773895864</v>
      </c>
      <c r="L97" s="86" t="n">
        <v>428.03766608868</v>
      </c>
      <c r="M97" s="86" t="n">
        <v>0.645</v>
      </c>
      <c r="N97" s="0" t="n">
        <v>367</v>
      </c>
      <c r="O97" s="87" t="n">
        <f aca="false">SUM($L97:$N97)</f>
        <v>795.68266608868</v>
      </c>
      <c r="P97" s="62" t="n">
        <v>123</v>
      </c>
      <c r="Q97" s="0" t="n">
        <f aca="false">P97*120</f>
        <v>14760</v>
      </c>
      <c r="R97" s="0" t="n">
        <v>18</v>
      </c>
      <c r="S97" s="0" t="n">
        <v>164</v>
      </c>
      <c r="T97" s="87" t="n">
        <f aca="false">((3.5 * R97 + 2.4 * S97 - 7) * 10)/1000</f>
        <v>4.496</v>
      </c>
      <c r="V97" s="0" t="n">
        <f aca="false">W97/8</f>
        <v>0.5875</v>
      </c>
      <c r="W97" s="0" t="n">
        <v>4.7</v>
      </c>
      <c r="X97" s="91" t="n">
        <f aca="false">E97/50</f>
        <v>4.25046651461746</v>
      </c>
      <c r="Y97" s="0" t="n">
        <v>0.888</v>
      </c>
      <c r="Z97" s="86" t="n">
        <v>2.75</v>
      </c>
      <c r="AA97" s="0" t="n">
        <v>65</v>
      </c>
      <c r="AB97" s="0" t="n">
        <v>18</v>
      </c>
    </row>
    <row r="98" customFormat="false" ht="15" hidden="false" customHeight="false" outlineLevel="0" collapsed="false">
      <c r="A98" s="14" t="n">
        <v>96</v>
      </c>
      <c r="B98" s="86" t="n">
        <v>6.04545454545455</v>
      </c>
      <c r="D98" s="0" t="n">
        <v>44</v>
      </c>
      <c r="E98" s="91" t="n">
        <v>37.9742465564263</v>
      </c>
      <c r="F98" s="0" t="n">
        <v>75203</v>
      </c>
      <c r="H98" s="0" t="n">
        <v>0.7</v>
      </c>
      <c r="I98" s="0" t="n">
        <v>56848</v>
      </c>
      <c r="J98" s="95" t="n">
        <f aca="false">(F98+E98*$G$3)*(H98) / I98</f>
        <v>1.11305391633478</v>
      </c>
      <c r="K98" s="0" t="n">
        <f aca="false">E98/I98*1000</f>
        <v>0.667996175000462</v>
      </c>
      <c r="L98" s="86" t="n">
        <v>923.775307156317</v>
      </c>
      <c r="M98" s="86" t="n">
        <v>0.645</v>
      </c>
      <c r="N98" s="0" t="n">
        <v>219</v>
      </c>
      <c r="O98" s="87" t="n">
        <f aca="false">SUM($L98:$N98)</f>
        <v>1143.42030715632</v>
      </c>
      <c r="P98" s="62" t="n">
        <v>122</v>
      </c>
      <c r="Q98" s="0" t="n">
        <f aca="false">P98*120</f>
        <v>14640</v>
      </c>
      <c r="R98" s="0" t="n">
        <v>19</v>
      </c>
      <c r="S98" s="0" t="n">
        <v>181</v>
      </c>
      <c r="T98" s="87" t="n">
        <f aca="false">((3.5 * R98 + 2.4 * S98 - 7) * 10)/1000</f>
        <v>4.939</v>
      </c>
      <c r="V98" s="0" t="n">
        <f aca="false">W98/8</f>
        <v>0.625</v>
      </c>
      <c r="W98" s="0" t="n">
        <v>5</v>
      </c>
      <c r="X98" s="91" t="n">
        <f aca="false">E98/50</f>
        <v>0.759484931128526</v>
      </c>
      <c r="Y98" s="0" t="n">
        <v>0.504</v>
      </c>
      <c r="Z98" s="86" t="n">
        <v>6.04545454545455</v>
      </c>
      <c r="AA98" s="0" t="n">
        <v>47</v>
      </c>
      <c r="AB98" s="0" t="n">
        <v>20</v>
      </c>
    </row>
    <row r="99" customFormat="false" ht="15" hidden="false" customHeight="false" outlineLevel="0" collapsed="false">
      <c r="A99" s="14" t="n">
        <v>97</v>
      </c>
      <c r="B99" s="86" t="n">
        <v>9.79166666666667</v>
      </c>
      <c r="D99" s="0" t="n">
        <v>20</v>
      </c>
      <c r="E99" s="91" t="n">
        <v>5.60035842293907</v>
      </c>
      <c r="F99" s="0" t="n">
        <v>80244</v>
      </c>
      <c r="H99" s="0" t="n">
        <v>0.5</v>
      </c>
      <c r="I99" s="0" t="n">
        <v>63446</v>
      </c>
      <c r="J99" s="95" t="n">
        <f aca="false">(F99+E99*$G$3)*(H99) / I99</f>
        <v>0.6500342288653</v>
      </c>
      <c r="K99" s="0" t="n">
        <f aca="false">E99/I99*1000</f>
        <v>0.0882696848176255</v>
      </c>
      <c r="L99" s="86" t="n">
        <v>2399.31722817745</v>
      </c>
      <c r="M99" s="86" t="n">
        <v>0.645</v>
      </c>
      <c r="N99" s="0" t="n">
        <v>58</v>
      </c>
      <c r="O99" s="87" t="n">
        <f aca="false">SUM($L99:$N99)</f>
        <v>2457.96222817745</v>
      </c>
      <c r="P99" s="62" t="n">
        <v>125</v>
      </c>
      <c r="Q99" s="0" t="n">
        <f aca="false">P99*120</f>
        <v>15000</v>
      </c>
      <c r="R99" s="0" t="n">
        <v>19</v>
      </c>
      <c r="S99" s="0" t="n">
        <v>172</v>
      </c>
      <c r="T99" s="87" t="n">
        <f aca="false">((3.5 * R99 + 2.4 * S99 - 7) * 10)/1000</f>
        <v>4.723</v>
      </c>
      <c r="V99" s="0" t="n">
        <f aca="false">W99/8</f>
        <v>0.4875</v>
      </c>
      <c r="W99" s="0" t="n">
        <v>3.9</v>
      </c>
      <c r="X99" s="91" t="n">
        <f aca="false">E99/50</f>
        <v>0.112007168458781</v>
      </c>
      <c r="Y99" s="0" t="n">
        <v>0.98</v>
      </c>
      <c r="Z99" s="86" t="n">
        <v>9.79166666666667</v>
      </c>
      <c r="AA99" s="0" t="n">
        <v>64</v>
      </c>
      <c r="AB99" s="0" t="n">
        <v>23</v>
      </c>
    </row>
    <row r="100" customFormat="false" ht="15" hidden="false" customHeight="false" outlineLevel="0" collapsed="false">
      <c r="A100" s="14" t="n">
        <v>98</v>
      </c>
      <c r="B100" s="86" t="n">
        <v>11.3333333333333</v>
      </c>
      <c r="D100" s="0" t="n">
        <v>72</v>
      </c>
      <c r="E100" s="91" t="n">
        <v>13.903989093093</v>
      </c>
      <c r="F100" s="0" t="n">
        <v>77199</v>
      </c>
      <c r="H100" s="0" t="n">
        <v>0.5</v>
      </c>
      <c r="I100" s="0" t="n">
        <v>42781</v>
      </c>
      <c r="J100" s="95" t="n">
        <f aca="false">(F100+E100*$G$3)*(H100) / I100</f>
        <v>0.967258778864884</v>
      </c>
      <c r="K100" s="0" t="n">
        <f aca="false">E100/I100*1000</f>
        <v>0.325003835653515</v>
      </c>
      <c r="L100" s="86" t="n">
        <v>986.790744566792</v>
      </c>
      <c r="M100" s="86" t="n">
        <v>0.645</v>
      </c>
      <c r="N100" s="0" t="n">
        <v>87</v>
      </c>
      <c r="O100" s="87" t="n">
        <f aca="false">SUM($L100:$N100)</f>
        <v>1074.43574456679</v>
      </c>
      <c r="P100" s="62" t="n">
        <v>123</v>
      </c>
      <c r="Q100" s="0" t="n">
        <f aca="false">P100*120</f>
        <v>14760</v>
      </c>
      <c r="R100" s="0" t="n">
        <v>16</v>
      </c>
      <c r="S100" s="0" t="n">
        <v>197</v>
      </c>
      <c r="T100" s="87" t="n">
        <f aca="false">((3.5 * R100 + 2.4 * S100 - 7) * 10)/1000</f>
        <v>5.218</v>
      </c>
      <c r="V100" s="0" t="n">
        <f aca="false">W100/8</f>
        <v>0.7875</v>
      </c>
      <c r="W100" s="0" t="n">
        <v>6.3</v>
      </c>
      <c r="X100" s="91" t="n">
        <f aca="false">E100/50</f>
        <v>0.27807978186186</v>
      </c>
      <c r="Y100" s="0" t="n">
        <v>0.561</v>
      </c>
      <c r="Z100" s="86" t="n">
        <v>11.3333333333333</v>
      </c>
      <c r="AA100" s="0" t="n">
        <v>52</v>
      </c>
      <c r="AB100" s="0" t="n">
        <v>22</v>
      </c>
    </row>
    <row r="101" customFormat="false" ht="15" hidden="false" customHeight="false" outlineLevel="0" collapsed="false">
      <c r="A101" s="14" t="n">
        <v>99</v>
      </c>
      <c r="B101" s="86" t="n">
        <v>15.75</v>
      </c>
      <c r="D101" s="0" t="n">
        <v>-6</v>
      </c>
      <c r="E101" s="91" t="n">
        <v>-1.8384042650979</v>
      </c>
      <c r="F101" s="0" t="n">
        <v>84701</v>
      </c>
      <c r="H101" s="0" t="n">
        <v>0.7</v>
      </c>
      <c r="I101" s="0" t="n">
        <v>63364</v>
      </c>
      <c r="J101" s="95" t="n">
        <f aca="false">(F101+E101*$G$3)*(H101) / I101</f>
        <v>0.927592115487857</v>
      </c>
      <c r="K101" s="0" t="n">
        <f aca="false">E101/I101*1000</f>
        <v>-0.0290133871772283</v>
      </c>
      <c r="L101" s="86" t="n">
        <v>996.78630911188</v>
      </c>
      <c r="M101" s="86" t="n">
        <v>0.645</v>
      </c>
      <c r="N101" s="0" t="n">
        <v>86</v>
      </c>
      <c r="O101" s="87" t="n">
        <f aca="false">SUM($L101:$N101)</f>
        <v>1083.43130911188</v>
      </c>
      <c r="P101" s="62" t="n">
        <v>115</v>
      </c>
      <c r="Q101" s="0" t="n">
        <f aca="false">P101*120</f>
        <v>13800</v>
      </c>
      <c r="R101" s="0" t="n">
        <v>20</v>
      </c>
      <c r="S101" s="0" t="n">
        <v>179</v>
      </c>
      <c r="T101" s="87" t="n">
        <f aca="false">((3.5 * R101 + 2.4 * S101 - 7) * 10)/1000</f>
        <v>4.926</v>
      </c>
      <c r="V101" s="0" t="n">
        <f aca="false">W101/8</f>
        <v>0.55</v>
      </c>
      <c r="W101" s="0" t="n">
        <v>4.4</v>
      </c>
      <c r="X101" s="91" t="n">
        <f aca="false">E101/50</f>
        <v>-0.0367680853019579</v>
      </c>
      <c r="Y101" s="0" t="n">
        <v>0.705</v>
      </c>
      <c r="Z101" s="86" t="n">
        <v>15.75</v>
      </c>
      <c r="AA101" s="0" t="n">
        <v>65</v>
      </c>
      <c r="AB101" s="0" t="n">
        <v>20</v>
      </c>
    </row>
    <row r="102" customFormat="false" ht="15" hidden="false" customHeight="false" outlineLevel="0" collapsed="false">
      <c r="A102" s="14" t="n">
        <v>100</v>
      </c>
      <c r="B102" s="86" t="n">
        <v>15</v>
      </c>
      <c r="D102" s="0" t="n">
        <v>98</v>
      </c>
      <c r="E102" s="91" t="n">
        <v>18.7912256481055</v>
      </c>
      <c r="F102" s="0" t="n">
        <v>84029</v>
      </c>
      <c r="H102" s="0" t="n">
        <v>0.5</v>
      </c>
      <c r="I102" s="0" t="n">
        <v>47236</v>
      </c>
      <c r="J102" s="95" t="n">
        <f aca="false">(F102+E102*$G$3)*(H102) / I102</f>
        <v>0.969022464425885</v>
      </c>
      <c r="K102" s="0" t="n">
        <f aca="false">E102/I102*1000</f>
        <v>0.397815768653263</v>
      </c>
      <c r="L102" s="86" t="n">
        <v>438.123928663014</v>
      </c>
      <c r="M102" s="86" t="n">
        <v>0.645</v>
      </c>
      <c r="N102" s="0" t="n">
        <v>484</v>
      </c>
      <c r="O102" s="87" t="n">
        <f aca="false">SUM($L102:$N102)</f>
        <v>922.768928663014</v>
      </c>
      <c r="P102" s="62" t="n">
        <v>123</v>
      </c>
      <c r="Q102" s="0" t="n">
        <f aca="false">P102*120</f>
        <v>14760</v>
      </c>
      <c r="R102" s="0" t="n">
        <v>16</v>
      </c>
      <c r="S102" s="0" t="n">
        <v>187</v>
      </c>
      <c r="T102" s="87" t="n">
        <f aca="false">((3.5 * R102 + 2.4 * S102 - 7) * 10)/1000</f>
        <v>4.978</v>
      </c>
      <c r="V102" s="0" t="n">
        <f aca="false">W102/8</f>
        <v>0.65</v>
      </c>
      <c r="W102" s="0" t="n">
        <v>5.2</v>
      </c>
      <c r="X102" s="91" t="n">
        <f aca="false">E102/50</f>
        <v>0.375824512962111</v>
      </c>
      <c r="Y102" s="0" t="n">
        <v>0.54</v>
      </c>
      <c r="Z102" s="86" t="n">
        <v>15</v>
      </c>
      <c r="AA102" s="0" t="n">
        <v>58</v>
      </c>
      <c r="AB102" s="0" t="n">
        <v>21</v>
      </c>
    </row>
    <row r="103" customFormat="false" ht="15" hidden="false" customHeight="false" outlineLevel="0" collapsed="false">
      <c r="A103" s="14" t="n">
        <v>101</v>
      </c>
      <c r="B103" s="86" t="n">
        <v>14</v>
      </c>
      <c r="D103" s="0" t="n">
        <v>23</v>
      </c>
      <c r="E103" s="91" t="n">
        <v>6.89812371035078</v>
      </c>
      <c r="F103" s="0" t="n">
        <v>83166</v>
      </c>
      <c r="H103" s="0" t="n">
        <v>0.7</v>
      </c>
      <c r="I103" s="0" t="n">
        <v>61248</v>
      </c>
      <c r="J103" s="95" t="n">
        <f aca="false">(F103+E103*$G$3)*(H103) / I103</f>
        <v>0.98203491769361</v>
      </c>
      <c r="K103" s="0" t="n">
        <f aca="false">E103/I103*1000</f>
        <v>0.112626105511213</v>
      </c>
      <c r="L103" s="86" t="n">
        <v>204.099770839594</v>
      </c>
      <c r="M103" s="86" t="n">
        <v>0.645</v>
      </c>
      <c r="N103" s="0" t="n">
        <v>446</v>
      </c>
      <c r="O103" s="87" t="n">
        <f aca="false">SUM($L103:$N103)</f>
        <v>650.744770839594</v>
      </c>
      <c r="P103" s="62" t="n">
        <v>112</v>
      </c>
      <c r="Q103" s="0" t="n">
        <f aca="false">P103*120</f>
        <v>13440</v>
      </c>
      <c r="R103" s="0" t="n">
        <v>19</v>
      </c>
      <c r="S103" s="0" t="n">
        <v>166</v>
      </c>
      <c r="T103" s="87" t="n">
        <f aca="false">((3.5 * R103 + 2.4 * S103 - 7) * 10)/1000</f>
        <v>4.579</v>
      </c>
      <c r="V103" s="0" t="n">
        <f aca="false">W103/8</f>
        <v>0.775</v>
      </c>
      <c r="W103" s="0" t="n">
        <v>6.2</v>
      </c>
      <c r="X103" s="91" t="n">
        <f aca="false">E103/50</f>
        <v>0.137962474207016</v>
      </c>
      <c r="Y103" s="0" t="n">
        <v>0.536</v>
      </c>
      <c r="Z103" s="86" t="n">
        <v>14</v>
      </c>
      <c r="AA103" s="0" t="n">
        <v>45</v>
      </c>
      <c r="AB103" s="0" t="n">
        <v>24</v>
      </c>
    </row>
    <row r="104" customFormat="false" ht="15" hidden="false" customHeight="false" outlineLevel="0" collapsed="false">
      <c r="A104" s="14" t="n">
        <v>102</v>
      </c>
      <c r="B104" s="86" t="n">
        <v>3.65217391304348</v>
      </c>
      <c r="D104" s="0" t="n">
        <v>93</v>
      </c>
      <c r="E104" s="91" t="n">
        <v>186.074429771909</v>
      </c>
      <c r="F104" s="0" t="n">
        <v>80436</v>
      </c>
      <c r="H104" s="0" t="n">
        <v>0.7</v>
      </c>
      <c r="I104" s="0" t="n">
        <v>50197</v>
      </c>
      <c r="J104" s="95" t="n">
        <f aca="false">(F104+E104*$G$3)*(H104) / I104</f>
        <v>2.15961193569605</v>
      </c>
      <c r="K104" s="0" t="n">
        <f aca="false">E104/I104*1000</f>
        <v>3.70688347454845</v>
      </c>
      <c r="L104" s="86" t="n">
        <v>603.319305138148</v>
      </c>
      <c r="M104" s="86" t="n">
        <v>0.645</v>
      </c>
      <c r="N104" s="0" t="n">
        <v>1893</v>
      </c>
      <c r="O104" s="87" t="n">
        <f aca="false">SUM($L104:$N104)</f>
        <v>2496.96430513815</v>
      </c>
      <c r="P104" s="62" t="n">
        <v>112</v>
      </c>
      <c r="Q104" s="0" t="n">
        <f aca="false">P104*120</f>
        <v>13440</v>
      </c>
      <c r="R104" s="0" t="n">
        <v>21</v>
      </c>
      <c r="S104" s="0" t="n">
        <v>183</v>
      </c>
      <c r="T104" s="87" t="n">
        <f aca="false">((3.5 * R104 + 2.4 * S104 - 7) * 10)/1000</f>
        <v>5.057</v>
      </c>
      <c r="V104" s="0" t="n">
        <f aca="false">W104/8</f>
        <v>0.75</v>
      </c>
      <c r="W104" s="0" t="n">
        <v>6</v>
      </c>
      <c r="X104" s="91" t="n">
        <f aca="false">E104/50</f>
        <v>3.72148859543818</v>
      </c>
      <c r="Y104" s="0" t="n">
        <v>0.69</v>
      </c>
      <c r="Z104" s="86" t="n">
        <v>3.65217391304348</v>
      </c>
      <c r="AA104" s="0" t="n">
        <v>53</v>
      </c>
      <c r="AB104" s="0" t="n">
        <v>21</v>
      </c>
    </row>
    <row r="105" customFormat="false" ht="15" hidden="false" customHeight="false" outlineLevel="0" collapsed="false">
      <c r="A105" s="14" t="n">
        <v>103</v>
      </c>
      <c r="B105" s="86" t="n">
        <v>3.51724137931035</v>
      </c>
      <c r="D105" s="0" t="n">
        <v>78</v>
      </c>
      <c r="E105" s="91" t="n">
        <v>67.3924313115604</v>
      </c>
      <c r="F105" s="0" t="n">
        <v>79605</v>
      </c>
      <c r="H105" s="0" t="n">
        <v>0.6</v>
      </c>
      <c r="I105" s="0" t="n">
        <v>42824</v>
      </c>
      <c r="J105" s="95" t="n">
        <f aca="false">(F105+E105*$G$3)*(H105) / I105</f>
        <v>1.49302221919425</v>
      </c>
      <c r="K105" s="0" t="n">
        <f aca="false">E105/I105*1000</f>
        <v>1.57370706406595</v>
      </c>
      <c r="L105" s="86" t="n">
        <v>2239.35668802243</v>
      </c>
      <c r="M105" s="86" t="n">
        <v>0.645</v>
      </c>
      <c r="N105" s="0" t="n">
        <v>1893</v>
      </c>
      <c r="O105" s="87" t="n">
        <f aca="false">SUM($L105:$N105)</f>
        <v>4133.00168802243</v>
      </c>
      <c r="P105" s="62" t="n">
        <v>120</v>
      </c>
      <c r="Q105" s="0" t="n">
        <f aca="false">P105*120</f>
        <v>14400</v>
      </c>
      <c r="R105" s="0" t="n">
        <v>20</v>
      </c>
      <c r="S105" s="0" t="n">
        <v>180</v>
      </c>
      <c r="T105" s="87" t="n">
        <f aca="false">((3.5 * R105 + 2.4 * S105 - 7) * 10)/1000</f>
        <v>4.95</v>
      </c>
      <c r="V105" s="0" t="n">
        <f aca="false">W105/8</f>
        <v>0.95</v>
      </c>
      <c r="W105" s="0" t="n">
        <v>7.6</v>
      </c>
      <c r="X105" s="91" t="n">
        <f aca="false">E105/50</f>
        <v>1.34784862623121</v>
      </c>
      <c r="Y105" s="0" t="n">
        <v>0.414</v>
      </c>
      <c r="Z105" s="86" t="n">
        <v>3.51724137931035</v>
      </c>
      <c r="AA105" s="0" t="n">
        <v>53</v>
      </c>
      <c r="AB105" s="0" t="n">
        <v>23</v>
      </c>
    </row>
    <row r="106" customFormat="false" ht="15" hidden="false" customHeight="false" outlineLevel="0" collapsed="false">
      <c r="A106" s="14" t="n">
        <v>104</v>
      </c>
      <c r="B106" s="86" t="n">
        <v>7.14285714285714</v>
      </c>
      <c r="D106" s="0" t="n">
        <v>20</v>
      </c>
      <c r="E106" s="91" t="n">
        <v>6.83994528043776</v>
      </c>
      <c r="F106" s="0" t="n">
        <v>78679</v>
      </c>
      <c r="H106" s="0" t="n">
        <v>0.5</v>
      </c>
      <c r="I106" s="0" t="n">
        <v>47260</v>
      </c>
      <c r="J106" s="95" t="n">
        <f aca="false">(F106+E106*$G$3)*(H106) / I106</f>
        <v>0.861351863226567</v>
      </c>
      <c r="K106" s="0" t="n">
        <f aca="false">E106/I106*1000</f>
        <v>0.144730115963558</v>
      </c>
      <c r="L106" s="86" t="n">
        <v>172.957131178233</v>
      </c>
      <c r="M106" s="86" t="n">
        <v>0.645</v>
      </c>
      <c r="N106" s="0" t="n">
        <v>255</v>
      </c>
      <c r="O106" s="87" t="n">
        <f aca="false">SUM($L106:$N106)</f>
        <v>428.602131178233</v>
      </c>
      <c r="P106" s="62" t="n">
        <v>122</v>
      </c>
      <c r="Q106" s="0" t="n">
        <f aca="false">P106*120</f>
        <v>14640</v>
      </c>
      <c r="R106" s="0" t="n">
        <v>20</v>
      </c>
      <c r="S106" s="0" t="n">
        <v>162</v>
      </c>
      <c r="T106" s="87" t="n">
        <f aca="false">((3.5 * R106 + 2.4 * S106 - 7) * 10)/1000</f>
        <v>4.518</v>
      </c>
      <c r="V106" s="0" t="n">
        <f aca="false">W106/8</f>
        <v>0.9125</v>
      </c>
      <c r="W106" s="0" t="n">
        <v>7.3</v>
      </c>
      <c r="X106" s="91" t="n">
        <f aca="false">E106/50</f>
        <v>0.136798905608755</v>
      </c>
      <c r="Y106" s="0" t="n">
        <v>0.56</v>
      </c>
      <c r="Z106" s="86" t="n">
        <v>7.14285714285714</v>
      </c>
      <c r="AA106" s="0" t="n">
        <v>59</v>
      </c>
      <c r="AB106" s="0" t="n">
        <v>20</v>
      </c>
    </row>
    <row r="107" customFormat="false" ht="15" hidden="false" customHeight="false" outlineLevel="0" collapsed="false">
      <c r="A107" s="14" t="n">
        <v>105</v>
      </c>
      <c r="B107" s="86" t="n">
        <v>6.28571428571429</v>
      </c>
      <c r="D107" s="0" t="n">
        <v>17</v>
      </c>
      <c r="E107" s="91" t="n">
        <v>10.7911842372537</v>
      </c>
      <c r="F107" s="0" t="n">
        <v>78523</v>
      </c>
      <c r="H107" s="0" t="n">
        <v>0.6</v>
      </c>
      <c r="I107" s="0" t="n">
        <v>54096</v>
      </c>
      <c r="J107" s="95" t="n">
        <f aca="false">(F107+E107*$G$3)*(H107) / I107</f>
        <v>0.918805165205207</v>
      </c>
      <c r="K107" s="0" t="n">
        <f aca="false">E107/I107*1000</f>
        <v>0.199482110271623</v>
      </c>
      <c r="L107" s="86" t="n">
        <v>628.733009949515</v>
      </c>
      <c r="M107" s="86" t="n">
        <v>0.645</v>
      </c>
      <c r="N107" s="0" t="n">
        <v>1893</v>
      </c>
      <c r="O107" s="87" t="n">
        <f aca="false">SUM($L107:$N107)</f>
        <v>2522.37800994952</v>
      </c>
      <c r="P107" s="62" t="n">
        <v>116</v>
      </c>
      <c r="Q107" s="0" t="n">
        <f aca="false">P107*120</f>
        <v>13920</v>
      </c>
      <c r="R107" s="0" t="n">
        <v>20</v>
      </c>
      <c r="S107" s="0" t="n">
        <v>174</v>
      </c>
      <c r="T107" s="87" t="n">
        <f aca="false">((3.5 * R107 + 2.4 * S107 - 7) * 10)/1000</f>
        <v>4.806</v>
      </c>
      <c r="V107" s="0" t="n">
        <f aca="false">W107/8</f>
        <v>0.4875</v>
      </c>
      <c r="W107" s="0" t="n">
        <v>3.9</v>
      </c>
      <c r="X107" s="91" t="n">
        <f aca="false">E107/50</f>
        <v>0.215823684745074</v>
      </c>
      <c r="Y107" s="0" t="n">
        <v>0.559</v>
      </c>
      <c r="Z107" s="86" t="n">
        <v>6.28571428571429</v>
      </c>
      <c r="AA107" s="0" t="n">
        <v>50</v>
      </c>
      <c r="AB107" s="0" t="n">
        <v>15</v>
      </c>
    </row>
    <row r="108" customFormat="false" ht="15" hidden="false" customHeight="false" outlineLevel="0" collapsed="false">
      <c r="A108" s="14" t="n">
        <v>106</v>
      </c>
      <c r="B108" s="86" t="n">
        <v>4.55</v>
      </c>
      <c r="D108" s="0" t="n">
        <v>-14</v>
      </c>
      <c r="E108" s="91" t="n">
        <v>-19.273127753304</v>
      </c>
      <c r="F108" s="0" t="n">
        <v>78155</v>
      </c>
      <c r="H108" s="0" t="n">
        <v>0.7</v>
      </c>
      <c r="I108" s="0" t="n">
        <v>49854</v>
      </c>
      <c r="J108" s="95" t="n">
        <f aca="false">(F108+E108*$G$3)*(H108) / I108</f>
        <v>0.989128740503769</v>
      </c>
      <c r="K108" s="0" t="n">
        <f aca="false">E108/I108*1000</f>
        <v>-0.386591401959802</v>
      </c>
      <c r="L108" s="86" t="n">
        <v>255.475603802638</v>
      </c>
      <c r="M108" s="86" t="n">
        <v>0.645</v>
      </c>
      <c r="N108" s="0" t="n">
        <v>313</v>
      </c>
      <c r="O108" s="87" t="n">
        <f aca="false">SUM($L108:$N108)</f>
        <v>569.120603802638</v>
      </c>
      <c r="P108" s="62" t="n">
        <v>120</v>
      </c>
      <c r="Q108" s="0" t="n">
        <f aca="false">P108*120</f>
        <v>14400</v>
      </c>
      <c r="R108" s="0" t="n">
        <v>16</v>
      </c>
      <c r="S108" s="0" t="n">
        <v>168</v>
      </c>
      <c r="T108" s="87" t="n">
        <f aca="false">((3.5 * R108 + 2.4 * S108 - 7) * 10)/1000</f>
        <v>4.522</v>
      </c>
      <c r="V108" s="0" t="n">
        <f aca="false">W108/8</f>
        <v>0.7625</v>
      </c>
      <c r="W108" s="0" t="n">
        <v>6.1</v>
      </c>
      <c r="X108" s="91" t="n">
        <f aca="false">E108/50</f>
        <v>-0.385462555066079</v>
      </c>
      <c r="Y108" s="0" t="n">
        <v>0.392</v>
      </c>
      <c r="Z108" s="86" t="n">
        <v>4.55</v>
      </c>
      <c r="AA108" s="0" t="n">
        <v>45</v>
      </c>
      <c r="AB108" s="0" t="n">
        <v>23</v>
      </c>
    </row>
    <row r="109" customFormat="false" ht="15" hidden="false" customHeight="false" outlineLevel="0" collapsed="false">
      <c r="A109" s="14" t="n">
        <v>107</v>
      </c>
      <c r="B109" s="86" t="n">
        <v>4</v>
      </c>
      <c r="D109" s="0" t="n">
        <v>53</v>
      </c>
      <c r="E109" s="91" t="n">
        <v>87.2859025032938</v>
      </c>
      <c r="F109" s="0" t="n">
        <v>79868</v>
      </c>
      <c r="H109" s="0" t="n">
        <v>0.5</v>
      </c>
      <c r="I109" s="0" t="n">
        <v>59434</v>
      </c>
      <c r="J109" s="95" t="n">
        <f aca="false">(F109+E109*$G$3)*(H109) / I109</f>
        <v>0.965628773103926</v>
      </c>
      <c r="K109" s="0" t="n">
        <f aca="false">E109/I109*1000</f>
        <v>1.4686190144243</v>
      </c>
      <c r="L109" s="86" t="n">
        <v>344.08884141791</v>
      </c>
      <c r="M109" s="86" t="n">
        <v>0.645</v>
      </c>
      <c r="N109" s="0" t="n">
        <v>80</v>
      </c>
      <c r="O109" s="87" t="n">
        <f aca="false">SUM($L109:$N109)</f>
        <v>424.73384141791</v>
      </c>
      <c r="P109" s="62" t="n">
        <v>121</v>
      </c>
      <c r="Q109" s="0" t="n">
        <f aca="false">P109*120</f>
        <v>14520</v>
      </c>
      <c r="R109" s="0" t="n">
        <v>21</v>
      </c>
      <c r="S109" s="0" t="n">
        <v>184</v>
      </c>
      <c r="T109" s="87" t="n">
        <f aca="false">((3.5 * R109 + 2.4 * S109 - 7) * 10)/1000</f>
        <v>5.081</v>
      </c>
      <c r="V109" s="0" t="n">
        <f aca="false">W109/8</f>
        <v>0.4875</v>
      </c>
      <c r="W109" s="0" t="n">
        <v>3.9</v>
      </c>
      <c r="X109" s="91" t="n">
        <f aca="false">E109/50</f>
        <v>1.74571805006588</v>
      </c>
      <c r="Y109" s="0" t="n">
        <v>0.91</v>
      </c>
      <c r="Z109" s="86" t="n">
        <v>4</v>
      </c>
      <c r="AA109" s="0" t="n">
        <v>51</v>
      </c>
      <c r="AB109" s="0" t="n">
        <v>23</v>
      </c>
    </row>
    <row r="110" customFormat="false" ht="15" hidden="false" customHeight="false" outlineLevel="0" collapsed="false">
      <c r="A110" s="14" t="n">
        <v>108</v>
      </c>
      <c r="B110" s="86" t="n">
        <v>5.25</v>
      </c>
      <c r="D110" s="0" t="n">
        <v>65</v>
      </c>
      <c r="E110" s="91" t="n">
        <v>44.0379403794038</v>
      </c>
      <c r="F110" s="0" t="n">
        <v>75965</v>
      </c>
      <c r="H110" s="0" t="n">
        <v>0.5</v>
      </c>
      <c r="I110" s="0" t="n">
        <v>41828</v>
      </c>
      <c r="J110" s="95" t="n">
        <f aca="false">(F110+E110*$G$3)*(H110) / I110</f>
        <v>1.11863077545856</v>
      </c>
      <c r="K110" s="0" t="n">
        <f aca="false">E110/I110*1000</f>
        <v>1.05283399587367</v>
      </c>
      <c r="L110" s="86" t="n">
        <v>186.915139433951</v>
      </c>
      <c r="M110" s="86" t="n">
        <v>0.645</v>
      </c>
      <c r="N110" s="0" t="n">
        <v>1893</v>
      </c>
      <c r="O110" s="87" t="n">
        <f aca="false">SUM($L110:$N110)</f>
        <v>2080.56013943395</v>
      </c>
      <c r="P110" s="62" t="n">
        <v>124</v>
      </c>
      <c r="Q110" s="0" t="n">
        <f aca="false">P110*120</f>
        <v>14880</v>
      </c>
      <c r="R110" s="0" t="n">
        <v>16</v>
      </c>
      <c r="S110" s="0" t="n">
        <v>164</v>
      </c>
      <c r="T110" s="87" t="n">
        <f aca="false">((3.5 * R110 + 2.4 * S110 - 7) * 10)/1000</f>
        <v>4.426</v>
      </c>
      <c r="V110" s="0" t="n">
        <f aca="false">W110/8</f>
        <v>0.6875</v>
      </c>
      <c r="W110" s="0" t="n">
        <v>5.5</v>
      </c>
      <c r="X110" s="91" t="n">
        <f aca="false">E110/50</f>
        <v>0.880758807588076</v>
      </c>
      <c r="Y110" s="0" t="n">
        <v>0.624</v>
      </c>
      <c r="Z110" s="86" t="n">
        <v>5.25</v>
      </c>
      <c r="AA110" s="0" t="n">
        <v>58</v>
      </c>
      <c r="AB110" s="0" t="n">
        <v>20</v>
      </c>
    </row>
    <row r="111" customFormat="false" ht="15" hidden="false" customHeight="false" outlineLevel="0" collapsed="false">
      <c r="A111" s="14" t="n">
        <v>109</v>
      </c>
      <c r="B111" s="86" t="n">
        <v>13.6666666666667</v>
      </c>
      <c r="D111" s="0" t="n">
        <v>-3</v>
      </c>
      <c r="E111" s="91" t="n">
        <v>-0.954380606986066</v>
      </c>
      <c r="F111" s="0" t="n">
        <v>82242</v>
      </c>
      <c r="H111" s="0" t="n">
        <v>0.8</v>
      </c>
      <c r="I111" s="0" t="n">
        <v>51626</v>
      </c>
      <c r="J111" s="95" t="n">
        <f aca="false">(F111+E111*$G$3)*(H111) / I111</f>
        <v>1.26851195532802</v>
      </c>
      <c r="K111" s="0" t="n">
        <f aca="false">E111/I111*1000</f>
        <v>-0.0184864333278981</v>
      </c>
      <c r="L111" s="86" t="n">
        <v>1329.17213796869</v>
      </c>
      <c r="M111" s="86" t="n">
        <v>0.645</v>
      </c>
      <c r="N111" s="0" t="n">
        <v>304</v>
      </c>
      <c r="O111" s="87" t="n">
        <f aca="false">SUM($L111:$N111)</f>
        <v>1633.81713796869</v>
      </c>
      <c r="P111" s="62" t="n">
        <v>124</v>
      </c>
      <c r="Q111" s="0" t="n">
        <f aca="false">P111*120</f>
        <v>14880</v>
      </c>
      <c r="R111" s="0" t="n">
        <v>16</v>
      </c>
      <c r="S111" s="0" t="n">
        <v>200</v>
      </c>
      <c r="T111" s="87" t="n">
        <f aca="false">((3.5 * R111 + 2.4 * S111 - 7) * 10)/1000</f>
        <v>5.29</v>
      </c>
      <c r="V111" s="0" t="n">
        <f aca="false">W111/8</f>
        <v>0.475</v>
      </c>
      <c r="W111" s="0" t="n">
        <v>3.8</v>
      </c>
      <c r="X111" s="91" t="n">
        <f aca="false">E111/50</f>
        <v>-0.0190876121397213</v>
      </c>
      <c r="Y111" s="0" t="n">
        <v>0.72</v>
      </c>
      <c r="Z111" s="86" t="n">
        <v>13.6666666666667</v>
      </c>
      <c r="AA111" s="0" t="n">
        <v>46</v>
      </c>
      <c r="AB111" s="0" t="n">
        <v>17</v>
      </c>
    </row>
    <row r="112" customFormat="false" ht="15" hidden="false" customHeight="false" outlineLevel="0" collapsed="false">
      <c r="A112" s="14" t="n">
        <v>110</v>
      </c>
      <c r="B112" s="86" t="n">
        <v>2.43478260869565</v>
      </c>
      <c r="D112" s="0" t="n">
        <v>87</v>
      </c>
      <c r="E112" s="91" t="n">
        <v>544.430538172716</v>
      </c>
      <c r="F112" s="0" t="n">
        <v>78219</v>
      </c>
      <c r="H112" s="0" t="n">
        <v>0.7</v>
      </c>
      <c r="I112" s="0" t="n">
        <v>58472</v>
      </c>
      <c r="J112" s="95" t="n">
        <f aca="false">(F112+E112*$G$3)*(H112) / I112</f>
        <v>3.54347124586743</v>
      </c>
      <c r="K112" s="0" t="n">
        <f aca="false">E112/I112*1000</f>
        <v>9.31096145458879</v>
      </c>
      <c r="L112" s="86" t="n">
        <v>785.600283590558</v>
      </c>
      <c r="M112" s="86" t="n">
        <v>0.645</v>
      </c>
      <c r="N112" s="0" t="n">
        <v>91</v>
      </c>
      <c r="O112" s="87" t="n">
        <f aca="false">SUM($L112:$N112)</f>
        <v>877.245283590558</v>
      </c>
      <c r="P112" s="62" t="n">
        <v>118</v>
      </c>
      <c r="Q112" s="0" t="n">
        <f aca="false">P112*120</f>
        <v>14160</v>
      </c>
      <c r="R112" s="0" t="n">
        <v>20</v>
      </c>
      <c r="S112" s="0" t="n">
        <v>196</v>
      </c>
      <c r="T112" s="87" t="n">
        <f aca="false">((3.5 * R112 + 2.4 * S112 - 7) * 10)/1000</f>
        <v>5.334</v>
      </c>
      <c r="V112" s="0" t="n">
        <f aca="false">W112/8</f>
        <v>0.6375</v>
      </c>
      <c r="W112" s="0" t="n">
        <v>5.1</v>
      </c>
      <c r="X112" s="91" t="n">
        <f aca="false">E112/50</f>
        <v>10.8886107634543</v>
      </c>
      <c r="Y112" s="0" t="n">
        <v>0.63</v>
      </c>
      <c r="Z112" s="86" t="n">
        <v>2.43478260869565</v>
      </c>
      <c r="AA112" s="0" t="n">
        <v>63</v>
      </c>
      <c r="AB112" s="0" t="n">
        <v>18</v>
      </c>
    </row>
    <row r="113" customFormat="false" ht="15" hidden="false" customHeight="false" outlineLevel="0" collapsed="false">
      <c r="A113" s="14" t="n">
        <v>111</v>
      </c>
      <c r="B113" s="86" t="n">
        <v>6.22222222222222</v>
      </c>
      <c r="D113" s="0" t="n">
        <v>35</v>
      </c>
      <c r="E113" s="91" t="n">
        <v>29.5920524202072</v>
      </c>
      <c r="F113" s="0" t="n">
        <v>80082</v>
      </c>
      <c r="H113" s="0" t="n">
        <v>0.7</v>
      </c>
      <c r="I113" s="0" t="n">
        <v>50930</v>
      </c>
      <c r="J113" s="95" t="n">
        <f aca="false">(F113+E113*$G$3)*(H113) / I113</f>
        <v>1.26336490629605</v>
      </c>
      <c r="K113" s="0" t="n">
        <f aca="false">E113/I113*1000</f>
        <v>0.581033819363973</v>
      </c>
      <c r="L113" s="86" t="n">
        <v>843.419804282268</v>
      </c>
      <c r="M113" s="86" t="n">
        <v>0.645</v>
      </c>
      <c r="N113" s="0" t="n">
        <v>1893</v>
      </c>
      <c r="O113" s="87" t="n">
        <f aca="false">SUM($L113:$N113)</f>
        <v>2737.06480428227</v>
      </c>
      <c r="P113" s="62" t="n">
        <v>117</v>
      </c>
      <c r="Q113" s="0" t="n">
        <f aca="false">P113*120</f>
        <v>14040</v>
      </c>
      <c r="R113" s="0" t="n">
        <v>22</v>
      </c>
      <c r="S113" s="0" t="n">
        <v>193</v>
      </c>
      <c r="T113" s="87" t="n">
        <f aca="false">((3.5 * R113 + 2.4 * S113 - 7) * 10)/1000</f>
        <v>5.332</v>
      </c>
      <c r="V113" s="0" t="n">
        <f aca="false">W113/8</f>
        <v>0.75</v>
      </c>
      <c r="W113" s="0" t="n">
        <v>6</v>
      </c>
      <c r="X113" s="91" t="n">
        <f aca="false">E113/50</f>
        <v>0.591841048404143</v>
      </c>
      <c r="Y113" s="0" t="n">
        <v>1.155</v>
      </c>
      <c r="Z113" s="86" t="n">
        <v>6.22222222222222</v>
      </c>
      <c r="AA113" s="0" t="n">
        <v>41</v>
      </c>
      <c r="AB113" s="0" t="n">
        <v>24</v>
      </c>
    </row>
    <row r="114" customFormat="false" ht="15" hidden="false" customHeight="false" outlineLevel="0" collapsed="false">
      <c r="A114" s="14" t="n">
        <v>112</v>
      </c>
      <c r="B114" s="86" t="n">
        <v>16.1739130434783</v>
      </c>
      <c r="D114" s="0" t="n">
        <v>66</v>
      </c>
      <c r="E114" s="91" t="n">
        <v>15.2670343091898</v>
      </c>
      <c r="F114" s="0" t="n">
        <v>76669</v>
      </c>
      <c r="H114" s="0" t="n">
        <v>0.6</v>
      </c>
      <c r="I114" s="0" t="n">
        <v>53816</v>
      </c>
      <c r="J114" s="95" t="n">
        <f aca="false">(F114+E114*$G$3)*(H114) / I114</f>
        <v>0.922875877698186</v>
      </c>
      <c r="K114" s="0" t="n">
        <f aca="false">E114/I114*1000</f>
        <v>0.283689503292512</v>
      </c>
      <c r="L114" s="86" t="n">
        <v>396.670869663288</v>
      </c>
      <c r="M114" s="86" t="n">
        <v>0.645</v>
      </c>
      <c r="N114" s="0" t="n">
        <v>329</v>
      </c>
      <c r="O114" s="87" t="n">
        <f aca="false">SUM($L114:$N114)</f>
        <v>726.315869663288</v>
      </c>
      <c r="P114" s="62" t="n">
        <v>120</v>
      </c>
      <c r="Q114" s="0" t="n">
        <f aca="false">P114*120</f>
        <v>14400</v>
      </c>
      <c r="R114" s="0" t="n">
        <v>22</v>
      </c>
      <c r="S114" s="0" t="n">
        <v>167</v>
      </c>
      <c r="T114" s="87" t="n">
        <f aca="false">((3.5 * R114 + 2.4 * S114 - 7) * 10)/1000</f>
        <v>4.708</v>
      </c>
      <c r="V114" s="0" t="n">
        <f aca="false">W114/8</f>
        <v>0.45</v>
      </c>
      <c r="W114" s="0" t="n">
        <v>3.6</v>
      </c>
      <c r="X114" s="91" t="n">
        <f aca="false">E114/50</f>
        <v>0.305340686183797</v>
      </c>
      <c r="Y114" s="0" t="n">
        <v>0.928</v>
      </c>
      <c r="Z114" s="86" t="n">
        <v>16.1739130434783</v>
      </c>
      <c r="AA114" s="0" t="n">
        <v>62</v>
      </c>
      <c r="AB114" s="0" t="n">
        <v>22</v>
      </c>
    </row>
    <row r="115" customFormat="false" ht="15" hidden="false" customHeight="false" outlineLevel="0" collapsed="false">
      <c r="A115" s="14" t="n">
        <v>113</v>
      </c>
      <c r="B115" s="86" t="n">
        <v>3.7037037037037</v>
      </c>
      <c r="D115" s="0" t="n">
        <v>46</v>
      </c>
      <c r="E115" s="91" t="n">
        <v>44.2418296881913</v>
      </c>
      <c r="F115" s="0" t="n">
        <v>81579</v>
      </c>
      <c r="H115" s="0" t="n">
        <v>0.5</v>
      </c>
      <c r="I115" s="0" t="n">
        <v>51421</v>
      </c>
      <c r="J115" s="95" t="n">
        <f aca="false">(F115+E115*$G$3)*(H115) / I115</f>
        <v>0.965322843539376</v>
      </c>
      <c r="K115" s="0" t="n">
        <f aca="false">E115/I115*1000</f>
        <v>0.860384467205836</v>
      </c>
      <c r="L115" s="86" t="n">
        <v>855.787196132597</v>
      </c>
      <c r="M115" s="86" t="n">
        <v>0.645</v>
      </c>
      <c r="N115" s="0" t="n">
        <v>1893</v>
      </c>
      <c r="O115" s="87" t="n">
        <f aca="false">SUM($L115:$N115)</f>
        <v>2749.4321961326</v>
      </c>
      <c r="P115" s="62" t="n">
        <v>122</v>
      </c>
      <c r="Q115" s="0" t="n">
        <f aca="false">P115*120</f>
        <v>14640</v>
      </c>
      <c r="R115" s="0" t="n">
        <v>18</v>
      </c>
      <c r="S115" s="0" t="n">
        <v>169</v>
      </c>
      <c r="T115" s="87" t="n">
        <f aca="false">((3.5 * R115 + 2.4 * S115 - 7) * 10)/1000</f>
        <v>4.616</v>
      </c>
      <c r="V115" s="0" t="n">
        <f aca="false">W115/8</f>
        <v>0.4375</v>
      </c>
      <c r="W115" s="0" t="n">
        <v>3.5</v>
      </c>
      <c r="X115" s="91" t="n">
        <f aca="false">E115/50</f>
        <v>0.884836593763826</v>
      </c>
      <c r="Y115" s="0" t="n">
        <v>0.882</v>
      </c>
      <c r="Z115" s="86" t="n">
        <v>3.7037037037037</v>
      </c>
      <c r="AA115" s="0" t="n">
        <v>65</v>
      </c>
      <c r="AB115" s="0" t="n">
        <v>20</v>
      </c>
    </row>
    <row r="116" customFormat="false" ht="15" hidden="false" customHeight="false" outlineLevel="0" collapsed="false">
      <c r="A116" s="14" t="n">
        <v>114</v>
      </c>
      <c r="B116" s="86" t="n">
        <v>2.76923076923077</v>
      </c>
      <c r="D116" s="0" t="n">
        <v>84</v>
      </c>
      <c r="E116" s="91" t="n">
        <v>1190.47619047619</v>
      </c>
      <c r="F116" s="0" t="n">
        <v>75706</v>
      </c>
      <c r="H116" s="0" t="n">
        <v>0.8</v>
      </c>
      <c r="I116" s="0" t="n">
        <v>51195</v>
      </c>
      <c r="J116" s="95" t="n">
        <f aca="false">(F116+E116*$G$3)*(H116) / I116</f>
        <v>8.62422464991466</v>
      </c>
      <c r="K116" s="0" t="n">
        <f aca="false">E116/I116*1000</f>
        <v>23.2537589701375</v>
      </c>
      <c r="L116" s="86" t="n">
        <v>357.653097933513</v>
      </c>
      <c r="M116" s="86" t="n">
        <v>0.645</v>
      </c>
      <c r="N116" s="0" t="n">
        <v>1893</v>
      </c>
      <c r="O116" s="87" t="n">
        <f aca="false">SUM($L116:$N116)</f>
        <v>2251.29809793351</v>
      </c>
      <c r="P116" s="62" t="n">
        <v>123</v>
      </c>
      <c r="Q116" s="0" t="n">
        <f aca="false">P116*120</f>
        <v>14760</v>
      </c>
      <c r="R116" s="0" t="n">
        <v>16</v>
      </c>
      <c r="S116" s="0" t="n">
        <v>193</v>
      </c>
      <c r="T116" s="87" t="n">
        <f aca="false">((3.5 * R116 + 2.4 * S116 - 7) * 10)/1000</f>
        <v>5.122</v>
      </c>
      <c r="V116" s="0" t="n">
        <f aca="false">W116/8</f>
        <v>0.6875</v>
      </c>
      <c r="W116" s="0" t="n">
        <v>5.5</v>
      </c>
      <c r="X116" s="91" t="n">
        <f aca="false">E116/50</f>
        <v>23.8095238095238</v>
      </c>
      <c r="Y116" s="0" t="n">
        <v>0.816</v>
      </c>
      <c r="Z116" s="86" t="n">
        <v>2.76923076923077</v>
      </c>
      <c r="AA116" s="0" t="n">
        <v>52</v>
      </c>
      <c r="AB116" s="0" t="n">
        <v>17</v>
      </c>
    </row>
    <row r="117" customFormat="false" ht="15" hidden="false" customHeight="false" outlineLevel="0" collapsed="false">
      <c r="A117" s="14" t="n">
        <v>115</v>
      </c>
      <c r="B117" s="86" t="n">
        <v>5.83333333333333</v>
      </c>
      <c r="D117" s="0" t="n">
        <v>10</v>
      </c>
      <c r="E117" s="91" t="n">
        <v>9.35208738590453</v>
      </c>
      <c r="F117" s="0" t="n">
        <v>81693</v>
      </c>
      <c r="H117" s="0" t="n">
        <v>0.7</v>
      </c>
      <c r="I117" s="0" t="n">
        <v>50009</v>
      </c>
      <c r="J117" s="95" t="n">
        <f aca="false">(F117+E117*$G$3)*(H117) / I117</f>
        <v>1.19585843484279</v>
      </c>
      <c r="K117" s="0" t="n">
        <f aca="false">E117/I117*1000</f>
        <v>0.187008086262563</v>
      </c>
      <c r="L117" s="86" t="n">
        <v>700.593197674419</v>
      </c>
      <c r="M117" s="86" t="n">
        <v>0.645</v>
      </c>
      <c r="N117" s="0" t="n">
        <v>409</v>
      </c>
      <c r="O117" s="87" t="n">
        <f aca="false">SUM($L117:$N117)</f>
        <v>1110.23819767442</v>
      </c>
      <c r="P117" s="62" t="n">
        <v>112</v>
      </c>
      <c r="Q117" s="0" t="n">
        <f aca="false">P117*120</f>
        <v>13440</v>
      </c>
      <c r="R117" s="0" t="n">
        <v>16</v>
      </c>
      <c r="S117" s="0" t="n">
        <v>192</v>
      </c>
      <c r="T117" s="87" t="n">
        <f aca="false">((3.5 * R117 + 2.4 * S117 - 7) * 10)/1000</f>
        <v>5.098</v>
      </c>
      <c r="V117" s="0" t="n">
        <f aca="false">W117/8</f>
        <v>0.8375</v>
      </c>
      <c r="W117" s="0" t="n">
        <v>6.7</v>
      </c>
      <c r="X117" s="91" t="n">
        <f aca="false">E117/50</f>
        <v>0.187041747718091</v>
      </c>
      <c r="Y117" s="0" t="n">
        <v>0.696</v>
      </c>
      <c r="Z117" s="86" t="n">
        <v>5.83333333333333</v>
      </c>
      <c r="AA117" s="0" t="n">
        <v>40</v>
      </c>
      <c r="AB117" s="0" t="n">
        <v>19</v>
      </c>
    </row>
    <row r="118" customFormat="false" ht="15" hidden="false" customHeight="false" outlineLevel="0" collapsed="false">
      <c r="A118" s="14" t="n">
        <v>116</v>
      </c>
      <c r="B118" s="86" t="n">
        <v>3.77777777777778</v>
      </c>
      <c r="D118" s="0" t="n">
        <v>80</v>
      </c>
      <c r="E118" s="91" t="n">
        <v>113.288773082588</v>
      </c>
      <c r="F118" s="0" t="n">
        <v>77915</v>
      </c>
      <c r="H118" s="0" t="n">
        <v>0.6</v>
      </c>
      <c r="I118" s="0" t="n">
        <v>51929</v>
      </c>
      <c r="J118" s="95" t="n">
        <f aca="false">(F118+E118*$G$3)*(H118) / I118</f>
        <v>1.42383457297119</v>
      </c>
      <c r="K118" s="0" t="n">
        <f aca="false">E118/I118*1000</f>
        <v>2.18160898693577</v>
      </c>
      <c r="L118" s="86" t="n">
        <v>200.873278657457</v>
      </c>
      <c r="M118" s="86" t="n">
        <v>0.645</v>
      </c>
      <c r="N118" s="0" t="n">
        <v>67</v>
      </c>
      <c r="O118" s="87" t="n">
        <f aca="false">SUM($L118:$N118)</f>
        <v>268.518278657457</v>
      </c>
      <c r="P118" s="62" t="n">
        <v>120</v>
      </c>
      <c r="Q118" s="0" t="n">
        <f aca="false">P118*120</f>
        <v>14400</v>
      </c>
      <c r="R118" s="0" t="n">
        <v>18</v>
      </c>
      <c r="S118" s="0" t="n">
        <v>179</v>
      </c>
      <c r="T118" s="87" t="n">
        <f aca="false">((3.5 * R118 + 2.4 * S118 - 7) * 10)/1000</f>
        <v>4.856</v>
      </c>
      <c r="V118" s="0" t="n">
        <f aca="false">W118/8</f>
        <v>0.5</v>
      </c>
      <c r="W118" s="0" t="n">
        <v>4</v>
      </c>
      <c r="X118" s="91" t="n">
        <f aca="false">E118/50</f>
        <v>2.26577546165175</v>
      </c>
      <c r="Y118" s="0" t="n">
        <v>0.924</v>
      </c>
      <c r="Z118" s="86" t="n">
        <v>3.77777777777778</v>
      </c>
      <c r="AA118" s="0" t="n">
        <v>50</v>
      </c>
      <c r="AB118" s="0" t="n">
        <v>16</v>
      </c>
    </row>
    <row r="119" customFormat="false" ht="15" hidden="false" customHeight="false" outlineLevel="0" collapsed="false">
      <c r="A119" s="14" t="n">
        <v>117</v>
      </c>
      <c r="B119" s="86" t="n">
        <v>2.45454545454546</v>
      </c>
      <c r="D119" s="0" t="n">
        <v>9</v>
      </c>
      <c r="E119" s="91" t="n">
        <v>16.5110348749748</v>
      </c>
      <c r="F119" s="0" t="n">
        <v>80406</v>
      </c>
      <c r="H119" s="0" t="n">
        <v>0.6</v>
      </c>
      <c r="I119" s="0" t="n">
        <v>64485</v>
      </c>
      <c r="J119" s="95" t="n">
        <f aca="false">(F119+E119*$G$3)*(H119) / I119</f>
        <v>0.809587475691928</v>
      </c>
      <c r="K119" s="0" t="n">
        <f aca="false">E119/I119*1000</f>
        <v>0.256044582072959</v>
      </c>
      <c r="L119" s="86" t="n">
        <v>1759.26772470978</v>
      </c>
      <c r="M119" s="86" t="n">
        <v>0.645</v>
      </c>
      <c r="N119" s="0" t="n">
        <v>76</v>
      </c>
      <c r="O119" s="87" t="n">
        <f aca="false">SUM($L119:$N119)</f>
        <v>1835.91272470978</v>
      </c>
      <c r="P119" s="62" t="n">
        <v>114</v>
      </c>
      <c r="Q119" s="0" t="n">
        <f aca="false">P119*120</f>
        <v>13680</v>
      </c>
      <c r="R119" s="0" t="n">
        <v>18</v>
      </c>
      <c r="S119" s="0" t="n">
        <v>175</v>
      </c>
      <c r="T119" s="87" t="n">
        <f aca="false">((3.5 * R119 + 2.4 * S119 - 7) * 10)/1000</f>
        <v>4.76</v>
      </c>
      <c r="V119" s="0" t="n">
        <f aca="false">W119/8</f>
        <v>0.925</v>
      </c>
      <c r="W119" s="0" t="n">
        <v>7.4</v>
      </c>
      <c r="X119" s="91" t="n">
        <f aca="false">E119/50</f>
        <v>0.330220697499496</v>
      </c>
      <c r="Y119" s="0" t="n">
        <v>0.301</v>
      </c>
      <c r="Z119" s="86" t="n">
        <v>2.45454545454546</v>
      </c>
      <c r="AA119" s="0" t="n">
        <v>57</v>
      </c>
      <c r="AB119" s="0" t="n">
        <v>21</v>
      </c>
    </row>
    <row r="120" customFormat="false" ht="15" hidden="false" customHeight="false" outlineLevel="0" collapsed="false">
      <c r="A120" s="14" t="n">
        <v>118</v>
      </c>
      <c r="B120" s="86" t="n">
        <v>4.4</v>
      </c>
      <c r="D120" s="0" t="n">
        <v>28</v>
      </c>
      <c r="E120" s="91" t="n">
        <v>99.8217468805704</v>
      </c>
      <c r="F120" s="0" t="n">
        <v>80620</v>
      </c>
      <c r="H120" s="0" t="n">
        <v>0.8</v>
      </c>
      <c r="I120" s="0" t="n">
        <v>45044</v>
      </c>
      <c r="J120" s="95" t="n">
        <f aca="false">(F120+E120*$G$3)*(H120) / I120</f>
        <v>2.14099456091339</v>
      </c>
      <c r="K120" s="0" t="n">
        <f aca="false">E120/I120*1000</f>
        <v>2.21609419413397</v>
      </c>
      <c r="L120" s="86" t="n">
        <v>161.599946782935</v>
      </c>
      <c r="M120" s="86" t="n">
        <v>0.645</v>
      </c>
      <c r="N120" s="0" t="n">
        <v>1893</v>
      </c>
      <c r="O120" s="87" t="n">
        <f aca="false">SUM($L120:$N120)</f>
        <v>2055.24494678293</v>
      </c>
      <c r="P120" s="62" t="n">
        <v>123</v>
      </c>
      <c r="Q120" s="0" t="n">
        <f aca="false">P120*120</f>
        <v>14760</v>
      </c>
      <c r="R120" s="0" t="n">
        <v>16</v>
      </c>
      <c r="S120" s="0" t="n">
        <v>200</v>
      </c>
      <c r="T120" s="87" t="n">
        <f aca="false">((3.5 * R120 + 2.4 * S120 - 7) * 10)/1000</f>
        <v>5.29</v>
      </c>
      <c r="V120" s="0" t="n">
        <f aca="false">W120/8</f>
        <v>0.6625</v>
      </c>
      <c r="W120" s="0" t="n">
        <v>5.3</v>
      </c>
      <c r="X120" s="91" t="n">
        <f aca="false">E120/50</f>
        <v>1.99643493761141</v>
      </c>
      <c r="Y120" s="0" t="n">
        <v>0.77</v>
      </c>
      <c r="Z120" s="86" t="n">
        <v>4.4</v>
      </c>
      <c r="AA120" s="0" t="n">
        <v>42</v>
      </c>
      <c r="AB120" s="0" t="n">
        <v>21</v>
      </c>
    </row>
    <row r="121" customFormat="false" ht="15" hidden="false" customHeight="false" outlineLevel="0" collapsed="false">
      <c r="A121" s="14" t="n">
        <v>119</v>
      </c>
      <c r="B121" s="86" t="n">
        <v>3</v>
      </c>
      <c r="D121" s="0" t="n">
        <v>101</v>
      </c>
      <c r="E121" s="91" t="n">
        <v>264.88329399423</v>
      </c>
      <c r="F121" s="0" t="n">
        <v>84046</v>
      </c>
      <c r="H121" s="0" t="n">
        <v>0.6</v>
      </c>
      <c r="I121" s="0" t="n">
        <v>45077</v>
      </c>
      <c r="J121" s="95" t="n">
        <f aca="false">(F121+E121*$G$3)*(H121) / I121</f>
        <v>2.52899684004293</v>
      </c>
      <c r="K121" s="0" t="n">
        <f aca="false">E121/I121*1000</f>
        <v>5.87624052164586</v>
      </c>
      <c r="L121" s="86" t="n">
        <v>851.463145843665</v>
      </c>
      <c r="M121" s="86" t="n">
        <v>0.645</v>
      </c>
      <c r="N121" s="0" t="n">
        <v>344</v>
      </c>
      <c r="O121" s="87" t="n">
        <f aca="false">SUM($L121:$N121)</f>
        <v>1196.10814584367</v>
      </c>
      <c r="P121" s="62" t="n">
        <v>112</v>
      </c>
      <c r="Q121" s="0" t="n">
        <f aca="false">P121*120</f>
        <v>13440</v>
      </c>
      <c r="R121" s="0" t="n">
        <v>22</v>
      </c>
      <c r="S121" s="0" t="n">
        <v>194</v>
      </c>
      <c r="T121" s="87" t="n">
        <f aca="false">((3.5 * R121 + 2.4 * S121 - 7) * 10)/1000</f>
        <v>5.356</v>
      </c>
      <c r="V121" s="0" t="n">
        <f aca="false">W121/8</f>
        <v>0.8125</v>
      </c>
      <c r="W121" s="0" t="n">
        <v>6.5</v>
      </c>
      <c r="X121" s="91" t="n">
        <f aca="false">E121/50</f>
        <v>5.29766587988461</v>
      </c>
      <c r="Y121" s="0" t="n">
        <v>0.69</v>
      </c>
      <c r="Z121" s="86" t="n">
        <v>3</v>
      </c>
      <c r="AA121" s="0" t="n">
        <v>45</v>
      </c>
      <c r="AB121" s="0" t="n">
        <v>17</v>
      </c>
    </row>
    <row r="122" customFormat="false" ht="15" hidden="false" customHeight="false" outlineLevel="0" collapsed="false">
      <c r="A122" s="14" t="n">
        <v>120</v>
      </c>
      <c r="B122" s="86" t="n">
        <v>4.33333333333333</v>
      </c>
      <c r="D122" s="0" t="n">
        <v>73</v>
      </c>
      <c r="E122" s="91" t="n">
        <v>90.4024767801858</v>
      </c>
      <c r="F122" s="0" t="n">
        <v>83340</v>
      </c>
      <c r="H122" s="0" t="n">
        <v>0.7</v>
      </c>
      <c r="I122" s="0" t="n">
        <v>51465</v>
      </c>
      <c r="J122" s="95" t="n">
        <f aca="false">(F122+E122*$G$3)*(H122) / I122</f>
        <v>1.62538994459248</v>
      </c>
      <c r="K122" s="0" t="n">
        <f aca="false">E122/I122*1000</f>
        <v>1.75658169202732</v>
      </c>
      <c r="L122" s="86" t="n">
        <v>633.553966315472</v>
      </c>
      <c r="M122" s="86" t="n">
        <v>0.645</v>
      </c>
      <c r="N122" s="0" t="n">
        <v>66</v>
      </c>
      <c r="O122" s="87" t="n">
        <f aca="false">SUM($L122:$N122)</f>
        <v>700.198966315472</v>
      </c>
      <c r="P122" s="62" t="n">
        <v>110</v>
      </c>
      <c r="Q122" s="0" t="n">
        <f aca="false">P122*120</f>
        <v>13200</v>
      </c>
      <c r="R122" s="0" t="n">
        <v>20</v>
      </c>
      <c r="S122" s="0" t="n">
        <v>184</v>
      </c>
      <c r="T122" s="87" t="n">
        <f aca="false">((3.5 * R122 + 2.4 * S122 - 7) * 10)/1000</f>
        <v>5.046</v>
      </c>
      <c r="V122" s="0" t="n">
        <f aca="false">W122/8</f>
        <v>0.975</v>
      </c>
      <c r="W122" s="0" t="n">
        <v>7.8</v>
      </c>
      <c r="X122" s="91" t="n">
        <f aca="false">E122/50</f>
        <v>1.80804953560372</v>
      </c>
      <c r="Y122" s="0" t="n">
        <v>0.45</v>
      </c>
      <c r="Z122" s="86" t="n">
        <v>4.33333333333333</v>
      </c>
      <c r="AA122" s="0" t="n">
        <v>64</v>
      </c>
      <c r="AB122" s="0" t="n">
        <v>25</v>
      </c>
    </row>
    <row r="123" customFormat="false" ht="15" hidden="false" customHeight="false" outlineLevel="0" collapsed="false">
      <c r="A123" s="14" t="n">
        <v>121</v>
      </c>
      <c r="B123" s="86" t="n">
        <v>4.22222222222222</v>
      </c>
      <c r="D123" s="0" t="n">
        <v>29</v>
      </c>
      <c r="E123" s="91" t="n">
        <v>29.2503832808844</v>
      </c>
      <c r="F123" s="0" t="n">
        <v>76818</v>
      </c>
      <c r="H123" s="0" t="n">
        <v>0.6</v>
      </c>
      <c r="I123" s="0" t="n">
        <v>42316</v>
      </c>
      <c r="J123" s="95" t="n">
        <f aca="false">(F123+E123*$G$3)*(H123) / I123</f>
        <v>1.25510189969308</v>
      </c>
      <c r="K123" s="0" t="n">
        <f aca="false">E123/I123*1000</f>
        <v>0.691236961926562</v>
      </c>
      <c r="L123" s="86" t="n">
        <v>952.110650729388</v>
      </c>
      <c r="M123" s="86" t="n">
        <v>0.645</v>
      </c>
      <c r="N123" s="0" t="n">
        <v>78</v>
      </c>
      <c r="O123" s="87" t="n">
        <f aca="false">SUM($L123:$N123)</f>
        <v>1030.75565072939</v>
      </c>
      <c r="P123" s="62" t="n">
        <v>121</v>
      </c>
      <c r="Q123" s="0" t="n">
        <f aca="false">P123*120</f>
        <v>14520</v>
      </c>
      <c r="R123" s="0" t="n">
        <v>21</v>
      </c>
      <c r="S123" s="0" t="n">
        <v>195</v>
      </c>
      <c r="T123" s="87" t="n">
        <f aca="false">((3.5 * R123 + 2.4 * S123 - 7) * 10)/1000</f>
        <v>5.345</v>
      </c>
      <c r="V123" s="0" t="n">
        <f aca="false">W123/8</f>
        <v>0.55</v>
      </c>
      <c r="W123" s="0" t="n">
        <v>4.4</v>
      </c>
      <c r="X123" s="91" t="n">
        <f aca="false">E123/50</f>
        <v>0.585007665617688</v>
      </c>
      <c r="Y123" s="0" t="n">
        <v>0.676</v>
      </c>
      <c r="Z123" s="86" t="n">
        <v>4.22222222222222</v>
      </c>
      <c r="AA123" s="0" t="n">
        <v>52</v>
      </c>
      <c r="AB123" s="0" t="n">
        <v>16</v>
      </c>
    </row>
    <row r="124" customFormat="false" ht="15" hidden="false" customHeight="false" outlineLevel="0" collapsed="false">
      <c r="A124" s="14" t="n">
        <v>122</v>
      </c>
      <c r="B124" s="86" t="n">
        <v>8.34782608695652</v>
      </c>
      <c r="D124" s="0" t="n">
        <v>23</v>
      </c>
      <c r="E124" s="91" t="n">
        <v>16.0095779039982</v>
      </c>
      <c r="F124" s="0" t="n">
        <v>81155</v>
      </c>
      <c r="H124" s="0" t="n">
        <v>0.8</v>
      </c>
      <c r="I124" s="0" t="n">
        <v>62255</v>
      </c>
      <c r="J124" s="95" t="n">
        <f aca="false">(F124+E124*$G$3)*(H124) / I124</f>
        <v>1.12516368049602</v>
      </c>
      <c r="K124" s="0" t="n">
        <f aca="false">E124/I124*1000</f>
        <v>0.2571613188338</v>
      </c>
      <c r="L124" s="86" t="n">
        <v>458.52689738897</v>
      </c>
      <c r="M124" s="86" t="n">
        <v>0.645</v>
      </c>
      <c r="N124" s="0" t="n">
        <v>426</v>
      </c>
      <c r="O124" s="87" t="n">
        <f aca="false">SUM($L124:$N124)</f>
        <v>885.17189738897</v>
      </c>
      <c r="P124" s="62" t="n">
        <v>125</v>
      </c>
      <c r="Q124" s="0" t="n">
        <f aca="false">P124*120</f>
        <v>15000</v>
      </c>
      <c r="R124" s="0" t="n">
        <v>21</v>
      </c>
      <c r="S124" s="0" t="n">
        <v>177</v>
      </c>
      <c r="T124" s="87" t="n">
        <f aca="false">((3.5 * R124 + 2.4 * S124 - 7) * 10)/1000</f>
        <v>4.913</v>
      </c>
      <c r="V124" s="0" t="n">
        <f aca="false">W124/8</f>
        <v>0.65</v>
      </c>
      <c r="W124" s="0" t="n">
        <v>5.2</v>
      </c>
      <c r="X124" s="91" t="n">
        <f aca="false">E124/50</f>
        <v>0.320191558079964</v>
      </c>
      <c r="Y124" s="0" t="n">
        <v>0.648</v>
      </c>
      <c r="Z124" s="86" t="n">
        <v>8.34782608695652</v>
      </c>
      <c r="AA124" s="0" t="n">
        <v>58</v>
      </c>
      <c r="AB124" s="0" t="n">
        <v>23</v>
      </c>
    </row>
    <row r="125" customFormat="false" ht="15" hidden="false" customHeight="false" outlineLevel="0" collapsed="false">
      <c r="A125" s="14" t="n">
        <v>123</v>
      </c>
      <c r="B125" s="86" t="n">
        <v>3.14285714285714</v>
      </c>
      <c r="D125" s="0" t="n">
        <v>5</v>
      </c>
      <c r="E125" s="91" t="n">
        <v>9.00576368876081</v>
      </c>
      <c r="F125" s="0" t="n">
        <v>75220</v>
      </c>
      <c r="H125" s="0" t="n">
        <v>0.6</v>
      </c>
      <c r="I125" s="0" t="n">
        <v>61819</v>
      </c>
      <c r="J125" s="95" t="n">
        <f aca="false">(F125+E125*$G$3)*(H125) / I125</f>
        <v>0.765029898337123</v>
      </c>
      <c r="K125" s="0" t="n">
        <f aca="false">E125/I125*1000</f>
        <v>0.145679543324234</v>
      </c>
      <c r="L125" s="86" t="n">
        <v>1495.80581325227</v>
      </c>
      <c r="M125" s="86" t="n">
        <v>0.645</v>
      </c>
      <c r="N125" s="0" t="n">
        <v>55</v>
      </c>
      <c r="O125" s="87" t="n">
        <f aca="false">SUM($L125:$N125)</f>
        <v>1551.45081325227</v>
      </c>
      <c r="P125" s="62" t="n">
        <v>118</v>
      </c>
      <c r="Q125" s="0" t="n">
        <f aca="false">P125*120</f>
        <v>14160</v>
      </c>
      <c r="R125" s="0" t="n">
        <v>16</v>
      </c>
      <c r="S125" s="0" t="n">
        <v>189</v>
      </c>
      <c r="T125" s="87" t="n">
        <f aca="false">((3.5 * R125 + 2.4 * S125 - 7) * 10)/1000</f>
        <v>5.026</v>
      </c>
      <c r="V125" s="0" t="n">
        <f aca="false">W125/8</f>
        <v>0.625</v>
      </c>
      <c r="W125" s="0" t="n">
        <v>5</v>
      </c>
      <c r="X125" s="91" t="n">
        <f aca="false">E125/50</f>
        <v>0.180115273775216</v>
      </c>
      <c r="Y125" s="0" t="n">
        <v>0.406</v>
      </c>
      <c r="Z125" s="86" t="n">
        <v>3.14285714285714</v>
      </c>
      <c r="AA125" s="0" t="n">
        <v>49</v>
      </c>
      <c r="AB125" s="0" t="n">
        <v>16</v>
      </c>
    </row>
    <row r="126" customFormat="false" ht="15" hidden="false" customHeight="false" outlineLevel="0" collapsed="false">
      <c r="A126" s="14" t="n">
        <v>124</v>
      </c>
      <c r="B126" s="86" t="n">
        <v>12</v>
      </c>
      <c r="D126" s="0" t="n">
        <v>28</v>
      </c>
      <c r="E126" s="91" t="n">
        <v>8.3334821455145</v>
      </c>
      <c r="F126" s="0" t="n">
        <v>82586</v>
      </c>
      <c r="H126" s="0" t="n">
        <v>0.8</v>
      </c>
      <c r="I126" s="0" t="n">
        <v>45893</v>
      </c>
      <c r="J126" s="95" t="n">
        <f aca="false">(F126+E126*$G$3)*(H126) / I126</f>
        <v>1.49773417049582</v>
      </c>
      <c r="K126" s="0" t="n">
        <f aca="false">E126/I126*1000</f>
        <v>0.18158503792549</v>
      </c>
      <c r="L126" s="86" t="n">
        <v>302.366614060258</v>
      </c>
      <c r="M126" s="86" t="n">
        <v>0.645</v>
      </c>
      <c r="N126" s="0" t="n">
        <v>441</v>
      </c>
      <c r="O126" s="87" t="n">
        <f aca="false">SUM($L126:$N126)</f>
        <v>744.011614060258</v>
      </c>
      <c r="P126" s="62" t="n">
        <v>120</v>
      </c>
      <c r="Q126" s="0" t="n">
        <f aca="false">P126*120</f>
        <v>14400</v>
      </c>
      <c r="R126" s="0" t="n">
        <v>19</v>
      </c>
      <c r="S126" s="0" t="n">
        <v>168</v>
      </c>
      <c r="T126" s="87" t="n">
        <f aca="false">((3.5 * R126 + 2.4 * S126 - 7) * 10)/1000</f>
        <v>4.627</v>
      </c>
      <c r="V126" s="0" t="n">
        <f aca="false">W126/8</f>
        <v>0.8125</v>
      </c>
      <c r="W126" s="0" t="n">
        <v>6.5</v>
      </c>
      <c r="X126" s="91" t="n">
        <f aca="false">E126/50</f>
        <v>0.16666964291029</v>
      </c>
      <c r="Y126" s="0" t="n">
        <v>0.638</v>
      </c>
      <c r="Z126" s="86" t="n">
        <v>12</v>
      </c>
      <c r="AA126" s="0" t="n">
        <v>42</v>
      </c>
      <c r="AB126" s="0" t="n">
        <v>19</v>
      </c>
    </row>
    <row r="127" customFormat="false" ht="15" hidden="false" customHeight="false" outlineLevel="0" collapsed="false">
      <c r="A127" s="14" t="n">
        <v>125</v>
      </c>
      <c r="B127" s="86" t="n">
        <v>4.95652173913044</v>
      </c>
      <c r="D127" s="0" t="n">
        <v>81</v>
      </c>
      <c r="E127" s="91" t="n">
        <v>56.438127090301</v>
      </c>
      <c r="F127" s="0" t="n">
        <v>81780</v>
      </c>
      <c r="H127" s="0" t="n">
        <v>0.6</v>
      </c>
      <c r="I127" s="0" t="n">
        <v>50227</v>
      </c>
      <c r="J127" s="95" t="n">
        <f aca="false">(F127+E127*$G$3)*(H127) / I127</f>
        <v>1.24660343045916</v>
      </c>
      <c r="K127" s="0" t="n">
        <f aca="false">E127/I127*1000</f>
        <v>1.12366112031977</v>
      </c>
      <c r="L127" s="86" t="n">
        <v>239.050823824267</v>
      </c>
      <c r="M127" s="86" t="n">
        <v>0.645</v>
      </c>
      <c r="N127" s="0" t="n">
        <v>1893</v>
      </c>
      <c r="O127" s="87" t="n">
        <f aca="false">SUM($L127:$N127)</f>
        <v>2132.69582382427</v>
      </c>
      <c r="P127" s="62" t="n">
        <v>111</v>
      </c>
      <c r="Q127" s="0" t="n">
        <f aca="false">P127*120</f>
        <v>13320</v>
      </c>
      <c r="R127" s="0" t="n">
        <v>19</v>
      </c>
      <c r="S127" s="0" t="n">
        <v>194</v>
      </c>
      <c r="T127" s="87" t="n">
        <f aca="false">((3.5 * R127 + 2.4 * S127 - 7) * 10)/1000</f>
        <v>5.251</v>
      </c>
      <c r="V127" s="0" t="n">
        <f aca="false">W127/8</f>
        <v>0.825</v>
      </c>
      <c r="W127" s="0" t="n">
        <v>6.6</v>
      </c>
      <c r="X127" s="91" t="n">
        <f aca="false">E127/50</f>
        <v>1.12876254180602</v>
      </c>
      <c r="Y127" s="0" t="n">
        <v>0.405</v>
      </c>
      <c r="Z127" s="86" t="n">
        <v>4.95652173913044</v>
      </c>
      <c r="AA127" s="0" t="n">
        <v>60</v>
      </c>
      <c r="AB127" s="0" t="n">
        <v>16</v>
      </c>
    </row>
    <row r="128" customFormat="false" ht="15" hidden="false" customHeight="false" outlineLevel="0" collapsed="false">
      <c r="A128" s="14" t="n">
        <v>126</v>
      </c>
      <c r="B128" s="86" t="n">
        <v>5.06666666666667</v>
      </c>
      <c r="D128" s="0" t="n">
        <v>19</v>
      </c>
      <c r="E128" s="91" t="n">
        <v>15.5038759689922</v>
      </c>
      <c r="F128" s="0" t="n">
        <v>84651</v>
      </c>
      <c r="H128" s="0" t="n">
        <v>0.8</v>
      </c>
      <c r="I128" s="0" t="n">
        <v>41739</v>
      </c>
      <c r="J128" s="95" t="n">
        <f aca="false">(F128+E128*$G$3)*(H128) / I128</f>
        <v>1.74134599080183</v>
      </c>
      <c r="K128" s="0" t="n">
        <f aca="false">E128/I128*1000</f>
        <v>0.371448189199364</v>
      </c>
      <c r="L128" s="86" t="n">
        <v>1106.8383527957</v>
      </c>
      <c r="M128" s="86" t="n">
        <v>0.645</v>
      </c>
      <c r="N128" s="0" t="n">
        <v>1893</v>
      </c>
      <c r="O128" s="87" t="n">
        <f aca="false">SUM($L128:$N128)</f>
        <v>3000.4833527957</v>
      </c>
      <c r="P128" s="62" t="n">
        <v>112</v>
      </c>
      <c r="Q128" s="0" t="n">
        <f aca="false">P128*120</f>
        <v>13440</v>
      </c>
      <c r="R128" s="0" t="n">
        <v>18</v>
      </c>
      <c r="S128" s="0" t="n">
        <v>185</v>
      </c>
      <c r="T128" s="87" t="n">
        <f aca="false">((3.5 * R128 + 2.4 * S128 - 7) * 10)/1000</f>
        <v>5</v>
      </c>
      <c r="V128" s="0" t="n">
        <f aca="false">W128/8</f>
        <v>0.5375</v>
      </c>
      <c r="W128" s="0" t="n">
        <v>4.3</v>
      </c>
      <c r="X128" s="91" t="n">
        <f aca="false">E128/50</f>
        <v>0.310077519379845</v>
      </c>
      <c r="Y128" s="0" t="n">
        <v>0.61</v>
      </c>
      <c r="Z128" s="86" t="n">
        <v>5.06666666666667</v>
      </c>
      <c r="AA128" s="0" t="n">
        <v>56</v>
      </c>
      <c r="AB128" s="0" t="n">
        <v>15</v>
      </c>
    </row>
    <row r="129" customFormat="false" ht="15" hidden="false" customHeight="false" outlineLevel="0" collapsed="false">
      <c r="A129" s="14" t="n">
        <v>127</v>
      </c>
      <c r="B129" s="86" t="n">
        <v>3.54545454545455</v>
      </c>
      <c r="D129" s="0" t="n">
        <v>-4</v>
      </c>
      <c r="E129" s="91" t="n">
        <v>-7.64964620386307</v>
      </c>
      <c r="F129" s="0" t="n">
        <v>79679</v>
      </c>
      <c r="H129" s="0" t="n">
        <v>0.6</v>
      </c>
      <c r="I129" s="0" t="n">
        <v>54167</v>
      </c>
      <c r="J129" s="95" t="n">
        <f aca="false">(F129+E129*$G$3)*(H129) / I129</f>
        <v>0.848699114056028</v>
      </c>
      <c r="K129" s="0" t="n">
        <f aca="false">E129/I129*1000</f>
        <v>-0.141223368542896</v>
      </c>
      <c r="L129" s="86" t="n">
        <v>287.165585898637</v>
      </c>
      <c r="M129" s="86" t="n">
        <v>0.645</v>
      </c>
      <c r="N129" s="0" t="n">
        <v>1893</v>
      </c>
      <c r="O129" s="87" t="n">
        <f aca="false">SUM($L129:$N129)</f>
        <v>2180.81058589864</v>
      </c>
      <c r="P129" s="62" t="n">
        <v>115</v>
      </c>
      <c r="Q129" s="0" t="n">
        <f aca="false">P129*120</f>
        <v>13800</v>
      </c>
      <c r="R129" s="0" t="n">
        <v>17</v>
      </c>
      <c r="S129" s="0" t="n">
        <v>179</v>
      </c>
      <c r="T129" s="87" t="n">
        <f aca="false">((3.5 * R129 + 2.4 * S129 - 7) * 10)/1000</f>
        <v>4.821</v>
      </c>
      <c r="V129" s="0" t="n">
        <f aca="false">W129/8</f>
        <v>0.6625</v>
      </c>
      <c r="W129" s="0" t="n">
        <v>5.3</v>
      </c>
      <c r="X129" s="91" t="n">
        <f aca="false">E129/50</f>
        <v>-0.152992924077261</v>
      </c>
      <c r="Y129" s="0" t="n">
        <v>0.67</v>
      </c>
      <c r="Z129" s="86" t="n">
        <v>3.54545454545455</v>
      </c>
      <c r="AA129" s="0" t="n">
        <v>61</v>
      </c>
      <c r="AB129" s="0" t="n">
        <v>22</v>
      </c>
    </row>
    <row r="130" customFormat="false" ht="15" hidden="false" customHeight="false" outlineLevel="0" collapsed="false">
      <c r="A130" s="14" t="n">
        <v>128</v>
      </c>
      <c r="B130" s="86" t="n">
        <v>4.52380952380953</v>
      </c>
      <c r="D130" s="0" t="n">
        <v>11</v>
      </c>
      <c r="E130" s="91" t="n">
        <v>8.50340136054422</v>
      </c>
      <c r="F130" s="0" t="n">
        <v>80996</v>
      </c>
      <c r="H130" s="0" t="n">
        <v>0.5</v>
      </c>
      <c r="I130" s="0" t="n">
        <v>54678</v>
      </c>
      <c r="J130" s="95" t="n">
        <f aca="false">(F130+E130*$G$3)*(H130) / I130</f>
        <v>0.771767077656623</v>
      </c>
      <c r="K130" s="0" t="n">
        <f aca="false">E130/I130*1000</f>
        <v>0.155517783396324</v>
      </c>
      <c r="L130" s="86" t="n">
        <v>343.289379145431</v>
      </c>
      <c r="M130" s="86" t="n">
        <v>0.645</v>
      </c>
      <c r="N130" s="0" t="n">
        <v>1893</v>
      </c>
      <c r="O130" s="87" t="n">
        <f aca="false">SUM($L130:$N130)</f>
        <v>2236.93437914543</v>
      </c>
      <c r="P130" s="62" t="n">
        <v>110</v>
      </c>
      <c r="Q130" s="0" t="n">
        <f aca="false">P130*120</f>
        <v>13200</v>
      </c>
      <c r="R130" s="0" t="n">
        <v>19</v>
      </c>
      <c r="S130" s="0" t="n">
        <v>177</v>
      </c>
      <c r="T130" s="87" t="n">
        <f aca="false">((3.5 * R130 + 2.4 * S130 - 7) * 10)/1000</f>
        <v>4.843</v>
      </c>
      <c r="V130" s="0" t="n">
        <f aca="false">W130/8</f>
        <v>0.9875</v>
      </c>
      <c r="W130" s="0" t="n">
        <v>7.9</v>
      </c>
      <c r="X130" s="91" t="n">
        <f aca="false">E130/50</f>
        <v>0.170068027210884</v>
      </c>
      <c r="Y130" s="0" t="n">
        <v>0.58</v>
      </c>
      <c r="Z130" s="86" t="n">
        <v>4.52380952380953</v>
      </c>
      <c r="AA130" s="0" t="n">
        <v>55</v>
      </c>
      <c r="AB130" s="0" t="n">
        <v>15</v>
      </c>
    </row>
    <row r="131" customFormat="false" ht="15" hidden="false" customHeight="false" outlineLevel="0" collapsed="false">
      <c r="A131" s="14" t="n">
        <v>129</v>
      </c>
      <c r="B131" s="86" t="n">
        <v>8.34782608695652</v>
      </c>
      <c r="D131" s="0" t="n">
        <v>87</v>
      </c>
      <c r="E131" s="91" t="n">
        <v>55.0493545937737</v>
      </c>
      <c r="F131" s="0" t="n">
        <v>81490</v>
      </c>
      <c r="H131" s="0" t="n">
        <v>0.8</v>
      </c>
      <c r="I131" s="0" t="n">
        <v>54473</v>
      </c>
      <c r="J131" s="95" t="n">
        <f aca="false">(F131+E131*$G$3)*(H131) / I131</f>
        <v>1.5201621623558</v>
      </c>
      <c r="K131" s="0" t="n">
        <f aca="false">E131/I131*1000</f>
        <v>1.01058055539026</v>
      </c>
      <c r="L131" s="86" t="n">
        <v>329.884269106913</v>
      </c>
      <c r="M131" s="86" t="n">
        <v>0.645</v>
      </c>
      <c r="N131" s="0" t="n">
        <v>1893</v>
      </c>
      <c r="O131" s="87" t="n">
        <f aca="false">SUM($L131:$N131)</f>
        <v>2223.52926910691</v>
      </c>
      <c r="P131" s="62" t="n">
        <v>115</v>
      </c>
      <c r="Q131" s="0" t="n">
        <f aca="false">P131*120</f>
        <v>13800</v>
      </c>
      <c r="R131" s="0" t="n">
        <v>17</v>
      </c>
      <c r="S131" s="0" t="n">
        <v>186</v>
      </c>
      <c r="T131" s="87" t="n">
        <f aca="false">((3.5 * R131 + 2.4 * S131 - 7) * 10)/1000</f>
        <v>4.989</v>
      </c>
      <c r="V131" s="0" t="n">
        <f aca="false">W131/8</f>
        <v>0.8</v>
      </c>
      <c r="W131" s="0" t="n">
        <v>6.4</v>
      </c>
      <c r="X131" s="91" t="n">
        <f aca="false">E131/50</f>
        <v>1.10098709187547</v>
      </c>
      <c r="Y131" s="0" t="n">
        <v>0.644</v>
      </c>
      <c r="Z131" s="86" t="n">
        <v>8.34782608695652</v>
      </c>
      <c r="AA131" s="0" t="n">
        <v>53</v>
      </c>
      <c r="AB131" s="0" t="n">
        <v>20</v>
      </c>
    </row>
    <row r="132" customFormat="false" ht="15" hidden="false" customHeight="false" outlineLevel="0" collapsed="false">
      <c r="A132" s="14" t="n">
        <v>130</v>
      </c>
      <c r="B132" s="86" t="n">
        <v>3</v>
      </c>
      <c r="D132" s="0" t="n">
        <v>-2</v>
      </c>
      <c r="E132" s="91" t="n">
        <v>-1.69221917622771</v>
      </c>
      <c r="F132" s="0" t="n">
        <v>75933</v>
      </c>
      <c r="H132" s="0" t="n">
        <v>0.6</v>
      </c>
      <c r="I132" s="0" t="n">
        <v>44589</v>
      </c>
      <c r="J132" s="95" t="n">
        <f aca="false">(F132+E132*$G$3)*(H132) / I132</f>
        <v>1.01266382734992</v>
      </c>
      <c r="K132" s="0" t="n">
        <f aca="false">E132/I132*1000</f>
        <v>-0.0379514942301398</v>
      </c>
      <c r="L132" s="86" t="n">
        <v>152.657528089888</v>
      </c>
      <c r="M132" s="86" t="n">
        <v>0.645</v>
      </c>
      <c r="N132" s="0" t="n">
        <v>83</v>
      </c>
      <c r="O132" s="87" t="n">
        <f aca="false">SUM($L132:$N132)</f>
        <v>236.302528089888</v>
      </c>
      <c r="P132" s="62" t="n">
        <v>112</v>
      </c>
      <c r="Q132" s="0" t="n">
        <f aca="false">P132*120</f>
        <v>13440</v>
      </c>
      <c r="R132" s="0" t="n">
        <v>16</v>
      </c>
      <c r="S132" s="0" t="n">
        <v>170</v>
      </c>
      <c r="T132" s="87" t="n">
        <f aca="false">((3.5 * R132 + 2.4 * S132 - 7) * 10)/1000</f>
        <v>4.57</v>
      </c>
      <c r="V132" s="0" t="n">
        <f aca="false">W132/8</f>
        <v>1</v>
      </c>
      <c r="W132" s="0" t="n">
        <v>8</v>
      </c>
      <c r="X132" s="91" t="n">
        <f aca="false">E132/50</f>
        <v>-0.0338443835245541</v>
      </c>
      <c r="Y132" s="0" t="n">
        <v>0.294</v>
      </c>
      <c r="Z132" s="86" t="n">
        <v>3</v>
      </c>
      <c r="AA132" s="0" t="n">
        <v>60</v>
      </c>
      <c r="AB132" s="0" t="n">
        <v>24</v>
      </c>
    </row>
    <row r="133" customFormat="false" ht="15" hidden="false" customHeight="false" outlineLevel="0" collapsed="false">
      <c r="A133" s="14" t="n">
        <v>131</v>
      </c>
      <c r="B133" s="86" t="n">
        <v>17.2083333333333</v>
      </c>
      <c r="D133" s="0" t="n">
        <v>74</v>
      </c>
      <c r="E133" s="91" t="n">
        <v>15.7900352075109</v>
      </c>
      <c r="F133" s="0" t="n">
        <v>84246</v>
      </c>
      <c r="H133" s="0" t="n">
        <v>0.7</v>
      </c>
      <c r="I133" s="0" t="n">
        <v>57173</v>
      </c>
      <c r="J133" s="95" t="n">
        <f aca="false">(F133+E133*$G$3)*(H133) / I133</f>
        <v>1.10879978063252</v>
      </c>
      <c r="K133" s="0" t="n">
        <f aca="false">E133/I133*1000</f>
        <v>0.276179931217724</v>
      </c>
      <c r="L133" s="86" t="n">
        <v>607.581837832361</v>
      </c>
      <c r="M133" s="86" t="n">
        <v>0.645</v>
      </c>
      <c r="N133" s="0" t="n">
        <v>69</v>
      </c>
      <c r="O133" s="87" t="n">
        <f aca="false">SUM($L133:$N133)</f>
        <v>677.226837832361</v>
      </c>
      <c r="P133" s="62" t="n">
        <v>121</v>
      </c>
      <c r="Q133" s="0" t="n">
        <f aca="false">P133*120</f>
        <v>14520</v>
      </c>
      <c r="R133" s="0" t="n">
        <v>17</v>
      </c>
      <c r="S133" s="0" t="n">
        <v>176</v>
      </c>
      <c r="T133" s="87" t="n">
        <f aca="false">((3.5 * R133 + 2.4 * S133 - 7) * 10)/1000</f>
        <v>4.749</v>
      </c>
      <c r="V133" s="0" t="n">
        <f aca="false">W133/8</f>
        <v>0.525</v>
      </c>
      <c r="W133" s="0" t="n">
        <v>4.2</v>
      </c>
      <c r="X133" s="91" t="n">
        <f aca="false">E133/50</f>
        <v>0.315800704150219</v>
      </c>
      <c r="Y133" s="0" t="n">
        <v>0.75</v>
      </c>
      <c r="Z133" s="86" t="n">
        <v>17.2083333333333</v>
      </c>
      <c r="AA133" s="0" t="n">
        <v>51</v>
      </c>
      <c r="AB133" s="0" t="n">
        <v>15</v>
      </c>
    </row>
    <row r="134" customFormat="false" ht="15" hidden="false" customHeight="false" outlineLevel="0" collapsed="false">
      <c r="A134" s="14" t="n">
        <v>132</v>
      </c>
      <c r="B134" s="86" t="n">
        <v>2.30769230769231</v>
      </c>
      <c r="D134" s="0" t="n">
        <v>64</v>
      </c>
      <c r="E134" s="91" t="n">
        <v>93.5918809043316</v>
      </c>
      <c r="F134" s="0" t="n">
        <v>81699</v>
      </c>
      <c r="H134" s="0" t="n">
        <v>0.5</v>
      </c>
      <c r="I134" s="0" t="n">
        <v>46938</v>
      </c>
      <c r="J134" s="95" t="n">
        <f aca="false">(F134+E134*$G$3)*(H134) / I134</f>
        <v>1.26907572075645</v>
      </c>
      <c r="K134" s="0" t="n">
        <f aca="false">E134/I134*1000</f>
        <v>1.99394692795457</v>
      </c>
      <c r="L134" s="86" t="n">
        <v>648.30331512605</v>
      </c>
      <c r="M134" s="86" t="n">
        <v>0.645</v>
      </c>
      <c r="N134" s="0" t="n">
        <v>89</v>
      </c>
      <c r="O134" s="87" t="n">
        <f aca="false">SUM($L134:$N134)</f>
        <v>737.94831512605</v>
      </c>
      <c r="P134" s="62" t="n">
        <v>118</v>
      </c>
      <c r="Q134" s="0" t="n">
        <f aca="false">P134*120</f>
        <v>14160</v>
      </c>
      <c r="R134" s="0" t="n">
        <v>17</v>
      </c>
      <c r="S134" s="0" t="n">
        <v>190</v>
      </c>
      <c r="T134" s="87" t="n">
        <f aca="false">((3.5 * R134 + 2.4 * S134 - 7) * 10)/1000</f>
        <v>5.085</v>
      </c>
      <c r="V134" s="0" t="n">
        <f aca="false">W134/8</f>
        <v>0.8</v>
      </c>
      <c r="W134" s="0" t="n">
        <v>6.4</v>
      </c>
      <c r="X134" s="91" t="n">
        <f aca="false">E134/50</f>
        <v>1.87183761808663</v>
      </c>
      <c r="Y134" s="0" t="n">
        <v>0.414</v>
      </c>
      <c r="Z134" s="86" t="n">
        <v>2.30769230769231</v>
      </c>
      <c r="AA134" s="0" t="n">
        <v>55</v>
      </c>
      <c r="AB134" s="0" t="n">
        <v>23</v>
      </c>
    </row>
    <row r="135" customFormat="false" ht="15" hidden="false" customHeight="false" outlineLevel="0" collapsed="false">
      <c r="A135" s="14" t="n">
        <v>133</v>
      </c>
      <c r="B135" s="86" t="n">
        <v>9.4</v>
      </c>
      <c r="D135" s="0" t="n">
        <v>10</v>
      </c>
      <c r="E135" s="91" t="n">
        <v>2.71096749007786</v>
      </c>
      <c r="F135" s="0" t="n">
        <v>83019</v>
      </c>
      <c r="H135" s="0" t="n">
        <v>0.5</v>
      </c>
      <c r="I135" s="0" t="n">
        <v>49951</v>
      </c>
      <c r="J135" s="95" t="n">
        <f aca="false">(F135+E135*$G$3)*(H135) / I135</f>
        <v>0.841858891674152</v>
      </c>
      <c r="K135" s="0" t="n">
        <f aca="false">E135/I135*1000</f>
        <v>0.0542725368877071</v>
      </c>
      <c r="L135" s="86" t="n">
        <v>2014.38439309191</v>
      </c>
      <c r="M135" s="86" t="n">
        <v>0.645</v>
      </c>
      <c r="N135" s="0" t="n">
        <v>82</v>
      </c>
      <c r="O135" s="87" t="n">
        <f aca="false">SUM($L135:$N135)</f>
        <v>2097.02939309191</v>
      </c>
      <c r="P135" s="62" t="n">
        <v>119</v>
      </c>
      <c r="Q135" s="0" t="n">
        <f aca="false">P135*120</f>
        <v>14280</v>
      </c>
      <c r="R135" s="0" t="n">
        <v>16</v>
      </c>
      <c r="S135" s="0" t="n">
        <v>190</v>
      </c>
      <c r="T135" s="87" t="n">
        <f aca="false">((3.5 * R135 + 2.4 * S135 - 7) * 10)/1000</f>
        <v>5.05</v>
      </c>
      <c r="V135" s="0" t="n">
        <f aca="false">W135/8</f>
        <v>0.65</v>
      </c>
      <c r="W135" s="0" t="n">
        <v>5.2</v>
      </c>
      <c r="X135" s="91" t="n">
        <f aca="false">E135/50</f>
        <v>0.0542193498015572</v>
      </c>
      <c r="Y135" s="0" t="n">
        <v>0.936</v>
      </c>
      <c r="Z135" s="86" t="n">
        <v>9.4</v>
      </c>
      <c r="AA135" s="0" t="n">
        <v>55</v>
      </c>
      <c r="AB135" s="0" t="n">
        <v>22</v>
      </c>
    </row>
    <row r="136" customFormat="false" ht="15" hidden="false" customHeight="false" outlineLevel="0" collapsed="false">
      <c r="A136" s="14" t="n">
        <v>134</v>
      </c>
      <c r="B136" s="86" t="n">
        <v>5.76</v>
      </c>
      <c r="D136" s="0" t="n">
        <v>101</v>
      </c>
      <c r="E136" s="91" t="n">
        <v>61.8508720360572</v>
      </c>
      <c r="F136" s="0" t="n">
        <v>82718</v>
      </c>
      <c r="H136" s="0" t="n">
        <v>0.6</v>
      </c>
      <c r="I136" s="0" t="n">
        <v>47827</v>
      </c>
      <c r="J136" s="95" t="n">
        <f aca="false">(F136+E136*$G$3)*(H136) / I136</f>
        <v>1.34808809435369</v>
      </c>
      <c r="K136" s="0" t="n">
        <f aca="false">E136/I136*1000</f>
        <v>1.29322081744741</v>
      </c>
      <c r="L136" s="86" t="n">
        <v>1345.49164904934</v>
      </c>
      <c r="M136" s="86" t="n">
        <v>0.645</v>
      </c>
      <c r="N136" s="0" t="n">
        <v>58</v>
      </c>
      <c r="O136" s="87" t="n">
        <f aca="false">SUM($L136:$N136)</f>
        <v>1404.13664904934</v>
      </c>
      <c r="P136" s="62" t="n">
        <v>113</v>
      </c>
      <c r="Q136" s="0" t="n">
        <f aca="false">P136*120</f>
        <v>13560</v>
      </c>
      <c r="R136" s="0" t="n">
        <v>22</v>
      </c>
      <c r="S136" s="0" t="n">
        <v>190</v>
      </c>
      <c r="T136" s="87" t="n">
        <f aca="false">((3.5 * R136 + 2.4 * S136 - 7) * 10)/1000</f>
        <v>5.26</v>
      </c>
      <c r="V136" s="0" t="n">
        <f aca="false">W136/8</f>
        <v>0.6875</v>
      </c>
      <c r="W136" s="0" t="n">
        <v>5.5</v>
      </c>
      <c r="X136" s="91" t="n">
        <f aca="false">E136/50</f>
        <v>1.23701744072114</v>
      </c>
      <c r="Y136" s="0" t="n">
        <v>0.384</v>
      </c>
      <c r="Z136" s="86" t="n">
        <v>5.76</v>
      </c>
      <c r="AA136" s="0" t="n">
        <v>65</v>
      </c>
      <c r="AB136" s="0" t="n">
        <v>16</v>
      </c>
    </row>
    <row r="137" customFormat="false" ht="15" hidden="false" customHeight="false" outlineLevel="0" collapsed="false">
      <c r="A137" s="14" t="n">
        <v>135</v>
      </c>
      <c r="B137" s="86" t="n">
        <v>22.5454545454546</v>
      </c>
      <c r="D137" s="0" t="n">
        <v>75</v>
      </c>
      <c r="E137" s="91" t="n">
        <v>14.3271949262627</v>
      </c>
      <c r="F137" s="0" t="n">
        <v>80234</v>
      </c>
      <c r="H137" s="0" t="n">
        <v>0.8</v>
      </c>
      <c r="I137" s="0" t="n">
        <v>40071</v>
      </c>
      <c r="J137" s="95" t="n">
        <f aca="false">(F137+E137*$G$3)*(H137) / I137</f>
        <v>1.71625121350613</v>
      </c>
      <c r="K137" s="0" t="n">
        <f aca="false">E137/I137*1000</f>
        <v>0.357545230372656</v>
      </c>
      <c r="L137" s="86" t="n">
        <v>1187.6228624935</v>
      </c>
      <c r="M137" s="86" t="n">
        <v>0.645</v>
      </c>
      <c r="N137" s="0" t="n">
        <v>235</v>
      </c>
      <c r="O137" s="87" t="n">
        <f aca="false">SUM($L137:$N137)</f>
        <v>1423.2678624935</v>
      </c>
      <c r="P137" s="62" t="n">
        <v>125</v>
      </c>
      <c r="Q137" s="0" t="n">
        <f aca="false">P137*120</f>
        <v>15000</v>
      </c>
      <c r="R137" s="0" t="n">
        <v>18</v>
      </c>
      <c r="S137" s="0" t="n">
        <v>186</v>
      </c>
      <c r="T137" s="87" t="n">
        <f aca="false">((3.5 * R137 + 2.4 * S137 - 7) * 10)/1000</f>
        <v>5.024</v>
      </c>
      <c r="V137" s="0" t="n">
        <f aca="false">W137/8</f>
        <v>0.6375</v>
      </c>
      <c r="W137" s="0" t="n">
        <v>5.1</v>
      </c>
      <c r="X137" s="91" t="n">
        <f aca="false">E137/50</f>
        <v>0.286543898525254</v>
      </c>
      <c r="Y137" s="0" t="n">
        <v>0.51</v>
      </c>
      <c r="Z137" s="86" t="n">
        <v>22.5454545454546</v>
      </c>
      <c r="AA137" s="0" t="n">
        <v>50</v>
      </c>
      <c r="AB137" s="0" t="n">
        <v>17</v>
      </c>
    </row>
    <row r="138" customFormat="false" ht="15" hidden="false" customHeight="false" outlineLevel="0" collapsed="false">
      <c r="A138" s="14" t="n">
        <v>136</v>
      </c>
      <c r="B138" s="86" t="n">
        <v>14</v>
      </c>
      <c r="D138" s="0" t="n">
        <v>20</v>
      </c>
      <c r="E138" s="91" t="n">
        <v>5.02891626854413</v>
      </c>
      <c r="F138" s="0" t="n">
        <v>78490</v>
      </c>
      <c r="H138" s="0" t="n">
        <v>0.8</v>
      </c>
      <c r="I138" s="0" t="n">
        <v>58015</v>
      </c>
      <c r="J138" s="95" t="n">
        <f aca="false">(F138+E138*$G$3)*(H138) / I138</f>
        <v>1.11007934509927</v>
      </c>
      <c r="K138" s="0" t="n">
        <f aca="false">E138/I138*1000</f>
        <v>0.0866830348796712</v>
      </c>
      <c r="L138" s="86" t="n">
        <v>1121.75628527433</v>
      </c>
      <c r="M138" s="86" t="n">
        <v>0.645</v>
      </c>
      <c r="N138" s="0" t="n">
        <v>60</v>
      </c>
      <c r="O138" s="87" t="n">
        <f aca="false">SUM($L138:$N138)</f>
        <v>1182.40128527433</v>
      </c>
      <c r="P138" s="62" t="n">
        <v>115</v>
      </c>
      <c r="Q138" s="0" t="n">
        <f aca="false">P138*120</f>
        <v>13800</v>
      </c>
      <c r="R138" s="0" t="n">
        <v>19</v>
      </c>
      <c r="S138" s="0" t="n">
        <v>183</v>
      </c>
      <c r="T138" s="87" t="n">
        <f aca="false">((3.5 * R138 + 2.4 * S138 - 7) * 10)/1000</f>
        <v>4.987</v>
      </c>
      <c r="V138" s="0" t="n">
        <f aca="false">W138/8</f>
        <v>0.7125</v>
      </c>
      <c r="W138" s="0" t="n">
        <v>5.7</v>
      </c>
      <c r="X138" s="91" t="n">
        <f aca="false">E138/50</f>
        <v>0.100578325370883</v>
      </c>
      <c r="Y138" s="0" t="n">
        <v>0.923</v>
      </c>
      <c r="Z138" s="86" t="n">
        <v>14</v>
      </c>
      <c r="AA138" s="0" t="n">
        <v>49</v>
      </c>
      <c r="AB138" s="0" t="n">
        <v>23</v>
      </c>
    </row>
    <row r="139" customFormat="false" ht="15" hidden="false" customHeight="false" outlineLevel="0" collapsed="false">
      <c r="A139" s="14" t="n">
        <v>137</v>
      </c>
      <c r="B139" s="86" t="n">
        <v>5.92592592592593</v>
      </c>
      <c r="D139" s="0" t="n">
        <v>83</v>
      </c>
      <c r="E139" s="91" t="n">
        <v>62.4290152010891</v>
      </c>
      <c r="F139" s="0" t="n">
        <v>79965</v>
      </c>
      <c r="H139" s="0" t="n">
        <v>0.8</v>
      </c>
      <c r="I139" s="0" t="n">
        <v>63363</v>
      </c>
      <c r="J139" s="95" t="n">
        <f aca="false">(F139+E139*$G$3)*(H139) / I139</f>
        <v>1.32489441573708</v>
      </c>
      <c r="K139" s="0" t="n">
        <f aca="false">E139/I139*1000</f>
        <v>0.98525977622728</v>
      </c>
      <c r="L139" s="86" t="n">
        <v>2018.04112510675</v>
      </c>
      <c r="M139" s="86" t="n">
        <v>0.645</v>
      </c>
      <c r="N139" s="0" t="n">
        <v>65</v>
      </c>
      <c r="O139" s="87" t="n">
        <f aca="false">SUM($L139:$N139)</f>
        <v>2083.68612510675</v>
      </c>
      <c r="P139" s="62" t="n">
        <v>114</v>
      </c>
      <c r="Q139" s="0" t="n">
        <f aca="false">P139*120</f>
        <v>13680</v>
      </c>
      <c r="R139" s="0" t="n">
        <v>17</v>
      </c>
      <c r="S139" s="0" t="n">
        <v>198</v>
      </c>
      <c r="T139" s="87" t="n">
        <f aca="false">((3.5 * R139 + 2.4 * S139 - 7) * 10)/1000</f>
        <v>5.277</v>
      </c>
      <c r="V139" s="0" t="n">
        <f aca="false">W139/8</f>
        <v>0.8875</v>
      </c>
      <c r="W139" s="0" t="n">
        <v>7.1</v>
      </c>
      <c r="X139" s="91" t="n">
        <f aca="false">E139/50</f>
        <v>1.24858030402178</v>
      </c>
      <c r="Y139" s="0" t="n">
        <v>0.539</v>
      </c>
      <c r="Z139" s="86" t="n">
        <v>5.92592592592593</v>
      </c>
      <c r="AA139" s="0" t="n">
        <v>44</v>
      </c>
      <c r="AB139" s="0" t="n">
        <v>25</v>
      </c>
    </row>
    <row r="140" customFormat="false" ht="15" hidden="false" customHeight="false" outlineLevel="0" collapsed="false">
      <c r="A140" s="14" t="n">
        <v>138</v>
      </c>
      <c r="B140" s="86" t="n">
        <v>13.2413793103448</v>
      </c>
      <c r="D140" s="0" t="n">
        <v>50</v>
      </c>
      <c r="E140" s="91" t="n">
        <v>12.3258967089856</v>
      </c>
      <c r="F140" s="0" t="n">
        <v>84778</v>
      </c>
      <c r="H140" s="0" t="n">
        <v>0.8</v>
      </c>
      <c r="I140" s="0" t="n">
        <v>61638</v>
      </c>
      <c r="J140" s="95" t="n">
        <f aca="false">(F140+E140*$G$3)*(H140) / I140</f>
        <v>1.16432536660624</v>
      </c>
      <c r="K140" s="0" t="n">
        <f aca="false">E140/I140*1000</f>
        <v>0.199972366218657</v>
      </c>
      <c r="L140" s="86" t="n">
        <v>464.43720523544</v>
      </c>
      <c r="M140" s="86" t="n">
        <v>0.645</v>
      </c>
      <c r="N140" s="0" t="n">
        <v>98</v>
      </c>
      <c r="O140" s="87" t="n">
        <f aca="false">SUM($L140:$N140)</f>
        <v>563.08220523544</v>
      </c>
      <c r="P140" s="62" t="n">
        <v>117</v>
      </c>
      <c r="Q140" s="0" t="n">
        <f aca="false">P140*120</f>
        <v>14040</v>
      </c>
      <c r="R140" s="0" t="n">
        <v>18</v>
      </c>
      <c r="S140" s="0" t="n">
        <v>170</v>
      </c>
      <c r="T140" s="87" t="n">
        <f aca="false">((3.5 * R140 + 2.4 * S140 - 7) * 10)/1000</f>
        <v>4.64</v>
      </c>
      <c r="V140" s="0" t="n">
        <f aca="false">W140/8</f>
        <v>0.8</v>
      </c>
      <c r="W140" s="0" t="n">
        <v>6.4</v>
      </c>
      <c r="X140" s="91" t="n">
        <f aca="false">E140/50</f>
        <v>0.246517934179712</v>
      </c>
      <c r="Y140" s="0" t="n">
        <v>0.53</v>
      </c>
      <c r="Z140" s="86" t="n">
        <v>13.2413793103448</v>
      </c>
      <c r="AA140" s="0" t="n">
        <v>65</v>
      </c>
      <c r="AB140" s="0" t="n">
        <v>17</v>
      </c>
    </row>
    <row r="141" customFormat="false" ht="15" hidden="false" customHeight="false" outlineLevel="0" collapsed="false">
      <c r="A141" s="14" t="n">
        <v>139</v>
      </c>
      <c r="B141" s="86" t="n">
        <v>13.4285714285714</v>
      </c>
      <c r="D141" s="0" t="n">
        <v>12</v>
      </c>
      <c r="E141" s="91" t="n">
        <v>2.81756280817093</v>
      </c>
      <c r="F141" s="0" t="n">
        <v>78679</v>
      </c>
      <c r="H141" s="0" t="n">
        <v>0.6</v>
      </c>
      <c r="I141" s="0" t="n">
        <v>62841</v>
      </c>
      <c r="J141" s="95" t="n">
        <f aca="false">(F141+E141*$G$3)*(H141) / I141</f>
        <v>0.761980475707914</v>
      </c>
      <c r="K141" s="0" t="n">
        <f aca="false">E141/I141*1000</f>
        <v>0.0448363776542533</v>
      </c>
      <c r="L141" s="86" t="n">
        <v>367.070831476394</v>
      </c>
      <c r="M141" s="86" t="n">
        <v>0.645</v>
      </c>
      <c r="N141" s="0" t="n">
        <v>90</v>
      </c>
      <c r="O141" s="87" t="n">
        <f aca="false">SUM($L141:$N141)</f>
        <v>457.715831476394</v>
      </c>
      <c r="P141" s="62" t="n">
        <v>115</v>
      </c>
      <c r="Q141" s="0" t="n">
        <f aca="false">P141*120</f>
        <v>13800</v>
      </c>
      <c r="R141" s="0" t="n">
        <v>21</v>
      </c>
      <c r="S141" s="0" t="n">
        <v>169</v>
      </c>
      <c r="T141" s="87" t="n">
        <f aca="false">((3.5 * R141 + 2.4 * S141 - 7) * 10)/1000</f>
        <v>4.721</v>
      </c>
      <c r="V141" s="0" t="n">
        <f aca="false">W141/8</f>
        <v>0.65</v>
      </c>
      <c r="W141" s="0" t="n">
        <v>5.2</v>
      </c>
      <c r="X141" s="91" t="n">
        <f aca="false">E141/50</f>
        <v>0.0563512561634186</v>
      </c>
      <c r="Y141" s="0" t="n">
        <v>0.441</v>
      </c>
      <c r="Z141" s="86" t="n">
        <v>13.4285714285714</v>
      </c>
      <c r="AA141" s="0" t="n">
        <v>41</v>
      </c>
      <c r="AB141" s="0" t="n">
        <v>17</v>
      </c>
    </row>
    <row r="142" customFormat="false" ht="15" hidden="false" customHeight="false" outlineLevel="0" collapsed="false">
      <c r="A142" s="14" t="n">
        <v>140</v>
      </c>
      <c r="B142" s="86" t="n">
        <v>7.46666666666667</v>
      </c>
      <c r="D142" s="0" t="n">
        <v>33</v>
      </c>
      <c r="E142" s="91" t="n">
        <v>15.7852441451094</v>
      </c>
      <c r="F142" s="0" t="n">
        <v>81444</v>
      </c>
      <c r="H142" s="0" t="n">
        <v>0.7</v>
      </c>
      <c r="I142" s="0" t="n">
        <v>46962</v>
      </c>
      <c r="J142" s="95" t="n">
        <f aca="false">(F142+E142*$G$3)*(H142) / I142</f>
        <v>1.30809310422535</v>
      </c>
      <c r="K142" s="0" t="n">
        <f aca="false">E142/I142*1000</f>
        <v>0.336128021487787</v>
      </c>
      <c r="L142" s="86" t="n">
        <v>267.795419254306</v>
      </c>
      <c r="M142" s="86" t="n">
        <v>0.645</v>
      </c>
      <c r="N142" s="0" t="n">
        <v>1893</v>
      </c>
      <c r="O142" s="87" t="n">
        <f aca="false">SUM($L142:$N142)</f>
        <v>2161.44041925431</v>
      </c>
      <c r="P142" s="62" t="n">
        <v>116</v>
      </c>
      <c r="Q142" s="0" t="n">
        <f aca="false">P142*120</f>
        <v>13920</v>
      </c>
      <c r="R142" s="0" t="n">
        <v>19</v>
      </c>
      <c r="S142" s="0" t="n">
        <v>176</v>
      </c>
      <c r="T142" s="87" t="n">
        <f aca="false">((3.5 * R142 + 2.4 * S142 - 7) * 10)/1000</f>
        <v>4.819</v>
      </c>
      <c r="V142" s="0" t="n">
        <f aca="false">W142/8</f>
        <v>0.4375</v>
      </c>
      <c r="W142" s="0" t="n">
        <v>3.5</v>
      </c>
      <c r="X142" s="91" t="n">
        <f aca="false">E142/50</f>
        <v>0.315704882902189</v>
      </c>
      <c r="Y142" s="0" t="n">
        <v>0.976</v>
      </c>
      <c r="Z142" s="86" t="n">
        <v>7.46666666666667</v>
      </c>
      <c r="AA142" s="0" t="n">
        <v>63</v>
      </c>
      <c r="AB142" s="0" t="n">
        <v>23</v>
      </c>
    </row>
    <row r="143" customFormat="false" ht="15" hidden="false" customHeight="false" outlineLevel="0" collapsed="false">
      <c r="A143" s="14" t="n">
        <v>141</v>
      </c>
      <c r="B143" s="86" t="n">
        <v>6.20689655172414</v>
      </c>
      <c r="D143" s="0" t="n">
        <v>97</v>
      </c>
      <c r="E143" s="91" t="n">
        <v>48.7645476711158</v>
      </c>
      <c r="F143" s="0" t="n">
        <v>77057</v>
      </c>
      <c r="H143" s="0" t="n">
        <v>0.6</v>
      </c>
      <c r="I143" s="0" t="n">
        <v>49863</v>
      </c>
      <c r="J143" s="95" t="n">
        <f aca="false">(F143+E143*$G$3)*(H143) / I143</f>
        <v>1.16193753767458</v>
      </c>
      <c r="K143" s="0" t="n">
        <f aca="false">E143/I143*1000</f>
        <v>0.977970592846716</v>
      </c>
      <c r="L143" s="86" t="n">
        <v>738.992522859518</v>
      </c>
      <c r="M143" s="86" t="n">
        <v>0.645</v>
      </c>
      <c r="N143" s="0" t="n">
        <v>441</v>
      </c>
      <c r="O143" s="87" t="n">
        <f aca="false">SUM($L143:$N143)</f>
        <v>1180.63752285952</v>
      </c>
      <c r="P143" s="62" t="n">
        <v>112</v>
      </c>
      <c r="Q143" s="0" t="n">
        <f aca="false">P143*120</f>
        <v>13440</v>
      </c>
      <c r="R143" s="0" t="n">
        <v>21</v>
      </c>
      <c r="S143" s="0" t="n">
        <v>188</v>
      </c>
      <c r="T143" s="87" t="n">
        <f aca="false">((3.5 * R143 + 2.4 * S143 - 7) * 10)/1000</f>
        <v>5.177</v>
      </c>
      <c r="V143" s="0" t="n">
        <f aca="false">W143/8</f>
        <v>0.45</v>
      </c>
      <c r="W143" s="0" t="n">
        <v>3.6</v>
      </c>
      <c r="X143" s="91" t="n">
        <f aca="false">E143/50</f>
        <v>0.975290953422316</v>
      </c>
      <c r="Y143" s="0" t="n">
        <v>0.765</v>
      </c>
      <c r="Z143" s="86" t="n">
        <v>6.20689655172414</v>
      </c>
      <c r="AA143" s="0" t="n">
        <v>52</v>
      </c>
      <c r="AB143" s="0" t="n">
        <v>17</v>
      </c>
    </row>
    <row r="144" customFormat="false" ht="15" hidden="false" customHeight="false" outlineLevel="0" collapsed="false">
      <c r="A144" s="14" t="n">
        <v>142</v>
      </c>
      <c r="B144" s="86" t="n">
        <v>19.6666666666667</v>
      </c>
      <c r="D144" s="0" t="n">
        <v>51</v>
      </c>
      <c r="E144" s="91" t="n">
        <v>11.4025085518814</v>
      </c>
      <c r="F144" s="0" t="n">
        <v>84601</v>
      </c>
      <c r="H144" s="0" t="n">
        <v>0.8</v>
      </c>
      <c r="I144" s="0" t="n">
        <v>46926</v>
      </c>
      <c r="J144" s="95" t="n">
        <f aca="false">(F144+E144*$G$3)*(H144) / I144</f>
        <v>1.52004438342501</v>
      </c>
      <c r="K144" s="0" t="n">
        <f aca="false">E144/I144*1000</f>
        <v>0.242989143585249</v>
      </c>
      <c r="L144" s="86" t="n">
        <v>220.674860925375</v>
      </c>
      <c r="M144" s="86" t="n">
        <v>0.645</v>
      </c>
      <c r="N144" s="0" t="n">
        <v>93</v>
      </c>
      <c r="O144" s="87" t="n">
        <f aca="false">SUM($L144:$N144)</f>
        <v>314.319860925375</v>
      </c>
      <c r="P144" s="62" t="n">
        <v>124</v>
      </c>
      <c r="Q144" s="0" t="n">
        <f aca="false">P144*120</f>
        <v>14880</v>
      </c>
      <c r="R144" s="0" t="n">
        <v>16</v>
      </c>
      <c r="S144" s="0" t="n">
        <v>170</v>
      </c>
      <c r="T144" s="87" t="n">
        <f aca="false">((3.5 * R144 + 2.4 * S144 - 7) * 10)/1000</f>
        <v>4.57</v>
      </c>
      <c r="V144" s="0" t="n">
        <f aca="false">W144/8</f>
        <v>0.575</v>
      </c>
      <c r="W144" s="0" t="n">
        <v>4.6</v>
      </c>
      <c r="X144" s="91" t="n">
        <f aca="false">E144/50</f>
        <v>0.228050171037628</v>
      </c>
      <c r="Y144" s="0" t="n">
        <v>0.638</v>
      </c>
      <c r="Z144" s="86" t="n">
        <v>19.6666666666667</v>
      </c>
      <c r="AA144" s="0" t="n">
        <v>45</v>
      </c>
      <c r="AB144" s="0" t="n">
        <v>22</v>
      </c>
    </row>
    <row r="145" customFormat="false" ht="15" hidden="false" customHeight="false" outlineLevel="0" collapsed="false">
      <c r="A145" s="14" t="n">
        <v>143</v>
      </c>
      <c r="B145" s="86" t="n">
        <v>15.2727272727273</v>
      </c>
      <c r="D145" s="0" t="n">
        <v>46</v>
      </c>
      <c r="E145" s="91" t="n">
        <v>13.3884393736539</v>
      </c>
      <c r="F145" s="0" t="n">
        <v>81855</v>
      </c>
      <c r="H145" s="0" t="n">
        <v>0.7</v>
      </c>
      <c r="I145" s="0" t="n">
        <v>56924</v>
      </c>
      <c r="J145" s="95" t="n">
        <f aca="false">(F145+E145*$G$3)*(H145) / I145</f>
        <v>1.07243452716997</v>
      </c>
      <c r="K145" s="0" t="n">
        <f aca="false">E145/I145*1000</f>
        <v>0.235198499291228</v>
      </c>
      <c r="L145" s="86" t="n">
        <v>972.581627435784</v>
      </c>
      <c r="M145" s="86" t="n">
        <v>0.645</v>
      </c>
      <c r="N145" s="0" t="n">
        <v>201</v>
      </c>
      <c r="O145" s="87" t="n">
        <f aca="false">SUM($L145:$N145)</f>
        <v>1174.22662743578</v>
      </c>
      <c r="P145" s="62" t="n">
        <v>114</v>
      </c>
      <c r="Q145" s="0" t="n">
        <f aca="false">P145*120</f>
        <v>13680</v>
      </c>
      <c r="R145" s="0" t="n">
        <v>18</v>
      </c>
      <c r="S145" s="0" t="n">
        <v>162</v>
      </c>
      <c r="T145" s="87" t="n">
        <f aca="false">((3.5 * R145 + 2.4 * S145 - 7) * 10)/1000</f>
        <v>4.448</v>
      </c>
      <c r="V145" s="0" t="n">
        <f aca="false">W145/8</f>
        <v>0.675</v>
      </c>
      <c r="W145" s="0" t="n">
        <v>5.4</v>
      </c>
      <c r="X145" s="91" t="n">
        <f aca="false">E145/50</f>
        <v>0.267768787473078</v>
      </c>
      <c r="Y145" s="0" t="n">
        <v>0.61</v>
      </c>
      <c r="Z145" s="86" t="n">
        <v>15.2727272727273</v>
      </c>
      <c r="AA145" s="0" t="n">
        <v>49</v>
      </c>
      <c r="AB145" s="0" t="n">
        <v>18</v>
      </c>
    </row>
    <row r="146" customFormat="false" ht="15" hidden="false" customHeight="false" outlineLevel="0" collapsed="false">
      <c r="A146" s="14" t="n">
        <v>144</v>
      </c>
      <c r="B146" s="86" t="n">
        <v>12.4137931034483</v>
      </c>
      <c r="D146" s="0" t="n">
        <v>82</v>
      </c>
      <c r="E146" s="91" t="n">
        <v>25.4258835494533</v>
      </c>
      <c r="F146" s="0" t="n">
        <v>83965</v>
      </c>
      <c r="H146" s="0" t="n">
        <v>0.8</v>
      </c>
      <c r="I146" s="0" t="n">
        <v>54790</v>
      </c>
      <c r="J146" s="95" t="n">
        <f aca="false">(F146+E146*$G$3)*(H146) / I146</f>
        <v>1.37448955531712</v>
      </c>
      <c r="K146" s="0" t="n">
        <f aca="false">E146/I146*1000</f>
        <v>0.464060659781956</v>
      </c>
      <c r="L146" s="86" t="n">
        <v>182.040748055057</v>
      </c>
      <c r="M146" s="86" t="n">
        <v>0.645</v>
      </c>
      <c r="N146" s="0" t="n">
        <v>260</v>
      </c>
      <c r="O146" s="87" t="n">
        <f aca="false">SUM($L146:$N146)</f>
        <v>442.685748055057</v>
      </c>
      <c r="P146" s="62" t="n">
        <v>118</v>
      </c>
      <c r="Q146" s="0" t="n">
        <f aca="false">P146*120</f>
        <v>14160</v>
      </c>
      <c r="R146" s="0" t="n">
        <v>17</v>
      </c>
      <c r="S146" s="0" t="n">
        <v>199</v>
      </c>
      <c r="T146" s="87" t="n">
        <f aca="false">((3.5 * R146 + 2.4 * S146 - 7) * 10)/1000</f>
        <v>5.301</v>
      </c>
      <c r="V146" s="0" t="n">
        <f aca="false">W146/8</f>
        <v>0.55</v>
      </c>
      <c r="W146" s="0" t="n">
        <v>4.4</v>
      </c>
      <c r="X146" s="91" t="n">
        <f aca="false">E146/50</f>
        <v>0.508517670989067</v>
      </c>
      <c r="Y146" s="0" t="n">
        <v>0.567</v>
      </c>
      <c r="Z146" s="86" t="n">
        <v>12.4137931034483</v>
      </c>
      <c r="AA146" s="0" t="n">
        <v>54</v>
      </c>
      <c r="AB146" s="0" t="n">
        <v>20</v>
      </c>
    </row>
    <row r="147" customFormat="false" ht="15" hidden="false" customHeight="false" outlineLevel="0" collapsed="false">
      <c r="A147" s="14" t="n">
        <v>145</v>
      </c>
      <c r="B147" s="86" t="n">
        <v>8.4</v>
      </c>
      <c r="D147" s="0" t="n">
        <v>72</v>
      </c>
      <c r="E147" s="91" t="n">
        <v>50.9143366286223</v>
      </c>
      <c r="F147" s="0" t="n">
        <v>76624</v>
      </c>
      <c r="H147" s="0" t="n">
        <v>0.8</v>
      </c>
      <c r="I147" s="0" t="n">
        <v>42305</v>
      </c>
      <c r="J147" s="95" t="n">
        <f aca="false">(F147+E147*$G$3)*(H147) / I147</f>
        <v>1.83410442550902</v>
      </c>
      <c r="K147" s="0" t="n">
        <f aca="false">E147/I147*1000</f>
        <v>1.20350636162681</v>
      </c>
      <c r="L147" s="86" t="n">
        <v>1194.52132059334</v>
      </c>
      <c r="M147" s="86" t="n">
        <v>0.645</v>
      </c>
      <c r="N147" s="0" t="n">
        <v>1893</v>
      </c>
      <c r="O147" s="87" t="n">
        <f aca="false">SUM($L147:$N147)</f>
        <v>3088.16632059334</v>
      </c>
      <c r="P147" s="62" t="n">
        <v>114</v>
      </c>
      <c r="Q147" s="0" t="n">
        <f aca="false">P147*120</f>
        <v>13680</v>
      </c>
      <c r="R147" s="0" t="n">
        <v>21</v>
      </c>
      <c r="S147" s="0" t="n">
        <v>187</v>
      </c>
      <c r="T147" s="87" t="n">
        <f aca="false">((3.5 * R147 + 2.4 * S147 - 7) * 10)/1000</f>
        <v>5.153</v>
      </c>
      <c r="V147" s="0" t="n">
        <f aca="false">W147/8</f>
        <v>0.8375</v>
      </c>
      <c r="W147" s="0" t="n">
        <v>6.7</v>
      </c>
      <c r="X147" s="91" t="n">
        <f aca="false">E147/50</f>
        <v>1.01828673257245</v>
      </c>
      <c r="Y147" s="0" t="n">
        <v>0.546</v>
      </c>
      <c r="Z147" s="86" t="n">
        <v>8.4</v>
      </c>
      <c r="AA147" s="0" t="n">
        <v>49</v>
      </c>
      <c r="AB147" s="0" t="n">
        <v>15</v>
      </c>
    </row>
    <row r="148" customFormat="false" ht="15" hidden="false" customHeight="false" outlineLevel="0" collapsed="false">
      <c r="A148" s="14" t="n">
        <v>146</v>
      </c>
      <c r="B148" s="86" t="n">
        <v>9.625</v>
      </c>
      <c r="D148" s="0" t="n">
        <v>81</v>
      </c>
      <c r="E148" s="91" t="n">
        <v>33.9729474677572</v>
      </c>
      <c r="F148" s="0" t="n">
        <v>83949</v>
      </c>
      <c r="H148" s="0" t="n">
        <v>0.7</v>
      </c>
      <c r="I148" s="0" t="n">
        <v>63446</v>
      </c>
      <c r="J148" s="95" t="n">
        <f aca="false">(F148+E148*$G$3)*(H148) / I148</f>
        <v>1.07613916229505</v>
      </c>
      <c r="K148" s="0" t="n">
        <f aca="false">E148/I148*1000</f>
        <v>0.535462400588803</v>
      </c>
      <c r="L148" s="86" t="n">
        <v>394.937517560481</v>
      </c>
      <c r="M148" s="86" t="n">
        <v>0.645</v>
      </c>
      <c r="N148" s="0" t="n">
        <v>69</v>
      </c>
      <c r="O148" s="87" t="n">
        <f aca="false">SUM($L148:$N148)</f>
        <v>464.582517560481</v>
      </c>
      <c r="P148" s="62" t="n">
        <v>125</v>
      </c>
      <c r="Q148" s="0" t="n">
        <f aca="false">P148*120</f>
        <v>15000</v>
      </c>
      <c r="R148" s="0" t="n">
        <v>17</v>
      </c>
      <c r="S148" s="0" t="n">
        <v>181</v>
      </c>
      <c r="T148" s="87" t="n">
        <f aca="false">((3.5 * R148 + 2.4 * S148 - 7) * 10)/1000</f>
        <v>4.869</v>
      </c>
      <c r="V148" s="0" t="n">
        <f aca="false">W148/8</f>
        <v>0.525</v>
      </c>
      <c r="W148" s="0" t="n">
        <v>4.2</v>
      </c>
      <c r="X148" s="91" t="n">
        <f aca="false">E148/50</f>
        <v>0.679458949355143</v>
      </c>
      <c r="Y148" s="0" t="n">
        <v>0.495</v>
      </c>
      <c r="Z148" s="86" t="n">
        <v>9.625</v>
      </c>
      <c r="AA148" s="0" t="n">
        <v>54</v>
      </c>
      <c r="AB148" s="0" t="n">
        <v>16</v>
      </c>
    </row>
    <row r="149" customFormat="false" ht="15" hidden="false" customHeight="false" outlineLevel="0" collapsed="false">
      <c r="A149" s="14" t="n">
        <v>147</v>
      </c>
      <c r="B149" s="86" t="n">
        <v>9.92307692307692</v>
      </c>
      <c r="D149" s="0" t="n">
        <v>95</v>
      </c>
      <c r="E149" s="91" t="n">
        <v>30.3657959674223</v>
      </c>
      <c r="F149" s="0" t="n">
        <v>82336</v>
      </c>
      <c r="H149" s="0" t="n">
        <v>0.6</v>
      </c>
      <c r="I149" s="0" t="n">
        <v>63015</v>
      </c>
      <c r="J149" s="95" t="n">
        <f aca="false">(F149+E149*$G$3)*(H149) / I149</f>
        <v>0.899617409064213</v>
      </c>
      <c r="K149" s="0" t="n">
        <f aca="false">E149/I149*1000</f>
        <v>0.481882027571567</v>
      </c>
      <c r="L149" s="86" t="n">
        <v>649.680988860326</v>
      </c>
      <c r="M149" s="86" t="n">
        <v>0.645</v>
      </c>
      <c r="N149" s="0" t="n">
        <v>296</v>
      </c>
      <c r="O149" s="87" t="n">
        <f aca="false">SUM($L149:$N149)</f>
        <v>946.325988860326</v>
      </c>
      <c r="P149" s="62" t="n">
        <v>111</v>
      </c>
      <c r="Q149" s="0" t="n">
        <f aca="false">P149*120</f>
        <v>13320</v>
      </c>
      <c r="R149" s="0" t="n">
        <v>19</v>
      </c>
      <c r="S149" s="0" t="n">
        <v>194</v>
      </c>
      <c r="T149" s="87" t="n">
        <f aca="false">((3.5 * R149 + 2.4 * S149 - 7) * 10)/1000</f>
        <v>5.251</v>
      </c>
      <c r="V149" s="0" t="n">
        <f aca="false">W149/8</f>
        <v>0.725</v>
      </c>
      <c r="W149" s="0" t="n">
        <v>5.8</v>
      </c>
      <c r="X149" s="91" t="n">
        <f aca="false">E149/50</f>
        <v>0.607315919348446</v>
      </c>
      <c r="Y149" s="0" t="n">
        <v>0.704</v>
      </c>
      <c r="Z149" s="86" t="n">
        <v>9.92307692307692</v>
      </c>
      <c r="AA149" s="0" t="n">
        <v>54</v>
      </c>
      <c r="AB149" s="0" t="n">
        <v>23</v>
      </c>
    </row>
    <row r="150" customFormat="false" ht="15" hidden="false" customHeight="false" outlineLevel="0" collapsed="false">
      <c r="A150" s="14" t="n">
        <v>148</v>
      </c>
      <c r="B150" s="86" t="n">
        <v>6.33333333333333</v>
      </c>
      <c r="D150" s="0" t="n">
        <v>47</v>
      </c>
      <c r="E150" s="91" t="n">
        <v>38.0111283643892</v>
      </c>
      <c r="F150" s="0" t="n">
        <v>79235</v>
      </c>
      <c r="H150" s="0" t="n">
        <v>0.7</v>
      </c>
      <c r="I150" s="0" t="n">
        <v>55875</v>
      </c>
      <c r="J150" s="95" t="n">
        <f aca="false">(F150+E150*$G$3)*(H150) / I150</f>
        <v>1.18313406607658</v>
      </c>
      <c r="K150" s="0" t="n">
        <f aca="false">E150/I150*1000</f>
        <v>0.68028865081681</v>
      </c>
      <c r="L150" s="86" t="n">
        <v>104.698553835281</v>
      </c>
      <c r="M150" s="86" t="n">
        <v>0.645</v>
      </c>
      <c r="N150" s="0" t="n">
        <v>1893</v>
      </c>
      <c r="O150" s="87" t="n">
        <f aca="false">SUM($L150:$N150)</f>
        <v>1998.34355383528</v>
      </c>
      <c r="P150" s="62" t="n">
        <v>112</v>
      </c>
      <c r="Q150" s="0" t="n">
        <f aca="false">P150*120</f>
        <v>13440</v>
      </c>
      <c r="R150" s="0" t="n">
        <v>17</v>
      </c>
      <c r="S150" s="0" t="n">
        <v>191</v>
      </c>
      <c r="T150" s="87" t="n">
        <f aca="false">((3.5 * R150 + 2.4 * S150 - 7) * 10)/1000</f>
        <v>5.109</v>
      </c>
      <c r="V150" s="0" t="n">
        <f aca="false">W150/8</f>
        <v>0.875</v>
      </c>
      <c r="W150" s="0" t="n">
        <v>7</v>
      </c>
      <c r="X150" s="91" t="n">
        <f aca="false">E150/50</f>
        <v>0.760222567287785</v>
      </c>
      <c r="Y150" s="0" t="n">
        <v>0.612</v>
      </c>
      <c r="Z150" s="86" t="n">
        <v>6.33333333333333</v>
      </c>
      <c r="AA150" s="0" t="n">
        <v>46</v>
      </c>
      <c r="AB150" s="0" t="n">
        <v>23</v>
      </c>
    </row>
    <row r="151" customFormat="false" ht="15" hidden="false" customHeight="false" outlineLevel="0" collapsed="false">
      <c r="A151" s="14" t="n">
        <v>149</v>
      </c>
      <c r="B151" s="86" t="n">
        <v>9.15384615384615</v>
      </c>
      <c r="D151" s="0" t="n">
        <v>50</v>
      </c>
      <c r="E151" s="91" t="n">
        <v>23.8652092978856</v>
      </c>
      <c r="F151" s="0" t="n">
        <v>84727</v>
      </c>
      <c r="H151" s="0" t="n">
        <v>0.7</v>
      </c>
      <c r="I151" s="0" t="n">
        <v>54096</v>
      </c>
      <c r="J151" s="95" t="n">
        <f aca="false">(F151+E151*$G$3)*(H151) / I151</f>
        <v>1.2198897996785</v>
      </c>
      <c r="K151" s="0" t="n">
        <f aca="false">E151/I151*1000</f>
        <v>0.441164028724592</v>
      </c>
      <c r="L151" s="86" t="n">
        <v>310.262253113623</v>
      </c>
      <c r="M151" s="86" t="n">
        <v>0.645</v>
      </c>
      <c r="N151" s="0" t="n">
        <v>446</v>
      </c>
      <c r="O151" s="87" t="n">
        <f aca="false">SUM($L151:$N151)</f>
        <v>756.907253113623</v>
      </c>
      <c r="P151" s="62" t="n">
        <v>125</v>
      </c>
      <c r="Q151" s="0" t="n">
        <f aca="false">P151*120</f>
        <v>15000</v>
      </c>
      <c r="R151" s="0" t="n">
        <v>22</v>
      </c>
      <c r="S151" s="0" t="n">
        <v>193</v>
      </c>
      <c r="T151" s="87" t="n">
        <f aca="false">((3.5 * R151 + 2.4 * S151 - 7) * 10)/1000</f>
        <v>5.332</v>
      </c>
      <c r="V151" s="0" t="n">
        <f aca="false">W151/8</f>
        <v>0.8125</v>
      </c>
      <c r="W151" s="0" t="n">
        <v>6.5</v>
      </c>
      <c r="X151" s="91" t="n">
        <f aca="false">E151/50</f>
        <v>0.477304185957711</v>
      </c>
      <c r="Y151" s="0" t="n">
        <v>0.845</v>
      </c>
      <c r="Z151" s="86" t="n">
        <v>9.15384615384615</v>
      </c>
      <c r="AA151" s="0" t="n">
        <v>52</v>
      </c>
      <c r="AB151" s="0" t="n">
        <v>16</v>
      </c>
    </row>
    <row r="152" customFormat="false" ht="15" hidden="false" customHeight="false" outlineLevel="0" collapsed="false">
      <c r="A152" s="14" t="n">
        <v>150</v>
      </c>
      <c r="B152" s="86" t="n">
        <v>7</v>
      </c>
      <c r="D152" s="0" t="n">
        <v>77</v>
      </c>
      <c r="E152" s="91" t="n">
        <v>32.9161109401183</v>
      </c>
      <c r="F152" s="0" t="n">
        <v>78261</v>
      </c>
      <c r="H152" s="0" t="n">
        <v>0.5</v>
      </c>
      <c r="I152" s="0" t="n">
        <v>55602</v>
      </c>
      <c r="J152" s="95" t="n">
        <f aca="false">(F152+E152*$G$3)*(H152) / I152</f>
        <v>0.822159673897048</v>
      </c>
      <c r="K152" s="0" t="n">
        <f aca="false">E152/I152*1000</f>
        <v>0.591995089027703</v>
      </c>
      <c r="L152" s="86" t="n">
        <v>1131.08217085558</v>
      </c>
      <c r="M152" s="86" t="n">
        <v>0.645</v>
      </c>
      <c r="N152" s="0" t="n">
        <v>1893</v>
      </c>
      <c r="O152" s="87" t="n">
        <f aca="false">SUM($L152:$N152)</f>
        <v>3024.72717085558</v>
      </c>
      <c r="P152" s="62" t="n">
        <v>114</v>
      </c>
      <c r="Q152" s="0" t="n">
        <f aca="false">P152*120</f>
        <v>13680</v>
      </c>
      <c r="R152" s="0" t="n">
        <v>21</v>
      </c>
      <c r="S152" s="0" t="n">
        <v>166</v>
      </c>
      <c r="T152" s="87" t="n">
        <f aca="false">((3.5 * R152 + 2.4 * S152 - 7) * 10)/1000</f>
        <v>4.649</v>
      </c>
      <c r="V152" s="0" t="n">
        <f aca="false">W152/8</f>
        <v>0.95</v>
      </c>
      <c r="W152" s="0" t="n">
        <v>7.6</v>
      </c>
      <c r="X152" s="91" t="n">
        <f aca="false">E152/50</f>
        <v>0.658322218802367</v>
      </c>
      <c r="Y152" s="0" t="n">
        <v>0.612</v>
      </c>
      <c r="Z152" s="86" t="n">
        <v>7</v>
      </c>
      <c r="AA152" s="0" t="n">
        <v>47</v>
      </c>
      <c r="AB152" s="0" t="n">
        <v>15</v>
      </c>
    </row>
    <row r="153" customFormat="false" ht="15" hidden="false" customHeight="false" outlineLevel="0" collapsed="false">
      <c r="A153" s="14" t="n">
        <v>151</v>
      </c>
      <c r="B153" s="86" t="n">
        <v>4.07407407407407</v>
      </c>
      <c r="D153" s="0" t="n">
        <v>86</v>
      </c>
      <c r="E153" s="91" t="n">
        <v>77.8027068104509</v>
      </c>
      <c r="F153" s="0" t="n">
        <v>78441</v>
      </c>
      <c r="H153" s="0" t="n">
        <v>0.5</v>
      </c>
      <c r="I153" s="0" t="n">
        <v>49541</v>
      </c>
      <c r="J153" s="95" t="n">
        <f aca="false">(F153+E153*$G$3)*(H153) / I153</f>
        <v>1.10577181248037</v>
      </c>
      <c r="K153" s="0" t="n">
        <f aca="false">E153/I153*1000</f>
        <v>1.57047106054482</v>
      </c>
      <c r="L153" s="86" t="n">
        <v>1048.67050738021</v>
      </c>
      <c r="M153" s="86" t="n">
        <v>0.645</v>
      </c>
      <c r="N153" s="0" t="n">
        <v>1893</v>
      </c>
      <c r="O153" s="87" t="n">
        <f aca="false">SUM($L153:$N153)</f>
        <v>2942.31550738021</v>
      </c>
      <c r="P153" s="62" t="n">
        <v>110</v>
      </c>
      <c r="Q153" s="0" t="n">
        <f aca="false">P153*120</f>
        <v>13200</v>
      </c>
      <c r="R153" s="0" t="n">
        <v>16</v>
      </c>
      <c r="S153" s="0" t="n">
        <v>175</v>
      </c>
      <c r="T153" s="87" t="n">
        <f aca="false">((3.5 * R153 + 2.4 * S153 - 7) * 10)/1000</f>
        <v>4.69</v>
      </c>
      <c r="V153" s="0" t="n">
        <f aca="false">W153/8</f>
        <v>0.8625</v>
      </c>
      <c r="W153" s="0" t="n">
        <v>6.9</v>
      </c>
      <c r="X153" s="91" t="n">
        <f aca="false">E153/50</f>
        <v>1.55605413620902</v>
      </c>
      <c r="Y153" s="0" t="n">
        <v>0.852</v>
      </c>
      <c r="Z153" s="86" t="n">
        <v>4.07407407407407</v>
      </c>
      <c r="AA153" s="0" t="n">
        <v>43</v>
      </c>
      <c r="AB153" s="0" t="n">
        <v>24</v>
      </c>
    </row>
    <row r="154" customFormat="false" ht="15" hidden="false" customHeight="false" outlineLevel="0" collapsed="false">
      <c r="A154" s="14" t="n">
        <v>152</v>
      </c>
      <c r="B154" s="86" t="n">
        <v>3.33333333333333</v>
      </c>
      <c r="D154" s="0" t="n">
        <v>85</v>
      </c>
      <c r="E154" s="91" t="n">
        <v>112.923796365182</v>
      </c>
      <c r="F154" s="0" t="n">
        <v>81239</v>
      </c>
      <c r="H154" s="0" t="n">
        <v>0.5</v>
      </c>
      <c r="I154" s="0" t="n">
        <v>42365</v>
      </c>
      <c r="J154" s="95" t="n">
        <f aca="false">(F154+E154*$G$3)*(H154) / I154</f>
        <v>1.49189801187387</v>
      </c>
      <c r="K154" s="0" t="n">
        <f aca="false">E154/I154*1000</f>
        <v>2.66549737673037</v>
      </c>
      <c r="L154" s="86" t="n">
        <v>590.985204126427</v>
      </c>
      <c r="M154" s="86" t="n">
        <v>0.645</v>
      </c>
      <c r="N154" s="0" t="n">
        <v>1893</v>
      </c>
      <c r="O154" s="87" t="n">
        <f aca="false">SUM($L154:$N154)</f>
        <v>2484.63020412643</v>
      </c>
      <c r="P154" s="62" t="n">
        <v>112</v>
      </c>
      <c r="Q154" s="0" t="n">
        <f aca="false">P154*120</f>
        <v>13440</v>
      </c>
      <c r="R154" s="0" t="n">
        <v>18</v>
      </c>
      <c r="S154" s="0" t="n">
        <v>172</v>
      </c>
      <c r="T154" s="87" t="n">
        <f aca="false">((3.5 * R154 + 2.4 * S154 - 7) * 10)/1000</f>
        <v>4.688</v>
      </c>
      <c r="V154" s="0" t="n">
        <f aca="false">W154/8</f>
        <v>0.8625</v>
      </c>
      <c r="W154" s="0" t="n">
        <v>6.9</v>
      </c>
      <c r="X154" s="91" t="n">
        <f aca="false">E154/50</f>
        <v>2.25847592730365</v>
      </c>
      <c r="Y154" s="0" t="n">
        <v>1.224</v>
      </c>
      <c r="Z154" s="86" t="n">
        <v>3.33333333333333</v>
      </c>
      <c r="AA154" s="0" t="n">
        <v>61</v>
      </c>
      <c r="AB154" s="0" t="n">
        <v>20</v>
      </c>
    </row>
    <row r="155" customFormat="false" ht="15" hidden="false" customHeight="false" outlineLevel="0" collapsed="false">
      <c r="A155" s="14" t="n">
        <v>153</v>
      </c>
      <c r="B155" s="86" t="n">
        <v>1.48148148148148</v>
      </c>
      <c r="D155" s="0" t="n">
        <v>33</v>
      </c>
      <c r="E155" s="91" t="n">
        <v>184.925749509667</v>
      </c>
      <c r="F155" s="0" t="n">
        <v>79445</v>
      </c>
      <c r="H155" s="0" t="n">
        <v>0.5</v>
      </c>
      <c r="I155" s="0" t="n">
        <v>49278</v>
      </c>
      <c r="J155" s="95" t="n">
        <f aca="false">(F155+E155*$G$3)*(H155) / I155</f>
        <v>1.55663074601107</v>
      </c>
      <c r="K155" s="0" t="n">
        <f aca="false">E155/I155*1000</f>
        <v>3.7527040364801</v>
      </c>
      <c r="L155" s="86" t="n">
        <v>420.968130418535</v>
      </c>
      <c r="M155" s="86" t="n">
        <v>0.645</v>
      </c>
      <c r="N155" s="0" t="n">
        <v>86</v>
      </c>
      <c r="O155" s="87" t="n">
        <f aca="false">SUM($L155:$N155)</f>
        <v>507.613130418535</v>
      </c>
      <c r="P155" s="62" t="n">
        <v>116</v>
      </c>
      <c r="Q155" s="0" t="n">
        <f aca="false">P155*120</f>
        <v>13920</v>
      </c>
      <c r="R155" s="0" t="n">
        <v>18</v>
      </c>
      <c r="S155" s="0" t="n">
        <v>194</v>
      </c>
      <c r="T155" s="87" t="n">
        <f aca="false">((3.5 * R155 + 2.4 * S155 - 7) * 10)/1000</f>
        <v>5.216</v>
      </c>
      <c r="V155" s="0" t="n">
        <f aca="false">W155/8</f>
        <v>0.9375</v>
      </c>
      <c r="W155" s="0" t="n">
        <v>7.5</v>
      </c>
      <c r="X155" s="91" t="n">
        <f aca="false">E155/50</f>
        <v>3.69851499019333</v>
      </c>
      <c r="Y155" s="0" t="n">
        <v>0.585</v>
      </c>
      <c r="Z155" s="86" t="n">
        <v>1.48148148148148</v>
      </c>
      <c r="AA155" s="0" t="n">
        <v>47</v>
      </c>
      <c r="AB155" s="0" t="n">
        <v>16</v>
      </c>
    </row>
    <row r="156" customFormat="false" ht="15" hidden="false" customHeight="false" outlineLevel="0" collapsed="false">
      <c r="A156" s="14" t="n">
        <v>154</v>
      </c>
      <c r="B156" s="86" t="n">
        <v>8.84615384615385</v>
      </c>
      <c r="D156" s="0" t="n">
        <v>6</v>
      </c>
      <c r="E156" s="91" t="n">
        <v>1.80757736431119</v>
      </c>
      <c r="F156" s="0" t="n">
        <v>77634</v>
      </c>
      <c r="H156" s="0" t="n">
        <v>0.5</v>
      </c>
      <c r="I156" s="0" t="n">
        <v>41546</v>
      </c>
      <c r="J156" s="95" t="n">
        <f aca="false">(F156+E156*$G$3)*(H156) / I156</f>
        <v>0.943015343784293</v>
      </c>
      <c r="K156" s="0" t="n">
        <f aca="false">E156/I156*1000</f>
        <v>0.0435078554929763</v>
      </c>
      <c r="L156" s="86" t="n">
        <v>1371.96622029406</v>
      </c>
      <c r="M156" s="86" t="n">
        <v>0.645</v>
      </c>
      <c r="N156" s="0" t="n">
        <v>1893</v>
      </c>
      <c r="O156" s="87" t="n">
        <f aca="false">SUM($L156:$N156)</f>
        <v>3265.61122029406</v>
      </c>
      <c r="P156" s="62" t="n">
        <v>114</v>
      </c>
      <c r="Q156" s="0" t="n">
        <f aca="false">P156*120</f>
        <v>13680</v>
      </c>
      <c r="R156" s="0" t="n">
        <v>16</v>
      </c>
      <c r="S156" s="0" t="n">
        <v>169</v>
      </c>
      <c r="T156" s="87" t="n">
        <f aca="false">((3.5 * R156 + 2.4 * S156 - 7) * 10)/1000</f>
        <v>4.546</v>
      </c>
      <c r="V156" s="0" t="n">
        <f aca="false">W156/8</f>
        <v>0.775</v>
      </c>
      <c r="W156" s="0" t="n">
        <v>6.2</v>
      </c>
      <c r="X156" s="91" t="n">
        <f aca="false">E156/50</f>
        <v>0.0361515472862239</v>
      </c>
      <c r="Y156" s="0" t="n">
        <v>0.552</v>
      </c>
      <c r="Z156" s="86" t="n">
        <v>8.84615384615385</v>
      </c>
      <c r="AA156" s="0" t="n">
        <v>64</v>
      </c>
      <c r="AB156" s="0" t="n">
        <v>20</v>
      </c>
    </row>
    <row r="157" customFormat="false" ht="15" hidden="false" customHeight="false" outlineLevel="0" collapsed="false">
      <c r="A157" s="14" t="n">
        <v>155</v>
      </c>
      <c r="B157" s="86" t="n">
        <v>7.2</v>
      </c>
      <c r="D157" s="0" t="n">
        <v>-24</v>
      </c>
      <c r="E157" s="91" t="n">
        <v>-11.2637981527371</v>
      </c>
      <c r="F157" s="0" t="n">
        <v>77932</v>
      </c>
      <c r="H157" s="0" t="n">
        <v>0.6</v>
      </c>
      <c r="I157" s="0" t="n">
        <v>62711</v>
      </c>
      <c r="J157" s="95" t="n">
        <f aca="false">(F157+E157*$G$3)*(H157) / I157</f>
        <v>0.702522499136405</v>
      </c>
      <c r="K157" s="0" t="n">
        <f aca="false">E157/I157*1000</f>
        <v>-0.179614392255539</v>
      </c>
      <c r="L157" s="86" t="n">
        <v>200.685859728507</v>
      </c>
      <c r="M157" s="86" t="n">
        <v>0.645</v>
      </c>
      <c r="N157" s="0" t="n">
        <v>1893</v>
      </c>
      <c r="O157" s="87" t="n">
        <f aca="false">SUM($L157:$N157)</f>
        <v>2094.33085972851</v>
      </c>
      <c r="P157" s="62" t="n">
        <v>120</v>
      </c>
      <c r="Q157" s="0" t="n">
        <f aca="false">P157*120</f>
        <v>14400</v>
      </c>
      <c r="R157" s="0" t="n">
        <v>22</v>
      </c>
      <c r="S157" s="0" t="n">
        <v>177</v>
      </c>
      <c r="T157" s="87" t="n">
        <f aca="false">((3.5 * R157 + 2.4 * S157 - 7) * 10)/1000</f>
        <v>4.948</v>
      </c>
      <c r="V157" s="0" t="n">
        <f aca="false">W157/8</f>
        <v>0.9625</v>
      </c>
      <c r="W157" s="0" t="n">
        <v>7.7</v>
      </c>
      <c r="X157" s="91" t="n">
        <f aca="false">E157/50</f>
        <v>-0.225275963054742</v>
      </c>
      <c r="Y157" s="0" t="n">
        <v>0.684</v>
      </c>
      <c r="Z157" s="86" t="n">
        <v>7.2</v>
      </c>
      <c r="AA157" s="0" t="n">
        <v>52</v>
      </c>
      <c r="AB157" s="0" t="n">
        <v>17</v>
      </c>
    </row>
    <row r="158" customFormat="false" ht="15" hidden="false" customHeight="false" outlineLevel="0" collapsed="false">
      <c r="A158" s="14" t="n">
        <v>156</v>
      </c>
      <c r="B158" s="86" t="n">
        <v>3.3</v>
      </c>
      <c r="D158" s="0" t="n">
        <v>-14</v>
      </c>
      <c r="E158" s="91" t="n">
        <v>-157.12682379349</v>
      </c>
      <c r="F158" s="0" t="n">
        <v>82910</v>
      </c>
      <c r="H158" s="0" t="n">
        <v>0.6</v>
      </c>
      <c r="I158" s="0" t="n">
        <v>57819</v>
      </c>
      <c r="J158" s="95" t="n">
        <f aca="false">(F158+E158*$G$3)*(H158) / I158</f>
        <v>0.208159295206806</v>
      </c>
      <c r="K158" s="0" t="n">
        <f aca="false">E158/I158*1000</f>
        <v>-2.71756384222298</v>
      </c>
      <c r="L158" s="86" t="n">
        <v>533.671583148559</v>
      </c>
      <c r="M158" s="86" t="n">
        <v>0.645</v>
      </c>
      <c r="N158" s="0" t="n">
        <v>1893</v>
      </c>
      <c r="O158" s="87" t="n">
        <f aca="false">SUM($L158:$N158)</f>
        <v>2427.31658314856</v>
      </c>
      <c r="P158" s="62" t="n">
        <v>110</v>
      </c>
      <c r="Q158" s="0" t="n">
        <f aca="false">P158*120</f>
        <v>13200</v>
      </c>
      <c r="R158" s="0" t="n">
        <v>19</v>
      </c>
      <c r="S158" s="0" t="n">
        <v>182</v>
      </c>
      <c r="T158" s="87" t="n">
        <f aca="false">((3.5 * R158 + 2.4 * S158 - 7) * 10)/1000</f>
        <v>4.963</v>
      </c>
      <c r="V158" s="0" t="n">
        <f aca="false">W158/8</f>
        <v>0.65</v>
      </c>
      <c r="W158" s="0" t="n">
        <v>5.2</v>
      </c>
      <c r="X158" s="91" t="n">
        <f aca="false">E158/50</f>
        <v>-3.14253647586981</v>
      </c>
      <c r="Y158" s="0" t="n">
        <v>0.99</v>
      </c>
      <c r="Z158" s="86" t="n">
        <v>3.3</v>
      </c>
      <c r="AA158" s="0" t="n">
        <v>50</v>
      </c>
      <c r="AB158" s="0" t="n">
        <v>15</v>
      </c>
    </row>
    <row r="159" customFormat="false" ht="15" hidden="false" customHeight="false" outlineLevel="0" collapsed="false">
      <c r="A159" s="14" t="n">
        <v>157</v>
      </c>
      <c r="B159" s="86" t="n">
        <v>4.56521739130435</v>
      </c>
      <c r="D159" s="0" t="n">
        <v>29</v>
      </c>
      <c r="E159" s="91" t="n">
        <v>24.536347637742</v>
      </c>
      <c r="F159" s="0" t="n">
        <v>76604</v>
      </c>
      <c r="H159" s="0" t="n">
        <v>0.5</v>
      </c>
      <c r="I159" s="0" t="n">
        <v>61745</v>
      </c>
      <c r="J159" s="95" t="n">
        <f aca="false">(F159+E159*$G$3)*(H159) / I159</f>
        <v>0.699801919629904</v>
      </c>
      <c r="K159" s="0" t="n">
        <f aca="false">E159/I159*1000</f>
        <v>0.397381935990639</v>
      </c>
      <c r="L159" s="86" t="n">
        <v>281.905305536569</v>
      </c>
      <c r="M159" s="86" t="n">
        <v>0.645</v>
      </c>
      <c r="N159" s="0" t="n">
        <v>1893</v>
      </c>
      <c r="O159" s="87" t="n">
        <f aca="false">SUM($L159:$N159)</f>
        <v>2175.55030553657</v>
      </c>
      <c r="P159" s="62" t="n">
        <v>112</v>
      </c>
      <c r="Q159" s="0" t="n">
        <f aca="false">P159*120</f>
        <v>13440</v>
      </c>
      <c r="R159" s="0" t="n">
        <v>19</v>
      </c>
      <c r="S159" s="0" t="n">
        <v>195</v>
      </c>
      <c r="T159" s="87" t="n">
        <f aca="false">((3.5 * R159 + 2.4 * S159 - 7) * 10)/1000</f>
        <v>5.275</v>
      </c>
      <c r="V159" s="0" t="n">
        <f aca="false">W159/8</f>
        <v>0.7375</v>
      </c>
      <c r="W159" s="0" t="n">
        <v>5.9</v>
      </c>
      <c r="X159" s="91" t="n">
        <f aca="false">E159/50</f>
        <v>0.49072695275484</v>
      </c>
      <c r="Y159" s="0" t="n">
        <v>0.676</v>
      </c>
      <c r="Z159" s="86" t="n">
        <v>4.56521739130435</v>
      </c>
      <c r="AA159" s="0" t="n">
        <v>61</v>
      </c>
      <c r="AB159" s="0" t="n">
        <v>24</v>
      </c>
    </row>
    <row r="160" customFormat="false" ht="15" hidden="false" customHeight="false" outlineLevel="0" collapsed="false">
      <c r="A160" s="14" t="n">
        <v>158</v>
      </c>
      <c r="B160" s="86" t="n">
        <v>6.57142857142857</v>
      </c>
      <c r="D160" s="0" t="n">
        <v>24</v>
      </c>
      <c r="E160" s="91" t="n">
        <v>15.6429241839608</v>
      </c>
      <c r="F160" s="0" t="n">
        <v>79862</v>
      </c>
      <c r="H160" s="0" t="n">
        <v>0.8</v>
      </c>
      <c r="I160" s="0" t="n">
        <v>47112</v>
      </c>
      <c r="J160" s="95" t="n">
        <f aca="false">(F160+E160*$G$3)*(H160) / I160</f>
        <v>1.4623734025061</v>
      </c>
      <c r="K160" s="0" t="n">
        <f aca="false">E160/I160*1000</f>
        <v>0.332036937170165</v>
      </c>
      <c r="L160" s="86" t="n">
        <v>742.946093319194</v>
      </c>
      <c r="M160" s="86" t="n">
        <v>0.645</v>
      </c>
      <c r="N160" s="0" t="n">
        <v>1893</v>
      </c>
      <c r="O160" s="87" t="n">
        <f aca="false">SUM($L160:$N160)</f>
        <v>2636.59109331919</v>
      </c>
      <c r="P160" s="62" t="n">
        <v>123</v>
      </c>
      <c r="Q160" s="0" t="n">
        <f aca="false">P160*120</f>
        <v>14760</v>
      </c>
      <c r="R160" s="0" t="n">
        <v>22</v>
      </c>
      <c r="S160" s="0" t="n">
        <v>196</v>
      </c>
      <c r="T160" s="87" t="n">
        <f aca="false">((3.5 * R160 + 2.4 * S160 - 7) * 10)/1000</f>
        <v>5.404</v>
      </c>
      <c r="V160" s="0" t="n">
        <f aca="false">W160/8</f>
        <v>0.4875</v>
      </c>
      <c r="W160" s="0" t="n">
        <v>3.9</v>
      </c>
      <c r="X160" s="91" t="n">
        <f aca="false">E160/50</f>
        <v>0.312858483679216</v>
      </c>
      <c r="Y160" s="0" t="n">
        <v>0.516</v>
      </c>
      <c r="Z160" s="86" t="n">
        <v>6.57142857142857</v>
      </c>
      <c r="AA160" s="0" t="n">
        <v>49</v>
      </c>
      <c r="AB160" s="0" t="n">
        <v>21</v>
      </c>
    </row>
    <row r="161" customFormat="false" ht="15" hidden="false" customHeight="false" outlineLevel="0" collapsed="false">
      <c r="A161" s="14" t="n">
        <v>159</v>
      </c>
      <c r="B161" s="86" t="n">
        <v>11.6666666666667</v>
      </c>
      <c r="D161" s="0" t="n">
        <v>39</v>
      </c>
      <c r="E161" s="91" t="n">
        <v>9.90934222294496</v>
      </c>
      <c r="F161" s="0" t="n">
        <v>77916</v>
      </c>
      <c r="H161" s="0" t="n">
        <v>0.5</v>
      </c>
      <c r="I161" s="0" t="n">
        <v>55601</v>
      </c>
      <c r="J161" s="95" t="n">
        <f aca="false">(F161+E161*$G$3)*(H161) / I161</f>
        <v>0.73631532606588</v>
      </c>
      <c r="K161" s="0" t="n">
        <f aca="false">E161/I161*1000</f>
        <v>0.178222374110986</v>
      </c>
      <c r="L161" s="86" t="n">
        <v>239.16201578451</v>
      </c>
      <c r="M161" s="86" t="n">
        <v>0.645</v>
      </c>
      <c r="N161" s="0" t="n">
        <v>76</v>
      </c>
      <c r="O161" s="87" t="n">
        <f aca="false">SUM($L161:$N161)</f>
        <v>315.80701578451</v>
      </c>
      <c r="P161" s="62" t="n">
        <v>124</v>
      </c>
      <c r="Q161" s="0" t="n">
        <f aca="false">P161*120</f>
        <v>14880</v>
      </c>
      <c r="R161" s="0" t="n">
        <v>19</v>
      </c>
      <c r="S161" s="0" t="n">
        <v>175</v>
      </c>
      <c r="T161" s="87" t="n">
        <f aca="false">((3.5 * R161 + 2.4 * S161 - 7) * 10)/1000</f>
        <v>4.795</v>
      </c>
      <c r="V161" s="0" t="n">
        <f aca="false">W161/8</f>
        <v>0.5</v>
      </c>
      <c r="W161" s="0" t="n">
        <v>4</v>
      </c>
      <c r="X161" s="91" t="n">
        <f aca="false">E161/50</f>
        <v>0.198186844458899</v>
      </c>
      <c r="Y161" s="0" t="n">
        <v>0.884</v>
      </c>
      <c r="Z161" s="86" t="n">
        <v>11.6666666666667</v>
      </c>
      <c r="AA161" s="0" t="n">
        <v>65</v>
      </c>
      <c r="AB161" s="0" t="n">
        <v>17</v>
      </c>
    </row>
    <row r="162" customFormat="false" ht="15" hidden="false" customHeight="false" outlineLevel="0" collapsed="false">
      <c r="A162" s="14" t="n">
        <v>160</v>
      </c>
      <c r="B162" s="86" t="n">
        <v>3.66666666666667</v>
      </c>
      <c r="D162" s="0" t="n">
        <v>56</v>
      </c>
      <c r="E162" s="91" t="n">
        <v>35.1432085749429</v>
      </c>
      <c r="F162" s="0" t="n">
        <v>82348</v>
      </c>
      <c r="H162" s="0" t="n">
        <v>0.5</v>
      </c>
      <c r="I162" s="0" t="n">
        <v>40351</v>
      </c>
      <c r="J162" s="95" t="n">
        <f aca="false">(F162+E162*$G$3)*(H162) / I162</f>
        <v>1.19458357203015</v>
      </c>
      <c r="K162" s="0" t="n">
        <f aca="false">E162/I162*1000</f>
        <v>0.870937735742432</v>
      </c>
      <c r="L162" s="86" t="n">
        <v>373.298681818182</v>
      </c>
      <c r="M162" s="86" t="n">
        <v>0.645</v>
      </c>
      <c r="N162" s="0" t="n">
        <v>243</v>
      </c>
      <c r="O162" s="87" t="n">
        <f aca="false">SUM($L162:$N162)</f>
        <v>616.943681818182</v>
      </c>
      <c r="P162" s="62" t="n">
        <v>116</v>
      </c>
      <c r="Q162" s="0" t="n">
        <f aca="false">P162*120</f>
        <v>13920</v>
      </c>
      <c r="R162" s="0" t="n">
        <v>18</v>
      </c>
      <c r="S162" s="0" t="n">
        <v>196</v>
      </c>
      <c r="T162" s="87" t="n">
        <f aca="false">((3.5 * R162 + 2.4 * S162 - 7) * 10)/1000</f>
        <v>5.264</v>
      </c>
      <c r="V162" s="0" t="n">
        <f aca="false">W162/8</f>
        <v>1</v>
      </c>
      <c r="W162" s="0" t="n">
        <v>8</v>
      </c>
      <c r="X162" s="91" t="n">
        <f aca="false">E162/50</f>
        <v>0.702864171498858</v>
      </c>
      <c r="Y162" s="0" t="n">
        <v>0.574</v>
      </c>
      <c r="Z162" s="86" t="n">
        <v>3.66666666666667</v>
      </c>
      <c r="AA162" s="0" t="n">
        <v>43</v>
      </c>
      <c r="AB162" s="0" t="n">
        <v>21</v>
      </c>
    </row>
    <row r="163" customFormat="false" ht="15" hidden="false" customHeight="false" outlineLevel="0" collapsed="false">
      <c r="A163" s="14" t="n">
        <v>161</v>
      </c>
      <c r="B163" s="86" t="n">
        <v>4.26666666666667</v>
      </c>
      <c r="D163" s="0" t="n">
        <v>-9</v>
      </c>
      <c r="E163" s="91" t="n">
        <v>-9.87535112359551</v>
      </c>
      <c r="F163" s="0" t="n">
        <v>80314</v>
      </c>
      <c r="H163" s="0" t="n">
        <v>0.8</v>
      </c>
      <c r="I163" s="0" t="n">
        <v>64627</v>
      </c>
      <c r="J163" s="95" t="n">
        <f aca="false">(F163+E163*$G$3)*(H163) / I163</f>
        <v>0.945287382060895</v>
      </c>
      <c r="K163" s="0" t="n">
        <f aca="false">E163/I163*1000</f>
        <v>-0.152805346427894</v>
      </c>
      <c r="L163" s="86" t="n">
        <v>955.038765625</v>
      </c>
      <c r="M163" s="86" t="n">
        <v>0.645</v>
      </c>
      <c r="N163" s="0" t="n">
        <v>1893</v>
      </c>
      <c r="O163" s="87" t="n">
        <f aca="false">SUM($L163:$N163)</f>
        <v>2848.683765625</v>
      </c>
      <c r="P163" s="62" t="n">
        <v>115</v>
      </c>
      <c r="Q163" s="0" t="n">
        <f aca="false">P163*120</f>
        <v>13800</v>
      </c>
      <c r="R163" s="0" t="n">
        <v>22</v>
      </c>
      <c r="S163" s="0" t="n">
        <v>195</v>
      </c>
      <c r="T163" s="87" t="n">
        <f aca="false">((3.5 * R163 + 2.4 * S163 - 7) * 10)/1000</f>
        <v>5.38</v>
      </c>
      <c r="V163" s="0" t="n">
        <f aca="false">W163/8</f>
        <v>0.7375</v>
      </c>
      <c r="W163" s="0" t="n">
        <v>5.9</v>
      </c>
      <c r="X163" s="91" t="n">
        <f aca="false">E163/50</f>
        <v>-0.19750702247191</v>
      </c>
      <c r="Y163" s="0" t="n">
        <v>0.576</v>
      </c>
      <c r="Z163" s="86" t="n">
        <v>4.26666666666667</v>
      </c>
      <c r="AA163" s="0" t="n">
        <v>63</v>
      </c>
      <c r="AB163" s="0" t="n">
        <v>25</v>
      </c>
    </row>
    <row r="164" customFormat="false" ht="15" hidden="false" customHeight="false" outlineLevel="0" collapsed="false">
      <c r="A164" s="14" t="n">
        <v>162</v>
      </c>
      <c r="B164" s="86" t="n">
        <v>11.304347826087</v>
      </c>
      <c r="D164" s="0" t="n">
        <v>43</v>
      </c>
      <c r="E164" s="91" t="n">
        <v>11.0166017626563</v>
      </c>
      <c r="F164" s="0" t="n">
        <v>78740</v>
      </c>
      <c r="H164" s="0" t="n">
        <v>0.5</v>
      </c>
      <c r="I164" s="0" t="n">
        <v>51333</v>
      </c>
      <c r="J164" s="95" t="n">
        <f aca="false">(F164+E164*$G$3)*(H164) / I164</f>
        <v>0.809875135926816</v>
      </c>
      <c r="K164" s="0" t="n">
        <f aca="false">E164/I164*1000</f>
        <v>0.214610518821349</v>
      </c>
      <c r="L164" s="86" t="n">
        <v>233.641780224673</v>
      </c>
      <c r="M164" s="86" t="n">
        <v>0.645</v>
      </c>
      <c r="N164" s="0" t="n">
        <v>335</v>
      </c>
      <c r="O164" s="87" t="n">
        <f aca="false">SUM($L164:$N164)</f>
        <v>569.286780224673</v>
      </c>
      <c r="P164" s="62" t="n">
        <v>115</v>
      </c>
      <c r="Q164" s="0" t="n">
        <f aca="false">P164*120</f>
        <v>13800</v>
      </c>
      <c r="R164" s="0" t="n">
        <v>20</v>
      </c>
      <c r="S164" s="0" t="n">
        <v>169</v>
      </c>
      <c r="T164" s="87" t="n">
        <f aca="false">((3.5 * R164 + 2.4 * S164 - 7) * 10)/1000</f>
        <v>4.686</v>
      </c>
      <c r="V164" s="0" t="n">
        <f aca="false">W164/8</f>
        <v>1</v>
      </c>
      <c r="W164" s="0" t="n">
        <v>8</v>
      </c>
      <c r="X164" s="91" t="n">
        <f aca="false">E164/50</f>
        <v>0.220332035253126</v>
      </c>
      <c r="Y164" s="0" t="n">
        <v>0.44</v>
      </c>
      <c r="Z164" s="86" t="n">
        <v>11.304347826087</v>
      </c>
      <c r="AA164" s="0" t="n">
        <v>46</v>
      </c>
      <c r="AB164" s="0" t="n">
        <v>17</v>
      </c>
    </row>
    <row r="165" customFormat="false" ht="15" hidden="false" customHeight="false" outlineLevel="0" collapsed="false">
      <c r="A165" s="14" t="n">
        <v>163</v>
      </c>
      <c r="B165" s="86" t="n">
        <v>13.695652173913</v>
      </c>
      <c r="D165" s="0" t="n">
        <v>68</v>
      </c>
      <c r="E165" s="91" t="n">
        <v>19.4230219937161</v>
      </c>
      <c r="F165" s="0" t="n">
        <v>75181</v>
      </c>
      <c r="H165" s="0" t="n">
        <v>0.7</v>
      </c>
      <c r="I165" s="0" t="n">
        <v>53180</v>
      </c>
      <c r="J165" s="95" t="n">
        <f aca="false">(F165+E165*$G$3)*(H165) / I165</f>
        <v>1.09186058966229</v>
      </c>
      <c r="K165" s="0" t="n">
        <f aca="false">E165/I165*1000</f>
        <v>0.365231703529825</v>
      </c>
      <c r="L165" s="86" t="n">
        <v>679.359839712136</v>
      </c>
      <c r="M165" s="86" t="n">
        <v>0.645</v>
      </c>
      <c r="N165" s="0" t="n">
        <v>70</v>
      </c>
      <c r="O165" s="87" t="n">
        <f aca="false">SUM($L165:$N165)</f>
        <v>750.004839712136</v>
      </c>
      <c r="P165" s="62" t="n">
        <v>112</v>
      </c>
      <c r="Q165" s="0" t="n">
        <f aca="false">P165*120</f>
        <v>13440</v>
      </c>
      <c r="R165" s="0" t="n">
        <v>16</v>
      </c>
      <c r="S165" s="0" t="n">
        <v>181</v>
      </c>
      <c r="T165" s="87" t="n">
        <f aca="false">((3.5 * R165 + 2.4 * S165 - 7) * 10)/1000</f>
        <v>4.834</v>
      </c>
      <c r="V165" s="0" t="n">
        <f aca="false">W165/8</f>
        <v>0.55</v>
      </c>
      <c r="W165" s="0" t="n">
        <v>4.4</v>
      </c>
      <c r="X165" s="91" t="n">
        <f aca="false">E165/50</f>
        <v>0.388460439874322</v>
      </c>
      <c r="Y165" s="0" t="n">
        <v>0.61</v>
      </c>
      <c r="Z165" s="86" t="n">
        <v>13.695652173913</v>
      </c>
      <c r="AA165" s="0" t="n">
        <v>48</v>
      </c>
      <c r="AB165" s="0" t="n">
        <v>20</v>
      </c>
    </row>
    <row r="166" customFormat="false" ht="15" hidden="false" customHeight="false" outlineLevel="0" collapsed="false">
      <c r="A166" s="14" t="n">
        <v>164</v>
      </c>
      <c r="B166" s="86" t="n">
        <v>9.23076923076923</v>
      </c>
      <c r="D166" s="0" t="n">
        <v>3</v>
      </c>
      <c r="E166" s="91" t="n">
        <v>0.811798132864295</v>
      </c>
      <c r="F166" s="0" t="n">
        <v>78291</v>
      </c>
      <c r="H166" s="0" t="n">
        <v>0.5</v>
      </c>
      <c r="I166" s="0" t="n">
        <v>57694</v>
      </c>
      <c r="J166" s="95" t="n">
        <f aca="false">(F166+E166*$G$3)*(H166) / I166</f>
        <v>0.681316248250648</v>
      </c>
      <c r="K166" s="0" t="n">
        <f aca="false">E166/I166*1000</f>
        <v>0.0140707548941709</v>
      </c>
      <c r="L166" s="86" t="n">
        <v>284.931346098266</v>
      </c>
      <c r="M166" s="86" t="n">
        <v>0.645</v>
      </c>
      <c r="N166" s="0" t="n">
        <v>78</v>
      </c>
      <c r="O166" s="87" t="n">
        <f aca="false">SUM($L166:$N166)</f>
        <v>363.576346098266</v>
      </c>
      <c r="P166" s="62" t="n">
        <v>112</v>
      </c>
      <c r="Q166" s="0" t="n">
        <f aca="false">P166*120</f>
        <v>13440</v>
      </c>
      <c r="R166" s="0" t="n">
        <v>18</v>
      </c>
      <c r="S166" s="0" t="n">
        <v>172</v>
      </c>
      <c r="T166" s="87" t="n">
        <f aca="false">((3.5 * R166 + 2.4 * S166 - 7) * 10)/1000</f>
        <v>4.688</v>
      </c>
      <c r="V166" s="0" t="n">
        <f aca="false">W166/8</f>
        <v>0.7</v>
      </c>
      <c r="W166" s="0" t="n">
        <v>5.6</v>
      </c>
      <c r="X166" s="91" t="n">
        <f aca="false">E166/50</f>
        <v>0.0162359626572859</v>
      </c>
      <c r="Y166" s="0" t="n">
        <v>0.91</v>
      </c>
      <c r="Z166" s="86" t="n">
        <v>9.23076923076923</v>
      </c>
      <c r="AA166" s="0" t="n">
        <v>44</v>
      </c>
      <c r="AB166" s="0" t="n">
        <v>16</v>
      </c>
    </row>
    <row r="167" customFormat="false" ht="15" hidden="false" customHeight="false" outlineLevel="0" collapsed="false">
      <c r="A167" s="14" t="n">
        <v>165</v>
      </c>
      <c r="B167" s="86" t="n">
        <v>3.03333333333333</v>
      </c>
      <c r="D167" s="0" t="n">
        <v>-9</v>
      </c>
      <c r="E167" s="91" t="n">
        <v>-13.1421395403172</v>
      </c>
      <c r="F167" s="0" t="n">
        <v>80281</v>
      </c>
      <c r="H167" s="0" t="n">
        <v>0.7</v>
      </c>
      <c r="I167" s="0" t="n">
        <v>63067</v>
      </c>
      <c r="J167" s="95" t="n">
        <f aca="false">(F167+E167*$G$3)*(H167) / I167</f>
        <v>0.832716015169759</v>
      </c>
      <c r="K167" s="0" t="n">
        <f aca="false">E167/I167*1000</f>
        <v>-0.208383775037931</v>
      </c>
      <c r="L167" s="86" t="n">
        <v>496.76826118068</v>
      </c>
      <c r="M167" s="86" t="n">
        <v>0.645</v>
      </c>
      <c r="N167" s="0" t="n">
        <v>52</v>
      </c>
      <c r="O167" s="87" t="n">
        <f aca="false">SUM($L167:$N167)</f>
        <v>549.41326118068</v>
      </c>
      <c r="P167" s="62" t="n">
        <v>119</v>
      </c>
      <c r="Q167" s="0" t="n">
        <f aca="false">P167*120</f>
        <v>14280</v>
      </c>
      <c r="R167" s="0" t="n">
        <v>22</v>
      </c>
      <c r="S167" s="0" t="n">
        <v>190</v>
      </c>
      <c r="T167" s="87" t="n">
        <f aca="false">((3.5 * R167 + 2.4 * S167 - 7) * 10)/1000</f>
        <v>5.26</v>
      </c>
      <c r="V167" s="0" t="n">
        <f aca="false">W167/8</f>
        <v>0.8875</v>
      </c>
      <c r="W167" s="0" t="n">
        <v>7.1</v>
      </c>
      <c r="X167" s="91" t="n">
        <f aca="false">E167/50</f>
        <v>-0.262842790806343</v>
      </c>
      <c r="Y167" s="0" t="n">
        <v>0.594</v>
      </c>
      <c r="Z167" s="86" t="n">
        <v>3.03333333333333</v>
      </c>
      <c r="AA167" s="0" t="n">
        <v>56</v>
      </c>
      <c r="AB167" s="0" t="n">
        <v>22</v>
      </c>
    </row>
    <row r="168" customFormat="false" ht="15" hidden="false" customHeight="false" outlineLevel="0" collapsed="false">
      <c r="A168" s="14" t="n">
        <v>166</v>
      </c>
      <c r="B168" s="86" t="n">
        <v>8.76190476190476</v>
      </c>
      <c r="D168" s="0" t="n">
        <v>-1</v>
      </c>
      <c r="E168" s="91" t="n">
        <v>-0.66880684858213</v>
      </c>
      <c r="F168" s="0" t="n">
        <v>82874</v>
      </c>
      <c r="H168" s="0" t="n">
        <v>0.8</v>
      </c>
      <c r="I168" s="0" t="n">
        <v>55349</v>
      </c>
      <c r="J168" s="95" t="n">
        <f aca="false">(F168+E168*$G$3)*(H168) / I168</f>
        <v>1.1939724621665</v>
      </c>
      <c r="K168" s="0" t="n">
        <f aca="false">E168/I168*1000</f>
        <v>-0.0120834495398676</v>
      </c>
      <c r="L168" s="86" t="n">
        <v>535.235630048881</v>
      </c>
      <c r="M168" s="86" t="n">
        <v>0.645</v>
      </c>
      <c r="N168" s="0" t="n">
        <v>363</v>
      </c>
      <c r="O168" s="87" t="n">
        <f aca="false">SUM($L168:$N168)</f>
        <v>898.880630048881</v>
      </c>
      <c r="P168" s="62" t="n">
        <v>124</v>
      </c>
      <c r="Q168" s="0" t="n">
        <f aca="false">P168*120</f>
        <v>14880</v>
      </c>
      <c r="R168" s="0" t="n">
        <v>16</v>
      </c>
      <c r="S168" s="0" t="n">
        <v>181</v>
      </c>
      <c r="T168" s="87" t="n">
        <f aca="false">((3.5 * R168 + 2.4 * S168 - 7) * 10)/1000</f>
        <v>4.834</v>
      </c>
      <c r="V168" s="0" t="n">
        <f aca="false">W168/8</f>
        <v>0.7625</v>
      </c>
      <c r="W168" s="0" t="n">
        <v>6.1</v>
      </c>
      <c r="X168" s="91" t="n">
        <f aca="false">E168/50</f>
        <v>-0.0133761369716426</v>
      </c>
      <c r="Y168" s="0" t="n">
        <v>0.52</v>
      </c>
      <c r="Z168" s="86" t="n">
        <v>8.76190476190476</v>
      </c>
      <c r="AA168" s="0" t="n">
        <v>54</v>
      </c>
      <c r="AB168" s="0" t="n">
        <v>23</v>
      </c>
    </row>
    <row r="169" customFormat="false" ht="15" hidden="false" customHeight="false" outlineLevel="0" collapsed="false">
      <c r="A169" s="14" t="n">
        <v>167</v>
      </c>
      <c r="B169" s="86" t="n">
        <v>14.5185185185185</v>
      </c>
      <c r="D169" s="0" t="n">
        <v>105</v>
      </c>
      <c r="E169" s="91" t="n">
        <v>31.3702526351012</v>
      </c>
      <c r="F169" s="0" t="n">
        <v>83732</v>
      </c>
      <c r="H169" s="0" t="n">
        <v>0.8</v>
      </c>
      <c r="I169" s="0" t="n">
        <v>60443</v>
      </c>
      <c r="J169" s="95" t="n">
        <f aca="false">(F169+E169*$G$3)*(H169) / I169</f>
        <v>1.27432590776818</v>
      </c>
      <c r="K169" s="0" t="n">
        <f aca="false">E169/I169*1000</f>
        <v>0.519005552919299</v>
      </c>
      <c r="L169" s="86" t="n">
        <v>222.878286483787</v>
      </c>
      <c r="M169" s="86" t="n">
        <v>0.645</v>
      </c>
      <c r="N169" s="0" t="n">
        <v>260</v>
      </c>
      <c r="O169" s="87" t="n">
        <f aca="false">SUM($L169:$N169)</f>
        <v>483.523286483787</v>
      </c>
      <c r="P169" s="62" t="n">
        <v>121</v>
      </c>
      <c r="Q169" s="0" t="n">
        <f aca="false">P169*120</f>
        <v>14520</v>
      </c>
      <c r="R169" s="0" t="n">
        <v>19</v>
      </c>
      <c r="S169" s="0" t="n">
        <v>166</v>
      </c>
      <c r="T169" s="87" t="n">
        <f aca="false">((3.5 * R169 + 2.4 * S169 - 7) * 10)/1000</f>
        <v>4.579</v>
      </c>
      <c r="V169" s="0" t="n">
        <f aca="false">W169/8</f>
        <v>0.8875</v>
      </c>
      <c r="W169" s="0" t="n">
        <v>7.1</v>
      </c>
      <c r="X169" s="91" t="n">
        <f aca="false">E169/50</f>
        <v>0.627405052702024</v>
      </c>
      <c r="Y169" s="0" t="n">
        <v>1.008</v>
      </c>
      <c r="Z169" s="86" t="n">
        <v>14.5185185185185</v>
      </c>
      <c r="AA169" s="0" t="n">
        <v>47</v>
      </c>
      <c r="AB169" s="0" t="n">
        <v>18</v>
      </c>
    </row>
    <row r="170" customFormat="false" ht="15" hidden="false" customHeight="false" outlineLevel="0" collapsed="false">
      <c r="A170" s="14" t="n">
        <v>168</v>
      </c>
      <c r="B170" s="86" t="n">
        <v>5.76</v>
      </c>
      <c r="D170" s="0" t="n">
        <v>21</v>
      </c>
      <c r="E170" s="91" t="n">
        <v>21.243235041222</v>
      </c>
      <c r="F170" s="0" t="n">
        <v>76091</v>
      </c>
      <c r="H170" s="0" t="n">
        <v>0.8</v>
      </c>
      <c r="I170" s="0" t="n">
        <v>49882</v>
      </c>
      <c r="J170" s="95" t="n">
        <f aca="false">(F170+E170*$G$3)*(H170) / I170</f>
        <v>1.35661431404497</v>
      </c>
      <c r="K170" s="0" t="n">
        <f aca="false">E170/I170*1000</f>
        <v>0.425869753442564</v>
      </c>
      <c r="L170" s="86" t="n">
        <v>712.057672782875</v>
      </c>
      <c r="M170" s="86" t="n">
        <v>0.645</v>
      </c>
      <c r="N170" s="0" t="n">
        <v>59</v>
      </c>
      <c r="O170" s="87" t="n">
        <f aca="false">SUM($L170:$N170)</f>
        <v>771.702672782875</v>
      </c>
      <c r="P170" s="62" t="n">
        <v>124</v>
      </c>
      <c r="Q170" s="0" t="n">
        <f aca="false">P170*120</f>
        <v>14880</v>
      </c>
      <c r="R170" s="0" t="n">
        <v>22</v>
      </c>
      <c r="S170" s="0" t="n">
        <v>178</v>
      </c>
      <c r="T170" s="87" t="n">
        <f aca="false">((3.5 * R170 + 2.4 * S170 - 7) * 10)/1000</f>
        <v>4.972</v>
      </c>
      <c r="V170" s="0" t="n">
        <f aca="false">W170/8</f>
        <v>0.9625</v>
      </c>
      <c r="W170" s="0" t="n">
        <v>7.7</v>
      </c>
      <c r="X170" s="91" t="n">
        <f aca="false">E170/50</f>
        <v>0.42486470082444</v>
      </c>
      <c r="Y170" s="0" t="n">
        <v>0.637</v>
      </c>
      <c r="Z170" s="86" t="n">
        <v>5.76</v>
      </c>
      <c r="AA170" s="0" t="n">
        <v>49</v>
      </c>
      <c r="AB170" s="0" t="n">
        <v>24</v>
      </c>
    </row>
    <row r="171" customFormat="false" ht="15" hidden="false" customHeight="false" outlineLevel="0" collapsed="false">
      <c r="A171" s="14" t="n">
        <v>169</v>
      </c>
      <c r="B171" s="86" t="n">
        <v>8</v>
      </c>
      <c r="D171" s="0" t="n">
        <v>88</v>
      </c>
      <c r="E171" s="91" t="n">
        <v>34.3120053027645</v>
      </c>
      <c r="F171" s="0" t="n">
        <v>84330</v>
      </c>
      <c r="H171" s="0" t="n">
        <v>0.5</v>
      </c>
      <c r="I171" s="0" t="n">
        <v>61861</v>
      </c>
      <c r="J171" s="95" t="n">
        <f aca="false">(F171+E171*$G$3)*(H171) / I171</f>
        <v>0.792541359831766</v>
      </c>
      <c r="K171" s="0" t="n">
        <f aca="false">E171/I171*1000</f>
        <v>0.554662958936397</v>
      </c>
      <c r="L171" s="86" t="n">
        <v>2385.98461448598</v>
      </c>
      <c r="M171" s="86" t="n">
        <v>0.645</v>
      </c>
      <c r="N171" s="0" t="n">
        <v>59</v>
      </c>
      <c r="O171" s="87" t="n">
        <f aca="false">SUM($L171:$N171)</f>
        <v>2445.62961448598</v>
      </c>
      <c r="P171" s="62" t="n">
        <v>111</v>
      </c>
      <c r="Q171" s="0" t="n">
        <f aca="false">P171*120</f>
        <v>13320</v>
      </c>
      <c r="R171" s="0" t="n">
        <v>16</v>
      </c>
      <c r="S171" s="0" t="n">
        <v>191</v>
      </c>
      <c r="T171" s="87" t="n">
        <f aca="false">((3.5 * R171 + 2.4 * S171 - 7) * 10)/1000</f>
        <v>5.074</v>
      </c>
      <c r="V171" s="0" t="n">
        <f aca="false">W171/8</f>
        <v>0.6625</v>
      </c>
      <c r="W171" s="0" t="n">
        <v>5.3</v>
      </c>
      <c r="X171" s="91" t="n">
        <f aca="false">E171/50</f>
        <v>0.686240106055289</v>
      </c>
      <c r="Y171" s="0" t="n">
        <v>0.91</v>
      </c>
      <c r="Z171" s="86" t="n">
        <v>8</v>
      </c>
      <c r="AA171" s="0" t="n">
        <v>42</v>
      </c>
      <c r="AB171" s="0" t="n">
        <v>24</v>
      </c>
    </row>
    <row r="172" customFormat="false" ht="15" hidden="false" customHeight="false" outlineLevel="0" collapsed="false">
      <c r="A172" s="14" t="n">
        <v>170</v>
      </c>
      <c r="B172" s="86" t="n">
        <v>2.6551724137931</v>
      </c>
      <c r="D172" s="0" t="n">
        <v>60</v>
      </c>
      <c r="E172" s="91" t="n">
        <v>97.5039001560062</v>
      </c>
      <c r="F172" s="0" t="n">
        <v>79431</v>
      </c>
      <c r="H172" s="0" t="n">
        <v>0.7</v>
      </c>
      <c r="I172" s="0" t="n">
        <v>55148</v>
      </c>
      <c r="J172" s="95" t="n">
        <f aca="false">(F172+E172*$G$3)*(H172) / I172</f>
        <v>1.50327830644233</v>
      </c>
      <c r="K172" s="0" t="n">
        <f aca="false">E172/I172*1000</f>
        <v>1.76804054827022</v>
      </c>
      <c r="L172" s="86" t="n">
        <v>306.57537452961</v>
      </c>
      <c r="M172" s="86" t="n">
        <v>0.645</v>
      </c>
      <c r="N172" s="0" t="n">
        <v>62</v>
      </c>
      <c r="O172" s="87" t="n">
        <f aca="false">SUM($L172:$N172)</f>
        <v>369.22037452961</v>
      </c>
      <c r="P172" s="62" t="n">
        <v>111</v>
      </c>
      <c r="Q172" s="0" t="n">
        <f aca="false">P172*120</f>
        <v>13320</v>
      </c>
      <c r="R172" s="0" t="n">
        <v>22</v>
      </c>
      <c r="S172" s="0" t="n">
        <v>184</v>
      </c>
      <c r="T172" s="87" t="n">
        <f aca="false">((3.5 * R172 + 2.4 * S172 - 7) * 10)/1000</f>
        <v>5.116</v>
      </c>
      <c r="V172" s="0" t="n">
        <f aca="false">W172/8</f>
        <v>0.9</v>
      </c>
      <c r="W172" s="0" t="n">
        <v>7.2</v>
      </c>
      <c r="X172" s="91" t="n">
        <f aca="false">E172/50</f>
        <v>1.95007800312012</v>
      </c>
      <c r="Y172" s="0" t="n">
        <v>0.459</v>
      </c>
      <c r="Z172" s="86" t="n">
        <v>2.6551724137931</v>
      </c>
      <c r="AA172" s="0" t="n">
        <v>54</v>
      </c>
      <c r="AB172" s="0" t="n">
        <v>17</v>
      </c>
    </row>
    <row r="173" customFormat="false" ht="15" hidden="false" customHeight="false" outlineLevel="0" collapsed="false">
      <c r="A173" s="14" t="n">
        <v>171</v>
      </c>
      <c r="B173" s="86" t="n">
        <v>12.3214285714286</v>
      </c>
      <c r="D173" s="0" t="n">
        <v>79</v>
      </c>
      <c r="E173" s="91" t="n">
        <v>14.1141747406297</v>
      </c>
      <c r="F173" s="0" t="n">
        <v>76328</v>
      </c>
      <c r="H173" s="0" t="n">
        <v>0.5</v>
      </c>
      <c r="I173" s="0" t="n">
        <v>53554</v>
      </c>
      <c r="J173" s="95" t="n">
        <f aca="false">(F173+E173*$G$3)*(H173) / I173</f>
        <v>0.765336575197482</v>
      </c>
      <c r="K173" s="0" t="n">
        <f aca="false">E173/I173*1000</f>
        <v>0.263550336868016</v>
      </c>
      <c r="L173" s="86" t="n">
        <v>958.163355299765</v>
      </c>
      <c r="M173" s="86" t="n">
        <v>0.645</v>
      </c>
      <c r="N173" s="0" t="n">
        <v>476</v>
      </c>
      <c r="O173" s="87" t="n">
        <f aca="false">SUM($L173:$N173)</f>
        <v>1434.80835529977</v>
      </c>
      <c r="P173" s="62" t="n">
        <v>114</v>
      </c>
      <c r="Q173" s="0" t="n">
        <f aca="false">P173*120</f>
        <v>13680</v>
      </c>
      <c r="R173" s="0" t="n">
        <v>17</v>
      </c>
      <c r="S173" s="0" t="n">
        <v>180</v>
      </c>
      <c r="T173" s="87" t="n">
        <f aca="false">((3.5 * R173 + 2.4 * S173 - 7) * 10)/1000</f>
        <v>4.845</v>
      </c>
      <c r="V173" s="0" t="n">
        <f aca="false">W173/8</f>
        <v>0.4625</v>
      </c>
      <c r="W173" s="0" t="n">
        <v>3.7</v>
      </c>
      <c r="X173" s="91" t="n">
        <f aca="false">E173/50</f>
        <v>0.282283494812594</v>
      </c>
      <c r="Y173" s="0" t="n">
        <v>0.611</v>
      </c>
      <c r="Z173" s="86" t="n">
        <v>12.3214285714286</v>
      </c>
      <c r="AA173" s="0" t="n">
        <v>46</v>
      </c>
      <c r="AB173" s="0" t="n">
        <v>23</v>
      </c>
    </row>
    <row r="174" customFormat="false" ht="15" hidden="false" customHeight="false" outlineLevel="0" collapsed="false">
      <c r="A174" s="14" t="n">
        <v>172</v>
      </c>
      <c r="B174" s="86" t="n">
        <v>5.55172413793104</v>
      </c>
      <c r="D174" s="0" t="n">
        <v>95</v>
      </c>
      <c r="E174" s="91" t="n">
        <v>64.5397972770999</v>
      </c>
      <c r="F174" s="0" t="n">
        <v>75609</v>
      </c>
      <c r="H174" s="0" t="n">
        <v>0.7</v>
      </c>
      <c r="I174" s="0" t="n">
        <v>61351</v>
      </c>
      <c r="J174" s="95" t="n">
        <f aca="false">(F174+E174*$G$3)*(H174) / I174</f>
        <v>1.15723367569539</v>
      </c>
      <c r="K174" s="0" t="n">
        <f aca="false">E174/I174*1000</f>
        <v>1.05197628852178</v>
      </c>
      <c r="L174" s="86" t="n">
        <v>1276.19126052239</v>
      </c>
      <c r="M174" s="86" t="n">
        <v>0.645</v>
      </c>
      <c r="N174" s="0" t="n">
        <v>86</v>
      </c>
      <c r="O174" s="87" t="n">
        <f aca="false">SUM($L174:$N174)</f>
        <v>1362.83626052239</v>
      </c>
      <c r="P174" s="62" t="n">
        <v>119</v>
      </c>
      <c r="Q174" s="0" t="n">
        <f aca="false">P174*120</f>
        <v>14280</v>
      </c>
      <c r="R174" s="0" t="n">
        <v>16</v>
      </c>
      <c r="S174" s="0" t="n">
        <v>192</v>
      </c>
      <c r="T174" s="87" t="n">
        <f aca="false">((3.5 * R174 + 2.4 * S174 - 7) * 10)/1000</f>
        <v>5.098</v>
      </c>
      <c r="V174" s="0" t="n">
        <f aca="false">W174/8</f>
        <v>0.825</v>
      </c>
      <c r="W174" s="0" t="n">
        <v>6.6</v>
      </c>
      <c r="X174" s="91" t="n">
        <f aca="false">E174/50</f>
        <v>1.290795945542</v>
      </c>
      <c r="Y174" s="0" t="n">
        <v>0.798</v>
      </c>
      <c r="Z174" s="86" t="n">
        <v>5.55172413793104</v>
      </c>
      <c r="AA174" s="0" t="n">
        <v>41</v>
      </c>
      <c r="AB174" s="0" t="n">
        <v>21</v>
      </c>
    </row>
    <row r="175" customFormat="false" ht="15" hidden="false" customHeight="false" outlineLevel="0" collapsed="false">
      <c r="A175" s="14" t="n">
        <v>173</v>
      </c>
      <c r="B175" s="86" t="n">
        <v>6.68181818181818</v>
      </c>
      <c r="D175" s="0" t="n">
        <v>16</v>
      </c>
      <c r="E175" s="91" t="n">
        <v>12.4756335282651</v>
      </c>
      <c r="F175" s="0" t="n">
        <v>76246</v>
      </c>
      <c r="H175" s="0" t="n">
        <v>0.7</v>
      </c>
      <c r="I175" s="0" t="n">
        <v>60699</v>
      </c>
      <c r="J175" s="95" t="n">
        <f aca="false">(F175+E175*$G$3)*(H175) / I175</f>
        <v>0.936842079571562</v>
      </c>
      <c r="K175" s="0" t="n">
        <f aca="false">E175/I175*1000</f>
        <v>0.205532768715549</v>
      </c>
      <c r="L175" s="86" t="n">
        <v>241.286587412587</v>
      </c>
      <c r="M175" s="86" t="n">
        <v>0.645</v>
      </c>
      <c r="N175" s="0" t="n">
        <v>432</v>
      </c>
      <c r="O175" s="87" t="n">
        <f aca="false">SUM($L175:$N175)</f>
        <v>673.931587412587</v>
      </c>
      <c r="P175" s="62" t="n">
        <v>124</v>
      </c>
      <c r="Q175" s="0" t="n">
        <f aca="false">P175*120</f>
        <v>14880</v>
      </c>
      <c r="R175" s="0" t="n">
        <v>16</v>
      </c>
      <c r="S175" s="0" t="n">
        <v>199</v>
      </c>
      <c r="T175" s="87" t="n">
        <f aca="false">((3.5 * R175 + 2.4 * S175 - 7) * 10)/1000</f>
        <v>5.266</v>
      </c>
      <c r="V175" s="0" t="n">
        <f aca="false">W175/8</f>
        <v>0.625</v>
      </c>
      <c r="W175" s="0" t="n">
        <v>5</v>
      </c>
      <c r="X175" s="91" t="n">
        <f aca="false">E175/50</f>
        <v>0.249512670565302</v>
      </c>
      <c r="Y175" s="0" t="n">
        <v>0.675</v>
      </c>
      <c r="Z175" s="86" t="n">
        <v>6.68181818181818</v>
      </c>
      <c r="AA175" s="0" t="n">
        <v>40</v>
      </c>
      <c r="AB175" s="0" t="n">
        <v>20</v>
      </c>
    </row>
    <row r="176" customFormat="false" ht="15" hidden="false" customHeight="false" outlineLevel="0" collapsed="false">
      <c r="A176" s="14" t="n">
        <v>174</v>
      </c>
      <c r="B176" s="86" t="n">
        <v>3.33333333333333</v>
      </c>
      <c r="D176" s="0" t="n">
        <v>91</v>
      </c>
      <c r="E176" s="91" t="n">
        <v>75.6065137919575</v>
      </c>
      <c r="F176" s="0" t="n">
        <v>76670</v>
      </c>
      <c r="H176" s="0" t="n">
        <v>0.5</v>
      </c>
      <c r="I176" s="0" t="n">
        <v>45440</v>
      </c>
      <c r="J176" s="95" t="n">
        <f aca="false">(F176+E176*$G$3)*(H176) / I176</f>
        <v>1.17641511352094</v>
      </c>
      <c r="K176" s="0" t="n">
        <f aca="false">E176/I176*1000</f>
        <v>1.66387574366104</v>
      </c>
      <c r="L176" s="86" t="n">
        <v>286.974870990237</v>
      </c>
      <c r="M176" s="86" t="n">
        <v>0.645</v>
      </c>
      <c r="N176" s="0" t="n">
        <v>79</v>
      </c>
      <c r="O176" s="87" t="n">
        <f aca="false">SUM($L176:$N176)</f>
        <v>366.619870990237</v>
      </c>
      <c r="P176" s="62" t="n">
        <v>125</v>
      </c>
      <c r="Q176" s="0" t="n">
        <f aca="false">P176*120</f>
        <v>15000</v>
      </c>
      <c r="R176" s="0" t="n">
        <v>18</v>
      </c>
      <c r="S176" s="0" t="n">
        <v>161</v>
      </c>
      <c r="T176" s="87" t="n">
        <f aca="false">((3.5 * R176 + 2.4 * S176 - 7) * 10)/1000</f>
        <v>4.424</v>
      </c>
      <c r="V176" s="0" t="n">
        <f aca="false">W176/8</f>
        <v>0.75</v>
      </c>
      <c r="W176" s="0" t="n">
        <v>6</v>
      </c>
      <c r="X176" s="91" t="n">
        <f aca="false">E176/50</f>
        <v>1.51213027583915</v>
      </c>
      <c r="Y176" s="0" t="n">
        <v>0.584</v>
      </c>
      <c r="Z176" s="86" t="n">
        <v>3.33333333333333</v>
      </c>
      <c r="AA176" s="0" t="n">
        <v>53</v>
      </c>
      <c r="AB176" s="0" t="n">
        <v>17</v>
      </c>
    </row>
    <row r="177" customFormat="false" ht="15" hidden="false" customHeight="false" outlineLevel="0" collapsed="false">
      <c r="A177" s="14" t="n">
        <v>175</v>
      </c>
      <c r="B177" s="86" t="n">
        <v>2.59259259259259</v>
      </c>
      <c r="D177" s="0" t="n">
        <v>31</v>
      </c>
      <c r="E177" s="91" t="n">
        <v>57.6551108466002</v>
      </c>
      <c r="F177" s="0" t="n">
        <v>81535</v>
      </c>
      <c r="H177" s="0" t="n">
        <v>0.5</v>
      </c>
      <c r="I177" s="0" t="n">
        <v>61667</v>
      </c>
      <c r="J177" s="95" t="n">
        <f aca="false">(F177+E177*$G$3)*(H177) / I177</f>
        <v>0.848079559072438</v>
      </c>
      <c r="K177" s="0" t="n">
        <f aca="false">E177/I177*1000</f>
        <v>0.934942689714113</v>
      </c>
      <c r="L177" s="86" t="n">
        <v>268.802697361872</v>
      </c>
      <c r="M177" s="86" t="n">
        <v>0.645</v>
      </c>
      <c r="N177" s="0" t="n">
        <v>277</v>
      </c>
      <c r="O177" s="87" t="n">
        <f aca="false">SUM($L177:$N177)</f>
        <v>546.447697361872</v>
      </c>
      <c r="P177" s="62" t="n">
        <v>110</v>
      </c>
      <c r="Q177" s="0" t="n">
        <f aca="false">P177*120</f>
        <v>13200</v>
      </c>
      <c r="R177" s="0" t="n">
        <v>16</v>
      </c>
      <c r="S177" s="0" t="n">
        <v>175</v>
      </c>
      <c r="T177" s="87" t="n">
        <f aca="false">((3.5 * R177 + 2.4 * S177 - 7) * 10)/1000</f>
        <v>4.69</v>
      </c>
      <c r="V177" s="0" t="n">
        <f aca="false">W177/8</f>
        <v>0.875</v>
      </c>
      <c r="W177" s="0" t="n">
        <v>7</v>
      </c>
      <c r="X177" s="91" t="n">
        <f aca="false">E177/50</f>
        <v>1.153102216932</v>
      </c>
      <c r="Y177" s="0" t="n">
        <v>0.828</v>
      </c>
      <c r="Z177" s="86" t="n">
        <v>2.59259259259259</v>
      </c>
      <c r="AA177" s="0" t="n">
        <v>61</v>
      </c>
      <c r="AB177" s="0" t="n">
        <v>21</v>
      </c>
    </row>
    <row r="178" customFormat="false" ht="15" hidden="false" customHeight="false" outlineLevel="0" collapsed="false">
      <c r="A178" s="14" t="n">
        <v>176</v>
      </c>
      <c r="B178" s="86" t="n">
        <v>7.6</v>
      </c>
      <c r="D178" s="0" t="n">
        <v>34</v>
      </c>
      <c r="E178" s="91" t="n">
        <v>34.2510602717922</v>
      </c>
      <c r="F178" s="0" t="n">
        <v>79793</v>
      </c>
      <c r="H178" s="0" t="n">
        <v>0.8</v>
      </c>
      <c r="I178" s="0" t="n">
        <v>46375</v>
      </c>
      <c r="J178" s="95" t="n">
        <f aca="false">(F178+E178*$G$3)*(H178) / I178</f>
        <v>1.61282456683501</v>
      </c>
      <c r="K178" s="0" t="n">
        <f aca="false">E178/I178*1000</f>
        <v>0.738567337397137</v>
      </c>
      <c r="L178" s="86" t="n">
        <v>897.861510110923</v>
      </c>
      <c r="M178" s="86" t="n">
        <v>0.645</v>
      </c>
      <c r="N178" s="0" t="n">
        <v>54</v>
      </c>
      <c r="O178" s="87" t="n">
        <f aca="false">SUM($L178:$N178)</f>
        <v>952.506510110923</v>
      </c>
      <c r="P178" s="62" t="n">
        <v>118</v>
      </c>
      <c r="Q178" s="0" t="n">
        <f aca="false">P178*120</f>
        <v>14160</v>
      </c>
      <c r="R178" s="0" t="n">
        <v>21</v>
      </c>
      <c r="S178" s="0" t="n">
        <v>167</v>
      </c>
      <c r="T178" s="87" t="n">
        <f aca="false">((3.5 * R178 + 2.4 * S178 - 7) * 10)/1000</f>
        <v>4.673</v>
      </c>
      <c r="V178" s="0" t="n">
        <f aca="false">W178/8</f>
        <v>0.8</v>
      </c>
      <c r="W178" s="0" t="n">
        <v>6.4</v>
      </c>
      <c r="X178" s="91" t="n">
        <f aca="false">E178/50</f>
        <v>0.685021205435845</v>
      </c>
      <c r="Y178" s="0" t="n">
        <v>0.759</v>
      </c>
      <c r="Z178" s="86" t="n">
        <v>7.6</v>
      </c>
      <c r="AA178" s="0" t="n">
        <v>53</v>
      </c>
      <c r="AB178" s="0" t="n">
        <v>25</v>
      </c>
    </row>
    <row r="179" customFormat="false" ht="15" hidden="false" customHeight="false" outlineLevel="0" collapsed="false">
      <c r="A179" s="14" t="n">
        <v>177</v>
      </c>
      <c r="B179" s="86" t="n">
        <v>4.88888888888889</v>
      </c>
      <c r="D179" s="0" t="n">
        <v>35</v>
      </c>
      <c r="E179" s="91" t="n">
        <v>22.894970956094</v>
      </c>
      <c r="F179" s="0" t="n">
        <v>77011</v>
      </c>
      <c r="H179" s="0" t="n">
        <v>0.6</v>
      </c>
      <c r="I179" s="0" t="n">
        <v>59679</v>
      </c>
      <c r="J179" s="95" t="n">
        <f aca="false">(F179+E179*$G$3)*(H179) / I179</f>
        <v>0.866324721082166</v>
      </c>
      <c r="K179" s="0" t="n">
        <f aca="false">E179/I179*1000</f>
        <v>0.383635298113138</v>
      </c>
      <c r="L179" s="86" t="n">
        <v>2259.86827030534</v>
      </c>
      <c r="M179" s="86" t="n">
        <v>0.645</v>
      </c>
      <c r="N179" s="0" t="n">
        <v>1893</v>
      </c>
      <c r="O179" s="87" t="n">
        <f aca="false">SUM($L179:$N179)</f>
        <v>4153.51327030534</v>
      </c>
      <c r="P179" s="62" t="n">
        <v>114</v>
      </c>
      <c r="Q179" s="0" t="n">
        <f aca="false">P179*120</f>
        <v>13680</v>
      </c>
      <c r="R179" s="0" t="n">
        <v>18</v>
      </c>
      <c r="S179" s="0" t="n">
        <v>181</v>
      </c>
      <c r="T179" s="87" t="n">
        <f aca="false">((3.5 * R179 + 2.4 * S179 - 7) * 10)/1000</f>
        <v>4.904</v>
      </c>
      <c r="V179" s="0" t="n">
        <f aca="false">W179/8</f>
        <v>0.4375</v>
      </c>
      <c r="W179" s="0" t="n">
        <v>3.5</v>
      </c>
      <c r="X179" s="91" t="n">
        <f aca="false">E179/50</f>
        <v>0.45789941912188</v>
      </c>
      <c r="Y179" s="0" t="n">
        <v>0.624</v>
      </c>
      <c r="Z179" s="86" t="n">
        <v>4.88888888888889</v>
      </c>
      <c r="AA179" s="0" t="n">
        <v>55</v>
      </c>
      <c r="AB179" s="0" t="n">
        <v>22</v>
      </c>
    </row>
    <row r="180" customFormat="false" ht="15" hidden="false" customHeight="false" outlineLevel="0" collapsed="false">
      <c r="A180" s="14" t="n">
        <v>178</v>
      </c>
      <c r="B180" s="86" t="n">
        <v>1.92307692307692</v>
      </c>
      <c r="D180" s="0" t="n">
        <v>19</v>
      </c>
      <c r="E180" s="91" t="n">
        <v>51.8162975891786</v>
      </c>
      <c r="F180" s="0" t="n">
        <v>75371</v>
      </c>
      <c r="H180" s="0" t="n">
        <v>0.5</v>
      </c>
      <c r="I180" s="0" t="n">
        <v>50764</v>
      </c>
      <c r="J180" s="95" t="n">
        <f aca="false">(F180+E180*$G$3)*(H180) / I180</f>
        <v>0.946512479667397</v>
      </c>
      <c r="K180" s="0" t="n">
        <f aca="false">E180/I180*1000</f>
        <v>1.02072920946298</v>
      </c>
      <c r="L180" s="86" t="n">
        <v>1023.85118004866</v>
      </c>
      <c r="M180" s="86" t="n">
        <v>0.645</v>
      </c>
      <c r="N180" s="0" t="n">
        <v>418</v>
      </c>
      <c r="O180" s="87" t="n">
        <f aca="false">SUM($L180:$N180)</f>
        <v>1442.49618004866</v>
      </c>
      <c r="P180" s="62" t="n">
        <v>120</v>
      </c>
      <c r="Q180" s="0" t="n">
        <f aca="false">P180*120</f>
        <v>14400</v>
      </c>
      <c r="R180" s="0" t="n">
        <v>18</v>
      </c>
      <c r="S180" s="0" t="n">
        <v>178</v>
      </c>
      <c r="T180" s="87" t="n">
        <f aca="false">((3.5 * R180 + 2.4 * S180 - 7) * 10)/1000</f>
        <v>4.832</v>
      </c>
      <c r="V180" s="0" t="n">
        <f aca="false">W180/8</f>
        <v>0.875</v>
      </c>
      <c r="W180" s="0" t="n">
        <v>7</v>
      </c>
      <c r="X180" s="91" t="n">
        <f aca="false">E180/50</f>
        <v>1.03632595178357</v>
      </c>
      <c r="Y180" s="0" t="n">
        <v>0.588</v>
      </c>
      <c r="Z180" s="86" t="n">
        <v>1.92307692307692</v>
      </c>
      <c r="AA180" s="0" t="n">
        <v>56</v>
      </c>
      <c r="AB180" s="0" t="n">
        <v>18</v>
      </c>
    </row>
    <row r="181" customFormat="false" ht="15" hidden="false" customHeight="false" outlineLevel="0" collapsed="false">
      <c r="A181" s="14" t="n">
        <v>179</v>
      </c>
      <c r="B181" s="86" t="n">
        <v>15.3333333333333</v>
      </c>
      <c r="D181" s="0" t="n">
        <v>54</v>
      </c>
      <c r="E181" s="91" t="n">
        <v>17.4956584847464</v>
      </c>
      <c r="F181" s="0" t="n">
        <v>75783</v>
      </c>
      <c r="H181" s="0" t="n">
        <v>0.8</v>
      </c>
      <c r="I181" s="0" t="n">
        <v>45001</v>
      </c>
      <c r="J181" s="95" t="n">
        <f aca="false">(F181+E181*$G$3)*(H181) / I181</f>
        <v>1.47163420179816</v>
      </c>
      <c r="K181" s="0" t="n">
        <f aca="false">E181/I181*1000</f>
        <v>0.388783771132783</v>
      </c>
      <c r="L181" s="86" t="n">
        <v>941.43857993187</v>
      </c>
      <c r="M181" s="86" t="n">
        <v>0.645</v>
      </c>
      <c r="N181" s="0" t="n">
        <v>1893</v>
      </c>
      <c r="O181" s="87" t="n">
        <f aca="false">SUM($L181:$N181)</f>
        <v>2835.08357993187</v>
      </c>
      <c r="P181" s="62" t="n">
        <v>123</v>
      </c>
      <c r="Q181" s="0" t="n">
        <f aca="false">P181*120</f>
        <v>14760</v>
      </c>
      <c r="R181" s="0" t="n">
        <v>18</v>
      </c>
      <c r="S181" s="0" t="n">
        <v>163</v>
      </c>
      <c r="T181" s="87" t="n">
        <f aca="false">((3.5 * R181 + 2.4 * S181 - 7) * 10)/1000</f>
        <v>4.472</v>
      </c>
      <c r="V181" s="0" t="n">
        <f aca="false">W181/8</f>
        <v>0.7375</v>
      </c>
      <c r="W181" s="0" t="n">
        <v>5.9</v>
      </c>
      <c r="X181" s="91" t="n">
        <f aca="false">E181/50</f>
        <v>0.349913169694928</v>
      </c>
      <c r="Y181" s="0" t="n">
        <v>0.836</v>
      </c>
      <c r="Z181" s="86" t="n">
        <v>15.3333333333333</v>
      </c>
      <c r="AA181" s="0" t="n">
        <v>49</v>
      </c>
      <c r="AB181" s="0" t="n">
        <v>24</v>
      </c>
    </row>
    <row r="182" customFormat="false" ht="15" hidden="false" customHeight="false" outlineLevel="0" collapsed="false">
      <c r="A182" s="14" t="n">
        <v>180</v>
      </c>
      <c r="B182" s="86" t="n">
        <v>11.8</v>
      </c>
      <c r="D182" s="0" t="n">
        <v>32</v>
      </c>
      <c r="E182" s="91" t="n">
        <v>6.80740986563875</v>
      </c>
      <c r="F182" s="0" t="n">
        <v>83687</v>
      </c>
      <c r="H182" s="0" t="n">
        <v>0.6</v>
      </c>
      <c r="I182" s="0" t="n">
        <v>64929</v>
      </c>
      <c r="J182" s="95" t="n">
        <f aca="false">(F182+E182*$G$3)*(H182) / I182</f>
        <v>0.798502647010632</v>
      </c>
      <c r="K182" s="0" t="n">
        <f aca="false">E182/I182*1000</f>
        <v>0.104843904351503</v>
      </c>
      <c r="L182" s="86" t="n">
        <v>262.788898910655</v>
      </c>
      <c r="M182" s="86" t="n">
        <v>0.645</v>
      </c>
      <c r="N182" s="0" t="n">
        <v>76</v>
      </c>
      <c r="O182" s="87" t="n">
        <f aca="false">SUM($L182:$N182)</f>
        <v>339.433898910655</v>
      </c>
      <c r="P182" s="62" t="n">
        <v>117</v>
      </c>
      <c r="Q182" s="0" t="n">
        <f aca="false">P182*120</f>
        <v>14040</v>
      </c>
      <c r="R182" s="0" t="n">
        <v>22</v>
      </c>
      <c r="S182" s="0" t="n">
        <v>181</v>
      </c>
      <c r="T182" s="87" t="n">
        <f aca="false">((3.5 * R182 + 2.4 * S182 - 7) * 10)/1000</f>
        <v>5.044</v>
      </c>
      <c r="V182" s="0" t="n">
        <f aca="false">W182/8</f>
        <v>0.775</v>
      </c>
      <c r="W182" s="0" t="n">
        <v>6.2</v>
      </c>
      <c r="X182" s="91" t="n">
        <f aca="false">E182/50</f>
        <v>0.136148197312775</v>
      </c>
      <c r="Y182" s="0" t="n">
        <v>0.434</v>
      </c>
      <c r="Z182" s="86" t="n">
        <v>11.8</v>
      </c>
      <c r="AA182" s="0" t="n">
        <v>58</v>
      </c>
      <c r="AB182" s="0" t="n">
        <v>22</v>
      </c>
    </row>
    <row r="183" customFormat="false" ht="15" hidden="false" customHeight="false" outlineLevel="0" collapsed="false">
      <c r="A183" s="14" t="n">
        <v>181</v>
      </c>
      <c r="B183" s="86" t="n">
        <v>2.4</v>
      </c>
      <c r="D183" s="0" t="n">
        <v>19</v>
      </c>
      <c r="E183" s="91" t="n">
        <v>46.0092987214258</v>
      </c>
      <c r="F183" s="0" t="n">
        <v>76873</v>
      </c>
      <c r="H183" s="0" t="n">
        <v>0.5</v>
      </c>
      <c r="I183" s="0" t="n">
        <v>59375</v>
      </c>
      <c r="J183" s="95" t="n">
        <f aca="false">(F183+E183*$G$3)*(H183) / I183</f>
        <v>0.802330269377434</v>
      </c>
      <c r="K183" s="0" t="n">
        <f aca="false">E183/I183*1000</f>
        <v>0.774893452150329</v>
      </c>
      <c r="L183" s="86" t="n">
        <v>173.750914680648</v>
      </c>
      <c r="M183" s="86" t="n">
        <v>0.645</v>
      </c>
      <c r="N183" s="0" t="n">
        <v>1893</v>
      </c>
      <c r="O183" s="87" t="n">
        <f aca="false">SUM($L183:$N183)</f>
        <v>2067.39591468065</v>
      </c>
      <c r="P183" s="62" t="n">
        <v>119</v>
      </c>
      <c r="Q183" s="0" t="n">
        <f aca="false">P183*120</f>
        <v>14280</v>
      </c>
      <c r="R183" s="0" t="n">
        <v>19</v>
      </c>
      <c r="S183" s="0" t="n">
        <v>196</v>
      </c>
      <c r="T183" s="87" t="n">
        <f aca="false">((3.5 * R183 + 2.4 * S183 - 7) * 10)/1000</f>
        <v>5.299</v>
      </c>
      <c r="V183" s="0" t="n">
        <f aca="false">W183/8</f>
        <v>0.5625</v>
      </c>
      <c r="W183" s="0" t="n">
        <v>4.5</v>
      </c>
      <c r="X183" s="91" t="n">
        <f aca="false">E183/50</f>
        <v>0.920185974428516</v>
      </c>
      <c r="Y183" s="0" t="n">
        <v>0.736</v>
      </c>
      <c r="Z183" s="86" t="n">
        <v>2.4</v>
      </c>
      <c r="AA183" s="0" t="n">
        <v>55</v>
      </c>
      <c r="AB183" s="0" t="n">
        <v>23</v>
      </c>
    </row>
    <row r="184" customFormat="false" ht="15" hidden="false" customHeight="false" outlineLevel="0" collapsed="false">
      <c r="A184" s="14" t="n">
        <v>182</v>
      </c>
      <c r="B184" s="86" t="n">
        <v>16.7272727272727</v>
      </c>
      <c r="D184" s="0" t="n">
        <v>-1</v>
      </c>
      <c r="E184" s="91" t="n">
        <v>-0.277638958298628</v>
      </c>
      <c r="F184" s="0" t="n">
        <v>80315</v>
      </c>
      <c r="H184" s="0" t="n">
        <v>0.8</v>
      </c>
      <c r="I184" s="0" t="n">
        <v>61963</v>
      </c>
      <c r="J184" s="95" t="n">
        <f aca="false">(F184+E184*$G$3)*(H184) / I184</f>
        <v>1.03550756957127</v>
      </c>
      <c r="K184" s="0" t="n">
        <f aca="false">E184/I184*1000</f>
        <v>-0.0044807216935692</v>
      </c>
      <c r="L184" s="86" t="n">
        <v>575.138119830329</v>
      </c>
      <c r="M184" s="86" t="n">
        <v>0.645</v>
      </c>
      <c r="N184" s="0" t="n">
        <v>74</v>
      </c>
      <c r="O184" s="87" t="n">
        <f aca="false">SUM($L184:$N184)</f>
        <v>649.783119830329</v>
      </c>
      <c r="P184" s="62" t="n">
        <v>124</v>
      </c>
      <c r="Q184" s="0" t="n">
        <f aca="false">P184*120</f>
        <v>14880</v>
      </c>
      <c r="R184" s="0" t="n">
        <v>18</v>
      </c>
      <c r="S184" s="0" t="n">
        <v>162</v>
      </c>
      <c r="T184" s="87" t="n">
        <f aca="false">((3.5 * R184 + 2.4 * S184 - 7) * 10)/1000</f>
        <v>4.448</v>
      </c>
      <c r="V184" s="0" t="n">
        <f aca="false">W184/8</f>
        <v>0.8125</v>
      </c>
      <c r="W184" s="0" t="n">
        <v>6.5</v>
      </c>
      <c r="X184" s="91" t="n">
        <f aca="false">E184/50</f>
        <v>-0.00555277916597257</v>
      </c>
      <c r="Y184" s="0" t="n">
        <v>0.598</v>
      </c>
      <c r="Z184" s="86" t="n">
        <v>16.7272727272727</v>
      </c>
      <c r="AA184" s="0" t="n">
        <v>65</v>
      </c>
      <c r="AB184" s="0" t="n">
        <v>23</v>
      </c>
    </row>
    <row r="185" customFormat="false" ht="15" hidden="false" customHeight="false" outlineLevel="0" collapsed="false">
      <c r="A185" s="14" t="n">
        <v>183</v>
      </c>
      <c r="B185" s="86" t="n">
        <v>5.68965517241379</v>
      </c>
      <c r="D185" s="0" t="n">
        <v>61</v>
      </c>
      <c r="E185" s="91" t="n">
        <v>31.9217968308459</v>
      </c>
      <c r="F185" s="0" t="n">
        <v>80044</v>
      </c>
      <c r="H185" s="0" t="n">
        <v>0.5</v>
      </c>
      <c r="I185" s="0" t="n">
        <v>52753</v>
      </c>
      <c r="J185" s="95" t="n">
        <f aca="false">(F185+E185*$G$3)*(H185) / I185</f>
        <v>0.879691379943684</v>
      </c>
      <c r="K185" s="0" t="n">
        <f aca="false">E185/I185*1000</f>
        <v>0.60511813225496</v>
      </c>
      <c r="L185" s="86" t="n">
        <v>179.913583577713</v>
      </c>
      <c r="M185" s="86" t="n">
        <v>0.645</v>
      </c>
      <c r="N185" s="0" t="n">
        <v>81</v>
      </c>
      <c r="O185" s="87" t="n">
        <f aca="false">SUM($L185:$N185)</f>
        <v>261.558583577713</v>
      </c>
      <c r="P185" s="62" t="n">
        <v>110</v>
      </c>
      <c r="Q185" s="0" t="n">
        <f aca="false">P185*120</f>
        <v>13200</v>
      </c>
      <c r="R185" s="0" t="n">
        <v>17</v>
      </c>
      <c r="S185" s="0" t="n">
        <v>170</v>
      </c>
      <c r="T185" s="87" t="n">
        <f aca="false">((3.5 * R185 + 2.4 * S185 - 7) * 10)/1000</f>
        <v>4.605</v>
      </c>
      <c r="V185" s="0" t="n">
        <f aca="false">W185/8</f>
        <v>0.8875</v>
      </c>
      <c r="W185" s="0" t="n">
        <v>7.1</v>
      </c>
      <c r="X185" s="91" t="n">
        <f aca="false">E185/50</f>
        <v>0.638435936616917</v>
      </c>
      <c r="Y185" s="0" t="n">
        <v>1.078</v>
      </c>
      <c r="Z185" s="86" t="n">
        <v>5.68965517241379</v>
      </c>
      <c r="AA185" s="0" t="n">
        <v>59</v>
      </c>
      <c r="AB185" s="0" t="n">
        <v>24</v>
      </c>
    </row>
    <row r="186" customFormat="false" ht="15" hidden="false" customHeight="false" outlineLevel="0" collapsed="false">
      <c r="A186" s="14" t="n">
        <v>184</v>
      </c>
      <c r="B186" s="86" t="n">
        <v>15.2727272727273</v>
      </c>
      <c r="D186" s="0" t="n">
        <v>91</v>
      </c>
      <c r="E186" s="91" t="n">
        <v>32.4333957052482</v>
      </c>
      <c r="F186" s="0" t="n">
        <v>75549</v>
      </c>
      <c r="H186" s="0" t="n">
        <v>0.8</v>
      </c>
      <c r="I186" s="0" t="n">
        <v>52703</v>
      </c>
      <c r="J186" s="95" t="n">
        <f aca="false">(F186+E186*$G$3)*(H186) / I186</f>
        <v>1.3437164227023</v>
      </c>
      <c r="K186" s="0" t="n">
        <f aca="false">E186/I186*1000</f>
        <v>0.615399421384896</v>
      </c>
      <c r="L186" s="86" t="n">
        <v>1722.29846989867</v>
      </c>
      <c r="M186" s="86" t="n">
        <v>0.645</v>
      </c>
      <c r="N186" s="0" t="n">
        <v>52</v>
      </c>
      <c r="O186" s="87" t="n">
        <f aca="false">SUM($L186:$N186)</f>
        <v>1774.94346989867</v>
      </c>
      <c r="P186" s="62" t="n">
        <v>120</v>
      </c>
      <c r="Q186" s="0" t="n">
        <f aca="false">P186*120</f>
        <v>14400</v>
      </c>
      <c r="R186" s="0" t="n">
        <v>18</v>
      </c>
      <c r="S186" s="0" t="n">
        <v>163</v>
      </c>
      <c r="T186" s="87" t="n">
        <f aca="false">((3.5 * R186 + 2.4 * S186 - 7) * 10)/1000</f>
        <v>4.472</v>
      </c>
      <c r="V186" s="0" t="n">
        <f aca="false">W186/8</f>
        <v>0.6375</v>
      </c>
      <c r="W186" s="0" t="n">
        <v>5.1</v>
      </c>
      <c r="X186" s="91" t="n">
        <f aca="false">E186/50</f>
        <v>0.648667914104963</v>
      </c>
      <c r="Y186" s="0" t="n">
        <v>0.975</v>
      </c>
      <c r="Z186" s="86" t="n">
        <v>15.2727272727273</v>
      </c>
      <c r="AA186" s="0" t="n">
        <v>55</v>
      </c>
      <c r="AB186" s="0" t="n">
        <v>18</v>
      </c>
    </row>
    <row r="187" customFormat="false" ht="15" hidden="false" customHeight="false" outlineLevel="0" collapsed="false">
      <c r="A187" s="14" t="n">
        <v>185</v>
      </c>
      <c r="B187" s="86" t="n">
        <v>11.7333333333333</v>
      </c>
      <c r="D187" s="0" t="n">
        <v>96</v>
      </c>
      <c r="E187" s="91" t="n">
        <v>29.5279223415642</v>
      </c>
      <c r="F187" s="0" t="n">
        <v>79481</v>
      </c>
      <c r="H187" s="0" t="n">
        <v>0.8</v>
      </c>
      <c r="I187" s="0" t="n">
        <v>43987</v>
      </c>
      <c r="J187" s="95" t="n">
        <f aca="false">(F187+E187*$G$3)*(H187) / I187</f>
        <v>1.66034817444474</v>
      </c>
      <c r="K187" s="0" t="n">
        <f aca="false">E187/I187*1000</f>
        <v>0.671287479063456</v>
      </c>
      <c r="L187" s="86" t="n">
        <v>335.584455315871</v>
      </c>
      <c r="M187" s="86" t="n">
        <v>0.645</v>
      </c>
      <c r="N187" s="0" t="n">
        <v>84</v>
      </c>
      <c r="O187" s="87" t="n">
        <f aca="false">SUM($L187:$N187)</f>
        <v>420.229455315871</v>
      </c>
      <c r="P187" s="62" t="n">
        <v>112</v>
      </c>
      <c r="Q187" s="0" t="n">
        <f aca="false">P187*120</f>
        <v>13440</v>
      </c>
      <c r="R187" s="0" t="n">
        <v>21</v>
      </c>
      <c r="S187" s="0" t="n">
        <v>182</v>
      </c>
      <c r="T187" s="87" t="n">
        <f aca="false">((3.5 * R187 + 2.4 * S187 - 7) * 10)/1000</f>
        <v>5.033</v>
      </c>
      <c r="V187" s="0" t="n">
        <f aca="false">W187/8</f>
        <v>0.525</v>
      </c>
      <c r="W187" s="0" t="n">
        <v>4.2</v>
      </c>
      <c r="X187" s="91" t="n">
        <f aca="false">E187/50</f>
        <v>0.590558446831285</v>
      </c>
      <c r="Y187" s="0" t="n">
        <v>1.116</v>
      </c>
      <c r="Z187" s="86" t="n">
        <v>11.7333333333333</v>
      </c>
      <c r="AA187" s="0" t="n">
        <v>63</v>
      </c>
      <c r="AB187" s="0" t="n">
        <v>23</v>
      </c>
    </row>
    <row r="188" customFormat="false" ht="15" hidden="false" customHeight="false" outlineLevel="0" collapsed="false">
      <c r="A188" s="14" t="n">
        <v>186</v>
      </c>
      <c r="B188" s="86" t="n">
        <v>1.8</v>
      </c>
      <c r="D188" s="0" t="n">
        <v>23</v>
      </c>
      <c r="E188" s="91" t="n">
        <v>242.462576428421</v>
      </c>
      <c r="F188" s="0" t="n">
        <v>84504</v>
      </c>
      <c r="H188" s="0" t="n">
        <v>0.6</v>
      </c>
      <c r="I188" s="0" t="n">
        <v>48643</v>
      </c>
      <c r="J188" s="95" t="n">
        <f aca="false">(F188+E188*$G$3)*(H188) / I188</f>
        <v>2.23862463957447</v>
      </c>
      <c r="K188" s="0" t="n">
        <f aca="false">E188/I188*1000</f>
        <v>4.98453171943385</v>
      </c>
      <c r="L188" s="86" t="n">
        <v>2328.01522795154</v>
      </c>
      <c r="M188" s="86" t="n">
        <v>0.645</v>
      </c>
      <c r="N188" s="0" t="n">
        <v>1893</v>
      </c>
      <c r="O188" s="87" t="n">
        <f aca="false">SUM($L188:$N188)</f>
        <v>4221.66022795154</v>
      </c>
      <c r="P188" s="62" t="n">
        <v>111</v>
      </c>
      <c r="Q188" s="0" t="n">
        <f aca="false">P188*120</f>
        <v>13320</v>
      </c>
      <c r="R188" s="0" t="n">
        <v>16</v>
      </c>
      <c r="S188" s="0" t="n">
        <v>175</v>
      </c>
      <c r="T188" s="87" t="n">
        <f aca="false">((3.5 * R188 + 2.4 * S188 - 7) * 10)/1000</f>
        <v>4.69</v>
      </c>
      <c r="V188" s="0" t="n">
        <f aca="false">W188/8</f>
        <v>0.4625</v>
      </c>
      <c r="W188" s="0" t="n">
        <v>3.7</v>
      </c>
      <c r="X188" s="91" t="n">
        <f aca="false">E188/50</f>
        <v>4.84925152856842</v>
      </c>
      <c r="Y188" s="0" t="n">
        <v>0.798</v>
      </c>
      <c r="Z188" s="86" t="n">
        <v>1.8</v>
      </c>
      <c r="AA188" s="0" t="n">
        <v>41</v>
      </c>
      <c r="AB188" s="0" t="n">
        <v>18</v>
      </c>
    </row>
    <row r="189" customFormat="false" ht="15" hidden="false" customHeight="false" outlineLevel="0" collapsed="false">
      <c r="A189" s="14" t="n">
        <v>187</v>
      </c>
      <c r="B189" s="86" t="n">
        <v>4.66666666666667</v>
      </c>
      <c r="D189" s="0" t="n">
        <v>14</v>
      </c>
      <c r="E189" s="91" t="n">
        <v>12.1908742598398</v>
      </c>
      <c r="F189" s="0" t="n">
        <v>76597</v>
      </c>
      <c r="H189" s="0" t="n">
        <v>0.6</v>
      </c>
      <c r="I189" s="0" t="n">
        <v>60387</v>
      </c>
      <c r="J189" s="95" t="n">
        <f aca="false">(F189+E189*$G$3)*(H189) / I189</f>
        <v>0.809512143712414</v>
      </c>
      <c r="K189" s="0" t="n">
        <f aca="false">E189/I189*1000</f>
        <v>0.201879117357043</v>
      </c>
      <c r="L189" s="86" t="n">
        <v>228.288959693406</v>
      </c>
      <c r="M189" s="86" t="n">
        <v>0.645</v>
      </c>
      <c r="N189" s="0" t="n">
        <v>398</v>
      </c>
      <c r="O189" s="87" t="n">
        <f aca="false">SUM($L189:$N189)</f>
        <v>626.933959693406</v>
      </c>
      <c r="P189" s="62" t="n">
        <v>125</v>
      </c>
      <c r="Q189" s="0" t="n">
        <f aca="false">P189*120</f>
        <v>15000</v>
      </c>
      <c r="R189" s="0" t="n">
        <v>16</v>
      </c>
      <c r="S189" s="0" t="n">
        <v>169</v>
      </c>
      <c r="T189" s="87" t="n">
        <f aca="false">((3.5 * R189 + 2.4 * S189 - 7) * 10)/1000</f>
        <v>4.546</v>
      </c>
      <c r="V189" s="0" t="n">
        <f aca="false">W189/8</f>
        <v>0.9125</v>
      </c>
      <c r="W189" s="0" t="n">
        <v>7.3</v>
      </c>
      <c r="X189" s="91" t="n">
        <f aca="false">E189/50</f>
        <v>0.243817485196796</v>
      </c>
      <c r="Y189" s="0" t="n">
        <v>0.78</v>
      </c>
      <c r="Z189" s="86" t="n">
        <v>4.66666666666667</v>
      </c>
      <c r="AA189" s="0" t="n">
        <v>63</v>
      </c>
      <c r="AB189" s="0" t="n">
        <v>25</v>
      </c>
    </row>
    <row r="190" customFormat="false" ht="15" hidden="false" customHeight="false" outlineLevel="0" collapsed="false">
      <c r="A190" s="14" t="n">
        <v>188</v>
      </c>
      <c r="B190" s="86" t="n">
        <v>2.45454545454546</v>
      </c>
      <c r="D190" s="0" t="n">
        <v>21</v>
      </c>
      <c r="E190" s="91" t="n">
        <v>80.4597701149425</v>
      </c>
      <c r="F190" s="0" t="n">
        <v>78893</v>
      </c>
      <c r="H190" s="0" t="n">
        <v>0.6</v>
      </c>
      <c r="I190" s="0" t="n">
        <v>61431</v>
      </c>
      <c r="J190" s="95" t="n">
        <f aca="false">(F190+E190*$G$3)*(H190) / I190</f>
        <v>1.08489435020733</v>
      </c>
      <c r="K190" s="0" t="n">
        <f aca="false">E190/I190*1000</f>
        <v>1.30975843002625</v>
      </c>
      <c r="L190" s="86" t="n">
        <v>831.869372264733</v>
      </c>
      <c r="M190" s="86" t="n">
        <v>0.645</v>
      </c>
      <c r="N190" s="0" t="n">
        <v>86</v>
      </c>
      <c r="O190" s="87" t="n">
        <f aca="false">SUM($L190:$N190)</f>
        <v>918.514372264733</v>
      </c>
      <c r="P190" s="62" t="n">
        <v>124</v>
      </c>
      <c r="Q190" s="0" t="n">
        <f aca="false">P190*120</f>
        <v>14880</v>
      </c>
      <c r="R190" s="0" t="n">
        <v>19</v>
      </c>
      <c r="S190" s="0" t="n">
        <v>165</v>
      </c>
      <c r="T190" s="87" t="n">
        <f aca="false">((3.5 * R190 + 2.4 * S190 - 7) * 10)/1000</f>
        <v>4.555</v>
      </c>
      <c r="V190" s="0" t="n">
        <f aca="false">W190/8</f>
        <v>0.45</v>
      </c>
      <c r="W190" s="0" t="n">
        <v>3.6</v>
      </c>
      <c r="X190" s="91" t="n">
        <f aca="false">E190/50</f>
        <v>1.60919540229885</v>
      </c>
      <c r="Y190" s="0" t="n">
        <v>0.61</v>
      </c>
      <c r="Z190" s="86" t="n">
        <v>2.45454545454546</v>
      </c>
      <c r="AA190" s="0" t="n">
        <v>41</v>
      </c>
      <c r="AB190" s="0" t="n">
        <v>19</v>
      </c>
    </row>
    <row r="191" customFormat="false" ht="15" hidden="false" customHeight="false" outlineLevel="0" collapsed="false">
      <c r="A191" s="14" t="n">
        <v>189</v>
      </c>
      <c r="B191" s="86" t="n">
        <v>5.66666666666667</v>
      </c>
      <c r="D191" s="0" t="n">
        <v>23</v>
      </c>
      <c r="E191" s="91" t="n">
        <v>25.3549695740365</v>
      </c>
      <c r="F191" s="0" t="n">
        <v>82080</v>
      </c>
      <c r="H191" s="0" t="n">
        <v>0.7</v>
      </c>
      <c r="I191" s="0" t="n">
        <v>43039</v>
      </c>
      <c r="J191" s="95" t="n">
        <f aca="false">(F191+E191*$G$3)*(H191) / I191</f>
        <v>1.49992777436117</v>
      </c>
      <c r="K191" s="0" t="n">
        <f aca="false">E191/I191*1000</f>
        <v>0.589116140571029</v>
      </c>
      <c r="L191" s="86" t="n">
        <v>859.324545576441</v>
      </c>
      <c r="M191" s="86" t="n">
        <v>0.645</v>
      </c>
      <c r="N191" s="0" t="n">
        <v>1893</v>
      </c>
      <c r="O191" s="87" t="n">
        <f aca="false">SUM($L191:$N191)</f>
        <v>2752.96954557644</v>
      </c>
      <c r="P191" s="62" t="n">
        <v>112</v>
      </c>
      <c r="Q191" s="0" t="n">
        <f aca="false">P191*120</f>
        <v>13440</v>
      </c>
      <c r="R191" s="0" t="n">
        <v>21</v>
      </c>
      <c r="S191" s="0" t="n">
        <v>185</v>
      </c>
      <c r="T191" s="87" t="n">
        <f aca="false">((3.5 * R191 + 2.4 * S191 - 7) * 10)/1000</f>
        <v>5.105</v>
      </c>
      <c r="V191" s="0" t="n">
        <f aca="false">W191/8</f>
        <v>0.8125</v>
      </c>
      <c r="W191" s="0" t="n">
        <v>6.5</v>
      </c>
      <c r="X191" s="91" t="n">
        <f aca="false">E191/50</f>
        <v>0.50709939148073</v>
      </c>
      <c r="Y191" s="0" t="n">
        <v>0.714</v>
      </c>
      <c r="Z191" s="86" t="n">
        <v>5.66666666666667</v>
      </c>
      <c r="AA191" s="0" t="n">
        <v>49</v>
      </c>
      <c r="AB191" s="0" t="n">
        <v>16</v>
      </c>
    </row>
    <row r="192" customFormat="false" ht="15" hidden="false" customHeight="false" outlineLevel="0" collapsed="false">
      <c r="A192" s="14" t="n">
        <v>190</v>
      </c>
      <c r="B192" s="86" t="n">
        <v>16.8</v>
      </c>
      <c r="D192" s="0" t="n">
        <v>4</v>
      </c>
      <c r="E192" s="91" t="n">
        <v>1.56274417877793</v>
      </c>
      <c r="F192" s="0" t="n">
        <v>84851</v>
      </c>
      <c r="H192" s="0" t="n">
        <v>0.8</v>
      </c>
      <c r="I192" s="0" t="n">
        <v>47515</v>
      </c>
      <c r="J192" s="95" t="n">
        <f aca="false">(F192+E192*$G$3)*(H192) / I192</f>
        <v>1.43914296826705</v>
      </c>
      <c r="K192" s="0" t="n">
        <f aca="false">E192/I192*1000</f>
        <v>0.0328894912928114</v>
      </c>
      <c r="L192" s="86" t="n">
        <v>298.930312521208</v>
      </c>
      <c r="M192" s="86" t="n">
        <v>0.645</v>
      </c>
      <c r="N192" s="0" t="n">
        <v>71</v>
      </c>
      <c r="O192" s="87" t="n">
        <f aca="false">SUM($L192:$N192)</f>
        <v>370.575312521208</v>
      </c>
      <c r="P192" s="62" t="n">
        <v>110</v>
      </c>
      <c r="Q192" s="0" t="n">
        <f aca="false">P192*120</f>
        <v>13200</v>
      </c>
      <c r="R192" s="0" t="n">
        <v>20</v>
      </c>
      <c r="S192" s="0" t="n">
        <v>191</v>
      </c>
      <c r="T192" s="87" t="n">
        <f aca="false">((3.5 * R192 + 2.4 * S192 - 7) * 10)/1000</f>
        <v>5.214</v>
      </c>
      <c r="V192" s="0" t="n">
        <f aca="false">W192/8</f>
        <v>0.5375</v>
      </c>
      <c r="W192" s="0" t="n">
        <v>4.3</v>
      </c>
      <c r="X192" s="91" t="n">
        <f aca="false">E192/50</f>
        <v>0.0312548835755587</v>
      </c>
      <c r="Y192" s="0" t="n">
        <v>1.04</v>
      </c>
      <c r="Z192" s="86" t="n">
        <v>16.8</v>
      </c>
      <c r="AA192" s="0" t="n">
        <v>61</v>
      </c>
      <c r="AB192" s="0" t="n">
        <v>18</v>
      </c>
    </row>
    <row r="193" customFormat="false" ht="15" hidden="false" customHeight="false" outlineLevel="0" collapsed="false">
      <c r="A193" s="14" t="n">
        <v>191</v>
      </c>
      <c r="B193" s="86" t="n">
        <v>5.1</v>
      </c>
      <c r="D193" s="0" t="n">
        <v>4</v>
      </c>
      <c r="E193" s="91" t="n">
        <v>4.25849036516555</v>
      </c>
      <c r="F193" s="0" t="n">
        <v>78035</v>
      </c>
      <c r="H193" s="0" t="n">
        <v>0.6</v>
      </c>
      <c r="I193" s="0" t="n">
        <v>48178</v>
      </c>
      <c r="J193" s="95" t="n">
        <f aca="false">(F193+E193*$G$3)*(H193) / I193</f>
        <v>0.993047401046945</v>
      </c>
      <c r="K193" s="0" t="n">
        <f aca="false">E193/I193*1000</f>
        <v>0.0883907668472238</v>
      </c>
      <c r="L193" s="86" t="n">
        <v>373.733505583207</v>
      </c>
      <c r="M193" s="86" t="n">
        <v>0.645</v>
      </c>
      <c r="N193" s="0" t="n">
        <v>482</v>
      </c>
      <c r="O193" s="87" t="n">
        <f aca="false">SUM($L193:$N193)</f>
        <v>856.378505583207</v>
      </c>
      <c r="P193" s="62" t="n">
        <v>110</v>
      </c>
      <c r="Q193" s="0" t="n">
        <f aca="false">P193*120</f>
        <v>13200</v>
      </c>
      <c r="R193" s="0" t="n">
        <v>16</v>
      </c>
      <c r="S193" s="0" t="n">
        <v>185</v>
      </c>
      <c r="T193" s="87" t="n">
        <f aca="false">((3.5 * R193 + 2.4 * S193 - 7) * 10)/1000</f>
        <v>4.93</v>
      </c>
      <c r="V193" s="0" t="n">
        <f aca="false">W193/8</f>
        <v>0.8375</v>
      </c>
      <c r="W193" s="0" t="n">
        <v>6.7</v>
      </c>
      <c r="X193" s="91" t="n">
        <f aca="false">E193/50</f>
        <v>0.085169807303311</v>
      </c>
      <c r="Y193" s="0" t="n">
        <v>0.69</v>
      </c>
      <c r="Z193" s="86" t="n">
        <v>5.1</v>
      </c>
      <c r="AA193" s="0" t="n">
        <v>50</v>
      </c>
      <c r="AB193" s="0" t="n">
        <v>25</v>
      </c>
    </row>
    <row r="194" customFormat="false" ht="15" hidden="false" customHeight="false" outlineLevel="0" collapsed="false">
      <c r="A194" s="14" t="n">
        <v>192</v>
      </c>
      <c r="B194" s="86" t="n">
        <v>4.5</v>
      </c>
      <c r="D194" s="0" t="n">
        <v>78</v>
      </c>
      <c r="E194" s="91" t="n">
        <v>111.339499828708</v>
      </c>
      <c r="F194" s="0" t="n">
        <v>77572</v>
      </c>
      <c r="H194" s="0" t="n">
        <v>0.5</v>
      </c>
      <c r="I194" s="0" t="n">
        <v>60135</v>
      </c>
      <c r="J194" s="95" t="n">
        <f aca="false">(F194+E194*$G$3)*(H194) / I194</f>
        <v>1.01528061803844</v>
      </c>
      <c r="K194" s="0" t="n">
        <f aca="false">E194/I194*1000</f>
        <v>1.85149247241554</v>
      </c>
      <c r="L194" s="86" t="n">
        <v>977.758581215634</v>
      </c>
      <c r="M194" s="86" t="n">
        <v>0.645</v>
      </c>
      <c r="N194" s="0" t="n">
        <v>1893</v>
      </c>
      <c r="O194" s="87" t="n">
        <f aca="false">SUM($L194:$N194)</f>
        <v>2871.40358121563</v>
      </c>
      <c r="P194" s="62" t="n">
        <v>121</v>
      </c>
      <c r="Q194" s="0" t="n">
        <f aca="false">P194*120</f>
        <v>14520</v>
      </c>
      <c r="R194" s="0" t="n">
        <v>18</v>
      </c>
      <c r="S194" s="0" t="n">
        <v>200</v>
      </c>
      <c r="T194" s="87" t="n">
        <f aca="false">((3.5 * R194 + 2.4 * S194 - 7) * 10)/1000</f>
        <v>5.36</v>
      </c>
      <c r="V194" s="0" t="n">
        <f aca="false">W194/8</f>
        <v>0.775</v>
      </c>
      <c r="W194" s="0" t="n">
        <v>6.2</v>
      </c>
      <c r="X194" s="91" t="n">
        <f aca="false">E194/50</f>
        <v>2.22678999657417</v>
      </c>
      <c r="Y194" s="0" t="n">
        <v>0.966</v>
      </c>
      <c r="Z194" s="86" t="n">
        <v>4.5</v>
      </c>
      <c r="AA194" s="0" t="n">
        <v>47</v>
      </c>
      <c r="AB194" s="0" t="n">
        <v>15</v>
      </c>
    </row>
    <row r="195" customFormat="false" ht="15" hidden="false" customHeight="false" outlineLevel="0" collapsed="false">
      <c r="A195" s="14" t="n">
        <v>193</v>
      </c>
      <c r="B195" s="86" t="n">
        <v>6.70833333333333</v>
      </c>
      <c r="D195" s="0" t="n">
        <v>71</v>
      </c>
      <c r="E195" s="91" t="n">
        <v>51.3265379888672</v>
      </c>
      <c r="F195" s="0" t="n">
        <v>79136</v>
      </c>
      <c r="H195" s="0" t="n">
        <v>0.7</v>
      </c>
      <c r="I195" s="0" t="n">
        <v>58731</v>
      </c>
      <c r="J195" s="95" t="n">
        <f aca="false">(F195+E195*$G$3)*(H195) / I195</f>
        <v>1.18790128955548</v>
      </c>
      <c r="K195" s="0" t="n">
        <f aca="false">E195/I195*1000</f>
        <v>0.873925831143131</v>
      </c>
      <c r="L195" s="86" t="n">
        <v>218.28000648433</v>
      </c>
      <c r="M195" s="86" t="n">
        <v>0.645</v>
      </c>
      <c r="N195" s="0" t="n">
        <v>1893</v>
      </c>
      <c r="O195" s="87" t="n">
        <f aca="false">SUM($L195:$N195)</f>
        <v>2111.92500648433</v>
      </c>
      <c r="P195" s="62" t="n">
        <v>111</v>
      </c>
      <c r="Q195" s="0" t="n">
        <f aca="false">P195*120</f>
        <v>13320</v>
      </c>
      <c r="R195" s="0" t="n">
        <v>17</v>
      </c>
      <c r="S195" s="0" t="n">
        <v>171</v>
      </c>
      <c r="T195" s="87" t="n">
        <f aca="false">((3.5 * R195 + 2.4 * S195 - 7) * 10)/1000</f>
        <v>4.629</v>
      </c>
      <c r="V195" s="0" t="n">
        <f aca="false">W195/8</f>
        <v>0.7375</v>
      </c>
      <c r="W195" s="0" t="n">
        <v>5.9</v>
      </c>
      <c r="X195" s="91" t="n">
        <f aca="false">E195/50</f>
        <v>1.02653075977734</v>
      </c>
      <c r="Y195" s="0" t="n">
        <v>0.71</v>
      </c>
      <c r="Z195" s="86" t="n">
        <v>6.70833333333333</v>
      </c>
      <c r="AA195" s="0" t="n">
        <v>55</v>
      </c>
      <c r="AB195" s="0" t="n">
        <v>15</v>
      </c>
    </row>
    <row r="196" customFormat="false" ht="15" hidden="false" customHeight="false" outlineLevel="0" collapsed="false">
      <c r="A196" s="14" t="n">
        <v>194</v>
      </c>
      <c r="B196" s="86" t="n">
        <v>13.8461538461538</v>
      </c>
      <c r="D196" s="0" t="n">
        <v>50</v>
      </c>
      <c r="E196" s="91" t="n">
        <v>15.5840431865005</v>
      </c>
      <c r="F196" s="0" t="n">
        <v>83073</v>
      </c>
      <c r="H196" s="0" t="n">
        <v>0.8</v>
      </c>
      <c r="I196" s="0" t="n">
        <v>48685</v>
      </c>
      <c r="J196" s="95" t="n">
        <f aca="false">(F196+E196*$G$3)*(H196) / I196</f>
        <v>1.46750115681791</v>
      </c>
      <c r="K196" s="0" t="n">
        <f aca="false">E196/I196*1000</f>
        <v>0.320099480055468</v>
      </c>
      <c r="L196" s="86" t="n">
        <v>238.744332894929</v>
      </c>
      <c r="M196" s="86" t="n">
        <v>0.645</v>
      </c>
      <c r="N196" s="0" t="n">
        <v>1893</v>
      </c>
      <c r="O196" s="87" t="n">
        <f aca="false">SUM($L196:$N196)</f>
        <v>2132.38933289493</v>
      </c>
      <c r="P196" s="62" t="n">
        <v>118</v>
      </c>
      <c r="Q196" s="0" t="n">
        <f aca="false">P196*120</f>
        <v>14160</v>
      </c>
      <c r="R196" s="0" t="n">
        <v>19</v>
      </c>
      <c r="S196" s="0" t="n">
        <v>176</v>
      </c>
      <c r="T196" s="87" t="n">
        <f aca="false">((3.5 * R196 + 2.4 * S196 - 7) * 10)/1000</f>
        <v>4.819</v>
      </c>
      <c r="V196" s="0" t="n">
        <f aca="false">W196/8</f>
        <v>0.7125</v>
      </c>
      <c r="W196" s="0" t="n">
        <v>5.7</v>
      </c>
      <c r="X196" s="91" t="n">
        <f aca="false">E196/50</f>
        <v>0.31168086373001</v>
      </c>
      <c r="Y196" s="0" t="n">
        <v>0.539</v>
      </c>
      <c r="Z196" s="86" t="n">
        <v>13.8461538461538</v>
      </c>
      <c r="AA196" s="0" t="n">
        <v>52</v>
      </c>
      <c r="AB196" s="0" t="n">
        <v>15</v>
      </c>
    </row>
    <row r="197" customFormat="false" ht="15" hidden="false" customHeight="false" outlineLevel="0" collapsed="false">
      <c r="A197" s="14" t="n">
        <v>195</v>
      </c>
      <c r="B197" s="86" t="n">
        <v>6.8</v>
      </c>
      <c r="D197" s="0" t="n">
        <v>16</v>
      </c>
      <c r="E197" s="91" t="n">
        <v>22.7014755959137</v>
      </c>
      <c r="F197" s="0" t="n">
        <v>75396</v>
      </c>
      <c r="H197" s="0" t="n">
        <v>0.8</v>
      </c>
      <c r="I197" s="0" t="n">
        <v>41259</v>
      </c>
      <c r="J197" s="95" t="n">
        <f aca="false">(F197+E197*$G$3)*(H197) / I197</f>
        <v>1.63797649459978</v>
      </c>
      <c r="K197" s="0" t="n">
        <f aca="false">E197/I197*1000</f>
        <v>0.550218754596906</v>
      </c>
      <c r="L197" s="86" t="n">
        <v>1107.33773856209</v>
      </c>
      <c r="M197" s="86" t="n">
        <v>0.645</v>
      </c>
      <c r="N197" s="0" t="n">
        <v>1893</v>
      </c>
      <c r="O197" s="87" t="n">
        <f aca="false">SUM($L197:$N197)</f>
        <v>3000.98273856209</v>
      </c>
      <c r="P197" s="62" t="n">
        <v>117</v>
      </c>
      <c r="Q197" s="0" t="n">
        <f aca="false">P197*120</f>
        <v>14040</v>
      </c>
      <c r="R197" s="0" t="n">
        <v>21</v>
      </c>
      <c r="S197" s="0" t="n">
        <v>185</v>
      </c>
      <c r="T197" s="87" t="n">
        <f aca="false">((3.5 * R197 + 2.4 * S197 - 7) * 10)/1000</f>
        <v>5.105</v>
      </c>
      <c r="V197" s="0" t="n">
        <f aca="false">W197/8</f>
        <v>0.9</v>
      </c>
      <c r="W197" s="0" t="n">
        <v>7.2</v>
      </c>
      <c r="X197" s="91" t="n">
        <f aca="false">E197/50</f>
        <v>0.454029511918275</v>
      </c>
      <c r="Y197" s="0" t="n">
        <v>0.819</v>
      </c>
      <c r="Z197" s="86" t="n">
        <v>6.8</v>
      </c>
      <c r="AA197" s="0" t="n">
        <v>43</v>
      </c>
      <c r="AB197" s="0" t="n">
        <v>21</v>
      </c>
    </row>
    <row r="198" customFormat="false" ht="15" hidden="false" customHeight="false" outlineLevel="0" collapsed="false">
      <c r="A198" s="14" t="n">
        <v>196</v>
      </c>
      <c r="B198" s="86" t="n">
        <v>5.47619047619048</v>
      </c>
      <c r="D198" s="0" t="n">
        <v>7</v>
      </c>
      <c r="E198" s="91" t="n">
        <v>4.90038222981393</v>
      </c>
      <c r="F198" s="0" t="n">
        <v>76604</v>
      </c>
      <c r="H198" s="0" t="n">
        <v>0.5</v>
      </c>
      <c r="I198" s="0" t="n">
        <v>51713</v>
      </c>
      <c r="J198" s="95" t="n">
        <f aca="false">(F198+E198*$G$3)*(H198) / I198</f>
        <v>0.759617048826461</v>
      </c>
      <c r="K198" s="0" t="n">
        <f aca="false">E198/I198*1000</f>
        <v>0.0947611283393716</v>
      </c>
      <c r="L198" s="86" t="n">
        <v>133.307227682017</v>
      </c>
      <c r="M198" s="86" t="n">
        <v>0.645</v>
      </c>
      <c r="N198" s="0" t="n">
        <v>432</v>
      </c>
      <c r="O198" s="87" t="n">
        <f aca="false">SUM($L198:$N198)</f>
        <v>565.952227682017</v>
      </c>
      <c r="P198" s="62" t="n">
        <v>125</v>
      </c>
      <c r="Q198" s="0" t="n">
        <f aca="false">P198*120</f>
        <v>15000</v>
      </c>
      <c r="R198" s="0" t="n">
        <v>21</v>
      </c>
      <c r="S198" s="0" t="n">
        <v>184</v>
      </c>
      <c r="T198" s="87" t="n">
        <f aca="false">((3.5 * R198 + 2.4 * S198 - 7) * 10)/1000</f>
        <v>5.081</v>
      </c>
      <c r="V198" s="0" t="n">
        <f aca="false">W198/8</f>
        <v>0.925</v>
      </c>
      <c r="W198" s="0" t="n">
        <v>7.4</v>
      </c>
      <c r="X198" s="91" t="n">
        <f aca="false">E198/50</f>
        <v>0.0980076445962785</v>
      </c>
      <c r="Y198" s="0" t="n">
        <v>0.639</v>
      </c>
      <c r="Z198" s="86" t="n">
        <v>5.47619047619048</v>
      </c>
      <c r="AA198" s="0" t="n">
        <v>51</v>
      </c>
      <c r="AB198" s="0" t="n">
        <v>24</v>
      </c>
    </row>
    <row r="199" customFormat="false" ht="15" hidden="false" customHeight="false" outlineLevel="0" collapsed="false">
      <c r="A199" s="14" t="n">
        <v>197</v>
      </c>
      <c r="B199" s="86" t="n">
        <v>8.27586206896552</v>
      </c>
      <c r="D199" s="0" t="n">
        <v>68</v>
      </c>
      <c r="E199" s="91" t="n">
        <v>18.5965104195154</v>
      </c>
      <c r="F199" s="0" t="n">
        <v>82224</v>
      </c>
      <c r="H199" s="0" t="n">
        <v>0.5</v>
      </c>
      <c r="I199" s="0" t="n">
        <v>61599</v>
      </c>
      <c r="J199" s="95" t="n">
        <f aca="false">(F199+E199*$G$3)*(H199) / I199</f>
        <v>0.727792692801881</v>
      </c>
      <c r="K199" s="0" t="n">
        <f aca="false">E199/I199*1000</f>
        <v>0.301896303828234</v>
      </c>
      <c r="L199" s="86" t="n">
        <v>1573.63624381083</v>
      </c>
      <c r="M199" s="86" t="n">
        <v>0.645</v>
      </c>
      <c r="N199" s="0" t="n">
        <v>86</v>
      </c>
      <c r="O199" s="87" t="n">
        <f aca="false">SUM($L199:$N199)</f>
        <v>1660.28124381083</v>
      </c>
      <c r="P199" s="62" t="n">
        <v>117</v>
      </c>
      <c r="Q199" s="0" t="n">
        <f aca="false">P199*120</f>
        <v>14040</v>
      </c>
      <c r="R199" s="0" t="n">
        <v>22</v>
      </c>
      <c r="S199" s="0" t="n">
        <v>191</v>
      </c>
      <c r="T199" s="87" t="n">
        <f aca="false">((3.5 * R199 + 2.4 * S199 - 7) * 10)/1000</f>
        <v>5.284</v>
      </c>
      <c r="V199" s="0" t="n">
        <f aca="false">W199/8</f>
        <v>0.55</v>
      </c>
      <c r="W199" s="0" t="n">
        <v>4.4</v>
      </c>
      <c r="X199" s="91" t="n">
        <f aca="false">E199/50</f>
        <v>0.371930208390308</v>
      </c>
      <c r="Y199" s="0" t="n">
        <v>0.91</v>
      </c>
      <c r="Z199" s="86" t="n">
        <v>8.27586206896552</v>
      </c>
      <c r="AA199" s="0" t="n">
        <v>40</v>
      </c>
      <c r="AB199" s="0" t="n">
        <v>16</v>
      </c>
    </row>
    <row r="200" customFormat="false" ht="15" hidden="false" customHeight="false" outlineLevel="0" collapsed="false">
      <c r="A200" s="14" t="n">
        <v>198</v>
      </c>
      <c r="B200" s="86" t="n">
        <v>8.26086956521739</v>
      </c>
      <c r="D200" s="0" t="n">
        <v>62</v>
      </c>
      <c r="E200" s="91" t="n">
        <v>20.9154207373023</v>
      </c>
      <c r="F200" s="0" t="n">
        <v>75383</v>
      </c>
      <c r="H200" s="0" t="n">
        <v>0.5</v>
      </c>
      <c r="I200" s="0" t="n">
        <v>54921</v>
      </c>
      <c r="J200" s="95" t="n">
        <f aca="false">(F200+E200*$G$3)*(H200) / I200</f>
        <v>0.762451232633427</v>
      </c>
      <c r="K200" s="0" t="n">
        <f aca="false">E200/I200*1000</f>
        <v>0.380827383647463</v>
      </c>
      <c r="L200" s="86" t="n">
        <v>210.957539013396</v>
      </c>
      <c r="M200" s="86" t="n">
        <v>0.645</v>
      </c>
      <c r="N200" s="0" t="n">
        <v>92</v>
      </c>
      <c r="O200" s="87" t="n">
        <f aca="false">SUM($L200:$N200)</f>
        <v>303.602539013396</v>
      </c>
      <c r="P200" s="62" t="n">
        <v>115</v>
      </c>
      <c r="Q200" s="0" t="n">
        <f aca="false">P200*120</f>
        <v>13800</v>
      </c>
      <c r="R200" s="0" t="n">
        <v>16</v>
      </c>
      <c r="S200" s="0" t="n">
        <v>168</v>
      </c>
      <c r="T200" s="87" t="n">
        <f aca="false">((3.5 * R200 + 2.4 * S200 - 7) * 10)/1000</f>
        <v>4.522</v>
      </c>
      <c r="V200" s="0" t="n">
        <f aca="false">W200/8</f>
        <v>0.4375</v>
      </c>
      <c r="W200" s="0" t="n">
        <v>3.5</v>
      </c>
      <c r="X200" s="91" t="n">
        <f aca="false">E200/50</f>
        <v>0.418308414746046</v>
      </c>
      <c r="Y200" s="0" t="n">
        <v>0.744</v>
      </c>
      <c r="Z200" s="86" t="n">
        <v>8.26086956521739</v>
      </c>
      <c r="AA200" s="0" t="n">
        <v>44</v>
      </c>
      <c r="AB200" s="0" t="n">
        <v>21</v>
      </c>
    </row>
    <row r="201" customFormat="false" ht="15" hidden="false" customHeight="false" outlineLevel="0" collapsed="false">
      <c r="A201" s="14" t="n">
        <v>199</v>
      </c>
      <c r="B201" s="86" t="n">
        <v>1.66666666666667</v>
      </c>
      <c r="D201" s="0" t="n">
        <v>88</v>
      </c>
      <c r="E201" s="91" t="n">
        <v>2716.04938271605</v>
      </c>
      <c r="F201" s="0" t="n">
        <v>82046</v>
      </c>
      <c r="H201" s="0" t="n">
        <v>0.5</v>
      </c>
      <c r="I201" s="0" t="n">
        <v>49566</v>
      </c>
      <c r="J201" s="95" t="n">
        <f aca="false">(F201+E201*$G$3)*(H201) / I201</f>
        <v>11.7869684167213</v>
      </c>
      <c r="K201" s="0" t="n">
        <f aca="false">E201/I201*1000</f>
        <v>54.7966223361991</v>
      </c>
      <c r="L201" s="86" t="n">
        <v>171.168958057395</v>
      </c>
      <c r="M201" s="86" t="n">
        <v>0.645</v>
      </c>
      <c r="N201" s="0" t="n">
        <v>338</v>
      </c>
      <c r="O201" s="87" t="n">
        <f aca="false">SUM($L201:$N201)</f>
        <v>509.813958057395</v>
      </c>
      <c r="P201" s="62" t="n">
        <v>123</v>
      </c>
      <c r="Q201" s="0" t="n">
        <f aca="false">P201*120</f>
        <v>14760</v>
      </c>
      <c r="R201" s="0" t="n">
        <v>20</v>
      </c>
      <c r="S201" s="0" t="n">
        <v>183</v>
      </c>
      <c r="T201" s="87" t="n">
        <f aca="false">((3.5 * R201 + 2.4 * S201 - 7) * 10)/1000</f>
        <v>5.022</v>
      </c>
      <c r="V201" s="0" t="n">
        <f aca="false">W201/8</f>
        <v>0.8625</v>
      </c>
      <c r="W201" s="0" t="n">
        <v>6.9</v>
      </c>
      <c r="X201" s="91" t="n">
        <f aca="false">E201/50</f>
        <v>54.3209876543209</v>
      </c>
      <c r="Y201" s="0" t="n">
        <v>0.864</v>
      </c>
      <c r="Z201" s="86" t="n">
        <v>1.66666666666667</v>
      </c>
      <c r="AA201" s="0" t="n">
        <v>40</v>
      </c>
      <c r="AB201" s="0" t="n">
        <v>19</v>
      </c>
    </row>
    <row r="202" customFormat="false" ht="15" hidden="false" customHeight="false" outlineLevel="0" collapsed="false">
      <c r="A202" s="14" t="n">
        <v>200</v>
      </c>
      <c r="B202" s="86" t="n">
        <v>10.8</v>
      </c>
      <c r="D202" s="0" t="n">
        <v>37</v>
      </c>
      <c r="E202" s="91" t="n">
        <v>11.0901297844918</v>
      </c>
      <c r="F202" s="0" t="n">
        <v>84836</v>
      </c>
      <c r="H202" s="0" t="n">
        <v>0.6</v>
      </c>
      <c r="I202" s="0" t="n">
        <v>52276</v>
      </c>
      <c r="J202" s="95" t="n">
        <f aca="false">(F202+E202*$G$3)*(H202) / I202</f>
        <v>1.02462374987141</v>
      </c>
      <c r="K202" s="0" t="n">
        <f aca="false">E202/I202*1000</f>
        <v>0.212145722405919</v>
      </c>
      <c r="L202" s="86" t="n">
        <v>562.683397745572</v>
      </c>
      <c r="M202" s="86" t="n">
        <v>0.645</v>
      </c>
      <c r="N202" s="0" t="n">
        <v>486</v>
      </c>
      <c r="O202" s="87" t="n">
        <f aca="false">SUM($L202:$N202)</f>
        <v>1049.32839774557</v>
      </c>
      <c r="P202" s="62" t="n">
        <v>125</v>
      </c>
      <c r="Q202" s="0" t="n">
        <f aca="false">P202*120</f>
        <v>15000</v>
      </c>
      <c r="R202" s="0" t="n">
        <v>18</v>
      </c>
      <c r="S202" s="0" t="n">
        <v>171</v>
      </c>
      <c r="T202" s="87" t="n">
        <f aca="false">((3.5 * R202 + 2.4 * S202 - 7) * 10)/1000</f>
        <v>4.664</v>
      </c>
      <c r="V202" s="0" t="n">
        <f aca="false">W202/8</f>
        <v>0.75</v>
      </c>
      <c r="W202" s="0" t="n">
        <v>6</v>
      </c>
      <c r="X202" s="91" t="n">
        <f aca="false">E202/50</f>
        <v>0.221802595689836</v>
      </c>
      <c r="Y202" s="0" t="n">
        <v>0.793</v>
      </c>
      <c r="Z202" s="86" t="n">
        <v>10.8</v>
      </c>
      <c r="AA202" s="0" t="n">
        <v>48</v>
      </c>
      <c r="AB202" s="0" t="n">
        <v>22</v>
      </c>
    </row>
    <row r="203" customFormat="false" ht="15" hidden="false" customHeight="false" outlineLevel="0" collapsed="false">
      <c r="A203" s="14" t="n">
        <v>201</v>
      </c>
      <c r="B203" s="86" t="n">
        <v>4.63636363636364</v>
      </c>
      <c r="D203" s="0" t="n">
        <v>44</v>
      </c>
      <c r="E203" s="91" t="n">
        <v>43.876268921641</v>
      </c>
      <c r="F203" s="0" t="n">
        <v>75810</v>
      </c>
      <c r="H203" s="0" t="n">
        <v>0.6</v>
      </c>
      <c r="I203" s="0" t="n">
        <v>56527</v>
      </c>
      <c r="J203" s="95" t="n">
        <f aca="false">(F203+E203*$G$3)*(H203) / I203</f>
        <v>0.990965459712949</v>
      </c>
      <c r="K203" s="0" t="n">
        <f aca="false">E203/I203*1000</f>
        <v>0.776200203825446</v>
      </c>
      <c r="L203" s="86" t="n">
        <v>995.975374971013</v>
      </c>
      <c r="M203" s="86" t="n">
        <v>0.645</v>
      </c>
      <c r="N203" s="0" t="n">
        <v>1893</v>
      </c>
      <c r="O203" s="87" t="n">
        <f aca="false">SUM($L203:$N203)</f>
        <v>2889.62037497101</v>
      </c>
      <c r="P203" s="62" t="n">
        <v>110</v>
      </c>
      <c r="Q203" s="0" t="n">
        <f aca="false">P203*120</f>
        <v>13200</v>
      </c>
      <c r="R203" s="0" t="n">
        <v>19</v>
      </c>
      <c r="S203" s="0" t="n">
        <v>172</v>
      </c>
      <c r="T203" s="87" t="n">
        <f aca="false">((3.5 * R203 + 2.4 * S203 - 7) * 10)/1000</f>
        <v>4.723</v>
      </c>
      <c r="V203" s="0" t="n">
        <f aca="false">W203/8</f>
        <v>0.7625</v>
      </c>
      <c r="W203" s="0" t="n">
        <v>6.1</v>
      </c>
      <c r="X203" s="91" t="n">
        <f aca="false">E203/50</f>
        <v>0.87752537843282</v>
      </c>
      <c r="Y203" s="0" t="n">
        <v>0.598</v>
      </c>
      <c r="Z203" s="86" t="n">
        <v>4.63636363636364</v>
      </c>
      <c r="AA203" s="0" t="n">
        <v>40</v>
      </c>
      <c r="AB203" s="0" t="n">
        <v>17</v>
      </c>
    </row>
    <row r="204" customFormat="false" ht="15" hidden="false" customHeight="false" outlineLevel="0" collapsed="false">
      <c r="A204" s="14" t="n">
        <v>202</v>
      </c>
      <c r="B204" s="86" t="n">
        <v>12.6</v>
      </c>
      <c r="D204" s="0" t="n">
        <v>4</v>
      </c>
      <c r="E204" s="91" t="n">
        <v>1.15326951908661</v>
      </c>
      <c r="F204" s="0" t="n">
        <v>79739</v>
      </c>
      <c r="H204" s="0" t="n">
        <v>0.7</v>
      </c>
      <c r="I204" s="0" t="n">
        <v>49205</v>
      </c>
      <c r="J204" s="95" t="n">
        <f aca="false">(F204+E204*$G$3)*(H204) / I204</f>
        <v>1.14094534021632</v>
      </c>
      <c r="K204" s="0" t="n">
        <f aca="false">E204/I204*1000</f>
        <v>0.0234380554636035</v>
      </c>
      <c r="L204" s="86" t="n">
        <v>465.82411389298</v>
      </c>
      <c r="M204" s="86" t="n">
        <v>0.645</v>
      </c>
      <c r="N204" s="0" t="n">
        <v>57</v>
      </c>
      <c r="O204" s="87" t="n">
        <f aca="false">SUM($L204:$N204)</f>
        <v>523.46911389298</v>
      </c>
      <c r="P204" s="62" t="n">
        <v>114</v>
      </c>
      <c r="Q204" s="0" t="n">
        <f aca="false">P204*120</f>
        <v>13680</v>
      </c>
      <c r="R204" s="0" t="n">
        <v>19</v>
      </c>
      <c r="S204" s="0" t="n">
        <v>162</v>
      </c>
      <c r="T204" s="87" t="n">
        <f aca="false">((3.5 * R204 + 2.4 * S204 - 7) * 10)/1000</f>
        <v>4.483</v>
      </c>
      <c r="V204" s="0" t="n">
        <f aca="false">W204/8</f>
        <v>0.5</v>
      </c>
      <c r="W204" s="0" t="n">
        <v>4</v>
      </c>
      <c r="X204" s="91" t="n">
        <f aca="false">E204/50</f>
        <v>0.0230653903817322</v>
      </c>
      <c r="Y204" s="0" t="n">
        <v>0.73</v>
      </c>
      <c r="Z204" s="86" t="n">
        <v>12.6</v>
      </c>
      <c r="AA204" s="0" t="n">
        <v>61</v>
      </c>
      <c r="AB204" s="0" t="n">
        <v>23</v>
      </c>
    </row>
    <row r="205" customFormat="false" ht="15" hidden="false" customHeight="false" outlineLevel="0" collapsed="false">
      <c r="A205" s="14" t="n">
        <v>203</v>
      </c>
      <c r="B205" s="86" t="n">
        <v>2.41379310344828</v>
      </c>
      <c r="D205" s="0" t="n">
        <v>63</v>
      </c>
      <c r="E205" s="91" t="n">
        <v>66.3549039433771</v>
      </c>
      <c r="F205" s="0" t="n">
        <v>82134</v>
      </c>
      <c r="H205" s="0" t="n">
        <v>0.5</v>
      </c>
      <c r="I205" s="0" t="n">
        <v>43940</v>
      </c>
      <c r="J205" s="95" t="n">
        <f aca="false">(F205+E205*$G$3)*(H205) / I205</f>
        <v>1.23664043670176</v>
      </c>
      <c r="K205" s="0" t="n">
        <f aca="false">E205/I205*1000</f>
        <v>1.51012526043189</v>
      </c>
      <c r="L205" s="86" t="n">
        <v>943.856768610829</v>
      </c>
      <c r="M205" s="86" t="n">
        <v>0.645</v>
      </c>
      <c r="N205" s="0" t="n">
        <v>225</v>
      </c>
      <c r="O205" s="87" t="n">
        <f aca="false">SUM($L205:$N205)</f>
        <v>1169.50176861083</v>
      </c>
      <c r="P205" s="62" t="n">
        <v>122</v>
      </c>
      <c r="Q205" s="0" t="n">
        <f aca="false">P205*120</f>
        <v>14640</v>
      </c>
      <c r="R205" s="0" t="n">
        <v>19</v>
      </c>
      <c r="S205" s="0" t="n">
        <v>176</v>
      </c>
      <c r="T205" s="87" t="n">
        <f aca="false">((3.5 * R205 + 2.4 * S205 - 7) * 10)/1000</f>
        <v>4.819</v>
      </c>
      <c r="V205" s="0" t="n">
        <f aca="false">W205/8</f>
        <v>0.55</v>
      </c>
      <c r="W205" s="0" t="n">
        <v>4.4</v>
      </c>
      <c r="X205" s="91" t="n">
        <f aca="false">E205/50</f>
        <v>1.32709807886754</v>
      </c>
      <c r="Y205" s="0" t="n">
        <v>0.368</v>
      </c>
      <c r="Z205" s="86" t="n">
        <v>2.41379310344828</v>
      </c>
      <c r="AA205" s="0" t="n">
        <v>49</v>
      </c>
      <c r="AB205" s="0" t="n">
        <v>24</v>
      </c>
    </row>
    <row r="206" customFormat="false" ht="15" hidden="false" customHeight="false" outlineLevel="0" collapsed="false">
      <c r="A206" s="14" t="n">
        <v>204</v>
      </c>
      <c r="B206" s="86" t="n">
        <v>16.45</v>
      </c>
      <c r="D206" s="0" t="n">
        <v>56</v>
      </c>
      <c r="E206" s="91" t="n">
        <v>17.1416327405185</v>
      </c>
      <c r="F206" s="0" t="n">
        <v>84880</v>
      </c>
      <c r="H206" s="0" t="n">
        <v>0.7</v>
      </c>
      <c r="I206" s="0" t="n">
        <v>44812</v>
      </c>
      <c r="J206" s="95" t="n">
        <f aca="false">(F206+E206*$G$3)*(H206) / I206</f>
        <v>1.43300136497691</v>
      </c>
      <c r="K206" s="0" t="n">
        <f aca="false">E206/I206*1000</f>
        <v>0.382523269225175</v>
      </c>
      <c r="L206" s="86" t="n">
        <v>455.053723578495</v>
      </c>
      <c r="M206" s="86" t="n">
        <v>0.645</v>
      </c>
      <c r="N206" s="0" t="n">
        <v>1893</v>
      </c>
      <c r="O206" s="87" t="n">
        <f aca="false">SUM($L206:$N206)</f>
        <v>2348.6987235785</v>
      </c>
      <c r="P206" s="62" t="n">
        <v>112</v>
      </c>
      <c r="Q206" s="0" t="n">
        <f aca="false">P206*120</f>
        <v>13440</v>
      </c>
      <c r="R206" s="0" t="n">
        <v>21</v>
      </c>
      <c r="S206" s="0" t="n">
        <v>177</v>
      </c>
      <c r="T206" s="87" t="n">
        <f aca="false">((3.5 * R206 + 2.4 * S206 - 7) * 10)/1000</f>
        <v>4.913</v>
      </c>
      <c r="V206" s="0" t="n">
        <f aca="false">W206/8</f>
        <v>0.5625</v>
      </c>
      <c r="W206" s="0" t="n">
        <v>4.5</v>
      </c>
      <c r="X206" s="91" t="n">
        <f aca="false">E206/50</f>
        <v>0.342832654810371</v>
      </c>
      <c r="Y206" s="0" t="n">
        <v>1.11</v>
      </c>
      <c r="Z206" s="86" t="n">
        <v>16.45</v>
      </c>
      <c r="AA206" s="0" t="n">
        <v>58</v>
      </c>
      <c r="AB206" s="0" t="n">
        <v>22</v>
      </c>
    </row>
    <row r="207" customFormat="false" ht="15" hidden="false" customHeight="false" outlineLevel="0" collapsed="false">
      <c r="A207" s="14" t="n">
        <v>205</v>
      </c>
      <c r="B207" s="86" t="n">
        <v>8.76190476190476</v>
      </c>
      <c r="D207" s="0" t="n">
        <v>42</v>
      </c>
      <c r="E207" s="91" t="n">
        <v>28.5825115861252</v>
      </c>
      <c r="F207" s="0" t="n">
        <v>75147</v>
      </c>
      <c r="H207" s="0" t="n">
        <v>0.8</v>
      </c>
      <c r="I207" s="0" t="n">
        <v>51914</v>
      </c>
      <c r="J207" s="95" t="n">
        <f aca="false">(F207+E207*$G$3)*(H207) / I207</f>
        <v>1.33420664382556</v>
      </c>
      <c r="K207" s="0" t="n">
        <f aca="false">E207/I207*1000</f>
        <v>0.550574249453428</v>
      </c>
      <c r="L207" s="86" t="n">
        <v>740.788479980349</v>
      </c>
      <c r="M207" s="86" t="n">
        <v>0.645</v>
      </c>
      <c r="N207" s="0" t="n">
        <v>337</v>
      </c>
      <c r="O207" s="87" t="n">
        <f aca="false">SUM($L207:$N207)</f>
        <v>1078.43347998035</v>
      </c>
      <c r="P207" s="62" t="n">
        <v>116</v>
      </c>
      <c r="Q207" s="0" t="n">
        <f aca="false">P207*120</f>
        <v>13920</v>
      </c>
      <c r="R207" s="0" t="n">
        <v>21</v>
      </c>
      <c r="S207" s="0" t="n">
        <v>189</v>
      </c>
      <c r="T207" s="87" t="n">
        <f aca="false">((3.5 * R207 + 2.4 * S207 - 7) * 10)/1000</f>
        <v>5.201</v>
      </c>
      <c r="V207" s="0" t="n">
        <f aca="false">W207/8</f>
        <v>0.6375</v>
      </c>
      <c r="W207" s="0" t="n">
        <v>5.1</v>
      </c>
      <c r="X207" s="91" t="n">
        <f aca="false">E207/50</f>
        <v>0.571650231722505</v>
      </c>
      <c r="Y207" s="0" t="n">
        <v>0.611</v>
      </c>
      <c r="Z207" s="86" t="n">
        <v>8.76190476190476</v>
      </c>
      <c r="AA207" s="0" t="n">
        <v>62</v>
      </c>
      <c r="AB207" s="0" t="n">
        <v>15</v>
      </c>
    </row>
    <row r="208" customFormat="false" ht="15" hidden="false" customHeight="false" outlineLevel="0" collapsed="false">
      <c r="A208" s="14" t="n">
        <v>206</v>
      </c>
      <c r="B208" s="86" t="n">
        <v>16</v>
      </c>
      <c r="D208" s="0" t="n">
        <v>5</v>
      </c>
      <c r="E208" s="91" t="n">
        <v>1.56999673440679</v>
      </c>
      <c r="F208" s="0" t="n">
        <v>84466</v>
      </c>
      <c r="H208" s="0" t="n">
        <v>0.8</v>
      </c>
      <c r="I208" s="0" t="n">
        <v>46769</v>
      </c>
      <c r="J208" s="95" t="n">
        <f aca="false">(F208+E208*$G$3)*(H208) / I208</f>
        <v>1.45556242286579</v>
      </c>
      <c r="K208" s="0" t="n">
        <f aca="false">E208/I208*1000</f>
        <v>0.0335691747612049</v>
      </c>
      <c r="L208" s="86" t="n">
        <v>2010.36113041854</v>
      </c>
      <c r="M208" s="86" t="n">
        <v>0.645</v>
      </c>
      <c r="N208" s="0" t="n">
        <v>64</v>
      </c>
      <c r="O208" s="87" t="n">
        <f aca="false">SUM($L208:$N208)</f>
        <v>2075.00613041854</v>
      </c>
      <c r="P208" s="62" t="n">
        <v>125</v>
      </c>
      <c r="Q208" s="0" t="n">
        <f aca="false">P208*120</f>
        <v>15000</v>
      </c>
      <c r="R208" s="0" t="n">
        <v>18</v>
      </c>
      <c r="S208" s="0" t="n">
        <v>162</v>
      </c>
      <c r="T208" s="87" t="n">
        <f aca="false">((3.5 * R208 + 2.4 * S208 - 7) * 10)/1000</f>
        <v>4.448</v>
      </c>
      <c r="V208" s="0" t="n">
        <f aca="false">W208/8</f>
        <v>0.85</v>
      </c>
      <c r="W208" s="0" t="n">
        <v>6.8</v>
      </c>
      <c r="X208" s="91" t="n">
        <f aca="false">E208/50</f>
        <v>0.0313999346881359</v>
      </c>
      <c r="Y208" s="0" t="n">
        <v>0.612</v>
      </c>
      <c r="Z208" s="86" t="n">
        <v>16</v>
      </c>
      <c r="AA208" s="0" t="n">
        <v>63</v>
      </c>
      <c r="AB208" s="0" t="n">
        <v>18</v>
      </c>
    </row>
    <row r="209" customFormat="false" ht="15" hidden="false" customHeight="false" outlineLevel="0" collapsed="false">
      <c r="A209" s="14" t="n">
        <v>207</v>
      </c>
      <c r="B209" s="86" t="n">
        <v>2.5</v>
      </c>
      <c r="D209" s="0" t="n">
        <v>-2</v>
      </c>
      <c r="E209" s="91" t="n">
        <v>-43.0292598967297</v>
      </c>
      <c r="F209" s="0" t="n">
        <v>77908</v>
      </c>
      <c r="H209" s="0" t="n">
        <v>0.5</v>
      </c>
      <c r="I209" s="0" t="n">
        <v>41786</v>
      </c>
      <c r="J209" s="95" t="n">
        <f aca="false">(F209+E209*$G$3)*(H209) / I209</f>
        <v>0.726275499465229</v>
      </c>
      <c r="K209" s="0" t="n">
        <f aca="false">E209/I209*1000</f>
        <v>-1.02975302485832</v>
      </c>
      <c r="L209" s="86" t="n">
        <v>1066.63596607986</v>
      </c>
      <c r="M209" s="86" t="n">
        <v>0.645</v>
      </c>
      <c r="N209" s="0" t="n">
        <v>1893</v>
      </c>
      <c r="O209" s="87" t="n">
        <f aca="false">SUM($L209:$N209)</f>
        <v>2960.28096607986</v>
      </c>
      <c r="P209" s="62" t="n">
        <v>118</v>
      </c>
      <c r="Q209" s="0" t="n">
        <f aca="false">P209*120</f>
        <v>14160</v>
      </c>
      <c r="R209" s="0" t="n">
        <v>18</v>
      </c>
      <c r="S209" s="0" t="n">
        <v>191</v>
      </c>
      <c r="T209" s="87" t="n">
        <f aca="false">((3.5 * R209 + 2.4 * S209 - 7) * 10)/1000</f>
        <v>5.144</v>
      </c>
      <c r="V209" s="0" t="n">
        <f aca="false">W209/8</f>
        <v>0.7375</v>
      </c>
      <c r="W209" s="0" t="n">
        <v>5.9</v>
      </c>
      <c r="X209" s="91" t="n">
        <f aca="false">E209/50</f>
        <v>-0.860585197934595</v>
      </c>
      <c r="Y209" s="0" t="n">
        <v>0.944</v>
      </c>
      <c r="Z209" s="86" t="n">
        <v>2.5</v>
      </c>
      <c r="AA209" s="0" t="n">
        <v>41</v>
      </c>
      <c r="AB209" s="0" t="n">
        <v>18</v>
      </c>
    </row>
    <row r="210" customFormat="false" ht="15" hidden="false" customHeight="false" outlineLevel="0" collapsed="false">
      <c r="A210" s="14" t="n">
        <v>208</v>
      </c>
      <c r="B210" s="86" t="n">
        <v>2.5</v>
      </c>
      <c r="D210" s="0" t="n">
        <v>82</v>
      </c>
      <c r="E210" s="91" t="n">
        <v>190.697674418605</v>
      </c>
      <c r="F210" s="0" t="n">
        <v>75919</v>
      </c>
      <c r="H210" s="0" t="n">
        <v>0.5</v>
      </c>
      <c r="I210" s="0" t="n">
        <v>46672</v>
      </c>
      <c r="J210" s="95" t="n">
        <f aca="false">(F210+E210*$G$3)*(H210) / I210</f>
        <v>1.6305072609642</v>
      </c>
      <c r="K210" s="0" t="n">
        <f aca="false">E210/I210*1000</f>
        <v>4.08591177619568</v>
      </c>
      <c r="L210" s="86" t="n">
        <v>537.851890497815</v>
      </c>
      <c r="M210" s="86" t="n">
        <v>0.645</v>
      </c>
      <c r="N210" s="0" t="n">
        <v>60</v>
      </c>
      <c r="O210" s="87" t="n">
        <f aca="false">SUM($L210:$N210)</f>
        <v>598.496890497815</v>
      </c>
      <c r="P210" s="62" t="n">
        <v>119</v>
      </c>
      <c r="Q210" s="0" t="n">
        <f aca="false">P210*120</f>
        <v>14280</v>
      </c>
      <c r="R210" s="0" t="n">
        <v>22</v>
      </c>
      <c r="S210" s="0" t="n">
        <v>168</v>
      </c>
      <c r="T210" s="87" t="n">
        <f aca="false">((3.5 * R210 + 2.4 * S210 - 7) * 10)/1000</f>
        <v>4.732</v>
      </c>
      <c r="V210" s="0" t="n">
        <f aca="false">W210/8</f>
        <v>0.8125</v>
      </c>
      <c r="W210" s="0" t="n">
        <v>6.5</v>
      </c>
      <c r="X210" s="91" t="n">
        <f aca="false">E210/50</f>
        <v>3.81395348837209</v>
      </c>
      <c r="Y210" s="0" t="n">
        <v>0.6</v>
      </c>
      <c r="Z210" s="86" t="n">
        <v>2.5</v>
      </c>
      <c r="AA210" s="0" t="n">
        <v>57</v>
      </c>
      <c r="AB210" s="0" t="n">
        <v>17</v>
      </c>
    </row>
    <row r="211" customFormat="false" ht="15" hidden="false" customHeight="false" outlineLevel="0" collapsed="false">
      <c r="A211" s="14" t="n">
        <v>209</v>
      </c>
      <c r="B211" s="86" t="n">
        <v>2.91666666666667</v>
      </c>
      <c r="D211" s="0" t="n">
        <v>66</v>
      </c>
      <c r="E211" s="91" t="n">
        <v>178.692297279004</v>
      </c>
      <c r="F211" s="0" t="n">
        <v>83270</v>
      </c>
      <c r="H211" s="0" t="n">
        <v>0.7</v>
      </c>
      <c r="I211" s="0" t="n">
        <v>56593</v>
      </c>
      <c r="J211" s="95" t="n">
        <f aca="false">(F211+E211*$G$3)*(H211) / I211</f>
        <v>1.91406787479231</v>
      </c>
      <c r="K211" s="0" t="n">
        <f aca="false">E211/I211*1000</f>
        <v>3.157498229092</v>
      </c>
      <c r="L211" s="86" t="n">
        <v>828.590735294118</v>
      </c>
      <c r="M211" s="86" t="n">
        <v>0.645</v>
      </c>
      <c r="N211" s="0" t="n">
        <v>376</v>
      </c>
      <c r="O211" s="87" t="n">
        <f aca="false">SUM($L211:$N211)</f>
        <v>1205.23573529412</v>
      </c>
      <c r="P211" s="62" t="n">
        <v>123</v>
      </c>
      <c r="Q211" s="0" t="n">
        <f aca="false">P211*120</f>
        <v>14760</v>
      </c>
      <c r="R211" s="0" t="n">
        <v>17</v>
      </c>
      <c r="S211" s="0" t="n">
        <v>164</v>
      </c>
      <c r="T211" s="87" t="n">
        <f aca="false">((3.5 * R211 + 2.4 * S211 - 7) * 10)/1000</f>
        <v>4.461</v>
      </c>
      <c r="V211" s="0" t="n">
        <f aca="false">W211/8</f>
        <v>0.9</v>
      </c>
      <c r="W211" s="0" t="n">
        <v>7.2</v>
      </c>
      <c r="X211" s="91" t="n">
        <f aca="false">E211/50</f>
        <v>3.57384594558007</v>
      </c>
      <c r="Y211" s="0" t="n">
        <v>0.585</v>
      </c>
      <c r="Z211" s="86" t="n">
        <v>2.91666666666667</v>
      </c>
      <c r="AA211" s="0" t="n">
        <v>52</v>
      </c>
      <c r="AB211" s="0" t="n">
        <v>15</v>
      </c>
    </row>
    <row r="212" customFormat="false" ht="15" hidden="false" customHeight="false" outlineLevel="0" collapsed="false">
      <c r="A212" s="14" t="n">
        <v>210</v>
      </c>
      <c r="B212" s="86" t="n">
        <v>7.85714285714286</v>
      </c>
      <c r="D212" s="0" t="n">
        <v>99</v>
      </c>
      <c r="E212" s="91" t="n">
        <v>35.8290627985755</v>
      </c>
      <c r="F212" s="0" t="n">
        <v>84698</v>
      </c>
      <c r="H212" s="0" t="n">
        <v>0.5</v>
      </c>
      <c r="I212" s="0" t="n">
        <v>55886</v>
      </c>
      <c r="J212" s="95" t="n">
        <f aca="false">(F212+E212*$G$3)*(H212) / I212</f>
        <v>0.885996717598595</v>
      </c>
      <c r="K212" s="0" t="n">
        <f aca="false">E212/I212*1000</f>
        <v>0.641109809229065</v>
      </c>
      <c r="L212" s="86" t="n">
        <v>469.075577421615</v>
      </c>
      <c r="M212" s="86" t="n">
        <v>0.645</v>
      </c>
      <c r="N212" s="0" t="n">
        <v>354</v>
      </c>
      <c r="O212" s="87" t="n">
        <f aca="false">SUM($L212:$N212)</f>
        <v>823.720577421615</v>
      </c>
      <c r="P212" s="62" t="n">
        <v>118</v>
      </c>
      <c r="Q212" s="0" t="n">
        <f aca="false">P212*120</f>
        <v>14160</v>
      </c>
      <c r="R212" s="0" t="n">
        <v>22</v>
      </c>
      <c r="S212" s="0" t="n">
        <v>172</v>
      </c>
      <c r="T212" s="87" t="n">
        <f aca="false">((3.5 * R212 + 2.4 * S212 - 7) * 10)/1000</f>
        <v>4.828</v>
      </c>
      <c r="V212" s="0" t="n">
        <f aca="false">W212/8</f>
        <v>0.4625</v>
      </c>
      <c r="W212" s="0" t="n">
        <v>3.7</v>
      </c>
      <c r="X212" s="91" t="n">
        <f aca="false">E212/50</f>
        <v>0.716581255971511</v>
      </c>
      <c r="Y212" s="0" t="n">
        <v>1.224</v>
      </c>
      <c r="Z212" s="86" t="n">
        <v>7.85714285714286</v>
      </c>
      <c r="AA212" s="0" t="n">
        <v>45</v>
      </c>
      <c r="AB212" s="0" t="n">
        <v>20</v>
      </c>
    </row>
    <row r="213" customFormat="false" ht="15" hidden="false" customHeight="false" outlineLevel="0" collapsed="false">
      <c r="A213" s="14" t="n">
        <v>211</v>
      </c>
      <c r="B213" s="86" t="n">
        <v>8.8</v>
      </c>
      <c r="D213" s="0" t="n">
        <v>70</v>
      </c>
      <c r="E213" s="91" t="n">
        <v>27.1950271950272</v>
      </c>
      <c r="F213" s="0" t="n">
        <v>79896</v>
      </c>
      <c r="H213" s="0" t="n">
        <v>0.8</v>
      </c>
      <c r="I213" s="0" t="n">
        <v>46022</v>
      </c>
      <c r="J213" s="95" t="n">
        <f aca="false">(F213+E213*$G$3)*(H213) / I213</f>
        <v>1.57792379084804</v>
      </c>
      <c r="K213" s="0" t="n">
        <f aca="false">E213/I213*1000</f>
        <v>0.590913632502438</v>
      </c>
      <c r="L213" s="86" t="n">
        <v>586.053661719981</v>
      </c>
      <c r="M213" s="86" t="n">
        <v>0.645</v>
      </c>
      <c r="N213" s="0" t="n">
        <v>50</v>
      </c>
      <c r="O213" s="87" t="n">
        <f aca="false">SUM($L213:$N213)</f>
        <v>636.698661719981</v>
      </c>
      <c r="P213" s="62" t="n">
        <v>116</v>
      </c>
      <c r="Q213" s="0" t="n">
        <f aca="false">P213*120</f>
        <v>13920</v>
      </c>
      <c r="R213" s="0" t="n">
        <v>20</v>
      </c>
      <c r="S213" s="0" t="n">
        <v>184</v>
      </c>
      <c r="T213" s="87" t="n">
        <f aca="false">((3.5 * R213 + 2.4 * S213 - 7) * 10)/1000</f>
        <v>5.046</v>
      </c>
      <c r="V213" s="0" t="n">
        <f aca="false">W213/8</f>
        <v>0.7625</v>
      </c>
      <c r="W213" s="0" t="n">
        <v>6.1</v>
      </c>
      <c r="X213" s="91" t="n">
        <f aca="false">E213/50</f>
        <v>0.543900543900544</v>
      </c>
      <c r="Y213" s="0" t="n">
        <v>0.726</v>
      </c>
      <c r="Z213" s="86" t="n">
        <v>8.8</v>
      </c>
      <c r="AA213" s="0" t="n">
        <v>47</v>
      </c>
      <c r="AB213" s="0" t="n">
        <v>16</v>
      </c>
    </row>
    <row r="214" customFormat="false" ht="15" hidden="false" customHeight="false" outlineLevel="0" collapsed="false">
      <c r="A214" s="14" t="n">
        <v>212</v>
      </c>
      <c r="B214" s="86" t="n">
        <v>8.92857142857143</v>
      </c>
      <c r="D214" s="0" t="n">
        <v>56</v>
      </c>
      <c r="E214" s="91" t="n">
        <v>13.7776290668609</v>
      </c>
      <c r="F214" s="0" t="n">
        <v>83721</v>
      </c>
      <c r="H214" s="0" t="n">
        <v>0.5</v>
      </c>
      <c r="I214" s="0" t="n">
        <v>60019</v>
      </c>
      <c r="J214" s="95" t="n">
        <f aca="false">(F214+E214*$G$3)*(H214) / I214</f>
        <v>0.743365031296292</v>
      </c>
      <c r="K214" s="0" t="n">
        <f aca="false">E214/I214*1000</f>
        <v>0.229554458869039</v>
      </c>
      <c r="L214" s="86" t="n">
        <v>986.504543246698</v>
      </c>
      <c r="M214" s="86" t="n">
        <v>0.645</v>
      </c>
      <c r="N214" s="0" t="n">
        <v>1893</v>
      </c>
      <c r="O214" s="87" t="n">
        <f aca="false">SUM($L214:$N214)</f>
        <v>2880.1495432467</v>
      </c>
      <c r="P214" s="62" t="n">
        <v>119</v>
      </c>
      <c r="Q214" s="0" t="n">
        <f aca="false">P214*120</f>
        <v>14280</v>
      </c>
      <c r="R214" s="0" t="n">
        <v>17</v>
      </c>
      <c r="S214" s="0" t="n">
        <v>197</v>
      </c>
      <c r="T214" s="87" t="n">
        <f aca="false">((3.5 * R214 + 2.4 * S214 - 7) * 10)/1000</f>
        <v>5.253</v>
      </c>
      <c r="V214" s="0" t="n">
        <f aca="false">W214/8</f>
        <v>0.625</v>
      </c>
      <c r="W214" s="0" t="n">
        <v>5</v>
      </c>
      <c r="X214" s="91" t="n">
        <f aca="false">E214/50</f>
        <v>0.275552581337217</v>
      </c>
      <c r="Y214" s="0" t="n">
        <v>0.676</v>
      </c>
      <c r="Z214" s="86" t="n">
        <v>8.92857142857143</v>
      </c>
      <c r="AA214" s="0" t="n">
        <v>56</v>
      </c>
      <c r="AB214" s="0" t="n">
        <v>15</v>
      </c>
    </row>
    <row r="215" customFormat="false" ht="15" hidden="false" customHeight="false" outlineLevel="0" collapsed="false">
      <c r="A215" s="14" t="n">
        <v>213</v>
      </c>
      <c r="B215" s="86" t="n">
        <v>3.65384615384615</v>
      </c>
      <c r="D215" s="0" t="n">
        <v>-3</v>
      </c>
      <c r="E215" s="91" t="n">
        <v>-2.23181074244904</v>
      </c>
      <c r="F215" s="0" t="n">
        <v>76716</v>
      </c>
      <c r="H215" s="0" t="n">
        <v>0.5</v>
      </c>
      <c r="I215" s="0" t="n">
        <v>52510</v>
      </c>
      <c r="J215" s="95" t="n">
        <f aca="false">(F215+E215*$G$3)*(H215) / I215</f>
        <v>0.721988913569038</v>
      </c>
      <c r="K215" s="0" t="n">
        <f aca="false">E215/I215*1000</f>
        <v>-0.0425025850780621</v>
      </c>
      <c r="L215" s="86" t="n">
        <v>96.4020746694322</v>
      </c>
      <c r="M215" s="86" t="n">
        <v>0.645</v>
      </c>
      <c r="N215" s="0" t="n">
        <v>53</v>
      </c>
      <c r="O215" s="87" t="n">
        <f aca="false">SUM($L215:$N215)</f>
        <v>150.047074669432</v>
      </c>
      <c r="P215" s="62" t="n">
        <v>116</v>
      </c>
      <c r="Q215" s="0" t="n">
        <f aca="false">P215*120</f>
        <v>13920</v>
      </c>
      <c r="R215" s="0" t="n">
        <v>19</v>
      </c>
      <c r="S215" s="0" t="n">
        <v>200</v>
      </c>
      <c r="T215" s="87" t="n">
        <f aca="false">((3.5 * R215 + 2.4 * S215 - 7) * 10)/1000</f>
        <v>5.395</v>
      </c>
      <c r="V215" s="0" t="n">
        <f aca="false">W215/8</f>
        <v>0.875</v>
      </c>
      <c r="W215" s="0" t="n">
        <v>7</v>
      </c>
      <c r="X215" s="91" t="n">
        <f aca="false">E215/50</f>
        <v>-0.0446362148489808</v>
      </c>
      <c r="Y215" s="0" t="n">
        <v>0.47</v>
      </c>
      <c r="Z215" s="86" t="n">
        <v>3.65384615384615</v>
      </c>
      <c r="AA215" s="0" t="n">
        <v>45</v>
      </c>
      <c r="AB215" s="0" t="n">
        <v>21</v>
      </c>
    </row>
    <row r="216" customFormat="false" ht="15" hidden="false" customHeight="false" outlineLevel="0" collapsed="false">
      <c r="A216" s="14" t="n">
        <v>214</v>
      </c>
      <c r="B216" s="86" t="n">
        <v>2.86363636363636</v>
      </c>
      <c r="D216" s="0" t="n">
        <v>94</v>
      </c>
      <c r="E216" s="91" t="n">
        <v>538.373424971363</v>
      </c>
      <c r="F216" s="0" t="n">
        <v>75958</v>
      </c>
      <c r="H216" s="0" t="n">
        <v>0.7</v>
      </c>
      <c r="I216" s="0" t="n">
        <v>43946</v>
      </c>
      <c r="J216" s="95" t="n">
        <f aca="false">(F216+E216*$G$3)*(H216) / I216</f>
        <v>4.64013013680384</v>
      </c>
      <c r="K216" s="0" t="n">
        <f aca="false">E216/I216*1000</f>
        <v>12.2507947246931</v>
      </c>
      <c r="L216" s="86" t="n">
        <v>348.988490842491</v>
      </c>
      <c r="M216" s="86" t="n">
        <v>0.645</v>
      </c>
      <c r="N216" s="0" t="n">
        <v>393</v>
      </c>
      <c r="O216" s="87" t="n">
        <f aca="false">SUM($L216:$N216)</f>
        <v>742.633490842491</v>
      </c>
      <c r="P216" s="62" t="n">
        <v>121</v>
      </c>
      <c r="Q216" s="0" t="n">
        <f aca="false">P216*120</f>
        <v>14520</v>
      </c>
      <c r="R216" s="0" t="n">
        <v>17</v>
      </c>
      <c r="S216" s="0" t="n">
        <v>168</v>
      </c>
      <c r="T216" s="87" t="n">
        <f aca="false">((3.5 * R216 + 2.4 * S216 - 7) * 10)/1000</f>
        <v>4.557</v>
      </c>
      <c r="V216" s="0" t="n">
        <f aca="false">W216/8</f>
        <v>0.925</v>
      </c>
      <c r="W216" s="0" t="n">
        <v>7.4</v>
      </c>
      <c r="X216" s="91" t="n">
        <f aca="false">E216/50</f>
        <v>10.7674684994273</v>
      </c>
      <c r="Y216" s="0" t="n">
        <v>0.72</v>
      </c>
      <c r="Z216" s="86" t="n">
        <v>2.86363636363636</v>
      </c>
      <c r="AA216" s="0" t="n">
        <v>61</v>
      </c>
      <c r="AB216" s="0" t="n">
        <v>25</v>
      </c>
    </row>
    <row r="217" customFormat="false" ht="15" hidden="false" customHeight="false" outlineLevel="0" collapsed="false">
      <c r="A217" s="14" t="n">
        <v>215</v>
      </c>
      <c r="B217" s="86" t="n">
        <v>6.08695652173913</v>
      </c>
      <c r="D217" s="0" t="n">
        <v>70</v>
      </c>
      <c r="E217" s="91" t="n">
        <v>59.4358686976752</v>
      </c>
      <c r="F217" s="0" t="n">
        <v>83336</v>
      </c>
      <c r="H217" s="0" t="n">
        <v>0.7</v>
      </c>
      <c r="I217" s="0" t="n">
        <v>49091</v>
      </c>
      <c r="J217" s="95" t="n">
        <f aca="false">(F217+E217*$G$3)*(H217) / I217</f>
        <v>1.52731138569899</v>
      </c>
      <c r="K217" s="0" t="n">
        <f aca="false">E217/I217*1000</f>
        <v>1.21072841656669</v>
      </c>
      <c r="L217" s="86" t="n">
        <v>165.1349452902</v>
      </c>
      <c r="M217" s="86" t="n">
        <v>0.645</v>
      </c>
      <c r="N217" s="0" t="n">
        <v>56</v>
      </c>
      <c r="O217" s="87" t="n">
        <f aca="false">SUM($L217:$N217)</f>
        <v>221.7799452902</v>
      </c>
      <c r="P217" s="62" t="n">
        <v>125</v>
      </c>
      <c r="Q217" s="0" t="n">
        <f aca="false">P217*120</f>
        <v>15000</v>
      </c>
      <c r="R217" s="0" t="n">
        <v>20</v>
      </c>
      <c r="S217" s="0" t="n">
        <v>187</v>
      </c>
      <c r="T217" s="87" t="n">
        <f aca="false">((3.5 * R217 + 2.4 * S217 - 7) * 10)/1000</f>
        <v>5.118</v>
      </c>
      <c r="V217" s="0" t="n">
        <f aca="false">W217/8</f>
        <v>0.9375</v>
      </c>
      <c r="W217" s="0" t="n">
        <v>7.5</v>
      </c>
      <c r="X217" s="91" t="n">
        <f aca="false">E217/50</f>
        <v>1.1887173739535</v>
      </c>
      <c r="Y217" s="0" t="n">
        <v>0.546</v>
      </c>
      <c r="Z217" s="86" t="n">
        <v>6.08695652173913</v>
      </c>
      <c r="AA217" s="0" t="n">
        <v>64</v>
      </c>
      <c r="AB217" s="0" t="n">
        <v>24</v>
      </c>
    </row>
    <row r="218" customFormat="false" ht="15" hidden="false" customHeight="false" outlineLevel="0" collapsed="false">
      <c r="A218" s="14" t="n">
        <v>216</v>
      </c>
      <c r="B218" s="86" t="n">
        <v>3.85714285714286</v>
      </c>
      <c r="D218" s="0" t="n">
        <v>56</v>
      </c>
      <c r="E218" s="91" t="n">
        <v>54.7195622435021</v>
      </c>
      <c r="F218" s="0" t="n">
        <v>75235</v>
      </c>
      <c r="H218" s="0" t="n">
        <v>0.6</v>
      </c>
      <c r="I218" s="0" t="n">
        <v>42011</v>
      </c>
      <c r="J218" s="95" t="n">
        <f aca="false">(F218+E218*$G$3)*(H218) / I218</f>
        <v>1.38710563753399</v>
      </c>
      <c r="K218" s="0" t="n">
        <f aca="false">E218/I218*1000</f>
        <v>1.30250558766756</v>
      </c>
      <c r="L218" s="86" t="n">
        <v>204.451092346616</v>
      </c>
      <c r="M218" s="86" t="n">
        <v>0.645</v>
      </c>
      <c r="N218" s="0" t="n">
        <v>421</v>
      </c>
      <c r="O218" s="87" t="n">
        <f aca="false">SUM($L218:$N218)</f>
        <v>626.096092346616</v>
      </c>
      <c r="P218" s="62" t="n">
        <v>114</v>
      </c>
      <c r="Q218" s="0" t="n">
        <f aca="false">P218*120</f>
        <v>13680</v>
      </c>
      <c r="R218" s="0" t="n">
        <v>20</v>
      </c>
      <c r="S218" s="0" t="n">
        <v>160</v>
      </c>
      <c r="T218" s="87" t="n">
        <f aca="false">((3.5 * R218 + 2.4 * S218 - 7) * 10)/1000</f>
        <v>4.47</v>
      </c>
      <c r="V218" s="0" t="n">
        <f aca="false">W218/8</f>
        <v>0.45</v>
      </c>
      <c r="W218" s="0" t="n">
        <v>3.6</v>
      </c>
      <c r="X218" s="91" t="n">
        <f aca="false">E218/50</f>
        <v>1.09439124487004</v>
      </c>
      <c r="Y218" s="0" t="n">
        <v>0.61</v>
      </c>
      <c r="Z218" s="86" t="n">
        <v>3.85714285714286</v>
      </c>
      <c r="AA218" s="0" t="n">
        <v>40</v>
      </c>
      <c r="AB218" s="0" t="n">
        <v>16</v>
      </c>
    </row>
    <row r="219" customFormat="false" ht="15" hidden="false" customHeight="false" outlineLevel="0" collapsed="false">
      <c r="A219" s="14" t="n">
        <v>217</v>
      </c>
      <c r="B219" s="86" t="n">
        <v>11.8461538461538</v>
      </c>
      <c r="D219" s="0" t="n">
        <v>20</v>
      </c>
      <c r="E219" s="91" t="n">
        <v>5.95124738145115</v>
      </c>
      <c r="F219" s="0" t="n">
        <v>83164</v>
      </c>
      <c r="H219" s="0" t="n">
        <v>0.7</v>
      </c>
      <c r="I219" s="0" t="n">
        <v>44975</v>
      </c>
      <c r="J219" s="95" t="n">
        <f aca="false">(F219+E219*$G$3)*(H219) / I219</f>
        <v>1.33143189031254</v>
      </c>
      <c r="K219" s="0" t="n">
        <f aca="false">E219/I219*1000</f>
        <v>0.132323454840493</v>
      </c>
      <c r="L219" s="86" t="n">
        <v>226.215958161635</v>
      </c>
      <c r="M219" s="86" t="n">
        <v>0.645</v>
      </c>
      <c r="N219" s="0" t="n">
        <v>77</v>
      </c>
      <c r="O219" s="87" t="n">
        <f aca="false">SUM($L219:$N219)</f>
        <v>303.860958161635</v>
      </c>
      <c r="P219" s="62" t="n">
        <v>111</v>
      </c>
      <c r="Q219" s="0" t="n">
        <f aca="false">P219*120</f>
        <v>13320</v>
      </c>
      <c r="R219" s="0" t="n">
        <v>22</v>
      </c>
      <c r="S219" s="0" t="n">
        <v>196</v>
      </c>
      <c r="T219" s="87" t="n">
        <f aca="false">((3.5 * R219 + 2.4 * S219 - 7) * 10)/1000</f>
        <v>5.404</v>
      </c>
      <c r="V219" s="0" t="n">
        <f aca="false">W219/8</f>
        <v>0.6875</v>
      </c>
      <c r="W219" s="0" t="n">
        <v>5.5</v>
      </c>
      <c r="X219" s="91" t="n">
        <f aca="false">E219/50</f>
        <v>0.119024947629023</v>
      </c>
      <c r="Y219" s="0" t="n">
        <v>0.624</v>
      </c>
      <c r="Z219" s="86" t="n">
        <v>11.8461538461538</v>
      </c>
      <c r="AA219" s="0" t="n">
        <v>58</v>
      </c>
      <c r="AB219" s="0" t="n">
        <v>22</v>
      </c>
    </row>
    <row r="220" customFormat="false" ht="15" hidden="false" customHeight="false" outlineLevel="0" collapsed="false">
      <c r="A220" s="14" t="n">
        <v>218</v>
      </c>
      <c r="B220" s="86" t="n">
        <v>17.6551724137931</v>
      </c>
      <c r="D220" s="0" t="n">
        <v>32</v>
      </c>
      <c r="E220" s="91" t="n">
        <v>5.93558774375326</v>
      </c>
      <c r="F220" s="0" t="n">
        <v>81845</v>
      </c>
      <c r="H220" s="0" t="n">
        <v>0.8</v>
      </c>
      <c r="I220" s="0" t="n">
        <v>57430</v>
      </c>
      <c r="J220" s="95" t="n">
        <f aca="false">(F220+E220*$G$3)*(H220) / I220</f>
        <v>1.17317409155495</v>
      </c>
      <c r="K220" s="0" t="n">
        <f aca="false">E220/I220*1000</f>
        <v>0.103353434507283</v>
      </c>
      <c r="L220" s="86" t="n">
        <v>414.432389715608</v>
      </c>
      <c r="M220" s="86" t="n">
        <v>0.645</v>
      </c>
      <c r="N220" s="0" t="n">
        <v>308</v>
      </c>
      <c r="O220" s="87" t="n">
        <f aca="false">SUM($L220:$N220)</f>
        <v>723.077389715608</v>
      </c>
      <c r="P220" s="62" t="n">
        <v>117</v>
      </c>
      <c r="Q220" s="0" t="n">
        <f aca="false">P220*120</f>
        <v>14040</v>
      </c>
      <c r="R220" s="0" t="n">
        <v>18</v>
      </c>
      <c r="S220" s="0" t="n">
        <v>183</v>
      </c>
      <c r="T220" s="87" t="n">
        <f aca="false">((3.5 * R220 + 2.4 * S220 - 7) * 10)/1000</f>
        <v>4.952</v>
      </c>
      <c r="V220" s="0" t="n">
        <f aca="false">W220/8</f>
        <v>0.5875</v>
      </c>
      <c r="W220" s="0" t="n">
        <v>4.7</v>
      </c>
      <c r="X220" s="91" t="n">
        <f aca="false">E220/50</f>
        <v>0.118711754875065</v>
      </c>
      <c r="Y220" s="0" t="n">
        <v>0.603</v>
      </c>
      <c r="Z220" s="86" t="n">
        <v>17.6551724137931</v>
      </c>
      <c r="AA220" s="0" t="n">
        <v>45</v>
      </c>
      <c r="AB220" s="0" t="n">
        <v>18</v>
      </c>
    </row>
    <row r="221" customFormat="false" ht="15" hidden="false" customHeight="false" outlineLevel="0" collapsed="false">
      <c r="A221" s="14" t="n">
        <v>219</v>
      </c>
      <c r="B221" s="86" t="n">
        <v>4.375</v>
      </c>
      <c r="D221" s="0" t="n">
        <v>37</v>
      </c>
      <c r="E221" s="91" t="n">
        <v>42.9463518815145</v>
      </c>
      <c r="F221" s="0" t="n">
        <v>75888</v>
      </c>
      <c r="H221" s="0" t="n">
        <v>0.5</v>
      </c>
      <c r="I221" s="0" t="n">
        <v>62720</v>
      </c>
      <c r="J221" s="95" t="n">
        <f aca="false">(F221+E221*$G$3)*(H221) / I221</f>
        <v>0.741920764928299</v>
      </c>
      <c r="K221" s="0" t="n">
        <f aca="false">E221/I221*1000</f>
        <v>0.684731375661902</v>
      </c>
      <c r="L221" s="86" t="n">
        <v>1188.68729965305</v>
      </c>
      <c r="M221" s="86" t="n">
        <v>0.645</v>
      </c>
      <c r="N221" s="0" t="n">
        <v>218</v>
      </c>
      <c r="O221" s="87" t="n">
        <f aca="false">SUM($L221:$N221)</f>
        <v>1407.33229965305</v>
      </c>
      <c r="P221" s="62" t="n">
        <v>113</v>
      </c>
      <c r="Q221" s="0" t="n">
        <f aca="false">P221*120</f>
        <v>13560</v>
      </c>
      <c r="R221" s="0" t="n">
        <v>22</v>
      </c>
      <c r="S221" s="0" t="n">
        <v>168</v>
      </c>
      <c r="T221" s="87" t="n">
        <f aca="false">((3.5 * R221 + 2.4 * S221 - 7) * 10)/1000</f>
        <v>4.732</v>
      </c>
      <c r="V221" s="0" t="n">
        <f aca="false">W221/8</f>
        <v>0.9</v>
      </c>
      <c r="W221" s="0" t="n">
        <v>7.2</v>
      </c>
      <c r="X221" s="91" t="n">
        <f aca="false">E221/50</f>
        <v>0.85892703763029</v>
      </c>
      <c r="Y221" s="0" t="n">
        <v>1.062</v>
      </c>
      <c r="Z221" s="86" t="n">
        <v>4.375</v>
      </c>
      <c r="AA221" s="0" t="n">
        <v>43</v>
      </c>
      <c r="AB221" s="0" t="n">
        <v>17</v>
      </c>
    </row>
    <row r="222" customFormat="false" ht="15" hidden="false" customHeight="false" outlineLevel="0" collapsed="false">
      <c r="A222" s="14" t="n">
        <v>220</v>
      </c>
      <c r="B222" s="86" t="n">
        <v>12.1904761904762</v>
      </c>
      <c r="D222" s="0" t="n">
        <v>28</v>
      </c>
      <c r="E222" s="91" t="n">
        <v>10.2406554019457</v>
      </c>
      <c r="F222" s="0" t="n">
        <v>82894</v>
      </c>
      <c r="H222" s="0" t="n">
        <v>0.8</v>
      </c>
      <c r="I222" s="0" t="n">
        <v>40537</v>
      </c>
      <c r="J222" s="95" t="n">
        <f aca="false">(F222+E222*$G$3)*(H222) / I222</f>
        <v>1.71675777015128</v>
      </c>
      <c r="K222" s="0" t="n">
        <f aca="false">E222/I222*1000</f>
        <v>0.25262489582223</v>
      </c>
      <c r="L222" s="86" t="n">
        <v>336.572403507819</v>
      </c>
      <c r="M222" s="86" t="n">
        <v>0.645</v>
      </c>
      <c r="N222" s="0" t="n">
        <v>74</v>
      </c>
      <c r="O222" s="87" t="n">
        <f aca="false">SUM($L222:$N222)</f>
        <v>411.217403507819</v>
      </c>
      <c r="P222" s="62" t="n">
        <v>115</v>
      </c>
      <c r="Q222" s="0" t="n">
        <f aca="false">P222*120</f>
        <v>13800</v>
      </c>
      <c r="R222" s="0" t="n">
        <v>21</v>
      </c>
      <c r="S222" s="0" t="n">
        <v>166</v>
      </c>
      <c r="T222" s="87" t="n">
        <f aca="false">((3.5 * R222 + 2.4 * S222 - 7) * 10)/1000</f>
        <v>4.649</v>
      </c>
      <c r="V222" s="0" t="n">
        <f aca="false">W222/8</f>
        <v>0.475</v>
      </c>
      <c r="W222" s="0" t="n">
        <v>3.8</v>
      </c>
      <c r="X222" s="91" t="n">
        <f aca="false">E222/50</f>
        <v>0.204813108038915</v>
      </c>
      <c r="Y222" s="0" t="n">
        <v>0.41</v>
      </c>
      <c r="Z222" s="86" t="n">
        <v>12.1904761904762</v>
      </c>
      <c r="AA222" s="0" t="n">
        <v>63</v>
      </c>
      <c r="AB222" s="0" t="n">
        <v>18</v>
      </c>
    </row>
    <row r="223" customFormat="false" ht="15" hidden="false" customHeight="false" outlineLevel="0" collapsed="false">
      <c r="A223" s="14" t="n">
        <v>221</v>
      </c>
      <c r="B223" s="86" t="n">
        <v>8.4</v>
      </c>
      <c r="D223" s="0" t="n">
        <v>59</v>
      </c>
      <c r="E223" s="91" t="n">
        <v>19.2012288786482</v>
      </c>
      <c r="F223" s="0" t="n">
        <v>83398</v>
      </c>
      <c r="H223" s="0" t="n">
        <v>0.6</v>
      </c>
      <c r="I223" s="0" t="n">
        <v>56664</v>
      </c>
      <c r="J223" s="95" t="n">
        <f aca="false">(F223+E223*$G$3)*(H223) / I223</f>
        <v>0.964405882586397</v>
      </c>
      <c r="K223" s="0" t="n">
        <f aca="false">E223/I223*1000</f>
        <v>0.338861161913176</v>
      </c>
      <c r="L223" s="86" t="n">
        <v>1155.80387027915</v>
      </c>
      <c r="M223" s="86" t="n">
        <v>0.645</v>
      </c>
      <c r="N223" s="0" t="n">
        <v>261</v>
      </c>
      <c r="O223" s="87" t="n">
        <f aca="false">SUM($L223:$N223)</f>
        <v>1417.44887027915</v>
      </c>
      <c r="P223" s="62" t="n">
        <v>121</v>
      </c>
      <c r="Q223" s="0" t="n">
        <f aca="false">P223*120</f>
        <v>14520</v>
      </c>
      <c r="R223" s="0" t="n">
        <v>20</v>
      </c>
      <c r="S223" s="0" t="n">
        <v>195</v>
      </c>
      <c r="T223" s="87" t="n">
        <f aca="false">((3.5 * R223 + 2.4 * S223 - 7) * 10)/1000</f>
        <v>5.31</v>
      </c>
      <c r="V223" s="0" t="n">
        <f aca="false">W223/8</f>
        <v>0.475</v>
      </c>
      <c r="W223" s="0" t="n">
        <v>3.8</v>
      </c>
      <c r="X223" s="91" t="n">
        <f aca="false">E223/50</f>
        <v>0.384024577572965</v>
      </c>
      <c r="Y223" s="0" t="n">
        <v>0.896</v>
      </c>
      <c r="Z223" s="86" t="n">
        <v>8.4</v>
      </c>
      <c r="AA223" s="0" t="n">
        <v>53</v>
      </c>
      <c r="AB223" s="0" t="n">
        <v>19</v>
      </c>
    </row>
    <row r="224" customFormat="false" ht="15" hidden="false" customHeight="false" outlineLevel="0" collapsed="false">
      <c r="A224" s="14" t="n">
        <v>222</v>
      </c>
      <c r="B224" s="86" t="n">
        <v>6.4</v>
      </c>
      <c r="D224" s="0" t="n">
        <v>55</v>
      </c>
      <c r="E224" s="91" t="n">
        <v>41.9988393048047</v>
      </c>
      <c r="F224" s="0" t="n">
        <v>79706</v>
      </c>
      <c r="H224" s="0" t="n">
        <v>0.8</v>
      </c>
      <c r="I224" s="0" t="n">
        <v>63331</v>
      </c>
      <c r="J224" s="95" t="n">
        <f aca="false">(F224+E224*$G$3)*(H224) / I224</f>
        <v>1.21906220614766</v>
      </c>
      <c r="K224" s="0" t="n">
        <f aca="false">E224/I224*1000</f>
        <v>0.663164000328507</v>
      </c>
      <c r="L224" s="86" t="n">
        <v>651.780390724269</v>
      </c>
      <c r="M224" s="86" t="n">
        <v>0.645</v>
      </c>
      <c r="N224" s="0" t="n">
        <v>230</v>
      </c>
      <c r="O224" s="87" t="n">
        <f aca="false">SUM($L224:$N224)</f>
        <v>882.425390724269</v>
      </c>
      <c r="P224" s="62" t="n">
        <v>114</v>
      </c>
      <c r="Q224" s="0" t="n">
        <f aca="false">P224*120</f>
        <v>13680</v>
      </c>
      <c r="R224" s="0" t="n">
        <v>16</v>
      </c>
      <c r="S224" s="0" t="n">
        <v>166</v>
      </c>
      <c r="T224" s="87" t="n">
        <f aca="false">((3.5 * R224 + 2.4 * S224 - 7) * 10)/1000</f>
        <v>4.474</v>
      </c>
      <c r="V224" s="0" t="n">
        <f aca="false">W224/8</f>
        <v>0.85</v>
      </c>
      <c r="W224" s="0" t="n">
        <v>6.8</v>
      </c>
      <c r="X224" s="91" t="n">
        <f aca="false">E224/50</f>
        <v>0.839976786096094</v>
      </c>
      <c r="Y224" s="0" t="n">
        <v>0.441</v>
      </c>
      <c r="Z224" s="86" t="n">
        <v>6.4</v>
      </c>
      <c r="AA224" s="0" t="n">
        <v>60</v>
      </c>
      <c r="AB224" s="0" t="n">
        <v>24</v>
      </c>
    </row>
    <row r="225" customFormat="false" ht="15" hidden="false" customHeight="false" outlineLevel="0" collapsed="false">
      <c r="A225" s="14" t="n">
        <v>223</v>
      </c>
      <c r="B225" s="86" t="n">
        <v>9.33333333333334</v>
      </c>
      <c r="D225" s="0" t="n">
        <v>35</v>
      </c>
      <c r="E225" s="91" t="n">
        <v>10.8359133126935</v>
      </c>
      <c r="F225" s="0" t="n">
        <v>84863</v>
      </c>
      <c r="H225" s="0" t="n">
        <v>0.7</v>
      </c>
      <c r="I225" s="0" t="n">
        <v>63957</v>
      </c>
      <c r="J225" s="95" t="n">
        <f aca="false">(F225+E225*$G$3)*(H225) / I225</f>
        <v>0.976252102624485</v>
      </c>
      <c r="K225" s="0" t="n">
        <f aca="false">E225/I225*1000</f>
        <v>0.169424977917875</v>
      </c>
      <c r="L225" s="86" t="n">
        <v>847.28905568135</v>
      </c>
      <c r="M225" s="86" t="n">
        <v>0.645</v>
      </c>
      <c r="N225" s="0" t="n">
        <v>462</v>
      </c>
      <c r="O225" s="87" t="n">
        <f aca="false">SUM($L225:$N225)</f>
        <v>1309.93405568135</v>
      </c>
      <c r="P225" s="62" t="n">
        <v>110</v>
      </c>
      <c r="Q225" s="0" t="n">
        <f aca="false">P225*120</f>
        <v>13200</v>
      </c>
      <c r="R225" s="0" t="n">
        <v>17</v>
      </c>
      <c r="S225" s="0" t="n">
        <v>173</v>
      </c>
      <c r="T225" s="87" t="n">
        <f aca="false">((3.5 * R225 + 2.4 * S225 - 7) * 10)/1000</f>
        <v>4.677</v>
      </c>
      <c r="V225" s="0" t="n">
        <f aca="false">W225/8</f>
        <v>0.5</v>
      </c>
      <c r="W225" s="0" t="n">
        <v>4</v>
      </c>
      <c r="X225" s="91" t="n">
        <f aca="false">E225/50</f>
        <v>0.21671826625387</v>
      </c>
      <c r="Y225" s="0" t="n">
        <v>0.6</v>
      </c>
      <c r="Z225" s="86" t="n">
        <v>9.33333333333334</v>
      </c>
      <c r="AA225" s="0" t="n">
        <v>47</v>
      </c>
      <c r="AB225" s="0" t="n">
        <v>20</v>
      </c>
    </row>
    <row r="226" customFormat="false" ht="15" hidden="false" customHeight="false" outlineLevel="0" collapsed="false">
      <c r="A226" s="14" t="n">
        <v>224</v>
      </c>
      <c r="B226" s="86" t="n">
        <v>4.13793103448276</v>
      </c>
      <c r="D226" s="0" t="n">
        <v>-23</v>
      </c>
      <c r="E226" s="91" t="n">
        <v>-17.0700391126548</v>
      </c>
      <c r="F226" s="0" t="n">
        <v>75813</v>
      </c>
      <c r="H226" s="0" t="n">
        <v>0.6</v>
      </c>
      <c r="I226" s="0" t="n">
        <v>49960</v>
      </c>
      <c r="J226" s="95" t="n">
        <f aca="false">(F226+E226*$G$3)*(H226) / I226</f>
        <v>0.828482598337927</v>
      </c>
      <c r="K226" s="0" t="n">
        <f aca="false">E226/I226*1000</f>
        <v>-0.341674121550337</v>
      </c>
      <c r="L226" s="86" t="n">
        <v>780.192942890443</v>
      </c>
      <c r="M226" s="86" t="n">
        <v>0.645</v>
      </c>
      <c r="N226" s="0" t="n">
        <v>1893</v>
      </c>
      <c r="O226" s="87" t="n">
        <f aca="false">SUM($L226:$N226)</f>
        <v>2673.83794289044</v>
      </c>
      <c r="P226" s="62" t="n">
        <v>119</v>
      </c>
      <c r="Q226" s="0" t="n">
        <f aca="false">P226*120</f>
        <v>14280</v>
      </c>
      <c r="R226" s="0" t="n">
        <v>16</v>
      </c>
      <c r="S226" s="0" t="n">
        <v>174</v>
      </c>
      <c r="T226" s="87" t="n">
        <f aca="false">((3.5 * R226 + 2.4 * S226 - 7) * 10)/1000</f>
        <v>4.666</v>
      </c>
      <c r="V226" s="0" t="n">
        <f aca="false">W226/8</f>
        <v>0.8</v>
      </c>
      <c r="W226" s="0" t="n">
        <v>6.4</v>
      </c>
      <c r="X226" s="91" t="n">
        <f aca="false">E226/50</f>
        <v>-0.341400782253097</v>
      </c>
      <c r="Y226" s="0" t="n">
        <v>0.639</v>
      </c>
      <c r="Z226" s="86" t="n">
        <v>4.13793103448276</v>
      </c>
      <c r="AA226" s="0" t="n">
        <v>62</v>
      </c>
      <c r="AB226" s="0" t="n">
        <v>21</v>
      </c>
    </row>
    <row r="227" customFormat="false" ht="15" hidden="false" customHeight="false" outlineLevel="0" collapsed="false">
      <c r="A227" s="14" t="n">
        <v>225</v>
      </c>
      <c r="B227" s="86" t="n">
        <v>14.3448275862069</v>
      </c>
      <c r="D227" s="0" t="n">
        <v>39</v>
      </c>
      <c r="E227" s="91" t="n">
        <v>9.86273101550725</v>
      </c>
      <c r="F227" s="0" t="n">
        <v>80507</v>
      </c>
      <c r="H227" s="0" t="n">
        <v>0.8</v>
      </c>
      <c r="I227" s="0" t="n">
        <v>51413</v>
      </c>
      <c r="J227" s="95" t="n">
        <f aca="false">(F227+E227*$G$3)*(H227) / I227</f>
        <v>1.31409709460569</v>
      </c>
      <c r="K227" s="0" t="n">
        <f aca="false">E227/I227*1000</f>
        <v>0.191833408194567</v>
      </c>
      <c r="L227" s="86" t="n">
        <v>528.67065302637</v>
      </c>
      <c r="M227" s="86" t="n">
        <v>0.645</v>
      </c>
      <c r="N227" s="0" t="n">
        <v>90</v>
      </c>
      <c r="O227" s="87" t="n">
        <f aca="false">SUM($L227:$N227)</f>
        <v>619.31565302637</v>
      </c>
      <c r="P227" s="62" t="n">
        <v>124</v>
      </c>
      <c r="Q227" s="0" t="n">
        <f aca="false">P227*120</f>
        <v>14880</v>
      </c>
      <c r="R227" s="0" t="n">
        <v>21</v>
      </c>
      <c r="S227" s="0" t="n">
        <v>200</v>
      </c>
      <c r="T227" s="87" t="n">
        <f aca="false">((3.5 * R227 + 2.4 * S227 - 7) * 10)/1000</f>
        <v>5.465</v>
      </c>
      <c r="V227" s="0" t="n">
        <f aca="false">W227/8</f>
        <v>0.4625</v>
      </c>
      <c r="W227" s="0" t="n">
        <v>3.7</v>
      </c>
      <c r="X227" s="91" t="n">
        <f aca="false">E227/50</f>
        <v>0.197254620310145</v>
      </c>
      <c r="Y227" s="0" t="n">
        <v>0.602</v>
      </c>
      <c r="Z227" s="86" t="n">
        <v>14.3448275862069</v>
      </c>
      <c r="AA227" s="0" t="n">
        <v>41</v>
      </c>
      <c r="AB227" s="0" t="n">
        <v>16</v>
      </c>
    </row>
    <row r="228" customFormat="false" ht="15" hidden="false" customHeight="false" outlineLevel="0" collapsed="false">
      <c r="A228" s="14" t="n">
        <v>226</v>
      </c>
      <c r="B228" s="86" t="n">
        <v>17.0434782608696</v>
      </c>
      <c r="D228" s="0" t="n">
        <v>-10</v>
      </c>
      <c r="E228" s="91" t="n">
        <v>-2.52430909660026</v>
      </c>
      <c r="F228" s="0" t="n">
        <v>81141</v>
      </c>
      <c r="H228" s="0" t="n">
        <v>0.8</v>
      </c>
      <c r="I228" s="0" t="n">
        <v>64834</v>
      </c>
      <c r="J228" s="95" t="n">
        <f aca="false">(F228+E228*$G$3)*(H228) / I228</f>
        <v>0.988756224960482</v>
      </c>
      <c r="K228" s="0" t="n">
        <f aca="false">E228/I228*1000</f>
        <v>-0.0389349584569865</v>
      </c>
      <c r="L228" s="86" t="n">
        <v>1165.99699225897</v>
      </c>
      <c r="M228" s="86" t="n">
        <v>0.645</v>
      </c>
      <c r="N228" s="0" t="n">
        <v>93</v>
      </c>
      <c r="O228" s="87" t="n">
        <f aca="false">SUM($L228:$N228)</f>
        <v>1259.64199225897</v>
      </c>
      <c r="P228" s="62" t="n">
        <v>112</v>
      </c>
      <c r="Q228" s="0" t="n">
        <f aca="false">P228*120</f>
        <v>13440</v>
      </c>
      <c r="R228" s="0" t="n">
        <v>22</v>
      </c>
      <c r="S228" s="0" t="n">
        <v>180</v>
      </c>
      <c r="T228" s="87" t="n">
        <f aca="false">((3.5 * R228 + 2.4 * S228 - 7) * 10)/1000</f>
        <v>5.02</v>
      </c>
      <c r="V228" s="0" t="n">
        <f aca="false">W228/8</f>
        <v>0.625</v>
      </c>
      <c r="W228" s="0" t="n">
        <v>5</v>
      </c>
      <c r="X228" s="91" t="n">
        <f aca="false">E228/50</f>
        <v>-0.0504861819320052</v>
      </c>
      <c r="Y228" s="0" t="n">
        <v>0.816</v>
      </c>
      <c r="Z228" s="86" t="n">
        <v>17.0434782608696</v>
      </c>
      <c r="AA228" s="0" t="n">
        <v>40</v>
      </c>
      <c r="AB228" s="0" t="n">
        <v>19</v>
      </c>
    </row>
    <row r="229" customFormat="false" ht="15" hidden="false" customHeight="false" outlineLevel="0" collapsed="false">
      <c r="A229" s="14" t="n">
        <v>227</v>
      </c>
      <c r="B229" s="86" t="n">
        <v>8.4</v>
      </c>
      <c r="D229" s="0" t="n">
        <v>63</v>
      </c>
      <c r="E229" s="91" t="n">
        <v>18.9298334174659</v>
      </c>
      <c r="F229" s="0" t="n">
        <v>84135</v>
      </c>
      <c r="H229" s="0" t="n">
        <v>0.5</v>
      </c>
      <c r="I229" s="0" t="n">
        <v>64210</v>
      </c>
      <c r="J229" s="95" t="n">
        <f aca="false">(F229+E229*$G$3)*(H229) / I229</f>
        <v>0.714117219802105</v>
      </c>
      <c r="K229" s="0" t="n">
        <f aca="false">E229/I229*1000</f>
        <v>0.294811297577728</v>
      </c>
      <c r="L229" s="86" t="n">
        <v>576.77027042041</v>
      </c>
      <c r="M229" s="86" t="n">
        <v>0.645</v>
      </c>
      <c r="N229" s="0" t="n">
        <v>82</v>
      </c>
      <c r="O229" s="87" t="n">
        <f aca="false">SUM($L229:$N229)</f>
        <v>659.41527042041</v>
      </c>
      <c r="P229" s="62" t="n">
        <v>115</v>
      </c>
      <c r="Q229" s="0" t="n">
        <f aca="false">P229*120</f>
        <v>13800</v>
      </c>
      <c r="R229" s="0" t="n">
        <v>20</v>
      </c>
      <c r="S229" s="0" t="n">
        <v>196</v>
      </c>
      <c r="T229" s="87" t="n">
        <f aca="false">((3.5 * R229 + 2.4 * S229 - 7) * 10)/1000</f>
        <v>5.334</v>
      </c>
      <c r="V229" s="0" t="n">
        <f aca="false">W229/8</f>
        <v>0.9125</v>
      </c>
      <c r="W229" s="0" t="n">
        <v>7.3</v>
      </c>
      <c r="X229" s="91" t="n">
        <f aca="false">E229/50</f>
        <v>0.378596668349319</v>
      </c>
      <c r="Y229" s="0" t="n">
        <v>0.804</v>
      </c>
      <c r="Z229" s="86" t="n">
        <v>8.4</v>
      </c>
      <c r="AA229" s="0" t="n">
        <v>52</v>
      </c>
      <c r="AB229" s="0" t="n">
        <v>23</v>
      </c>
    </row>
    <row r="230" customFormat="false" ht="15" hidden="false" customHeight="false" outlineLevel="0" collapsed="false">
      <c r="A230" s="14" t="n">
        <v>228</v>
      </c>
      <c r="B230" s="86" t="n">
        <v>8.33333333333334</v>
      </c>
      <c r="D230" s="0" t="n">
        <v>36</v>
      </c>
      <c r="E230" s="91" t="n">
        <v>10.0133511348465</v>
      </c>
      <c r="F230" s="0" t="n">
        <v>80025</v>
      </c>
      <c r="H230" s="0" t="n">
        <v>0.5</v>
      </c>
      <c r="I230" s="0" t="n">
        <v>52223</v>
      </c>
      <c r="J230" s="95" t="n">
        <f aca="false">(F230+E230*$G$3)*(H230) / I230</f>
        <v>0.804533830438108</v>
      </c>
      <c r="K230" s="0" t="n">
        <f aca="false">E230/I230*1000</f>
        <v>0.191742165996715</v>
      </c>
      <c r="L230" s="86" t="n">
        <v>2139.68907854688</v>
      </c>
      <c r="M230" s="86" t="n">
        <v>0.645</v>
      </c>
      <c r="N230" s="0" t="n">
        <v>1893</v>
      </c>
      <c r="O230" s="87" t="n">
        <f aca="false">SUM($L230:$N230)</f>
        <v>4033.33407854688</v>
      </c>
      <c r="P230" s="62" t="n">
        <v>116</v>
      </c>
      <c r="Q230" s="0" t="n">
        <f aca="false">P230*120</f>
        <v>13920</v>
      </c>
      <c r="R230" s="0" t="n">
        <v>16</v>
      </c>
      <c r="S230" s="0" t="n">
        <v>188</v>
      </c>
      <c r="T230" s="87" t="n">
        <f aca="false">((3.5 * R230 + 2.4 * S230 - 7) * 10)/1000</f>
        <v>5.002</v>
      </c>
      <c r="V230" s="0" t="n">
        <f aca="false">W230/8</f>
        <v>0.65</v>
      </c>
      <c r="W230" s="0" t="n">
        <v>5.2</v>
      </c>
      <c r="X230" s="91" t="n">
        <f aca="false">E230/50</f>
        <v>0.200267022696929</v>
      </c>
      <c r="Y230" s="0" t="n">
        <v>0.506</v>
      </c>
      <c r="Z230" s="86" t="n">
        <v>8.33333333333334</v>
      </c>
      <c r="AA230" s="0" t="n">
        <v>51</v>
      </c>
      <c r="AB230" s="0" t="n">
        <v>19</v>
      </c>
    </row>
    <row r="231" customFormat="false" ht="15" hidden="false" customHeight="false" outlineLevel="0" collapsed="false">
      <c r="A231" s="14" t="n">
        <v>229</v>
      </c>
      <c r="B231" s="86" t="n">
        <v>10.8695652173913</v>
      </c>
      <c r="D231" s="0" t="n">
        <v>12</v>
      </c>
      <c r="E231" s="91" t="n">
        <v>3.14623710042789</v>
      </c>
      <c r="F231" s="0" t="n">
        <v>81713</v>
      </c>
      <c r="H231" s="0" t="n">
        <v>0.5</v>
      </c>
      <c r="I231" s="0" t="n">
        <v>63790</v>
      </c>
      <c r="J231" s="95" t="n">
        <f aca="false">(F231+E231*$G$3)*(H231) / I231</f>
        <v>0.6503487603086</v>
      </c>
      <c r="K231" s="0" t="n">
        <f aca="false">E231/I231*1000</f>
        <v>0.049321791823607</v>
      </c>
      <c r="L231" s="86" t="n">
        <v>426.607262350937</v>
      </c>
      <c r="M231" s="86" t="n">
        <v>0.645</v>
      </c>
      <c r="N231" s="0" t="n">
        <v>1893</v>
      </c>
      <c r="O231" s="87" t="n">
        <f aca="false">SUM($L231:$N231)</f>
        <v>2320.25226235094</v>
      </c>
      <c r="P231" s="62" t="n">
        <v>123</v>
      </c>
      <c r="Q231" s="0" t="n">
        <f aca="false">P231*120</f>
        <v>14760</v>
      </c>
      <c r="R231" s="0" t="n">
        <v>20</v>
      </c>
      <c r="S231" s="0" t="n">
        <v>173</v>
      </c>
      <c r="T231" s="87" t="n">
        <f aca="false">((3.5 * R231 + 2.4 * S231 - 7) * 10)/1000</f>
        <v>4.782</v>
      </c>
      <c r="V231" s="0" t="n">
        <f aca="false">W231/8</f>
        <v>0.8</v>
      </c>
      <c r="W231" s="0" t="n">
        <v>6.4</v>
      </c>
      <c r="X231" s="91" t="n">
        <f aca="false">E231/50</f>
        <v>0.0629247420085578</v>
      </c>
      <c r="Y231" s="0" t="n">
        <v>0.616</v>
      </c>
      <c r="Z231" s="86" t="n">
        <v>10.8695652173913</v>
      </c>
      <c r="AA231" s="0" t="n">
        <v>46</v>
      </c>
      <c r="AB231" s="0" t="n">
        <v>25</v>
      </c>
    </row>
    <row r="232" customFormat="false" ht="15" hidden="false" customHeight="false" outlineLevel="0" collapsed="false">
      <c r="A232" s="14" t="n">
        <v>230</v>
      </c>
      <c r="B232" s="86" t="n">
        <v>7.04</v>
      </c>
      <c r="D232" s="0" t="n">
        <v>35</v>
      </c>
      <c r="E232" s="91" t="n">
        <v>30.7351856405213</v>
      </c>
      <c r="F232" s="0" t="n">
        <v>82975</v>
      </c>
      <c r="H232" s="0" t="n">
        <v>0.8</v>
      </c>
      <c r="I232" s="0" t="n">
        <v>60068</v>
      </c>
      <c r="J232" s="95" t="n">
        <f aca="false">(F232+E232*$G$3)*(H232) / I232</f>
        <v>1.26881633157366</v>
      </c>
      <c r="K232" s="0" t="n">
        <f aca="false">E232/I232*1000</f>
        <v>0.511673197717941</v>
      </c>
      <c r="L232" s="86" t="n">
        <v>1689.6781361329</v>
      </c>
      <c r="M232" s="86" t="n">
        <v>0.645</v>
      </c>
      <c r="N232" s="0" t="n">
        <v>56</v>
      </c>
      <c r="O232" s="87" t="n">
        <f aca="false">SUM($L232:$N232)</f>
        <v>1746.3231361329</v>
      </c>
      <c r="P232" s="62" t="n">
        <v>124</v>
      </c>
      <c r="Q232" s="0" t="n">
        <f aca="false">P232*120</f>
        <v>14880</v>
      </c>
      <c r="R232" s="0" t="n">
        <v>16</v>
      </c>
      <c r="S232" s="0" t="n">
        <v>185</v>
      </c>
      <c r="T232" s="87" t="n">
        <f aca="false">((3.5 * R232 + 2.4 * S232 - 7) * 10)/1000</f>
        <v>4.93</v>
      </c>
      <c r="V232" s="0" t="n">
        <f aca="false">W232/8</f>
        <v>0.8125</v>
      </c>
      <c r="W232" s="0" t="n">
        <v>6.5</v>
      </c>
      <c r="X232" s="91" t="n">
        <f aca="false">E232/50</f>
        <v>0.614703712810425</v>
      </c>
      <c r="Y232" s="0" t="n">
        <v>0.828</v>
      </c>
      <c r="Z232" s="86" t="n">
        <v>7.04</v>
      </c>
      <c r="AA232" s="0" t="n">
        <v>59</v>
      </c>
      <c r="AB232" s="0" t="n">
        <v>23</v>
      </c>
    </row>
    <row r="233" customFormat="false" ht="15" hidden="false" customHeight="false" outlineLevel="0" collapsed="false">
      <c r="A233" s="14" t="n">
        <v>231</v>
      </c>
      <c r="B233" s="86" t="n">
        <v>3.5</v>
      </c>
      <c r="D233" s="0" t="n">
        <v>81</v>
      </c>
      <c r="E233" s="91" t="n">
        <v>163.194584357497</v>
      </c>
      <c r="F233" s="0" t="n">
        <v>77187</v>
      </c>
      <c r="H233" s="0" t="n">
        <v>0.7</v>
      </c>
      <c r="I233" s="0" t="n">
        <v>62694</v>
      </c>
      <c r="J233" s="95" t="n">
        <f aca="false">(F233+E233*$G$3)*(H233) / I233</f>
        <v>1.59066870226974</v>
      </c>
      <c r="K233" s="0" t="n">
        <f aca="false">E233/I233*1000</f>
        <v>2.60303353363156</v>
      </c>
      <c r="L233" s="86" t="n">
        <v>488.609813698975</v>
      </c>
      <c r="M233" s="86" t="n">
        <v>0.645</v>
      </c>
      <c r="N233" s="0" t="n">
        <v>1893</v>
      </c>
      <c r="O233" s="87" t="n">
        <f aca="false">SUM($L233:$N233)</f>
        <v>2382.25481369898</v>
      </c>
      <c r="P233" s="62" t="n">
        <v>122</v>
      </c>
      <c r="Q233" s="0" t="n">
        <f aca="false">P233*120</f>
        <v>14640</v>
      </c>
      <c r="R233" s="0" t="n">
        <v>19</v>
      </c>
      <c r="S233" s="0" t="n">
        <v>179</v>
      </c>
      <c r="T233" s="87" t="n">
        <f aca="false">((3.5 * R233 + 2.4 * S233 - 7) * 10)/1000</f>
        <v>4.891</v>
      </c>
      <c r="V233" s="0" t="n">
        <f aca="false">W233/8</f>
        <v>0.65</v>
      </c>
      <c r="W233" s="0" t="n">
        <v>5.2</v>
      </c>
      <c r="X233" s="91" t="n">
        <f aca="false">E233/50</f>
        <v>3.26389168714994</v>
      </c>
      <c r="Y233" s="0" t="n">
        <v>0.702</v>
      </c>
      <c r="Z233" s="86" t="n">
        <v>3.5</v>
      </c>
      <c r="AA233" s="0" t="n">
        <v>46</v>
      </c>
      <c r="AB233" s="0" t="n">
        <v>23</v>
      </c>
    </row>
    <row r="234" customFormat="false" ht="15" hidden="false" customHeight="false" outlineLevel="0" collapsed="false">
      <c r="A234" s="14" t="n">
        <v>232</v>
      </c>
      <c r="B234" s="86" t="n">
        <v>8</v>
      </c>
      <c r="D234" s="0" t="n">
        <v>26</v>
      </c>
      <c r="E234" s="91" t="n">
        <v>14.1737262726371</v>
      </c>
      <c r="F234" s="0" t="n">
        <v>76802</v>
      </c>
      <c r="H234" s="0" t="n">
        <v>0.8</v>
      </c>
      <c r="I234" s="0" t="n">
        <v>47790</v>
      </c>
      <c r="J234" s="95" t="n">
        <f aca="false">(F234+E234*$G$3)*(H234) / I234</f>
        <v>1.3805648128739</v>
      </c>
      <c r="K234" s="0" t="n">
        <f aca="false">E234/I234*1000</f>
        <v>0.296583516899709</v>
      </c>
      <c r="L234" s="86" t="n">
        <v>286.838289723625</v>
      </c>
      <c r="M234" s="86" t="n">
        <v>0.645</v>
      </c>
      <c r="N234" s="0" t="n">
        <v>1893</v>
      </c>
      <c r="O234" s="87" t="n">
        <f aca="false">SUM($L234:$N234)</f>
        <v>2180.48328972362</v>
      </c>
      <c r="P234" s="62" t="n">
        <v>125</v>
      </c>
      <c r="Q234" s="0" t="n">
        <f aca="false">P234*120</f>
        <v>15000</v>
      </c>
      <c r="R234" s="0" t="n">
        <v>21</v>
      </c>
      <c r="S234" s="0" t="n">
        <v>183</v>
      </c>
      <c r="T234" s="87" t="n">
        <f aca="false">((3.5 * R234 + 2.4 * S234 - 7) * 10)/1000</f>
        <v>5.057</v>
      </c>
      <c r="V234" s="0" t="n">
        <f aca="false">W234/8</f>
        <v>0.5875</v>
      </c>
      <c r="W234" s="0" t="n">
        <v>4.7</v>
      </c>
      <c r="X234" s="91" t="n">
        <f aca="false">E234/50</f>
        <v>0.283474525452742</v>
      </c>
      <c r="Y234" s="0" t="n">
        <v>0.767</v>
      </c>
      <c r="Z234" s="86" t="n">
        <v>8</v>
      </c>
      <c r="AA234" s="0" t="n">
        <v>44</v>
      </c>
      <c r="AB234" s="0" t="n">
        <v>23</v>
      </c>
    </row>
    <row r="235" customFormat="false" ht="15" hidden="false" customHeight="false" outlineLevel="0" collapsed="false">
      <c r="A235" s="14" t="n">
        <v>233</v>
      </c>
      <c r="B235" s="86" t="n">
        <v>6.04545454545455</v>
      </c>
      <c r="D235" s="0" t="n">
        <v>90</v>
      </c>
      <c r="E235" s="91" t="n">
        <v>80.6437160624362</v>
      </c>
      <c r="F235" s="0" t="n">
        <v>81105</v>
      </c>
      <c r="H235" s="0" t="n">
        <v>0.7</v>
      </c>
      <c r="I235" s="0" t="n">
        <v>62034</v>
      </c>
      <c r="J235" s="95" t="n">
        <f aca="false">(F235+E235*$G$3)*(H235) / I235</f>
        <v>1.27919754485415</v>
      </c>
      <c r="K235" s="0" t="n">
        <f aca="false">E235/I235*1000</f>
        <v>1.29999219883348</v>
      </c>
      <c r="L235" s="86" t="n">
        <v>1233.0332733558</v>
      </c>
      <c r="M235" s="86" t="n">
        <v>0.645</v>
      </c>
      <c r="N235" s="0" t="n">
        <v>58</v>
      </c>
      <c r="O235" s="87" t="n">
        <f aca="false">SUM($L235:$N235)</f>
        <v>1291.6782733558</v>
      </c>
      <c r="P235" s="62" t="n">
        <v>121</v>
      </c>
      <c r="Q235" s="0" t="n">
        <f aca="false">P235*120</f>
        <v>14520</v>
      </c>
      <c r="R235" s="0" t="n">
        <v>20</v>
      </c>
      <c r="S235" s="0" t="n">
        <v>175</v>
      </c>
      <c r="T235" s="87" t="n">
        <f aca="false">((3.5 * R235 + 2.4 * S235 - 7) * 10)/1000</f>
        <v>4.83</v>
      </c>
      <c r="V235" s="0" t="n">
        <f aca="false">W235/8</f>
        <v>0.5625</v>
      </c>
      <c r="W235" s="0" t="n">
        <v>4.5</v>
      </c>
      <c r="X235" s="91" t="n">
        <f aca="false">E235/50</f>
        <v>1.61287432124872</v>
      </c>
      <c r="Y235" s="0" t="n">
        <v>0.539</v>
      </c>
      <c r="Z235" s="86" t="n">
        <v>6.04545454545455</v>
      </c>
      <c r="AA235" s="0" t="n">
        <v>46</v>
      </c>
      <c r="AB235" s="0" t="n">
        <v>18</v>
      </c>
    </row>
    <row r="236" customFormat="false" ht="15" hidden="false" customHeight="false" outlineLevel="0" collapsed="false">
      <c r="A236" s="14" t="n">
        <v>234</v>
      </c>
      <c r="B236" s="86" t="n">
        <v>19.6666666666667</v>
      </c>
      <c r="D236" s="0" t="n">
        <v>4</v>
      </c>
      <c r="E236" s="91" t="n">
        <v>0.867950075511657</v>
      </c>
      <c r="F236" s="0" t="n">
        <v>77899</v>
      </c>
      <c r="H236" s="0" t="n">
        <v>0.8</v>
      </c>
      <c r="I236" s="0" t="n">
        <v>55870</v>
      </c>
      <c r="J236" s="95" t="n">
        <f aca="false">(F236+E236*$G$3)*(H236) / I236</f>
        <v>1.1204035085764</v>
      </c>
      <c r="K236" s="0" t="n">
        <f aca="false">E236/I236*1000</f>
        <v>0.0155351722840819</v>
      </c>
      <c r="L236" s="86" t="n">
        <v>419.995166995139</v>
      </c>
      <c r="M236" s="86" t="n">
        <v>0.645</v>
      </c>
      <c r="N236" s="0" t="n">
        <v>58</v>
      </c>
      <c r="O236" s="87" t="n">
        <f aca="false">SUM($L236:$N236)</f>
        <v>478.640166995139</v>
      </c>
      <c r="P236" s="62" t="n">
        <v>112</v>
      </c>
      <c r="Q236" s="0" t="n">
        <f aca="false">P236*120</f>
        <v>13440</v>
      </c>
      <c r="R236" s="0" t="n">
        <v>22</v>
      </c>
      <c r="S236" s="0" t="n">
        <v>161</v>
      </c>
      <c r="T236" s="87" t="n">
        <f aca="false">((3.5 * R236 + 2.4 * S236 - 7) * 10)/1000</f>
        <v>4.564</v>
      </c>
      <c r="V236" s="0" t="n">
        <f aca="false">W236/8</f>
        <v>0.4625</v>
      </c>
      <c r="W236" s="0" t="n">
        <v>3.7</v>
      </c>
      <c r="X236" s="91" t="n">
        <f aca="false">E236/50</f>
        <v>0.0173590015102331</v>
      </c>
      <c r="Y236" s="0" t="n">
        <v>0.663</v>
      </c>
      <c r="Z236" s="86" t="n">
        <v>19.6666666666667</v>
      </c>
      <c r="AA236" s="0" t="n">
        <v>64</v>
      </c>
      <c r="AB236" s="0" t="n">
        <v>17</v>
      </c>
    </row>
    <row r="237" customFormat="false" ht="15" hidden="false" customHeight="false" outlineLevel="0" collapsed="false">
      <c r="A237" s="14" t="n">
        <v>235</v>
      </c>
      <c r="B237" s="86" t="n">
        <v>1.72413793103448</v>
      </c>
      <c r="D237" s="0" t="n">
        <v>40</v>
      </c>
      <c r="E237" s="91" t="n">
        <v>405.844155844156</v>
      </c>
      <c r="F237" s="0" t="n">
        <v>84089</v>
      </c>
      <c r="H237" s="0" t="n">
        <v>0.5</v>
      </c>
      <c r="I237" s="0" t="n">
        <v>64380</v>
      </c>
      <c r="J237" s="95" t="n">
        <f aca="false">(F237+E237*$G$3)*(H237) / I237</f>
        <v>1.9138448457414</v>
      </c>
      <c r="K237" s="0" t="n">
        <f aca="false">E237/I237*1000</f>
        <v>6.30388561423045</v>
      </c>
      <c r="L237" s="86" t="n">
        <v>196.838336628769</v>
      </c>
      <c r="M237" s="86" t="n">
        <v>0.645</v>
      </c>
      <c r="N237" s="0" t="n">
        <v>1893</v>
      </c>
      <c r="O237" s="87" t="n">
        <f aca="false">SUM($L237:$N237)</f>
        <v>2090.48333662877</v>
      </c>
      <c r="P237" s="62" t="n">
        <v>123</v>
      </c>
      <c r="Q237" s="0" t="n">
        <f aca="false">P237*120</f>
        <v>14760</v>
      </c>
      <c r="R237" s="0" t="n">
        <v>18</v>
      </c>
      <c r="S237" s="0" t="n">
        <v>181</v>
      </c>
      <c r="T237" s="87" t="n">
        <f aca="false">((3.5 * R237 + 2.4 * S237 - 7) * 10)/1000</f>
        <v>4.904</v>
      </c>
      <c r="V237" s="0" t="n">
        <f aca="false">W237/8</f>
        <v>0.775</v>
      </c>
      <c r="W237" s="0" t="n">
        <v>6.2</v>
      </c>
      <c r="X237" s="91" t="n">
        <f aca="false">E237/50</f>
        <v>8.11688311688313</v>
      </c>
      <c r="Y237" s="0" t="n">
        <v>0.888</v>
      </c>
      <c r="Z237" s="86" t="n">
        <v>1.72413793103448</v>
      </c>
      <c r="AA237" s="0" t="n">
        <v>59</v>
      </c>
      <c r="AB237" s="0" t="n">
        <v>17</v>
      </c>
    </row>
    <row r="238" customFormat="false" ht="15" hidden="false" customHeight="false" outlineLevel="0" collapsed="false">
      <c r="A238" s="14" t="n">
        <v>236</v>
      </c>
      <c r="B238" s="86" t="n">
        <v>11.9259259259259</v>
      </c>
      <c r="D238" s="0" t="n">
        <v>34</v>
      </c>
      <c r="E238" s="91" t="n">
        <v>10.1894030208583</v>
      </c>
      <c r="F238" s="0" t="n">
        <v>81922</v>
      </c>
      <c r="H238" s="0" t="n">
        <v>0.7</v>
      </c>
      <c r="I238" s="0" t="n">
        <v>42400</v>
      </c>
      <c r="J238" s="95" t="n">
        <f aca="false">(F238+E238*$G$3)*(H238) / I238</f>
        <v>1.41977435957171</v>
      </c>
      <c r="K238" s="0" t="n">
        <f aca="false">E238/I238*1000</f>
        <v>0.240316108982507</v>
      </c>
      <c r="L238" s="86" t="n">
        <v>815.514501358102</v>
      </c>
      <c r="M238" s="86" t="n">
        <v>0.645</v>
      </c>
      <c r="N238" s="0" t="n">
        <v>436</v>
      </c>
      <c r="O238" s="87" t="n">
        <f aca="false">SUM($L238:$N238)</f>
        <v>1252.1595013581</v>
      </c>
      <c r="P238" s="62" t="n">
        <v>113</v>
      </c>
      <c r="Q238" s="0" t="n">
        <f aca="false">P238*120</f>
        <v>13560</v>
      </c>
      <c r="R238" s="0" t="n">
        <v>18</v>
      </c>
      <c r="S238" s="0" t="n">
        <v>167</v>
      </c>
      <c r="T238" s="87" t="n">
        <f aca="false">((3.5 * R238 + 2.4 * S238 - 7) * 10)/1000</f>
        <v>4.568</v>
      </c>
      <c r="V238" s="0" t="n">
        <f aca="false">W238/8</f>
        <v>0.8</v>
      </c>
      <c r="W238" s="0" t="n">
        <v>6.4</v>
      </c>
      <c r="X238" s="91" t="n">
        <f aca="false">E238/50</f>
        <v>0.203788060417166</v>
      </c>
      <c r="Y238" s="0" t="n">
        <v>0.72</v>
      </c>
      <c r="Z238" s="86" t="n">
        <v>11.9259259259259</v>
      </c>
      <c r="AA238" s="0" t="n">
        <v>63</v>
      </c>
      <c r="AB238" s="0" t="n">
        <v>24</v>
      </c>
    </row>
    <row r="239" customFormat="false" ht="15" hidden="false" customHeight="false" outlineLevel="0" collapsed="false">
      <c r="A239" s="14" t="n">
        <v>237</v>
      </c>
      <c r="B239" s="86" t="n">
        <v>3.2</v>
      </c>
      <c r="D239" s="0" t="n">
        <v>102</v>
      </c>
      <c r="E239" s="91" t="n">
        <v>145.881006864989</v>
      </c>
      <c r="F239" s="0" t="n">
        <v>84113</v>
      </c>
      <c r="H239" s="0" t="n">
        <v>0.5</v>
      </c>
      <c r="I239" s="0" t="n">
        <v>64815</v>
      </c>
      <c r="J239" s="95" t="n">
        <f aca="false">(F239+E239*$G$3)*(H239) / I239</f>
        <v>1.09901568113859</v>
      </c>
      <c r="K239" s="0" t="n">
        <f aca="false">E239/I239*1000</f>
        <v>2.25072910383381</v>
      </c>
      <c r="L239" s="86" t="n">
        <v>402.693655014641</v>
      </c>
      <c r="M239" s="86" t="n">
        <v>0.645</v>
      </c>
      <c r="N239" s="0" t="n">
        <v>95</v>
      </c>
      <c r="O239" s="87" t="n">
        <f aca="false">SUM($L239:$N239)</f>
        <v>498.338655014641</v>
      </c>
      <c r="P239" s="62" t="n">
        <v>121</v>
      </c>
      <c r="Q239" s="0" t="n">
        <f aca="false">P239*120</f>
        <v>14520</v>
      </c>
      <c r="R239" s="0" t="n">
        <v>20</v>
      </c>
      <c r="S239" s="0" t="n">
        <v>179</v>
      </c>
      <c r="T239" s="87" t="n">
        <f aca="false">((3.5 * R239 + 2.4 * S239 - 7) * 10)/1000</f>
        <v>4.926</v>
      </c>
      <c r="V239" s="0" t="n">
        <f aca="false">W239/8</f>
        <v>0.65</v>
      </c>
      <c r="W239" s="0" t="n">
        <v>5.2</v>
      </c>
      <c r="X239" s="91" t="n">
        <f aca="false">E239/50</f>
        <v>2.91762013729977</v>
      </c>
      <c r="Y239" s="0" t="n">
        <v>0.864</v>
      </c>
      <c r="Z239" s="86" t="n">
        <v>3.2</v>
      </c>
      <c r="AA239" s="0" t="n">
        <v>53</v>
      </c>
      <c r="AB239" s="0" t="n">
        <v>15</v>
      </c>
    </row>
    <row r="240" customFormat="false" ht="15" hidden="false" customHeight="false" outlineLevel="0" collapsed="false">
      <c r="A240" s="14" t="n">
        <v>238</v>
      </c>
      <c r="B240" s="86" t="n">
        <v>9.55555555555555</v>
      </c>
      <c r="D240" s="0" t="n">
        <v>20</v>
      </c>
      <c r="E240" s="91" t="n">
        <v>6.36975132490828</v>
      </c>
      <c r="F240" s="0" t="n">
        <v>78875</v>
      </c>
      <c r="H240" s="0" t="n">
        <v>0.6</v>
      </c>
      <c r="I240" s="0" t="n">
        <v>50696</v>
      </c>
      <c r="J240" s="95" t="n">
        <f aca="false">(F240+E240*$G$3)*(H240) / I240</f>
        <v>0.963660650110028</v>
      </c>
      <c r="K240" s="0" t="n">
        <f aca="false">E240/I240*1000</f>
        <v>0.125646033708937</v>
      </c>
      <c r="L240" s="86" t="n">
        <v>1107.91266381156</v>
      </c>
      <c r="M240" s="86" t="n">
        <v>0.645</v>
      </c>
      <c r="N240" s="0" t="n">
        <v>89</v>
      </c>
      <c r="O240" s="87" t="n">
        <f aca="false">SUM($L240:$N240)</f>
        <v>1197.55766381156</v>
      </c>
      <c r="P240" s="62" t="n">
        <v>111</v>
      </c>
      <c r="Q240" s="0" t="n">
        <f aca="false">P240*120</f>
        <v>13320</v>
      </c>
      <c r="R240" s="0" t="n">
        <v>22</v>
      </c>
      <c r="S240" s="0" t="n">
        <v>171</v>
      </c>
      <c r="T240" s="87" t="n">
        <f aca="false">((3.5 * R240 + 2.4 * S240 - 7) * 10)/1000</f>
        <v>4.804</v>
      </c>
      <c r="V240" s="0" t="n">
        <f aca="false">W240/8</f>
        <v>0.8875</v>
      </c>
      <c r="W240" s="0" t="n">
        <v>7.1</v>
      </c>
      <c r="X240" s="91" t="n">
        <f aca="false">E240/50</f>
        <v>0.127395026498166</v>
      </c>
      <c r="Y240" s="0" t="n">
        <v>0.732</v>
      </c>
      <c r="Z240" s="86" t="n">
        <v>9.55555555555555</v>
      </c>
      <c r="AA240" s="0" t="n">
        <v>52</v>
      </c>
      <c r="AB240" s="0" t="n">
        <v>25</v>
      </c>
    </row>
    <row r="241" customFormat="false" ht="15" hidden="false" customHeight="false" outlineLevel="0" collapsed="false">
      <c r="A241" s="14" t="n">
        <v>239</v>
      </c>
      <c r="B241" s="86" t="n">
        <v>4</v>
      </c>
      <c r="D241" s="0" t="n">
        <v>74</v>
      </c>
      <c r="E241" s="91" t="n">
        <v>66.5994672042624</v>
      </c>
      <c r="F241" s="0" t="n">
        <v>78059</v>
      </c>
      <c r="H241" s="0" t="n">
        <v>0.5</v>
      </c>
      <c r="I241" s="0" t="n">
        <v>46630</v>
      </c>
      <c r="J241" s="95" t="n">
        <f aca="false">(F241+E241*$G$3)*(H241) / I241</f>
        <v>1.12265480250595</v>
      </c>
      <c r="K241" s="0" t="n">
        <f aca="false">E241/I241*1000</f>
        <v>1.42825363937942</v>
      </c>
      <c r="L241" s="86" t="n">
        <v>339.392562163282</v>
      </c>
      <c r="M241" s="86" t="n">
        <v>0.645</v>
      </c>
      <c r="N241" s="0" t="n">
        <v>86</v>
      </c>
      <c r="O241" s="87" t="n">
        <f aca="false">SUM($L241:$N241)</f>
        <v>426.037562163282</v>
      </c>
      <c r="P241" s="62" t="n">
        <v>115</v>
      </c>
      <c r="Q241" s="0" t="n">
        <f aca="false">P241*120</f>
        <v>13800</v>
      </c>
      <c r="R241" s="0" t="n">
        <v>22</v>
      </c>
      <c r="S241" s="0" t="n">
        <v>165</v>
      </c>
      <c r="T241" s="87" t="n">
        <f aca="false">((3.5 * R241 + 2.4 * S241 - 7) * 10)/1000</f>
        <v>4.66</v>
      </c>
      <c r="V241" s="0" t="n">
        <f aca="false">W241/8</f>
        <v>0.9</v>
      </c>
      <c r="W241" s="0" t="n">
        <v>7.2</v>
      </c>
      <c r="X241" s="91" t="n">
        <f aca="false">E241/50</f>
        <v>1.33198934408525</v>
      </c>
      <c r="Y241" s="0" t="n">
        <v>0.708</v>
      </c>
      <c r="Z241" s="86" t="n">
        <v>4</v>
      </c>
      <c r="AA241" s="0" t="n">
        <v>47</v>
      </c>
      <c r="AB241" s="0" t="n">
        <v>18</v>
      </c>
    </row>
    <row r="242" customFormat="false" ht="15" hidden="false" customHeight="false" outlineLevel="0" collapsed="false">
      <c r="A242" s="14" t="n">
        <v>240</v>
      </c>
      <c r="B242" s="86" t="n">
        <v>2.88888888888889</v>
      </c>
      <c r="D242" s="0" t="n">
        <v>62</v>
      </c>
      <c r="E242" s="91" t="n">
        <v>166.398282340311</v>
      </c>
      <c r="F242" s="0" t="n">
        <v>76750</v>
      </c>
      <c r="H242" s="0" t="n">
        <v>0.6</v>
      </c>
      <c r="I242" s="0" t="n">
        <v>56317</v>
      </c>
      <c r="J242" s="95" t="n">
        <f aca="false">(F242+E242*$G$3)*(H242) / I242</f>
        <v>1.52681406611991</v>
      </c>
      <c r="K242" s="0" t="n">
        <f aca="false">E242/I242*1000</f>
        <v>2.95467234299255</v>
      </c>
      <c r="L242" s="86" t="n">
        <v>222.039688337003</v>
      </c>
      <c r="M242" s="86" t="n">
        <v>0.645</v>
      </c>
      <c r="N242" s="0" t="n">
        <v>1893</v>
      </c>
      <c r="O242" s="87" t="n">
        <f aca="false">SUM($L242:$N242)</f>
        <v>2115.684688337</v>
      </c>
      <c r="P242" s="62" t="n">
        <v>111</v>
      </c>
      <c r="Q242" s="0" t="n">
        <f aca="false">P242*120</f>
        <v>13320</v>
      </c>
      <c r="R242" s="0" t="n">
        <v>16</v>
      </c>
      <c r="S242" s="0" t="n">
        <v>164</v>
      </c>
      <c r="T242" s="87" t="n">
        <f aca="false">((3.5 * R242 + 2.4 * S242 - 7) * 10)/1000</f>
        <v>4.426</v>
      </c>
      <c r="V242" s="0" t="n">
        <f aca="false">W242/8</f>
        <v>0.6125</v>
      </c>
      <c r="W242" s="0" t="n">
        <v>4.9</v>
      </c>
      <c r="X242" s="91" t="n">
        <f aca="false">E242/50</f>
        <v>3.32796564680623</v>
      </c>
      <c r="Y242" s="0" t="n">
        <v>0.84</v>
      </c>
      <c r="Z242" s="86" t="n">
        <v>2.88888888888889</v>
      </c>
      <c r="AA242" s="0" t="n">
        <v>41</v>
      </c>
      <c r="AB242" s="0" t="n">
        <v>25</v>
      </c>
    </row>
    <row r="243" customFormat="false" ht="15" hidden="false" customHeight="false" outlineLevel="0" collapsed="false">
      <c r="A243" s="14" t="n">
        <v>241</v>
      </c>
      <c r="B243" s="86" t="n">
        <v>4.5</v>
      </c>
      <c r="D243" s="0" t="n">
        <v>8</v>
      </c>
      <c r="E243" s="91" t="n">
        <v>9.67726326994726</v>
      </c>
      <c r="F243" s="0" t="n">
        <v>77552</v>
      </c>
      <c r="H243" s="0" t="n">
        <v>0.6</v>
      </c>
      <c r="I243" s="0" t="n">
        <v>45940</v>
      </c>
      <c r="J243" s="95" t="n">
        <f aca="false">(F243+E243*$G$3)*(H243) / I243</f>
        <v>1.06342497137108</v>
      </c>
      <c r="K243" s="0" t="n">
        <f aca="false">E243/I243*1000</f>
        <v>0.210650049411129</v>
      </c>
      <c r="L243" s="86" t="n">
        <v>1040.15291044776</v>
      </c>
      <c r="M243" s="86" t="n">
        <v>0.645</v>
      </c>
      <c r="N243" s="0" t="n">
        <v>387</v>
      </c>
      <c r="O243" s="87" t="n">
        <f aca="false">SUM($L243:$N243)</f>
        <v>1427.79791044776</v>
      </c>
      <c r="P243" s="62" t="n">
        <v>115</v>
      </c>
      <c r="Q243" s="0" t="n">
        <f aca="false">P243*120</f>
        <v>13800</v>
      </c>
      <c r="R243" s="0" t="n">
        <v>21</v>
      </c>
      <c r="S243" s="0" t="n">
        <v>182</v>
      </c>
      <c r="T243" s="87" t="n">
        <f aca="false">((3.5 * R243 + 2.4 * S243 - 7) * 10)/1000</f>
        <v>5.033</v>
      </c>
      <c r="V243" s="0" t="n">
        <f aca="false">W243/8</f>
        <v>0.7875</v>
      </c>
      <c r="W243" s="0" t="n">
        <v>6.3</v>
      </c>
      <c r="X243" s="91" t="n">
        <f aca="false">E243/50</f>
        <v>0.193545265398945</v>
      </c>
      <c r="Y243" s="0" t="n">
        <v>0.504</v>
      </c>
      <c r="Z243" s="86" t="n">
        <v>4.5</v>
      </c>
      <c r="AA243" s="0" t="n">
        <v>64</v>
      </c>
      <c r="AB243" s="0" t="n">
        <v>16</v>
      </c>
    </row>
    <row r="244" customFormat="false" ht="15" hidden="false" customHeight="false" outlineLevel="0" collapsed="false">
      <c r="A244" s="14" t="n">
        <v>242</v>
      </c>
      <c r="B244" s="86" t="n">
        <v>5.06666666666667</v>
      </c>
      <c r="D244" s="0" t="n">
        <v>-1</v>
      </c>
      <c r="E244" s="91" t="n">
        <v>-1.37223152290254</v>
      </c>
      <c r="F244" s="0" t="n">
        <v>75377</v>
      </c>
      <c r="H244" s="0" t="n">
        <v>0.8</v>
      </c>
      <c r="I244" s="0" t="n">
        <v>56308</v>
      </c>
      <c r="J244" s="95" t="n">
        <f aca="false">(F244+E244*$G$3)*(H244) / I244</f>
        <v>1.06312577098585</v>
      </c>
      <c r="K244" s="0" t="n">
        <f aca="false">E244/I244*1000</f>
        <v>-0.0243700987941775</v>
      </c>
      <c r="L244" s="86" t="n">
        <v>2133.07073873363</v>
      </c>
      <c r="M244" s="86" t="n">
        <v>0.645</v>
      </c>
      <c r="N244" s="0" t="n">
        <v>1893</v>
      </c>
      <c r="O244" s="87" t="n">
        <f aca="false">SUM($L244:$N244)</f>
        <v>4026.71573873363</v>
      </c>
      <c r="P244" s="62" t="n">
        <v>112</v>
      </c>
      <c r="Q244" s="0" t="n">
        <f aca="false">P244*120</f>
        <v>13440</v>
      </c>
      <c r="R244" s="0" t="n">
        <v>20</v>
      </c>
      <c r="S244" s="0" t="n">
        <v>164</v>
      </c>
      <c r="T244" s="87" t="n">
        <f aca="false">((3.5 * R244 + 2.4 * S244 - 7) * 10)/1000</f>
        <v>4.566</v>
      </c>
      <c r="V244" s="0" t="n">
        <f aca="false">W244/8</f>
        <v>0.525</v>
      </c>
      <c r="W244" s="0" t="n">
        <v>4.2</v>
      </c>
      <c r="X244" s="91" t="n">
        <f aca="false">E244/50</f>
        <v>-0.0274446304580509</v>
      </c>
      <c r="Y244" s="0" t="n">
        <v>1.022</v>
      </c>
      <c r="Z244" s="86" t="n">
        <v>5.06666666666667</v>
      </c>
      <c r="AA244" s="0" t="n">
        <v>43</v>
      </c>
      <c r="AB244" s="0" t="n">
        <v>21</v>
      </c>
    </row>
    <row r="245" customFormat="false" ht="15" hidden="false" customHeight="false" outlineLevel="0" collapsed="false">
      <c r="A245" s="14" t="n">
        <v>243</v>
      </c>
      <c r="B245" s="86" t="n">
        <v>4.75</v>
      </c>
      <c r="D245" s="0" t="n">
        <v>78</v>
      </c>
      <c r="E245" s="91" t="n">
        <v>57.1755288736421</v>
      </c>
      <c r="F245" s="0" t="n">
        <v>78810</v>
      </c>
      <c r="H245" s="0" t="n">
        <v>0.5</v>
      </c>
      <c r="I245" s="0" t="n">
        <v>45895</v>
      </c>
      <c r="J245" s="95" t="n">
        <f aca="false">(F245+E245*$G$3)*(H245) / I245</f>
        <v>1.1077482465351</v>
      </c>
      <c r="K245" s="0" t="n">
        <f aca="false">E245/I245*1000</f>
        <v>1.24578993079076</v>
      </c>
      <c r="L245" s="86" t="n">
        <v>185.058257566994</v>
      </c>
      <c r="M245" s="86" t="n">
        <v>0.645</v>
      </c>
      <c r="N245" s="0" t="n">
        <v>1893</v>
      </c>
      <c r="O245" s="87" t="n">
        <f aca="false">SUM($L245:$N245)</f>
        <v>2078.70325756699</v>
      </c>
      <c r="P245" s="62" t="n">
        <v>117</v>
      </c>
      <c r="Q245" s="0" t="n">
        <f aca="false">P245*120</f>
        <v>14040</v>
      </c>
      <c r="R245" s="0" t="n">
        <v>16</v>
      </c>
      <c r="S245" s="0" t="n">
        <v>162</v>
      </c>
      <c r="T245" s="87" t="n">
        <f aca="false">((3.5 * R245 + 2.4 * S245 - 7) * 10)/1000</f>
        <v>4.378</v>
      </c>
      <c r="V245" s="0" t="n">
        <f aca="false">W245/8</f>
        <v>0.6</v>
      </c>
      <c r="W245" s="0" t="n">
        <v>4.8</v>
      </c>
      <c r="X245" s="91" t="n">
        <f aca="false">E245/50</f>
        <v>1.14351057747284</v>
      </c>
      <c r="Y245" s="0" t="n">
        <v>0.522</v>
      </c>
      <c r="Z245" s="86" t="n">
        <v>4.75</v>
      </c>
      <c r="AA245" s="0" t="n">
        <v>63</v>
      </c>
      <c r="AB245" s="0" t="n">
        <v>25</v>
      </c>
    </row>
    <row r="246" customFormat="false" ht="15" hidden="false" customHeight="false" outlineLevel="0" collapsed="false">
      <c r="A246" s="14" t="n">
        <v>244</v>
      </c>
      <c r="B246" s="86" t="n">
        <v>22.2608695652174</v>
      </c>
      <c r="D246" s="0" t="n">
        <v>9</v>
      </c>
      <c r="E246" s="91" t="n">
        <v>1.79372197309417</v>
      </c>
      <c r="F246" s="0" t="n">
        <v>78294</v>
      </c>
      <c r="H246" s="0" t="n">
        <v>0.8</v>
      </c>
      <c r="I246" s="0" t="n">
        <v>64564</v>
      </c>
      <c r="J246" s="95" t="n">
        <f aca="false">(F246+E246*$G$3)*(H246) / I246</f>
        <v>0.979016031091477</v>
      </c>
      <c r="K246" s="0" t="n">
        <f aca="false">E246/I246*1000</f>
        <v>0.0277820762823581</v>
      </c>
      <c r="L246" s="86" t="n">
        <v>174.007952075336</v>
      </c>
      <c r="M246" s="86" t="n">
        <v>0.645</v>
      </c>
      <c r="N246" s="0" t="n">
        <v>1893</v>
      </c>
      <c r="O246" s="87" t="n">
        <f aca="false">SUM($L246:$N246)</f>
        <v>2067.65295207534</v>
      </c>
      <c r="P246" s="62" t="n">
        <v>110</v>
      </c>
      <c r="Q246" s="0" t="n">
        <f aca="false">P246*120</f>
        <v>13200</v>
      </c>
      <c r="R246" s="0" t="n">
        <v>21</v>
      </c>
      <c r="S246" s="0" t="n">
        <v>191</v>
      </c>
      <c r="T246" s="87" t="n">
        <f aca="false">((3.5 * R246 + 2.4 * S246 - 7) * 10)/1000</f>
        <v>5.249</v>
      </c>
      <c r="V246" s="0" t="n">
        <f aca="false">W246/8</f>
        <v>0.6875</v>
      </c>
      <c r="W246" s="0" t="n">
        <v>5.5</v>
      </c>
      <c r="X246" s="91" t="n">
        <f aca="false">E246/50</f>
        <v>0.0358744394618834</v>
      </c>
      <c r="Y246" s="0" t="n">
        <v>0.825</v>
      </c>
      <c r="Z246" s="86" t="n">
        <v>22.2608695652174</v>
      </c>
      <c r="AA246" s="0" t="n">
        <v>42</v>
      </c>
      <c r="AB246" s="0" t="n">
        <v>15</v>
      </c>
    </row>
    <row r="247" customFormat="false" ht="15" hidden="false" customHeight="false" outlineLevel="0" collapsed="false">
      <c r="A247" s="14" t="n">
        <v>245</v>
      </c>
      <c r="B247" s="86" t="n">
        <v>7.24137931034483</v>
      </c>
      <c r="D247" s="0" t="n">
        <v>62</v>
      </c>
      <c r="E247" s="91" t="n">
        <v>21.0081186213253</v>
      </c>
      <c r="F247" s="0" t="n">
        <v>79320</v>
      </c>
      <c r="H247" s="0" t="n">
        <v>0.5</v>
      </c>
      <c r="I247" s="0" t="n">
        <v>54163</v>
      </c>
      <c r="J247" s="95" t="n">
        <f aca="false">(F247+E247*$G$3)*(H247) / I247</f>
        <v>0.809807871134632</v>
      </c>
      <c r="K247" s="0" t="n">
        <f aca="false">E247/I247*1000</f>
        <v>0.387868445642325</v>
      </c>
      <c r="L247" s="86" t="n">
        <v>641.884741508714</v>
      </c>
      <c r="M247" s="86" t="n">
        <v>0.645</v>
      </c>
      <c r="N247" s="0" t="n">
        <v>470</v>
      </c>
      <c r="O247" s="87" t="n">
        <f aca="false">SUM($L247:$N247)</f>
        <v>1112.52974150871</v>
      </c>
      <c r="P247" s="62" t="n">
        <v>121</v>
      </c>
      <c r="Q247" s="0" t="n">
        <f aca="false">P247*120</f>
        <v>14520</v>
      </c>
      <c r="R247" s="0" t="n">
        <v>18</v>
      </c>
      <c r="S247" s="0" t="n">
        <v>163</v>
      </c>
      <c r="T247" s="87" t="n">
        <f aca="false">((3.5 * R247 + 2.4 * S247 - 7) * 10)/1000</f>
        <v>4.472</v>
      </c>
      <c r="V247" s="0" t="n">
        <f aca="false">W247/8</f>
        <v>0.9</v>
      </c>
      <c r="W247" s="0" t="n">
        <v>7.2</v>
      </c>
      <c r="X247" s="91" t="n">
        <f aca="false">E247/50</f>
        <v>0.420162372426505</v>
      </c>
      <c r="Y247" s="0" t="n">
        <v>0.884</v>
      </c>
      <c r="Z247" s="86" t="n">
        <v>7.24137931034483</v>
      </c>
      <c r="AA247" s="0" t="n">
        <v>45</v>
      </c>
      <c r="AB247" s="0" t="n">
        <v>21</v>
      </c>
    </row>
    <row r="248" customFormat="false" ht="15" hidden="false" customHeight="false" outlineLevel="0" collapsed="false">
      <c r="A248" s="14" t="n">
        <v>246</v>
      </c>
      <c r="B248" s="86" t="n">
        <v>9.33333333333333</v>
      </c>
      <c r="D248" s="0" t="n">
        <v>33</v>
      </c>
      <c r="E248" s="91" t="n">
        <v>10.0522718134298</v>
      </c>
      <c r="F248" s="0" t="n">
        <v>83686</v>
      </c>
      <c r="H248" s="0" t="n">
        <v>0.6</v>
      </c>
      <c r="I248" s="0" t="n">
        <v>43908</v>
      </c>
      <c r="J248" s="95" t="n">
        <f aca="false">(F248+E248*$G$3)*(H248) / I248</f>
        <v>1.19850927473862</v>
      </c>
      <c r="K248" s="0" t="n">
        <f aca="false">E248/I248*1000</f>
        <v>0.228939414535616</v>
      </c>
      <c r="L248" s="86" t="n">
        <v>462.710898481061</v>
      </c>
      <c r="M248" s="86" t="n">
        <v>0.645</v>
      </c>
      <c r="N248" s="0" t="n">
        <v>1893</v>
      </c>
      <c r="O248" s="87" t="n">
        <f aca="false">SUM($L248:$N248)</f>
        <v>2356.35589848106</v>
      </c>
      <c r="P248" s="62" t="n">
        <v>119</v>
      </c>
      <c r="Q248" s="0" t="n">
        <f aca="false">P248*120</f>
        <v>14280</v>
      </c>
      <c r="R248" s="0" t="n">
        <v>16</v>
      </c>
      <c r="S248" s="0" t="n">
        <v>172</v>
      </c>
      <c r="T248" s="87" t="n">
        <f aca="false">((3.5 * R248 + 2.4 * S248 - 7) * 10)/1000</f>
        <v>4.618</v>
      </c>
      <c r="V248" s="0" t="n">
        <f aca="false">W248/8</f>
        <v>0.775</v>
      </c>
      <c r="W248" s="0" t="n">
        <v>6.2</v>
      </c>
      <c r="X248" s="91" t="n">
        <f aca="false">E248/50</f>
        <v>0.201045436268597</v>
      </c>
      <c r="Y248" s="0" t="n">
        <v>0.884</v>
      </c>
      <c r="Z248" s="86" t="n">
        <v>9.33333333333333</v>
      </c>
      <c r="AA248" s="0" t="n">
        <v>45</v>
      </c>
      <c r="AB248" s="0" t="n">
        <v>21</v>
      </c>
    </row>
    <row r="249" customFormat="false" ht="15" hidden="false" customHeight="false" outlineLevel="0" collapsed="false">
      <c r="A249" s="14" t="n">
        <v>247</v>
      </c>
      <c r="B249" s="86" t="n">
        <v>4.75</v>
      </c>
      <c r="D249" s="0" t="n">
        <v>79</v>
      </c>
      <c r="E249" s="91" t="n">
        <v>60.4641195199608</v>
      </c>
      <c r="F249" s="0" t="n">
        <v>75051</v>
      </c>
      <c r="H249" s="0" t="n">
        <v>0.5</v>
      </c>
      <c r="I249" s="0" t="n">
        <v>46410</v>
      </c>
      <c r="J249" s="95" t="n">
        <f aca="false">(F249+E249*$G$3)*(H249) / I249</f>
        <v>1.06913001301427</v>
      </c>
      <c r="K249" s="0" t="n">
        <f aca="false">E249/I249*1000</f>
        <v>1.30282524283475</v>
      </c>
      <c r="L249" s="86" t="n">
        <v>668.954648536863</v>
      </c>
      <c r="M249" s="86" t="n">
        <v>0.645</v>
      </c>
      <c r="N249" s="0" t="n">
        <v>1893</v>
      </c>
      <c r="O249" s="87" t="n">
        <f aca="false">SUM($L249:$N249)</f>
        <v>2562.59964853686</v>
      </c>
      <c r="P249" s="62" t="n">
        <v>110</v>
      </c>
      <c r="Q249" s="0" t="n">
        <f aca="false">P249*120</f>
        <v>13200</v>
      </c>
      <c r="R249" s="0" t="n">
        <v>16</v>
      </c>
      <c r="S249" s="0" t="n">
        <v>160</v>
      </c>
      <c r="T249" s="87" t="n">
        <f aca="false">((3.5 * R249 + 2.4 * S249 - 7) * 10)/1000</f>
        <v>4.33</v>
      </c>
      <c r="V249" s="0" t="n">
        <f aca="false">W249/8</f>
        <v>0.525</v>
      </c>
      <c r="W249" s="0" t="n">
        <v>4.2</v>
      </c>
      <c r="X249" s="91" t="n">
        <f aca="false">E249/50</f>
        <v>1.20928239039922</v>
      </c>
      <c r="Y249" s="0" t="n">
        <v>0.539</v>
      </c>
      <c r="Z249" s="86" t="n">
        <v>4.75</v>
      </c>
      <c r="AA249" s="0" t="n">
        <v>59</v>
      </c>
      <c r="AB249" s="0" t="n">
        <v>16</v>
      </c>
    </row>
    <row r="250" customFormat="false" ht="15" hidden="false" customHeight="false" outlineLevel="0" collapsed="false">
      <c r="A250" s="14" t="n">
        <v>248</v>
      </c>
      <c r="B250" s="86" t="n">
        <v>2.6551724137931</v>
      </c>
      <c r="D250" s="0" t="n">
        <v>63</v>
      </c>
      <c r="E250" s="91" t="n">
        <v>162.062046612132</v>
      </c>
      <c r="F250" s="0" t="n">
        <v>79618</v>
      </c>
      <c r="H250" s="0" t="n">
        <v>0.7</v>
      </c>
      <c r="I250" s="0" t="n">
        <v>43383</v>
      </c>
      <c r="J250" s="95" t="n">
        <f aca="false">(F250+E250*$G$3)*(H250) / I250</f>
        <v>2.330635803227</v>
      </c>
      <c r="K250" s="0" t="n">
        <f aca="false">E250/I250*1000</f>
        <v>3.73561179752741</v>
      </c>
      <c r="L250" s="86" t="n">
        <v>672.124165527034</v>
      </c>
      <c r="M250" s="86" t="n">
        <v>0.645</v>
      </c>
      <c r="N250" s="0" t="n">
        <v>261</v>
      </c>
      <c r="O250" s="87" t="n">
        <f aca="false">SUM($L250:$N250)</f>
        <v>933.769165527034</v>
      </c>
      <c r="P250" s="62" t="n">
        <v>110</v>
      </c>
      <c r="Q250" s="0" t="n">
        <f aca="false">P250*120</f>
        <v>13200</v>
      </c>
      <c r="R250" s="0" t="n">
        <v>16</v>
      </c>
      <c r="S250" s="0" t="n">
        <v>185</v>
      </c>
      <c r="T250" s="87" t="n">
        <f aca="false">((3.5 * R250 + 2.4 * S250 - 7) * 10)/1000</f>
        <v>4.93</v>
      </c>
      <c r="V250" s="0" t="n">
        <f aca="false">W250/8</f>
        <v>0.5875</v>
      </c>
      <c r="W250" s="0" t="n">
        <v>4.7</v>
      </c>
      <c r="X250" s="91" t="n">
        <f aca="false">E250/50</f>
        <v>3.24124093224263</v>
      </c>
      <c r="Y250" s="0" t="n">
        <v>0.682</v>
      </c>
      <c r="Z250" s="86" t="n">
        <v>2.6551724137931</v>
      </c>
      <c r="AA250" s="0" t="n">
        <v>48</v>
      </c>
      <c r="AB250" s="0" t="n">
        <v>25</v>
      </c>
    </row>
    <row r="251" customFormat="false" ht="15" hidden="false" customHeight="false" outlineLevel="0" collapsed="false">
      <c r="A251" s="14" t="n">
        <v>249</v>
      </c>
      <c r="B251" s="86" t="n">
        <v>3.66666666666667</v>
      </c>
      <c r="D251" s="0" t="n">
        <v>41</v>
      </c>
      <c r="E251" s="91" t="n">
        <v>70.5485580563012</v>
      </c>
      <c r="F251" s="0" t="n">
        <v>78578</v>
      </c>
      <c r="H251" s="0" t="n">
        <v>0.8</v>
      </c>
      <c r="I251" s="0" t="n">
        <v>47417</v>
      </c>
      <c r="J251" s="95" t="n">
        <f aca="false">(F251+E251*$G$3)*(H251) / I251</f>
        <v>1.80184192542793</v>
      </c>
      <c r="K251" s="0" t="n">
        <f aca="false">E251/I251*1000</f>
        <v>1.48783259287389</v>
      </c>
      <c r="L251" s="86" t="n">
        <v>195.736637776731</v>
      </c>
      <c r="M251" s="86" t="n">
        <v>0.645</v>
      </c>
      <c r="N251" s="0" t="n">
        <v>80</v>
      </c>
      <c r="O251" s="87" t="n">
        <f aca="false">SUM($L251:$N251)</f>
        <v>276.381637776731</v>
      </c>
      <c r="P251" s="62" t="n">
        <v>125</v>
      </c>
      <c r="Q251" s="0" t="n">
        <f aca="false">P251*120</f>
        <v>15000</v>
      </c>
      <c r="R251" s="0" t="n">
        <v>19</v>
      </c>
      <c r="S251" s="0" t="n">
        <v>200</v>
      </c>
      <c r="T251" s="87" t="n">
        <f aca="false">((3.5 * R251 + 2.4 * S251 - 7) * 10)/1000</f>
        <v>5.395</v>
      </c>
      <c r="V251" s="0" t="n">
        <f aca="false">W251/8</f>
        <v>0.5875</v>
      </c>
      <c r="W251" s="0" t="n">
        <v>4.7</v>
      </c>
      <c r="X251" s="91" t="n">
        <f aca="false">E251/50</f>
        <v>1.41097116112602</v>
      </c>
      <c r="Y251" s="0" t="n">
        <v>0.432</v>
      </c>
      <c r="Z251" s="86" t="n">
        <v>3.66666666666667</v>
      </c>
      <c r="AA251" s="0" t="n">
        <v>57</v>
      </c>
      <c r="AB251" s="0" t="n">
        <v>19</v>
      </c>
    </row>
    <row r="252" customFormat="false" ht="15" hidden="false" customHeight="false" outlineLevel="0" collapsed="false">
      <c r="A252" s="14" t="n">
        <v>250</v>
      </c>
      <c r="B252" s="86" t="n">
        <v>7</v>
      </c>
      <c r="D252" s="0" t="n">
        <v>-4</v>
      </c>
      <c r="E252" s="91" t="n">
        <v>-2.34571086767845</v>
      </c>
      <c r="F252" s="0" t="n">
        <v>81035</v>
      </c>
      <c r="H252" s="0" t="n">
        <v>0.7</v>
      </c>
      <c r="I252" s="0" t="n">
        <v>43758</v>
      </c>
      <c r="J252" s="95" t="n">
        <f aca="false">(F252+E252*$G$3)*(H252) / I252</f>
        <v>1.28131315318456</v>
      </c>
      <c r="K252" s="0" t="n">
        <f aca="false">E252/I252*1000</f>
        <v>-0.0536064460825095</v>
      </c>
      <c r="L252" s="86" t="n">
        <v>482.955768711019</v>
      </c>
      <c r="M252" s="86" t="n">
        <v>0.645</v>
      </c>
      <c r="N252" s="0" t="n">
        <v>410</v>
      </c>
      <c r="O252" s="87" t="n">
        <f aca="false">SUM($L252:$N252)</f>
        <v>893.600768711019</v>
      </c>
      <c r="P252" s="62" t="n">
        <v>123</v>
      </c>
      <c r="Q252" s="0" t="n">
        <f aca="false">P252*120</f>
        <v>14760</v>
      </c>
      <c r="R252" s="0" t="n">
        <v>19</v>
      </c>
      <c r="S252" s="0" t="n">
        <v>185</v>
      </c>
      <c r="T252" s="87" t="n">
        <f aca="false">((3.5 * R252 + 2.4 * S252 - 7) * 10)/1000</f>
        <v>5.035</v>
      </c>
      <c r="V252" s="0" t="n">
        <f aca="false">W252/8</f>
        <v>0.8875</v>
      </c>
      <c r="W252" s="0" t="n">
        <v>7.1</v>
      </c>
      <c r="X252" s="91" t="n">
        <f aca="false">E252/50</f>
        <v>-0.046914217353569</v>
      </c>
      <c r="Y252" s="0" t="n">
        <v>0.484</v>
      </c>
      <c r="Z252" s="86" t="n">
        <v>7</v>
      </c>
      <c r="AA252" s="0" t="n">
        <v>48</v>
      </c>
      <c r="AB252" s="0" t="n">
        <v>22</v>
      </c>
    </row>
    <row r="253" customFormat="false" ht="15" hidden="false" customHeight="false" outlineLevel="0" collapsed="false">
      <c r="A253" s="14" t="n">
        <v>251</v>
      </c>
      <c r="B253" s="86" t="n">
        <v>14.4</v>
      </c>
      <c r="D253" s="0" t="n">
        <v>-21</v>
      </c>
      <c r="E253" s="91" t="n">
        <v>-6.04146168850224</v>
      </c>
      <c r="F253" s="0" t="n">
        <v>84384</v>
      </c>
      <c r="H253" s="0" t="n">
        <v>0.6</v>
      </c>
      <c r="I253" s="0" t="n">
        <v>49879</v>
      </c>
      <c r="J253" s="95" t="n">
        <f aca="false">(F253+E253*$G$3)*(H253) / I253</f>
        <v>0.985995092017872</v>
      </c>
      <c r="K253" s="0" t="n">
        <f aca="false">E253/I253*1000</f>
        <v>-0.121122349856698</v>
      </c>
      <c r="L253" s="86" t="n">
        <v>1107.5944225382</v>
      </c>
      <c r="M253" s="86" t="n">
        <v>0.645</v>
      </c>
      <c r="N253" s="0" t="n">
        <v>319</v>
      </c>
      <c r="O253" s="87" t="n">
        <f aca="false">SUM($L253:$N253)</f>
        <v>1427.2394225382</v>
      </c>
      <c r="P253" s="62" t="n">
        <v>112</v>
      </c>
      <c r="Q253" s="0" t="n">
        <f aca="false">P253*120</f>
        <v>13440</v>
      </c>
      <c r="R253" s="0" t="n">
        <v>19</v>
      </c>
      <c r="S253" s="0" t="n">
        <v>170</v>
      </c>
      <c r="T253" s="87" t="n">
        <f aca="false">((3.5 * R253 + 2.4 * S253 - 7) * 10)/1000</f>
        <v>4.675</v>
      </c>
      <c r="V253" s="0" t="n">
        <f aca="false">W253/8</f>
        <v>0.5875</v>
      </c>
      <c r="W253" s="0" t="n">
        <v>4.7</v>
      </c>
      <c r="X253" s="91" t="n">
        <f aca="false">E253/50</f>
        <v>-0.120829233770045</v>
      </c>
      <c r="Y253" s="0" t="n">
        <v>0.561</v>
      </c>
      <c r="Z253" s="86" t="n">
        <v>14.4</v>
      </c>
      <c r="AA253" s="0" t="n">
        <v>63</v>
      </c>
      <c r="AB253" s="0" t="n">
        <v>15</v>
      </c>
    </row>
    <row r="254" customFormat="false" ht="15" hidden="false" customHeight="false" outlineLevel="0" collapsed="false">
      <c r="A254" s="14" t="n">
        <v>252</v>
      </c>
      <c r="B254" s="86" t="n">
        <v>3.33333333333333</v>
      </c>
      <c r="D254" s="0" t="n">
        <v>25</v>
      </c>
      <c r="E254" s="91" t="n">
        <v>105.042016806723</v>
      </c>
      <c r="F254" s="0" t="n">
        <v>84702</v>
      </c>
      <c r="H254" s="0" t="n">
        <v>0.7</v>
      </c>
      <c r="I254" s="0" t="n">
        <v>57890</v>
      </c>
      <c r="J254" s="95" t="n">
        <f aca="false">(F254+E254*$G$3)*(H254) / I254</f>
        <v>1.53227093981486</v>
      </c>
      <c r="K254" s="0" t="n">
        <f aca="false">E254/I254*1000</f>
        <v>1.81451056843535</v>
      </c>
      <c r="L254" s="86" t="n">
        <v>1886.29068851738</v>
      </c>
      <c r="M254" s="86" t="n">
        <v>0.645</v>
      </c>
      <c r="N254" s="0" t="n">
        <v>383</v>
      </c>
      <c r="O254" s="87" t="n">
        <f aca="false">SUM($L254:$N254)</f>
        <v>2269.93568851738</v>
      </c>
      <c r="P254" s="62" t="n">
        <v>113</v>
      </c>
      <c r="Q254" s="0" t="n">
        <f aca="false">P254*120</f>
        <v>13560</v>
      </c>
      <c r="R254" s="0" t="n">
        <v>17</v>
      </c>
      <c r="S254" s="0" t="n">
        <v>192</v>
      </c>
      <c r="T254" s="87" t="n">
        <f aca="false">((3.5 * R254 + 2.4 * S254 - 7) * 10)/1000</f>
        <v>5.133</v>
      </c>
      <c r="V254" s="0" t="n">
        <f aca="false">W254/8</f>
        <v>0.9125</v>
      </c>
      <c r="W254" s="0" t="n">
        <v>7.3</v>
      </c>
      <c r="X254" s="91" t="n">
        <f aca="false">E254/50</f>
        <v>2.10084033613445</v>
      </c>
      <c r="Y254" s="0" t="n">
        <v>0.72</v>
      </c>
      <c r="Z254" s="86" t="n">
        <v>3.33333333333333</v>
      </c>
      <c r="AA254" s="0" t="n">
        <v>51</v>
      </c>
      <c r="AB254" s="0" t="n">
        <v>21</v>
      </c>
    </row>
    <row r="255" customFormat="false" ht="15" hidden="false" customHeight="false" outlineLevel="0" collapsed="false">
      <c r="A255" s="14" t="n">
        <v>253</v>
      </c>
      <c r="B255" s="86" t="n">
        <v>4.13636363636364</v>
      </c>
      <c r="D255" s="0" t="n">
        <v>69</v>
      </c>
      <c r="E255" s="91" t="n">
        <v>126.540492957746</v>
      </c>
      <c r="F255" s="0" t="n">
        <v>77069</v>
      </c>
      <c r="H255" s="0" t="n">
        <v>0.7</v>
      </c>
      <c r="I255" s="0" t="n">
        <v>56978</v>
      </c>
      <c r="J255" s="95" t="n">
        <f aca="false">(F255+E255*$G$3)*(H255) / I255</f>
        <v>1.56866927635524</v>
      </c>
      <c r="K255" s="0" t="n">
        <f aca="false">E255/I255*1000</f>
        <v>2.22086582466472</v>
      </c>
      <c r="L255" s="86" t="n">
        <v>234.123598401598</v>
      </c>
      <c r="M255" s="86" t="n">
        <v>0.645</v>
      </c>
      <c r="N255" s="0" t="n">
        <v>1893</v>
      </c>
      <c r="O255" s="87" t="n">
        <f aca="false">SUM($L255:$N255)</f>
        <v>2127.7685984016</v>
      </c>
      <c r="P255" s="62" t="n">
        <v>125</v>
      </c>
      <c r="Q255" s="0" t="n">
        <f aca="false">P255*120</f>
        <v>15000</v>
      </c>
      <c r="R255" s="0" t="n">
        <v>17</v>
      </c>
      <c r="S255" s="0" t="n">
        <v>195</v>
      </c>
      <c r="T255" s="87" t="n">
        <f aca="false">((3.5 * R255 + 2.4 * S255 - 7) * 10)/1000</f>
        <v>5.205</v>
      </c>
      <c r="V255" s="0" t="n">
        <f aca="false">W255/8</f>
        <v>0.725</v>
      </c>
      <c r="W255" s="0" t="n">
        <v>5.8</v>
      </c>
      <c r="X255" s="91" t="n">
        <f aca="false">E255/50</f>
        <v>2.53080985915493</v>
      </c>
      <c r="Y255" s="0" t="n">
        <v>0.732</v>
      </c>
      <c r="Z255" s="86" t="n">
        <v>4.13636363636364</v>
      </c>
      <c r="AA255" s="0" t="n">
        <v>46</v>
      </c>
      <c r="AB255" s="0" t="n">
        <v>15</v>
      </c>
    </row>
    <row r="256" customFormat="false" ht="15" hidden="false" customHeight="false" outlineLevel="0" collapsed="false">
      <c r="A256" s="14" t="n">
        <v>254</v>
      </c>
      <c r="B256" s="86" t="n">
        <v>3.83333333333333</v>
      </c>
      <c r="D256" s="0" t="n">
        <v>44</v>
      </c>
      <c r="E256" s="91" t="n">
        <v>35.8032125246147</v>
      </c>
      <c r="F256" s="0" t="n">
        <v>81217</v>
      </c>
      <c r="H256" s="0" t="n">
        <v>0.5</v>
      </c>
      <c r="I256" s="0" t="n">
        <v>43678</v>
      </c>
      <c r="J256" s="95" t="n">
        <f aca="false">(F256+E256*$G$3)*(H256) / I256</f>
        <v>1.09366597611894</v>
      </c>
      <c r="K256" s="0" t="n">
        <f aca="false">E256/I256*1000</f>
        <v>0.819708148830411</v>
      </c>
      <c r="L256" s="86" t="n">
        <v>519.802468227425</v>
      </c>
      <c r="M256" s="86" t="n">
        <v>0.645</v>
      </c>
      <c r="N256" s="0" t="n">
        <v>75</v>
      </c>
      <c r="O256" s="87" t="n">
        <f aca="false">SUM($L256:$N256)</f>
        <v>595.447468227425</v>
      </c>
      <c r="P256" s="62" t="n">
        <v>119</v>
      </c>
      <c r="Q256" s="0" t="n">
        <f aca="false">P256*120</f>
        <v>14280</v>
      </c>
      <c r="R256" s="0" t="n">
        <v>16</v>
      </c>
      <c r="S256" s="0" t="n">
        <v>179</v>
      </c>
      <c r="T256" s="87" t="n">
        <f aca="false">((3.5 * R256 + 2.4 * S256 - 7) * 10)/1000</f>
        <v>4.786</v>
      </c>
      <c r="V256" s="0" t="n">
        <f aca="false">W256/8</f>
        <v>0.4375</v>
      </c>
      <c r="W256" s="0" t="n">
        <v>3.5</v>
      </c>
      <c r="X256" s="91" t="n">
        <f aca="false">E256/50</f>
        <v>0.716064250492294</v>
      </c>
      <c r="Y256" s="0" t="n">
        <v>0.871</v>
      </c>
      <c r="Z256" s="86" t="n">
        <v>3.83333333333333</v>
      </c>
      <c r="AA256" s="0" t="n">
        <v>50</v>
      </c>
      <c r="AB256" s="0" t="n">
        <v>19</v>
      </c>
    </row>
    <row r="257" customFormat="false" ht="15" hidden="false" customHeight="false" outlineLevel="0" collapsed="false">
      <c r="A257" s="14" t="n">
        <v>255</v>
      </c>
      <c r="B257" s="86" t="n">
        <v>10</v>
      </c>
      <c r="D257" s="0" t="n">
        <v>87</v>
      </c>
      <c r="E257" s="91" t="n">
        <v>27.5953944238272</v>
      </c>
      <c r="F257" s="0" t="n">
        <v>84871</v>
      </c>
      <c r="H257" s="0" t="n">
        <v>0.6</v>
      </c>
      <c r="I257" s="0" t="n">
        <v>42758</v>
      </c>
      <c r="J257" s="95" t="n">
        <f aca="false">(F257+E257*$G$3)*(H257) / I257</f>
        <v>1.34584158898261</v>
      </c>
      <c r="K257" s="0" t="n">
        <f aca="false">E257/I257*1000</f>
        <v>0.645385528411694</v>
      </c>
      <c r="L257" s="86" t="n">
        <v>1072.16985388074</v>
      </c>
      <c r="M257" s="86" t="n">
        <v>0.645</v>
      </c>
      <c r="N257" s="0" t="n">
        <v>435</v>
      </c>
      <c r="O257" s="87" t="n">
        <f aca="false">SUM($L257:$N257)</f>
        <v>1507.81485388074</v>
      </c>
      <c r="P257" s="62" t="n">
        <v>118</v>
      </c>
      <c r="Q257" s="0" t="n">
        <f aca="false">P257*120</f>
        <v>14160</v>
      </c>
      <c r="R257" s="0" t="n">
        <v>22</v>
      </c>
      <c r="S257" s="0" t="n">
        <v>167</v>
      </c>
      <c r="T257" s="87" t="n">
        <f aca="false">((3.5 * R257 + 2.4 * S257 - 7) * 10)/1000</f>
        <v>4.708</v>
      </c>
      <c r="V257" s="0" t="n">
        <f aca="false">W257/8</f>
        <v>0.525</v>
      </c>
      <c r="W257" s="0" t="n">
        <v>4.2</v>
      </c>
      <c r="X257" s="91" t="n">
        <f aca="false">E257/50</f>
        <v>0.551907888476544</v>
      </c>
      <c r="Y257" s="0" t="n">
        <v>0.61</v>
      </c>
      <c r="Z257" s="86" t="n">
        <v>10</v>
      </c>
      <c r="AA257" s="0" t="n">
        <v>61</v>
      </c>
      <c r="AB257" s="0" t="n">
        <v>18</v>
      </c>
    </row>
    <row r="258" customFormat="false" ht="15" hidden="false" customHeight="false" outlineLevel="0" collapsed="false">
      <c r="A258" s="14" t="n">
        <v>256</v>
      </c>
      <c r="B258" s="86" t="n">
        <v>3</v>
      </c>
      <c r="D258" s="0" t="n">
        <v>55</v>
      </c>
      <c r="E258" s="91" t="n">
        <v>160.705937353904</v>
      </c>
      <c r="F258" s="0" t="n">
        <v>76059</v>
      </c>
      <c r="H258" s="0" t="n">
        <v>0.8</v>
      </c>
      <c r="I258" s="0" t="n">
        <v>63627</v>
      </c>
      <c r="J258" s="95" t="n">
        <f aca="false">(F258+E258*$G$3)*(H258) / I258</f>
        <v>1.76455121180079</v>
      </c>
      <c r="K258" s="0" t="n">
        <f aca="false">E258/I258*1000</f>
        <v>2.52575066173014</v>
      </c>
      <c r="L258" s="86" t="n">
        <v>355.470661893397</v>
      </c>
      <c r="M258" s="86" t="n">
        <v>0.645</v>
      </c>
      <c r="N258" s="0" t="n">
        <v>257</v>
      </c>
      <c r="O258" s="87" t="n">
        <f aca="false">SUM($L258:$N258)</f>
        <v>613.115661893397</v>
      </c>
      <c r="P258" s="62" t="n">
        <v>114</v>
      </c>
      <c r="Q258" s="0" t="n">
        <f aca="false">P258*120</f>
        <v>13680</v>
      </c>
      <c r="R258" s="0" t="n">
        <v>17</v>
      </c>
      <c r="S258" s="0" t="n">
        <v>169</v>
      </c>
      <c r="T258" s="87" t="n">
        <f aca="false">((3.5 * R258 + 2.4 * S258 - 7) * 10)/1000</f>
        <v>4.581</v>
      </c>
      <c r="V258" s="0" t="n">
        <f aca="false">W258/8</f>
        <v>0.7625</v>
      </c>
      <c r="W258" s="0" t="n">
        <v>6.1</v>
      </c>
      <c r="X258" s="91" t="n">
        <f aca="false">E258/50</f>
        <v>3.21411874707807</v>
      </c>
      <c r="Y258" s="0" t="n">
        <v>0.528</v>
      </c>
      <c r="Z258" s="86" t="n">
        <v>3</v>
      </c>
      <c r="AA258" s="0" t="n">
        <v>60</v>
      </c>
      <c r="AB258" s="0" t="n">
        <v>22</v>
      </c>
    </row>
    <row r="259" customFormat="false" ht="15" hidden="false" customHeight="false" outlineLevel="0" collapsed="false">
      <c r="A259" s="14" t="n">
        <v>257</v>
      </c>
      <c r="B259" s="86" t="n">
        <v>18.9583333333333</v>
      </c>
      <c r="D259" s="0" t="n">
        <v>44</v>
      </c>
      <c r="E259" s="91" t="n">
        <v>8.35866261398176</v>
      </c>
      <c r="F259" s="0" t="n">
        <v>80752</v>
      </c>
      <c r="H259" s="0" t="n">
        <v>0.7</v>
      </c>
      <c r="I259" s="0" t="n">
        <v>64105</v>
      </c>
      <c r="J259" s="95" t="n">
        <f aca="false">(F259+E259*$G$3)*(H259) / I259</f>
        <v>0.918287583369704</v>
      </c>
      <c r="K259" s="0" t="n">
        <f aca="false">E259/I259*1000</f>
        <v>0.130390181951201</v>
      </c>
      <c r="L259" s="86" t="n">
        <v>2326.60109517601</v>
      </c>
      <c r="M259" s="86" t="n">
        <v>0.645</v>
      </c>
      <c r="N259" s="0" t="n">
        <v>79</v>
      </c>
      <c r="O259" s="87" t="n">
        <f aca="false">SUM($L259:$N259)</f>
        <v>2406.24609517601</v>
      </c>
      <c r="P259" s="62" t="n">
        <v>120</v>
      </c>
      <c r="Q259" s="0" t="n">
        <f aca="false">P259*120</f>
        <v>14400</v>
      </c>
      <c r="R259" s="0" t="n">
        <v>16</v>
      </c>
      <c r="S259" s="0" t="n">
        <v>190</v>
      </c>
      <c r="T259" s="87" t="n">
        <f aca="false">((3.5 * R259 + 2.4 * S259 - 7) * 10)/1000</f>
        <v>5.05</v>
      </c>
      <c r="V259" s="0" t="n">
        <f aca="false">W259/8</f>
        <v>0.5125</v>
      </c>
      <c r="W259" s="0" t="n">
        <v>4.1</v>
      </c>
      <c r="X259" s="91" t="n">
        <f aca="false">E259/50</f>
        <v>0.167173252279635</v>
      </c>
      <c r="Y259" s="0" t="n">
        <v>0.9</v>
      </c>
      <c r="Z259" s="86" t="n">
        <v>18.9583333333333</v>
      </c>
      <c r="AA259" s="0" t="n">
        <v>51</v>
      </c>
      <c r="AB259" s="0" t="n">
        <v>21</v>
      </c>
    </row>
    <row r="260" customFormat="false" ht="15" hidden="false" customHeight="false" outlineLevel="0" collapsed="false">
      <c r="A260" s="14" t="n">
        <v>258</v>
      </c>
      <c r="B260" s="86" t="n">
        <v>2.44444444444444</v>
      </c>
      <c r="D260" s="0" t="n">
        <v>-17</v>
      </c>
      <c r="E260" s="91" t="n">
        <v>-146.048109965636</v>
      </c>
      <c r="F260" s="0" t="n">
        <v>76464</v>
      </c>
      <c r="H260" s="0" t="n">
        <v>0.6</v>
      </c>
      <c r="I260" s="0" t="n">
        <v>59224</v>
      </c>
      <c r="J260" s="95" t="n">
        <f aca="false">(F260+E260*$G$3)*(H260) / I260</f>
        <v>0.182811927736178</v>
      </c>
      <c r="K260" s="0" t="n">
        <f aca="false">E260/I260*1000</f>
        <v>-2.46602914301019</v>
      </c>
      <c r="L260" s="86" t="n">
        <v>255.737741035084</v>
      </c>
      <c r="M260" s="86" t="n">
        <v>0.645</v>
      </c>
      <c r="N260" s="0" t="n">
        <v>1893</v>
      </c>
      <c r="O260" s="87" t="n">
        <f aca="false">SUM($L260:$N260)</f>
        <v>2149.38274103508</v>
      </c>
      <c r="P260" s="62" t="n">
        <v>122</v>
      </c>
      <c r="Q260" s="0" t="n">
        <f aca="false">P260*120</f>
        <v>14640</v>
      </c>
      <c r="R260" s="0" t="n">
        <v>22</v>
      </c>
      <c r="S260" s="0" t="n">
        <v>199</v>
      </c>
      <c r="T260" s="87" t="n">
        <f aca="false">((3.5 * R260 + 2.4 * S260 - 7) * 10)/1000</f>
        <v>5.476</v>
      </c>
      <c r="V260" s="0" t="n">
        <f aca="false">W260/8</f>
        <v>0.725</v>
      </c>
      <c r="W260" s="0" t="n">
        <v>5.8</v>
      </c>
      <c r="X260" s="91" t="n">
        <f aca="false">E260/50</f>
        <v>-2.92096219931272</v>
      </c>
      <c r="Y260" s="0" t="n">
        <v>0.98</v>
      </c>
      <c r="Z260" s="86" t="n">
        <v>2.44444444444444</v>
      </c>
      <c r="AA260" s="0" t="n">
        <v>61</v>
      </c>
      <c r="AB260" s="0" t="n">
        <v>21</v>
      </c>
    </row>
    <row r="261" customFormat="false" ht="15" hidden="false" customHeight="false" outlineLevel="0" collapsed="false">
      <c r="A261" s="14" t="n">
        <v>259</v>
      </c>
      <c r="B261" s="86" t="n">
        <v>5</v>
      </c>
      <c r="D261" s="0" t="n">
        <v>86</v>
      </c>
      <c r="E261" s="91" t="n">
        <v>86.3453815261044</v>
      </c>
      <c r="F261" s="0" t="n">
        <v>75765</v>
      </c>
      <c r="H261" s="0" t="n">
        <v>0.7</v>
      </c>
      <c r="I261" s="0" t="n">
        <v>44458</v>
      </c>
      <c r="J261" s="95" t="n">
        <f aca="false">(F261+E261*$G$3)*(H261) / I261</f>
        <v>1.7367449464058</v>
      </c>
      <c r="K261" s="0" t="n">
        <f aca="false">E261/I261*1000</f>
        <v>1.9421787198278</v>
      </c>
      <c r="L261" s="86" t="n">
        <v>196.137840572557</v>
      </c>
      <c r="M261" s="86" t="n">
        <v>0.645</v>
      </c>
      <c r="N261" s="0" t="n">
        <v>1893</v>
      </c>
      <c r="O261" s="87" t="n">
        <f aca="false">SUM($L261:$N261)</f>
        <v>2089.78284057256</v>
      </c>
      <c r="P261" s="62" t="n">
        <v>115</v>
      </c>
      <c r="Q261" s="0" t="n">
        <f aca="false">P261*120</f>
        <v>13800</v>
      </c>
      <c r="R261" s="0" t="n">
        <v>17</v>
      </c>
      <c r="S261" s="0" t="n">
        <v>183</v>
      </c>
      <c r="T261" s="87" t="n">
        <f aca="false">((3.5 * R261 + 2.4 * S261 - 7) * 10)/1000</f>
        <v>4.917</v>
      </c>
      <c r="V261" s="0" t="n">
        <f aca="false">W261/8</f>
        <v>0.8625</v>
      </c>
      <c r="W261" s="0" t="n">
        <v>6.9</v>
      </c>
      <c r="X261" s="91" t="n">
        <f aca="false">E261/50</f>
        <v>1.72690763052209</v>
      </c>
      <c r="Y261" s="0" t="n">
        <v>0.8</v>
      </c>
      <c r="Z261" s="86" t="n">
        <v>5</v>
      </c>
      <c r="AA261" s="0" t="n">
        <v>48</v>
      </c>
      <c r="AB261" s="0" t="n">
        <v>24</v>
      </c>
    </row>
    <row r="262" customFormat="false" ht="15" hidden="false" customHeight="false" outlineLevel="0" collapsed="false">
      <c r="A262" s="14" t="n">
        <v>260</v>
      </c>
      <c r="B262" s="86" t="n">
        <v>2.76923076923077</v>
      </c>
      <c r="D262" s="0" t="n">
        <v>35</v>
      </c>
      <c r="E262" s="91" t="n">
        <v>73.5912531539108</v>
      </c>
      <c r="F262" s="0" t="n">
        <v>81876</v>
      </c>
      <c r="H262" s="0" t="n">
        <v>0.8</v>
      </c>
      <c r="I262" s="0" t="n">
        <v>45072</v>
      </c>
      <c r="J262" s="95" t="n">
        <f aca="false">(F262+E262*$G$3)*(H262) / I262</f>
        <v>1.97572774692162</v>
      </c>
      <c r="K262" s="0" t="n">
        <f aca="false">E262/I262*1000</f>
        <v>1.63274878314499</v>
      </c>
      <c r="L262" s="86" t="n">
        <v>1929.41563780419</v>
      </c>
      <c r="M262" s="86" t="n">
        <v>0.645</v>
      </c>
      <c r="N262" s="0" t="n">
        <v>419</v>
      </c>
      <c r="O262" s="87" t="n">
        <f aca="false">SUM($L262:$N262)</f>
        <v>2349.06063780419</v>
      </c>
      <c r="P262" s="62" t="n">
        <v>115</v>
      </c>
      <c r="Q262" s="0" t="n">
        <f aca="false">P262*120</f>
        <v>13800</v>
      </c>
      <c r="R262" s="0" t="n">
        <v>16</v>
      </c>
      <c r="S262" s="0" t="n">
        <v>161</v>
      </c>
      <c r="T262" s="87" t="n">
        <f aca="false">((3.5 * R262 + 2.4 * S262 - 7) * 10)/1000</f>
        <v>4.354</v>
      </c>
      <c r="V262" s="0" t="n">
        <f aca="false">W262/8</f>
        <v>0.5375</v>
      </c>
      <c r="W262" s="0" t="n">
        <v>4.3</v>
      </c>
      <c r="X262" s="91" t="n">
        <f aca="false">E262/50</f>
        <v>1.47182506307822</v>
      </c>
      <c r="Y262" s="0" t="n">
        <v>0.32</v>
      </c>
      <c r="Z262" s="86" t="n">
        <v>2.76923076923077</v>
      </c>
      <c r="AA262" s="0" t="n">
        <v>58</v>
      </c>
      <c r="AB262" s="0" t="n">
        <v>24</v>
      </c>
    </row>
    <row r="263" customFormat="false" ht="15" hidden="false" customHeight="false" outlineLevel="0" collapsed="false">
      <c r="A263" s="14" t="n">
        <v>261</v>
      </c>
      <c r="B263" s="86" t="n">
        <v>3.04347826086957</v>
      </c>
      <c r="D263" s="0" t="n">
        <v>27</v>
      </c>
      <c r="E263" s="91" t="n">
        <v>152.801358234295</v>
      </c>
      <c r="F263" s="0" t="n">
        <v>76091</v>
      </c>
      <c r="H263" s="0" t="n">
        <v>0.7</v>
      </c>
      <c r="I263" s="0" t="n">
        <v>52766</v>
      </c>
      <c r="J263" s="95" t="n">
        <f aca="false">(F263+E263*$G$3)*(H263) / I263</f>
        <v>1.82026457009443</v>
      </c>
      <c r="K263" s="0" t="n">
        <f aca="false">E263/I263*1000</f>
        <v>2.89582985699684</v>
      </c>
      <c r="L263" s="86" t="n">
        <v>206.061424361493</v>
      </c>
      <c r="M263" s="86" t="n">
        <v>0.645</v>
      </c>
      <c r="N263" s="0" t="n">
        <v>1893</v>
      </c>
      <c r="O263" s="87" t="n">
        <f aca="false">SUM($L263:$N263)</f>
        <v>2099.70642436149</v>
      </c>
      <c r="P263" s="62" t="n">
        <v>114</v>
      </c>
      <c r="Q263" s="0" t="n">
        <f aca="false">P263*120</f>
        <v>13680</v>
      </c>
      <c r="R263" s="0" t="n">
        <v>21</v>
      </c>
      <c r="S263" s="0" t="n">
        <v>173</v>
      </c>
      <c r="T263" s="87" t="n">
        <f aca="false">((3.5 * R263 + 2.4 * S263 - 7) * 10)/1000</f>
        <v>4.817</v>
      </c>
      <c r="V263" s="0" t="n">
        <f aca="false">W263/8</f>
        <v>0.675</v>
      </c>
      <c r="W263" s="0" t="n">
        <v>5.4</v>
      </c>
      <c r="X263" s="91" t="n">
        <f aca="false">E263/50</f>
        <v>3.05602716468591</v>
      </c>
      <c r="Y263" s="0" t="n">
        <v>0.814</v>
      </c>
      <c r="Z263" s="86" t="n">
        <v>3.04347826086957</v>
      </c>
      <c r="AA263" s="0" t="n">
        <v>45</v>
      </c>
      <c r="AB263" s="0" t="n">
        <v>18</v>
      </c>
    </row>
    <row r="264" customFormat="false" ht="15" hidden="false" customHeight="false" outlineLevel="0" collapsed="false">
      <c r="A264" s="14" t="n">
        <v>262</v>
      </c>
      <c r="B264" s="86" t="n">
        <v>3.37037037037037</v>
      </c>
      <c r="D264" s="0" t="n">
        <v>26</v>
      </c>
      <c r="E264" s="91" t="n">
        <v>371.853546910756</v>
      </c>
      <c r="F264" s="0" t="n">
        <v>80232</v>
      </c>
      <c r="H264" s="0" t="n">
        <v>0.7</v>
      </c>
      <c r="I264" s="0" t="n">
        <v>53285</v>
      </c>
      <c r="J264" s="95" t="n">
        <f aca="false">(F264+E264*$G$3)*(H264) / I264</f>
        <v>3.00800212320562</v>
      </c>
      <c r="K264" s="0" t="n">
        <f aca="false">E264/I264*1000</f>
        <v>6.97857834119838</v>
      </c>
      <c r="L264" s="86" t="n">
        <v>107.086085844291</v>
      </c>
      <c r="M264" s="86" t="n">
        <v>0.645</v>
      </c>
      <c r="N264" s="0" t="n">
        <v>1893</v>
      </c>
      <c r="O264" s="87" t="n">
        <f aca="false">SUM($L264:$N264)</f>
        <v>2000.73108584429</v>
      </c>
      <c r="P264" s="62" t="n">
        <v>118</v>
      </c>
      <c r="Q264" s="0" t="n">
        <f aca="false">P264*120</f>
        <v>14160</v>
      </c>
      <c r="R264" s="0" t="n">
        <v>20</v>
      </c>
      <c r="S264" s="0" t="n">
        <v>165</v>
      </c>
      <c r="T264" s="87" t="n">
        <f aca="false">((3.5 * R264 + 2.4 * S264 - 7) * 10)/1000</f>
        <v>4.59</v>
      </c>
      <c r="V264" s="0" t="n">
        <f aca="false">W264/8</f>
        <v>0.525</v>
      </c>
      <c r="W264" s="0" t="n">
        <v>4.2</v>
      </c>
      <c r="X264" s="91" t="n">
        <f aca="false">E264/50</f>
        <v>7.43707093821512</v>
      </c>
      <c r="Y264" s="0" t="n">
        <v>1.224</v>
      </c>
      <c r="Z264" s="86" t="n">
        <v>3.37037037037037</v>
      </c>
      <c r="AA264" s="0" t="n">
        <v>63</v>
      </c>
      <c r="AB264" s="0" t="n">
        <v>20</v>
      </c>
    </row>
    <row r="265" customFormat="false" ht="15" hidden="false" customHeight="false" outlineLevel="0" collapsed="false">
      <c r="A265" s="14" t="n">
        <v>263</v>
      </c>
      <c r="B265" s="86" t="n">
        <v>8.7037037037037</v>
      </c>
      <c r="D265" s="0" t="n">
        <v>14</v>
      </c>
      <c r="E265" s="91" t="n">
        <v>3.38622291021672</v>
      </c>
      <c r="F265" s="0" t="n">
        <v>81064</v>
      </c>
      <c r="H265" s="0" t="n">
        <v>0.5</v>
      </c>
      <c r="I265" s="0" t="n">
        <v>43198</v>
      </c>
      <c r="J265" s="95" t="n">
        <f aca="false">(F265+E265*$G$3)*(H265) / I265</f>
        <v>0.953961863559501</v>
      </c>
      <c r="K265" s="0" t="n">
        <f aca="false">E265/I265*1000</f>
        <v>0.0783884186818075</v>
      </c>
      <c r="L265" s="86" t="n">
        <v>206.020732197535</v>
      </c>
      <c r="M265" s="86" t="n">
        <v>0.645</v>
      </c>
      <c r="N265" s="0" t="n">
        <v>217</v>
      </c>
      <c r="O265" s="87" t="n">
        <f aca="false">SUM($L265:$N265)</f>
        <v>423.665732197535</v>
      </c>
      <c r="P265" s="62" t="n">
        <v>120</v>
      </c>
      <c r="Q265" s="0" t="n">
        <f aca="false">P265*120</f>
        <v>14400</v>
      </c>
      <c r="R265" s="0" t="n">
        <v>20</v>
      </c>
      <c r="S265" s="0" t="n">
        <v>174</v>
      </c>
      <c r="T265" s="87" t="n">
        <f aca="false">((3.5 * R265 + 2.4 * S265 - 7) * 10)/1000</f>
        <v>4.806</v>
      </c>
      <c r="V265" s="0" t="n">
        <f aca="false">W265/8</f>
        <v>0.4875</v>
      </c>
      <c r="W265" s="0" t="n">
        <v>3.9</v>
      </c>
      <c r="X265" s="91" t="n">
        <f aca="false">E265/50</f>
        <v>0.0677244582043344</v>
      </c>
      <c r="Y265" s="0" t="n">
        <v>0.348</v>
      </c>
      <c r="Z265" s="86" t="n">
        <v>8.7037037037037</v>
      </c>
      <c r="AA265" s="0" t="n">
        <v>54</v>
      </c>
      <c r="AB265" s="0" t="n">
        <v>23</v>
      </c>
    </row>
    <row r="266" customFormat="false" ht="15" hidden="false" customHeight="false" outlineLevel="0" collapsed="false">
      <c r="A266" s="14" t="n">
        <v>264</v>
      </c>
      <c r="B266" s="86" t="n">
        <v>2.91666666666667</v>
      </c>
      <c r="D266" s="0" t="n">
        <v>55</v>
      </c>
      <c r="E266" s="91" t="n">
        <v>97.4658869395712</v>
      </c>
      <c r="F266" s="0" t="n">
        <v>82267</v>
      </c>
      <c r="H266" s="0" t="n">
        <v>0.7</v>
      </c>
      <c r="I266" s="0" t="n">
        <v>46655</v>
      </c>
      <c r="J266" s="95" t="n">
        <f aca="false">(F266+E266*$G$3)*(H266) / I266</f>
        <v>1.81925513542128</v>
      </c>
      <c r="K266" s="0" t="n">
        <f aca="false">E266/I266*1000</f>
        <v>2.08907698938101</v>
      </c>
      <c r="L266" s="86" t="n">
        <v>2223.33024204703</v>
      </c>
      <c r="M266" s="86" t="n">
        <v>0.645</v>
      </c>
      <c r="N266" s="0" t="n">
        <v>1893</v>
      </c>
      <c r="O266" s="87" t="n">
        <f aca="false">SUM($L266:$N266)</f>
        <v>4116.97524204703</v>
      </c>
      <c r="P266" s="62" t="n">
        <v>124</v>
      </c>
      <c r="Q266" s="0" t="n">
        <f aca="false">P266*120</f>
        <v>14880</v>
      </c>
      <c r="R266" s="0" t="n">
        <v>22</v>
      </c>
      <c r="S266" s="0" t="n">
        <v>187</v>
      </c>
      <c r="T266" s="87" t="n">
        <f aca="false">((3.5 * R266 + 2.4 * S266 - 7) * 10)/1000</f>
        <v>5.188</v>
      </c>
      <c r="V266" s="0" t="n">
        <f aca="false">W266/8</f>
        <v>0.525</v>
      </c>
      <c r="W266" s="0" t="n">
        <v>4.2</v>
      </c>
      <c r="X266" s="91" t="n">
        <f aca="false">E266/50</f>
        <v>1.94931773879142</v>
      </c>
      <c r="Y266" s="0" t="n">
        <v>0.43</v>
      </c>
      <c r="Z266" s="86" t="n">
        <v>2.91666666666667</v>
      </c>
      <c r="AA266" s="0" t="n">
        <v>63</v>
      </c>
      <c r="AB266" s="0" t="n">
        <v>15</v>
      </c>
    </row>
    <row r="267" customFormat="false" ht="15" hidden="false" customHeight="false" outlineLevel="0" collapsed="false">
      <c r="A267" s="14" t="n">
        <v>265</v>
      </c>
      <c r="B267" s="86" t="n">
        <v>5.71428571428572</v>
      </c>
      <c r="D267" s="0" t="n">
        <v>0</v>
      </c>
      <c r="E267" s="91" t="n">
        <v>0</v>
      </c>
      <c r="F267" s="0" t="n">
        <v>78832</v>
      </c>
      <c r="H267" s="0" t="n">
        <v>0.5</v>
      </c>
      <c r="I267" s="0" t="n">
        <v>60204</v>
      </c>
      <c r="J267" s="95" t="n">
        <f aca="false">(F267+E267*$G$3)*(H267) / I267</f>
        <v>0.654707328416717</v>
      </c>
      <c r="K267" s="0" t="n">
        <f aca="false">E267/I267*1000</f>
        <v>0</v>
      </c>
      <c r="L267" s="86" t="n">
        <v>306.776390625</v>
      </c>
      <c r="M267" s="86" t="n">
        <v>0.645</v>
      </c>
      <c r="N267" s="0" t="n">
        <v>84</v>
      </c>
      <c r="O267" s="87" t="n">
        <f aca="false">SUM($L267:$N267)</f>
        <v>391.421390625</v>
      </c>
      <c r="P267" s="62" t="n">
        <v>112</v>
      </c>
      <c r="Q267" s="0" t="n">
        <f aca="false">P267*120</f>
        <v>13440</v>
      </c>
      <c r="R267" s="0" t="n">
        <v>21</v>
      </c>
      <c r="S267" s="0" t="n">
        <v>191</v>
      </c>
      <c r="T267" s="87" t="n">
        <f aca="false">((3.5 * R267 + 2.4 * S267 - 7) * 10)/1000</f>
        <v>5.249</v>
      </c>
      <c r="V267" s="0" t="n">
        <f aca="false">W267/8</f>
        <v>0.5125</v>
      </c>
      <c r="W267" s="0" t="n">
        <v>4.1</v>
      </c>
      <c r="X267" s="91" t="n">
        <f aca="false">E267/50</f>
        <v>0</v>
      </c>
      <c r="Y267" s="0" t="n">
        <v>1.368</v>
      </c>
      <c r="Z267" s="86" t="n">
        <v>5.71428571428572</v>
      </c>
      <c r="AA267" s="0" t="n">
        <v>48</v>
      </c>
      <c r="AB267" s="0" t="n">
        <v>20</v>
      </c>
    </row>
    <row r="268" customFormat="false" ht="15" hidden="false" customHeight="false" outlineLevel="0" collapsed="false">
      <c r="A268" s="14" t="n">
        <v>266</v>
      </c>
      <c r="B268" s="86" t="n">
        <v>12</v>
      </c>
      <c r="D268" s="0" t="n">
        <v>55</v>
      </c>
      <c r="E268" s="91" t="n">
        <v>12.7245889957754</v>
      </c>
      <c r="F268" s="0" t="n">
        <v>78780</v>
      </c>
      <c r="H268" s="0" t="n">
        <v>0.5</v>
      </c>
      <c r="I268" s="0" t="n">
        <v>54683</v>
      </c>
      <c r="J268" s="95" t="n">
        <f aca="false">(F268+E268*$G$3)*(H268) / I268</f>
        <v>0.766873028165154</v>
      </c>
      <c r="K268" s="0" t="n">
        <f aca="false">E268/I268*1000</f>
        <v>0.232697346447259</v>
      </c>
      <c r="L268" s="86" t="n">
        <v>1114.70991795109</v>
      </c>
      <c r="M268" s="86" t="n">
        <v>0.645</v>
      </c>
      <c r="N268" s="0" t="n">
        <v>1893</v>
      </c>
      <c r="O268" s="87" t="n">
        <f aca="false">SUM($L268:$N268)</f>
        <v>3008.35491795109</v>
      </c>
      <c r="P268" s="62" t="n">
        <v>113</v>
      </c>
      <c r="Q268" s="0" t="n">
        <f aca="false">P268*120</f>
        <v>13560</v>
      </c>
      <c r="R268" s="0" t="n">
        <v>20</v>
      </c>
      <c r="S268" s="0" t="n">
        <v>171</v>
      </c>
      <c r="T268" s="87" t="n">
        <f aca="false">((3.5 * R268 + 2.4 * S268 - 7) * 10)/1000</f>
        <v>4.734</v>
      </c>
      <c r="V268" s="0" t="n">
        <f aca="false">W268/8</f>
        <v>0.95</v>
      </c>
      <c r="W268" s="0" t="n">
        <v>7.6</v>
      </c>
      <c r="X268" s="91" t="n">
        <f aca="false">E268/50</f>
        <v>0.254491779915509</v>
      </c>
      <c r="Y268" s="0" t="n">
        <v>0.434</v>
      </c>
      <c r="Z268" s="86" t="n">
        <v>12</v>
      </c>
      <c r="AA268" s="0" t="n">
        <v>61</v>
      </c>
      <c r="AB268" s="0" t="n">
        <v>20</v>
      </c>
    </row>
    <row r="269" customFormat="false" ht="15" hidden="false" customHeight="false" outlineLevel="0" collapsed="false">
      <c r="A269" s="14" t="n">
        <v>267</v>
      </c>
      <c r="B269" s="86" t="n">
        <v>1.72413793103448</v>
      </c>
      <c r="D269" s="0" t="n">
        <v>78</v>
      </c>
      <c r="E269" s="91" t="n">
        <v>166.952054794521</v>
      </c>
      <c r="F269" s="0" t="n">
        <v>79868</v>
      </c>
      <c r="H269" s="0" t="n">
        <v>0.5</v>
      </c>
      <c r="I269" s="0" t="n">
        <v>62263</v>
      </c>
      <c r="J269" s="95" t="n">
        <f aca="false">(F269+E269*$G$3)*(H269) / I269</f>
        <v>1.17765624783425</v>
      </c>
      <c r="K269" s="0" t="n">
        <f aca="false">E269/I269*1000</f>
        <v>2.68140074835007</v>
      </c>
      <c r="L269" s="86" t="n">
        <v>1501.44723198594</v>
      </c>
      <c r="M269" s="86" t="n">
        <v>0.645</v>
      </c>
      <c r="N269" s="0" t="n">
        <v>1893</v>
      </c>
      <c r="O269" s="87" t="n">
        <f aca="false">SUM($L269:$N269)</f>
        <v>3395.09223198594</v>
      </c>
      <c r="P269" s="62" t="n">
        <v>111</v>
      </c>
      <c r="Q269" s="0" t="n">
        <f aca="false">P269*120</f>
        <v>13320</v>
      </c>
      <c r="R269" s="0" t="n">
        <v>22</v>
      </c>
      <c r="S269" s="0" t="n">
        <v>167</v>
      </c>
      <c r="T269" s="87" t="n">
        <f aca="false">((3.5 * R269 + 2.4 * S269 - 7) * 10)/1000</f>
        <v>4.708</v>
      </c>
      <c r="V269" s="0" t="n">
        <f aca="false">W269/8</f>
        <v>0.5375</v>
      </c>
      <c r="W269" s="0" t="n">
        <v>4.3</v>
      </c>
      <c r="X269" s="91" t="n">
        <f aca="false">E269/50</f>
        <v>3.33904109589041</v>
      </c>
      <c r="Y269" s="0" t="n">
        <v>0.416</v>
      </c>
      <c r="Z269" s="86" t="n">
        <v>1.72413793103448</v>
      </c>
      <c r="AA269" s="0" t="n">
        <v>60</v>
      </c>
      <c r="AB269" s="0" t="n">
        <v>24</v>
      </c>
    </row>
    <row r="270" customFormat="false" ht="15" hidden="false" customHeight="false" outlineLevel="0" collapsed="false">
      <c r="A270" s="14" t="n">
        <v>268</v>
      </c>
      <c r="B270" s="86" t="n">
        <v>4.28571428571429</v>
      </c>
      <c r="D270" s="0" t="n">
        <v>54</v>
      </c>
      <c r="E270" s="91" t="n">
        <v>41.1513225577833</v>
      </c>
      <c r="F270" s="0" t="n">
        <v>75765</v>
      </c>
      <c r="H270" s="0" t="n">
        <v>0.5</v>
      </c>
      <c r="I270" s="0" t="n">
        <v>51995</v>
      </c>
      <c r="J270" s="95" t="n">
        <f aca="false">(F270+E270*$G$3)*(H270) / I270</f>
        <v>0.886869208800013</v>
      </c>
      <c r="K270" s="0" t="n">
        <f aca="false">E270/I270*1000</f>
        <v>0.791447688388947</v>
      </c>
      <c r="L270" s="86" t="n">
        <v>446.785662052117</v>
      </c>
      <c r="M270" s="86" t="n">
        <v>0.645</v>
      </c>
      <c r="N270" s="0" t="n">
        <v>1893</v>
      </c>
      <c r="O270" s="87" t="n">
        <f aca="false">SUM($L270:$N270)</f>
        <v>2340.43066205212</v>
      </c>
      <c r="P270" s="62" t="n">
        <v>110</v>
      </c>
      <c r="Q270" s="0" t="n">
        <f aca="false">P270*120</f>
        <v>13200</v>
      </c>
      <c r="R270" s="0" t="n">
        <v>17</v>
      </c>
      <c r="S270" s="0" t="n">
        <v>178</v>
      </c>
      <c r="T270" s="87" t="n">
        <f aca="false">((3.5 * R270 + 2.4 * S270 - 7) * 10)/1000</f>
        <v>4.797</v>
      </c>
      <c r="V270" s="0" t="n">
        <f aca="false">W270/8</f>
        <v>0.525</v>
      </c>
      <c r="W270" s="0" t="n">
        <v>4.2</v>
      </c>
      <c r="X270" s="91" t="n">
        <f aca="false">E270/50</f>
        <v>0.823026451155666</v>
      </c>
      <c r="Y270" s="0" t="n">
        <v>0.819</v>
      </c>
      <c r="Z270" s="86" t="n">
        <v>4.28571428571429</v>
      </c>
      <c r="AA270" s="0" t="n">
        <v>46</v>
      </c>
      <c r="AB270" s="0" t="n">
        <v>17</v>
      </c>
    </row>
    <row r="271" customFormat="false" ht="15" hidden="false" customHeight="false" outlineLevel="0" collapsed="false">
      <c r="A271" s="14" t="n">
        <v>269</v>
      </c>
      <c r="B271" s="86" t="n">
        <v>2.4</v>
      </c>
      <c r="D271" s="0" t="n">
        <v>61</v>
      </c>
      <c r="E271" s="91" t="n">
        <v>565.443084909158</v>
      </c>
      <c r="F271" s="0" t="n">
        <v>75338</v>
      </c>
      <c r="H271" s="0" t="n">
        <v>0.8</v>
      </c>
      <c r="I271" s="0" t="n">
        <v>62310</v>
      </c>
      <c r="J271" s="95" t="n">
        <f aca="false">(F271+E271*$G$3)*(H271) / I271</f>
        <v>3.87116333126192</v>
      </c>
      <c r="K271" s="0" t="n">
        <f aca="false">E271/I271*1000</f>
        <v>9.07467637472569</v>
      </c>
      <c r="L271" s="86" t="n">
        <v>673.080513274336</v>
      </c>
      <c r="M271" s="86" t="n">
        <v>0.645</v>
      </c>
      <c r="N271" s="0" t="n">
        <v>1893</v>
      </c>
      <c r="O271" s="87" t="n">
        <f aca="false">SUM($L271:$N271)</f>
        <v>2566.72551327434</v>
      </c>
      <c r="P271" s="62" t="n">
        <v>122</v>
      </c>
      <c r="Q271" s="0" t="n">
        <f aca="false">P271*120</f>
        <v>14640</v>
      </c>
      <c r="R271" s="0" t="n">
        <v>16</v>
      </c>
      <c r="S271" s="0" t="n">
        <v>188</v>
      </c>
      <c r="T271" s="87" t="n">
        <f aca="false">((3.5 * R271 + 2.4 * S271 - 7) * 10)/1000</f>
        <v>5.002</v>
      </c>
      <c r="V271" s="0" t="n">
        <f aca="false">W271/8</f>
        <v>0.7</v>
      </c>
      <c r="W271" s="0" t="n">
        <v>5.6</v>
      </c>
      <c r="X271" s="91" t="n">
        <f aca="false">E271/50</f>
        <v>11.3088616981832</v>
      </c>
      <c r="Y271" s="0" t="n">
        <v>0.784</v>
      </c>
      <c r="Z271" s="86" t="n">
        <v>2.4</v>
      </c>
      <c r="AA271" s="0" t="n">
        <v>60</v>
      </c>
      <c r="AB271" s="0" t="n">
        <v>25</v>
      </c>
    </row>
    <row r="272" customFormat="false" ht="15" hidden="false" customHeight="false" outlineLevel="0" collapsed="false">
      <c r="A272" s="14" t="n">
        <v>270</v>
      </c>
      <c r="B272" s="86" t="n">
        <v>2.5</v>
      </c>
      <c r="D272" s="0" t="n">
        <v>43</v>
      </c>
      <c r="E272" s="91" t="n">
        <v>44.8851774530271</v>
      </c>
      <c r="F272" s="0" t="n">
        <v>82010</v>
      </c>
      <c r="H272" s="0" t="n">
        <v>0.5</v>
      </c>
      <c r="I272" s="0" t="n">
        <v>40855</v>
      </c>
      <c r="J272" s="95" t="n">
        <f aca="false">(F272+E272*$G$3)*(H272) / I272</f>
        <v>1.22340069735909</v>
      </c>
      <c r="K272" s="0" t="n">
        <f aca="false">E272/I272*1000</f>
        <v>1.09864588062727</v>
      </c>
      <c r="L272" s="86" t="n">
        <v>403.746333078017</v>
      </c>
      <c r="M272" s="86" t="n">
        <v>0.645</v>
      </c>
      <c r="N272" s="0" t="n">
        <v>1893</v>
      </c>
      <c r="O272" s="87" t="n">
        <f aca="false">SUM($L272:$N272)</f>
        <v>2297.39133307802</v>
      </c>
      <c r="P272" s="62" t="n">
        <v>124</v>
      </c>
      <c r="Q272" s="0" t="n">
        <f aca="false">P272*120</f>
        <v>14880</v>
      </c>
      <c r="R272" s="0" t="n">
        <v>18</v>
      </c>
      <c r="S272" s="0" t="n">
        <v>160</v>
      </c>
      <c r="T272" s="87" t="n">
        <f aca="false">((3.5 * R272 + 2.4 * S272 - 7) * 10)/1000</f>
        <v>4.4</v>
      </c>
      <c r="V272" s="0" t="n">
        <f aca="false">W272/8</f>
        <v>0.6375</v>
      </c>
      <c r="W272" s="0" t="n">
        <v>5.1</v>
      </c>
      <c r="X272" s="91" t="n">
        <f aca="false">E272/50</f>
        <v>0.897703549060543</v>
      </c>
      <c r="Y272" s="0" t="n">
        <v>0.342</v>
      </c>
      <c r="Z272" s="86" t="n">
        <v>2.5</v>
      </c>
      <c r="AA272" s="0" t="n">
        <v>46</v>
      </c>
      <c r="AB272" s="0" t="n">
        <v>17</v>
      </c>
    </row>
    <row r="273" customFormat="false" ht="15" hidden="false" customHeight="false" outlineLevel="0" collapsed="false">
      <c r="A273" s="14" t="n">
        <v>271</v>
      </c>
      <c r="B273" s="86" t="n">
        <v>15.4666666666667</v>
      </c>
      <c r="D273" s="0" t="n">
        <v>62</v>
      </c>
      <c r="E273" s="91" t="n">
        <v>13.4338706881609</v>
      </c>
      <c r="F273" s="0" t="n">
        <v>77435</v>
      </c>
      <c r="H273" s="0" t="n">
        <v>0.8</v>
      </c>
      <c r="I273" s="0" t="n">
        <v>60428</v>
      </c>
      <c r="J273" s="95" t="n">
        <f aca="false">(F273+E273*$G$3)*(H273) / I273</f>
        <v>1.09629374826589</v>
      </c>
      <c r="K273" s="0" t="n">
        <f aca="false">E273/I273*1000</f>
        <v>0.222312019066672</v>
      </c>
      <c r="L273" s="86" t="n">
        <v>937.993549172222</v>
      </c>
      <c r="M273" s="86" t="n">
        <v>0.645</v>
      </c>
      <c r="N273" s="0" t="n">
        <v>1893</v>
      </c>
      <c r="O273" s="87" t="n">
        <f aca="false">SUM($L273:$N273)</f>
        <v>2831.63854917222</v>
      </c>
      <c r="P273" s="62" t="n">
        <v>118</v>
      </c>
      <c r="Q273" s="0" t="n">
        <f aca="false">P273*120</f>
        <v>14160</v>
      </c>
      <c r="R273" s="0" t="n">
        <v>16</v>
      </c>
      <c r="S273" s="0" t="n">
        <v>161</v>
      </c>
      <c r="T273" s="87" t="n">
        <f aca="false">((3.5 * R273 + 2.4 * S273 - 7) * 10)/1000</f>
        <v>4.354</v>
      </c>
      <c r="V273" s="0" t="n">
        <f aca="false">W273/8</f>
        <v>0.4875</v>
      </c>
      <c r="W273" s="0" t="n">
        <v>3.9</v>
      </c>
      <c r="X273" s="91" t="n">
        <f aca="false">E273/50</f>
        <v>0.268677413763217</v>
      </c>
      <c r="Y273" s="0" t="n">
        <v>0.672</v>
      </c>
      <c r="Z273" s="86" t="n">
        <v>15.4666666666667</v>
      </c>
      <c r="AA273" s="0" t="n">
        <v>46</v>
      </c>
      <c r="AB273" s="0" t="n">
        <v>25</v>
      </c>
    </row>
    <row r="274" customFormat="false" ht="15" hidden="false" customHeight="false" outlineLevel="0" collapsed="false">
      <c r="A274" s="14" t="n">
        <v>272</v>
      </c>
      <c r="B274" s="86" t="n">
        <v>2.37037037037037</v>
      </c>
      <c r="D274" s="0" t="n">
        <v>67</v>
      </c>
      <c r="E274" s="91" t="n">
        <v>437.908496732026</v>
      </c>
      <c r="F274" s="0" t="n">
        <v>77614</v>
      </c>
      <c r="H274" s="0" t="n">
        <v>0.8</v>
      </c>
      <c r="I274" s="0" t="n">
        <v>41125</v>
      </c>
      <c r="J274" s="95" t="n">
        <f aca="false">(F274+E274*$G$3)*(H274) / I274</f>
        <v>4.9172503089179</v>
      </c>
      <c r="K274" s="0" t="n">
        <f aca="false">E274/I274*1000</f>
        <v>10.6482309235751</v>
      </c>
      <c r="L274" s="86" t="n">
        <v>682.090406429518</v>
      </c>
      <c r="M274" s="86" t="n">
        <v>0.645</v>
      </c>
      <c r="N274" s="0" t="n">
        <v>1893</v>
      </c>
      <c r="O274" s="87" t="n">
        <f aca="false">SUM($L274:$N274)</f>
        <v>2575.73540642952</v>
      </c>
      <c r="P274" s="62" t="n">
        <v>125</v>
      </c>
      <c r="Q274" s="0" t="n">
        <f aca="false">P274*120</f>
        <v>15000</v>
      </c>
      <c r="R274" s="0" t="n">
        <v>21</v>
      </c>
      <c r="S274" s="0" t="n">
        <v>188</v>
      </c>
      <c r="T274" s="87" t="n">
        <f aca="false">((3.5 * R274 + 2.4 * S274 - 7) * 10)/1000</f>
        <v>5.177</v>
      </c>
      <c r="V274" s="0" t="n">
        <f aca="false">W274/8</f>
        <v>0.9</v>
      </c>
      <c r="W274" s="0" t="n">
        <v>7.2</v>
      </c>
      <c r="X274" s="91" t="n">
        <f aca="false">E274/50</f>
        <v>8.75816993464053</v>
      </c>
      <c r="Y274" s="0" t="n">
        <v>0.63</v>
      </c>
      <c r="Z274" s="86" t="n">
        <v>2.37037037037037</v>
      </c>
      <c r="AA274" s="0" t="n">
        <v>54</v>
      </c>
      <c r="AB274" s="0" t="n">
        <v>25</v>
      </c>
    </row>
    <row r="275" customFormat="false" ht="15" hidden="false" customHeight="false" outlineLevel="0" collapsed="false">
      <c r="A275" s="14" t="n">
        <v>273</v>
      </c>
      <c r="B275" s="86" t="n">
        <v>6</v>
      </c>
      <c r="D275" s="0" t="n">
        <v>27</v>
      </c>
      <c r="E275" s="91" t="n">
        <v>12.374195677281</v>
      </c>
      <c r="F275" s="0" t="n">
        <v>79454</v>
      </c>
      <c r="H275" s="0" t="n">
        <v>0.6</v>
      </c>
      <c r="I275" s="0" t="n">
        <v>57503</v>
      </c>
      <c r="J275" s="95" t="n">
        <f aca="false">(F275+E275*$G$3)*(H275) / I275</f>
        <v>0.880688085187685</v>
      </c>
      <c r="K275" s="0" t="n">
        <f aca="false">E275/I275*1000</f>
        <v>0.215192175665287</v>
      </c>
      <c r="L275" s="86" t="n">
        <v>211.826366906475</v>
      </c>
      <c r="M275" s="86" t="n">
        <v>0.645</v>
      </c>
      <c r="N275" s="0" t="n">
        <v>1893</v>
      </c>
      <c r="O275" s="87" t="n">
        <f aca="false">SUM($L275:$N275)</f>
        <v>2105.47136690648</v>
      </c>
      <c r="P275" s="62" t="n">
        <v>119</v>
      </c>
      <c r="Q275" s="0" t="n">
        <f aca="false">P275*120</f>
        <v>14280</v>
      </c>
      <c r="R275" s="0" t="n">
        <v>17</v>
      </c>
      <c r="S275" s="0" t="n">
        <v>178</v>
      </c>
      <c r="T275" s="87" t="n">
        <f aca="false">((3.5 * R275 + 2.4 * S275 - 7) * 10)/1000</f>
        <v>4.797</v>
      </c>
      <c r="V275" s="0" t="n">
        <f aca="false">W275/8</f>
        <v>0.6875</v>
      </c>
      <c r="W275" s="0" t="n">
        <v>5.5</v>
      </c>
      <c r="X275" s="91" t="n">
        <f aca="false">E275/50</f>
        <v>0.24748391354562</v>
      </c>
      <c r="Y275" s="0" t="n">
        <v>0.492</v>
      </c>
      <c r="Z275" s="86" t="n">
        <v>6</v>
      </c>
      <c r="AA275" s="0" t="n">
        <v>50</v>
      </c>
      <c r="AB275" s="0" t="n">
        <v>22</v>
      </c>
    </row>
    <row r="276" customFormat="false" ht="15" hidden="false" customHeight="false" outlineLevel="0" collapsed="false">
      <c r="A276" s="14" t="n">
        <v>274</v>
      </c>
      <c r="B276" s="86" t="n">
        <v>2.64</v>
      </c>
      <c r="D276" s="0" t="n">
        <v>40</v>
      </c>
      <c r="E276" s="91" t="n">
        <v>98.8142292490118</v>
      </c>
      <c r="F276" s="0" t="n">
        <v>83351</v>
      </c>
      <c r="H276" s="0" t="n">
        <v>0.6</v>
      </c>
      <c r="I276" s="0" t="n">
        <v>56709</v>
      </c>
      <c r="J276" s="95" t="n">
        <f aca="false">(F276+E276*$G$3)*(H276) / I276</f>
        <v>1.30007609056345</v>
      </c>
      <c r="K276" s="0" t="n">
        <f aca="false">E276/I276*1000</f>
        <v>1.74247878201012</v>
      </c>
      <c r="L276" s="86" t="n">
        <v>340.500604186192</v>
      </c>
      <c r="M276" s="86" t="n">
        <v>0.645</v>
      </c>
      <c r="N276" s="0" t="n">
        <v>1893</v>
      </c>
      <c r="O276" s="87" t="n">
        <f aca="false">SUM($L276:$N276)</f>
        <v>2234.14560418619</v>
      </c>
      <c r="P276" s="62" t="n">
        <v>116</v>
      </c>
      <c r="Q276" s="0" t="n">
        <f aca="false">P276*120</f>
        <v>13920</v>
      </c>
      <c r="R276" s="0" t="n">
        <v>19</v>
      </c>
      <c r="S276" s="0" t="n">
        <v>183</v>
      </c>
      <c r="T276" s="87" t="n">
        <f aca="false">((3.5 * R276 + 2.4 * S276 - 7) * 10)/1000</f>
        <v>4.987</v>
      </c>
      <c r="V276" s="0" t="n">
        <f aca="false">W276/8</f>
        <v>0.9625</v>
      </c>
      <c r="W276" s="0" t="n">
        <v>7.7</v>
      </c>
      <c r="X276" s="91" t="n">
        <f aca="false">E276/50</f>
        <v>1.97628458498024</v>
      </c>
      <c r="Y276" s="0" t="n">
        <v>0.66</v>
      </c>
      <c r="Z276" s="86" t="n">
        <v>2.64</v>
      </c>
      <c r="AA276" s="0" t="n">
        <v>46</v>
      </c>
      <c r="AB276" s="0" t="n">
        <v>22</v>
      </c>
    </row>
    <row r="277" customFormat="false" ht="15" hidden="false" customHeight="false" outlineLevel="0" collapsed="false">
      <c r="A277" s="14" t="n">
        <v>275</v>
      </c>
      <c r="B277" s="86" t="n">
        <v>3.1304347826087</v>
      </c>
      <c r="D277" s="0" t="n">
        <v>111</v>
      </c>
      <c r="E277" s="91" t="n">
        <v>597.030981067126</v>
      </c>
      <c r="F277" s="0" t="n">
        <v>81802</v>
      </c>
      <c r="H277" s="0" t="n">
        <v>0.8</v>
      </c>
      <c r="I277" s="0" t="n">
        <v>56096</v>
      </c>
      <c r="J277" s="95" t="n">
        <f aca="false">(F277+E277*$G$3)*(H277) / I277</f>
        <v>4.57236726221977</v>
      </c>
      <c r="K277" s="0" t="n">
        <f aca="false">E277/I277*1000</f>
        <v>10.6430223379051</v>
      </c>
      <c r="L277" s="86" t="n">
        <v>695.273670527671</v>
      </c>
      <c r="M277" s="86" t="n">
        <v>0.645</v>
      </c>
      <c r="N277" s="0" t="n">
        <v>1893</v>
      </c>
      <c r="O277" s="87" t="n">
        <f aca="false">SUM($L277:$N277)</f>
        <v>2588.91867052767</v>
      </c>
      <c r="P277" s="62" t="n">
        <v>114</v>
      </c>
      <c r="Q277" s="0" t="n">
        <f aca="false">P277*120</f>
        <v>13680</v>
      </c>
      <c r="R277" s="0" t="n">
        <v>20</v>
      </c>
      <c r="S277" s="0" t="n">
        <v>163</v>
      </c>
      <c r="T277" s="87" t="n">
        <f aca="false">((3.5 * R277 + 2.4 * S277 - 7) * 10)/1000</f>
        <v>4.542</v>
      </c>
      <c r="V277" s="0" t="n">
        <f aca="false">W277/8</f>
        <v>0.5125</v>
      </c>
      <c r="W277" s="0" t="n">
        <v>4.1</v>
      </c>
      <c r="X277" s="91" t="n">
        <f aca="false">E277/50</f>
        <v>11.9406196213425</v>
      </c>
      <c r="Y277" s="0" t="n">
        <v>0.676</v>
      </c>
      <c r="Z277" s="86" t="n">
        <v>3.1304347826087</v>
      </c>
      <c r="AA277" s="0" t="n">
        <v>56</v>
      </c>
      <c r="AB277" s="0" t="n">
        <v>23</v>
      </c>
    </row>
    <row r="278" customFormat="false" ht="15" hidden="false" customHeight="false" outlineLevel="0" collapsed="false">
      <c r="A278" s="14" t="n">
        <v>276</v>
      </c>
      <c r="B278" s="86" t="n">
        <v>13.695652173913</v>
      </c>
      <c r="D278" s="0" t="n">
        <v>46</v>
      </c>
      <c r="E278" s="91" t="n">
        <v>8.25224604609777</v>
      </c>
      <c r="F278" s="0" t="n">
        <v>77967</v>
      </c>
      <c r="H278" s="0" t="n">
        <v>0.5</v>
      </c>
      <c r="I278" s="0" t="n">
        <v>57175</v>
      </c>
      <c r="J278" s="95" t="n">
        <f aca="false">(F278+E278*$G$3)*(H278) / I278</f>
        <v>0.710694345591947</v>
      </c>
      <c r="K278" s="0" t="n">
        <f aca="false">E278/I278*1000</f>
        <v>0.144333118427595</v>
      </c>
      <c r="L278" s="86" t="n">
        <v>376.173854409437</v>
      </c>
      <c r="M278" s="86" t="n">
        <v>0.645</v>
      </c>
      <c r="N278" s="0" t="n">
        <v>226</v>
      </c>
      <c r="O278" s="87" t="n">
        <f aca="false">SUM($L278:$N278)</f>
        <v>602.818854409437</v>
      </c>
      <c r="P278" s="62" t="n">
        <v>114</v>
      </c>
      <c r="Q278" s="0" t="n">
        <f aca="false">P278*120</f>
        <v>13680</v>
      </c>
      <c r="R278" s="0" t="n">
        <v>19</v>
      </c>
      <c r="S278" s="0" t="n">
        <v>168</v>
      </c>
      <c r="T278" s="87" t="n">
        <f aca="false">((3.5 * R278 + 2.4 * S278 - 7) * 10)/1000</f>
        <v>4.627</v>
      </c>
      <c r="V278" s="0" t="n">
        <f aca="false">W278/8</f>
        <v>0.45</v>
      </c>
      <c r="W278" s="0" t="n">
        <v>3.6</v>
      </c>
      <c r="X278" s="91" t="n">
        <f aca="false">E278/50</f>
        <v>0.165044920921955</v>
      </c>
      <c r="Y278" s="0" t="n">
        <v>0.612</v>
      </c>
      <c r="Z278" s="86" t="n">
        <v>13.695652173913</v>
      </c>
      <c r="AA278" s="0" t="n">
        <v>50</v>
      </c>
      <c r="AB278" s="0" t="n">
        <v>18</v>
      </c>
    </row>
    <row r="279" customFormat="false" ht="15" hidden="false" customHeight="false" outlineLevel="0" collapsed="false">
      <c r="A279" s="14" t="n">
        <v>277</v>
      </c>
      <c r="B279" s="86" t="n">
        <v>11.7857142857143</v>
      </c>
      <c r="D279" s="0" t="n">
        <v>118</v>
      </c>
      <c r="E279" s="91" t="n">
        <v>26.8377001455604</v>
      </c>
      <c r="F279" s="0" t="n">
        <v>78671</v>
      </c>
      <c r="H279" s="0" t="n">
        <v>0.5</v>
      </c>
      <c r="I279" s="0" t="n">
        <v>47969</v>
      </c>
      <c r="J279" s="95" t="n">
        <f aca="false">(F279+E279*$G$3)*(H279) / I279</f>
        <v>0.931915195837147</v>
      </c>
      <c r="K279" s="0" t="n">
        <f aca="false">E279/I279*1000</f>
        <v>0.55948008392004</v>
      </c>
      <c r="L279" s="86" t="n">
        <v>416.8803765102</v>
      </c>
      <c r="M279" s="86" t="n">
        <v>0.645</v>
      </c>
      <c r="N279" s="0" t="n">
        <v>74</v>
      </c>
      <c r="O279" s="87" t="n">
        <f aca="false">SUM($L279:$N279)</f>
        <v>491.5253765102</v>
      </c>
      <c r="P279" s="62" t="n">
        <v>122</v>
      </c>
      <c r="Q279" s="0" t="n">
        <f aca="false">P279*120</f>
        <v>14640</v>
      </c>
      <c r="R279" s="0" t="n">
        <v>18</v>
      </c>
      <c r="S279" s="0" t="n">
        <v>168</v>
      </c>
      <c r="T279" s="87" t="n">
        <f aca="false">((3.5 * R279 + 2.4 * S279 - 7) * 10)/1000</f>
        <v>4.592</v>
      </c>
      <c r="V279" s="0" t="n">
        <f aca="false">W279/8</f>
        <v>0.925</v>
      </c>
      <c r="W279" s="0" t="n">
        <v>7.4</v>
      </c>
      <c r="X279" s="91" t="n">
        <f aca="false">E279/50</f>
        <v>0.536754002911208</v>
      </c>
      <c r="Y279" s="0" t="n">
        <v>1.104</v>
      </c>
      <c r="Z279" s="86" t="n">
        <v>11.7857142857143</v>
      </c>
      <c r="AA279" s="0" t="n">
        <v>55</v>
      </c>
      <c r="AB279" s="0" t="n">
        <v>18</v>
      </c>
    </row>
    <row r="280" customFormat="false" ht="15" hidden="false" customHeight="false" outlineLevel="0" collapsed="false">
      <c r="A280" s="14" t="n">
        <v>278</v>
      </c>
      <c r="B280" s="86" t="n">
        <v>14</v>
      </c>
      <c r="D280" s="0" t="n">
        <v>12</v>
      </c>
      <c r="E280" s="91" t="n">
        <v>4.00827039792104</v>
      </c>
      <c r="F280" s="0" t="n">
        <v>79159</v>
      </c>
      <c r="H280" s="0" t="n">
        <v>0.7</v>
      </c>
      <c r="I280" s="0" t="n">
        <v>52143</v>
      </c>
      <c r="J280" s="95" t="n">
        <f aca="false">(F280+E280*$G$3)*(H280) / I280</f>
        <v>1.08420335829196</v>
      </c>
      <c r="K280" s="0" t="n">
        <f aca="false">E280/I280*1000</f>
        <v>0.0768707285334761</v>
      </c>
      <c r="L280" s="86" t="n">
        <v>1357.05448551386</v>
      </c>
      <c r="M280" s="86" t="n">
        <v>0.645</v>
      </c>
      <c r="N280" s="0" t="n">
        <v>1893</v>
      </c>
      <c r="O280" s="87" t="n">
        <f aca="false">SUM($L280:$N280)</f>
        <v>3250.69948551386</v>
      </c>
      <c r="P280" s="62" t="n">
        <v>114</v>
      </c>
      <c r="Q280" s="0" t="n">
        <f aca="false">P280*120</f>
        <v>13680</v>
      </c>
      <c r="R280" s="0" t="n">
        <v>20</v>
      </c>
      <c r="S280" s="0" t="n">
        <v>187</v>
      </c>
      <c r="T280" s="87" t="n">
        <f aca="false">((3.5 * R280 + 2.4 * S280 - 7) * 10)/1000</f>
        <v>5.118</v>
      </c>
      <c r="V280" s="0" t="n">
        <f aca="false">W280/8</f>
        <v>0.9625</v>
      </c>
      <c r="W280" s="0" t="n">
        <v>7.7</v>
      </c>
      <c r="X280" s="91" t="n">
        <f aca="false">E280/50</f>
        <v>0.0801654079584209</v>
      </c>
      <c r="Y280" s="0" t="n">
        <v>0.793</v>
      </c>
      <c r="Z280" s="86" t="n">
        <v>14</v>
      </c>
      <c r="AA280" s="0" t="n">
        <v>62</v>
      </c>
      <c r="AB280" s="0" t="n">
        <v>20</v>
      </c>
    </row>
    <row r="281" customFormat="false" ht="15" hidden="false" customHeight="false" outlineLevel="0" collapsed="false">
      <c r="A281" s="14" t="n">
        <v>279</v>
      </c>
      <c r="B281" s="86" t="n">
        <v>18.8</v>
      </c>
      <c r="D281" s="0" t="n">
        <v>76</v>
      </c>
      <c r="E281" s="91" t="n">
        <v>20.8607817303469</v>
      </c>
      <c r="F281" s="0" t="n">
        <v>83737</v>
      </c>
      <c r="H281" s="0" t="n">
        <v>0.8</v>
      </c>
      <c r="I281" s="0" t="n">
        <v>46335</v>
      </c>
      <c r="J281" s="95" t="n">
        <f aca="false">(F281+E281*$G$3)*(H281) / I281</f>
        <v>1.58983598044051</v>
      </c>
      <c r="K281" s="0" t="n">
        <f aca="false">E281/I281*1000</f>
        <v>0.450216504377834</v>
      </c>
      <c r="L281" s="86" t="n">
        <v>754.266311886865</v>
      </c>
      <c r="M281" s="86" t="n">
        <v>0.645</v>
      </c>
      <c r="N281" s="0" t="n">
        <v>57</v>
      </c>
      <c r="O281" s="87" t="n">
        <f aca="false">SUM($L281:$N281)</f>
        <v>811.911311886865</v>
      </c>
      <c r="P281" s="62" t="n">
        <v>123</v>
      </c>
      <c r="Q281" s="0" t="n">
        <f aca="false">P281*120</f>
        <v>14760</v>
      </c>
      <c r="R281" s="0" t="n">
        <v>17</v>
      </c>
      <c r="S281" s="0" t="n">
        <v>183</v>
      </c>
      <c r="T281" s="87" t="n">
        <f aca="false">((3.5 * R281 + 2.4 * S281 - 7) * 10)/1000</f>
        <v>4.917</v>
      </c>
      <c r="V281" s="0" t="n">
        <f aca="false">W281/8</f>
        <v>0.8375</v>
      </c>
      <c r="W281" s="0" t="n">
        <v>6.7</v>
      </c>
      <c r="X281" s="91" t="n">
        <f aca="false">E281/50</f>
        <v>0.417215634606939</v>
      </c>
      <c r="Y281" s="0" t="n">
        <v>0.56</v>
      </c>
      <c r="Z281" s="86" t="n">
        <v>18.8</v>
      </c>
      <c r="AA281" s="0" t="n">
        <v>54</v>
      </c>
      <c r="AB281" s="0" t="n">
        <v>20</v>
      </c>
    </row>
    <row r="282" customFormat="false" ht="15" hidden="false" customHeight="false" outlineLevel="0" collapsed="false">
      <c r="A282" s="14" t="n">
        <v>280</v>
      </c>
      <c r="B282" s="86" t="n">
        <v>2.5</v>
      </c>
      <c r="D282" s="0" t="n">
        <v>87</v>
      </c>
      <c r="E282" s="91" t="n">
        <v>177.551020408163</v>
      </c>
      <c r="F282" s="0" t="n">
        <v>81376</v>
      </c>
      <c r="H282" s="0" t="n">
        <v>0.5</v>
      </c>
      <c r="I282" s="0" t="n">
        <v>41759</v>
      </c>
      <c r="J282" s="95" t="n">
        <f aca="false">(F282+E282*$G$3)*(H282) / I282</f>
        <v>1.82471333321278</v>
      </c>
      <c r="K282" s="0" t="n">
        <f aca="false">E282/I282*1000</f>
        <v>4.25180249546597</v>
      </c>
      <c r="L282" s="86" t="n">
        <v>1892.13283616937</v>
      </c>
      <c r="M282" s="86" t="n">
        <v>0.645</v>
      </c>
      <c r="N282" s="0" t="n">
        <v>85</v>
      </c>
      <c r="O282" s="87" t="n">
        <f aca="false">SUM($L282:$N282)</f>
        <v>1977.77783616937</v>
      </c>
      <c r="P282" s="62" t="n">
        <v>117</v>
      </c>
      <c r="Q282" s="0" t="n">
        <f aca="false">P282*120</f>
        <v>14040</v>
      </c>
      <c r="R282" s="0" t="n">
        <v>18</v>
      </c>
      <c r="S282" s="0" t="n">
        <v>176</v>
      </c>
      <c r="T282" s="87" t="n">
        <f aca="false">((3.5 * R282 + 2.4 * S282 - 7) * 10)/1000</f>
        <v>4.784</v>
      </c>
      <c r="V282" s="0" t="n">
        <f aca="false">W282/8</f>
        <v>0.8</v>
      </c>
      <c r="W282" s="0" t="n">
        <v>6.4</v>
      </c>
      <c r="X282" s="91" t="n">
        <f aca="false">E282/50</f>
        <v>3.55102040816327</v>
      </c>
      <c r="Y282" s="0" t="n">
        <v>0.9</v>
      </c>
      <c r="Z282" s="86" t="n">
        <v>2.5</v>
      </c>
      <c r="AA282" s="0" t="n">
        <v>58</v>
      </c>
      <c r="AB282" s="0" t="n">
        <v>22</v>
      </c>
    </row>
    <row r="283" customFormat="false" ht="15" hidden="false" customHeight="false" outlineLevel="0" collapsed="false">
      <c r="A283" s="14" t="n">
        <v>281</v>
      </c>
      <c r="B283" s="86" t="n">
        <v>19.52</v>
      </c>
      <c r="D283" s="0" t="n">
        <v>11</v>
      </c>
      <c r="E283" s="91" t="n">
        <v>2.182279887315</v>
      </c>
      <c r="F283" s="0" t="n">
        <v>79998</v>
      </c>
      <c r="H283" s="0" t="n">
        <v>0.8</v>
      </c>
      <c r="I283" s="0" t="n">
        <v>51511</v>
      </c>
      <c r="J283" s="95" t="n">
        <f aca="false">(F283+E283*$G$3)*(H283) / I283</f>
        <v>1.25597890865914</v>
      </c>
      <c r="K283" s="0" t="n">
        <f aca="false">E283/I283*1000</f>
        <v>0.0423653178411408</v>
      </c>
      <c r="L283" s="86" t="n">
        <v>366.299287683282</v>
      </c>
      <c r="M283" s="86" t="n">
        <v>0.645</v>
      </c>
      <c r="N283" s="0" t="n">
        <v>200</v>
      </c>
      <c r="O283" s="87" t="n">
        <f aca="false">SUM($L283:$N283)</f>
        <v>566.944287683283</v>
      </c>
      <c r="P283" s="62" t="n">
        <v>119</v>
      </c>
      <c r="Q283" s="0" t="n">
        <f aca="false">P283*120</f>
        <v>14280</v>
      </c>
      <c r="R283" s="0" t="n">
        <v>19</v>
      </c>
      <c r="S283" s="0" t="n">
        <v>196</v>
      </c>
      <c r="T283" s="87" t="n">
        <f aca="false">((3.5 * R283 + 2.4 * S283 - 7) * 10)/1000</f>
        <v>5.299</v>
      </c>
      <c r="V283" s="0" t="n">
        <f aca="false">W283/8</f>
        <v>0.5</v>
      </c>
      <c r="W283" s="0" t="n">
        <v>4</v>
      </c>
      <c r="X283" s="91" t="n">
        <f aca="false">E283/50</f>
        <v>0.0436455977463</v>
      </c>
      <c r="Y283" s="0" t="n">
        <v>0.68</v>
      </c>
      <c r="Z283" s="86" t="n">
        <v>19.52</v>
      </c>
      <c r="AA283" s="0" t="n">
        <v>49</v>
      </c>
      <c r="AB283" s="0" t="n">
        <v>24</v>
      </c>
    </row>
    <row r="284" customFormat="false" ht="15" hidden="false" customHeight="false" outlineLevel="0" collapsed="false">
      <c r="A284" s="14" t="n">
        <v>282</v>
      </c>
      <c r="B284" s="86" t="n">
        <v>3.03333333333333</v>
      </c>
      <c r="D284" s="0" t="n">
        <v>57</v>
      </c>
      <c r="E284" s="91" t="n">
        <v>86.6261398176292</v>
      </c>
      <c r="F284" s="0" t="n">
        <v>79830</v>
      </c>
      <c r="H284" s="0" t="n">
        <v>0.7</v>
      </c>
      <c r="I284" s="0" t="n">
        <v>58334</v>
      </c>
      <c r="J284" s="95" t="n">
        <f aca="false">(F284+E284*$G$3)*(H284) / I284</f>
        <v>1.37374977112724</v>
      </c>
      <c r="K284" s="0" t="n">
        <f aca="false">E284/I284*1000</f>
        <v>1.48500256827286</v>
      </c>
      <c r="L284" s="86" t="n">
        <v>118.119821868937</v>
      </c>
      <c r="M284" s="86" t="n">
        <v>0.645</v>
      </c>
      <c r="N284" s="0" t="n">
        <v>1893</v>
      </c>
      <c r="O284" s="87" t="n">
        <f aca="false">SUM($L284:$N284)</f>
        <v>2011.76482186894</v>
      </c>
      <c r="P284" s="62" t="n">
        <v>117</v>
      </c>
      <c r="Q284" s="0" t="n">
        <f aca="false">P284*120</f>
        <v>14040</v>
      </c>
      <c r="R284" s="0" t="n">
        <v>20</v>
      </c>
      <c r="S284" s="0" t="n">
        <v>162</v>
      </c>
      <c r="T284" s="87" t="n">
        <f aca="false">((3.5 * R284 + 2.4 * S284 - 7) * 10)/1000</f>
        <v>4.518</v>
      </c>
      <c r="V284" s="0" t="n">
        <f aca="false">W284/8</f>
        <v>0.6375</v>
      </c>
      <c r="W284" s="0" t="n">
        <v>5.1</v>
      </c>
      <c r="X284" s="91" t="n">
        <f aca="false">E284/50</f>
        <v>1.73252279635258</v>
      </c>
      <c r="Y284" s="0" t="n">
        <v>0.6</v>
      </c>
      <c r="Z284" s="86" t="n">
        <v>3.03333333333333</v>
      </c>
      <c r="AA284" s="0" t="n">
        <v>54</v>
      </c>
      <c r="AB284" s="0" t="n">
        <v>15</v>
      </c>
    </row>
    <row r="285" customFormat="false" ht="15" hidden="false" customHeight="false" outlineLevel="0" collapsed="false">
      <c r="A285" s="14" t="n">
        <v>283</v>
      </c>
      <c r="B285" s="86" t="n">
        <v>9.4</v>
      </c>
      <c r="D285" s="0" t="n">
        <v>-9</v>
      </c>
      <c r="E285" s="91" t="n">
        <v>-2.50892060660125</v>
      </c>
      <c r="F285" s="0" t="n">
        <v>79952</v>
      </c>
      <c r="H285" s="0" t="n">
        <v>0.5</v>
      </c>
      <c r="I285" s="0" t="n">
        <v>54113</v>
      </c>
      <c r="J285" s="95" t="n">
        <f aca="false">(F285+E285*$G$3)*(H285) / I285</f>
        <v>0.729477498543414</v>
      </c>
      <c r="K285" s="0" t="n">
        <f aca="false">E285/I285*1000</f>
        <v>-0.046364470766752</v>
      </c>
      <c r="L285" s="86" t="n">
        <v>1331.48138964896</v>
      </c>
      <c r="M285" s="86" t="n">
        <v>0.645</v>
      </c>
      <c r="N285" s="0" t="n">
        <v>266</v>
      </c>
      <c r="O285" s="87" t="n">
        <f aca="false">SUM($L285:$N285)</f>
        <v>1598.12638964896</v>
      </c>
      <c r="P285" s="62" t="n">
        <v>114</v>
      </c>
      <c r="Q285" s="0" t="n">
        <f aca="false">P285*120</f>
        <v>13680</v>
      </c>
      <c r="R285" s="0" t="n">
        <v>21</v>
      </c>
      <c r="S285" s="0" t="n">
        <v>171</v>
      </c>
      <c r="T285" s="87" t="n">
        <f aca="false">((3.5 * R285 + 2.4 * S285 - 7) * 10)/1000</f>
        <v>4.769</v>
      </c>
      <c r="V285" s="0" t="n">
        <f aca="false">W285/8</f>
        <v>0.9</v>
      </c>
      <c r="W285" s="0" t="n">
        <v>7.2</v>
      </c>
      <c r="X285" s="91" t="n">
        <f aca="false">E285/50</f>
        <v>-0.050178412132025</v>
      </c>
      <c r="Y285" s="0" t="n">
        <v>0.924</v>
      </c>
      <c r="Z285" s="86" t="n">
        <v>9.4</v>
      </c>
      <c r="AA285" s="0" t="n">
        <v>42</v>
      </c>
      <c r="AB285" s="0" t="n">
        <v>25</v>
      </c>
    </row>
    <row r="286" customFormat="false" ht="15" hidden="false" customHeight="false" outlineLevel="0" collapsed="false">
      <c r="A286" s="14" t="n">
        <v>284</v>
      </c>
      <c r="B286" s="86" t="n">
        <v>8.46153846153846</v>
      </c>
      <c r="D286" s="0" t="n">
        <v>62</v>
      </c>
      <c r="E286" s="91" t="n">
        <v>18.6589623209342</v>
      </c>
      <c r="F286" s="0" t="n">
        <v>84480</v>
      </c>
      <c r="H286" s="0" t="n">
        <v>0.5</v>
      </c>
      <c r="I286" s="0" t="n">
        <v>43256</v>
      </c>
      <c r="J286" s="95" t="n">
        <f aca="false">(F286+E286*$G$3)*(H286) / I286</f>
        <v>1.0627841794014</v>
      </c>
      <c r="K286" s="0" t="n">
        <f aca="false">E286/I286*1000</f>
        <v>0.431361252102232</v>
      </c>
      <c r="L286" s="86" t="n">
        <v>1566.57870433695</v>
      </c>
      <c r="M286" s="86" t="n">
        <v>0.645</v>
      </c>
      <c r="N286" s="0" t="n">
        <v>81</v>
      </c>
      <c r="O286" s="87" t="n">
        <f aca="false">SUM($L286:$N286)</f>
        <v>1648.22370433695</v>
      </c>
      <c r="P286" s="62" t="n">
        <v>124</v>
      </c>
      <c r="Q286" s="0" t="n">
        <f aca="false">P286*120</f>
        <v>14880</v>
      </c>
      <c r="R286" s="0" t="n">
        <v>20</v>
      </c>
      <c r="S286" s="0" t="n">
        <v>163</v>
      </c>
      <c r="T286" s="87" t="n">
        <f aca="false">((3.5 * R286 + 2.4 * S286 - 7) * 10)/1000</f>
        <v>4.542</v>
      </c>
      <c r="V286" s="0" t="n">
        <f aca="false">W286/8</f>
        <v>0.9875</v>
      </c>
      <c r="W286" s="0" t="n">
        <v>7.9</v>
      </c>
      <c r="X286" s="91" t="n">
        <f aca="false">E286/50</f>
        <v>0.373179246418683</v>
      </c>
      <c r="Y286" s="0" t="n">
        <v>0.708</v>
      </c>
      <c r="Z286" s="86" t="n">
        <v>8.46153846153846</v>
      </c>
      <c r="AA286" s="0" t="n">
        <v>56</v>
      </c>
      <c r="AB286" s="0" t="n">
        <v>23</v>
      </c>
    </row>
    <row r="287" customFormat="false" ht="15" hidden="false" customHeight="false" outlineLevel="0" collapsed="false">
      <c r="A287" s="14" t="n">
        <v>285</v>
      </c>
      <c r="B287" s="86" t="n">
        <v>11.2</v>
      </c>
      <c r="D287" s="0" t="n">
        <v>86</v>
      </c>
      <c r="E287" s="91" t="n">
        <v>19.3976794962017</v>
      </c>
      <c r="F287" s="0" t="n">
        <v>84292</v>
      </c>
      <c r="H287" s="0" t="n">
        <v>0.5</v>
      </c>
      <c r="I287" s="0" t="n">
        <v>55630</v>
      </c>
      <c r="J287" s="95" t="n">
        <f aca="false">(F287+E287*$G$3)*(H287) / I287</f>
        <v>0.827350995851885</v>
      </c>
      <c r="K287" s="0" t="n">
        <f aca="false">E287/I287*1000</f>
        <v>0.348690985011714</v>
      </c>
      <c r="L287" s="86" t="n">
        <v>532.167441704415</v>
      </c>
      <c r="M287" s="86" t="n">
        <v>0.645</v>
      </c>
      <c r="N287" s="0" t="n">
        <v>1893</v>
      </c>
      <c r="O287" s="87" t="n">
        <f aca="false">SUM($L287:$N287)</f>
        <v>2425.81244170441</v>
      </c>
      <c r="P287" s="62" t="n">
        <v>113</v>
      </c>
      <c r="Q287" s="0" t="n">
        <f aca="false">P287*120</f>
        <v>13560</v>
      </c>
      <c r="R287" s="0" t="n">
        <v>16</v>
      </c>
      <c r="S287" s="0" t="n">
        <v>199</v>
      </c>
      <c r="T287" s="87" t="n">
        <f aca="false">((3.5 * R287 + 2.4 * S287 - 7) * 10)/1000</f>
        <v>5.266</v>
      </c>
      <c r="V287" s="0" t="n">
        <f aca="false">W287/8</f>
        <v>0.4875</v>
      </c>
      <c r="W287" s="0" t="n">
        <v>3.9</v>
      </c>
      <c r="X287" s="91" t="n">
        <f aca="false">E287/50</f>
        <v>0.387953589924033</v>
      </c>
      <c r="Y287" s="0" t="n">
        <v>0.504</v>
      </c>
      <c r="Z287" s="86" t="n">
        <v>11.2</v>
      </c>
      <c r="AA287" s="0" t="n">
        <v>62</v>
      </c>
      <c r="AB287" s="0" t="n">
        <v>21</v>
      </c>
    </row>
    <row r="288" customFormat="false" ht="15" hidden="false" customHeight="false" outlineLevel="0" collapsed="false">
      <c r="A288" s="14" t="n">
        <v>286</v>
      </c>
      <c r="B288" s="86" t="n">
        <v>13.2</v>
      </c>
      <c r="D288" s="0" t="n">
        <v>-8</v>
      </c>
      <c r="E288" s="91" t="n">
        <v>-2.37728739621655</v>
      </c>
      <c r="F288" s="0" t="n">
        <v>77656</v>
      </c>
      <c r="H288" s="0" t="n">
        <v>0.6</v>
      </c>
      <c r="I288" s="0" t="n">
        <v>41175</v>
      </c>
      <c r="J288" s="95" t="n">
        <f aca="false">(F288+E288*$G$3)*(H288) / I288</f>
        <v>1.11774258712588</v>
      </c>
      <c r="K288" s="0" t="n">
        <f aca="false">E288/I288*1000</f>
        <v>-0.0577361844861335</v>
      </c>
      <c r="L288" s="86" t="n">
        <v>514.421333107843</v>
      </c>
      <c r="M288" s="86" t="n">
        <v>0.645</v>
      </c>
      <c r="N288" s="0" t="n">
        <v>351</v>
      </c>
      <c r="O288" s="87" t="n">
        <f aca="false">SUM($L288:$N288)</f>
        <v>866.066333107843</v>
      </c>
      <c r="P288" s="62" t="n">
        <v>112</v>
      </c>
      <c r="Q288" s="0" t="n">
        <f aca="false">P288*120</f>
        <v>13440</v>
      </c>
      <c r="R288" s="0" t="n">
        <v>19</v>
      </c>
      <c r="S288" s="0" t="n">
        <v>169</v>
      </c>
      <c r="T288" s="87" t="n">
        <f aca="false">((3.5 * R288 + 2.4 * S288 - 7) * 10)/1000</f>
        <v>4.651</v>
      </c>
      <c r="V288" s="0" t="n">
        <f aca="false">W288/8</f>
        <v>0.8</v>
      </c>
      <c r="W288" s="0" t="n">
        <v>6.4</v>
      </c>
      <c r="X288" s="91" t="n">
        <f aca="false">E288/50</f>
        <v>-0.0475457479243309</v>
      </c>
      <c r="Y288" s="0" t="n">
        <v>0.702</v>
      </c>
      <c r="Z288" s="86" t="n">
        <v>13.2</v>
      </c>
      <c r="AA288" s="0" t="n">
        <v>58</v>
      </c>
      <c r="AB288" s="0" t="n">
        <v>15</v>
      </c>
    </row>
    <row r="289" customFormat="false" ht="15" hidden="false" customHeight="false" outlineLevel="0" collapsed="false">
      <c r="A289" s="14" t="n">
        <v>287</v>
      </c>
      <c r="B289" s="86" t="n">
        <v>9.73913043478261</v>
      </c>
      <c r="D289" s="0" t="n">
        <v>10</v>
      </c>
      <c r="E289" s="91" t="n">
        <v>4.25430535702131</v>
      </c>
      <c r="F289" s="0" t="n">
        <v>78953</v>
      </c>
      <c r="H289" s="0" t="n">
        <v>0.7</v>
      </c>
      <c r="I289" s="0" t="n">
        <v>53386</v>
      </c>
      <c r="J289" s="95" t="n">
        <f aca="false">(F289+E289*$G$3)*(H289) / I289</f>
        <v>1.05754889858701</v>
      </c>
      <c r="K289" s="0" t="n">
        <f aca="false">E289/I289*1000</f>
        <v>0.0796895320312686</v>
      </c>
      <c r="L289" s="86" t="n">
        <v>961.103263287402</v>
      </c>
      <c r="M289" s="86" t="n">
        <v>0.645</v>
      </c>
      <c r="N289" s="0" t="n">
        <v>413</v>
      </c>
      <c r="O289" s="87" t="n">
        <f aca="false">SUM($L289:$N289)</f>
        <v>1374.7482632874</v>
      </c>
      <c r="P289" s="62" t="n">
        <v>113</v>
      </c>
      <c r="Q289" s="0" t="n">
        <f aca="false">P289*120</f>
        <v>13560</v>
      </c>
      <c r="R289" s="0" t="n">
        <v>21</v>
      </c>
      <c r="S289" s="0" t="n">
        <v>179</v>
      </c>
      <c r="T289" s="87" t="n">
        <f aca="false">((3.5 * R289 + 2.4 * S289 - 7) * 10)/1000</f>
        <v>4.961</v>
      </c>
      <c r="V289" s="0" t="n">
        <f aca="false">W289/8</f>
        <v>0.55</v>
      </c>
      <c r="W289" s="0" t="n">
        <v>4.4</v>
      </c>
      <c r="X289" s="91" t="n">
        <f aca="false">E289/50</f>
        <v>0.0850861071404261</v>
      </c>
      <c r="Y289" s="0" t="n">
        <v>0.368</v>
      </c>
      <c r="Z289" s="86" t="n">
        <v>9.73913043478261</v>
      </c>
      <c r="AA289" s="0" t="n">
        <v>65</v>
      </c>
      <c r="AB289" s="0" t="n">
        <v>19</v>
      </c>
    </row>
    <row r="290" customFormat="false" ht="15" hidden="false" customHeight="false" outlineLevel="0" collapsed="false">
      <c r="A290" s="14" t="n">
        <v>288</v>
      </c>
      <c r="B290" s="86" t="n">
        <v>14.5714285714286</v>
      </c>
      <c r="D290" s="0" t="n">
        <v>58</v>
      </c>
      <c r="E290" s="91" t="n">
        <v>15.0674397821976</v>
      </c>
      <c r="F290" s="0" t="n">
        <v>83457</v>
      </c>
      <c r="H290" s="0" t="n">
        <v>0.8</v>
      </c>
      <c r="I290" s="0" t="n">
        <v>62035</v>
      </c>
      <c r="J290" s="95" t="n">
        <f aca="false">(F290+E290*$G$3)*(H290) / I290</f>
        <v>1.15398050665436</v>
      </c>
      <c r="K290" s="0" t="n">
        <f aca="false">E290/I290*1000</f>
        <v>0.242886109167366</v>
      </c>
      <c r="L290" s="86" t="n">
        <v>1145.17558888857</v>
      </c>
      <c r="M290" s="86" t="n">
        <v>0.645</v>
      </c>
      <c r="N290" s="0" t="n">
        <v>1893</v>
      </c>
      <c r="O290" s="87" t="n">
        <f aca="false">SUM($L290:$N290)</f>
        <v>3038.82058888857</v>
      </c>
      <c r="P290" s="62" t="n">
        <v>114</v>
      </c>
      <c r="Q290" s="0" t="n">
        <f aca="false">P290*120</f>
        <v>13680</v>
      </c>
      <c r="R290" s="0" t="n">
        <v>19</v>
      </c>
      <c r="S290" s="0" t="n">
        <v>191</v>
      </c>
      <c r="T290" s="87" t="n">
        <f aca="false">((3.5 * R290 + 2.4 * S290 - 7) * 10)/1000</f>
        <v>5.179</v>
      </c>
      <c r="V290" s="0" t="n">
        <f aca="false">W290/8</f>
        <v>0.4875</v>
      </c>
      <c r="W290" s="0" t="n">
        <v>3.9</v>
      </c>
      <c r="X290" s="91" t="n">
        <f aca="false">E290/50</f>
        <v>0.301348795643951</v>
      </c>
      <c r="Y290" s="0" t="n">
        <v>0.624</v>
      </c>
      <c r="Z290" s="86" t="n">
        <v>14.5714285714286</v>
      </c>
      <c r="AA290" s="0" t="n">
        <v>51</v>
      </c>
      <c r="AB290" s="0" t="n">
        <v>21</v>
      </c>
    </row>
    <row r="291" customFormat="false" ht="15" hidden="false" customHeight="false" outlineLevel="0" collapsed="false">
      <c r="A291" s="14" t="n">
        <v>289</v>
      </c>
      <c r="B291" s="86" t="n">
        <v>4.16666666666667</v>
      </c>
      <c r="D291" s="0" t="n">
        <v>10</v>
      </c>
      <c r="E291" s="91" t="n">
        <v>10.5748487796625</v>
      </c>
      <c r="F291" s="0" t="n">
        <v>77015</v>
      </c>
      <c r="H291" s="0" t="n">
        <v>0.5</v>
      </c>
      <c r="I291" s="0" t="n">
        <v>60237</v>
      </c>
      <c r="J291" s="95" t="n">
        <f aca="false">(F291+E291*$G$3)*(H291) / I291</f>
        <v>0.674377371979556</v>
      </c>
      <c r="K291" s="0" t="n">
        <f aca="false">E291/I291*1000</f>
        <v>0.175554041198308</v>
      </c>
      <c r="L291" s="86" t="n">
        <v>90.0872241867044</v>
      </c>
      <c r="M291" s="86" t="n">
        <v>0.645</v>
      </c>
      <c r="N291" s="0" t="n">
        <v>64</v>
      </c>
      <c r="O291" s="87" t="n">
        <f aca="false">SUM($L291:$N291)</f>
        <v>154.732224186704</v>
      </c>
      <c r="P291" s="62" t="n">
        <v>123</v>
      </c>
      <c r="Q291" s="0" t="n">
        <f aca="false">P291*120</f>
        <v>14760</v>
      </c>
      <c r="R291" s="0" t="n">
        <v>17</v>
      </c>
      <c r="S291" s="0" t="n">
        <v>196</v>
      </c>
      <c r="T291" s="87" t="n">
        <f aca="false">((3.5 * R291 + 2.4 * S291 - 7) * 10)/1000</f>
        <v>5.229</v>
      </c>
      <c r="V291" s="0" t="n">
        <f aca="false">W291/8</f>
        <v>0.8875</v>
      </c>
      <c r="W291" s="0" t="n">
        <v>7.1</v>
      </c>
      <c r="X291" s="91" t="n">
        <f aca="false">E291/50</f>
        <v>0.211496975593249</v>
      </c>
      <c r="Y291" s="0" t="n">
        <v>0.994</v>
      </c>
      <c r="Z291" s="86" t="n">
        <v>4.16666666666667</v>
      </c>
      <c r="AA291" s="0" t="n">
        <v>48</v>
      </c>
      <c r="AB291" s="0" t="n">
        <v>21</v>
      </c>
    </row>
    <row r="292" customFormat="false" ht="15" hidden="false" customHeight="false" outlineLevel="0" collapsed="false">
      <c r="A292" s="14" t="n">
        <v>290</v>
      </c>
      <c r="B292" s="86" t="n">
        <v>10.4545454545455</v>
      </c>
      <c r="D292" s="0" t="n">
        <v>59</v>
      </c>
      <c r="E292" s="91" t="n">
        <v>16.500265682244</v>
      </c>
      <c r="F292" s="0" t="n">
        <v>75285</v>
      </c>
      <c r="H292" s="0" t="n">
        <v>0.5</v>
      </c>
      <c r="I292" s="0" t="n">
        <v>55454</v>
      </c>
      <c r="J292" s="95" t="n">
        <f aca="false">(F292+E292*$G$3)*(H292) / I292</f>
        <v>0.738315597368067</v>
      </c>
      <c r="K292" s="0" t="n">
        <f aca="false">E292/I292*1000</f>
        <v>0.297548701306381</v>
      </c>
      <c r="L292" s="86" t="n">
        <v>270.591144688972</v>
      </c>
      <c r="M292" s="86" t="n">
        <v>0.645</v>
      </c>
      <c r="N292" s="0" t="n">
        <v>1893</v>
      </c>
      <c r="O292" s="87" t="n">
        <f aca="false">SUM($L292:$N292)</f>
        <v>2164.23614468897</v>
      </c>
      <c r="P292" s="62" t="n">
        <v>110</v>
      </c>
      <c r="Q292" s="0" t="n">
        <f aca="false">P292*120</f>
        <v>13200</v>
      </c>
      <c r="R292" s="0" t="n">
        <v>18</v>
      </c>
      <c r="S292" s="0" t="n">
        <v>160</v>
      </c>
      <c r="T292" s="87" t="n">
        <f aca="false">((3.5 * R292 + 2.4 * S292 - 7) * 10)/1000</f>
        <v>4.4</v>
      </c>
      <c r="V292" s="0" t="n">
        <f aca="false">W292/8</f>
        <v>0.6625</v>
      </c>
      <c r="W292" s="0" t="n">
        <v>5.3</v>
      </c>
      <c r="X292" s="91" t="n">
        <f aca="false">E292/50</f>
        <v>0.330005313644881</v>
      </c>
      <c r="Y292" s="0" t="n">
        <v>0.627</v>
      </c>
      <c r="Z292" s="86" t="n">
        <v>10.4545454545455</v>
      </c>
      <c r="AA292" s="0" t="n">
        <v>65</v>
      </c>
      <c r="AB292" s="0" t="n">
        <v>23</v>
      </c>
    </row>
    <row r="293" customFormat="false" ht="15" hidden="false" customHeight="false" outlineLevel="0" collapsed="false">
      <c r="A293" s="14" t="n">
        <v>291</v>
      </c>
      <c r="B293" s="86" t="n">
        <v>3.52</v>
      </c>
      <c r="D293" s="0" t="n">
        <v>50</v>
      </c>
      <c r="E293" s="91" t="n">
        <v>93.2209709896338</v>
      </c>
      <c r="F293" s="0" t="n">
        <v>77331</v>
      </c>
      <c r="H293" s="0" t="n">
        <v>0.8</v>
      </c>
      <c r="I293" s="0" t="n">
        <v>62478</v>
      </c>
      <c r="J293" s="95" t="n">
        <f aca="false">(F293+E293*$G$3)*(H293) / I293</f>
        <v>1.46764478243034</v>
      </c>
      <c r="K293" s="0" t="n">
        <f aca="false">E293/I293*1000</f>
        <v>1.49206074121505</v>
      </c>
      <c r="L293" s="86" t="n">
        <v>140.74910039268</v>
      </c>
      <c r="M293" s="86" t="n">
        <v>0.645</v>
      </c>
      <c r="N293" s="0" t="n">
        <v>1893</v>
      </c>
      <c r="O293" s="87" t="n">
        <f aca="false">SUM($L293:$N293)</f>
        <v>2034.39410039268</v>
      </c>
      <c r="P293" s="62" t="n">
        <v>120</v>
      </c>
      <c r="Q293" s="0" t="n">
        <f aca="false">P293*120</f>
        <v>14400</v>
      </c>
      <c r="R293" s="0" t="n">
        <v>19</v>
      </c>
      <c r="S293" s="0" t="n">
        <v>184</v>
      </c>
      <c r="T293" s="87" t="n">
        <f aca="false">((3.5 * R293 + 2.4 * S293 - 7) * 10)/1000</f>
        <v>5.011</v>
      </c>
      <c r="V293" s="0" t="n">
        <f aca="false">W293/8</f>
        <v>0.85</v>
      </c>
      <c r="W293" s="0" t="n">
        <v>6.8</v>
      </c>
      <c r="X293" s="91" t="n">
        <f aca="false">E293/50</f>
        <v>1.86441941979268</v>
      </c>
      <c r="Y293" s="0" t="n">
        <v>0.517</v>
      </c>
      <c r="Z293" s="86" t="n">
        <v>3.52</v>
      </c>
      <c r="AA293" s="0" t="n">
        <v>43</v>
      </c>
      <c r="AB293" s="0" t="n">
        <v>19</v>
      </c>
    </row>
    <row r="294" customFormat="false" ht="15" hidden="false" customHeight="false" outlineLevel="0" collapsed="false">
      <c r="A294" s="14" t="n">
        <v>292</v>
      </c>
      <c r="B294" s="86" t="n">
        <v>17.2307692307692</v>
      </c>
      <c r="D294" s="0" t="n">
        <v>-11</v>
      </c>
      <c r="E294" s="91" t="n">
        <v>-2.64407822625618</v>
      </c>
      <c r="F294" s="0" t="n">
        <v>81039</v>
      </c>
      <c r="H294" s="0" t="n">
        <v>0.8</v>
      </c>
      <c r="I294" s="0" t="n">
        <v>58526</v>
      </c>
      <c r="J294" s="95" t="n">
        <f aca="false">(F294+E294*$G$3)*(H294) / I294</f>
        <v>1.09327640651331</v>
      </c>
      <c r="K294" s="0" t="n">
        <f aca="false">E294/I294*1000</f>
        <v>-0.0451778393578269</v>
      </c>
      <c r="L294" s="86" t="n">
        <v>1244.31705936613</v>
      </c>
      <c r="M294" s="86" t="n">
        <v>0.645</v>
      </c>
      <c r="N294" s="0" t="n">
        <v>98</v>
      </c>
      <c r="O294" s="87" t="n">
        <f aca="false">SUM($L294:$N294)</f>
        <v>1342.96205936613</v>
      </c>
      <c r="P294" s="62" t="n">
        <v>123</v>
      </c>
      <c r="Q294" s="0" t="n">
        <f aca="false">P294*120</f>
        <v>14760</v>
      </c>
      <c r="R294" s="0" t="n">
        <v>19</v>
      </c>
      <c r="S294" s="0" t="n">
        <v>168</v>
      </c>
      <c r="T294" s="87" t="n">
        <f aca="false">((3.5 * R294 + 2.4 * S294 - 7) * 10)/1000</f>
        <v>4.627</v>
      </c>
      <c r="V294" s="0" t="n">
        <f aca="false">W294/8</f>
        <v>0.6375</v>
      </c>
      <c r="W294" s="0" t="n">
        <v>5.1</v>
      </c>
      <c r="X294" s="91" t="n">
        <f aca="false">E294/50</f>
        <v>-0.0528815645251235</v>
      </c>
      <c r="Y294" s="0" t="n">
        <v>1.078</v>
      </c>
      <c r="Z294" s="86" t="n">
        <v>17.2307692307692</v>
      </c>
      <c r="AA294" s="0" t="n">
        <v>58</v>
      </c>
      <c r="AB294" s="0" t="n">
        <v>15</v>
      </c>
    </row>
    <row r="295" customFormat="false" ht="15" hidden="false" customHeight="false" outlineLevel="0" collapsed="false">
      <c r="A295" s="14" t="n">
        <v>293</v>
      </c>
      <c r="B295" s="86" t="n">
        <v>4.4</v>
      </c>
      <c r="D295" s="0" t="n">
        <v>81</v>
      </c>
      <c r="E295" s="91" t="n">
        <v>61.1851795898327</v>
      </c>
      <c r="F295" s="0" t="n">
        <v>77074</v>
      </c>
      <c r="H295" s="0" t="n">
        <v>0.6</v>
      </c>
      <c r="I295" s="0" t="n">
        <v>53263</v>
      </c>
      <c r="J295" s="95" t="n">
        <f aca="false">(F295+E295*$G$3)*(H295) / I295</f>
        <v>1.14392435840189</v>
      </c>
      <c r="K295" s="0" t="n">
        <f aca="false">E295/I295*1000</f>
        <v>1.1487370142469</v>
      </c>
      <c r="L295" s="86" t="n">
        <v>1194.74307944615</v>
      </c>
      <c r="M295" s="86" t="n">
        <v>0.645</v>
      </c>
      <c r="N295" s="0" t="n">
        <v>74</v>
      </c>
      <c r="O295" s="87" t="n">
        <f aca="false">SUM($L295:$N295)</f>
        <v>1269.38807944615</v>
      </c>
      <c r="P295" s="62" t="n">
        <v>118</v>
      </c>
      <c r="Q295" s="0" t="n">
        <f aca="false">P295*120</f>
        <v>14160</v>
      </c>
      <c r="R295" s="0" t="n">
        <v>22</v>
      </c>
      <c r="S295" s="0" t="n">
        <v>198</v>
      </c>
      <c r="T295" s="87" t="n">
        <f aca="false">((3.5 * R295 + 2.4 * S295 - 7) * 10)/1000</f>
        <v>5.452</v>
      </c>
      <c r="V295" s="0" t="n">
        <f aca="false">W295/8</f>
        <v>0.85</v>
      </c>
      <c r="W295" s="0" t="n">
        <v>6.8</v>
      </c>
      <c r="X295" s="91" t="n">
        <f aca="false">E295/50</f>
        <v>1.22370359179665</v>
      </c>
      <c r="Y295" s="0" t="n">
        <v>0.605</v>
      </c>
      <c r="Z295" s="86" t="n">
        <v>4.4</v>
      </c>
      <c r="AA295" s="0" t="n">
        <v>46</v>
      </c>
      <c r="AB295" s="0" t="n">
        <v>22</v>
      </c>
    </row>
    <row r="296" customFormat="false" ht="15" hidden="false" customHeight="false" outlineLevel="0" collapsed="false">
      <c r="A296" s="14" t="n">
        <v>294</v>
      </c>
      <c r="B296" s="86" t="n">
        <v>7.39130434782609</v>
      </c>
      <c r="D296" s="0" t="n">
        <v>25</v>
      </c>
      <c r="E296" s="91" t="n">
        <v>10.7228946668611</v>
      </c>
      <c r="F296" s="0" t="n">
        <v>80639</v>
      </c>
      <c r="H296" s="0" t="n">
        <v>0.5</v>
      </c>
      <c r="I296" s="0" t="n">
        <v>50843</v>
      </c>
      <c r="J296" s="95" t="n">
        <f aca="false">(F296+E296*$G$3)*(H296) / I296</f>
        <v>0.83520010489885</v>
      </c>
      <c r="K296" s="0" t="n">
        <f aca="false">E296/I296*1000</f>
        <v>0.21090208419765</v>
      </c>
      <c r="L296" s="86" t="n">
        <v>410.821004687134</v>
      </c>
      <c r="M296" s="86" t="n">
        <v>0.645</v>
      </c>
      <c r="N296" s="0" t="n">
        <v>1893</v>
      </c>
      <c r="O296" s="87" t="n">
        <f aca="false">SUM($L296:$N296)</f>
        <v>2304.46600468713</v>
      </c>
      <c r="P296" s="62" t="n">
        <v>122</v>
      </c>
      <c r="Q296" s="0" t="n">
        <f aca="false">P296*120</f>
        <v>14640</v>
      </c>
      <c r="R296" s="0" t="n">
        <v>17</v>
      </c>
      <c r="S296" s="0" t="n">
        <v>170</v>
      </c>
      <c r="T296" s="87" t="n">
        <f aca="false">((3.5 * R296 + 2.4 * S296 - 7) * 10)/1000</f>
        <v>4.605</v>
      </c>
      <c r="V296" s="0" t="n">
        <f aca="false">W296/8</f>
        <v>0.6875</v>
      </c>
      <c r="W296" s="0" t="n">
        <v>5.5</v>
      </c>
      <c r="X296" s="91" t="n">
        <f aca="false">E296/50</f>
        <v>0.214457893337222</v>
      </c>
      <c r="Y296" s="0" t="n">
        <v>0.689</v>
      </c>
      <c r="Z296" s="86" t="n">
        <v>7.39130434782609</v>
      </c>
      <c r="AA296" s="0" t="n">
        <v>43</v>
      </c>
      <c r="AB296" s="0" t="n">
        <v>17</v>
      </c>
    </row>
    <row r="297" customFormat="false" ht="15" hidden="false" customHeight="false" outlineLevel="0" collapsed="false">
      <c r="A297" s="14" t="n">
        <v>295</v>
      </c>
      <c r="B297" s="86" t="n">
        <v>3.39130434782609</v>
      </c>
      <c r="D297" s="0" t="n">
        <v>29</v>
      </c>
      <c r="E297" s="91" t="n">
        <v>53.3088235294118</v>
      </c>
      <c r="F297" s="0" t="n">
        <v>82101</v>
      </c>
      <c r="H297" s="0" t="n">
        <v>0.6</v>
      </c>
      <c r="I297" s="0" t="n">
        <v>44657</v>
      </c>
      <c r="J297" s="95" t="n">
        <f aca="false">(F297+E297*$G$3)*(H297) / I297</f>
        <v>1.38958545462209</v>
      </c>
      <c r="K297" s="0" t="n">
        <f aca="false">E297/I297*1000</f>
        <v>1.1937394703946</v>
      </c>
      <c r="L297" s="86" t="n">
        <v>575.235779745435</v>
      </c>
      <c r="M297" s="86" t="n">
        <v>0.645</v>
      </c>
      <c r="N297" s="0" t="n">
        <v>1893</v>
      </c>
      <c r="O297" s="87" t="n">
        <f aca="false">SUM($L297:$N297)</f>
        <v>2468.88077974543</v>
      </c>
      <c r="P297" s="62" t="n">
        <v>115</v>
      </c>
      <c r="Q297" s="0" t="n">
        <f aca="false">P297*120</f>
        <v>13800</v>
      </c>
      <c r="R297" s="0" t="n">
        <v>19</v>
      </c>
      <c r="S297" s="0" t="n">
        <v>178</v>
      </c>
      <c r="T297" s="87" t="n">
        <f aca="false">((3.5 * R297 + 2.4 * S297 - 7) * 10)/1000</f>
        <v>4.867</v>
      </c>
      <c r="V297" s="0" t="n">
        <f aca="false">W297/8</f>
        <v>0.7375</v>
      </c>
      <c r="W297" s="0" t="n">
        <v>5.9</v>
      </c>
      <c r="X297" s="91" t="n">
        <f aca="false">E297/50</f>
        <v>1.06617647058824</v>
      </c>
      <c r="Y297" s="0" t="n">
        <v>0.66</v>
      </c>
      <c r="Z297" s="86" t="n">
        <v>3.39130434782609</v>
      </c>
      <c r="AA297" s="0" t="n">
        <v>46</v>
      </c>
      <c r="AB297" s="0" t="n">
        <v>15</v>
      </c>
    </row>
    <row r="298" customFormat="false" ht="15" hidden="false" customHeight="false" outlineLevel="0" collapsed="false">
      <c r="A298" s="14" t="n">
        <v>296</v>
      </c>
      <c r="B298" s="86" t="n">
        <v>12</v>
      </c>
      <c r="D298" s="0" t="n">
        <v>72</v>
      </c>
      <c r="E298" s="91" t="n">
        <v>27.6854928017719</v>
      </c>
      <c r="F298" s="0" t="n">
        <v>78540</v>
      </c>
      <c r="H298" s="0" t="n">
        <v>0.6</v>
      </c>
      <c r="I298" s="0" t="n">
        <v>46693</v>
      </c>
      <c r="J298" s="95" t="n">
        <f aca="false">(F298+E298*$G$3)*(H298) / I298</f>
        <v>1.15153274093387</v>
      </c>
      <c r="K298" s="0" t="n">
        <f aca="false">E298/I298*1000</f>
        <v>0.592925980377613</v>
      </c>
      <c r="L298" s="86" t="n">
        <v>1548.54741650532</v>
      </c>
      <c r="M298" s="86" t="n">
        <v>0.645</v>
      </c>
      <c r="N298" s="0" t="n">
        <v>1893</v>
      </c>
      <c r="O298" s="87" t="n">
        <f aca="false">SUM($L298:$N298)</f>
        <v>3442.19241650532</v>
      </c>
      <c r="P298" s="62" t="n">
        <v>119</v>
      </c>
      <c r="Q298" s="0" t="n">
        <f aca="false">P298*120</f>
        <v>14280</v>
      </c>
      <c r="R298" s="0" t="n">
        <v>22</v>
      </c>
      <c r="S298" s="0" t="n">
        <v>174</v>
      </c>
      <c r="T298" s="87" t="n">
        <f aca="false">((3.5 * R298 + 2.4 * S298 - 7) * 10)/1000</f>
        <v>4.876</v>
      </c>
      <c r="V298" s="0" t="n">
        <f aca="false">W298/8</f>
        <v>1</v>
      </c>
      <c r="W298" s="0" t="n">
        <v>8</v>
      </c>
      <c r="X298" s="91" t="n">
        <f aca="false">E298/50</f>
        <v>0.553709856035437</v>
      </c>
      <c r="Y298" s="0" t="n">
        <v>0.976</v>
      </c>
      <c r="Z298" s="86" t="n">
        <v>12</v>
      </c>
      <c r="AA298" s="0" t="n">
        <v>50</v>
      </c>
      <c r="AB298" s="0" t="n">
        <v>25</v>
      </c>
    </row>
    <row r="299" customFormat="false" ht="15" hidden="false" customHeight="false" outlineLevel="0" collapsed="false">
      <c r="A299" s="14" t="n">
        <v>297</v>
      </c>
      <c r="B299" s="86" t="n">
        <v>6.72</v>
      </c>
      <c r="D299" s="0" t="n">
        <v>100</v>
      </c>
      <c r="E299" s="91" t="n">
        <v>104.675871164938</v>
      </c>
      <c r="F299" s="0" t="n">
        <v>75590</v>
      </c>
      <c r="H299" s="0" t="n">
        <v>0.8</v>
      </c>
      <c r="I299" s="0" t="n">
        <v>54407</v>
      </c>
      <c r="J299" s="95" t="n">
        <f aca="false">(F299+E299*$G$3)*(H299) / I299</f>
        <v>1.72713582393405</v>
      </c>
      <c r="K299" s="0" t="n">
        <f aca="false">E299/I299*1000</f>
        <v>1.92394124221034</v>
      </c>
      <c r="L299" s="86" t="n">
        <v>239.44390881459</v>
      </c>
      <c r="M299" s="86" t="n">
        <v>0.645</v>
      </c>
      <c r="N299" s="0" t="n">
        <v>86</v>
      </c>
      <c r="O299" s="87" t="n">
        <f aca="false">SUM($L299:$N299)</f>
        <v>326.08890881459</v>
      </c>
      <c r="P299" s="62" t="n">
        <v>121</v>
      </c>
      <c r="Q299" s="0" t="n">
        <f aca="false">P299*120</f>
        <v>14520</v>
      </c>
      <c r="R299" s="0" t="n">
        <v>21</v>
      </c>
      <c r="S299" s="0" t="n">
        <v>170</v>
      </c>
      <c r="T299" s="87" t="n">
        <f aca="false">((3.5 * R299 + 2.4 * S299 - 7) * 10)/1000</f>
        <v>4.745</v>
      </c>
      <c r="V299" s="0" t="n">
        <f aca="false">W299/8</f>
        <v>0.8125</v>
      </c>
      <c r="W299" s="0" t="n">
        <v>6.5</v>
      </c>
      <c r="X299" s="91" t="n">
        <f aca="false">E299/50</f>
        <v>2.09351742329876</v>
      </c>
      <c r="Y299" s="0" t="n">
        <v>0.949</v>
      </c>
      <c r="Z299" s="86" t="n">
        <v>6.72</v>
      </c>
      <c r="AA299" s="0" t="n">
        <v>64</v>
      </c>
      <c r="AB299" s="0" t="n">
        <v>17</v>
      </c>
    </row>
    <row r="300" customFormat="false" ht="15" hidden="false" customHeight="false" outlineLevel="0" collapsed="false">
      <c r="A300" s="14" t="n">
        <v>298</v>
      </c>
      <c r="B300" s="86" t="n">
        <v>2.4</v>
      </c>
      <c r="D300" s="0" t="n">
        <v>-18</v>
      </c>
      <c r="E300" s="91" t="n">
        <v>95.7446808510639</v>
      </c>
      <c r="F300" s="0" t="n">
        <v>83368</v>
      </c>
      <c r="H300" s="0" t="n">
        <v>0.6</v>
      </c>
      <c r="I300" s="0" t="n">
        <v>42154</v>
      </c>
      <c r="J300" s="95" t="n">
        <f aca="false">(F300+E300*$G$3)*(H300) / I300</f>
        <v>1.73173419851628</v>
      </c>
      <c r="K300" s="0" t="n">
        <f aca="false">E300/I300*1000</f>
        <v>2.27130713220724</v>
      </c>
      <c r="L300" s="86" t="n">
        <v>1868.38316118579</v>
      </c>
      <c r="M300" s="86" t="n">
        <v>0.645</v>
      </c>
      <c r="N300" s="0" t="n">
        <v>464</v>
      </c>
      <c r="O300" s="87" t="n">
        <f aca="false">SUM($L300:$N300)</f>
        <v>2333.02816118579</v>
      </c>
      <c r="P300" s="62" t="n">
        <v>122</v>
      </c>
      <c r="Q300" s="0" t="n">
        <f aca="false">P300*120</f>
        <v>14640</v>
      </c>
      <c r="R300" s="0" t="n">
        <v>21</v>
      </c>
      <c r="S300" s="0" t="n">
        <v>177</v>
      </c>
      <c r="T300" s="87" t="n">
        <f aca="false">((3.5 * R300 + 2.4 * S300 - 7) * 10)/1000</f>
        <v>4.913</v>
      </c>
      <c r="V300" s="0" t="n">
        <f aca="false">W300/8</f>
        <v>0.8625</v>
      </c>
      <c r="W300" s="0" t="n">
        <v>6.9</v>
      </c>
      <c r="X300" s="91" t="n">
        <f aca="false">E300/50</f>
        <v>1.91489361702128</v>
      </c>
      <c r="Y300" s="0" t="n">
        <v>0.988</v>
      </c>
      <c r="Z300" s="86" t="n">
        <v>2.4</v>
      </c>
      <c r="AA300" s="0" t="n">
        <v>53</v>
      </c>
      <c r="AB300" s="0" t="n">
        <v>25</v>
      </c>
    </row>
    <row r="301" customFormat="false" ht="15" hidden="false" customHeight="false" outlineLevel="0" collapsed="false">
      <c r="A301" s="14" t="n">
        <v>299</v>
      </c>
      <c r="B301" s="86" t="n">
        <v>8.61538461538462</v>
      </c>
      <c r="D301" s="0" t="n">
        <v>28</v>
      </c>
      <c r="E301" s="91" t="n">
        <v>13.4843581445523</v>
      </c>
      <c r="F301" s="0" t="n">
        <v>84705</v>
      </c>
      <c r="H301" s="0" t="n">
        <v>0.7</v>
      </c>
      <c r="I301" s="0" t="n">
        <v>64262</v>
      </c>
      <c r="J301" s="95" t="n">
        <f aca="false">(F301+E301*$G$3)*(H301) / I301</f>
        <v>0.981437245658004</v>
      </c>
      <c r="K301" s="0" t="n">
        <f aca="false">E301/I301*1000</f>
        <v>0.209834087712059</v>
      </c>
      <c r="L301" s="86" t="n">
        <v>1875.02081644677</v>
      </c>
      <c r="M301" s="86" t="n">
        <v>0.645</v>
      </c>
      <c r="N301" s="0" t="n">
        <v>263</v>
      </c>
      <c r="O301" s="87" t="n">
        <f aca="false">SUM($L301:$N301)</f>
        <v>2138.66581644677</v>
      </c>
      <c r="P301" s="62" t="n">
        <v>111</v>
      </c>
      <c r="Q301" s="0" t="n">
        <f aca="false">P301*120</f>
        <v>13320</v>
      </c>
      <c r="R301" s="0" t="n">
        <v>20</v>
      </c>
      <c r="S301" s="0" t="n">
        <v>172</v>
      </c>
      <c r="T301" s="87" t="n">
        <f aca="false">((3.5 * R301 + 2.4 * S301 - 7) * 10)/1000</f>
        <v>4.758</v>
      </c>
      <c r="V301" s="0" t="n">
        <f aca="false">W301/8</f>
        <v>0.5625</v>
      </c>
      <c r="W301" s="0" t="n">
        <v>4.5</v>
      </c>
      <c r="X301" s="91" t="n">
        <f aca="false">E301/50</f>
        <v>0.269687162891046</v>
      </c>
      <c r="Y301" s="0" t="n">
        <v>0.728</v>
      </c>
      <c r="Z301" s="86" t="n">
        <v>8.61538461538462</v>
      </c>
      <c r="AA301" s="0" t="n">
        <v>43</v>
      </c>
      <c r="AB301" s="0" t="n">
        <v>18</v>
      </c>
    </row>
    <row r="302" customFormat="false" ht="15" hidden="false" customHeight="false" outlineLevel="0" collapsed="false">
      <c r="A302" s="14" t="n">
        <v>300</v>
      </c>
      <c r="B302" s="86" t="n">
        <v>8.8</v>
      </c>
      <c r="D302" s="0" t="n">
        <v>68</v>
      </c>
      <c r="E302" s="91" t="n">
        <v>20.9266827514895</v>
      </c>
      <c r="F302" s="0" t="n">
        <v>81994</v>
      </c>
      <c r="H302" s="0" t="n">
        <v>0.6</v>
      </c>
      <c r="I302" s="0" t="n">
        <v>40595</v>
      </c>
      <c r="J302" s="95" t="n">
        <f aca="false">(F302+E302*$G$3)*(H302) / I302</f>
        <v>1.33560300185632</v>
      </c>
      <c r="K302" s="0" t="n">
        <f aca="false">E302/I302*1000</f>
        <v>0.515499020852063</v>
      </c>
      <c r="L302" s="86" t="n">
        <v>531.310925013672</v>
      </c>
      <c r="M302" s="86" t="n">
        <v>0.645</v>
      </c>
      <c r="N302" s="0" t="n">
        <v>1893</v>
      </c>
      <c r="O302" s="87" t="n">
        <f aca="false">SUM($L302:$N302)</f>
        <v>2424.95592501367</v>
      </c>
      <c r="P302" s="62" t="n">
        <v>113</v>
      </c>
      <c r="Q302" s="0" t="n">
        <f aca="false">P302*120</f>
        <v>13560</v>
      </c>
      <c r="R302" s="0" t="n">
        <v>19</v>
      </c>
      <c r="S302" s="0" t="n">
        <v>188</v>
      </c>
      <c r="T302" s="87" t="n">
        <f aca="false">((3.5 * R302 + 2.4 * S302 - 7) * 10)/1000</f>
        <v>5.107</v>
      </c>
      <c r="V302" s="0" t="n">
        <f aca="false">W302/8</f>
        <v>0.5875</v>
      </c>
      <c r="W302" s="0" t="n">
        <v>4.7</v>
      </c>
      <c r="X302" s="91" t="n">
        <f aca="false">E302/50</f>
        <v>0.41853365502979</v>
      </c>
      <c r="Y302" s="0" t="n">
        <v>0.868</v>
      </c>
      <c r="Z302" s="86" t="n">
        <v>8.8</v>
      </c>
      <c r="AA302" s="0" t="n">
        <v>47</v>
      </c>
      <c r="AB302" s="0" t="n">
        <v>21</v>
      </c>
    </row>
    <row r="303" customFormat="false" ht="15" hidden="false" customHeight="false" outlineLevel="0" collapsed="false">
      <c r="A303" s="14" t="n">
        <v>301</v>
      </c>
      <c r="B303" s="86" t="n">
        <v>7.36</v>
      </c>
      <c r="D303" s="0" t="n">
        <v>79</v>
      </c>
      <c r="E303" s="91" t="n">
        <v>43.7673130193906</v>
      </c>
      <c r="F303" s="0" t="n">
        <v>80808</v>
      </c>
      <c r="H303" s="0" t="n">
        <v>0.8</v>
      </c>
      <c r="I303" s="0" t="n">
        <v>53407</v>
      </c>
      <c r="J303" s="95" t="n">
        <f aca="false">(F303+E303*$G$3)*(H303) / I303</f>
        <v>1.47268972543309</v>
      </c>
      <c r="K303" s="0" t="n">
        <f aca="false">E303/I303*1000</f>
        <v>0.819505177587031</v>
      </c>
      <c r="L303" s="86" t="n">
        <v>230.047086797261</v>
      </c>
      <c r="M303" s="86" t="n">
        <v>0.645</v>
      </c>
      <c r="N303" s="0" t="n">
        <v>1893</v>
      </c>
      <c r="O303" s="87" t="n">
        <f aca="false">SUM($L303:$N303)</f>
        <v>2123.69208679726</v>
      </c>
      <c r="P303" s="62" t="n">
        <v>120</v>
      </c>
      <c r="Q303" s="0" t="n">
        <f aca="false">P303*120</f>
        <v>14400</v>
      </c>
      <c r="R303" s="0" t="n">
        <v>16</v>
      </c>
      <c r="S303" s="0" t="n">
        <v>160</v>
      </c>
      <c r="T303" s="87" t="n">
        <f aca="false">((3.5 * R303 + 2.4 * S303 - 7) * 10)/1000</f>
        <v>4.33</v>
      </c>
      <c r="V303" s="0" t="n">
        <f aca="false">W303/8</f>
        <v>0.8125</v>
      </c>
      <c r="W303" s="0" t="n">
        <v>6.5</v>
      </c>
      <c r="X303" s="91" t="n">
        <f aca="false">E303/50</f>
        <v>0.875346260387812</v>
      </c>
      <c r="Y303" s="0" t="n">
        <v>0.4</v>
      </c>
      <c r="Z303" s="86" t="n">
        <v>7.36</v>
      </c>
      <c r="AA303" s="0" t="n">
        <v>49</v>
      </c>
      <c r="AB303" s="0" t="n">
        <v>23</v>
      </c>
    </row>
    <row r="304" customFormat="false" ht="15" hidden="false" customHeight="false" outlineLevel="0" collapsed="false">
      <c r="A304" s="14" t="n">
        <v>302</v>
      </c>
      <c r="B304" s="86" t="n">
        <v>2.45454545454546</v>
      </c>
      <c r="D304" s="0" t="n">
        <v>20</v>
      </c>
      <c r="E304" s="91" t="n">
        <v>69.710700592541</v>
      </c>
      <c r="F304" s="0" t="n">
        <v>80341</v>
      </c>
      <c r="H304" s="0" t="n">
        <v>0.6</v>
      </c>
      <c r="I304" s="0" t="n">
        <v>42325</v>
      </c>
      <c r="J304" s="95" t="n">
        <f aca="false">(F304+E304*$G$3)*(H304) / I304</f>
        <v>1.53420361824477</v>
      </c>
      <c r="K304" s="0" t="n">
        <f aca="false">E304/I304*1000</f>
        <v>1.64703368204468</v>
      </c>
      <c r="L304" s="86" t="n">
        <v>1600.68579943843</v>
      </c>
      <c r="M304" s="86" t="n">
        <v>0.645</v>
      </c>
      <c r="N304" s="0" t="n">
        <v>1893</v>
      </c>
      <c r="O304" s="87" t="n">
        <f aca="false">SUM($L304:$N304)</f>
        <v>3494.33079943843</v>
      </c>
      <c r="P304" s="62" t="n">
        <v>122</v>
      </c>
      <c r="Q304" s="0" t="n">
        <f aca="false">P304*120</f>
        <v>14640</v>
      </c>
      <c r="R304" s="0" t="n">
        <v>16</v>
      </c>
      <c r="S304" s="0" t="n">
        <v>186</v>
      </c>
      <c r="T304" s="87" t="n">
        <f aca="false">((3.5 * R304 + 2.4 * S304 - 7) * 10)/1000</f>
        <v>4.954</v>
      </c>
      <c r="V304" s="0" t="n">
        <f aca="false">W304/8</f>
        <v>0.5375</v>
      </c>
      <c r="W304" s="0" t="n">
        <v>4.3</v>
      </c>
      <c r="X304" s="91" t="n">
        <f aca="false">E304/50</f>
        <v>1.39421401185082</v>
      </c>
      <c r="Y304" s="0" t="n">
        <v>0.598</v>
      </c>
      <c r="Z304" s="86" t="n">
        <v>2.45454545454546</v>
      </c>
      <c r="AA304" s="0" t="n">
        <v>42</v>
      </c>
      <c r="AB304" s="0" t="n">
        <v>15</v>
      </c>
    </row>
    <row r="305" customFormat="false" ht="15" hidden="false" customHeight="false" outlineLevel="0" collapsed="false">
      <c r="A305" s="14" t="n">
        <v>303</v>
      </c>
      <c r="B305" s="86" t="n">
        <v>6.60869565217391</v>
      </c>
      <c r="D305" s="0" t="n">
        <v>16</v>
      </c>
      <c r="E305" s="91" t="n">
        <v>13.6962848827256</v>
      </c>
      <c r="F305" s="0" t="n">
        <v>76037</v>
      </c>
      <c r="H305" s="0" t="n">
        <v>0.8</v>
      </c>
      <c r="I305" s="0" t="n">
        <v>61410</v>
      </c>
      <c r="J305" s="95" t="n">
        <f aca="false">(F305+E305*$G$3)*(H305) / I305</f>
        <v>1.06191843612559</v>
      </c>
      <c r="K305" s="0" t="n">
        <f aca="false">E305/I305*1000</f>
        <v>0.223030204897013</v>
      </c>
      <c r="L305" s="86" t="n">
        <v>261.004401799906</v>
      </c>
      <c r="M305" s="86" t="n">
        <v>0.645</v>
      </c>
      <c r="N305" s="0" t="n">
        <v>490</v>
      </c>
      <c r="O305" s="87" t="n">
        <f aca="false">SUM($L305:$N305)</f>
        <v>751.649401799906</v>
      </c>
      <c r="P305" s="62" t="n">
        <v>117</v>
      </c>
      <c r="Q305" s="0" t="n">
        <f aca="false">P305*120</f>
        <v>14040</v>
      </c>
      <c r="R305" s="0" t="n">
        <v>22</v>
      </c>
      <c r="S305" s="0" t="n">
        <v>170</v>
      </c>
      <c r="T305" s="87" t="n">
        <f aca="false">((3.5 * R305 + 2.4 * S305 - 7) * 10)/1000</f>
        <v>4.78</v>
      </c>
      <c r="V305" s="0" t="n">
        <f aca="false">W305/8</f>
        <v>0.85</v>
      </c>
      <c r="W305" s="0" t="n">
        <v>6.8</v>
      </c>
      <c r="X305" s="91" t="n">
        <f aca="false">E305/50</f>
        <v>0.273925697654511</v>
      </c>
      <c r="Y305" s="0" t="n">
        <v>0.602</v>
      </c>
      <c r="Z305" s="86" t="n">
        <v>6.60869565217391</v>
      </c>
      <c r="AA305" s="0" t="n">
        <v>43</v>
      </c>
      <c r="AB305" s="0" t="n">
        <v>15</v>
      </c>
    </row>
    <row r="306" customFormat="false" ht="15" hidden="false" customHeight="false" outlineLevel="0" collapsed="false">
      <c r="A306" s="14" t="n">
        <v>304</v>
      </c>
      <c r="B306" s="86" t="n">
        <v>2.25</v>
      </c>
      <c r="D306" s="0" t="n">
        <v>83</v>
      </c>
      <c r="E306" s="91" t="n">
        <v>601.449275362319</v>
      </c>
      <c r="F306" s="0" t="n">
        <v>80309</v>
      </c>
      <c r="H306" s="0" t="n">
        <v>0.7</v>
      </c>
      <c r="I306" s="0" t="n">
        <v>64339</v>
      </c>
      <c r="J306" s="95" t="n">
        <f aca="false">(F306+E306*$G$3)*(H306) / I306</f>
        <v>3.49122767064221</v>
      </c>
      <c r="K306" s="0" t="n">
        <f aca="false">E306/I306*1000</f>
        <v>9.3481290564404</v>
      </c>
      <c r="L306" s="86" t="n">
        <v>232.055062025142</v>
      </c>
      <c r="M306" s="86" t="n">
        <v>0.645</v>
      </c>
      <c r="N306" s="0" t="n">
        <v>60</v>
      </c>
      <c r="O306" s="87" t="n">
        <f aca="false">SUM($L306:$N306)</f>
        <v>292.700062025142</v>
      </c>
      <c r="P306" s="62" t="n">
        <v>125</v>
      </c>
      <c r="Q306" s="0" t="n">
        <f aca="false">P306*120</f>
        <v>15000</v>
      </c>
      <c r="R306" s="0" t="n">
        <v>17</v>
      </c>
      <c r="S306" s="0" t="n">
        <v>175</v>
      </c>
      <c r="T306" s="87" t="n">
        <f aca="false">((3.5 * R306 + 2.4 * S306 - 7) * 10)/1000</f>
        <v>4.725</v>
      </c>
      <c r="V306" s="0" t="n">
        <f aca="false">W306/8</f>
        <v>0.6875</v>
      </c>
      <c r="W306" s="0" t="n">
        <v>5.5</v>
      </c>
      <c r="X306" s="91" t="n">
        <f aca="false">E306/50</f>
        <v>12.0289855072464</v>
      </c>
      <c r="Y306" s="0" t="n">
        <v>0.75</v>
      </c>
      <c r="Z306" s="86" t="n">
        <v>2.25</v>
      </c>
      <c r="AA306" s="0" t="n">
        <v>53</v>
      </c>
      <c r="AB306" s="0" t="n">
        <v>16</v>
      </c>
    </row>
    <row r="307" customFormat="false" ht="15" hidden="false" customHeight="false" outlineLevel="0" collapsed="false">
      <c r="A307" s="14" t="n">
        <v>305</v>
      </c>
      <c r="B307" s="86" t="n">
        <v>3.47826086956522</v>
      </c>
      <c r="D307" s="0" t="n">
        <v>5</v>
      </c>
      <c r="E307" s="91" t="n">
        <v>21.137180300148</v>
      </c>
      <c r="F307" s="0" t="n">
        <v>77508</v>
      </c>
      <c r="H307" s="0" t="n">
        <v>0.8</v>
      </c>
      <c r="I307" s="0" t="n">
        <v>50951</v>
      </c>
      <c r="J307" s="95" t="n">
        <f aca="false">(F307+E307*$G$3)*(H307) / I307</f>
        <v>1.3497340129938</v>
      </c>
      <c r="K307" s="0" t="n">
        <f aca="false">E307/I307*1000</f>
        <v>0.414853100040195</v>
      </c>
      <c r="L307" s="86" t="n">
        <v>1197.27248403576</v>
      </c>
      <c r="M307" s="86" t="n">
        <v>0.645</v>
      </c>
      <c r="N307" s="0" t="n">
        <v>72</v>
      </c>
      <c r="O307" s="87" t="n">
        <f aca="false">SUM($L307:$N307)</f>
        <v>1269.91748403576</v>
      </c>
      <c r="P307" s="62" t="n">
        <v>122</v>
      </c>
      <c r="Q307" s="0" t="n">
        <f aca="false">P307*120</f>
        <v>14640</v>
      </c>
      <c r="R307" s="0" t="n">
        <v>17</v>
      </c>
      <c r="S307" s="0" t="n">
        <v>174</v>
      </c>
      <c r="T307" s="87" t="n">
        <f aca="false">((3.5 * R307 + 2.4 * S307 - 7) * 10)/1000</f>
        <v>4.701</v>
      </c>
      <c r="V307" s="0" t="n">
        <f aca="false">W307/8</f>
        <v>0.7375</v>
      </c>
      <c r="W307" s="0" t="n">
        <v>5.9</v>
      </c>
      <c r="X307" s="91" t="n">
        <f aca="false">E307/50</f>
        <v>0.422743606002959</v>
      </c>
      <c r="Y307" s="0" t="n">
        <v>0.715</v>
      </c>
      <c r="Z307" s="86" t="n">
        <v>3.47826086956522</v>
      </c>
      <c r="AA307" s="0" t="n">
        <v>46</v>
      </c>
      <c r="AB307" s="0" t="n">
        <v>18</v>
      </c>
    </row>
    <row r="308" customFormat="false" ht="15" hidden="false" customHeight="false" outlineLevel="0" collapsed="false">
      <c r="A308" s="14" t="n">
        <v>306</v>
      </c>
      <c r="B308" s="86" t="n">
        <v>3.2</v>
      </c>
      <c r="D308" s="0" t="n">
        <v>77</v>
      </c>
      <c r="E308" s="91" t="n">
        <v>74.4047619047619</v>
      </c>
      <c r="F308" s="0" t="n">
        <v>83079</v>
      </c>
      <c r="H308" s="0" t="n">
        <v>0.5</v>
      </c>
      <c r="I308" s="0" t="n">
        <v>47028</v>
      </c>
      <c r="J308" s="95" t="n">
        <f aca="false">(F308+E308*$G$3)*(H308) / I308</f>
        <v>1.19972042997687</v>
      </c>
      <c r="K308" s="0" t="n">
        <f aca="false">E308/I308*1000</f>
        <v>1.58213749053249</v>
      </c>
      <c r="L308" s="86" t="n">
        <v>438.452509615385</v>
      </c>
      <c r="M308" s="86" t="n">
        <v>0.645</v>
      </c>
      <c r="N308" s="0" t="n">
        <v>446</v>
      </c>
      <c r="O308" s="87" t="n">
        <f aca="false">SUM($L308:$N308)</f>
        <v>885.097509615385</v>
      </c>
      <c r="P308" s="62" t="n">
        <v>113</v>
      </c>
      <c r="Q308" s="0" t="n">
        <f aca="false">P308*120</f>
        <v>13560</v>
      </c>
      <c r="R308" s="0" t="n">
        <v>17</v>
      </c>
      <c r="S308" s="0" t="n">
        <v>187</v>
      </c>
      <c r="T308" s="87" t="n">
        <f aca="false">((3.5 * R308 + 2.4 * S308 - 7) * 10)/1000</f>
        <v>5.013</v>
      </c>
      <c r="V308" s="0" t="n">
        <f aca="false">W308/8</f>
        <v>0.4875</v>
      </c>
      <c r="W308" s="0" t="n">
        <v>3.9</v>
      </c>
      <c r="X308" s="91" t="n">
        <f aca="false">E308/50</f>
        <v>1.48809523809524</v>
      </c>
      <c r="Y308" s="0" t="n">
        <v>0.424</v>
      </c>
      <c r="Z308" s="86" t="n">
        <v>3.2</v>
      </c>
      <c r="AA308" s="0" t="n">
        <v>57</v>
      </c>
      <c r="AB308" s="0" t="n">
        <v>20</v>
      </c>
    </row>
    <row r="309" customFormat="false" ht="15" hidden="false" customHeight="false" outlineLevel="0" collapsed="false">
      <c r="A309" s="14" t="n">
        <v>307</v>
      </c>
      <c r="B309" s="86" t="n">
        <v>3.7037037037037</v>
      </c>
      <c r="D309" s="0" t="n">
        <v>25</v>
      </c>
      <c r="E309" s="91" t="n">
        <v>25.9470679813181</v>
      </c>
      <c r="F309" s="0" t="n">
        <v>80533</v>
      </c>
      <c r="H309" s="0" t="n">
        <v>0.5</v>
      </c>
      <c r="I309" s="0" t="n">
        <v>62766</v>
      </c>
      <c r="J309" s="95" t="n">
        <f aca="false">(F309+E309*$G$3)*(H309) / I309</f>
        <v>0.724212369694797</v>
      </c>
      <c r="K309" s="0" t="n">
        <f aca="false">E309/I309*1000</f>
        <v>0.413393684181215</v>
      </c>
      <c r="L309" s="86" t="n">
        <v>1289.58375523013</v>
      </c>
      <c r="M309" s="86" t="n">
        <v>0.645</v>
      </c>
      <c r="N309" s="0" t="n">
        <v>1893</v>
      </c>
      <c r="O309" s="87" t="n">
        <f aca="false">SUM($L309:$N309)</f>
        <v>3183.22875523013</v>
      </c>
      <c r="P309" s="62" t="n">
        <v>125</v>
      </c>
      <c r="Q309" s="0" t="n">
        <f aca="false">P309*120</f>
        <v>15000</v>
      </c>
      <c r="R309" s="0" t="n">
        <v>18</v>
      </c>
      <c r="S309" s="0" t="n">
        <v>170</v>
      </c>
      <c r="T309" s="87" t="n">
        <f aca="false">((3.5 * R309 + 2.4 * S309 - 7) * 10)/1000</f>
        <v>4.64</v>
      </c>
      <c r="V309" s="0" t="n">
        <f aca="false">W309/8</f>
        <v>0.7625</v>
      </c>
      <c r="W309" s="0" t="n">
        <v>6.1</v>
      </c>
      <c r="X309" s="91" t="n">
        <f aca="false">E309/50</f>
        <v>0.518941359626362</v>
      </c>
      <c r="Y309" s="0" t="n">
        <v>0.975</v>
      </c>
      <c r="Z309" s="86" t="n">
        <v>3.7037037037037</v>
      </c>
      <c r="AA309" s="0" t="n">
        <v>52</v>
      </c>
      <c r="AB309" s="0" t="n">
        <v>15</v>
      </c>
    </row>
    <row r="310" customFormat="false" ht="15" hidden="false" customHeight="false" outlineLevel="0" collapsed="false">
      <c r="A310" s="14" t="n">
        <v>308</v>
      </c>
      <c r="B310" s="86" t="n">
        <v>1.60714285714286</v>
      </c>
      <c r="D310" s="0" t="n">
        <v>79</v>
      </c>
      <c r="E310" s="91" t="n">
        <v>218.933599379226</v>
      </c>
      <c r="F310" s="0" t="n">
        <v>80467</v>
      </c>
      <c r="H310" s="0" t="n">
        <v>0.5</v>
      </c>
      <c r="I310" s="0" t="n">
        <v>59037</v>
      </c>
      <c r="J310" s="95" t="n">
        <f aca="false">(F310+E310*$G$3)*(H310) / I310</f>
        <v>1.42317902122136</v>
      </c>
      <c r="K310" s="0" t="n">
        <f aca="false">E310/I310*1000</f>
        <v>3.70841335737294</v>
      </c>
      <c r="L310" s="86" t="n">
        <v>662.975933736675</v>
      </c>
      <c r="M310" s="86" t="n">
        <v>0.645</v>
      </c>
      <c r="N310" s="0" t="n">
        <v>489</v>
      </c>
      <c r="O310" s="87" t="n">
        <f aca="false">SUM($L310:$N310)</f>
        <v>1152.62093373668</v>
      </c>
      <c r="P310" s="62" t="n">
        <v>113</v>
      </c>
      <c r="Q310" s="0" t="n">
        <f aca="false">P310*120</f>
        <v>13560</v>
      </c>
      <c r="R310" s="0" t="n">
        <v>22</v>
      </c>
      <c r="S310" s="0" t="n">
        <v>164</v>
      </c>
      <c r="T310" s="87" t="n">
        <f aca="false">((3.5 * R310 + 2.4 * S310 - 7) * 10)/1000</f>
        <v>4.636</v>
      </c>
      <c r="V310" s="0" t="n">
        <f aca="false">W310/8</f>
        <v>0.925</v>
      </c>
      <c r="W310" s="0" t="n">
        <v>7.4</v>
      </c>
      <c r="X310" s="91" t="n">
        <f aca="false">E310/50</f>
        <v>4.37867198758452</v>
      </c>
      <c r="Y310" s="0" t="n">
        <v>0.512</v>
      </c>
      <c r="Z310" s="86" t="n">
        <v>1.60714285714286</v>
      </c>
      <c r="AA310" s="0" t="n">
        <v>51</v>
      </c>
      <c r="AB310" s="0" t="n">
        <v>23</v>
      </c>
    </row>
    <row r="311" customFormat="false" ht="15" hidden="false" customHeight="false" outlineLevel="0" collapsed="false">
      <c r="A311" s="14" t="n">
        <v>309</v>
      </c>
      <c r="B311" s="86" t="n">
        <v>12.8333333333333</v>
      </c>
      <c r="D311" s="0" t="n">
        <v>71</v>
      </c>
      <c r="E311" s="91" t="n">
        <v>22.4201086270052</v>
      </c>
      <c r="F311" s="0" t="n">
        <v>82390</v>
      </c>
      <c r="H311" s="0" t="n">
        <v>0.7</v>
      </c>
      <c r="I311" s="0" t="n">
        <v>63091</v>
      </c>
      <c r="J311" s="95" t="n">
        <f aca="false">(F311+E311*$G$3)*(H311) / I311</f>
        <v>1.01362524631978</v>
      </c>
      <c r="K311" s="0" t="n">
        <f aca="false">E311/I311*1000</f>
        <v>0.35536144025305</v>
      </c>
      <c r="L311" s="86" t="n">
        <v>287.376801214914</v>
      </c>
      <c r="M311" s="86" t="n">
        <v>0.645</v>
      </c>
      <c r="N311" s="0" t="n">
        <v>432</v>
      </c>
      <c r="O311" s="87" t="n">
        <f aca="false">SUM($L311:$N311)</f>
        <v>720.021801214914</v>
      </c>
      <c r="P311" s="62" t="n">
        <v>123</v>
      </c>
      <c r="Q311" s="0" t="n">
        <f aca="false">P311*120</f>
        <v>14760</v>
      </c>
      <c r="R311" s="0" t="n">
        <v>20</v>
      </c>
      <c r="S311" s="0" t="n">
        <v>196</v>
      </c>
      <c r="T311" s="87" t="n">
        <f aca="false">((3.5 * R311 + 2.4 * S311 - 7) * 10)/1000</f>
        <v>5.334</v>
      </c>
      <c r="V311" s="0" t="n">
        <f aca="false">W311/8</f>
        <v>0.6625</v>
      </c>
      <c r="W311" s="0" t="n">
        <v>5.3</v>
      </c>
      <c r="X311" s="91" t="n">
        <f aca="false">E311/50</f>
        <v>0.448402172540104</v>
      </c>
      <c r="Y311" s="0" t="n">
        <v>0.76</v>
      </c>
      <c r="Z311" s="86" t="n">
        <v>12.8333333333333</v>
      </c>
      <c r="AA311" s="0" t="n">
        <v>51</v>
      </c>
      <c r="AB311" s="0" t="n">
        <v>24</v>
      </c>
    </row>
    <row r="312" customFormat="false" ht="15" hidden="false" customHeight="false" outlineLevel="0" collapsed="false">
      <c r="A312" s="14" t="n">
        <v>310</v>
      </c>
      <c r="B312" s="86" t="n">
        <v>14.4</v>
      </c>
      <c r="D312" s="0" t="n">
        <v>-19</v>
      </c>
      <c r="E312" s="91" t="n">
        <v>-5.31581539012489</v>
      </c>
      <c r="F312" s="0" t="n">
        <v>77291</v>
      </c>
      <c r="H312" s="0" t="n">
        <v>0.6</v>
      </c>
      <c r="I312" s="0" t="n">
        <v>50187</v>
      </c>
      <c r="J312" s="95" t="n">
        <f aca="false">(F312+E312*$G$3)*(H312) / I312</f>
        <v>0.898615265036165</v>
      </c>
      <c r="K312" s="0" t="n">
        <f aca="false">E312/I312*1000</f>
        <v>-0.105920166380236</v>
      </c>
      <c r="L312" s="86" t="n">
        <v>300.892653083934</v>
      </c>
      <c r="M312" s="86" t="n">
        <v>0.645</v>
      </c>
      <c r="N312" s="0" t="n">
        <v>1893</v>
      </c>
      <c r="O312" s="87" t="n">
        <f aca="false">SUM($L312:$N312)</f>
        <v>2194.53765308393</v>
      </c>
      <c r="P312" s="62" t="n">
        <v>115</v>
      </c>
      <c r="Q312" s="0" t="n">
        <f aca="false">P312*120</f>
        <v>13800</v>
      </c>
      <c r="R312" s="0" t="n">
        <v>19</v>
      </c>
      <c r="S312" s="0" t="n">
        <v>196</v>
      </c>
      <c r="T312" s="87" t="n">
        <f aca="false">((3.5 * R312 + 2.4 * S312 - 7) * 10)/1000</f>
        <v>5.299</v>
      </c>
      <c r="V312" s="0" t="n">
        <f aca="false">W312/8</f>
        <v>0.5</v>
      </c>
      <c r="W312" s="0" t="n">
        <v>4</v>
      </c>
      <c r="X312" s="91" t="n">
        <f aca="false">E312/50</f>
        <v>-0.106316307802498</v>
      </c>
      <c r="Y312" s="0" t="n">
        <v>0.784</v>
      </c>
      <c r="Z312" s="86" t="n">
        <v>14.4</v>
      </c>
      <c r="AA312" s="0" t="n">
        <v>59</v>
      </c>
      <c r="AB312" s="0" t="n">
        <v>23</v>
      </c>
    </row>
    <row r="313" customFormat="false" ht="15" hidden="false" customHeight="false" outlineLevel="0" collapsed="false">
      <c r="A313" s="14" t="n">
        <v>311</v>
      </c>
      <c r="B313" s="86" t="n">
        <v>7.67857142857143</v>
      </c>
      <c r="D313" s="0" t="n">
        <v>77</v>
      </c>
      <c r="E313" s="91" t="n">
        <v>23.3312123140321</v>
      </c>
      <c r="F313" s="0" t="n">
        <v>77640</v>
      </c>
      <c r="H313" s="0" t="n">
        <v>0.5</v>
      </c>
      <c r="I313" s="0" t="n">
        <v>43185</v>
      </c>
      <c r="J313" s="95" t="n">
        <f aca="false">(F313+E313*$G$3)*(H313) / I313</f>
        <v>1.00697562725035</v>
      </c>
      <c r="K313" s="0" t="n">
        <f aca="false">E313/I313*1000</f>
        <v>0.540261950076</v>
      </c>
      <c r="L313" s="86" t="n">
        <v>587.498766917293</v>
      </c>
      <c r="M313" s="86" t="n">
        <v>0.645</v>
      </c>
      <c r="N313" s="0" t="n">
        <v>99</v>
      </c>
      <c r="O313" s="87" t="n">
        <f aca="false">SUM($L313:$N313)</f>
        <v>687.143766917293</v>
      </c>
      <c r="P313" s="62" t="n">
        <v>115</v>
      </c>
      <c r="Q313" s="0" t="n">
        <f aca="false">P313*120</f>
        <v>13800</v>
      </c>
      <c r="R313" s="0" t="n">
        <v>18</v>
      </c>
      <c r="S313" s="0" t="n">
        <v>171</v>
      </c>
      <c r="T313" s="87" t="n">
        <f aca="false">((3.5 * R313 + 2.4 * S313 - 7) * 10)/1000</f>
        <v>4.664</v>
      </c>
      <c r="V313" s="0" t="n">
        <f aca="false">W313/8</f>
        <v>0.925</v>
      </c>
      <c r="W313" s="0" t="n">
        <v>7.4</v>
      </c>
      <c r="X313" s="91" t="n">
        <f aca="false">E313/50</f>
        <v>0.466624246280641</v>
      </c>
      <c r="Y313" s="0" t="n">
        <v>0.826</v>
      </c>
      <c r="Z313" s="86" t="n">
        <v>7.67857142857143</v>
      </c>
      <c r="AA313" s="0" t="n">
        <v>52</v>
      </c>
      <c r="AB313" s="0" t="n">
        <v>17</v>
      </c>
    </row>
    <row r="314" customFormat="false" ht="15" hidden="false" customHeight="false" outlineLevel="0" collapsed="false">
      <c r="A314" s="14" t="n">
        <v>312</v>
      </c>
      <c r="B314" s="86" t="n">
        <v>2.85714285714286</v>
      </c>
      <c r="D314" s="0" t="n">
        <v>40</v>
      </c>
      <c r="E314" s="91" t="n">
        <v>141.768562821194</v>
      </c>
      <c r="F314" s="0" t="n">
        <v>77922</v>
      </c>
      <c r="H314" s="0" t="n">
        <v>0.8</v>
      </c>
      <c r="I314" s="0" t="n">
        <v>42264</v>
      </c>
      <c r="J314" s="95" t="n">
        <f aca="false">(F314+E314*$G$3)*(H314) / I314</f>
        <v>2.5483517911883</v>
      </c>
      <c r="K314" s="0" t="n">
        <f aca="false">E314/I314*1000</f>
        <v>3.35435743945662</v>
      </c>
      <c r="L314" s="86" t="n">
        <v>813.408462414579</v>
      </c>
      <c r="M314" s="86" t="n">
        <v>0.645</v>
      </c>
      <c r="N314" s="0" t="n">
        <v>1893</v>
      </c>
      <c r="O314" s="87" t="n">
        <f aca="false">SUM($L314:$N314)</f>
        <v>2707.05346241458</v>
      </c>
      <c r="P314" s="62" t="n">
        <v>113</v>
      </c>
      <c r="Q314" s="0" t="n">
        <f aca="false">P314*120</f>
        <v>13560</v>
      </c>
      <c r="R314" s="0" t="n">
        <v>16</v>
      </c>
      <c r="S314" s="0" t="n">
        <v>184</v>
      </c>
      <c r="T314" s="87" t="n">
        <f aca="false">((3.5 * R314 + 2.4 * S314 - 7) * 10)/1000</f>
        <v>4.906</v>
      </c>
      <c r="V314" s="0" t="n">
        <f aca="false">W314/8</f>
        <v>0.9375</v>
      </c>
      <c r="W314" s="0" t="n">
        <v>7.5</v>
      </c>
      <c r="X314" s="91" t="n">
        <f aca="false">E314/50</f>
        <v>2.83537125642389</v>
      </c>
      <c r="Y314" s="0" t="n">
        <v>0.715</v>
      </c>
      <c r="Z314" s="86" t="n">
        <v>2.85714285714286</v>
      </c>
      <c r="AA314" s="0" t="n">
        <v>45</v>
      </c>
      <c r="AB314" s="0" t="n">
        <v>22</v>
      </c>
    </row>
    <row r="315" customFormat="false" ht="15" hidden="false" customHeight="false" outlineLevel="0" collapsed="false">
      <c r="A315" s="14" t="n">
        <v>313</v>
      </c>
      <c r="B315" s="86" t="n">
        <v>10.1379310344828</v>
      </c>
      <c r="D315" s="0" t="n">
        <v>36</v>
      </c>
      <c r="E315" s="91" t="n">
        <v>10.7797340998922</v>
      </c>
      <c r="F315" s="0" t="n">
        <v>80190</v>
      </c>
      <c r="H315" s="0" t="n">
        <v>0.7</v>
      </c>
      <c r="I315" s="0" t="n">
        <v>45453</v>
      </c>
      <c r="J315" s="95" t="n">
        <f aca="false">(F315+E315*$G$3)*(H315) / I315</f>
        <v>1.30137340875123</v>
      </c>
      <c r="K315" s="0" t="n">
        <f aca="false">E315/I315*1000</f>
        <v>0.237162213712895</v>
      </c>
      <c r="L315" s="86" t="n">
        <v>243.892173119273</v>
      </c>
      <c r="M315" s="86" t="n">
        <v>0.645</v>
      </c>
      <c r="N315" s="0" t="n">
        <v>464</v>
      </c>
      <c r="O315" s="87" t="n">
        <f aca="false">SUM($L315:$N315)</f>
        <v>708.537173119273</v>
      </c>
      <c r="P315" s="62" t="n">
        <v>113</v>
      </c>
      <c r="Q315" s="0" t="n">
        <f aca="false">P315*120</f>
        <v>13560</v>
      </c>
      <c r="R315" s="0" t="n">
        <v>16</v>
      </c>
      <c r="S315" s="0" t="n">
        <v>172</v>
      </c>
      <c r="T315" s="87" t="n">
        <f aca="false">((3.5 * R315 + 2.4 * S315 - 7) * 10)/1000</f>
        <v>4.618</v>
      </c>
      <c r="V315" s="0" t="n">
        <f aca="false">W315/8</f>
        <v>0.5375</v>
      </c>
      <c r="W315" s="0" t="n">
        <v>4.3</v>
      </c>
      <c r="X315" s="91" t="n">
        <f aca="false">E315/50</f>
        <v>0.215594681997844</v>
      </c>
      <c r="Y315" s="0" t="n">
        <v>0.57</v>
      </c>
      <c r="Z315" s="86" t="n">
        <v>10.1379310344828</v>
      </c>
      <c r="AA315" s="0" t="n">
        <v>57</v>
      </c>
      <c r="AB315" s="0" t="n">
        <v>25</v>
      </c>
    </row>
    <row r="316" customFormat="false" ht="15" hidden="false" customHeight="false" outlineLevel="0" collapsed="false">
      <c r="A316" s="14" t="n">
        <v>314</v>
      </c>
      <c r="B316" s="86" t="n">
        <v>3.8</v>
      </c>
      <c r="D316" s="0" t="n">
        <v>86</v>
      </c>
      <c r="E316" s="91" t="n">
        <v>99.0612221390313</v>
      </c>
      <c r="F316" s="0" t="n">
        <v>77005</v>
      </c>
      <c r="H316" s="0" t="n">
        <v>0.6</v>
      </c>
      <c r="I316" s="0" t="n">
        <v>40971</v>
      </c>
      <c r="J316" s="95" t="n">
        <f aca="false">(F316+E316*$G$3)*(H316) / I316</f>
        <v>1.70798109183001</v>
      </c>
      <c r="K316" s="0" t="n">
        <f aca="false">E316/I316*1000</f>
        <v>2.41783754702183</v>
      </c>
      <c r="L316" s="86" t="n">
        <v>357.511908808719</v>
      </c>
      <c r="M316" s="86" t="n">
        <v>0.645</v>
      </c>
      <c r="N316" s="0" t="n">
        <v>80</v>
      </c>
      <c r="O316" s="87" t="n">
        <f aca="false">SUM($L316:$N316)</f>
        <v>438.156908808719</v>
      </c>
      <c r="P316" s="62" t="n">
        <v>124</v>
      </c>
      <c r="Q316" s="0" t="n">
        <f aca="false">P316*120</f>
        <v>14880</v>
      </c>
      <c r="R316" s="0" t="n">
        <v>18</v>
      </c>
      <c r="S316" s="0" t="n">
        <v>188</v>
      </c>
      <c r="T316" s="87" t="n">
        <f aca="false">((3.5 * R316 + 2.4 * S316 - 7) * 10)/1000</f>
        <v>5.072</v>
      </c>
      <c r="V316" s="0" t="n">
        <f aca="false">W316/8</f>
        <v>0.625</v>
      </c>
      <c r="W316" s="0" t="n">
        <v>5</v>
      </c>
      <c r="X316" s="91" t="n">
        <f aca="false">E316/50</f>
        <v>1.98122444278063</v>
      </c>
      <c r="Y316" s="0" t="n">
        <v>1.005</v>
      </c>
      <c r="Z316" s="86" t="n">
        <v>3.8</v>
      </c>
      <c r="AA316" s="0" t="n">
        <v>54</v>
      </c>
      <c r="AB316" s="0" t="n">
        <v>17</v>
      </c>
    </row>
    <row r="317" customFormat="false" ht="15" hidden="false" customHeight="false" outlineLevel="0" collapsed="false">
      <c r="A317" s="14" t="n">
        <v>315</v>
      </c>
      <c r="B317" s="86" t="n">
        <v>7.66666666666667</v>
      </c>
      <c r="D317" s="0" t="n">
        <v>2</v>
      </c>
      <c r="E317" s="91" t="n">
        <v>1.58875163840013</v>
      </c>
      <c r="F317" s="0" t="n">
        <v>80278</v>
      </c>
      <c r="H317" s="0" t="n">
        <v>0.7</v>
      </c>
      <c r="I317" s="0" t="n">
        <v>49614</v>
      </c>
      <c r="J317" s="95" t="n">
        <f aca="false">(F317+E317*$G$3)*(H317) / I317</f>
        <v>1.14160217798912</v>
      </c>
      <c r="K317" s="0" t="n">
        <f aca="false">E317/I317*1000</f>
        <v>0.0320222444955079</v>
      </c>
      <c r="L317" s="86" t="n">
        <v>145.706382033391</v>
      </c>
      <c r="M317" s="86" t="n">
        <v>0.645</v>
      </c>
      <c r="N317" s="0" t="n">
        <v>269</v>
      </c>
      <c r="O317" s="87" t="n">
        <f aca="false">SUM($L317:$N317)</f>
        <v>415.351382033391</v>
      </c>
      <c r="P317" s="62" t="n">
        <v>125</v>
      </c>
      <c r="Q317" s="0" t="n">
        <f aca="false">P317*120</f>
        <v>15000</v>
      </c>
      <c r="R317" s="0" t="n">
        <v>21</v>
      </c>
      <c r="S317" s="0" t="n">
        <v>186</v>
      </c>
      <c r="T317" s="87" t="n">
        <f aca="false">((3.5 * R317 + 2.4 * S317 - 7) * 10)/1000</f>
        <v>5.129</v>
      </c>
      <c r="V317" s="0" t="n">
        <f aca="false">W317/8</f>
        <v>0.75</v>
      </c>
      <c r="W317" s="0" t="n">
        <v>6</v>
      </c>
      <c r="X317" s="91" t="n">
        <f aca="false">E317/50</f>
        <v>0.0317750327680026</v>
      </c>
      <c r="Y317" s="0" t="n">
        <v>0.819</v>
      </c>
      <c r="Z317" s="86" t="n">
        <v>7.66666666666667</v>
      </c>
      <c r="AA317" s="0" t="n">
        <v>48</v>
      </c>
      <c r="AB317" s="0" t="n">
        <v>16</v>
      </c>
    </row>
    <row r="318" customFormat="false" ht="15" hidden="false" customHeight="false" outlineLevel="0" collapsed="false">
      <c r="A318" s="14" t="n">
        <v>316</v>
      </c>
      <c r="B318" s="86" t="n">
        <v>14.6666666666667</v>
      </c>
      <c r="D318" s="0" t="n">
        <v>27</v>
      </c>
      <c r="E318" s="91" t="n">
        <v>8.44095551616443</v>
      </c>
      <c r="F318" s="0" t="n">
        <v>83041</v>
      </c>
      <c r="H318" s="0" t="n">
        <v>0.8</v>
      </c>
      <c r="I318" s="0" t="n">
        <v>49925</v>
      </c>
      <c r="J318" s="95" t="n">
        <f aca="false">(F318+E318*$G$3)*(H318) / I318</f>
        <v>1.38475524817572</v>
      </c>
      <c r="K318" s="0" t="n">
        <f aca="false">E318/I318*1000</f>
        <v>0.169072719402392</v>
      </c>
      <c r="L318" s="86" t="n">
        <v>250.820721843624</v>
      </c>
      <c r="M318" s="86" t="n">
        <v>0.645</v>
      </c>
      <c r="N318" s="0" t="n">
        <v>51</v>
      </c>
      <c r="O318" s="87" t="n">
        <f aca="false">SUM($L318:$N318)</f>
        <v>302.465721843624</v>
      </c>
      <c r="P318" s="62" t="n">
        <v>123</v>
      </c>
      <c r="Q318" s="0" t="n">
        <f aca="false">P318*120</f>
        <v>14760</v>
      </c>
      <c r="R318" s="0" t="n">
        <v>22</v>
      </c>
      <c r="S318" s="0" t="n">
        <v>164</v>
      </c>
      <c r="T318" s="87" t="n">
        <f aca="false">((3.5 * R318 + 2.4 * S318 - 7) * 10)/1000</f>
        <v>4.636</v>
      </c>
      <c r="V318" s="0" t="n">
        <f aca="false">W318/8</f>
        <v>0.8125</v>
      </c>
      <c r="W318" s="0" t="n">
        <v>6.5</v>
      </c>
      <c r="X318" s="91" t="n">
        <f aca="false">E318/50</f>
        <v>0.168819110323289</v>
      </c>
      <c r="Y318" s="0" t="n">
        <v>0.451</v>
      </c>
      <c r="Z318" s="86" t="n">
        <v>14.6666666666667</v>
      </c>
      <c r="AA318" s="0" t="n">
        <v>57</v>
      </c>
      <c r="AB318" s="0" t="n">
        <v>24</v>
      </c>
    </row>
    <row r="319" customFormat="false" ht="15" hidden="false" customHeight="false" outlineLevel="0" collapsed="false">
      <c r="A319" s="14" t="n">
        <v>317</v>
      </c>
      <c r="B319" s="86" t="n">
        <v>3.66666666666667</v>
      </c>
      <c r="D319" s="0" t="n">
        <v>-7</v>
      </c>
      <c r="E319" s="91" t="n">
        <v>-25.062656641604</v>
      </c>
      <c r="F319" s="0" t="n">
        <v>77439</v>
      </c>
      <c r="H319" s="0" t="n">
        <v>0.7</v>
      </c>
      <c r="I319" s="0" t="n">
        <v>62965</v>
      </c>
      <c r="J319" s="95" t="n">
        <f aca="false">(F319+E319*$G$3)*(H319) / I319</f>
        <v>0.749460114990088</v>
      </c>
      <c r="K319" s="0" t="n">
        <f aca="false">E319/I319*1000</f>
        <v>-0.398041080625808</v>
      </c>
      <c r="L319" s="86" t="n">
        <v>191.355365713638</v>
      </c>
      <c r="M319" s="86" t="n">
        <v>0.645</v>
      </c>
      <c r="N319" s="0" t="n">
        <v>1893</v>
      </c>
      <c r="O319" s="87" t="n">
        <f aca="false">SUM($L319:$N319)</f>
        <v>2085.00036571364</v>
      </c>
      <c r="P319" s="62" t="n">
        <v>111</v>
      </c>
      <c r="Q319" s="0" t="n">
        <f aca="false">P319*120</f>
        <v>13320</v>
      </c>
      <c r="R319" s="0" t="n">
        <v>17</v>
      </c>
      <c r="S319" s="0" t="n">
        <v>193</v>
      </c>
      <c r="T319" s="87" t="n">
        <f aca="false">((3.5 * R319 + 2.4 * S319 - 7) * 10)/1000</f>
        <v>5.157</v>
      </c>
      <c r="V319" s="0" t="n">
        <f aca="false">W319/8</f>
        <v>0.775</v>
      </c>
      <c r="W319" s="0" t="n">
        <v>6.2</v>
      </c>
      <c r="X319" s="91" t="n">
        <f aca="false">E319/50</f>
        <v>-0.50125313283208</v>
      </c>
      <c r="Y319" s="0" t="n">
        <v>0.806</v>
      </c>
      <c r="Z319" s="86" t="n">
        <v>3.66666666666667</v>
      </c>
      <c r="AA319" s="0" t="n">
        <v>62</v>
      </c>
      <c r="AB319" s="0" t="n">
        <v>21</v>
      </c>
    </row>
    <row r="320" customFormat="false" ht="15" hidden="false" customHeight="false" outlineLevel="0" collapsed="false">
      <c r="A320" s="14" t="n">
        <v>318</v>
      </c>
      <c r="B320" s="86" t="n">
        <v>14</v>
      </c>
      <c r="D320" s="0" t="n">
        <v>20</v>
      </c>
      <c r="E320" s="91" t="n">
        <v>5.28513292109297</v>
      </c>
      <c r="F320" s="0" t="n">
        <v>83762</v>
      </c>
      <c r="H320" s="0" t="n">
        <v>0.7</v>
      </c>
      <c r="I320" s="0" t="n">
        <v>50240</v>
      </c>
      <c r="J320" s="95" t="n">
        <f aca="false">(F320+E320*$G$3)*(H320) / I320</f>
        <v>1.19652144143921</v>
      </c>
      <c r="K320" s="0" t="n">
        <f aca="false">E320/I320*1000</f>
        <v>0.105197709416659</v>
      </c>
      <c r="L320" s="86" t="n">
        <v>308.68094458189</v>
      </c>
      <c r="M320" s="86" t="n">
        <v>0.645</v>
      </c>
      <c r="N320" s="0" t="n">
        <v>1893</v>
      </c>
      <c r="O320" s="87" t="n">
        <f aca="false">SUM($L320:$N320)</f>
        <v>2202.32594458189</v>
      </c>
      <c r="P320" s="62" t="n">
        <v>111</v>
      </c>
      <c r="Q320" s="0" t="n">
        <f aca="false">P320*120</f>
        <v>13320</v>
      </c>
      <c r="R320" s="0" t="n">
        <v>19</v>
      </c>
      <c r="S320" s="0" t="n">
        <v>173</v>
      </c>
      <c r="T320" s="87" t="n">
        <f aca="false">((3.5 * R320 + 2.4 * S320 - 7) * 10)/1000</f>
        <v>4.747</v>
      </c>
      <c r="V320" s="0" t="n">
        <f aca="false">W320/8</f>
        <v>0.6125</v>
      </c>
      <c r="W320" s="0" t="n">
        <v>4.9</v>
      </c>
      <c r="X320" s="91" t="n">
        <f aca="false">E320/50</f>
        <v>0.105702658421859</v>
      </c>
      <c r="Y320" s="0" t="n">
        <v>0.495</v>
      </c>
      <c r="Z320" s="86" t="n">
        <v>14</v>
      </c>
      <c r="AA320" s="0" t="n">
        <v>47</v>
      </c>
      <c r="AB320" s="0" t="n">
        <v>17</v>
      </c>
    </row>
    <row r="321" customFormat="false" ht="15" hidden="false" customHeight="false" outlineLevel="0" collapsed="false">
      <c r="A321" s="14" t="n">
        <v>319</v>
      </c>
      <c r="B321" s="86" t="n">
        <v>10.7142857142857</v>
      </c>
      <c r="D321" s="0" t="n">
        <v>2</v>
      </c>
      <c r="E321" s="91" t="n">
        <v>0.580720092915215</v>
      </c>
      <c r="F321" s="0" t="n">
        <v>84564</v>
      </c>
      <c r="H321" s="0" t="n">
        <v>0.5</v>
      </c>
      <c r="I321" s="0" t="n">
        <v>44896</v>
      </c>
      <c r="J321" s="95" t="n">
        <f aca="false">(F321+E321*$G$3)*(H321) / I321</f>
        <v>0.944363507185118</v>
      </c>
      <c r="K321" s="0" t="n">
        <f aca="false">E321/I321*1000</f>
        <v>0.0129347846782612</v>
      </c>
      <c r="L321" s="86" t="n">
        <v>432.627897648686</v>
      </c>
      <c r="M321" s="86" t="n">
        <v>0.645</v>
      </c>
      <c r="N321" s="0" t="n">
        <v>296</v>
      </c>
      <c r="O321" s="87" t="n">
        <f aca="false">SUM($L321:$N321)</f>
        <v>729.272897648686</v>
      </c>
      <c r="P321" s="62" t="n">
        <v>123</v>
      </c>
      <c r="Q321" s="0" t="n">
        <f aca="false">P321*120</f>
        <v>14760</v>
      </c>
      <c r="R321" s="0" t="n">
        <v>20</v>
      </c>
      <c r="S321" s="0" t="n">
        <v>178</v>
      </c>
      <c r="T321" s="87" t="n">
        <f aca="false">((3.5 * R321 + 2.4 * S321 - 7) * 10)/1000</f>
        <v>4.902</v>
      </c>
      <c r="V321" s="0" t="n">
        <f aca="false">W321/8</f>
        <v>0.4875</v>
      </c>
      <c r="W321" s="0" t="n">
        <v>3.9</v>
      </c>
      <c r="X321" s="91" t="n">
        <f aca="false">E321/50</f>
        <v>0.0116144018583043</v>
      </c>
      <c r="Y321" s="0" t="n">
        <v>0.4</v>
      </c>
      <c r="Z321" s="86" t="n">
        <v>10.7142857142857</v>
      </c>
      <c r="AA321" s="0" t="n">
        <v>42</v>
      </c>
      <c r="AB321" s="0" t="n">
        <v>16</v>
      </c>
    </row>
    <row r="322" customFormat="false" ht="15" hidden="false" customHeight="false" outlineLevel="0" collapsed="false">
      <c r="A322" s="14" t="n">
        <v>320</v>
      </c>
      <c r="B322" s="86" t="n">
        <v>2.42307692307692</v>
      </c>
      <c r="D322" s="0" t="n">
        <v>83</v>
      </c>
      <c r="E322" s="91" t="n">
        <v>225.151909722222</v>
      </c>
      <c r="F322" s="0" t="n">
        <v>75361</v>
      </c>
      <c r="H322" s="0" t="n">
        <v>0.7</v>
      </c>
      <c r="I322" s="0" t="n">
        <v>57972</v>
      </c>
      <c r="J322" s="95" t="n">
        <f aca="false">(F322+E322*$G$3)*(H322) / I322</f>
        <v>1.99743384258301</v>
      </c>
      <c r="K322" s="0" t="n">
        <f aca="false">E322/I322*1000</f>
        <v>3.88380441803323</v>
      </c>
      <c r="L322" s="86" t="n">
        <v>2112.00765848336</v>
      </c>
      <c r="M322" s="86" t="n">
        <v>0.645</v>
      </c>
      <c r="N322" s="0" t="n">
        <v>1893</v>
      </c>
      <c r="O322" s="87" t="n">
        <f aca="false">SUM($L322:$N322)</f>
        <v>4005.65265848336</v>
      </c>
      <c r="P322" s="62" t="n">
        <v>112</v>
      </c>
      <c r="Q322" s="0" t="n">
        <f aca="false">P322*120</f>
        <v>13440</v>
      </c>
      <c r="R322" s="0" t="n">
        <v>22</v>
      </c>
      <c r="S322" s="0" t="n">
        <v>195</v>
      </c>
      <c r="T322" s="87" t="n">
        <f aca="false">((3.5 * R322 + 2.4 * S322 - 7) * 10)/1000</f>
        <v>5.38</v>
      </c>
      <c r="V322" s="0" t="n">
        <f aca="false">W322/8</f>
        <v>0.8375</v>
      </c>
      <c r="W322" s="0" t="n">
        <v>6.7</v>
      </c>
      <c r="X322" s="91" t="n">
        <f aca="false">E322/50</f>
        <v>4.50303819444445</v>
      </c>
      <c r="Y322" s="0" t="n">
        <v>0.516</v>
      </c>
      <c r="Z322" s="86" t="n">
        <v>2.42307692307692</v>
      </c>
      <c r="AA322" s="0" t="n">
        <v>52</v>
      </c>
      <c r="AB322" s="0" t="n">
        <v>25</v>
      </c>
    </row>
    <row r="323" customFormat="false" ht="15" hidden="false" customHeight="false" outlineLevel="0" collapsed="false">
      <c r="A323" s="14" t="n">
        <v>321</v>
      </c>
      <c r="B323" s="86" t="n">
        <v>9.23076923076923</v>
      </c>
      <c r="D323" s="0" t="n">
        <v>46</v>
      </c>
      <c r="E323" s="91" t="n">
        <v>10.7196122296793</v>
      </c>
      <c r="F323" s="0" t="n">
        <v>81028</v>
      </c>
      <c r="H323" s="0" t="n">
        <v>0.5</v>
      </c>
      <c r="I323" s="0" t="n">
        <v>49626</v>
      </c>
      <c r="J323" s="95" t="n">
        <f aca="false">(F323+E323*$G$3)*(H323) / I323</f>
        <v>0.859588168418488</v>
      </c>
      <c r="K323" s="0" t="n">
        <f aca="false">E323/I323*1000</f>
        <v>0.216007984316273</v>
      </c>
      <c r="L323" s="86" t="n">
        <v>514.185760665529</v>
      </c>
      <c r="M323" s="86" t="n">
        <v>0.645</v>
      </c>
      <c r="N323" s="0" t="n">
        <v>1893</v>
      </c>
      <c r="O323" s="87" t="n">
        <f aca="false">SUM($L323:$N323)</f>
        <v>2407.83076066553</v>
      </c>
      <c r="P323" s="62" t="n">
        <v>120</v>
      </c>
      <c r="Q323" s="0" t="n">
        <f aca="false">P323*120</f>
        <v>14400</v>
      </c>
      <c r="R323" s="0" t="n">
        <v>18</v>
      </c>
      <c r="S323" s="0" t="n">
        <v>196</v>
      </c>
      <c r="T323" s="87" t="n">
        <f aca="false">((3.5 * R323 + 2.4 * S323 - 7) * 10)/1000</f>
        <v>5.264</v>
      </c>
      <c r="V323" s="0" t="n">
        <f aca="false">W323/8</f>
        <v>0.7</v>
      </c>
      <c r="W323" s="0" t="n">
        <v>5.6</v>
      </c>
      <c r="X323" s="91" t="n">
        <f aca="false">E323/50</f>
        <v>0.214392244593587</v>
      </c>
      <c r="Y323" s="0" t="n">
        <v>0.33</v>
      </c>
      <c r="Z323" s="86" t="n">
        <v>9.23076923076923</v>
      </c>
      <c r="AA323" s="0" t="n">
        <v>62</v>
      </c>
      <c r="AB323" s="0" t="n">
        <v>22</v>
      </c>
    </row>
    <row r="324" customFormat="false" ht="15" hidden="false" customHeight="false" outlineLevel="0" collapsed="false">
      <c r="A324" s="14" t="n">
        <v>322</v>
      </c>
      <c r="B324" s="86" t="n">
        <v>6.04545454545455</v>
      </c>
      <c r="D324" s="0" t="n">
        <v>52</v>
      </c>
      <c r="E324" s="91" t="n">
        <v>61.3424560575676</v>
      </c>
      <c r="F324" s="0" t="n">
        <v>76149</v>
      </c>
      <c r="H324" s="0" t="n">
        <v>0.7</v>
      </c>
      <c r="I324" s="0" t="n">
        <v>41731</v>
      </c>
      <c r="J324" s="95" t="n">
        <f aca="false">(F324+E324*$G$3)*(H324) / I324</f>
        <v>1.68891681714119</v>
      </c>
      <c r="K324" s="0" t="n">
        <f aca="false">E324/I324*1000</f>
        <v>1.46994934359511</v>
      </c>
      <c r="L324" s="86" t="n">
        <v>104.18612676434</v>
      </c>
      <c r="M324" s="86" t="n">
        <v>0.645</v>
      </c>
      <c r="N324" s="0" t="n">
        <v>58</v>
      </c>
      <c r="O324" s="87" t="n">
        <f aca="false">SUM($L324:$N324)</f>
        <v>162.83112676434</v>
      </c>
      <c r="P324" s="62" t="n">
        <v>123</v>
      </c>
      <c r="Q324" s="0" t="n">
        <f aca="false">P324*120</f>
        <v>14760</v>
      </c>
      <c r="R324" s="0" t="n">
        <v>21</v>
      </c>
      <c r="S324" s="0" t="n">
        <v>197</v>
      </c>
      <c r="T324" s="87" t="n">
        <f aca="false">((3.5 * R324 + 2.4 * S324 - 7) * 10)/1000</f>
        <v>5.393</v>
      </c>
      <c r="V324" s="0" t="n">
        <f aca="false">W324/8</f>
        <v>0.925</v>
      </c>
      <c r="W324" s="0" t="n">
        <v>7.4</v>
      </c>
      <c r="X324" s="91" t="n">
        <f aca="false">E324/50</f>
        <v>1.22684912115135</v>
      </c>
      <c r="Y324" s="0" t="n">
        <v>1.035</v>
      </c>
      <c r="Z324" s="86" t="n">
        <v>6.04545454545455</v>
      </c>
      <c r="AA324" s="0" t="n">
        <v>62</v>
      </c>
      <c r="AB324" s="0" t="n">
        <v>17</v>
      </c>
    </row>
    <row r="325" customFormat="false" ht="15" hidden="false" customHeight="false" outlineLevel="0" collapsed="false">
      <c r="A325" s="14" t="n">
        <v>323</v>
      </c>
      <c r="B325" s="86" t="n">
        <v>13.8181818181818</v>
      </c>
      <c r="D325" s="0" t="n">
        <v>12</v>
      </c>
      <c r="E325" s="91" t="n">
        <v>4.91577636494724</v>
      </c>
      <c r="F325" s="0" t="n">
        <v>84127</v>
      </c>
      <c r="H325" s="0" t="n">
        <v>0.8</v>
      </c>
      <c r="I325" s="0" t="n">
        <v>51051</v>
      </c>
      <c r="J325" s="95" t="n">
        <f aca="false">(F325+E325*$G$3)*(H325) / I325</f>
        <v>1.34913416851351</v>
      </c>
      <c r="K325" s="0" t="n">
        <f aca="false">E325/I325*1000</f>
        <v>0.0962914803813292</v>
      </c>
      <c r="L325" s="86" t="n">
        <v>411.189219392129</v>
      </c>
      <c r="M325" s="86" t="n">
        <v>0.645</v>
      </c>
      <c r="N325" s="0" t="n">
        <v>67</v>
      </c>
      <c r="O325" s="87" t="n">
        <f aca="false">SUM($L325:$N325)</f>
        <v>478.834219392129</v>
      </c>
      <c r="P325" s="62" t="n">
        <v>111</v>
      </c>
      <c r="Q325" s="0" t="n">
        <f aca="false">P325*120</f>
        <v>13320</v>
      </c>
      <c r="R325" s="0" t="n">
        <v>19</v>
      </c>
      <c r="S325" s="0" t="n">
        <v>169</v>
      </c>
      <c r="T325" s="87" t="n">
        <f aca="false">((3.5 * R325 + 2.4 * S325 - 7) * 10)/1000</f>
        <v>4.651</v>
      </c>
      <c r="V325" s="0" t="n">
        <f aca="false">W325/8</f>
        <v>0.75</v>
      </c>
      <c r="W325" s="0" t="n">
        <v>6</v>
      </c>
      <c r="X325" s="91" t="n">
        <f aca="false">E325/50</f>
        <v>0.0983155272989447</v>
      </c>
      <c r="Y325" s="0" t="n">
        <v>1.026</v>
      </c>
      <c r="Z325" s="86" t="n">
        <v>13.8181818181818</v>
      </c>
      <c r="AA325" s="0" t="n">
        <v>65</v>
      </c>
      <c r="AB325" s="0" t="n">
        <v>21</v>
      </c>
    </row>
    <row r="326" customFormat="false" ht="15" hidden="false" customHeight="false" outlineLevel="0" collapsed="false">
      <c r="A326" s="14" t="n">
        <v>324</v>
      </c>
      <c r="B326" s="86" t="n">
        <v>7.85714285714286</v>
      </c>
      <c r="D326" s="0" t="n">
        <v>7</v>
      </c>
      <c r="E326" s="91" t="n">
        <v>2.32477814974228</v>
      </c>
      <c r="F326" s="0" t="n">
        <v>82706</v>
      </c>
      <c r="H326" s="0" t="n">
        <v>0.5</v>
      </c>
      <c r="I326" s="0" t="n">
        <v>58799</v>
      </c>
      <c r="J326" s="95" t="n">
        <f aca="false">(F326+E326*$G$3)*(H326) / I326</f>
        <v>0.711201816866757</v>
      </c>
      <c r="K326" s="0" t="n">
        <f aca="false">E326/I326*1000</f>
        <v>0.0395377157730962</v>
      </c>
      <c r="L326" s="86" t="n">
        <v>1863.20644917681</v>
      </c>
      <c r="M326" s="86" t="n">
        <v>0.645</v>
      </c>
      <c r="N326" s="0" t="n">
        <v>1893</v>
      </c>
      <c r="O326" s="87" t="n">
        <f aca="false">SUM($L326:$N326)</f>
        <v>3756.85144917681</v>
      </c>
      <c r="P326" s="62" t="n">
        <v>125</v>
      </c>
      <c r="Q326" s="0" t="n">
        <f aca="false">P326*120</f>
        <v>15000</v>
      </c>
      <c r="R326" s="0" t="n">
        <v>21</v>
      </c>
      <c r="S326" s="0" t="n">
        <v>191</v>
      </c>
      <c r="T326" s="87" t="n">
        <f aca="false">((3.5 * R326 + 2.4 * S326 - 7) * 10)/1000</f>
        <v>5.249</v>
      </c>
      <c r="V326" s="0" t="n">
        <f aca="false">W326/8</f>
        <v>0.85</v>
      </c>
      <c r="W326" s="0" t="n">
        <v>6.8</v>
      </c>
      <c r="X326" s="91" t="n">
        <f aca="false">E326/50</f>
        <v>0.0464955629948456</v>
      </c>
      <c r="Y326" s="0" t="n">
        <v>0.728</v>
      </c>
      <c r="Z326" s="86" t="n">
        <v>7.85714285714286</v>
      </c>
      <c r="AA326" s="0" t="n">
        <v>61</v>
      </c>
      <c r="AB326" s="0" t="n">
        <v>20</v>
      </c>
    </row>
    <row r="327" customFormat="false" ht="15" hidden="false" customHeight="false" outlineLevel="0" collapsed="false">
      <c r="A327" s="14" t="n">
        <v>325</v>
      </c>
      <c r="B327" s="86" t="n">
        <v>2.48275862068966</v>
      </c>
      <c r="D327" s="0" t="n">
        <v>64</v>
      </c>
      <c r="E327" s="91" t="n">
        <v>146.590622781099</v>
      </c>
      <c r="F327" s="0" t="n">
        <v>83326</v>
      </c>
      <c r="H327" s="0" t="n">
        <v>0.6</v>
      </c>
      <c r="I327" s="0" t="n">
        <v>63500</v>
      </c>
      <c r="J327" s="95" t="n">
        <f aca="false">(F327+E327*$G$3)*(H327) / I327</f>
        <v>1.34137558216478</v>
      </c>
      <c r="K327" s="0" t="n">
        <f aca="false">E327/I327*1000</f>
        <v>2.30851374458424</v>
      </c>
      <c r="L327" s="86" t="n">
        <v>1339.63464185639</v>
      </c>
      <c r="M327" s="86" t="n">
        <v>0.645</v>
      </c>
      <c r="N327" s="0" t="n">
        <v>1893</v>
      </c>
      <c r="O327" s="87" t="n">
        <f aca="false">SUM($L327:$N327)</f>
        <v>3233.27964185639</v>
      </c>
      <c r="P327" s="62" t="n">
        <v>123</v>
      </c>
      <c r="Q327" s="0" t="n">
        <f aca="false">P327*120</f>
        <v>14760</v>
      </c>
      <c r="R327" s="0" t="n">
        <v>19</v>
      </c>
      <c r="S327" s="0" t="n">
        <v>161</v>
      </c>
      <c r="T327" s="87" t="n">
        <f aca="false">((3.5 * R327 + 2.4 * S327 - 7) * 10)/1000</f>
        <v>4.459</v>
      </c>
      <c r="V327" s="0" t="n">
        <f aca="false">W327/8</f>
        <v>0.675</v>
      </c>
      <c r="W327" s="0" t="n">
        <v>5.4</v>
      </c>
      <c r="X327" s="91" t="n">
        <f aca="false">E327/50</f>
        <v>2.93181245562198</v>
      </c>
      <c r="Y327" s="0" t="n">
        <v>0.759</v>
      </c>
      <c r="Z327" s="86" t="n">
        <v>2.48275862068966</v>
      </c>
      <c r="AA327" s="0" t="n">
        <v>46</v>
      </c>
      <c r="AB327" s="0" t="n">
        <v>23</v>
      </c>
    </row>
    <row r="328" customFormat="false" ht="15" hidden="false" customHeight="false" outlineLevel="0" collapsed="false">
      <c r="A328" s="14" t="n">
        <v>326</v>
      </c>
      <c r="B328" s="86" t="n">
        <v>3.39130434782609</v>
      </c>
      <c r="D328" s="0" t="n">
        <v>67</v>
      </c>
      <c r="E328" s="91" t="n">
        <v>135.847526358475</v>
      </c>
      <c r="F328" s="0" t="n">
        <v>81200</v>
      </c>
      <c r="H328" s="0" t="n">
        <v>0.6</v>
      </c>
      <c r="I328" s="0" t="n">
        <v>47176</v>
      </c>
      <c r="J328" s="95" t="n">
        <f aca="false">(F328+E328*$G$3)*(H328) / I328</f>
        <v>1.72383004760968</v>
      </c>
      <c r="K328" s="0" t="n">
        <f aca="false">E328/I328*1000</f>
        <v>2.87958975662361</v>
      </c>
      <c r="L328" s="86" t="n">
        <v>1086.06890785181</v>
      </c>
      <c r="M328" s="86" t="n">
        <v>0.645</v>
      </c>
      <c r="N328" s="0" t="n">
        <v>256</v>
      </c>
      <c r="O328" s="87" t="n">
        <f aca="false">SUM($L328:$N328)</f>
        <v>1342.71390785181</v>
      </c>
      <c r="P328" s="62" t="n">
        <v>121</v>
      </c>
      <c r="Q328" s="0" t="n">
        <f aca="false">P328*120</f>
        <v>14520</v>
      </c>
      <c r="R328" s="0" t="n">
        <v>22</v>
      </c>
      <c r="S328" s="0" t="n">
        <v>175</v>
      </c>
      <c r="T328" s="87" t="n">
        <f aca="false">((3.5 * R328 + 2.4 * S328 - 7) * 10)/1000</f>
        <v>4.9</v>
      </c>
      <c r="V328" s="0" t="n">
        <f aca="false">W328/8</f>
        <v>0.5375</v>
      </c>
      <c r="W328" s="0" t="n">
        <v>4.3</v>
      </c>
      <c r="X328" s="91" t="n">
        <f aca="false">E328/50</f>
        <v>2.71695052716951</v>
      </c>
      <c r="Y328" s="0" t="n">
        <v>0.752</v>
      </c>
      <c r="Z328" s="86" t="n">
        <v>3.39130434782609</v>
      </c>
      <c r="AA328" s="0" t="n">
        <v>55</v>
      </c>
      <c r="AB328" s="0" t="n">
        <v>17</v>
      </c>
    </row>
    <row r="329" customFormat="false" ht="15" hidden="false" customHeight="false" outlineLevel="0" collapsed="false">
      <c r="A329" s="14" t="n">
        <v>327</v>
      </c>
      <c r="B329" s="86" t="n">
        <v>7.38461538461538</v>
      </c>
      <c r="D329" s="0" t="n">
        <v>36</v>
      </c>
      <c r="E329" s="91" t="n">
        <v>23.5528106354025</v>
      </c>
      <c r="F329" s="0" t="n">
        <v>75945</v>
      </c>
      <c r="H329" s="0" t="n">
        <v>0.8</v>
      </c>
      <c r="I329" s="0" t="n">
        <v>58038</v>
      </c>
      <c r="J329" s="95" t="n">
        <f aca="false">(F329+E329*$G$3)*(H329) / I329</f>
        <v>1.17669284612373</v>
      </c>
      <c r="K329" s="0" t="n">
        <f aca="false">E329/I329*1000</f>
        <v>0.40581706184573</v>
      </c>
      <c r="L329" s="86" t="n">
        <v>94.1668662693434</v>
      </c>
      <c r="M329" s="86" t="n">
        <v>0.645</v>
      </c>
      <c r="N329" s="0" t="n">
        <v>1893</v>
      </c>
      <c r="O329" s="87" t="n">
        <f aca="false">SUM($L329:$N329)</f>
        <v>1987.81186626934</v>
      </c>
      <c r="P329" s="62" t="n">
        <v>112</v>
      </c>
      <c r="Q329" s="0" t="n">
        <f aca="false">P329*120</f>
        <v>13440</v>
      </c>
      <c r="R329" s="0" t="n">
        <v>18</v>
      </c>
      <c r="S329" s="0" t="n">
        <v>167</v>
      </c>
      <c r="T329" s="87" t="n">
        <f aca="false">((3.5 * R329 + 2.4 * S329 - 7) * 10)/1000</f>
        <v>4.568</v>
      </c>
      <c r="V329" s="0" t="n">
        <f aca="false">W329/8</f>
        <v>0.7375</v>
      </c>
      <c r="W329" s="0" t="n">
        <v>5.9</v>
      </c>
      <c r="X329" s="91" t="n">
        <f aca="false">E329/50</f>
        <v>0.47105621270805</v>
      </c>
      <c r="Y329" s="0" t="n">
        <v>0.536</v>
      </c>
      <c r="Z329" s="86" t="n">
        <v>7.38461538461538</v>
      </c>
      <c r="AA329" s="0" t="n">
        <v>48</v>
      </c>
      <c r="AB329" s="0" t="n">
        <v>16</v>
      </c>
    </row>
    <row r="330" customFormat="false" ht="15" hidden="false" customHeight="false" outlineLevel="0" collapsed="false">
      <c r="A330" s="14" t="n">
        <v>328</v>
      </c>
      <c r="B330" s="86" t="n">
        <v>5.47826086956522</v>
      </c>
      <c r="D330" s="0" t="n">
        <v>88</v>
      </c>
      <c r="E330" s="91" t="n">
        <v>110.408511492522</v>
      </c>
      <c r="F330" s="0" t="n">
        <v>75368</v>
      </c>
      <c r="H330" s="0" t="n">
        <v>0.7</v>
      </c>
      <c r="I330" s="0" t="n">
        <v>48721</v>
      </c>
      <c r="J330" s="95" t="n">
        <f aca="false">(F330+E330*$G$3)*(H330) / I330</f>
        <v>1.71736998866826</v>
      </c>
      <c r="K330" s="0" t="n">
        <f aca="false">E330/I330*1000</f>
        <v>2.26613804093763</v>
      </c>
      <c r="L330" s="86" t="n">
        <v>1287.77791889358</v>
      </c>
      <c r="M330" s="86" t="n">
        <v>0.645</v>
      </c>
      <c r="N330" s="0" t="n">
        <v>73</v>
      </c>
      <c r="O330" s="87" t="n">
        <f aca="false">SUM($L330:$N330)</f>
        <v>1361.42291889358</v>
      </c>
      <c r="P330" s="62" t="n">
        <v>113</v>
      </c>
      <c r="Q330" s="0" t="n">
        <f aca="false">P330*120</f>
        <v>13560</v>
      </c>
      <c r="R330" s="0" t="n">
        <v>17</v>
      </c>
      <c r="S330" s="0" t="n">
        <v>183</v>
      </c>
      <c r="T330" s="87" t="n">
        <f aca="false">((3.5 * R330 + 2.4 * S330 - 7) * 10)/1000</f>
        <v>4.917</v>
      </c>
      <c r="V330" s="0" t="n">
        <f aca="false">W330/8</f>
        <v>0.4375</v>
      </c>
      <c r="W330" s="0" t="n">
        <v>3.5</v>
      </c>
      <c r="X330" s="91" t="n">
        <f aca="false">E330/50</f>
        <v>2.20817022985045</v>
      </c>
      <c r="Y330" s="0" t="n">
        <v>0.816</v>
      </c>
      <c r="Z330" s="86" t="n">
        <v>5.47826086956522</v>
      </c>
      <c r="AA330" s="0" t="n">
        <v>65</v>
      </c>
      <c r="AB330" s="0" t="n">
        <v>24</v>
      </c>
    </row>
    <row r="331" customFormat="false" ht="15" hidden="false" customHeight="false" outlineLevel="0" collapsed="false">
      <c r="A331" s="14" t="n">
        <v>329</v>
      </c>
      <c r="B331" s="86" t="n">
        <v>1.37931034482759</v>
      </c>
      <c r="D331" s="0" t="n">
        <v>110</v>
      </c>
      <c r="E331" s="91" t="n">
        <v>381.944444444444</v>
      </c>
      <c r="F331" s="0" t="n">
        <v>78682</v>
      </c>
      <c r="H331" s="0" t="n">
        <v>0.5</v>
      </c>
      <c r="I331" s="0" t="n">
        <v>57971</v>
      </c>
      <c r="J331" s="95" t="n">
        <f aca="false">(F331+E331*$G$3)*(H331) / I331</f>
        <v>1.9963410824186</v>
      </c>
      <c r="K331" s="0" t="n">
        <f aca="false">E331/I331*1000</f>
        <v>6.58854331380249</v>
      </c>
      <c r="L331" s="86" t="n">
        <v>711.828245581087</v>
      </c>
      <c r="M331" s="86" t="n">
        <v>0.645</v>
      </c>
      <c r="N331" s="0" t="n">
        <v>50</v>
      </c>
      <c r="O331" s="87" t="n">
        <f aca="false">SUM($L331:$N331)</f>
        <v>762.473245581087</v>
      </c>
      <c r="P331" s="62" t="n">
        <v>114</v>
      </c>
      <c r="Q331" s="0" t="n">
        <f aca="false">P331*120</f>
        <v>13680</v>
      </c>
      <c r="R331" s="0" t="n">
        <v>22</v>
      </c>
      <c r="S331" s="0" t="n">
        <v>200</v>
      </c>
      <c r="T331" s="87" t="n">
        <f aca="false">((3.5 * R331 + 2.4 * S331 - 7) * 10)/1000</f>
        <v>5.5</v>
      </c>
      <c r="V331" s="0" t="n">
        <f aca="false">W331/8</f>
        <v>0.4625</v>
      </c>
      <c r="W331" s="0" t="n">
        <v>3.7</v>
      </c>
      <c r="X331" s="91" t="n">
        <f aca="false">E331/50</f>
        <v>7.63888888888889</v>
      </c>
      <c r="Y331" s="0" t="n">
        <v>0.48</v>
      </c>
      <c r="Z331" s="86" t="n">
        <v>1.37931034482759</v>
      </c>
      <c r="AA331" s="0" t="n">
        <v>54</v>
      </c>
      <c r="AB331" s="0" t="n">
        <v>24</v>
      </c>
    </row>
    <row r="332" customFormat="false" ht="15" hidden="false" customHeight="false" outlineLevel="0" collapsed="false">
      <c r="A332" s="14" t="n">
        <v>330</v>
      </c>
      <c r="B332" s="86" t="n">
        <v>4.28571428571429</v>
      </c>
      <c r="D332" s="0" t="n">
        <v>14</v>
      </c>
      <c r="E332" s="91" t="n">
        <v>15.605493133583</v>
      </c>
      <c r="F332" s="0" t="n">
        <v>83524</v>
      </c>
      <c r="H332" s="0" t="n">
        <v>0.5</v>
      </c>
      <c r="I332" s="0" t="n">
        <v>41287</v>
      </c>
      <c r="J332" s="95" t="n">
        <f aca="false">(F332+E332*$G$3)*(H332) / I332</f>
        <v>1.08710002244572</v>
      </c>
      <c r="K332" s="0" t="n">
        <f aca="false">E332/I332*1000</f>
        <v>0.377975952081358</v>
      </c>
      <c r="L332" s="86" t="n">
        <v>453.973520584329</v>
      </c>
      <c r="M332" s="86" t="n">
        <v>0.645</v>
      </c>
      <c r="N332" s="0" t="n">
        <v>92</v>
      </c>
      <c r="O332" s="87" t="n">
        <f aca="false">SUM($L332:$N332)</f>
        <v>546.618520584329</v>
      </c>
      <c r="P332" s="62" t="n">
        <v>119</v>
      </c>
      <c r="Q332" s="0" t="n">
        <f aca="false">P332*120</f>
        <v>14280</v>
      </c>
      <c r="R332" s="0" t="n">
        <v>17</v>
      </c>
      <c r="S332" s="0" t="n">
        <v>194</v>
      </c>
      <c r="T332" s="87" t="n">
        <f aca="false">((3.5 * R332 + 2.4 * S332 - 7) * 10)/1000</f>
        <v>5.181</v>
      </c>
      <c r="V332" s="0" t="n">
        <f aca="false">W332/8</f>
        <v>0.575</v>
      </c>
      <c r="W332" s="0" t="n">
        <v>4.6</v>
      </c>
      <c r="X332" s="91" t="n">
        <f aca="false">E332/50</f>
        <v>0.31210986267166</v>
      </c>
      <c r="Y332" s="0" t="n">
        <v>0.792</v>
      </c>
      <c r="Z332" s="86" t="n">
        <v>4.28571428571429</v>
      </c>
      <c r="AA332" s="0" t="n">
        <v>59</v>
      </c>
      <c r="AB332" s="0" t="n">
        <v>15</v>
      </c>
    </row>
    <row r="333" customFormat="false" ht="15" hidden="false" customHeight="false" outlineLevel="0" collapsed="false">
      <c r="A333" s="14" t="n">
        <v>331</v>
      </c>
      <c r="B333" s="86" t="n">
        <v>3.95833333333333</v>
      </c>
      <c r="D333" s="0" t="n">
        <v>-10</v>
      </c>
      <c r="E333" s="91" t="n">
        <v>-18.1818181818182</v>
      </c>
      <c r="F333" s="0" t="n">
        <v>75000</v>
      </c>
      <c r="H333" s="0" t="n">
        <v>0.5</v>
      </c>
      <c r="I333" s="0" t="n">
        <v>62048</v>
      </c>
      <c r="J333" s="95" t="n">
        <f aca="false">(F333+E333*$G$3)*(H333) / I333</f>
        <v>0.545765155422195</v>
      </c>
      <c r="K333" s="0" t="n">
        <f aca="false">E333/I333*1000</f>
        <v>-0.293028271367622</v>
      </c>
      <c r="L333" s="86" t="n">
        <v>328.010358718499</v>
      </c>
      <c r="M333" s="86" t="n">
        <v>0.645</v>
      </c>
      <c r="N333" s="0" t="n">
        <v>460</v>
      </c>
      <c r="O333" s="87" t="n">
        <f aca="false">SUM($L333:$N333)</f>
        <v>788.655358718499</v>
      </c>
      <c r="P333" s="62" t="n">
        <v>112</v>
      </c>
      <c r="Q333" s="0" t="n">
        <f aca="false">P333*120</f>
        <v>13440</v>
      </c>
      <c r="R333" s="0" t="n">
        <v>22</v>
      </c>
      <c r="S333" s="0" t="n">
        <v>186</v>
      </c>
      <c r="T333" s="87" t="n">
        <f aca="false">((3.5 * R333 + 2.4 * S333 - 7) * 10)/1000</f>
        <v>5.164</v>
      </c>
      <c r="V333" s="0" t="n">
        <f aca="false">W333/8</f>
        <v>0.825</v>
      </c>
      <c r="W333" s="0" t="n">
        <v>6.6</v>
      </c>
      <c r="X333" s="91" t="n">
        <f aca="false">E333/50</f>
        <v>-0.363636363636364</v>
      </c>
      <c r="Y333" s="0" t="n">
        <v>1.275</v>
      </c>
      <c r="Z333" s="86" t="n">
        <v>3.95833333333333</v>
      </c>
      <c r="AA333" s="0" t="n">
        <v>62</v>
      </c>
      <c r="AB333" s="0" t="n">
        <v>21</v>
      </c>
    </row>
    <row r="334" customFormat="false" ht="15" hidden="false" customHeight="false" outlineLevel="0" collapsed="false">
      <c r="A334" s="14" t="n">
        <v>332</v>
      </c>
      <c r="B334" s="86" t="n">
        <v>2.34782608695652</v>
      </c>
      <c r="D334" s="0" t="n">
        <v>46</v>
      </c>
      <c r="E334" s="91" t="n">
        <v>290.40404040404</v>
      </c>
      <c r="F334" s="0" t="n">
        <v>80367</v>
      </c>
      <c r="H334" s="0" t="n">
        <v>0.6</v>
      </c>
      <c r="I334" s="0" t="n">
        <v>58006</v>
      </c>
      <c r="J334" s="95" t="n">
        <f aca="false">(F334+E334*$G$3)*(H334) / I334</f>
        <v>2.03284435570406</v>
      </c>
      <c r="K334" s="0" t="n">
        <f aca="false">E334/I334*1000</f>
        <v>5.00644830541738</v>
      </c>
      <c r="L334" s="86" t="n">
        <v>1139.54671561471</v>
      </c>
      <c r="M334" s="86" t="n">
        <v>0.645</v>
      </c>
      <c r="N334" s="0" t="n">
        <v>1893</v>
      </c>
      <c r="O334" s="87" t="n">
        <f aca="false">SUM($L334:$N334)</f>
        <v>3033.19171561471</v>
      </c>
      <c r="P334" s="62" t="n">
        <v>111</v>
      </c>
      <c r="Q334" s="0" t="n">
        <f aca="false">P334*120</f>
        <v>13320</v>
      </c>
      <c r="R334" s="0" t="n">
        <v>16</v>
      </c>
      <c r="S334" s="0" t="n">
        <v>196</v>
      </c>
      <c r="T334" s="87" t="n">
        <f aca="false">((3.5 * R334 + 2.4 * S334 - 7) * 10)/1000</f>
        <v>5.194</v>
      </c>
      <c r="V334" s="0" t="n">
        <f aca="false">W334/8</f>
        <v>0.55</v>
      </c>
      <c r="W334" s="0" t="n">
        <v>4.4</v>
      </c>
      <c r="X334" s="91" t="n">
        <f aca="false">E334/50</f>
        <v>5.80808080808081</v>
      </c>
      <c r="Y334" s="0" t="n">
        <v>0.72</v>
      </c>
      <c r="Z334" s="86" t="n">
        <v>2.34782608695652</v>
      </c>
      <c r="AA334" s="0" t="n">
        <v>43</v>
      </c>
      <c r="AB334" s="0" t="n">
        <v>25</v>
      </c>
    </row>
    <row r="335" customFormat="false" ht="15" hidden="false" customHeight="false" outlineLevel="0" collapsed="false">
      <c r="A335" s="14" t="n">
        <v>333</v>
      </c>
      <c r="B335" s="86" t="n">
        <v>11.4285714285714</v>
      </c>
      <c r="D335" s="0" t="n">
        <v>-22</v>
      </c>
      <c r="E335" s="91" t="n">
        <v>-4.2428450204428</v>
      </c>
      <c r="F335" s="0" t="n">
        <v>77706</v>
      </c>
      <c r="H335" s="0" t="n">
        <v>0.5</v>
      </c>
      <c r="I335" s="0" t="n">
        <v>54246</v>
      </c>
      <c r="J335" s="95" t="n">
        <f aca="false">(F335+E335*$G$3)*(H335) / I335</f>
        <v>0.700594163549597</v>
      </c>
      <c r="K335" s="0" t="n">
        <f aca="false">E335/I335*1000</f>
        <v>-0.0782148917974191</v>
      </c>
      <c r="L335" s="86" t="n">
        <v>172.515611170602</v>
      </c>
      <c r="M335" s="86" t="n">
        <v>0.645</v>
      </c>
      <c r="N335" s="0" t="n">
        <v>72</v>
      </c>
      <c r="O335" s="87" t="n">
        <f aca="false">SUM($L335:$N335)</f>
        <v>245.160611170602</v>
      </c>
      <c r="P335" s="62" t="n">
        <v>116</v>
      </c>
      <c r="Q335" s="0" t="n">
        <f aca="false">P335*120</f>
        <v>13920</v>
      </c>
      <c r="R335" s="0" t="n">
        <v>21</v>
      </c>
      <c r="S335" s="0" t="n">
        <v>164</v>
      </c>
      <c r="T335" s="87" t="n">
        <f aca="false">((3.5 * R335 + 2.4 * S335 - 7) * 10)/1000</f>
        <v>4.601</v>
      </c>
      <c r="V335" s="0" t="n">
        <f aca="false">W335/8</f>
        <v>0.7</v>
      </c>
      <c r="W335" s="0" t="n">
        <v>5.6</v>
      </c>
      <c r="X335" s="91" t="n">
        <f aca="false">E335/50</f>
        <v>-0.084856900408856</v>
      </c>
      <c r="Y335" s="0" t="n">
        <v>0.44</v>
      </c>
      <c r="Z335" s="86" t="n">
        <v>11.4285714285714</v>
      </c>
      <c r="AA335" s="0" t="n">
        <v>44</v>
      </c>
      <c r="AB335" s="0" t="n">
        <v>18</v>
      </c>
    </row>
    <row r="336" customFormat="false" ht="15" hidden="false" customHeight="false" outlineLevel="0" collapsed="false">
      <c r="A336" s="14" t="n">
        <v>334</v>
      </c>
      <c r="B336" s="86" t="n">
        <v>6.2</v>
      </c>
      <c r="D336" s="0" t="n">
        <v>71</v>
      </c>
      <c r="E336" s="91" t="n">
        <v>32.1745947587132</v>
      </c>
      <c r="F336" s="0" t="n">
        <v>81830</v>
      </c>
      <c r="H336" s="0" t="n">
        <v>0.6</v>
      </c>
      <c r="I336" s="0" t="n">
        <v>54574</v>
      </c>
      <c r="J336" s="95" t="n">
        <f aca="false">(F336+E336*$G$3)*(H336) / I336</f>
        <v>1.04115334668691</v>
      </c>
      <c r="K336" s="0" t="n">
        <f aca="false">E336/I336*1000</f>
        <v>0.589559034681592</v>
      </c>
      <c r="L336" s="86" t="n">
        <v>1866.3671807952</v>
      </c>
      <c r="M336" s="86" t="n">
        <v>0.645</v>
      </c>
      <c r="N336" s="0" t="n">
        <v>1893</v>
      </c>
      <c r="O336" s="87" t="n">
        <f aca="false">SUM($L336:$N336)</f>
        <v>3760.0121807952</v>
      </c>
      <c r="P336" s="62" t="n">
        <v>125</v>
      </c>
      <c r="Q336" s="0" t="n">
        <f aca="false">P336*120</f>
        <v>15000</v>
      </c>
      <c r="R336" s="0" t="n">
        <v>19</v>
      </c>
      <c r="S336" s="0" t="n">
        <v>200</v>
      </c>
      <c r="T336" s="87" t="n">
        <f aca="false">((3.5 * R336 + 2.4 * S336 - 7) * 10)/1000</f>
        <v>5.395</v>
      </c>
      <c r="V336" s="0" t="n">
        <f aca="false">W336/8</f>
        <v>0.825</v>
      </c>
      <c r="W336" s="0" t="n">
        <v>6.6</v>
      </c>
      <c r="X336" s="91" t="n">
        <f aca="false">E336/50</f>
        <v>0.643491895174264</v>
      </c>
      <c r="Y336" s="0" t="n">
        <v>0.871</v>
      </c>
      <c r="Z336" s="86" t="n">
        <v>6.2</v>
      </c>
      <c r="AA336" s="0" t="n">
        <v>44</v>
      </c>
      <c r="AB336" s="0" t="n">
        <v>19</v>
      </c>
    </row>
    <row r="337" customFormat="false" ht="15" hidden="false" customHeight="false" outlineLevel="0" collapsed="false">
      <c r="A337" s="14" t="n">
        <v>335</v>
      </c>
      <c r="B337" s="86" t="n">
        <v>13.75</v>
      </c>
      <c r="D337" s="0" t="n">
        <v>35</v>
      </c>
      <c r="E337" s="91" t="n">
        <v>8.21750563486101</v>
      </c>
      <c r="F337" s="0" t="n">
        <v>81984</v>
      </c>
      <c r="H337" s="0" t="n">
        <v>0.7</v>
      </c>
      <c r="I337" s="0" t="n">
        <v>62173</v>
      </c>
      <c r="J337" s="95" t="n">
        <f aca="false">(F337+E337*$G$3)*(H337) / I337</f>
        <v>0.96005825000822</v>
      </c>
      <c r="K337" s="0" t="n">
        <f aca="false">E337/I337*1000</f>
        <v>0.132171612031927</v>
      </c>
      <c r="L337" s="86" t="n">
        <v>437.559078519436</v>
      </c>
      <c r="M337" s="86" t="n">
        <v>0.645</v>
      </c>
      <c r="N337" s="0" t="n">
        <v>1893</v>
      </c>
      <c r="O337" s="87" t="n">
        <f aca="false">SUM($L337:$N337)</f>
        <v>2331.20407851944</v>
      </c>
      <c r="P337" s="62" t="n">
        <v>122</v>
      </c>
      <c r="Q337" s="0" t="n">
        <f aca="false">P337*120</f>
        <v>14640</v>
      </c>
      <c r="R337" s="0" t="n">
        <v>17</v>
      </c>
      <c r="S337" s="0" t="n">
        <v>173</v>
      </c>
      <c r="T337" s="87" t="n">
        <f aca="false">((3.5 * R337 + 2.4 * S337 - 7) * 10)/1000</f>
        <v>4.677</v>
      </c>
      <c r="V337" s="0" t="n">
        <f aca="false">W337/8</f>
        <v>0.8375</v>
      </c>
      <c r="W337" s="0" t="n">
        <v>6.7</v>
      </c>
      <c r="X337" s="91" t="n">
        <f aca="false">E337/50</f>
        <v>0.16435011269722</v>
      </c>
      <c r="Y337" s="0" t="n">
        <v>0.66</v>
      </c>
      <c r="Z337" s="86" t="n">
        <v>13.75</v>
      </c>
      <c r="AA337" s="0" t="n">
        <v>50</v>
      </c>
      <c r="AB337" s="0" t="n">
        <v>20</v>
      </c>
    </row>
    <row r="338" customFormat="false" ht="15" hidden="false" customHeight="false" outlineLevel="0" collapsed="false">
      <c r="A338" s="14" t="n">
        <v>336</v>
      </c>
      <c r="B338" s="86" t="n">
        <v>4.25</v>
      </c>
      <c r="D338" s="0" t="n">
        <v>20</v>
      </c>
      <c r="E338" s="91" t="n">
        <v>34.4494970373433</v>
      </c>
      <c r="F338" s="0" t="n">
        <v>76284</v>
      </c>
      <c r="H338" s="0" t="n">
        <v>0.7</v>
      </c>
      <c r="I338" s="0" t="n">
        <v>50046</v>
      </c>
      <c r="J338" s="95" t="n">
        <f aca="false">(F338+E338*$G$3)*(H338) / I338</f>
        <v>1.25973422791944</v>
      </c>
      <c r="K338" s="0" t="n">
        <f aca="false">E338/I338*1000</f>
        <v>0.688356652626449</v>
      </c>
      <c r="L338" s="86" t="n">
        <v>1343.76873808901</v>
      </c>
      <c r="M338" s="86" t="n">
        <v>0.645</v>
      </c>
      <c r="N338" s="0" t="n">
        <v>453</v>
      </c>
      <c r="O338" s="87" t="n">
        <f aca="false">SUM($L338:$N338)</f>
        <v>1797.41373808901</v>
      </c>
      <c r="P338" s="62" t="n">
        <v>117</v>
      </c>
      <c r="Q338" s="0" t="n">
        <f aca="false">P338*120</f>
        <v>14040</v>
      </c>
      <c r="R338" s="0" t="n">
        <v>17</v>
      </c>
      <c r="S338" s="0" t="n">
        <v>178</v>
      </c>
      <c r="T338" s="87" t="n">
        <f aca="false">((3.5 * R338 + 2.4 * S338 - 7) * 10)/1000</f>
        <v>4.797</v>
      </c>
      <c r="V338" s="0" t="n">
        <f aca="false">W338/8</f>
        <v>0.5875</v>
      </c>
      <c r="W338" s="0" t="n">
        <v>4.7</v>
      </c>
      <c r="X338" s="91" t="n">
        <f aca="false">E338/50</f>
        <v>0.688989940746865</v>
      </c>
      <c r="Y338" s="0" t="n">
        <v>0.992</v>
      </c>
      <c r="Z338" s="86" t="n">
        <v>4.25</v>
      </c>
      <c r="AA338" s="0" t="n">
        <v>50</v>
      </c>
      <c r="AB338" s="0" t="n">
        <v>17</v>
      </c>
    </row>
    <row r="339" customFormat="false" ht="15" hidden="false" customHeight="false" outlineLevel="0" collapsed="false">
      <c r="A339" s="14" t="n">
        <v>337</v>
      </c>
      <c r="B339" s="86" t="n">
        <v>2.57142857142857</v>
      </c>
      <c r="D339" s="0" t="n">
        <v>33</v>
      </c>
      <c r="E339" s="91" t="n">
        <v>44.2258466569281</v>
      </c>
      <c r="F339" s="0" t="n">
        <v>79330</v>
      </c>
      <c r="H339" s="0" t="n">
        <v>0.6</v>
      </c>
      <c r="I339" s="0" t="n">
        <v>57597</v>
      </c>
      <c r="J339" s="95" t="n">
        <f aca="false">(F339+E339*$G$3)*(H339) / I339</f>
        <v>1.01068116738133</v>
      </c>
      <c r="K339" s="0" t="n">
        <f aca="false">E339/I339*1000</f>
        <v>0.767849829972534</v>
      </c>
      <c r="L339" s="86" t="n">
        <v>981.00117839196</v>
      </c>
      <c r="M339" s="86" t="n">
        <v>0.645</v>
      </c>
      <c r="N339" s="0" t="n">
        <v>407</v>
      </c>
      <c r="O339" s="87" t="n">
        <f aca="false">SUM($L339:$N339)</f>
        <v>1388.64617839196</v>
      </c>
      <c r="P339" s="62" t="n">
        <v>121</v>
      </c>
      <c r="Q339" s="0" t="n">
        <f aca="false">P339*120</f>
        <v>14520</v>
      </c>
      <c r="R339" s="0" t="n">
        <v>18</v>
      </c>
      <c r="S339" s="0" t="n">
        <v>187</v>
      </c>
      <c r="T339" s="87" t="n">
        <f aca="false">((3.5 * R339 + 2.4 * S339 - 7) * 10)/1000</f>
        <v>5.048</v>
      </c>
      <c r="V339" s="0" t="n">
        <f aca="false">W339/8</f>
        <v>0.5875</v>
      </c>
      <c r="W339" s="0" t="n">
        <v>4.7</v>
      </c>
      <c r="X339" s="91" t="n">
        <f aca="false">E339/50</f>
        <v>0.884516933138561</v>
      </c>
      <c r="Y339" s="0" t="n">
        <v>0.301</v>
      </c>
      <c r="Z339" s="86" t="n">
        <v>2.57142857142857</v>
      </c>
      <c r="AA339" s="0" t="n">
        <v>48</v>
      </c>
      <c r="AB339" s="0" t="n">
        <v>20</v>
      </c>
    </row>
    <row r="340" customFormat="false" ht="15" hidden="false" customHeight="false" outlineLevel="0" collapsed="false">
      <c r="A340" s="14" t="n">
        <v>338</v>
      </c>
      <c r="B340" s="86" t="n">
        <v>2.4</v>
      </c>
      <c r="D340" s="0" t="n">
        <v>18</v>
      </c>
      <c r="E340" s="91" t="n">
        <v>326.086956521739</v>
      </c>
      <c r="F340" s="0" t="n">
        <v>82413</v>
      </c>
      <c r="H340" s="0" t="n">
        <v>0.8</v>
      </c>
      <c r="I340" s="0" t="n">
        <v>49914</v>
      </c>
      <c r="J340" s="95" t="n">
        <f aca="false">(F340+E340*$G$3)*(H340) / I340</f>
        <v>3.4114321850975</v>
      </c>
      <c r="K340" s="0" t="n">
        <f aca="false">E340/I340*1000</f>
        <v>6.53297584889489</v>
      </c>
      <c r="L340" s="86" t="n">
        <v>203.056046828438</v>
      </c>
      <c r="M340" s="86" t="n">
        <v>0.645</v>
      </c>
      <c r="N340" s="0" t="n">
        <v>243</v>
      </c>
      <c r="O340" s="87" t="n">
        <f aca="false">SUM($L340:$N340)</f>
        <v>446.701046828438</v>
      </c>
      <c r="P340" s="62" t="n">
        <v>111</v>
      </c>
      <c r="Q340" s="0" t="n">
        <f aca="false">P340*120</f>
        <v>13320</v>
      </c>
      <c r="R340" s="0" t="n">
        <v>19</v>
      </c>
      <c r="S340" s="0" t="n">
        <v>196</v>
      </c>
      <c r="T340" s="87" t="n">
        <f aca="false">((3.5 * R340 + 2.4 * S340 - 7) * 10)/1000</f>
        <v>5.299</v>
      </c>
      <c r="V340" s="0" t="n">
        <f aca="false">W340/8</f>
        <v>0.625</v>
      </c>
      <c r="W340" s="0" t="n">
        <v>5</v>
      </c>
      <c r="X340" s="91" t="n">
        <f aca="false">E340/50</f>
        <v>6.52173913043479</v>
      </c>
      <c r="Y340" s="0" t="n">
        <v>0.84</v>
      </c>
      <c r="Z340" s="86" t="n">
        <v>2.4</v>
      </c>
      <c r="AA340" s="0" t="n">
        <v>54</v>
      </c>
      <c r="AB340" s="0" t="n">
        <v>19</v>
      </c>
    </row>
    <row r="341" customFormat="false" ht="15" hidden="false" customHeight="false" outlineLevel="0" collapsed="false">
      <c r="A341" s="14" t="n">
        <v>339</v>
      </c>
      <c r="B341" s="86" t="n">
        <v>3</v>
      </c>
      <c r="D341" s="0" t="n">
        <v>38</v>
      </c>
      <c r="E341" s="91" t="n">
        <v>96.556981323847</v>
      </c>
      <c r="F341" s="0" t="n">
        <v>76947</v>
      </c>
      <c r="H341" s="0" t="n">
        <v>0.6</v>
      </c>
      <c r="I341" s="0" t="n">
        <v>47335</v>
      </c>
      <c r="J341" s="95" t="n">
        <f aca="false">(F341+E341*$G$3)*(H341) / I341</f>
        <v>1.46491761947234</v>
      </c>
      <c r="K341" s="0" t="n">
        <f aca="false">E341/I341*1000</f>
        <v>2.03986439894047</v>
      </c>
      <c r="L341" s="86" t="n">
        <v>150.395939777349</v>
      </c>
      <c r="M341" s="86" t="n">
        <v>0.645</v>
      </c>
      <c r="N341" s="0" t="n">
        <v>81</v>
      </c>
      <c r="O341" s="87" t="n">
        <f aca="false">SUM($L341:$N341)</f>
        <v>232.040939777349</v>
      </c>
      <c r="P341" s="62" t="n">
        <v>118</v>
      </c>
      <c r="Q341" s="0" t="n">
        <f aca="false">P341*120</f>
        <v>14160</v>
      </c>
      <c r="R341" s="0" t="n">
        <v>16</v>
      </c>
      <c r="S341" s="0" t="n">
        <v>176</v>
      </c>
      <c r="T341" s="87" t="n">
        <f aca="false">((3.5 * R341 + 2.4 * S341 - 7) * 10)/1000</f>
        <v>4.714</v>
      </c>
      <c r="V341" s="0" t="n">
        <f aca="false">W341/8</f>
        <v>0.9375</v>
      </c>
      <c r="W341" s="0" t="n">
        <v>7.5</v>
      </c>
      <c r="X341" s="91" t="n">
        <f aca="false">E341/50</f>
        <v>1.93113962647694</v>
      </c>
      <c r="Y341" s="0" t="n">
        <v>0.637</v>
      </c>
      <c r="Z341" s="86" t="n">
        <v>3</v>
      </c>
      <c r="AA341" s="0" t="n">
        <v>61</v>
      </c>
      <c r="AB341" s="0" t="n">
        <v>18</v>
      </c>
    </row>
    <row r="342" customFormat="false" ht="15" hidden="false" customHeight="false" outlineLevel="0" collapsed="false">
      <c r="A342" s="14" t="n">
        <v>340</v>
      </c>
      <c r="B342" s="86" t="n">
        <v>14.9545454545455</v>
      </c>
      <c r="D342" s="0" t="n">
        <v>71</v>
      </c>
      <c r="E342" s="91" t="n">
        <v>19.0336788884332</v>
      </c>
      <c r="F342" s="0" t="n">
        <v>82502</v>
      </c>
      <c r="H342" s="0" t="n">
        <v>0.7</v>
      </c>
      <c r="I342" s="0" t="n">
        <v>42592</v>
      </c>
      <c r="J342" s="95" t="n">
        <f aca="false">(F342+E342*$G$3)*(H342) / I342</f>
        <v>1.48104879058887</v>
      </c>
      <c r="K342" s="0" t="n">
        <f aca="false">E342/I342*1000</f>
        <v>0.446883895765241</v>
      </c>
      <c r="L342" s="86" t="n">
        <v>437.220119538736</v>
      </c>
      <c r="M342" s="86" t="n">
        <v>0.645</v>
      </c>
      <c r="N342" s="0" t="n">
        <v>1893</v>
      </c>
      <c r="O342" s="87" t="n">
        <f aca="false">SUM($L342:$N342)</f>
        <v>2330.86511953874</v>
      </c>
      <c r="P342" s="62" t="n">
        <v>115</v>
      </c>
      <c r="Q342" s="0" t="n">
        <f aca="false">P342*120</f>
        <v>13800</v>
      </c>
      <c r="R342" s="0" t="n">
        <v>21</v>
      </c>
      <c r="S342" s="0" t="n">
        <v>170</v>
      </c>
      <c r="T342" s="87" t="n">
        <f aca="false">((3.5 * R342 + 2.4 * S342 - 7) * 10)/1000</f>
        <v>4.745</v>
      </c>
      <c r="V342" s="0" t="n">
        <f aca="false">W342/8</f>
        <v>0.4375</v>
      </c>
      <c r="W342" s="0" t="n">
        <v>3.5</v>
      </c>
      <c r="X342" s="91" t="n">
        <f aca="false">E342/50</f>
        <v>0.380673577768663</v>
      </c>
      <c r="Y342" s="0" t="n">
        <v>0.689</v>
      </c>
      <c r="Z342" s="86" t="n">
        <v>14.9545454545455</v>
      </c>
      <c r="AA342" s="0" t="n">
        <v>54</v>
      </c>
      <c r="AB342" s="0" t="n">
        <v>21</v>
      </c>
    </row>
    <row r="343" customFormat="false" ht="15" hidden="false" customHeight="false" outlineLevel="0" collapsed="false">
      <c r="A343" s="14" t="n">
        <v>341</v>
      </c>
      <c r="B343" s="86" t="n">
        <v>4.44444444444445</v>
      </c>
      <c r="D343" s="0" t="n">
        <v>58</v>
      </c>
      <c r="E343" s="91" t="n">
        <v>55.8067930337727</v>
      </c>
      <c r="F343" s="0" t="n">
        <v>79844</v>
      </c>
      <c r="H343" s="0" t="n">
        <v>0.8</v>
      </c>
      <c r="I343" s="0" t="n">
        <v>42750</v>
      </c>
      <c r="J343" s="95" t="n">
        <f aca="false">(F343+E343*$G$3)*(H343) / I343</f>
        <v>1.91189178411245</v>
      </c>
      <c r="K343" s="0" t="n">
        <f aca="false">E343/I343*1000</f>
        <v>1.30542205926954</v>
      </c>
      <c r="L343" s="86" t="n">
        <v>522.447190734352</v>
      </c>
      <c r="M343" s="86" t="n">
        <v>0.645</v>
      </c>
      <c r="N343" s="0" t="n">
        <v>1893</v>
      </c>
      <c r="O343" s="87" t="n">
        <f aca="false">SUM($L343:$N343)</f>
        <v>2416.09219073435</v>
      </c>
      <c r="P343" s="62" t="n">
        <v>117</v>
      </c>
      <c r="Q343" s="0" t="n">
        <f aca="false">P343*120</f>
        <v>14040</v>
      </c>
      <c r="R343" s="0" t="n">
        <v>22</v>
      </c>
      <c r="S343" s="0" t="n">
        <v>199</v>
      </c>
      <c r="T343" s="87" t="n">
        <f aca="false">((3.5 * R343 + 2.4 * S343 - 7) * 10)/1000</f>
        <v>5.476</v>
      </c>
      <c r="V343" s="0" t="n">
        <f aca="false">W343/8</f>
        <v>0.9625</v>
      </c>
      <c r="W343" s="0" t="n">
        <v>7.7</v>
      </c>
      <c r="X343" s="91" t="n">
        <f aca="false">E343/50</f>
        <v>1.11613586067545</v>
      </c>
      <c r="Y343" s="0" t="n">
        <v>0.406</v>
      </c>
      <c r="Z343" s="86" t="n">
        <v>4.44444444444445</v>
      </c>
      <c r="AA343" s="0" t="n">
        <v>59</v>
      </c>
      <c r="AB343" s="0" t="n">
        <v>24</v>
      </c>
    </row>
    <row r="344" customFormat="false" ht="15" hidden="false" customHeight="false" outlineLevel="0" collapsed="false">
      <c r="A344" s="14" t="n">
        <v>342</v>
      </c>
      <c r="B344" s="86" t="n">
        <v>10.8620689655172</v>
      </c>
      <c r="D344" s="0" t="n">
        <v>84</v>
      </c>
      <c r="E344" s="91" t="n">
        <v>24.1796200345423</v>
      </c>
      <c r="F344" s="0" t="n">
        <v>81226</v>
      </c>
      <c r="H344" s="0" t="n">
        <v>0.7</v>
      </c>
      <c r="I344" s="0" t="n">
        <v>57347</v>
      </c>
      <c r="J344" s="95" t="n">
        <f aca="false">(F344+E344*$G$3)*(H344) / I344</f>
        <v>1.10953482500692</v>
      </c>
      <c r="K344" s="0" t="n">
        <f aca="false">E344/I344*1000</f>
        <v>0.42163705223538</v>
      </c>
      <c r="L344" s="86" t="n">
        <v>239.636247859256</v>
      </c>
      <c r="M344" s="86" t="n">
        <v>0.645</v>
      </c>
      <c r="N344" s="0" t="n">
        <v>390</v>
      </c>
      <c r="O344" s="87" t="n">
        <f aca="false">SUM($L344:$N344)</f>
        <v>630.281247859256</v>
      </c>
      <c r="P344" s="62" t="n">
        <v>119</v>
      </c>
      <c r="Q344" s="0" t="n">
        <f aca="false">P344*120</f>
        <v>14280</v>
      </c>
      <c r="R344" s="0" t="n">
        <v>16</v>
      </c>
      <c r="S344" s="0" t="n">
        <v>185</v>
      </c>
      <c r="T344" s="87" t="n">
        <f aca="false">((3.5 * R344 + 2.4 * S344 - 7) * 10)/1000</f>
        <v>4.93</v>
      </c>
      <c r="V344" s="0" t="n">
        <f aca="false">W344/8</f>
        <v>0.625</v>
      </c>
      <c r="W344" s="0" t="n">
        <v>5</v>
      </c>
      <c r="X344" s="91" t="n">
        <f aca="false">E344/50</f>
        <v>0.483592400690846</v>
      </c>
      <c r="Y344" s="0" t="n">
        <v>0.64</v>
      </c>
      <c r="Z344" s="86" t="n">
        <v>10.8620689655172</v>
      </c>
      <c r="AA344" s="0" t="n">
        <v>65</v>
      </c>
      <c r="AB344" s="0" t="n">
        <v>16</v>
      </c>
    </row>
    <row r="345" customFormat="false" ht="15" hidden="false" customHeight="false" outlineLevel="0" collapsed="false">
      <c r="A345" s="14" t="n">
        <v>343</v>
      </c>
      <c r="B345" s="86" t="n">
        <v>14.8571428571429</v>
      </c>
      <c r="D345" s="0" t="n">
        <v>36</v>
      </c>
      <c r="E345" s="91" t="n">
        <v>9.30925339787749</v>
      </c>
      <c r="F345" s="0" t="n">
        <v>75935</v>
      </c>
      <c r="H345" s="0" t="n">
        <v>0.6</v>
      </c>
      <c r="I345" s="0" t="n">
        <v>43476</v>
      </c>
      <c r="J345" s="95" t="n">
        <f aca="false">(F345+E345*$G$3)*(H345) / I345</f>
        <v>1.09934724481301</v>
      </c>
      <c r="K345" s="0" t="n">
        <f aca="false">E345/I345*1000</f>
        <v>0.214123962597237</v>
      </c>
      <c r="L345" s="86" t="n">
        <v>571.750773639404</v>
      </c>
      <c r="M345" s="86" t="n">
        <v>0.645</v>
      </c>
      <c r="N345" s="0" t="n">
        <v>1893</v>
      </c>
      <c r="O345" s="87" t="n">
        <f aca="false">SUM($L345:$N345)</f>
        <v>2465.3957736394</v>
      </c>
      <c r="P345" s="62" t="n">
        <v>123</v>
      </c>
      <c r="Q345" s="0" t="n">
        <f aca="false">P345*120</f>
        <v>14760</v>
      </c>
      <c r="R345" s="0" t="n">
        <v>20</v>
      </c>
      <c r="S345" s="0" t="n">
        <v>185</v>
      </c>
      <c r="T345" s="87" t="n">
        <f aca="false">((3.5 * R345 + 2.4 * S345 - 7) * 10)/1000</f>
        <v>5.07</v>
      </c>
      <c r="V345" s="0" t="n">
        <f aca="false">W345/8</f>
        <v>0.7125</v>
      </c>
      <c r="W345" s="0" t="n">
        <v>5.7</v>
      </c>
      <c r="X345" s="91" t="n">
        <f aca="false">E345/50</f>
        <v>0.18618506795755</v>
      </c>
      <c r="Y345" s="0" t="n">
        <v>0.484</v>
      </c>
      <c r="Z345" s="86" t="n">
        <v>14.8571428571429</v>
      </c>
      <c r="AA345" s="0" t="n">
        <v>55</v>
      </c>
      <c r="AB345" s="0" t="n">
        <v>15</v>
      </c>
    </row>
    <row r="346" customFormat="false" ht="15" hidden="false" customHeight="false" outlineLevel="0" collapsed="false">
      <c r="A346" s="14" t="n">
        <v>344</v>
      </c>
      <c r="B346" s="86" t="n">
        <v>2.41379310344828</v>
      </c>
      <c r="D346" s="0" t="n">
        <v>44</v>
      </c>
      <c r="E346" s="91" t="n">
        <v>689.22305764411</v>
      </c>
      <c r="F346" s="0" t="n">
        <v>77491</v>
      </c>
      <c r="H346" s="0" t="n">
        <v>0.7</v>
      </c>
      <c r="I346" s="0" t="n">
        <v>55390</v>
      </c>
      <c r="J346" s="95" t="n">
        <f aca="false">(F346+E346*$G$3)*(H346) / I346</f>
        <v>4.46337165806735</v>
      </c>
      <c r="K346" s="0" t="n">
        <f aca="false">E346/I346*1000</f>
        <v>12.4430954620709</v>
      </c>
      <c r="L346" s="86" t="n">
        <v>825.507802850356</v>
      </c>
      <c r="M346" s="86" t="n">
        <v>0.645</v>
      </c>
      <c r="N346" s="0" t="n">
        <v>50</v>
      </c>
      <c r="O346" s="87" t="n">
        <f aca="false">SUM($L346:$N346)</f>
        <v>876.152802850356</v>
      </c>
      <c r="P346" s="62" t="n">
        <v>122</v>
      </c>
      <c r="Q346" s="0" t="n">
        <f aca="false">P346*120</f>
        <v>14640</v>
      </c>
      <c r="R346" s="0" t="n">
        <v>21</v>
      </c>
      <c r="S346" s="0" t="n">
        <v>177</v>
      </c>
      <c r="T346" s="87" t="n">
        <f aca="false">((3.5 * R346 + 2.4 * S346 - 7) * 10)/1000</f>
        <v>4.913</v>
      </c>
      <c r="V346" s="0" t="n">
        <f aca="false">W346/8</f>
        <v>0.9125</v>
      </c>
      <c r="W346" s="0" t="n">
        <v>7.3</v>
      </c>
      <c r="X346" s="91" t="n">
        <f aca="false">E346/50</f>
        <v>13.7844611528822</v>
      </c>
      <c r="Y346" s="0" t="n">
        <v>0.924</v>
      </c>
      <c r="Z346" s="86" t="n">
        <v>2.41379310344828</v>
      </c>
      <c r="AA346" s="0" t="n">
        <v>59</v>
      </c>
      <c r="AB346" s="0" t="n">
        <v>25</v>
      </c>
    </row>
    <row r="347" customFormat="false" ht="15" hidden="false" customHeight="false" outlineLevel="0" collapsed="false">
      <c r="A347" s="14" t="n">
        <v>345</v>
      </c>
      <c r="B347" s="86" t="n">
        <v>7.33333333333334</v>
      </c>
      <c r="D347" s="0" t="n">
        <v>38</v>
      </c>
      <c r="E347" s="91" t="n">
        <v>25.5211691381904</v>
      </c>
      <c r="F347" s="0" t="n">
        <v>84005</v>
      </c>
      <c r="H347" s="0" t="n">
        <v>0.8</v>
      </c>
      <c r="I347" s="0" t="n">
        <v>49011</v>
      </c>
      <c r="J347" s="95" t="n">
        <f aca="false">(F347+E347*$G$3)*(H347) / I347</f>
        <v>1.53783383575567</v>
      </c>
      <c r="K347" s="0" t="n">
        <f aca="false">E347/I347*1000</f>
        <v>0.520723289428708</v>
      </c>
      <c r="L347" s="86" t="n">
        <v>1092.69494752552</v>
      </c>
      <c r="M347" s="86" t="n">
        <v>0.645</v>
      </c>
      <c r="N347" s="0" t="n">
        <v>63</v>
      </c>
      <c r="O347" s="87" t="n">
        <f aca="false">SUM($L347:$N347)</f>
        <v>1156.33994752552</v>
      </c>
      <c r="P347" s="62" t="n">
        <v>117</v>
      </c>
      <c r="Q347" s="0" t="n">
        <f aca="false">P347*120</f>
        <v>14040</v>
      </c>
      <c r="R347" s="0" t="n">
        <v>21</v>
      </c>
      <c r="S347" s="0" t="n">
        <v>181</v>
      </c>
      <c r="T347" s="87" t="n">
        <f aca="false">((3.5 * R347 + 2.4 * S347 - 7) * 10)/1000</f>
        <v>5.009</v>
      </c>
      <c r="V347" s="0" t="n">
        <f aca="false">W347/8</f>
        <v>0.6</v>
      </c>
      <c r="W347" s="0" t="n">
        <v>4.8</v>
      </c>
      <c r="X347" s="91" t="n">
        <f aca="false">E347/50</f>
        <v>0.510423382763808</v>
      </c>
      <c r="Y347" s="0" t="n">
        <v>0.616</v>
      </c>
      <c r="Z347" s="86" t="n">
        <v>7.33333333333334</v>
      </c>
      <c r="AA347" s="0" t="n">
        <v>55</v>
      </c>
      <c r="AB347" s="0" t="n">
        <v>21</v>
      </c>
    </row>
    <row r="348" customFormat="false" ht="15" hidden="false" customHeight="false" outlineLevel="0" collapsed="false">
      <c r="A348" s="14" t="n">
        <v>346</v>
      </c>
      <c r="B348" s="86" t="n">
        <v>11.9259259259259</v>
      </c>
      <c r="D348" s="0" t="n">
        <v>68</v>
      </c>
      <c r="E348" s="91" t="n">
        <v>21.5478997135397</v>
      </c>
      <c r="F348" s="0" t="n">
        <v>76103</v>
      </c>
      <c r="H348" s="0" t="n">
        <v>0.7</v>
      </c>
      <c r="I348" s="0" t="n">
        <v>41793</v>
      </c>
      <c r="J348" s="95" t="n">
        <f aca="false">(F348+E348*$G$3)*(H348) / I348</f>
        <v>1.4190297877585</v>
      </c>
      <c r="K348" s="0" t="n">
        <f aca="false">E348/I348*1000</f>
        <v>0.515586335356153</v>
      </c>
      <c r="L348" s="86" t="n">
        <v>535.639297409594</v>
      </c>
      <c r="M348" s="86" t="n">
        <v>0.645</v>
      </c>
      <c r="N348" s="0" t="n">
        <v>83</v>
      </c>
      <c r="O348" s="87" t="n">
        <f aca="false">SUM($L348:$N348)</f>
        <v>619.284297409594</v>
      </c>
      <c r="P348" s="62" t="n">
        <v>112</v>
      </c>
      <c r="Q348" s="0" t="n">
        <f aca="false">P348*120</f>
        <v>13440</v>
      </c>
      <c r="R348" s="0" t="n">
        <v>21</v>
      </c>
      <c r="S348" s="0" t="n">
        <v>181</v>
      </c>
      <c r="T348" s="87" t="n">
        <f aca="false">((3.5 * R348 + 2.4 * S348 - 7) * 10)/1000</f>
        <v>5.009</v>
      </c>
      <c r="V348" s="0" t="n">
        <f aca="false">W348/8</f>
        <v>0.6125</v>
      </c>
      <c r="W348" s="0" t="n">
        <v>4.9</v>
      </c>
      <c r="X348" s="91" t="n">
        <f aca="false">E348/50</f>
        <v>0.430957994270794</v>
      </c>
      <c r="Y348" s="0" t="n">
        <v>0.704</v>
      </c>
      <c r="Z348" s="86" t="n">
        <v>11.9259259259259</v>
      </c>
      <c r="AA348" s="0" t="n">
        <v>44</v>
      </c>
      <c r="AB348" s="0" t="n">
        <v>22</v>
      </c>
    </row>
    <row r="349" customFormat="false" ht="15" hidden="false" customHeight="false" outlineLevel="0" collapsed="false">
      <c r="A349" s="14" t="n">
        <v>347</v>
      </c>
      <c r="B349" s="86" t="n">
        <v>3.79166666666667</v>
      </c>
      <c r="D349" s="0" t="n">
        <v>77</v>
      </c>
      <c r="E349" s="91" t="n">
        <v>83.0636461704423</v>
      </c>
      <c r="F349" s="0" t="n">
        <v>78588</v>
      </c>
      <c r="H349" s="0" t="n">
        <v>0.7</v>
      </c>
      <c r="I349" s="0" t="n">
        <v>48596</v>
      </c>
      <c r="J349" s="95" t="n">
        <f aca="false">(F349+E349*$G$3)*(H349) / I349</f>
        <v>1.61061447295505</v>
      </c>
      <c r="K349" s="0" t="n">
        <f aca="false">E349/I349*1000</f>
        <v>1.70926920261837</v>
      </c>
      <c r="L349" s="86" t="n">
        <v>1075.27633889953</v>
      </c>
      <c r="M349" s="86" t="n">
        <v>0.645</v>
      </c>
      <c r="N349" s="0" t="n">
        <v>1893</v>
      </c>
      <c r="O349" s="87" t="n">
        <f aca="false">SUM($L349:$N349)</f>
        <v>2968.92133889953</v>
      </c>
      <c r="P349" s="62" t="n">
        <v>110</v>
      </c>
      <c r="Q349" s="0" t="n">
        <f aca="false">P349*120</f>
        <v>13200</v>
      </c>
      <c r="R349" s="0" t="n">
        <v>20</v>
      </c>
      <c r="S349" s="0" t="n">
        <v>176</v>
      </c>
      <c r="T349" s="87" t="n">
        <f aca="false">((3.5 * R349 + 2.4 * S349 - 7) * 10)/1000</f>
        <v>4.854</v>
      </c>
      <c r="V349" s="0" t="n">
        <f aca="false">W349/8</f>
        <v>0.95</v>
      </c>
      <c r="W349" s="0" t="n">
        <v>7.6</v>
      </c>
      <c r="X349" s="91" t="n">
        <f aca="false">E349/50</f>
        <v>1.66127292340885</v>
      </c>
      <c r="Y349" s="0" t="n">
        <v>0.27</v>
      </c>
      <c r="Z349" s="86" t="n">
        <v>3.79166666666667</v>
      </c>
      <c r="AA349" s="0" t="n">
        <v>46</v>
      </c>
      <c r="AB349" s="0" t="n">
        <v>19</v>
      </c>
    </row>
    <row r="350" customFormat="false" ht="15" hidden="false" customHeight="false" outlineLevel="0" collapsed="false">
      <c r="A350" s="14" t="n">
        <v>348</v>
      </c>
      <c r="B350" s="86" t="n">
        <v>5.5</v>
      </c>
      <c r="D350" s="0" t="n">
        <v>17</v>
      </c>
      <c r="E350" s="91" t="n">
        <v>10.684835076428</v>
      </c>
      <c r="F350" s="0" t="n">
        <v>75464</v>
      </c>
      <c r="H350" s="0" t="n">
        <v>0.5</v>
      </c>
      <c r="I350" s="0" t="n">
        <v>59684</v>
      </c>
      <c r="J350" s="95" t="n">
        <f aca="false">(F350+E350*$G$3)*(H350) / I350</f>
        <v>0.668000921776114</v>
      </c>
      <c r="K350" s="0" t="n">
        <f aca="false">E350/I350*1000</f>
        <v>0.179023441398499</v>
      </c>
      <c r="L350" s="86" t="n">
        <v>2250.64196067771</v>
      </c>
      <c r="M350" s="86" t="n">
        <v>0.645</v>
      </c>
      <c r="N350" s="0" t="n">
        <v>58</v>
      </c>
      <c r="O350" s="87" t="n">
        <f aca="false">SUM($L350:$N350)</f>
        <v>2309.28696067771</v>
      </c>
      <c r="P350" s="62" t="n">
        <v>117</v>
      </c>
      <c r="Q350" s="0" t="n">
        <f aca="false">P350*120</f>
        <v>14040</v>
      </c>
      <c r="R350" s="0" t="n">
        <v>20</v>
      </c>
      <c r="S350" s="0" t="n">
        <v>189</v>
      </c>
      <c r="T350" s="87" t="n">
        <f aca="false">((3.5 * R350 + 2.4 * S350 - 7) * 10)/1000</f>
        <v>5.166</v>
      </c>
      <c r="V350" s="0" t="n">
        <f aca="false">W350/8</f>
        <v>0.4375</v>
      </c>
      <c r="W350" s="0" t="n">
        <v>3.5</v>
      </c>
      <c r="X350" s="91" t="n">
        <f aca="false">E350/50</f>
        <v>0.21369670152856</v>
      </c>
      <c r="Y350" s="0" t="n">
        <v>0.392</v>
      </c>
      <c r="Z350" s="86" t="n">
        <v>5.5</v>
      </c>
      <c r="AA350" s="0" t="n">
        <v>60</v>
      </c>
      <c r="AB350" s="0" t="n">
        <v>18</v>
      </c>
    </row>
    <row r="351" customFormat="false" ht="15" hidden="false" customHeight="false" outlineLevel="0" collapsed="false">
      <c r="A351" s="14" t="n">
        <v>349</v>
      </c>
      <c r="B351" s="86" t="n">
        <v>11.1</v>
      </c>
      <c r="D351" s="0" t="n">
        <v>89</v>
      </c>
      <c r="E351" s="91" t="n">
        <v>31.5639773448666</v>
      </c>
      <c r="F351" s="0" t="n">
        <v>79356</v>
      </c>
      <c r="H351" s="0" t="n">
        <v>0.6</v>
      </c>
      <c r="I351" s="0" t="n">
        <v>46995</v>
      </c>
      <c r="J351" s="95" t="n">
        <f aca="false">(F351+E351*$G$3)*(H351) / I351</f>
        <v>1.1743580075065</v>
      </c>
      <c r="K351" s="0" t="n">
        <f aca="false">E351/I351*1000</f>
        <v>0.6716454377033</v>
      </c>
      <c r="L351" s="86" t="n">
        <v>1891.8529626222</v>
      </c>
      <c r="M351" s="86" t="n">
        <v>0.645</v>
      </c>
      <c r="N351" s="0" t="n">
        <v>92</v>
      </c>
      <c r="O351" s="87" t="n">
        <f aca="false">SUM($L351:$N351)</f>
        <v>1984.4979626222</v>
      </c>
      <c r="P351" s="62" t="n">
        <v>115</v>
      </c>
      <c r="Q351" s="0" t="n">
        <f aca="false">P351*120</f>
        <v>13800</v>
      </c>
      <c r="R351" s="0" t="n">
        <v>21</v>
      </c>
      <c r="S351" s="0" t="n">
        <v>195</v>
      </c>
      <c r="T351" s="87" t="n">
        <f aca="false">((3.5 * R351 + 2.4 * S351 - 7) * 10)/1000</f>
        <v>5.345</v>
      </c>
      <c r="V351" s="0" t="n">
        <f aca="false">W351/8</f>
        <v>0.5</v>
      </c>
      <c r="W351" s="0" t="n">
        <v>4</v>
      </c>
      <c r="X351" s="91" t="n">
        <f aca="false">E351/50</f>
        <v>0.631279546897332</v>
      </c>
      <c r="Y351" s="0" t="n">
        <v>0.459</v>
      </c>
      <c r="Z351" s="86" t="n">
        <v>11.1</v>
      </c>
      <c r="AA351" s="0" t="n">
        <v>53</v>
      </c>
      <c r="AB351" s="0" t="n">
        <v>25</v>
      </c>
    </row>
    <row r="352" customFormat="false" ht="15" hidden="false" customHeight="false" outlineLevel="0" collapsed="false">
      <c r="A352" s="14" t="n">
        <v>350</v>
      </c>
      <c r="B352" s="86" t="n">
        <v>10.75</v>
      </c>
      <c r="D352" s="0" t="n">
        <v>81</v>
      </c>
      <c r="E352" s="91" t="n">
        <v>26.0758711272503</v>
      </c>
      <c r="F352" s="0" t="n">
        <v>75588</v>
      </c>
      <c r="H352" s="0" t="n">
        <v>0.5</v>
      </c>
      <c r="I352" s="0" t="n">
        <v>45309</v>
      </c>
      <c r="J352" s="95" t="n">
        <f aca="false">(F352+E352*$G$3)*(H352) / I352</f>
        <v>0.949241303614073</v>
      </c>
      <c r="K352" s="0" t="n">
        <f aca="false">E352/I352*1000</f>
        <v>0.575511954076458</v>
      </c>
      <c r="L352" s="86" t="n">
        <v>283.470279618702</v>
      </c>
      <c r="M352" s="86" t="n">
        <v>0.645</v>
      </c>
      <c r="N352" s="0" t="n">
        <v>1893</v>
      </c>
      <c r="O352" s="87" t="n">
        <f aca="false">SUM($L352:$N352)</f>
        <v>2177.1152796187</v>
      </c>
      <c r="P352" s="62" t="n">
        <v>124</v>
      </c>
      <c r="Q352" s="0" t="n">
        <f aca="false">P352*120</f>
        <v>14880</v>
      </c>
      <c r="R352" s="0" t="n">
        <v>22</v>
      </c>
      <c r="S352" s="0" t="n">
        <v>185</v>
      </c>
      <c r="T352" s="87" t="n">
        <f aca="false">((3.5 * R352 + 2.4 * S352 - 7) * 10)/1000</f>
        <v>5.14</v>
      </c>
      <c r="V352" s="0" t="n">
        <f aca="false">W352/8</f>
        <v>1</v>
      </c>
      <c r="W352" s="0" t="n">
        <v>8</v>
      </c>
      <c r="X352" s="91" t="n">
        <f aca="false">E352/50</f>
        <v>0.521517422545005</v>
      </c>
      <c r="Y352" s="0" t="n">
        <v>0.688</v>
      </c>
      <c r="Z352" s="86" t="n">
        <v>10.75</v>
      </c>
      <c r="AA352" s="0" t="n">
        <v>48</v>
      </c>
      <c r="AB352" s="0" t="n">
        <v>25</v>
      </c>
    </row>
    <row r="353" customFormat="false" ht="15" hidden="false" customHeight="false" outlineLevel="0" collapsed="false">
      <c r="A353" s="14" t="n">
        <v>351</v>
      </c>
      <c r="B353" s="86" t="n">
        <v>11.551724137931</v>
      </c>
      <c r="D353" s="0" t="n">
        <v>1</v>
      </c>
      <c r="E353" s="91" t="n">
        <v>0.209315371283606</v>
      </c>
      <c r="F353" s="0" t="n">
        <v>75676</v>
      </c>
      <c r="H353" s="0" t="n">
        <v>0.5</v>
      </c>
      <c r="I353" s="0" t="n">
        <v>44699</v>
      </c>
      <c r="J353" s="95" t="n">
        <f aca="false">(F353+E353*$G$3)*(H353) / I353</f>
        <v>0.847443188309732</v>
      </c>
      <c r="K353" s="0" t="n">
        <f aca="false">E353/I353*1000</f>
        <v>0.00468277525858757</v>
      </c>
      <c r="L353" s="86" t="n">
        <v>790.687794013683</v>
      </c>
      <c r="M353" s="86" t="n">
        <v>0.645</v>
      </c>
      <c r="N353" s="0" t="n">
        <v>1893</v>
      </c>
      <c r="O353" s="87" t="n">
        <f aca="false">SUM($L353:$N353)</f>
        <v>2684.33279401368</v>
      </c>
      <c r="P353" s="62" t="n">
        <v>113</v>
      </c>
      <c r="Q353" s="0" t="n">
        <f aca="false">P353*120</f>
        <v>13560</v>
      </c>
      <c r="R353" s="0" t="n">
        <v>20</v>
      </c>
      <c r="S353" s="0" t="n">
        <v>168</v>
      </c>
      <c r="T353" s="87" t="n">
        <f aca="false">((3.5 * R353 + 2.4 * S353 - 7) * 10)/1000</f>
        <v>4.662</v>
      </c>
      <c r="V353" s="0" t="n">
        <f aca="false">W353/8</f>
        <v>0.475</v>
      </c>
      <c r="W353" s="0" t="n">
        <v>3.8</v>
      </c>
      <c r="X353" s="91" t="n">
        <f aca="false">E353/50</f>
        <v>0.00418630742567211</v>
      </c>
      <c r="Y353" s="0" t="n">
        <v>0.944</v>
      </c>
      <c r="Z353" s="86" t="n">
        <v>11.551724137931</v>
      </c>
      <c r="AA353" s="0" t="n">
        <v>53</v>
      </c>
      <c r="AB353" s="0" t="n">
        <v>20</v>
      </c>
    </row>
    <row r="354" customFormat="false" ht="15" hidden="false" customHeight="false" outlineLevel="0" collapsed="false">
      <c r="A354" s="14" t="n">
        <v>352</v>
      </c>
      <c r="B354" s="86" t="n">
        <v>16.2</v>
      </c>
      <c r="D354" s="0" t="n">
        <v>68</v>
      </c>
      <c r="E354" s="91" t="n">
        <v>15.5236964660762</v>
      </c>
      <c r="F354" s="0" t="n">
        <v>78534</v>
      </c>
      <c r="H354" s="0" t="n">
        <v>0.6</v>
      </c>
      <c r="I354" s="0" t="n">
        <v>62021</v>
      </c>
      <c r="J354" s="95" t="n">
        <f aca="false">(F354+E354*$G$3)*(H354) / I354</f>
        <v>0.819820498732015</v>
      </c>
      <c r="K354" s="0" t="n">
        <f aca="false">E354/I354*1000</f>
        <v>0.250297422906373</v>
      </c>
      <c r="L354" s="86" t="n">
        <v>306.698636932707</v>
      </c>
      <c r="M354" s="86" t="n">
        <v>0.645</v>
      </c>
      <c r="N354" s="0" t="n">
        <v>89</v>
      </c>
      <c r="O354" s="87" t="n">
        <f aca="false">SUM($L354:$N354)</f>
        <v>396.343636932707</v>
      </c>
      <c r="P354" s="62" t="n">
        <v>119</v>
      </c>
      <c r="Q354" s="0" t="n">
        <f aca="false">P354*120</f>
        <v>14280</v>
      </c>
      <c r="R354" s="0" t="n">
        <v>21</v>
      </c>
      <c r="S354" s="0" t="n">
        <v>191</v>
      </c>
      <c r="T354" s="87" t="n">
        <f aca="false">((3.5 * R354 + 2.4 * S354 - 7) * 10)/1000</f>
        <v>5.249</v>
      </c>
      <c r="V354" s="0" t="n">
        <f aca="false">W354/8</f>
        <v>0.4625</v>
      </c>
      <c r="W354" s="0" t="n">
        <v>3.7</v>
      </c>
      <c r="X354" s="91" t="n">
        <f aca="false">E354/50</f>
        <v>0.310473929321523</v>
      </c>
      <c r="Y354" s="0" t="n">
        <v>0.74</v>
      </c>
      <c r="Z354" s="86" t="n">
        <v>16.2</v>
      </c>
      <c r="AA354" s="0" t="n">
        <v>52</v>
      </c>
      <c r="AB354" s="0" t="n">
        <v>24</v>
      </c>
    </row>
    <row r="355" customFormat="false" ht="15" hidden="false" customHeight="false" outlineLevel="0" collapsed="false">
      <c r="A355" s="14" t="n">
        <v>353</v>
      </c>
      <c r="B355" s="86" t="n">
        <v>3.75</v>
      </c>
      <c r="D355" s="0" t="n">
        <v>30</v>
      </c>
      <c r="E355" s="91" t="n">
        <v>24.2541838467136</v>
      </c>
      <c r="F355" s="0" t="n">
        <v>84308</v>
      </c>
      <c r="H355" s="0" t="n">
        <v>0.5</v>
      </c>
      <c r="I355" s="0" t="n">
        <v>42162</v>
      </c>
      <c r="J355" s="95" t="n">
        <f aca="false">(F355+E355*$G$3)*(H355) / I355</f>
        <v>1.11486259592388</v>
      </c>
      <c r="K355" s="0" t="n">
        <f aca="false">E355/I355*1000</f>
        <v>0.575261701217057</v>
      </c>
      <c r="L355" s="86" t="n">
        <v>737.673122041631</v>
      </c>
      <c r="M355" s="86" t="n">
        <v>0.645</v>
      </c>
      <c r="N355" s="0" t="n">
        <v>1893</v>
      </c>
      <c r="O355" s="87" t="n">
        <f aca="false">SUM($L355:$N355)</f>
        <v>2631.31812204163</v>
      </c>
      <c r="P355" s="62" t="n">
        <v>125</v>
      </c>
      <c r="Q355" s="0" t="n">
        <f aca="false">P355*120</f>
        <v>15000</v>
      </c>
      <c r="R355" s="0" t="n">
        <v>22</v>
      </c>
      <c r="S355" s="0" t="n">
        <v>169</v>
      </c>
      <c r="T355" s="87" t="n">
        <f aca="false">((3.5 * R355 + 2.4 * S355 - 7) * 10)/1000</f>
        <v>4.756</v>
      </c>
      <c r="V355" s="0" t="n">
        <f aca="false">W355/8</f>
        <v>0.525</v>
      </c>
      <c r="W355" s="0" t="n">
        <v>4.2</v>
      </c>
      <c r="X355" s="91" t="n">
        <f aca="false">E355/50</f>
        <v>0.485083676934271</v>
      </c>
      <c r="Y355" s="0" t="n">
        <v>0.47</v>
      </c>
      <c r="Z355" s="86" t="n">
        <v>3.75</v>
      </c>
      <c r="AA355" s="0" t="n">
        <v>64</v>
      </c>
      <c r="AB355" s="0" t="n">
        <v>16</v>
      </c>
    </row>
    <row r="356" customFormat="false" ht="15" hidden="false" customHeight="false" outlineLevel="0" collapsed="false">
      <c r="A356" s="14" t="n">
        <v>354</v>
      </c>
      <c r="B356" s="86" t="n">
        <v>10</v>
      </c>
      <c r="D356" s="0" t="n">
        <v>64</v>
      </c>
      <c r="E356" s="91" t="n">
        <v>16.6423965050967</v>
      </c>
      <c r="F356" s="0" t="n">
        <v>84179</v>
      </c>
      <c r="H356" s="0" t="n">
        <v>0.5</v>
      </c>
      <c r="I356" s="0" t="n">
        <v>56796</v>
      </c>
      <c r="J356" s="95" t="n">
        <f aca="false">(F356+E356*$G$3)*(H356) / I356</f>
        <v>0.79966862632966</v>
      </c>
      <c r="K356" s="0" t="n">
        <f aca="false">E356/I356*1000</f>
        <v>0.293020573721683</v>
      </c>
      <c r="L356" s="86" t="n">
        <v>2246.58532631086</v>
      </c>
      <c r="M356" s="86" t="n">
        <v>0.645</v>
      </c>
      <c r="N356" s="0" t="n">
        <v>1893</v>
      </c>
      <c r="O356" s="87" t="n">
        <f aca="false">SUM($L356:$N356)</f>
        <v>4140.23032631086</v>
      </c>
      <c r="P356" s="62" t="n">
        <v>120</v>
      </c>
      <c r="Q356" s="0" t="n">
        <f aca="false">P356*120</f>
        <v>14400</v>
      </c>
      <c r="R356" s="0" t="n">
        <v>22</v>
      </c>
      <c r="S356" s="0" t="n">
        <v>186</v>
      </c>
      <c r="T356" s="87" t="n">
        <f aca="false">((3.5 * R356 + 2.4 * S356 - 7) * 10)/1000</f>
        <v>5.164</v>
      </c>
      <c r="V356" s="0" t="n">
        <f aca="false">W356/8</f>
        <v>0.8625</v>
      </c>
      <c r="W356" s="0" t="n">
        <v>6.9</v>
      </c>
      <c r="X356" s="91" t="n">
        <f aca="false">E356/50</f>
        <v>0.332847930101935</v>
      </c>
      <c r="Y356" s="0" t="n">
        <v>0.43</v>
      </c>
      <c r="Z356" s="86" t="n">
        <v>10</v>
      </c>
      <c r="AA356" s="0" t="n">
        <v>44</v>
      </c>
      <c r="AB356" s="0" t="n">
        <v>18</v>
      </c>
    </row>
    <row r="357" customFormat="false" ht="15" hidden="false" customHeight="false" outlineLevel="0" collapsed="false">
      <c r="A357" s="14" t="n">
        <v>355</v>
      </c>
      <c r="B357" s="86" t="n">
        <v>26.8</v>
      </c>
      <c r="D357" s="0" t="n">
        <v>60</v>
      </c>
      <c r="E357" s="91" t="n">
        <v>11.8783655369021</v>
      </c>
      <c r="F357" s="0" t="n">
        <v>81440</v>
      </c>
      <c r="H357" s="0" t="n">
        <v>0.8</v>
      </c>
      <c r="I357" s="0" t="n">
        <v>63451</v>
      </c>
      <c r="J357" s="95" t="n">
        <f aca="false">(F357+E357*$G$3)*(H357) / I357</f>
        <v>1.08671379445255</v>
      </c>
      <c r="K357" s="0" t="n">
        <f aca="false">E357/I357*1000</f>
        <v>0.187205332254844</v>
      </c>
      <c r="L357" s="86" t="n">
        <v>319.541309520972</v>
      </c>
      <c r="M357" s="86" t="n">
        <v>0.645</v>
      </c>
      <c r="N357" s="0" t="n">
        <v>89</v>
      </c>
      <c r="O357" s="87" t="n">
        <f aca="false">SUM($L357:$N357)</f>
        <v>409.186309520972</v>
      </c>
      <c r="P357" s="62" t="n">
        <v>123</v>
      </c>
      <c r="Q357" s="0" t="n">
        <f aca="false">P357*120</f>
        <v>14760</v>
      </c>
      <c r="R357" s="0" t="n">
        <v>16</v>
      </c>
      <c r="S357" s="0" t="n">
        <v>174</v>
      </c>
      <c r="T357" s="87" t="n">
        <f aca="false">((3.5 * R357 + 2.4 * S357 - 7) * 10)/1000</f>
        <v>4.666</v>
      </c>
      <c r="V357" s="0" t="n">
        <f aca="false">W357/8</f>
        <v>0.8375</v>
      </c>
      <c r="W357" s="0" t="n">
        <v>6.7</v>
      </c>
      <c r="X357" s="91" t="n">
        <f aca="false">E357/50</f>
        <v>0.237567310738042</v>
      </c>
      <c r="Y357" s="0" t="n">
        <v>0.96</v>
      </c>
      <c r="Z357" s="86" t="n">
        <v>26.8</v>
      </c>
      <c r="AA357" s="0" t="n">
        <v>55</v>
      </c>
      <c r="AB357" s="0" t="n">
        <v>25</v>
      </c>
    </row>
    <row r="358" customFormat="false" ht="15" hidden="false" customHeight="false" outlineLevel="0" collapsed="false">
      <c r="A358" s="14" t="n">
        <v>356</v>
      </c>
      <c r="B358" s="86" t="n">
        <v>19.1304347826087</v>
      </c>
      <c r="D358" s="0" t="n">
        <v>28</v>
      </c>
      <c r="E358" s="91" t="n">
        <v>6.77680589775736</v>
      </c>
      <c r="F358" s="0" t="n">
        <v>81776</v>
      </c>
      <c r="H358" s="0" t="n">
        <v>0.8</v>
      </c>
      <c r="I358" s="0" t="n">
        <v>63497</v>
      </c>
      <c r="J358" s="95" t="n">
        <f aca="false">(F358+E358*$G$3)*(H358) / I358</f>
        <v>1.0644499407418</v>
      </c>
      <c r="K358" s="0" t="n">
        <f aca="false">E358/I358*1000</f>
        <v>0.106726394912474</v>
      </c>
      <c r="L358" s="86" t="n">
        <v>214.876273611446</v>
      </c>
      <c r="M358" s="86" t="n">
        <v>0.645</v>
      </c>
      <c r="N358" s="0" t="n">
        <v>446</v>
      </c>
      <c r="O358" s="87" t="n">
        <f aca="false">SUM($L358:$N358)</f>
        <v>661.521273611446</v>
      </c>
      <c r="P358" s="62" t="n">
        <v>116</v>
      </c>
      <c r="Q358" s="0" t="n">
        <f aca="false">P358*120</f>
        <v>13920</v>
      </c>
      <c r="R358" s="0" t="n">
        <v>21</v>
      </c>
      <c r="S358" s="0" t="n">
        <v>161</v>
      </c>
      <c r="T358" s="87" t="n">
        <f aca="false">((3.5 * R358 + 2.4 * S358 - 7) * 10)/1000</f>
        <v>4.529</v>
      </c>
      <c r="V358" s="0" t="n">
        <f aca="false">W358/8</f>
        <v>0.85</v>
      </c>
      <c r="W358" s="0" t="n">
        <v>6.8</v>
      </c>
      <c r="X358" s="91" t="n">
        <f aca="false">E358/50</f>
        <v>0.135536117955147</v>
      </c>
      <c r="Y358" s="0" t="n">
        <v>0.522</v>
      </c>
      <c r="Z358" s="86" t="n">
        <v>19.1304347826087</v>
      </c>
      <c r="AA358" s="0" t="n">
        <v>45</v>
      </c>
      <c r="AB358" s="0" t="n">
        <v>20</v>
      </c>
    </row>
    <row r="359" customFormat="false" ht="15" hidden="false" customHeight="false" outlineLevel="0" collapsed="false">
      <c r="A359" s="14" t="n">
        <v>357</v>
      </c>
      <c r="B359" s="86" t="n">
        <v>2.69230769230769</v>
      </c>
      <c r="D359" s="0" t="n">
        <v>59</v>
      </c>
      <c r="E359" s="91" t="n">
        <v>118.312344589717</v>
      </c>
      <c r="F359" s="0" t="n">
        <v>77626</v>
      </c>
      <c r="H359" s="0" t="n">
        <v>0.5</v>
      </c>
      <c r="I359" s="0" t="n">
        <v>49223</v>
      </c>
      <c r="J359" s="95" t="n">
        <f aca="false">(F359+E359*$G$3)*(H359) / I359</f>
        <v>1.26923326327008</v>
      </c>
      <c r="K359" s="0" t="n">
        <f aca="false">E359/I359*1000</f>
        <v>2.403598817417</v>
      </c>
      <c r="L359" s="86" t="n">
        <v>152.578539073764</v>
      </c>
      <c r="M359" s="86" t="n">
        <v>0.645</v>
      </c>
      <c r="N359" s="0" t="n">
        <v>68</v>
      </c>
      <c r="O359" s="87" t="n">
        <f aca="false">SUM($L359:$N359)</f>
        <v>221.223539073764</v>
      </c>
      <c r="P359" s="62" t="n">
        <v>119</v>
      </c>
      <c r="Q359" s="0" t="n">
        <f aca="false">P359*120</f>
        <v>14280</v>
      </c>
      <c r="R359" s="0" t="n">
        <v>16</v>
      </c>
      <c r="S359" s="0" t="n">
        <v>167</v>
      </c>
      <c r="T359" s="87" t="n">
        <f aca="false">((3.5 * R359 + 2.4 * S359 - 7) * 10)/1000</f>
        <v>4.498</v>
      </c>
      <c r="V359" s="0" t="n">
        <f aca="false">W359/8</f>
        <v>0.5375</v>
      </c>
      <c r="W359" s="0" t="n">
        <v>4.3</v>
      </c>
      <c r="X359" s="91" t="n">
        <f aca="false">E359/50</f>
        <v>2.36624689179434</v>
      </c>
      <c r="Y359" s="0" t="n">
        <v>0.852</v>
      </c>
      <c r="Z359" s="86" t="n">
        <v>2.69230769230769</v>
      </c>
      <c r="AA359" s="0" t="n">
        <v>65</v>
      </c>
      <c r="AB359" s="0" t="n">
        <v>24</v>
      </c>
    </row>
    <row r="360" customFormat="false" ht="15" hidden="false" customHeight="false" outlineLevel="0" collapsed="false">
      <c r="A360" s="14" t="n">
        <v>358</v>
      </c>
      <c r="B360" s="86" t="n">
        <v>2.11538461538462</v>
      </c>
      <c r="D360" s="0" t="n">
        <v>32</v>
      </c>
      <c r="E360" s="91" t="n">
        <v>76.6503784612436</v>
      </c>
      <c r="F360" s="0" t="n">
        <v>82842</v>
      </c>
      <c r="H360" s="0" t="n">
        <v>0.5</v>
      </c>
      <c r="I360" s="0" t="n">
        <v>42341</v>
      </c>
      <c r="J360" s="95" t="n">
        <f aca="false">(F360+E360*$G$3)*(H360) / I360</f>
        <v>1.34033385352846</v>
      </c>
      <c r="K360" s="0" t="n">
        <f aca="false">E360/I360*1000</f>
        <v>1.81031100968904</v>
      </c>
      <c r="L360" s="86" t="n">
        <v>314.213220779221</v>
      </c>
      <c r="M360" s="86" t="n">
        <v>0.645</v>
      </c>
      <c r="N360" s="0" t="n">
        <v>1893</v>
      </c>
      <c r="O360" s="87" t="n">
        <f aca="false">SUM($L360:$N360)</f>
        <v>2207.85822077922</v>
      </c>
      <c r="P360" s="62" t="n">
        <v>123</v>
      </c>
      <c r="Q360" s="0" t="n">
        <f aca="false">P360*120</f>
        <v>14760</v>
      </c>
      <c r="R360" s="0" t="n">
        <v>17</v>
      </c>
      <c r="S360" s="0" t="n">
        <v>188</v>
      </c>
      <c r="T360" s="87" t="n">
        <f aca="false">((3.5 * R360 + 2.4 * S360 - 7) * 10)/1000</f>
        <v>5.037</v>
      </c>
      <c r="V360" s="0" t="n">
        <f aca="false">W360/8</f>
        <v>0.7375</v>
      </c>
      <c r="W360" s="0" t="n">
        <v>5.9</v>
      </c>
      <c r="X360" s="91" t="n">
        <f aca="false">E360/50</f>
        <v>1.53300756922487</v>
      </c>
      <c r="Y360" s="0" t="n">
        <v>0.603</v>
      </c>
      <c r="Z360" s="86" t="n">
        <v>2.11538461538462</v>
      </c>
      <c r="AA360" s="0" t="n">
        <v>55</v>
      </c>
      <c r="AB360" s="0" t="n">
        <v>24</v>
      </c>
    </row>
    <row r="361" customFormat="false" ht="15" hidden="false" customHeight="false" outlineLevel="0" collapsed="false">
      <c r="A361" s="14" t="n">
        <v>359</v>
      </c>
      <c r="B361" s="86" t="n">
        <v>4.8</v>
      </c>
      <c r="D361" s="0" t="n">
        <v>6</v>
      </c>
      <c r="E361" s="91" t="n">
        <v>57.8592092574735</v>
      </c>
      <c r="F361" s="0" t="n">
        <v>75645</v>
      </c>
      <c r="H361" s="0" t="n">
        <v>0.8</v>
      </c>
      <c r="I361" s="0" t="n">
        <v>41072</v>
      </c>
      <c r="J361" s="95" t="n">
        <f aca="false">(F361+E361*$G$3)*(H361) / I361</f>
        <v>1.92420498058024</v>
      </c>
      <c r="K361" s="0" t="n">
        <f aca="false">E361/I361*1000</f>
        <v>1.40872636485863</v>
      </c>
      <c r="L361" s="86" t="n">
        <v>1005.95854635762</v>
      </c>
      <c r="M361" s="86" t="n">
        <v>0.645</v>
      </c>
      <c r="N361" s="0" t="n">
        <v>217</v>
      </c>
      <c r="O361" s="87" t="n">
        <f aca="false">SUM($L361:$N361)</f>
        <v>1223.60354635762</v>
      </c>
      <c r="P361" s="62" t="n">
        <v>110</v>
      </c>
      <c r="Q361" s="0" t="n">
        <f aca="false">P361*120</f>
        <v>13200</v>
      </c>
      <c r="R361" s="0" t="n">
        <v>17</v>
      </c>
      <c r="S361" s="0" t="n">
        <v>175</v>
      </c>
      <c r="T361" s="87" t="n">
        <f aca="false">((3.5 * R361 + 2.4 * S361 - 7) * 10)/1000</f>
        <v>4.725</v>
      </c>
      <c r="V361" s="0" t="n">
        <f aca="false">W361/8</f>
        <v>0.8125</v>
      </c>
      <c r="W361" s="0" t="n">
        <v>6.5</v>
      </c>
      <c r="X361" s="91" t="n">
        <f aca="false">E361/50</f>
        <v>1.15718418514947</v>
      </c>
      <c r="Y361" s="0" t="n">
        <v>1.078</v>
      </c>
      <c r="Z361" s="86" t="n">
        <v>4.8</v>
      </c>
      <c r="AA361" s="0" t="n">
        <v>56</v>
      </c>
      <c r="AB361" s="0" t="n">
        <v>24</v>
      </c>
    </row>
    <row r="362" customFormat="false" ht="15" hidden="false" customHeight="false" outlineLevel="0" collapsed="false">
      <c r="A362" s="14" t="n">
        <v>360</v>
      </c>
      <c r="B362" s="86" t="n">
        <v>17.5238095238095</v>
      </c>
      <c r="D362" s="0" t="n">
        <v>24</v>
      </c>
      <c r="E362" s="91" t="n">
        <v>5.969570116332</v>
      </c>
      <c r="F362" s="0" t="n">
        <v>82604</v>
      </c>
      <c r="H362" s="0" t="n">
        <v>0.8</v>
      </c>
      <c r="I362" s="0" t="n">
        <v>61980</v>
      </c>
      <c r="J362" s="95" t="n">
        <f aca="false">(F362+E362*$G$3)*(H362) / I362</f>
        <v>1.09702262725438</v>
      </c>
      <c r="K362" s="0" t="n">
        <f aca="false">E362/I362*1000</f>
        <v>0.0963144581531461</v>
      </c>
      <c r="L362" s="86" t="n">
        <v>273.163594271408</v>
      </c>
      <c r="M362" s="86" t="n">
        <v>0.645</v>
      </c>
      <c r="N362" s="0" t="n">
        <v>1893</v>
      </c>
      <c r="O362" s="87" t="n">
        <f aca="false">SUM($L362:$N362)</f>
        <v>2166.80859427141</v>
      </c>
      <c r="P362" s="62" t="n">
        <v>111</v>
      </c>
      <c r="Q362" s="0" t="n">
        <f aca="false">P362*120</f>
        <v>13320</v>
      </c>
      <c r="R362" s="0" t="n">
        <v>16</v>
      </c>
      <c r="S362" s="0" t="n">
        <v>192</v>
      </c>
      <c r="T362" s="87" t="n">
        <f aca="false">((3.5 * R362 + 2.4 * S362 - 7) * 10)/1000</f>
        <v>5.098</v>
      </c>
      <c r="V362" s="0" t="n">
        <f aca="false">W362/8</f>
        <v>0.6875</v>
      </c>
      <c r="W362" s="0" t="n">
        <v>5.5</v>
      </c>
      <c r="X362" s="91" t="n">
        <f aca="false">E362/50</f>
        <v>0.11939140232664</v>
      </c>
      <c r="Y362" s="0" t="n">
        <v>0.539</v>
      </c>
      <c r="Z362" s="86" t="n">
        <v>17.5238095238095</v>
      </c>
      <c r="AA362" s="0" t="n">
        <v>45</v>
      </c>
      <c r="AB362" s="0" t="n">
        <v>18</v>
      </c>
    </row>
    <row r="363" customFormat="false" ht="15" hidden="false" customHeight="false" outlineLevel="0" collapsed="false">
      <c r="A363" s="14" t="n">
        <v>361</v>
      </c>
      <c r="B363" s="86" t="n">
        <v>11.5769230769231</v>
      </c>
      <c r="D363" s="0" t="n">
        <v>50</v>
      </c>
      <c r="E363" s="91" t="n">
        <v>13.2135306553911</v>
      </c>
      <c r="F363" s="0" t="n">
        <v>76354</v>
      </c>
      <c r="H363" s="0" t="n">
        <v>0.7</v>
      </c>
      <c r="I363" s="0" t="n">
        <v>48973</v>
      </c>
      <c r="J363" s="95" t="n">
        <f aca="false">(F363+E363*$G$3)*(H363) / I363</f>
        <v>1.16692031493904</v>
      </c>
      <c r="K363" s="0" t="n">
        <f aca="false">E363/I363*1000</f>
        <v>0.269812563155027</v>
      </c>
      <c r="L363" s="86" t="n">
        <v>1422.997353902</v>
      </c>
      <c r="M363" s="86" t="n">
        <v>0.645</v>
      </c>
      <c r="N363" s="0" t="n">
        <v>1893</v>
      </c>
      <c r="O363" s="87" t="n">
        <f aca="false">SUM($L363:$N363)</f>
        <v>3316.642353902</v>
      </c>
      <c r="P363" s="62" t="n">
        <v>125</v>
      </c>
      <c r="Q363" s="0" t="n">
        <f aca="false">P363*120</f>
        <v>15000</v>
      </c>
      <c r="R363" s="0" t="n">
        <v>20</v>
      </c>
      <c r="S363" s="0" t="n">
        <v>170</v>
      </c>
      <c r="T363" s="87" t="n">
        <f aca="false">((3.5 * R363 + 2.4 * S363 - 7) * 10)/1000</f>
        <v>4.71</v>
      </c>
      <c r="V363" s="0" t="n">
        <f aca="false">W363/8</f>
        <v>0.8125</v>
      </c>
      <c r="W363" s="0" t="n">
        <v>6.5</v>
      </c>
      <c r="X363" s="91" t="n">
        <f aca="false">E363/50</f>
        <v>0.264270613107822</v>
      </c>
      <c r="Y363" s="0" t="n">
        <v>0.516</v>
      </c>
      <c r="Z363" s="86" t="n">
        <v>11.5769230769231</v>
      </c>
      <c r="AA363" s="0" t="n">
        <v>40</v>
      </c>
      <c r="AB363" s="0" t="n">
        <v>17</v>
      </c>
    </row>
    <row r="364" customFormat="false" ht="15" hidden="false" customHeight="false" outlineLevel="0" collapsed="false">
      <c r="A364" s="14" t="n">
        <v>362</v>
      </c>
      <c r="B364" s="86" t="n">
        <v>4.48</v>
      </c>
      <c r="D364" s="0" t="n">
        <v>82</v>
      </c>
      <c r="E364" s="91" t="n">
        <v>96.3912072410956</v>
      </c>
      <c r="F364" s="0" t="n">
        <v>82314</v>
      </c>
      <c r="H364" s="0" t="n">
        <v>0.8</v>
      </c>
      <c r="I364" s="0" t="n">
        <v>56490</v>
      </c>
      <c r="J364" s="95" t="n">
        <f aca="false">(F364+E364*$G$3)*(H364) / I364</f>
        <v>1.71174342922908</v>
      </c>
      <c r="K364" s="0" t="n">
        <f aca="false">E364/I364*1000</f>
        <v>1.70634107348372</v>
      </c>
      <c r="L364" s="86" t="n">
        <v>689.686016611296</v>
      </c>
      <c r="M364" s="86" t="n">
        <v>0.645</v>
      </c>
      <c r="N364" s="0" t="n">
        <v>226</v>
      </c>
      <c r="O364" s="87" t="n">
        <f aca="false">SUM($L364:$N364)</f>
        <v>916.331016611296</v>
      </c>
      <c r="P364" s="62" t="n">
        <v>110</v>
      </c>
      <c r="Q364" s="0" t="n">
        <f aca="false">P364*120</f>
        <v>13200</v>
      </c>
      <c r="R364" s="0" t="n">
        <v>16</v>
      </c>
      <c r="S364" s="0" t="n">
        <v>183</v>
      </c>
      <c r="T364" s="87" t="n">
        <f aca="false">((3.5 * R364 + 2.4 * S364 - 7) * 10)/1000</f>
        <v>4.882</v>
      </c>
      <c r="V364" s="0" t="n">
        <f aca="false">W364/8</f>
        <v>0.625</v>
      </c>
      <c r="W364" s="0" t="n">
        <v>5</v>
      </c>
      <c r="X364" s="91" t="n">
        <f aca="false">E364/50</f>
        <v>1.92782414482191</v>
      </c>
      <c r="Y364" s="0" t="n">
        <v>0.495</v>
      </c>
      <c r="Z364" s="86" t="n">
        <v>4.48</v>
      </c>
      <c r="AA364" s="0" t="n">
        <v>64</v>
      </c>
      <c r="AB364" s="0" t="n">
        <v>23</v>
      </c>
    </row>
    <row r="365" customFormat="false" ht="15" hidden="false" customHeight="false" outlineLevel="0" collapsed="false">
      <c r="A365" s="14" t="n">
        <v>363</v>
      </c>
      <c r="B365" s="86" t="n">
        <v>14.0869565217391</v>
      </c>
      <c r="D365" s="0" t="n">
        <v>12</v>
      </c>
      <c r="E365" s="91" t="n">
        <v>2.78086763070078</v>
      </c>
      <c r="F365" s="0" t="n">
        <v>77661</v>
      </c>
      <c r="H365" s="0" t="n">
        <v>0.6</v>
      </c>
      <c r="I365" s="0" t="n">
        <v>40177</v>
      </c>
      <c r="J365" s="95" t="n">
        <f aca="false">(F365+E365*$G$3)*(H365) / I365</f>
        <v>1.17639465941629</v>
      </c>
      <c r="K365" s="0" t="n">
        <f aca="false">E365/I365*1000</f>
        <v>0.0692154125669109</v>
      </c>
      <c r="L365" s="86" t="n">
        <v>268.46105560113</v>
      </c>
      <c r="M365" s="86" t="n">
        <v>0.645</v>
      </c>
      <c r="N365" s="0" t="n">
        <v>59</v>
      </c>
      <c r="O365" s="87" t="n">
        <f aca="false">SUM($L365:$N365)</f>
        <v>328.10605560113</v>
      </c>
      <c r="P365" s="62" t="n">
        <v>124</v>
      </c>
      <c r="Q365" s="0" t="n">
        <f aca="false">P365*120</f>
        <v>14880</v>
      </c>
      <c r="R365" s="0" t="n">
        <v>17</v>
      </c>
      <c r="S365" s="0" t="n">
        <v>188</v>
      </c>
      <c r="T365" s="87" t="n">
        <f aca="false">((3.5 * R365 + 2.4 * S365 - 7) * 10)/1000</f>
        <v>5.037</v>
      </c>
      <c r="V365" s="0" t="n">
        <f aca="false">W365/8</f>
        <v>0.55</v>
      </c>
      <c r="W365" s="0" t="n">
        <v>4.4</v>
      </c>
      <c r="X365" s="91" t="n">
        <f aca="false">E365/50</f>
        <v>0.0556173526140156</v>
      </c>
      <c r="Y365" s="0" t="n">
        <v>0.76</v>
      </c>
      <c r="Z365" s="86" t="n">
        <v>14.0869565217391</v>
      </c>
      <c r="AA365" s="0" t="n">
        <v>59</v>
      </c>
      <c r="AB365" s="0" t="n">
        <v>15</v>
      </c>
    </row>
    <row r="366" customFormat="false" ht="15" hidden="false" customHeight="false" outlineLevel="0" collapsed="false">
      <c r="A366" s="14" t="n">
        <v>364</v>
      </c>
      <c r="B366" s="86" t="n">
        <v>6.46153846153846</v>
      </c>
      <c r="D366" s="0" t="n">
        <v>97</v>
      </c>
      <c r="E366" s="91" t="n">
        <v>51.1603375527426</v>
      </c>
      <c r="F366" s="0" t="n">
        <v>84949</v>
      </c>
      <c r="H366" s="0" t="n">
        <v>0.7</v>
      </c>
      <c r="I366" s="0" t="n">
        <v>47210</v>
      </c>
      <c r="J366" s="95" t="n">
        <f aca="false">(F366+E366*$G$3)*(H366) / I366</f>
        <v>1.56299924835348</v>
      </c>
      <c r="K366" s="0" t="n">
        <f aca="false">E366/I366*1000</f>
        <v>1.08367586428178</v>
      </c>
      <c r="L366" s="86" t="n">
        <v>710.50077739726</v>
      </c>
      <c r="M366" s="86" t="n">
        <v>0.645</v>
      </c>
      <c r="N366" s="0" t="n">
        <v>416</v>
      </c>
      <c r="O366" s="87" t="n">
        <f aca="false">SUM($L366:$N366)</f>
        <v>1127.14577739726</v>
      </c>
      <c r="P366" s="62" t="n">
        <v>112</v>
      </c>
      <c r="Q366" s="0" t="n">
        <f aca="false">P366*120</f>
        <v>13440</v>
      </c>
      <c r="R366" s="0" t="n">
        <v>18</v>
      </c>
      <c r="S366" s="0" t="n">
        <v>177</v>
      </c>
      <c r="T366" s="87" t="n">
        <f aca="false">((3.5 * R366 + 2.4 * S366 - 7) * 10)/1000</f>
        <v>4.808</v>
      </c>
      <c r="V366" s="0" t="n">
        <f aca="false">W366/8</f>
        <v>0.75</v>
      </c>
      <c r="W366" s="0" t="n">
        <v>6</v>
      </c>
      <c r="X366" s="91" t="n">
        <f aca="false">E366/50</f>
        <v>1.02320675105485</v>
      </c>
      <c r="Y366" s="0" t="n">
        <v>0.504</v>
      </c>
      <c r="Z366" s="86" t="n">
        <v>6.46153846153846</v>
      </c>
      <c r="AA366" s="0" t="n">
        <v>55</v>
      </c>
      <c r="AB366" s="0" t="n">
        <v>15</v>
      </c>
    </row>
    <row r="367" customFormat="false" ht="15" hidden="false" customHeight="false" outlineLevel="0" collapsed="false">
      <c r="A367" s="14" t="n">
        <v>365</v>
      </c>
      <c r="B367" s="86" t="n">
        <v>2.44444444444444</v>
      </c>
      <c r="D367" s="0" t="n">
        <v>93</v>
      </c>
      <c r="E367" s="91" t="n">
        <v>465.186074429772</v>
      </c>
      <c r="F367" s="0" t="n">
        <v>80422</v>
      </c>
      <c r="H367" s="0" t="n">
        <v>0.6</v>
      </c>
      <c r="I367" s="0" t="n">
        <v>41709</v>
      </c>
      <c r="J367" s="95" t="n">
        <f aca="false">(F367+E367*$G$3)*(H367) / I367</f>
        <v>3.83365359666128</v>
      </c>
      <c r="K367" s="0" t="n">
        <f aca="false">E367/I367*1000</f>
        <v>11.1531342019653</v>
      </c>
      <c r="L367" s="86" t="n">
        <v>283.161324412036</v>
      </c>
      <c r="M367" s="86" t="n">
        <v>0.645</v>
      </c>
      <c r="N367" s="0" t="n">
        <v>1893</v>
      </c>
      <c r="O367" s="87" t="n">
        <f aca="false">SUM($L367:$N367)</f>
        <v>2176.80632441204</v>
      </c>
      <c r="P367" s="62" t="n">
        <v>124</v>
      </c>
      <c r="Q367" s="0" t="n">
        <f aca="false">P367*120</f>
        <v>14880</v>
      </c>
      <c r="R367" s="0" t="n">
        <v>20</v>
      </c>
      <c r="S367" s="0" t="n">
        <v>200</v>
      </c>
      <c r="T367" s="87" t="n">
        <f aca="false">((3.5 * R367 + 2.4 * S367 - 7) * 10)/1000</f>
        <v>5.43</v>
      </c>
      <c r="V367" s="0" t="n">
        <f aca="false">W367/8</f>
        <v>0.8</v>
      </c>
      <c r="W367" s="0" t="n">
        <v>6.4</v>
      </c>
      <c r="X367" s="91" t="n">
        <f aca="false">E367/50</f>
        <v>9.30372148859544</v>
      </c>
      <c r="Y367" s="0" t="n">
        <v>0.896</v>
      </c>
      <c r="Z367" s="86" t="n">
        <v>2.44444444444444</v>
      </c>
      <c r="AA367" s="0" t="n">
        <v>47</v>
      </c>
      <c r="AB367" s="0" t="n">
        <v>17</v>
      </c>
    </row>
    <row r="368" customFormat="false" ht="15" hidden="false" customHeight="false" outlineLevel="0" collapsed="false">
      <c r="A368" s="14" t="n">
        <v>366</v>
      </c>
      <c r="B368" s="86" t="n">
        <v>11.6071428571429</v>
      </c>
      <c r="D368" s="0" t="n">
        <v>95</v>
      </c>
      <c r="E368" s="91" t="n">
        <v>19.7914192739257</v>
      </c>
      <c r="F368" s="0" t="n">
        <v>84491</v>
      </c>
      <c r="H368" s="0" t="n">
        <v>0.5</v>
      </c>
      <c r="I368" s="0" t="n">
        <v>55254</v>
      </c>
      <c r="J368" s="95" t="n">
        <f aca="false">(F368+E368*$G$3)*(H368) / I368</f>
        <v>0.836207041205798</v>
      </c>
      <c r="K368" s="0" t="n">
        <f aca="false">E368/I368*1000</f>
        <v>0.358189801171422</v>
      </c>
      <c r="L368" s="86" t="n">
        <v>2474.24163365269</v>
      </c>
      <c r="M368" s="86" t="n">
        <v>0.645</v>
      </c>
      <c r="N368" s="0" t="n">
        <v>1893</v>
      </c>
      <c r="O368" s="87" t="n">
        <f aca="false">SUM($L368:$N368)</f>
        <v>4367.88663365269</v>
      </c>
      <c r="P368" s="62" t="n">
        <v>119</v>
      </c>
      <c r="Q368" s="0" t="n">
        <f aca="false">P368*120</f>
        <v>14280</v>
      </c>
      <c r="R368" s="0" t="n">
        <v>16</v>
      </c>
      <c r="S368" s="0" t="n">
        <v>177</v>
      </c>
      <c r="T368" s="87" t="n">
        <f aca="false">((3.5 * R368 + 2.4 * S368 - 7) * 10)/1000</f>
        <v>4.738</v>
      </c>
      <c r="V368" s="0" t="n">
        <f aca="false">W368/8</f>
        <v>0.825</v>
      </c>
      <c r="W368" s="0" t="n">
        <v>6.6</v>
      </c>
      <c r="X368" s="91" t="n">
        <f aca="false">E368/50</f>
        <v>0.395828385478515</v>
      </c>
      <c r="Y368" s="0" t="n">
        <v>0.574</v>
      </c>
      <c r="Z368" s="86" t="n">
        <v>11.6071428571429</v>
      </c>
      <c r="AA368" s="0" t="n">
        <v>55</v>
      </c>
      <c r="AB368" s="0" t="n">
        <v>25</v>
      </c>
    </row>
    <row r="369" customFormat="false" ht="15" hidden="false" customHeight="false" outlineLevel="0" collapsed="false">
      <c r="A369" s="14" t="n">
        <v>367</v>
      </c>
      <c r="B369" s="86" t="n">
        <v>11.5862068965517</v>
      </c>
      <c r="D369" s="0" t="n">
        <v>71</v>
      </c>
      <c r="E369" s="91" t="n">
        <v>21.0467653196737</v>
      </c>
      <c r="F369" s="0" t="n">
        <v>76565</v>
      </c>
      <c r="H369" s="0" t="n">
        <v>0.8</v>
      </c>
      <c r="I369" s="0" t="n">
        <v>54807</v>
      </c>
      <c r="J369" s="95" t="n">
        <f aca="false">(F369+E369*$G$3)*(H369) / I369</f>
        <v>1.24047959024022</v>
      </c>
      <c r="K369" s="0" t="n">
        <f aca="false">E369/I369*1000</f>
        <v>0.384016007438351</v>
      </c>
      <c r="L369" s="86" t="n">
        <v>718.553952380952</v>
      </c>
      <c r="M369" s="86" t="n">
        <v>0.645</v>
      </c>
      <c r="N369" s="0" t="n">
        <v>208</v>
      </c>
      <c r="O369" s="87" t="n">
        <f aca="false">SUM($L369:$N369)</f>
        <v>927.198952380952</v>
      </c>
      <c r="P369" s="62" t="n">
        <v>116</v>
      </c>
      <c r="Q369" s="0" t="n">
        <f aca="false">P369*120</f>
        <v>13920</v>
      </c>
      <c r="R369" s="0" t="n">
        <v>20</v>
      </c>
      <c r="S369" s="0" t="n">
        <v>192</v>
      </c>
      <c r="T369" s="87" t="n">
        <f aca="false">((3.5 * R369 + 2.4 * S369 - 7) * 10)/1000</f>
        <v>5.238</v>
      </c>
      <c r="V369" s="0" t="n">
        <f aca="false">W369/8</f>
        <v>0.5</v>
      </c>
      <c r="W369" s="0" t="n">
        <v>4</v>
      </c>
      <c r="X369" s="91" t="n">
        <f aca="false">E369/50</f>
        <v>0.420935306393474</v>
      </c>
      <c r="Y369" s="0" t="n">
        <v>0.686</v>
      </c>
      <c r="Z369" s="86" t="n">
        <v>11.5862068965517</v>
      </c>
      <c r="AA369" s="0" t="n">
        <v>50</v>
      </c>
      <c r="AB369" s="0" t="n">
        <v>25</v>
      </c>
    </row>
    <row r="370" customFormat="false" ht="15" hidden="false" customHeight="false" outlineLevel="0" collapsed="false">
      <c r="A370" s="14" t="n">
        <v>368</v>
      </c>
      <c r="B370" s="86" t="n">
        <v>8.76190476190476</v>
      </c>
      <c r="D370" s="0" t="n">
        <v>47</v>
      </c>
      <c r="E370" s="91" t="n">
        <v>31.913737845619</v>
      </c>
      <c r="F370" s="0" t="n">
        <v>79428</v>
      </c>
      <c r="H370" s="0" t="n">
        <v>0.8</v>
      </c>
      <c r="I370" s="0" t="n">
        <v>57955</v>
      </c>
      <c r="J370" s="95" t="n">
        <f aca="false">(F370+E370*$G$3)*(H370) / I370</f>
        <v>1.2726217946786</v>
      </c>
      <c r="K370" s="0" t="n">
        <f aca="false">E370/I370*1000</f>
        <v>0.55066409879422</v>
      </c>
      <c r="L370" s="86" t="n">
        <v>1318.85162641361</v>
      </c>
      <c r="M370" s="86" t="n">
        <v>0.645</v>
      </c>
      <c r="N370" s="0" t="n">
        <v>1893</v>
      </c>
      <c r="O370" s="87" t="n">
        <f aca="false">SUM($L370:$N370)</f>
        <v>3212.49662641361</v>
      </c>
      <c r="P370" s="62" t="n">
        <v>115</v>
      </c>
      <c r="Q370" s="0" t="n">
        <f aca="false">P370*120</f>
        <v>13800</v>
      </c>
      <c r="R370" s="0" t="n">
        <v>18</v>
      </c>
      <c r="S370" s="0" t="n">
        <v>176</v>
      </c>
      <c r="T370" s="87" t="n">
        <f aca="false">((3.5 * R370 + 2.4 * S370 - 7) * 10)/1000</f>
        <v>4.784</v>
      </c>
      <c r="V370" s="0" t="n">
        <f aca="false">W370/8</f>
        <v>0.525</v>
      </c>
      <c r="W370" s="0" t="n">
        <v>4.2</v>
      </c>
      <c r="X370" s="91" t="n">
        <f aca="false">E370/50</f>
        <v>0.63827475691238</v>
      </c>
      <c r="Y370" s="0" t="n">
        <v>0.504</v>
      </c>
      <c r="Z370" s="86" t="n">
        <v>8.76190476190476</v>
      </c>
      <c r="AA370" s="0" t="n">
        <v>48</v>
      </c>
      <c r="AB370" s="0" t="n">
        <v>18</v>
      </c>
    </row>
    <row r="371" customFormat="false" ht="15" hidden="false" customHeight="false" outlineLevel="0" collapsed="false">
      <c r="A371" s="14" t="n">
        <v>369</v>
      </c>
      <c r="B371" s="86" t="n">
        <v>10.6666666666667</v>
      </c>
      <c r="D371" s="0" t="n">
        <v>61</v>
      </c>
      <c r="E371" s="91" t="n">
        <v>16.7495908706492</v>
      </c>
      <c r="F371" s="0" t="n">
        <v>79534</v>
      </c>
      <c r="H371" s="0" t="n">
        <v>0.6</v>
      </c>
      <c r="I371" s="0" t="n">
        <v>44495</v>
      </c>
      <c r="J371" s="95" t="n">
        <f aca="false">(F371+E371*$G$3)*(H371) / I371</f>
        <v>1.16283406695035</v>
      </c>
      <c r="K371" s="0" t="n">
        <f aca="false">E371/I371*1000</f>
        <v>0.376437596823221</v>
      </c>
      <c r="L371" s="86" t="n">
        <v>789.612289121293</v>
      </c>
      <c r="M371" s="86" t="n">
        <v>0.645</v>
      </c>
      <c r="N371" s="0" t="n">
        <v>1893</v>
      </c>
      <c r="O371" s="87" t="n">
        <f aca="false">SUM($L371:$N371)</f>
        <v>2683.25728912129</v>
      </c>
      <c r="P371" s="62" t="n">
        <v>124</v>
      </c>
      <c r="Q371" s="0" t="n">
        <f aca="false">P371*120</f>
        <v>14880</v>
      </c>
      <c r="R371" s="0" t="n">
        <v>22</v>
      </c>
      <c r="S371" s="0" t="n">
        <v>199</v>
      </c>
      <c r="T371" s="87" t="n">
        <f aca="false">((3.5 * R371 + 2.4 * S371 - 7) * 10)/1000</f>
        <v>5.476</v>
      </c>
      <c r="V371" s="0" t="n">
        <f aca="false">W371/8</f>
        <v>0.875</v>
      </c>
      <c r="W371" s="0" t="n">
        <v>7</v>
      </c>
      <c r="X371" s="91" t="n">
        <f aca="false">E371/50</f>
        <v>0.334991817412985</v>
      </c>
      <c r="Y371" s="0" t="n">
        <v>0.708</v>
      </c>
      <c r="Z371" s="86" t="n">
        <v>10.6666666666667</v>
      </c>
      <c r="AA371" s="0" t="n">
        <v>48</v>
      </c>
      <c r="AB371" s="0" t="n">
        <v>19</v>
      </c>
    </row>
    <row r="372" customFormat="false" ht="15" hidden="false" customHeight="false" outlineLevel="0" collapsed="false">
      <c r="A372" s="14" t="n">
        <v>370</v>
      </c>
      <c r="B372" s="86" t="n">
        <v>5.7037037037037</v>
      </c>
      <c r="D372" s="0" t="n">
        <v>75</v>
      </c>
      <c r="E372" s="91" t="n">
        <v>59.344833043203</v>
      </c>
      <c r="F372" s="0" t="n">
        <v>76192</v>
      </c>
      <c r="H372" s="0" t="n">
        <v>0.7</v>
      </c>
      <c r="I372" s="0" t="n">
        <v>62831</v>
      </c>
      <c r="J372" s="95" t="n">
        <f aca="false">(F372+E372*$G$3)*(H372) / I372</f>
        <v>1.11331911400578</v>
      </c>
      <c r="K372" s="0" t="n">
        <f aca="false">E372/I372*1000</f>
        <v>0.944515176317471</v>
      </c>
      <c r="L372" s="86" t="n">
        <v>693.760755254924</v>
      </c>
      <c r="M372" s="86" t="n">
        <v>0.645</v>
      </c>
      <c r="N372" s="0" t="n">
        <v>98</v>
      </c>
      <c r="O372" s="87" t="n">
        <f aca="false">SUM($L372:$N372)</f>
        <v>792.405755254924</v>
      </c>
      <c r="P372" s="62" t="n">
        <v>115</v>
      </c>
      <c r="Q372" s="0" t="n">
        <f aca="false">P372*120</f>
        <v>13800</v>
      </c>
      <c r="R372" s="0" t="n">
        <v>18</v>
      </c>
      <c r="S372" s="0" t="n">
        <v>163</v>
      </c>
      <c r="T372" s="87" t="n">
        <f aca="false">((3.5 * R372 + 2.4 * S372 - 7) * 10)/1000</f>
        <v>4.472</v>
      </c>
      <c r="V372" s="0" t="n">
        <f aca="false">W372/8</f>
        <v>0.5</v>
      </c>
      <c r="W372" s="0" t="n">
        <v>4</v>
      </c>
      <c r="X372" s="91" t="n">
        <f aca="false">E372/50</f>
        <v>1.18689666086406</v>
      </c>
      <c r="Y372" s="0" t="n">
        <v>0.78</v>
      </c>
      <c r="Z372" s="86" t="n">
        <v>5.7037037037037</v>
      </c>
      <c r="AA372" s="0" t="n">
        <v>53</v>
      </c>
      <c r="AB372" s="0" t="n">
        <v>25</v>
      </c>
    </row>
    <row r="373" customFormat="false" ht="15" hidden="false" customHeight="false" outlineLevel="0" collapsed="false">
      <c r="A373" s="14" t="n">
        <v>371</v>
      </c>
      <c r="B373" s="86" t="n">
        <v>4.92857142857143</v>
      </c>
      <c r="D373" s="0" t="n">
        <v>36</v>
      </c>
      <c r="E373" s="91" t="n">
        <v>26.9671001378318</v>
      </c>
      <c r="F373" s="0" t="n">
        <v>82087</v>
      </c>
      <c r="H373" s="0" t="n">
        <v>0.6</v>
      </c>
      <c r="I373" s="0" t="n">
        <v>49634</v>
      </c>
      <c r="J373" s="95" t="n">
        <f aca="false">(F373+E373*$G$3)*(H373) / I373</f>
        <v>1.12270427596163</v>
      </c>
      <c r="K373" s="0" t="n">
        <f aca="false">E373/I373*1000</f>
        <v>0.543319098558082</v>
      </c>
      <c r="L373" s="86" t="n">
        <v>2309.6376979405</v>
      </c>
      <c r="M373" s="86" t="n">
        <v>0.645</v>
      </c>
      <c r="N373" s="0" t="n">
        <v>1893</v>
      </c>
      <c r="O373" s="87" t="n">
        <f aca="false">SUM($L373:$N373)</f>
        <v>4203.2826979405</v>
      </c>
      <c r="P373" s="62" t="n">
        <v>116</v>
      </c>
      <c r="Q373" s="0" t="n">
        <f aca="false">P373*120</f>
        <v>13920</v>
      </c>
      <c r="R373" s="0" t="n">
        <v>17</v>
      </c>
      <c r="S373" s="0" t="n">
        <v>199</v>
      </c>
      <c r="T373" s="87" t="n">
        <f aca="false">((3.5 * R373 + 2.4 * S373 - 7) * 10)/1000</f>
        <v>5.301</v>
      </c>
      <c r="V373" s="0" t="n">
        <f aca="false">W373/8</f>
        <v>0.4875</v>
      </c>
      <c r="W373" s="0" t="n">
        <v>3.9</v>
      </c>
      <c r="X373" s="91" t="n">
        <f aca="false">E373/50</f>
        <v>0.539342002756637</v>
      </c>
      <c r="Y373" s="0" t="n">
        <v>0.672</v>
      </c>
      <c r="Z373" s="86" t="n">
        <v>4.92857142857143</v>
      </c>
      <c r="AA373" s="0" t="n">
        <v>40</v>
      </c>
      <c r="AB373" s="0" t="n">
        <v>23</v>
      </c>
    </row>
    <row r="374" customFormat="false" ht="15" hidden="false" customHeight="false" outlineLevel="0" collapsed="false">
      <c r="A374" s="14" t="n">
        <v>372</v>
      </c>
      <c r="B374" s="86" t="n">
        <v>15.1666666666667</v>
      </c>
      <c r="D374" s="0" t="n">
        <v>93</v>
      </c>
      <c r="E374" s="91" t="n">
        <v>22.2029107299744</v>
      </c>
      <c r="F374" s="0" t="n">
        <v>81061</v>
      </c>
      <c r="H374" s="0" t="n">
        <v>0.7</v>
      </c>
      <c r="I374" s="0" t="n">
        <v>62783</v>
      </c>
      <c r="J374" s="95" t="n">
        <f aca="false">(F374+E374*$G$3)*(H374) / I374</f>
        <v>1.00281150955502</v>
      </c>
      <c r="K374" s="0" t="n">
        <f aca="false">E374/I374*1000</f>
        <v>0.353645265915525</v>
      </c>
      <c r="L374" s="86" t="n">
        <v>479.704053203553</v>
      </c>
      <c r="M374" s="86" t="n">
        <v>0.645</v>
      </c>
      <c r="N374" s="0" t="n">
        <v>1893</v>
      </c>
      <c r="O374" s="87" t="n">
        <f aca="false">SUM($L374:$N374)</f>
        <v>2373.34905320355</v>
      </c>
      <c r="P374" s="62" t="n">
        <v>118</v>
      </c>
      <c r="Q374" s="0" t="n">
        <f aca="false">P374*120</f>
        <v>14160</v>
      </c>
      <c r="R374" s="0" t="n">
        <v>21</v>
      </c>
      <c r="S374" s="0" t="n">
        <v>184</v>
      </c>
      <c r="T374" s="87" t="n">
        <f aca="false">((3.5 * R374 + 2.4 * S374 - 7) * 10)/1000</f>
        <v>5.081</v>
      </c>
      <c r="V374" s="0" t="n">
        <f aca="false">W374/8</f>
        <v>0.85</v>
      </c>
      <c r="W374" s="0" t="n">
        <v>6.8</v>
      </c>
      <c r="X374" s="91" t="n">
        <f aca="false">E374/50</f>
        <v>0.444058214599488</v>
      </c>
      <c r="Y374" s="0" t="n">
        <v>0.744</v>
      </c>
      <c r="Z374" s="86" t="n">
        <v>15.1666666666667</v>
      </c>
      <c r="AA374" s="0" t="n">
        <v>62</v>
      </c>
      <c r="AB374" s="0" t="n">
        <v>16</v>
      </c>
    </row>
    <row r="375" customFormat="false" ht="15" hidden="false" customHeight="false" outlineLevel="0" collapsed="false">
      <c r="A375" s="14" t="n">
        <v>373</v>
      </c>
      <c r="B375" s="86" t="n">
        <v>11.1428571428571</v>
      </c>
      <c r="D375" s="0" t="n">
        <v>68</v>
      </c>
      <c r="E375" s="91" t="n">
        <v>24.4200244200244</v>
      </c>
      <c r="F375" s="0" t="n">
        <v>76224</v>
      </c>
      <c r="H375" s="0" t="n">
        <v>0.6</v>
      </c>
      <c r="I375" s="0" t="n">
        <v>43207</v>
      </c>
      <c r="J375" s="95" t="n">
        <f aca="false">(F375+E375*$G$3)*(H375) / I375</f>
        <v>1.19413997409693</v>
      </c>
      <c r="K375" s="0" t="n">
        <f aca="false">E375/I375*1000</f>
        <v>0.565186761867855</v>
      </c>
      <c r="L375" s="86" t="n">
        <v>313.050923506861</v>
      </c>
      <c r="M375" s="86" t="n">
        <v>0.645</v>
      </c>
      <c r="N375" s="0" t="n">
        <v>394</v>
      </c>
      <c r="O375" s="87" t="n">
        <f aca="false">SUM($L375:$N375)</f>
        <v>707.695923506861</v>
      </c>
      <c r="P375" s="62" t="n">
        <v>122</v>
      </c>
      <c r="Q375" s="0" t="n">
        <f aca="false">P375*120</f>
        <v>14640</v>
      </c>
      <c r="R375" s="0" t="n">
        <v>19</v>
      </c>
      <c r="S375" s="0" t="n">
        <v>179</v>
      </c>
      <c r="T375" s="87" t="n">
        <f aca="false">((3.5 * R375 + 2.4 * S375 - 7) * 10)/1000</f>
        <v>4.891</v>
      </c>
      <c r="V375" s="0" t="n">
        <f aca="false">W375/8</f>
        <v>0.625</v>
      </c>
      <c r="W375" s="0" t="n">
        <v>5</v>
      </c>
      <c r="X375" s="91" t="n">
        <f aca="false">E375/50</f>
        <v>0.488400488400488</v>
      </c>
      <c r="Y375" s="0" t="n">
        <v>0.84</v>
      </c>
      <c r="Z375" s="86" t="n">
        <v>11.1428571428571</v>
      </c>
      <c r="AA375" s="0" t="n">
        <v>55</v>
      </c>
      <c r="AB375" s="0" t="n">
        <v>19</v>
      </c>
    </row>
    <row r="376" customFormat="false" ht="15" hidden="false" customHeight="false" outlineLevel="0" collapsed="false">
      <c r="A376" s="14" t="n">
        <v>374</v>
      </c>
      <c r="B376" s="86" t="n">
        <v>7</v>
      </c>
      <c r="D376" s="0" t="n">
        <v>50</v>
      </c>
      <c r="E376" s="91" t="n">
        <v>37.4167477362868</v>
      </c>
      <c r="F376" s="0" t="n">
        <v>79067</v>
      </c>
      <c r="H376" s="0" t="n">
        <v>0.8</v>
      </c>
      <c r="I376" s="0" t="n">
        <v>40170</v>
      </c>
      <c r="J376" s="95" t="n">
        <f aca="false">(F376+E376*$G$3)*(H376) / I376</f>
        <v>1.87271494338093</v>
      </c>
      <c r="K376" s="0" t="n">
        <f aca="false">E376/I376*1000</f>
        <v>0.93145998845623</v>
      </c>
      <c r="L376" s="86" t="n">
        <v>590.199753830944</v>
      </c>
      <c r="M376" s="86" t="n">
        <v>0.645</v>
      </c>
      <c r="N376" s="0" t="n">
        <v>356</v>
      </c>
      <c r="O376" s="87" t="n">
        <f aca="false">SUM($L376:$N376)</f>
        <v>946.844753830944</v>
      </c>
      <c r="P376" s="62" t="n">
        <v>121</v>
      </c>
      <c r="Q376" s="0" t="n">
        <f aca="false">P376*120</f>
        <v>14520</v>
      </c>
      <c r="R376" s="0" t="n">
        <v>20</v>
      </c>
      <c r="S376" s="0" t="n">
        <v>171</v>
      </c>
      <c r="T376" s="87" t="n">
        <f aca="false">((3.5 * R376 + 2.4 * S376 - 7) * 10)/1000</f>
        <v>4.734</v>
      </c>
      <c r="V376" s="0" t="n">
        <f aca="false">W376/8</f>
        <v>0.6375</v>
      </c>
      <c r="W376" s="0" t="n">
        <v>5.1</v>
      </c>
      <c r="X376" s="91" t="n">
        <f aca="false">E376/50</f>
        <v>0.748334954725735</v>
      </c>
      <c r="Y376" s="0" t="n">
        <v>0.49</v>
      </c>
      <c r="Z376" s="86" t="n">
        <v>7</v>
      </c>
      <c r="AA376" s="0" t="n">
        <v>51</v>
      </c>
      <c r="AB376" s="0" t="n">
        <v>19</v>
      </c>
    </row>
    <row r="377" customFormat="false" ht="15" hidden="false" customHeight="false" outlineLevel="0" collapsed="false">
      <c r="A377" s="14" t="n">
        <v>375</v>
      </c>
      <c r="B377" s="86" t="n">
        <v>14.4615384615385</v>
      </c>
      <c r="D377" s="0" t="n">
        <v>-1</v>
      </c>
      <c r="E377" s="91" t="n">
        <v>-0.267065484456789</v>
      </c>
      <c r="F377" s="0" t="n">
        <v>79416</v>
      </c>
      <c r="H377" s="0" t="n">
        <v>0.8</v>
      </c>
      <c r="I377" s="0" t="n">
        <v>49795</v>
      </c>
      <c r="J377" s="95" t="n">
        <f aca="false">(F377+E377*$G$3)*(H377) / I377</f>
        <v>1.27417088151368</v>
      </c>
      <c r="K377" s="0" t="n">
        <f aca="false">E377/I377*1000</f>
        <v>-0.00536329921592105</v>
      </c>
      <c r="L377" s="86" t="n">
        <v>178.748712303423</v>
      </c>
      <c r="M377" s="86" t="n">
        <v>0.645</v>
      </c>
      <c r="N377" s="0" t="n">
        <v>205</v>
      </c>
      <c r="O377" s="87" t="n">
        <f aca="false">SUM($L377:$N377)</f>
        <v>384.393712303423</v>
      </c>
      <c r="P377" s="62" t="n">
        <v>117</v>
      </c>
      <c r="Q377" s="0" t="n">
        <f aca="false">P377*120</f>
        <v>14040</v>
      </c>
      <c r="R377" s="0" t="n">
        <v>17</v>
      </c>
      <c r="S377" s="0" t="n">
        <v>186</v>
      </c>
      <c r="T377" s="87" t="n">
        <f aca="false">((3.5 * R377 + 2.4 * S377 - 7) * 10)/1000</f>
        <v>4.989</v>
      </c>
      <c r="V377" s="0" t="n">
        <f aca="false">W377/8</f>
        <v>0.9</v>
      </c>
      <c r="W377" s="0" t="n">
        <v>7.2</v>
      </c>
      <c r="X377" s="91" t="n">
        <f aca="false">E377/50</f>
        <v>-0.00534130968913578</v>
      </c>
      <c r="Y377" s="0" t="n">
        <v>0.63</v>
      </c>
      <c r="Z377" s="86" t="n">
        <v>14.4615384615385</v>
      </c>
      <c r="AA377" s="0" t="n">
        <v>61</v>
      </c>
      <c r="AB377" s="0" t="n">
        <v>20</v>
      </c>
    </row>
    <row r="378" customFormat="false" ht="15" hidden="false" customHeight="false" outlineLevel="0" collapsed="false">
      <c r="A378" s="14" t="n">
        <v>376</v>
      </c>
      <c r="B378" s="86" t="n">
        <v>11.5</v>
      </c>
      <c r="D378" s="0" t="n">
        <v>48</v>
      </c>
      <c r="E378" s="91" t="n">
        <v>12.2063483183212</v>
      </c>
      <c r="F378" s="0" t="n">
        <v>76626</v>
      </c>
      <c r="H378" s="0" t="n">
        <v>0.6</v>
      </c>
      <c r="I378" s="0" t="n">
        <v>61193</v>
      </c>
      <c r="J378" s="95" t="n">
        <f aca="false">(F378+E378*$G$3)*(H378) / I378</f>
        <v>0.799194737901346</v>
      </c>
      <c r="K378" s="0" t="n">
        <f aca="false">E378/I378*1000</f>
        <v>0.199472951453944</v>
      </c>
      <c r="L378" s="86" t="n">
        <v>544.585279338207</v>
      </c>
      <c r="M378" s="86" t="n">
        <v>0.645</v>
      </c>
      <c r="N378" s="0" t="n">
        <v>220</v>
      </c>
      <c r="O378" s="87" t="n">
        <f aca="false">SUM($L378:$N378)</f>
        <v>765.230279338207</v>
      </c>
      <c r="P378" s="62" t="n">
        <v>117</v>
      </c>
      <c r="Q378" s="0" t="n">
        <f aca="false">P378*120</f>
        <v>14040</v>
      </c>
      <c r="R378" s="0" t="n">
        <v>18</v>
      </c>
      <c r="S378" s="0" t="n">
        <v>171</v>
      </c>
      <c r="T378" s="87" t="n">
        <f aca="false">((3.5 * R378 + 2.4 * S378 - 7) * 10)/1000</f>
        <v>4.664</v>
      </c>
      <c r="V378" s="0" t="n">
        <f aca="false">W378/8</f>
        <v>0.4625</v>
      </c>
      <c r="W378" s="0" t="n">
        <v>3.7</v>
      </c>
      <c r="X378" s="91" t="n">
        <f aca="false">E378/50</f>
        <v>0.244126966366424</v>
      </c>
      <c r="Y378" s="0" t="n">
        <v>0.546</v>
      </c>
      <c r="Z378" s="86" t="n">
        <v>11.5</v>
      </c>
      <c r="AA378" s="0" t="n">
        <v>64</v>
      </c>
      <c r="AB378" s="0" t="n">
        <v>16</v>
      </c>
    </row>
    <row r="379" customFormat="false" ht="15" hidden="false" customHeight="false" outlineLevel="0" collapsed="false">
      <c r="A379" s="14" t="n">
        <v>377</v>
      </c>
      <c r="B379" s="86" t="n">
        <v>10.8888888888889</v>
      </c>
      <c r="D379" s="0" t="n">
        <v>59</v>
      </c>
      <c r="E379" s="91" t="n">
        <v>18.8812083973374</v>
      </c>
      <c r="F379" s="0" t="n">
        <v>79009</v>
      </c>
      <c r="H379" s="0" t="n">
        <v>0.7</v>
      </c>
      <c r="I379" s="0" t="n">
        <v>41505</v>
      </c>
      <c r="J379" s="95" t="n">
        <f aca="false">(F379+E379*$G$3)*(H379) / I379</f>
        <v>1.45989732203962</v>
      </c>
      <c r="K379" s="0" t="n">
        <f aca="false">E379/I379*1000</f>
        <v>0.454914068120405</v>
      </c>
      <c r="L379" s="86" t="n">
        <v>2564.79651812367</v>
      </c>
      <c r="M379" s="86" t="n">
        <v>0.645</v>
      </c>
      <c r="N379" s="0" t="n">
        <v>77</v>
      </c>
      <c r="O379" s="87" t="n">
        <f aca="false">SUM($L379:$N379)</f>
        <v>2642.44151812367</v>
      </c>
      <c r="P379" s="62" t="n">
        <v>119</v>
      </c>
      <c r="Q379" s="0" t="n">
        <f aca="false">P379*120</f>
        <v>14280</v>
      </c>
      <c r="R379" s="0" t="n">
        <v>17</v>
      </c>
      <c r="S379" s="0" t="n">
        <v>182</v>
      </c>
      <c r="T379" s="87" t="n">
        <f aca="false">((3.5 * R379 + 2.4 * S379 - 7) * 10)/1000</f>
        <v>4.893</v>
      </c>
      <c r="V379" s="0" t="n">
        <f aca="false">W379/8</f>
        <v>0.675</v>
      </c>
      <c r="W379" s="0" t="n">
        <v>5.4</v>
      </c>
      <c r="X379" s="91" t="n">
        <f aca="false">E379/50</f>
        <v>0.377624167946749</v>
      </c>
      <c r="Y379" s="0" t="n">
        <v>0.48</v>
      </c>
      <c r="Z379" s="86" t="n">
        <v>10.8888888888889</v>
      </c>
      <c r="AA379" s="0" t="n">
        <v>42</v>
      </c>
      <c r="AB379" s="0" t="n">
        <v>23</v>
      </c>
    </row>
    <row r="380" customFormat="false" ht="15" hidden="false" customHeight="false" outlineLevel="0" collapsed="false">
      <c r="A380" s="14" t="n">
        <v>378</v>
      </c>
      <c r="B380" s="86" t="n">
        <v>5</v>
      </c>
      <c r="D380" s="0" t="n">
        <v>8</v>
      </c>
      <c r="E380" s="91" t="n">
        <v>11.1111111111111</v>
      </c>
      <c r="F380" s="0" t="n">
        <v>77616</v>
      </c>
      <c r="H380" s="0" t="n">
        <v>0.8</v>
      </c>
      <c r="I380" s="0" t="n">
        <v>48445</v>
      </c>
      <c r="J380" s="95" t="n">
        <f aca="false">(F380+E380*$G$3)*(H380) / I380</f>
        <v>1.35511106524008</v>
      </c>
      <c r="K380" s="0" t="n">
        <f aca="false">E380/I380*1000</f>
        <v>0.229355167945322</v>
      </c>
      <c r="L380" s="86" t="n">
        <v>692.145219206681</v>
      </c>
      <c r="M380" s="86" t="n">
        <v>0.645</v>
      </c>
      <c r="N380" s="0" t="n">
        <v>1893</v>
      </c>
      <c r="O380" s="87" t="n">
        <f aca="false">SUM($L380:$N380)</f>
        <v>2585.79021920668</v>
      </c>
      <c r="P380" s="62" t="n">
        <v>120</v>
      </c>
      <c r="Q380" s="0" t="n">
        <f aca="false">P380*120</f>
        <v>14400</v>
      </c>
      <c r="R380" s="0" t="n">
        <v>17</v>
      </c>
      <c r="S380" s="0" t="n">
        <v>194</v>
      </c>
      <c r="T380" s="87" t="n">
        <f aca="false">((3.5 * R380 + 2.4 * S380 - 7) * 10)/1000</f>
        <v>5.181</v>
      </c>
      <c r="V380" s="0" t="n">
        <f aca="false">W380/8</f>
        <v>0.6125</v>
      </c>
      <c r="W380" s="0" t="n">
        <v>4.9</v>
      </c>
      <c r="X380" s="91" t="n">
        <f aca="false">E380/50</f>
        <v>0.222222222222222</v>
      </c>
      <c r="Y380" s="0" t="n">
        <v>0.78</v>
      </c>
      <c r="Z380" s="86" t="n">
        <v>5</v>
      </c>
      <c r="AA380" s="0" t="n">
        <v>58</v>
      </c>
      <c r="AB380" s="0" t="n">
        <v>18</v>
      </c>
    </row>
    <row r="381" customFormat="false" ht="15" hidden="false" customHeight="false" outlineLevel="0" collapsed="false">
      <c r="A381" s="14" t="n">
        <v>379</v>
      </c>
      <c r="B381" s="86" t="n">
        <v>3.14285714285714</v>
      </c>
      <c r="D381" s="0" t="n">
        <v>-7</v>
      </c>
      <c r="E381" s="91" t="n">
        <v>-29.5159386068477</v>
      </c>
      <c r="F381" s="0" t="n">
        <v>80801</v>
      </c>
      <c r="H381" s="0" t="n">
        <v>0.6</v>
      </c>
      <c r="I381" s="0" t="n">
        <v>63196</v>
      </c>
      <c r="J381" s="95" t="n">
        <f aca="false">(F381+E381*$G$3)*(H381) / I381</f>
        <v>0.655053717551056</v>
      </c>
      <c r="K381" s="0" t="n">
        <f aca="false">E381/I381*1000</f>
        <v>-0.467053905418819</v>
      </c>
      <c r="L381" s="86" t="n">
        <v>966.171821088174</v>
      </c>
      <c r="M381" s="86" t="n">
        <v>0.645</v>
      </c>
      <c r="N381" s="0" t="n">
        <v>1893</v>
      </c>
      <c r="O381" s="87" t="n">
        <f aca="false">SUM($L381:$N381)</f>
        <v>2859.81682108817</v>
      </c>
      <c r="P381" s="62" t="n">
        <v>123</v>
      </c>
      <c r="Q381" s="0" t="n">
        <f aca="false">P381*120</f>
        <v>14760</v>
      </c>
      <c r="R381" s="0" t="n">
        <v>16</v>
      </c>
      <c r="S381" s="0" t="n">
        <v>189</v>
      </c>
      <c r="T381" s="87" t="n">
        <f aca="false">((3.5 * R381 + 2.4 * S381 - 7) * 10)/1000</f>
        <v>5.026</v>
      </c>
      <c r="V381" s="0" t="n">
        <f aca="false">W381/8</f>
        <v>0.6125</v>
      </c>
      <c r="W381" s="0" t="n">
        <v>4.9</v>
      </c>
      <c r="X381" s="91" t="n">
        <f aca="false">E381/50</f>
        <v>-0.590318772136954</v>
      </c>
      <c r="Y381" s="0" t="n">
        <v>0.858</v>
      </c>
      <c r="Z381" s="86" t="n">
        <v>3.14285714285714</v>
      </c>
      <c r="AA381" s="0" t="n">
        <v>44</v>
      </c>
      <c r="AB381" s="0" t="n">
        <v>20</v>
      </c>
    </row>
    <row r="382" customFormat="false" ht="15" hidden="false" customHeight="false" outlineLevel="0" collapsed="false">
      <c r="A382" s="14" t="n">
        <v>380</v>
      </c>
      <c r="B382" s="86" t="n">
        <v>4.13793103448276</v>
      </c>
      <c r="D382" s="0" t="n">
        <v>16</v>
      </c>
      <c r="E382" s="91" t="n">
        <v>10.1820033091511</v>
      </c>
      <c r="F382" s="0" t="n">
        <v>81528</v>
      </c>
      <c r="H382" s="0" t="n">
        <v>0.5</v>
      </c>
      <c r="I382" s="0" t="n">
        <v>50756</v>
      </c>
      <c r="J382" s="95" t="n">
        <f aca="false">(F382+E382*$G$3)*(H382) / I382</f>
        <v>0.843257952987434</v>
      </c>
      <c r="K382" s="0" t="n">
        <f aca="false">E382/I382*1000</f>
        <v>0.200606890006129</v>
      </c>
      <c r="L382" s="86" t="n">
        <v>227.218980769231</v>
      </c>
      <c r="M382" s="86" t="n">
        <v>0.645</v>
      </c>
      <c r="N382" s="0" t="n">
        <v>50</v>
      </c>
      <c r="O382" s="87" t="n">
        <f aca="false">SUM($L382:$N382)</f>
        <v>277.863980769231</v>
      </c>
      <c r="P382" s="62" t="n">
        <v>115</v>
      </c>
      <c r="Q382" s="0" t="n">
        <f aca="false">P382*120</f>
        <v>13800</v>
      </c>
      <c r="R382" s="0" t="n">
        <v>17</v>
      </c>
      <c r="S382" s="0" t="n">
        <v>184</v>
      </c>
      <c r="T382" s="87" t="n">
        <f aca="false">((3.5 * R382 + 2.4 * S382 - 7) * 10)/1000</f>
        <v>4.941</v>
      </c>
      <c r="V382" s="0" t="n">
        <f aca="false">W382/8</f>
        <v>0.525</v>
      </c>
      <c r="W382" s="0" t="n">
        <v>4.2</v>
      </c>
      <c r="X382" s="91" t="n">
        <f aca="false">E382/50</f>
        <v>0.203640066183022</v>
      </c>
      <c r="Y382" s="0" t="n">
        <v>0.78</v>
      </c>
      <c r="Z382" s="86" t="n">
        <v>4.13793103448276</v>
      </c>
      <c r="AA382" s="0" t="n">
        <v>51</v>
      </c>
      <c r="AB382" s="0" t="n">
        <v>16</v>
      </c>
    </row>
    <row r="383" customFormat="false" ht="15" hidden="false" customHeight="false" outlineLevel="0" collapsed="false">
      <c r="A383" s="14" t="n">
        <v>381</v>
      </c>
      <c r="B383" s="86" t="n">
        <v>3.2</v>
      </c>
      <c r="D383" s="0" t="n">
        <v>72</v>
      </c>
      <c r="E383" s="91" t="n">
        <v>72.2412858948889</v>
      </c>
      <c r="F383" s="0" t="n">
        <v>75607</v>
      </c>
      <c r="H383" s="0" t="n">
        <v>0.6</v>
      </c>
      <c r="I383" s="0" t="n">
        <v>61782</v>
      </c>
      <c r="J383" s="95" t="n">
        <f aca="false">(F383+E383*$G$3)*(H383) / I383</f>
        <v>1.01489282662868</v>
      </c>
      <c r="K383" s="0" t="n">
        <f aca="false">E383/I383*1000</f>
        <v>1.1692934170938</v>
      </c>
      <c r="L383" s="86" t="n">
        <v>302.813838780919</v>
      </c>
      <c r="M383" s="86" t="n">
        <v>0.645</v>
      </c>
      <c r="N383" s="0" t="n">
        <v>1893</v>
      </c>
      <c r="O383" s="87" t="n">
        <f aca="false">SUM($L383:$N383)</f>
        <v>2196.45883878092</v>
      </c>
      <c r="P383" s="62" t="n">
        <v>125</v>
      </c>
      <c r="Q383" s="0" t="n">
        <f aca="false">P383*120</f>
        <v>15000</v>
      </c>
      <c r="R383" s="0" t="n">
        <v>17</v>
      </c>
      <c r="S383" s="0" t="n">
        <v>196</v>
      </c>
      <c r="T383" s="87" t="n">
        <f aca="false">((3.5 * R383 + 2.4 * S383 - 7) * 10)/1000</f>
        <v>5.229</v>
      </c>
      <c r="V383" s="0" t="n">
        <f aca="false">W383/8</f>
        <v>0.65</v>
      </c>
      <c r="W383" s="0" t="n">
        <v>5.2</v>
      </c>
      <c r="X383" s="91" t="n">
        <f aca="false">E383/50</f>
        <v>1.44482571789778</v>
      </c>
      <c r="Y383" s="0" t="n">
        <v>0.583</v>
      </c>
      <c r="Z383" s="86" t="n">
        <v>3.2</v>
      </c>
      <c r="AA383" s="0" t="n">
        <v>51</v>
      </c>
      <c r="AB383" s="0" t="n">
        <v>22</v>
      </c>
    </row>
    <row r="384" customFormat="false" ht="15" hidden="false" customHeight="false" outlineLevel="0" collapsed="false">
      <c r="A384" s="14" t="n">
        <v>382</v>
      </c>
      <c r="B384" s="86" t="n">
        <v>4.07142857142857</v>
      </c>
      <c r="D384" s="0" t="n">
        <v>47</v>
      </c>
      <c r="E384" s="91" t="n">
        <v>39.6029592679351</v>
      </c>
      <c r="F384" s="0" t="n">
        <v>84203</v>
      </c>
      <c r="H384" s="0" t="n">
        <v>0.6</v>
      </c>
      <c r="I384" s="0" t="n">
        <v>59407</v>
      </c>
      <c r="J384" s="95" t="n">
        <f aca="false">(F384+E384*$G$3)*(H384) / I384</f>
        <v>1.01042823613891</v>
      </c>
      <c r="K384" s="0" t="n">
        <f aca="false">E384/I384*1000</f>
        <v>0.666637925967228</v>
      </c>
      <c r="L384" s="86" t="n">
        <v>85.2322688160564</v>
      </c>
      <c r="M384" s="86" t="n">
        <v>0.645</v>
      </c>
      <c r="N384" s="0" t="n">
        <v>93</v>
      </c>
      <c r="O384" s="87" t="n">
        <f aca="false">SUM($L384:$N384)</f>
        <v>178.877268816056</v>
      </c>
      <c r="P384" s="62" t="n">
        <v>125</v>
      </c>
      <c r="Q384" s="0" t="n">
        <f aca="false">P384*120</f>
        <v>15000</v>
      </c>
      <c r="R384" s="0" t="n">
        <v>19</v>
      </c>
      <c r="S384" s="0" t="n">
        <v>194</v>
      </c>
      <c r="T384" s="87" t="n">
        <f aca="false">((3.5 * R384 + 2.4 * S384 - 7) * 10)/1000</f>
        <v>5.251</v>
      </c>
      <c r="V384" s="0" t="n">
        <f aca="false">W384/8</f>
        <v>0.8125</v>
      </c>
      <c r="W384" s="0" t="n">
        <v>6.5</v>
      </c>
      <c r="X384" s="91" t="n">
        <f aca="false">E384/50</f>
        <v>0.792059185358702</v>
      </c>
      <c r="Y384" s="0" t="n">
        <v>0.689</v>
      </c>
      <c r="Z384" s="86" t="n">
        <v>4.07142857142857</v>
      </c>
      <c r="AA384" s="0" t="n">
        <v>59</v>
      </c>
      <c r="AB384" s="0" t="n">
        <v>19</v>
      </c>
    </row>
    <row r="385" customFormat="false" ht="15" hidden="false" customHeight="false" outlineLevel="0" collapsed="false">
      <c r="A385" s="14" t="n">
        <v>383</v>
      </c>
      <c r="B385" s="86" t="n">
        <v>18.5454545454545</v>
      </c>
      <c r="D385" s="0" t="n">
        <v>29</v>
      </c>
      <c r="E385" s="91" t="n">
        <v>7.23639557631653</v>
      </c>
      <c r="F385" s="0" t="n">
        <v>77804</v>
      </c>
      <c r="H385" s="0" t="n">
        <v>0.8</v>
      </c>
      <c r="I385" s="0" t="n">
        <v>55768</v>
      </c>
      <c r="J385" s="95" t="n">
        <f aca="false">(F385+E385*$G$3)*(H385) / I385</f>
        <v>1.15763245202305</v>
      </c>
      <c r="K385" s="0" t="n">
        <f aca="false">E385/I385*1000</f>
        <v>0.129758922254994</v>
      </c>
      <c r="L385" s="86" t="n">
        <v>75.8252509499924</v>
      </c>
      <c r="M385" s="86" t="n">
        <v>0.645</v>
      </c>
      <c r="N385" s="0" t="n">
        <v>395</v>
      </c>
      <c r="O385" s="87" t="n">
        <f aca="false">SUM($L385:$N385)</f>
        <v>471.470250949992</v>
      </c>
      <c r="P385" s="62" t="n">
        <v>118</v>
      </c>
      <c r="Q385" s="0" t="n">
        <f aca="false">P385*120</f>
        <v>14160</v>
      </c>
      <c r="R385" s="0" t="n">
        <v>17</v>
      </c>
      <c r="S385" s="0" t="n">
        <v>174</v>
      </c>
      <c r="T385" s="87" t="n">
        <f aca="false">((3.5 * R385 + 2.4 * S385 - 7) * 10)/1000</f>
        <v>4.701</v>
      </c>
      <c r="V385" s="0" t="n">
        <f aca="false">W385/8</f>
        <v>0.5375</v>
      </c>
      <c r="W385" s="0" t="n">
        <v>4.3</v>
      </c>
      <c r="X385" s="91" t="n">
        <f aca="false">E385/50</f>
        <v>0.144727911526331</v>
      </c>
      <c r="Y385" s="0" t="n">
        <v>0.546</v>
      </c>
      <c r="Z385" s="86" t="n">
        <v>18.5454545454545</v>
      </c>
      <c r="AA385" s="0" t="n">
        <v>49</v>
      </c>
      <c r="AB385" s="0" t="n">
        <v>22</v>
      </c>
    </row>
    <row r="386" customFormat="false" ht="15" hidden="false" customHeight="false" outlineLevel="0" collapsed="false">
      <c r="A386" s="14" t="n">
        <v>384</v>
      </c>
      <c r="B386" s="86" t="n">
        <v>2.22222222222222</v>
      </c>
      <c r="D386" s="0" t="n">
        <v>36</v>
      </c>
      <c r="E386" s="91" t="n">
        <v>85.0340136054422</v>
      </c>
      <c r="F386" s="0" t="n">
        <v>82670</v>
      </c>
      <c r="H386" s="0" t="n">
        <v>0.5</v>
      </c>
      <c r="I386" s="0" t="n">
        <v>64051</v>
      </c>
      <c r="J386" s="95" t="n">
        <f aca="false">(F386+E386*$G$3)*(H386) / I386</f>
        <v>0.910864822111886</v>
      </c>
      <c r="K386" s="0" t="n">
        <f aca="false">E386/I386*1000</f>
        <v>1.32759853250444</v>
      </c>
      <c r="L386" s="86" t="n">
        <v>1293.88411598441</v>
      </c>
      <c r="M386" s="86" t="n">
        <v>0.645</v>
      </c>
      <c r="N386" s="0" t="n">
        <v>51</v>
      </c>
      <c r="O386" s="87" t="n">
        <f aca="false">SUM($L386:$N386)</f>
        <v>1345.52911598441</v>
      </c>
      <c r="P386" s="62" t="n">
        <v>115</v>
      </c>
      <c r="Q386" s="0" t="n">
        <f aca="false">P386*120</f>
        <v>13800</v>
      </c>
      <c r="R386" s="0" t="n">
        <v>19</v>
      </c>
      <c r="S386" s="0" t="n">
        <v>173</v>
      </c>
      <c r="T386" s="87" t="n">
        <f aca="false">((3.5 * R386 + 2.4 * S386 - 7) * 10)/1000</f>
        <v>4.747</v>
      </c>
      <c r="V386" s="0" t="n">
        <f aca="false">W386/8</f>
        <v>0.8875</v>
      </c>
      <c r="W386" s="0" t="n">
        <v>7.1</v>
      </c>
      <c r="X386" s="91" t="n">
        <f aca="false">E386/50</f>
        <v>1.70068027210884</v>
      </c>
      <c r="Y386" s="0" t="n">
        <v>0.759</v>
      </c>
      <c r="Z386" s="86" t="n">
        <v>2.22222222222222</v>
      </c>
      <c r="AA386" s="0" t="n">
        <v>59</v>
      </c>
      <c r="AB386" s="0" t="n">
        <v>18</v>
      </c>
    </row>
    <row r="387" customFormat="false" ht="15" hidden="false" customHeight="false" outlineLevel="0" collapsed="false">
      <c r="A387" s="14" t="n">
        <v>385</v>
      </c>
      <c r="B387" s="86" t="n">
        <v>8.6</v>
      </c>
      <c r="D387" s="0" t="n">
        <v>53</v>
      </c>
      <c r="E387" s="91" t="n">
        <v>14.8297378214276</v>
      </c>
      <c r="F387" s="0" t="n">
        <v>80650</v>
      </c>
      <c r="H387" s="0" t="n">
        <v>0.5</v>
      </c>
      <c r="I387" s="0" t="n">
        <v>62782</v>
      </c>
      <c r="J387" s="95" t="n">
        <f aca="false">(F387+E387*$G$3)*(H387) / I387</f>
        <v>0.689543938776807</v>
      </c>
      <c r="K387" s="0" t="n">
        <f aca="false">E387/I387*1000</f>
        <v>0.23621002550775</v>
      </c>
      <c r="L387" s="86" t="n">
        <v>235.252599909788</v>
      </c>
      <c r="M387" s="86" t="n">
        <v>0.645</v>
      </c>
      <c r="N387" s="0" t="n">
        <v>85</v>
      </c>
      <c r="O387" s="87" t="n">
        <f aca="false">SUM($L387:$N387)</f>
        <v>320.897599909788</v>
      </c>
      <c r="P387" s="62" t="n">
        <v>121</v>
      </c>
      <c r="Q387" s="0" t="n">
        <f aca="false">P387*120</f>
        <v>14520</v>
      </c>
      <c r="R387" s="0" t="n">
        <v>16</v>
      </c>
      <c r="S387" s="0" t="n">
        <v>198</v>
      </c>
      <c r="T387" s="87" t="n">
        <f aca="false">((3.5 * R387 + 2.4 * S387 - 7) * 10)/1000</f>
        <v>5.242</v>
      </c>
      <c r="V387" s="0" t="n">
        <f aca="false">W387/8</f>
        <v>0.8</v>
      </c>
      <c r="W387" s="0" t="n">
        <v>6.4</v>
      </c>
      <c r="X387" s="91" t="n">
        <f aca="false">E387/50</f>
        <v>0.296594756428551</v>
      </c>
      <c r="Y387" s="0" t="n">
        <v>0.69</v>
      </c>
      <c r="Z387" s="86" t="n">
        <v>8.6</v>
      </c>
      <c r="AA387" s="0" t="n">
        <v>41</v>
      </c>
      <c r="AB387" s="0" t="n">
        <v>16</v>
      </c>
    </row>
    <row r="388" customFormat="false" ht="15" hidden="false" customHeight="false" outlineLevel="0" collapsed="false">
      <c r="A388" s="14" t="n">
        <v>386</v>
      </c>
      <c r="B388" s="86" t="n">
        <v>11.76</v>
      </c>
      <c r="D388" s="0" t="n">
        <v>52</v>
      </c>
      <c r="E388" s="91" t="n">
        <v>16.6829753444874</v>
      </c>
      <c r="F388" s="0" t="n">
        <v>82776</v>
      </c>
      <c r="H388" s="0" t="n">
        <v>0.7</v>
      </c>
      <c r="I388" s="0" t="n">
        <v>42549</v>
      </c>
      <c r="J388" s="95" t="n">
        <f aca="false">(F388+E388*$G$3)*(H388) / I388</f>
        <v>1.47158412880341</v>
      </c>
      <c r="K388" s="0" t="n">
        <f aca="false">E388/I388*1000</f>
        <v>0.392088541316774</v>
      </c>
      <c r="L388" s="86" t="n">
        <v>142.378601590984</v>
      </c>
      <c r="M388" s="86" t="n">
        <v>0.645</v>
      </c>
      <c r="N388" s="0" t="n">
        <v>1893</v>
      </c>
      <c r="O388" s="87" t="n">
        <f aca="false">SUM($L388:$N388)</f>
        <v>2036.02360159098</v>
      </c>
      <c r="P388" s="62" t="n">
        <v>123</v>
      </c>
      <c r="Q388" s="0" t="n">
        <f aca="false">P388*120</f>
        <v>14760</v>
      </c>
      <c r="R388" s="0" t="n">
        <v>16</v>
      </c>
      <c r="S388" s="0" t="n">
        <v>188</v>
      </c>
      <c r="T388" s="87" t="n">
        <f aca="false">((3.5 * R388 + 2.4 * S388 - 7) * 10)/1000</f>
        <v>5.002</v>
      </c>
      <c r="V388" s="0" t="n">
        <f aca="false">W388/8</f>
        <v>0.6875</v>
      </c>
      <c r="W388" s="0" t="n">
        <v>5.5</v>
      </c>
      <c r="X388" s="91" t="n">
        <f aca="false">E388/50</f>
        <v>0.333659506889748</v>
      </c>
      <c r="Y388" s="0" t="n">
        <v>0.533</v>
      </c>
      <c r="Z388" s="86" t="n">
        <v>11.76</v>
      </c>
      <c r="AA388" s="0" t="n">
        <v>53</v>
      </c>
      <c r="AB388" s="0" t="n">
        <v>23</v>
      </c>
    </row>
    <row r="389" customFormat="false" ht="15" hidden="false" customHeight="false" outlineLevel="0" collapsed="false">
      <c r="A389" s="14" t="n">
        <v>387</v>
      </c>
      <c r="B389" s="86" t="n">
        <v>8.03571428571429</v>
      </c>
      <c r="D389" s="0" t="n">
        <v>38</v>
      </c>
      <c r="E389" s="91" t="n">
        <v>11.329755515802</v>
      </c>
      <c r="F389" s="0" t="n">
        <v>83816</v>
      </c>
      <c r="H389" s="0" t="n">
        <v>0.5</v>
      </c>
      <c r="I389" s="0" t="n">
        <v>61024</v>
      </c>
      <c r="J389" s="95" t="n">
        <f aca="false">(F389+E389*$G$3)*(H389) / I389</f>
        <v>0.723878328250531</v>
      </c>
      <c r="K389" s="0" t="n">
        <f aca="false">E389/I389*1000</f>
        <v>0.185660650167181</v>
      </c>
      <c r="L389" s="86" t="n">
        <v>89.1426077097506</v>
      </c>
      <c r="M389" s="86" t="n">
        <v>0.645</v>
      </c>
      <c r="N389" s="0" t="n">
        <v>1893</v>
      </c>
      <c r="O389" s="87" t="n">
        <f aca="false">SUM($L389:$N389)</f>
        <v>1982.78760770975</v>
      </c>
      <c r="P389" s="62" t="n">
        <v>122</v>
      </c>
      <c r="Q389" s="0" t="n">
        <f aca="false">P389*120</f>
        <v>14640</v>
      </c>
      <c r="R389" s="0" t="n">
        <v>19</v>
      </c>
      <c r="S389" s="0" t="n">
        <v>165</v>
      </c>
      <c r="T389" s="87" t="n">
        <f aca="false">((3.5 * R389 + 2.4 * S389 - 7) * 10)/1000</f>
        <v>4.555</v>
      </c>
      <c r="V389" s="0" t="n">
        <f aca="false">W389/8</f>
        <v>0.8375</v>
      </c>
      <c r="W389" s="0" t="n">
        <v>6.7</v>
      </c>
      <c r="X389" s="91" t="n">
        <f aca="false">E389/50</f>
        <v>0.226595110316041</v>
      </c>
      <c r="Y389" s="0" t="n">
        <v>0.6</v>
      </c>
      <c r="Z389" s="86" t="n">
        <v>8.03571428571429</v>
      </c>
      <c r="AA389" s="0" t="n">
        <v>40</v>
      </c>
      <c r="AB389" s="0" t="n">
        <v>20</v>
      </c>
    </row>
    <row r="390" customFormat="false" ht="15" hidden="false" customHeight="false" outlineLevel="0" collapsed="false">
      <c r="A390" s="14" t="n">
        <v>388</v>
      </c>
      <c r="B390" s="86" t="n">
        <v>12.48</v>
      </c>
      <c r="D390" s="0" t="n">
        <v>44</v>
      </c>
      <c r="E390" s="91" t="n">
        <v>18.7272293915353</v>
      </c>
      <c r="F390" s="0" t="n">
        <v>82467</v>
      </c>
      <c r="H390" s="0" t="n">
        <v>0.8</v>
      </c>
      <c r="I390" s="0" t="n">
        <v>57862</v>
      </c>
      <c r="J390" s="95" t="n">
        <f aca="false">(F390+E390*$G$3)*(H390) / I390</f>
        <v>1.24375779277058</v>
      </c>
      <c r="K390" s="0" t="n">
        <f aca="false">E390/I390*1000</f>
        <v>0.323653337104409</v>
      </c>
      <c r="L390" s="86" t="n">
        <v>1698.91197481053</v>
      </c>
      <c r="M390" s="86" t="n">
        <v>0.645</v>
      </c>
      <c r="N390" s="0" t="n">
        <v>1893</v>
      </c>
      <c r="O390" s="87" t="n">
        <f aca="false">SUM($L390:$N390)</f>
        <v>3592.55697481053</v>
      </c>
      <c r="P390" s="62" t="n">
        <v>119</v>
      </c>
      <c r="Q390" s="0" t="n">
        <f aca="false">P390*120</f>
        <v>14280</v>
      </c>
      <c r="R390" s="0" t="n">
        <v>17</v>
      </c>
      <c r="S390" s="0" t="n">
        <v>171</v>
      </c>
      <c r="T390" s="87" t="n">
        <f aca="false">((3.5 * R390 + 2.4 * S390 - 7) * 10)/1000</f>
        <v>4.629</v>
      </c>
      <c r="V390" s="0" t="n">
        <f aca="false">W390/8</f>
        <v>0.7375</v>
      </c>
      <c r="W390" s="0" t="n">
        <v>5.9</v>
      </c>
      <c r="X390" s="91" t="n">
        <f aca="false">E390/50</f>
        <v>0.374544587830706</v>
      </c>
      <c r="Y390" s="0" t="n">
        <v>1.168</v>
      </c>
      <c r="Z390" s="86" t="n">
        <v>12.48</v>
      </c>
      <c r="AA390" s="0" t="n">
        <v>48</v>
      </c>
      <c r="AB390" s="0" t="n">
        <v>19</v>
      </c>
    </row>
    <row r="391" customFormat="false" ht="15" hidden="false" customHeight="false" outlineLevel="0" collapsed="false">
      <c r="A391" s="14" t="n">
        <v>389</v>
      </c>
      <c r="B391" s="86" t="n">
        <v>16.3478260869565</v>
      </c>
      <c r="D391" s="0" t="n">
        <v>65</v>
      </c>
      <c r="E391" s="91" t="n">
        <v>20.6768651327614</v>
      </c>
      <c r="F391" s="0" t="n">
        <v>80453</v>
      </c>
      <c r="H391" s="0" t="n">
        <v>0.8</v>
      </c>
      <c r="I391" s="0" t="n">
        <v>48755</v>
      </c>
      <c r="J391" s="95" t="n">
        <f aca="false">(F391+E391*$G$3)*(H391) / I391</f>
        <v>1.45583010650156</v>
      </c>
      <c r="K391" s="0" t="n">
        <f aca="false">E391/I391*1000</f>
        <v>0.424097326074482</v>
      </c>
      <c r="L391" s="86" t="n">
        <v>191.539825831133</v>
      </c>
      <c r="M391" s="86" t="n">
        <v>0.645</v>
      </c>
      <c r="N391" s="0" t="n">
        <v>82</v>
      </c>
      <c r="O391" s="87" t="n">
        <f aca="false">SUM($L391:$N391)</f>
        <v>274.184825831133</v>
      </c>
      <c r="P391" s="62" t="n">
        <v>124</v>
      </c>
      <c r="Q391" s="0" t="n">
        <f aca="false">P391*120</f>
        <v>14880</v>
      </c>
      <c r="R391" s="0" t="n">
        <v>21</v>
      </c>
      <c r="S391" s="0" t="n">
        <v>190</v>
      </c>
      <c r="T391" s="87" t="n">
        <f aca="false">((3.5 * R391 + 2.4 * S391 - 7) * 10)/1000</f>
        <v>5.225</v>
      </c>
      <c r="V391" s="0" t="n">
        <f aca="false">W391/8</f>
        <v>0.85</v>
      </c>
      <c r="W391" s="0" t="n">
        <v>6.8</v>
      </c>
      <c r="X391" s="91" t="n">
        <f aca="false">E391/50</f>
        <v>0.413537302655228</v>
      </c>
      <c r="Y391" s="0" t="n">
        <v>0.819</v>
      </c>
      <c r="Z391" s="86" t="n">
        <v>16.3478260869565</v>
      </c>
      <c r="AA391" s="0" t="n">
        <v>59</v>
      </c>
      <c r="AB391" s="0" t="n">
        <v>23</v>
      </c>
    </row>
    <row r="392" customFormat="false" ht="15" hidden="false" customHeight="false" outlineLevel="0" collapsed="false">
      <c r="A392" s="14" t="n">
        <v>390</v>
      </c>
      <c r="B392" s="86" t="n">
        <v>5.79310344827586</v>
      </c>
      <c r="D392" s="0" t="n">
        <v>51</v>
      </c>
      <c r="E392" s="91" t="n">
        <v>32.3871213564489</v>
      </c>
      <c r="F392" s="0" t="n">
        <v>83218</v>
      </c>
      <c r="H392" s="0" t="n">
        <v>0.7</v>
      </c>
      <c r="I392" s="0" t="n">
        <v>50333</v>
      </c>
      <c r="J392" s="95" t="n">
        <f aca="false">(F392+E392*$G$3)*(H392) / I392</f>
        <v>1.33751204934746</v>
      </c>
      <c r="K392" s="0" t="n">
        <f aca="false">E392/I392*1000</f>
        <v>0.643457003485762</v>
      </c>
      <c r="L392" s="86" t="n">
        <v>442.482117458867</v>
      </c>
      <c r="M392" s="86" t="n">
        <v>0.645</v>
      </c>
      <c r="N392" s="0" t="n">
        <v>246</v>
      </c>
      <c r="O392" s="87" t="n">
        <f aca="false">SUM($L392:$N392)</f>
        <v>689.127117458867</v>
      </c>
      <c r="P392" s="62" t="n">
        <v>124</v>
      </c>
      <c r="Q392" s="0" t="n">
        <f aca="false">P392*120</f>
        <v>14880</v>
      </c>
      <c r="R392" s="0" t="n">
        <v>17</v>
      </c>
      <c r="S392" s="0" t="n">
        <v>171</v>
      </c>
      <c r="T392" s="87" t="n">
        <f aca="false">((3.5 * R392 + 2.4 * S392 - 7) * 10)/1000</f>
        <v>4.629</v>
      </c>
      <c r="V392" s="0" t="n">
        <f aca="false">W392/8</f>
        <v>0.475</v>
      </c>
      <c r="W392" s="0" t="n">
        <v>3.8</v>
      </c>
      <c r="X392" s="91" t="n">
        <f aca="false">E392/50</f>
        <v>0.647742427128977</v>
      </c>
      <c r="Y392" s="0" t="n">
        <v>0.59</v>
      </c>
      <c r="Z392" s="86" t="n">
        <v>5.79310344827586</v>
      </c>
      <c r="AA392" s="0" t="n">
        <v>48</v>
      </c>
      <c r="AB392" s="0" t="n">
        <v>25</v>
      </c>
    </row>
    <row r="393" customFormat="false" ht="15" hidden="false" customHeight="false" outlineLevel="0" collapsed="false">
      <c r="A393" s="14" t="n">
        <v>391</v>
      </c>
      <c r="B393" s="86" t="n">
        <v>4.75</v>
      </c>
      <c r="D393" s="0" t="n">
        <v>85</v>
      </c>
      <c r="E393" s="91" t="n">
        <v>69.9151148252945</v>
      </c>
      <c r="F393" s="0" t="n">
        <v>78958</v>
      </c>
      <c r="H393" s="0" t="n">
        <v>0.7</v>
      </c>
      <c r="I393" s="0" t="n">
        <v>52793</v>
      </c>
      <c r="J393" s="95" t="n">
        <f aca="false">(F393+E393*$G$3)*(H393) / I393</f>
        <v>1.41774159739137</v>
      </c>
      <c r="K393" s="0" t="n">
        <f aca="false">E393/I393*1000</f>
        <v>1.3243254754474</v>
      </c>
      <c r="L393" s="86" t="n">
        <v>1136.08956707925</v>
      </c>
      <c r="M393" s="86" t="n">
        <v>0.645</v>
      </c>
      <c r="N393" s="0" t="n">
        <v>63</v>
      </c>
      <c r="O393" s="87" t="n">
        <f aca="false">SUM($L393:$N393)</f>
        <v>1199.73456707925</v>
      </c>
      <c r="P393" s="62" t="n">
        <v>121</v>
      </c>
      <c r="Q393" s="0" t="n">
        <f aca="false">P393*120</f>
        <v>14520</v>
      </c>
      <c r="R393" s="0" t="n">
        <v>21</v>
      </c>
      <c r="S393" s="0" t="n">
        <v>162</v>
      </c>
      <c r="T393" s="87" t="n">
        <f aca="false">((3.5 * R393 + 2.4 * S393 - 7) * 10)/1000</f>
        <v>4.553</v>
      </c>
      <c r="V393" s="0" t="n">
        <f aca="false">W393/8</f>
        <v>0.7375</v>
      </c>
      <c r="W393" s="0" t="n">
        <v>5.9</v>
      </c>
      <c r="X393" s="91" t="n">
        <f aca="false">E393/50</f>
        <v>1.39830229650589</v>
      </c>
      <c r="Y393" s="0" t="n">
        <v>0.564</v>
      </c>
      <c r="Z393" s="86" t="n">
        <v>4.75</v>
      </c>
      <c r="AA393" s="0" t="n">
        <v>58</v>
      </c>
      <c r="AB393" s="0" t="n">
        <v>24</v>
      </c>
    </row>
    <row r="394" customFormat="false" ht="15" hidden="false" customHeight="false" outlineLevel="0" collapsed="false">
      <c r="A394" s="14" t="n">
        <v>392</v>
      </c>
      <c r="B394" s="86" t="n">
        <v>1.85185185185185</v>
      </c>
      <c r="D394" s="0" t="n">
        <v>53</v>
      </c>
      <c r="E394" s="91" t="n">
        <v>93.3098591549296</v>
      </c>
      <c r="F394" s="0" t="n">
        <v>75954</v>
      </c>
      <c r="H394" s="0" t="n">
        <v>0.5</v>
      </c>
      <c r="I394" s="0" t="n">
        <v>42526</v>
      </c>
      <c r="J394" s="95" t="n">
        <f aca="false">(F394+E394*$G$3)*(H394) / I394</f>
        <v>1.33186690097789</v>
      </c>
      <c r="K394" s="0" t="n">
        <f aca="false">E394/I394*1000</f>
        <v>2.19418377357216</v>
      </c>
      <c r="L394" s="86" t="n">
        <v>1105.41442135289</v>
      </c>
      <c r="M394" s="86" t="n">
        <v>0.645</v>
      </c>
      <c r="N394" s="0" t="n">
        <v>396</v>
      </c>
      <c r="O394" s="87" t="n">
        <f aca="false">SUM($L394:$N394)</f>
        <v>1502.05942135289</v>
      </c>
      <c r="P394" s="62" t="n">
        <v>118</v>
      </c>
      <c r="Q394" s="0" t="n">
        <f aca="false">P394*120</f>
        <v>14160</v>
      </c>
      <c r="R394" s="0" t="n">
        <v>21</v>
      </c>
      <c r="S394" s="0" t="n">
        <v>173</v>
      </c>
      <c r="T394" s="87" t="n">
        <f aca="false">((3.5 * R394 + 2.4 * S394 - 7) * 10)/1000</f>
        <v>4.817</v>
      </c>
      <c r="V394" s="0" t="n">
        <f aca="false">W394/8</f>
        <v>0.7875</v>
      </c>
      <c r="W394" s="0" t="n">
        <v>6.3</v>
      </c>
      <c r="X394" s="91" t="n">
        <f aca="false">E394/50</f>
        <v>1.86619718309859</v>
      </c>
      <c r="Y394" s="0" t="n">
        <v>0.432</v>
      </c>
      <c r="Z394" s="86" t="n">
        <v>1.85185185185185</v>
      </c>
      <c r="AA394" s="0" t="n">
        <v>47</v>
      </c>
      <c r="AB394" s="0" t="n">
        <v>21</v>
      </c>
    </row>
    <row r="395" customFormat="false" ht="15" hidden="false" customHeight="false" outlineLevel="0" collapsed="false">
      <c r="A395" s="14" t="n">
        <v>393</v>
      </c>
      <c r="B395" s="86" t="n">
        <v>5.13333333333334</v>
      </c>
      <c r="D395" s="0" t="n">
        <v>-12</v>
      </c>
      <c r="E395" s="91" t="n">
        <v>-8.09716599190283</v>
      </c>
      <c r="F395" s="0" t="n">
        <v>76112</v>
      </c>
      <c r="H395" s="0" t="n">
        <v>0.7</v>
      </c>
      <c r="I395" s="0" t="n">
        <v>52112</v>
      </c>
      <c r="J395" s="95" t="n">
        <f aca="false">(F395+E395*$G$3)*(H395) / I395</f>
        <v>0.978876142198864</v>
      </c>
      <c r="K395" s="0" t="n">
        <f aca="false">E395/I395*1000</f>
        <v>-0.155380065856287</v>
      </c>
      <c r="L395" s="86" t="n">
        <v>1488.33532646352</v>
      </c>
      <c r="M395" s="86" t="n">
        <v>0.645</v>
      </c>
      <c r="N395" s="0" t="n">
        <v>264</v>
      </c>
      <c r="O395" s="87" t="n">
        <f aca="false">SUM($L395:$N395)</f>
        <v>1752.98032646352</v>
      </c>
      <c r="P395" s="62" t="n">
        <v>116</v>
      </c>
      <c r="Q395" s="0" t="n">
        <f aca="false">P395*120</f>
        <v>13920</v>
      </c>
      <c r="R395" s="0" t="n">
        <v>22</v>
      </c>
      <c r="S395" s="0" t="n">
        <v>188</v>
      </c>
      <c r="T395" s="87" t="n">
        <f aca="false">((3.5 * R395 + 2.4 * S395 - 7) * 10)/1000</f>
        <v>5.212</v>
      </c>
      <c r="V395" s="0" t="n">
        <f aca="false">W395/8</f>
        <v>0.7125</v>
      </c>
      <c r="W395" s="0" t="n">
        <v>5.7</v>
      </c>
      <c r="X395" s="91" t="n">
        <f aca="false">E395/50</f>
        <v>-0.161943319838057</v>
      </c>
      <c r="Y395" s="0" t="n">
        <v>0.64</v>
      </c>
      <c r="Z395" s="86" t="n">
        <v>5.13333333333334</v>
      </c>
      <c r="AA395" s="0" t="n">
        <v>63</v>
      </c>
      <c r="AB395" s="0" t="n">
        <v>25</v>
      </c>
    </row>
    <row r="396" customFormat="false" ht="15" hidden="false" customHeight="false" outlineLevel="0" collapsed="false">
      <c r="A396" s="14" t="n">
        <v>394</v>
      </c>
      <c r="B396" s="86" t="n">
        <v>7.33333333333334</v>
      </c>
      <c r="D396" s="0" t="n">
        <v>80</v>
      </c>
      <c r="E396" s="91" t="n">
        <v>84.9256900212314</v>
      </c>
      <c r="F396" s="0" t="n">
        <v>76467</v>
      </c>
      <c r="H396" s="0" t="n">
        <v>0.7</v>
      </c>
      <c r="I396" s="0" t="n">
        <v>40380</v>
      </c>
      <c r="J396" s="95" t="n">
        <f aca="false">(F396+E396*$G$3)*(H396) / I396</f>
        <v>1.91446491347065</v>
      </c>
      <c r="K396" s="0" t="n">
        <f aca="false">E396/I396*1000</f>
        <v>2.10316220954015</v>
      </c>
      <c r="L396" s="86" t="n">
        <v>1061.94475992232</v>
      </c>
      <c r="M396" s="86" t="n">
        <v>0.645</v>
      </c>
      <c r="N396" s="0" t="n">
        <v>85</v>
      </c>
      <c r="O396" s="87" t="n">
        <f aca="false">SUM($L396:$N396)</f>
        <v>1147.58975992232</v>
      </c>
      <c r="P396" s="62" t="n">
        <v>115</v>
      </c>
      <c r="Q396" s="0" t="n">
        <f aca="false">P396*120</f>
        <v>13800</v>
      </c>
      <c r="R396" s="0" t="n">
        <v>18</v>
      </c>
      <c r="S396" s="0" t="n">
        <v>181</v>
      </c>
      <c r="T396" s="87" t="n">
        <f aca="false">((3.5 * R396 + 2.4 * S396 - 7) * 10)/1000</f>
        <v>4.904</v>
      </c>
      <c r="V396" s="0" t="n">
        <f aca="false">W396/8</f>
        <v>0.7</v>
      </c>
      <c r="W396" s="0" t="n">
        <v>5.6</v>
      </c>
      <c r="X396" s="91" t="n">
        <f aca="false">E396/50</f>
        <v>1.69851380042463</v>
      </c>
      <c r="Y396" s="0" t="n">
        <v>1.258</v>
      </c>
      <c r="Z396" s="86" t="n">
        <v>7.33333333333334</v>
      </c>
      <c r="AA396" s="0" t="n">
        <v>42</v>
      </c>
      <c r="AB396" s="0" t="n">
        <v>22</v>
      </c>
    </row>
    <row r="397" customFormat="false" ht="15" hidden="false" customHeight="false" outlineLevel="0" collapsed="false">
      <c r="A397" s="14" t="n">
        <v>395</v>
      </c>
      <c r="B397" s="86" t="n">
        <v>8.64</v>
      </c>
      <c r="D397" s="0" t="n">
        <v>39</v>
      </c>
      <c r="E397" s="91" t="n">
        <v>14.6051005504999</v>
      </c>
      <c r="F397" s="0" t="n">
        <v>77254</v>
      </c>
      <c r="H397" s="0" t="n">
        <v>0.6</v>
      </c>
      <c r="I397" s="0" t="n">
        <v>56199</v>
      </c>
      <c r="J397" s="95" t="n">
        <f aca="false">(F397+E397*$G$3)*(H397) / I397</f>
        <v>0.887162122673357</v>
      </c>
      <c r="K397" s="0" t="n">
        <f aca="false">E397/I397*1000</f>
        <v>0.259881858227014</v>
      </c>
      <c r="L397" s="86" t="n">
        <v>257.147579976649</v>
      </c>
      <c r="M397" s="86" t="n">
        <v>0.645</v>
      </c>
      <c r="N397" s="0" t="n">
        <v>74</v>
      </c>
      <c r="O397" s="87" t="n">
        <f aca="false">SUM($L397:$N397)</f>
        <v>331.792579976649</v>
      </c>
      <c r="P397" s="62" t="n">
        <v>116</v>
      </c>
      <c r="Q397" s="0" t="n">
        <f aca="false">P397*120</f>
        <v>13920</v>
      </c>
      <c r="R397" s="0" t="n">
        <v>21</v>
      </c>
      <c r="S397" s="0" t="n">
        <v>191</v>
      </c>
      <c r="T397" s="87" t="n">
        <f aca="false">((3.5 * R397 + 2.4 * S397 - 7) * 10)/1000</f>
        <v>5.249</v>
      </c>
      <c r="V397" s="0" t="n">
        <f aca="false">W397/8</f>
        <v>0.6125</v>
      </c>
      <c r="W397" s="0" t="n">
        <v>4.9</v>
      </c>
      <c r="X397" s="91" t="n">
        <f aca="false">E397/50</f>
        <v>0.292102011009999</v>
      </c>
      <c r="Y397" s="0" t="n">
        <v>0.495</v>
      </c>
      <c r="Z397" s="86" t="n">
        <v>8.64</v>
      </c>
      <c r="AA397" s="0" t="n">
        <v>62</v>
      </c>
      <c r="AB397" s="0" t="n">
        <v>17</v>
      </c>
    </row>
    <row r="398" customFormat="false" ht="15" hidden="false" customHeight="false" outlineLevel="0" collapsed="false">
      <c r="A398" s="14" t="n">
        <v>396</v>
      </c>
      <c r="B398" s="86" t="n">
        <v>17.3793103448276</v>
      </c>
      <c r="D398" s="0" t="n">
        <v>78</v>
      </c>
      <c r="E398" s="91" t="n">
        <v>17.2419509930701</v>
      </c>
      <c r="F398" s="0" t="n">
        <v>77239</v>
      </c>
      <c r="H398" s="0" t="n">
        <v>0.8</v>
      </c>
      <c r="I398" s="0" t="n">
        <v>58357</v>
      </c>
      <c r="J398" s="95" t="n">
        <f aca="false">(F398+E398*$G$3)*(H398) / I398</f>
        <v>1.15339418266502</v>
      </c>
      <c r="K398" s="0" t="n">
        <f aca="false">E398/I398*1000</f>
        <v>0.295456431843139</v>
      </c>
      <c r="L398" s="86" t="n">
        <v>322.297331772053</v>
      </c>
      <c r="M398" s="86" t="n">
        <v>0.645</v>
      </c>
      <c r="N398" s="0" t="n">
        <v>54</v>
      </c>
      <c r="O398" s="87" t="n">
        <f aca="false">SUM($L398:$N398)</f>
        <v>376.942331772053</v>
      </c>
      <c r="P398" s="62" t="n">
        <v>122</v>
      </c>
      <c r="Q398" s="0" t="n">
        <f aca="false">P398*120</f>
        <v>14640</v>
      </c>
      <c r="R398" s="0" t="n">
        <v>21</v>
      </c>
      <c r="S398" s="0" t="n">
        <v>166</v>
      </c>
      <c r="T398" s="87" t="n">
        <f aca="false">((3.5 * R398 + 2.4 * S398 - 7) * 10)/1000</f>
        <v>4.649</v>
      </c>
      <c r="V398" s="0" t="n">
        <f aca="false">W398/8</f>
        <v>0.675</v>
      </c>
      <c r="W398" s="0" t="n">
        <v>5.4</v>
      </c>
      <c r="X398" s="91" t="n">
        <f aca="false">E398/50</f>
        <v>0.344839019861401</v>
      </c>
      <c r="Y398" s="0" t="n">
        <v>0.715</v>
      </c>
      <c r="Z398" s="86" t="n">
        <v>17.3793103448276</v>
      </c>
      <c r="AA398" s="0" t="n">
        <v>65</v>
      </c>
      <c r="AB398" s="0" t="n">
        <v>18</v>
      </c>
    </row>
    <row r="399" customFormat="false" ht="15" hidden="false" customHeight="false" outlineLevel="0" collapsed="false">
      <c r="A399" s="14" t="n">
        <v>397</v>
      </c>
      <c r="B399" s="86" t="n">
        <v>3.63636363636364</v>
      </c>
      <c r="D399" s="0" t="n">
        <v>66</v>
      </c>
      <c r="E399" s="91" t="n">
        <v>81.7610842015287</v>
      </c>
      <c r="F399" s="0" t="n">
        <v>78922</v>
      </c>
      <c r="H399" s="0" t="n">
        <v>0.5</v>
      </c>
      <c r="I399" s="0" t="n">
        <v>52639</v>
      </c>
      <c r="J399" s="95" t="n">
        <f aca="false">(F399+E399*$G$3)*(H399) / I399</f>
        <v>1.06030161743775</v>
      </c>
      <c r="K399" s="0" t="n">
        <f aca="false">E399/I399*1000</f>
        <v>1.55324159276447</v>
      </c>
      <c r="L399" s="86" t="n">
        <v>1739.45982536991</v>
      </c>
      <c r="M399" s="86" t="n">
        <v>0.645</v>
      </c>
      <c r="N399" s="0" t="n">
        <v>221</v>
      </c>
      <c r="O399" s="87" t="n">
        <f aca="false">SUM($L399:$N399)</f>
        <v>1961.10482536991</v>
      </c>
      <c r="P399" s="62" t="n">
        <v>114</v>
      </c>
      <c r="Q399" s="0" t="n">
        <f aca="false">P399*120</f>
        <v>13680</v>
      </c>
      <c r="R399" s="0" t="n">
        <v>19</v>
      </c>
      <c r="S399" s="0" t="n">
        <v>182</v>
      </c>
      <c r="T399" s="87" t="n">
        <f aca="false">((3.5 * R399 + 2.4 * S399 - 7) * 10)/1000</f>
        <v>4.963</v>
      </c>
      <c r="V399" s="0" t="n">
        <f aca="false">W399/8</f>
        <v>0.5125</v>
      </c>
      <c r="W399" s="0" t="n">
        <v>4.1</v>
      </c>
      <c r="X399" s="91" t="n">
        <f aca="false">E399/50</f>
        <v>1.63522168403057</v>
      </c>
      <c r="Y399" s="0" t="n">
        <v>0.693</v>
      </c>
      <c r="Z399" s="86" t="n">
        <v>3.63636363636364</v>
      </c>
      <c r="AA399" s="0" t="n">
        <v>64</v>
      </c>
      <c r="AB399" s="0" t="n">
        <v>23</v>
      </c>
    </row>
    <row r="400" customFormat="false" ht="15" hidden="false" customHeight="false" outlineLevel="0" collapsed="false">
      <c r="A400" s="14" t="n">
        <v>398</v>
      </c>
      <c r="B400" s="86" t="n">
        <v>4.56</v>
      </c>
      <c r="D400" s="0" t="n">
        <v>66</v>
      </c>
      <c r="E400" s="91" t="n">
        <v>82.2368421052632</v>
      </c>
      <c r="F400" s="0" t="n">
        <v>81421</v>
      </c>
      <c r="H400" s="0" t="n">
        <v>0.6</v>
      </c>
      <c r="I400" s="0" t="n">
        <v>57297</v>
      </c>
      <c r="J400" s="95" t="n">
        <f aca="false">(F400+E400*$G$3)*(H400) / I400</f>
        <v>1.19708609709519</v>
      </c>
      <c r="K400" s="0" t="n">
        <f aca="false">E400/I400*1000</f>
        <v>1.43527308768807</v>
      </c>
      <c r="L400" s="86" t="n">
        <v>1029.47566005008</v>
      </c>
      <c r="M400" s="86" t="n">
        <v>0.645</v>
      </c>
      <c r="N400" s="0" t="n">
        <v>1893</v>
      </c>
      <c r="O400" s="87" t="n">
        <f aca="false">SUM($L400:$N400)</f>
        <v>2923.12066005008</v>
      </c>
      <c r="P400" s="62" t="n">
        <v>115</v>
      </c>
      <c r="Q400" s="0" t="n">
        <f aca="false">P400*120</f>
        <v>13800</v>
      </c>
      <c r="R400" s="0" t="n">
        <v>22</v>
      </c>
      <c r="S400" s="0" t="n">
        <v>189</v>
      </c>
      <c r="T400" s="87" t="n">
        <f aca="false">((3.5 * R400 + 2.4 * S400 - 7) * 10)/1000</f>
        <v>5.236</v>
      </c>
      <c r="V400" s="0" t="n">
        <f aca="false">W400/8</f>
        <v>0.9875</v>
      </c>
      <c r="W400" s="0" t="n">
        <v>7.9</v>
      </c>
      <c r="X400" s="91" t="n">
        <f aca="false">E400/50</f>
        <v>1.64473684210526</v>
      </c>
      <c r="Y400" s="0" t="n">
        <v>0.988</v>
      </c>
      <c r="Z400" s="86" t="n">
        <v>4.56</v>
      </c>
      <c r="AA400" s="0" t="n">
        <v>54</v>
      </c>
      <c r="AB400" s="0" t="n">
        <v>25</v>
      </c>
    </row>
    <row r="401" customFormat="false" ht="15" hidden="false" customHeight="false" outlineLevel="0" collapsed="false">
      <c r="A401" s="14" t="n">
        <v>399</v>
      </c>
      <c r="B401" s="86" t="n">
        <v>3.84615384615385</v>
      </c>
      <c r="D401" s="0" t="n">
        <v>89</v>
      </c>
      <c r="E401" s="91" t="n">
        <v>70.2335858585859</v>
      </c>
      <c r="F401" s="0" t="n">
        <v>76377</v>
      </c>
      <c r="H401" s="0" t="n">
        <v>0.5</v>
      </c>
      <c r="I401" s="0" t="n">
        <v>44227</v>
      </c>
      <c r="J401" s="95" t="n">
        <f aca="false">(F401+E401*$G$3)*(H401) / I401</f>
        <v>1.18107077513096</v>
      </c>
      <c r="K401" s="0" t="n">
        <f aca="false">E401/I401*1000</f>
        <v>1.58802509459348</v>
      </c>
      <c r="L401" s="86" t="n">
        <v>295.061683673469</v>
      </c>
      <c r="M401" s="86" t="n">
        <v>0.645</v>
      </c>
      <c r="N401" s="0" t="n">
        <v>1893</v>
      </c>
      <c r="O401" s="87" t="n">
        <f aca="false">SUM($L401:$N401)</f>
        <v>2188.70668367347</v>
      </c>
      <c r="P401" s="62" t="n">
        <v>120</v>
      </c>
      <c r="Q401" s="0" t="n">
        <f aca="false">P401*120</f>
        <v>14400</v>
      </c>
      <c r="R401" s="0" t="n">
        <v>18</v>
      </c>
      <c r="S401" s="0" t="n">
        <v>187</v>
      </c>
      <c r="T401" s="87" t="n">
        <f aca="false">((3.5 * R401 + 2.4 * S401 - 7) * 10)/1000</f>
        <v>5.048</v>
      </c>
      <c r="V401" s="0" t="n">
        <f aca="false">W401/8</f>
        <v>0.7875</v>
      </c>
      <c r="W401" s="0" t="n">
        <v>6.3</v>
      </c>
      <c r="X401" s="91" t="n">
        <f aca="false">E401/50</f>
        <v>1.40467171717172</v>
      </c>
      <c r="Y401" s="0" t="n">
        <v>0.72</v>
      </c>
      <c r="Z401" s="86" t="n">
        <v>3.84615384615385</v>
      </c>
      <c r="AA401" s="0" t="n">
        <v>56</v>
      </c>
      <c r="AB401" s="0" t="n">
        <v>19</v>
      </c>
    </row>
    <row r="402" customFormat="false" ht="15" hidden="false" customHeight="false" outlineLevel="0" collapsed="false">
      <c r="A402" s="14" t="n">
        <v>400</v>
      </c>
      <c r="B402" s="86" t="n">
        <v>5.38461538461538</v>
      </c>
      <c r="D402" s="0" t="n">
        <v>99</v>
      </c>
      <c r="E402" s="91" t="n">
        <v>85.7298729639155</v>
      </c>
      <c r="F402" s="0" t="n">
        <v>77262</v>
      </c>
      <c r="H402" s="0" t="n">
        <v>0.7</v>
      </c>
      <c r="I402" s="0" t="n">
        <v>62207</v>
      </c>
      <c r="J402" s="95" t="n">
        <f aca="false">(F402+E402*$G$3)*(H402) / I402</f>
        <v>1.25528902583144</v>
      </c>
      <c r="K402" s="0" t="n">
        <f aca="false">E402/I402*1000</f>
        <v>1.37813868156181</v>
      </c>
      <c r="L402" s="86" t="n">
        <v>405.043624744376</v>
      </c>
      <c r="M402" s="86" t="n">
        <v>0.645</v>
      </c>
      <c r="N402" s="0" t="n">
        <v>77</v>
      </c>
      <c r="O402" s="87" t="n">
        <f aca="false">SUM($L402:$N402)</f>
        <v>482.688624744376</v>
      </c>
      <c r="P402" s="62" t="n">
        <v>115</v>
      </c>
      <c r="Q402" s="0" t="n">
        <f aca="false">P402*120</f>
        <v>13800</v>
      </c>
      <c r="R402" s="0" t="n">
        <v>22</v>
      </c>
      <c r="S402" s="0" t="n">
        <v>180</v>
      </c>
      <c r="T402" s="87" t="n">
        <f aca="false">((3.5 * R402 + 2.4 * S402 - 7) * 10)/1000</f>
        <v>5.02</v>
      </c>
      <c r="V402" s="0" t="n">
        <f aca="false">W402/8</f>
        <v>0.45</v>
      </c>
      <c r="W402" s="0" t="n">
        <v>3.6</v>
      </c>
      <c r="X402" s="91" t="n">
        <f aca="false">E402/50</f>
        <v>1.71459745927831</v>
      </c>
      <c r="Y402" s="0" t="n">
        <v>0.731</v>
      </c>
      <c r="Z402" s="86" t="n">
        <v>5.38461538461538</v>
      </c>
      <c r="AA402" s="0" t="n">
        <v>60</v>
      </c>
      <c r="AB402" s="0" t="n">
        <v>24</v>
      </c>
    </row>
    <row r="403" customFormat="false" ht="15" hidden="false" customHeight="false" outlineLevel="0" collapsed="false">
      <c r="A403" s="14" t="n">
        <v>401</v>
      </c>
      <c r="B403" s="86" t="n">
        <v>6.13333333333334</v>
      </c>
      <c r="D403" s="0" t="n">
        <v>-7</v>
      </c>
      <c r="E403" s="91" t="n">
        <v>-5.37139349294046</v>
      </c>
      <c r="F403" s="0" t="n">
        <v>81993</v>
      </c>
      <c r="H403" s="0" t="n">
        <v>0.8</v>
      </c>
      <c r="I403" s="0" t="n">
        <v>41928</v>
      </c>
      <c r="J403" s="95" t="n">
        <f aca="false">(F403+E403*$G$3)*(H403) / I403</f>
        <v>1.52345816834237</v>
      </c>
      <c r="K403" s="0" t="n">
        <f aca="false">E403/I403*1000</f>
        <v>-0.128109938297569</v>
      </c>
      <c r="L403" s="86" t="n">
        <v>157.276463176575</v>
      </c>
      <c r="M403" s="86" t="n">
        <v>0.645</v>
      </c>
      <c r="N403" s="0" t="n">
        <v>296</v>
      </c>
      <c r="O403" s="87" t="n">
        <f aca="false">SUM($L403:$N403)</f>
        <v>453.921463176575</v>
      </c>
      <c r="P403" s="62" t="n">
        <v>120</v>
      </c>
      <c r="Q403" s="0" t="n">
        <f aca="false">P403*120</f>
        <v>14400</v>
      </c>
      <c r="R403" s="0" t="n">
        <v>16</v>
      </c>
      <c r="S403" s="0" t="n">
        <v>171</v>
      </c>
      <c r="T403" s="87" t="n">
        <f aca="false">((3.5 * R403 + 2.4 * S403 - 7) * 10)/1000</f>
        <v>4.594</v>
      </c>
      <c r="V403" s="0" t="n">
        <f aca="false">W403/8</f>
        <v>0.8625</v>
      </c>
      <c r="W403" s="0" t="n">
        <v>6.9</v>
      </c>
      <c r="X403" s="91" t="n">
        <f aca="false">E403/50</f>
        <v>-0.107427869858809</v>
      </c>
      <c r="Y403" s="0" t="n">
        <v>0.852</v>
      </c>
      <c r="Z403" s="86" t="n">
        <v>6.13333333333334</v>
      </c>
      <c r="AA403" s="0" t="n">
        <v>46</v>
      </c>
      <c r="AB403" s="0" t="n">
        <v>18</v>
      </c>
    </row>
    <row r="404" customFormat="false" ht="15" hidden="false" customHeight="false" outlineLevel="0" collapsed="false">
      <c r="A404" s="14" t="n">
        <v>402</v>
      </c>
      <c r="B404" s="86" t="n">
        <v>3.95652173913043</v>
      </c>
      <c r="D404" s="0" t="n">
        <v>69</v>
      </c>
      <c r="E404" s="91" t="n">
        <v>501.307759372276</v>
      </c>
      <c r="F404" s="0" t="n">
        <v>77217</v>
      </c>
      <c r="H404" s="0" t="n">
        <v>0.7</v>
      </c>
      <c r="I404" s="0" t="n">
        <v>64498</v>
      </c>
      <c r="J404" s="95" t="n">
        <f aca="false">(F404+E404*$G$3)*(H404) / I404</f>
        <v>3.01432715160528</v>
      </c>
      <c r="K404" s="0" t="n">
        <f aca="false">E404/I404*1000</f>
        <v>7.77245432993699</v>
      </c>
      <c r="L404" s="86" t="n">
        <v>1127.64910175793</v>
      </c>
      <c r="M404" s="86" t="n">
        <v>0.645</v>
      </c>
      <c r="N404" s="0" t="n">
        <v>1893</v>
      </c>
      <c r="O404" s="87" t="n">
        <f aca="false">SUM($L404:$N404)</f>
        <v>3021.29410175793</v>
      </c>
      <c r="P404" s="62" t="n">
        <v>120</v>
      </c>
      <c r="Q404" s="0" t="n">
        <f aca="false">P404*120</f>
        <v>14400</v>
      </c>
      <c r="R404" s="0" t="n">
        <v>17</v>
      </c>
      <c r="S404" s="0" t="n">
        <v>171</v>
      </c>
      <c r="T404" s="87" t="n">
        <f aca="false">((3.5 * R404 + 2.4 * S404 - 7) * 10)/1000</f>
        <v>4.629</v>
      </c>
      <c r="V404" s="0" t="n">
        <f aca="false">W404/8</f>
        <v>0.4625</v>
      </c>
      <c r="W404" s="0" t="n">
        <v>3.7</v>
      </c>
      <c r="X404" s="91" t="n">
        <f aca="false">E404/50</f>
        <v>10.0261551874455</v>
      </c>
      <c r="Y404" s="0" t="n">
        <v>1.152</v>
      </c>
      <c r="Z404" s="86" t="n">
        <v>3.95652173913043</v>
      </c>
      <c r="AA404" s="0" t="n">
        <v>44</v>
      </c>
      <c r="AB404" s="0" t="n">
        <v>25</v>
      </c>
    </row>
    <row r="405" customFormat="false" ht="15" hidden="false" customHeight="false" outlineLevel="0" collapsed="false">
      <c r="A405" s="14" t="n">
        <v>403</v>
      </c>
      <c r="B405" s="86" t="n">
        <v>10.8</v>
      </c>
      <c r="D405" s="0" t="n">
        <v>80</v>
      </c>
      <c r="E405" s="91" t="n">
        <v>30.5250305250305</v>
      </c>
      <c r="F405" s="0" t="n">
        <v>77103</v>
      </c>
      <c r="H405" s="0" t="n">
        <v>0.6</v>
      </c>
      <c r="I405" s="0" t="n">
        <v>57815</v>
      </c>
      <c r="J405" s="95" t="n">
        <f aca="false">(F405+E405*$G$3)*(H405) / I405</f>
        <v>0.926884153351333</v>
      </c>
      <c r="K405" s="0" t="n">
        <f aca="false">E405/I405*1000</f>
        <v>0.52797769653257</v>
      </c>
      <c r="L405" s="86" t="n">
        <v>1163.30244292439</v>
      </c>
      <c r="M405" s="86" t="n">
        <v>0.645</v>
      </c>
      <c r="N405" s="0" t="n">
        <v>254</v>
      </c>
      <c r="O405" s="87" t="n">
        <f aca="false">SUM($L405:$N405)</f>
        <v>1417.94744292439</v>
      </c>
      <c r="P405" s="62" t="n">
        <v>117</v>
      </c>
      <c r="Q405" s="0" t="n">
        <f aca="false">P405*120</f>
        <v>14040</v>
      </c>
      <c r="R405" s="0" t="n">
        <v>22</v>
      </c>
      <c r="S405" s="0" t="n">
        <v>162</v>
      </c>
      <c r="T405" s="87" t="n">
        <f aca="false">((3.5 * R405 + 2.4 * S405 - 7) * 10)/1000</f>
        <v>4.588</v>
      </c>
      <c r="V405" s="0" t="n">
        <f aca="false">W405/8</f>
        <v>0.7375</v>
      </c>
      <c r="W405" s="0" t="n">
        <v>5.9</v>
      </c>
      <c r="X405" s="91" t="n">
        <f aca="false">E405/50</f>
        <v>0.61050061050061</v>
      </c>
      <c r="Y405" s="0" t="n">
        <v>0.72</v>
      </c>
      <c r="Z405" s="86" t="n">
        <v>10.8</v>
      </c>
      <c r="AA405" s="0" t="n">
        <v>43</v>
      </c>
      <c r="AB405" s="0" t="n">
        <v>20</v>
      </c>
    </row>
    <row r="406" customFormat="false" ht="15" hidden="false" customHeight="false" outlineLevel="0" collapsed="false">
      <c r="A406" s="14" t="n">
        <v>404</v>
      </c>
      <c r="B406" s="86" t="n">
        <v>4.8</v>
      </c>
      <c r="D406" s="0" t="n">
        <v>64</v>
      </c>
      <c r="E406" s="91" t="n">
        <v>217.03743895822</v>
      </c>
      <c r="F406" s="0" t="n">
        <v>80418</v>
      </c>
      <c r="H406" s="0" t="n">
        <v>0.8</v>
      </c>
      <c r="I406" s="0" t="n">
        <v>45055</v>
      </c>
      <c r="J406" s="95" t="n">
        <f aca="false">(F406+E406*$G$3)*(H406) / I406</f>
        <v>2.96940140864789</v>
      </c>
      <c r="K406" s="0" t="n">
        <f aca="false">E406/I406*1000</f>
        <v>4.81716655106471</v>
      </c>
      <c r="L406" s="86" t="n">
        <v>319.064769020388</v>
      </c>
      <c r="M406" s="86" t="n">
        <v>0.645</v>
      </c>
      <c r="N406" s="0" t="n">
        <v>471</v>
      </c>
      <c r="O406" s="87" t="n">
        <f aca="false">SUM($L406:$N406)</f>
        <v>790.709769020388</v>
      </c>
      <c r="P406" s="62" t="n">
        <v>122</v>
      </c>
      <c r="Q406" s="0" t="n">
        <f aca="false">P406*120</f>
        <v>14640</v>
      </c>
      <c r="R406" s="0" t="n">
        <v>21</v>
      </c>
      <c r="S406" s="0" t="n">
        <v>188</v>
      </c>
      <c r="T406" s="87" t="n">
        <f aca="false">((3.5 * R406 + 2.4 * S406 - 7) * 10)/1000</f>
        <v>5.177</v>
      </c>
      <c r="V406" s="0" t="n">
        <f aca="false">W406/8</f>
        <v>0.6125</v>
      </c>
      <c r="W406" s="0" t="n">
        <v>4.9</v>
      </c>
      <c r="X406" s="91" t="n">
        <f aca="false">E406/50</f>
        <v>4.34074877916441</v>
      </c>
      <c r="Y406" s="0" t="n">
        <v>0.896</v>
      </c>
      <c r="Z406" s="86" t="n">
        <v>4.8</v>
      </c>
      <c r="AA406" s="0" t="n">
        <v>52</v>
      </c>
      <c r="AB406" s="0" t="n">
        <v>23</v>
      </c>
    </row>
    <row r="407" customFormat="false" ht="15" hidden="false" customHeight="false" outlineLevel="0" collapsed="false">
      <c r="A407" s="14" t="n">
        <v>405</v>
      </c>
      <c r="B407" s="86" t="n">
        <v>2.38095238095238</v>
      </c>
      <c r="D407" s="0" t="n">
        <v>98</v>
      </c>
      <c r="E407" s="91" t="n">
        <v>243.36338126102</v>
      </c>
      <c r="F407" s="0" t="n">
        <v>79719</v>
      </c>
      <c r="H407" s="0" t="n">
        <v>0.5</v>
      </c>
      <c r="I407" s="0" t="n">
        <v>46321</v>
      </c>
      <c r="J407" s="95" t="n">
        <f aca="false">(F407+E407*$G$3)*(H407) / I407</f>
        <v>1.91127515062723</v>
      </c>
      <c r="K407" s="0" t="n">
        <f aca="false">E407/I407*1000</f>
        <v>5.25384558323481</v>
      </c>
      <c r="L407" s="86" t="n">
        <v>243.943890959925</v>
      </c>
      <c r="M407" s="86" t="n">
        <v>0.645</v>
      </c>
      <c r="N407" s="0" t="n">
        <v>246</v>
      </c>
      <c r="O407" s="87" t="n">
        <f aca="false">SUM($L407:$N407)</f>
        <v>490.588890959926</v>
      </c>
      <c r="P407" s="62" t="n">
        <v>122</v>
      </c>
      <c r="Q407" s="0" t="n">
        <f aca="false">P407*120</f>
        <v>14640</v>
      </c>
      <c r="R407" s="0" t="n">
        <v>19</v>
      </c>
      <c r="S407" s="0" t="n">
        <v>162</v>
      </c>
      <c r="T407" s="87" t="n">
        <f aca="false">((3.5 * R407 + 2.4 * S407 - 7) * 10)/1000</f>
        <v>4.483</v>
      </c>
      <c r="V407" s="0" t="n">
        <f aca="false">W407/8</f>
        <v>0.875</v>
      </c>
      <c r="W407" s="0" t="n">
        <v>7</v>
      </c>
      <c r="X407" s="91" t="n">
        <f aca="false">E407/50</f>
        <v>4.86726762522039</v>
      </c>
      <c r="Y407" s="0" t="n">
        <v>0.567</v>
      </c>
      <c r="Z407" s="86" t="n">
        <v>2.38095238095238</v>
      </c>
      <c r="AA407" s="0" t="n">
        <v>64</v>
      </c>
      <c r="AB407" s="0" t="n">
        <v>23</v>
      </c>
    </row>
    <row r="408" customFormat="false" ht="15" hidden="false" customHeight="false" outlineLevel="0" collapsed="false">
      <c r="A408" s="14" t="n">
        <v>406</v>
      </c>
      <c r="B408" s="86" t="n">
        <v>8.88888888888889</v>
      </c>
      <c r="D408" s="0" t="n">
        <v>6</v>
      </c>
      <c r="E408" s="91" t="n">
        <v>1.55001911690244</v>
      </c>
      <c r="F408" s="0" t="n">
        <v>77979</v>
      </c>
      <c r="H408" s="0" t="n">
        <v>0.5</v>
      </c>
      <c r="I408" s="0" t="n">
        <v>61769</v>
      </c>
      <c r="J408" s="95" t="n">
        <f aca="false">(F408+E408*$G$3)*(H408) / I408</f>
        <v>0.636233447576948</v>
      </c>
      <c r="K408" s="0" t="n">
        <f aca="false">E408/I408*1000</f>
        <v>0.0250938029902126</v>
      </c>
      <c r="L408" s="86" t="n">
        <v>697.727140724704</v>
      </c>
      <c r="M408" s="86" t="n">
        <v>0.645</v>
      </c>
      <c r="N408" s="0" t="n">
        <v>396</v>
      </c>
      <c r="O408" s="87" t="n">
        <f aca="false">SUM($L408:$N408)</f>
        <v>1094.3721407247</v>
      </c>
      <c r="P408" s="62" t="n">
        <v>118</v>
      </c>
      <c r="Q408" s="0" t="n">
        <f aca="false">P408*120</f>
        <v>14160</v>
      </c>
      <c r="R408" s="0" t="n">
        <v>16</v>
      </c>
      <c r="S408" s="0" t="n">
        <v>172</v>
      </c>
      <c r="T408" s="87" t="n">
        <f aca="false">((3.5 * R408 + 2.4 * S408 - 7) * 10)/1000</f>
        <v>4.618</v>
      </c>
      <c r="V408" s="0" t="n">
        <f aca="false">W408/8</f>
        <v>0.5125</v>
      </c>
      <c r="W408" s="0" t="n">
        <v>4.1</v>
      </c>
      <c r="X408" s="91" t="n">
        <f aca="false">E408/50</f>
        <v>0.0310003823380488</v>
      </c>
      <c r="Y408" s="0" t="n">
        <v>0.682</v>
      </c>
      <c r="Z408" s="86" t="n">
        <v>8.88888888888889</v>
      </c>
      <c r="AA408" s="0" t="n">
        <v>46</v>
      </c>
      <c r="AB408" s="0" t="n">
        <v>23</v>
      </c>
    </row>
    <row r="409" customFormat="false" ht="15" hidden="false" customHeight="false" outlineLevel="0" collapsed="false">
      <c r="A409" s="14" t="n">
        <v>407</v>
      </c>
      <c r="B409" s="86" t="n">
        <v>17.15</v>
      </c>
      <c r="D409" s="0" t="n">
        <v>17</v>
      </c>
      <c r="E409" s="91" t="n">
        <v>4.97999214918885</v>
      </c>
      <c r="F409" s="0" t="n">
        <v>80883</v>
      </c>
      <c r="H409" s="0" t="n">
        <v>0.7</v>
      </c>
      <c r="I409" s="0" t="n">
        <v>51978</v>
      </c>
      <c r="J409" s="95" t="n">
        <f aca="false">(F409+E409*$G$3)*(H409) / I409</f>
        <v>1.11609715267561</v>
      </c>
      <c r="K409" s="0" t="n">
        <f aca="false">E409/I409*1000</f>
        <v>0.0958096146290517</v>
      </c>
      <c r="L409" s="86" t="n">
        <v>224.814856765847</v>
      </c>
      <c r="M409" s="86" t="n">
        <v>0.645</v>
      </c>
      <c r="N409" s="0" t="n">
        <v>96</v>
      </c>
      <c r="O409" s="87" t="n">
        <f aca="false">SUM($L409:$N409)</f>
        <v>321.459856765847</v>
      </c>
      <c r="P409" s="62" t="n">
        <v>113</v>
      </c>
      <c r="Q409" s="0" t="n">
        <f aca="false">P409*120</f>
        <v>13560</v>
      </c>
      <c r="R409" s="0" t="n">
        <v>22</v>
      </c>
      <c r="S409" s="0" t="n">
        <v>170</v>
      </c>
      <c r="T409" s="87" t="n">
        <f aca="false">((3.5 * R409 + 2.4 * S409 - 7) * 10)/1000</f>
        <v>4.78</v>
      </c>
      <c r="V409" s="0" t="n">
        <f aca="false">W409/8</f>
        <v>0.6875</v>
      </c>
      <c r="W409" s="0" t="n">
        <v>5.5</v>
      </c>
      <c r="X409" s="91" t="n">
        <f aca="false">E409/50</f>
        <v>0.0995998429837769</v>
      </c>
      <c r="Y409" s="0" t="n">
        <v>0.737</v>
      </c>
      <c r="Z409" s="86" t="n">
        <v>17.15</v>
      </c>
      <c r="AA409" s="0" t="n">
        <v>42</v>
      </c>
      <c r="AB409" s="0" t="n">
        <v>17</v>
      </c>
    </row>
    <row r="410" customFormat="false" ht="15" hidden="false" customHeight="false" outlineLevel="0" collapsed="false">
      <c r="A410" s="14" t="n">
        <v>408</v>
      </c>
      <c r="B410" s="86" t="n">
        <v>19.95</v>
      </c>
      <c r="D410" s="0" t="n">
        <v>12</v>
      </c>
      <c r="E410" s="91" t="n">
        <v>2.63984583300335</v>
      </c>
      <c r="F410" s="0" t="n">
        <v>84804</v>
      </c>
      <c r="H410" s="0" t="n">
        <v>0.7</v>
      </c>
      <c r="I410" s="0" t="n">
        <v>53714</v>
      </c>
      <c r="J410" s="95" t="n">
        <f aca="false">(F410+E410*$G$3)*(H410) / I410</f>
        <v>1.11892536086013</v>
      </c>
      <c r="K410" s="0" t="n">
        <f aca="false">E410/I410*1000</f>
        <v>0.0491463274565914</v>
      </c>
      <c r="L410" s="86" t="n">
        <v>1202.54950973077</v>
      </c>
      <c r="M410" s="86" t="n">
        <v>0.645</v>
      </c>
      <c r="N410" s="0" t="n">
        <v>1893</v>
      </c>
      <c r="O410" s="87" t="n">
        <f aca="false">SUM($L410:$N410)</f>
        <v>3096.19450973077</v>
      </c>
      <c r="P410" s="62" t="n">
        <v>119</v>
      </c>
      <c r="Q410" s="0" t="n">
        <f aca="false">P410*120</f>
        <v>14280</v>
      </c>
      <c r="R410" s="0" t="n">
        <v>21</v>
      </c>
      <c r="S410" s="0" t="n">
        <v>180</v>
      </c>
      <c r="T410" s="87" t="n">
        <f aca="false">((3.5 * R410 + 2.4 * S410 - 7) * 10)/1000</f>
        <v>4.985</v>
      </c>
      <c r="V410" s="0" t="n">
        <f aca="false">W410/8</f>
        <v>0.5375</v>
      </c>
      <c r="W410" s="0" t="n">
        <v>4.3</v>
      </c>
      <c r="X410" s="91" t="n">
        <f aca="false">E410/50</f>
        <v>0.0527969166600671</v>
      </c>
      <c r="Y410" s="0" t="n">
        <v>0.759</v>
      </c>
      <c r="Z410" s="86" t="n">
        <v>19.95</v>
      </c>
      <c r="AA410" s="0" t="n">
        <v>50</v>
      </c>
      <c r="AB410" s="0" t="n">
        <v>19</v>
      </c>
    </row>
    <row r="411" customFormat="false" ht="15" hidden="false" customHeight="false" outlineLevel="0" collapsed="false">
      <c r="A411" s="14" t="n">
        <v>409</v>
      </c>
      <c r="B411" s="86" t="n">
        <v>2.52</v>
      </c>
      <c r="D411" s="0" t="n">
        <v>6</v>
      </c>
      <c r="E411" s="91" t="n">
        <v>30.4878048780488</v>
      </c>
      <c r="F411" s="0" t="n">
        <v>76183</v>
      </c>
      <c r="H411" s="0" t="n">
        <v>0.7</v>
      </c>
      <c r="I411" s="0" t="n">
        <v>59437</v>
      </c>
      <c r="J411" s="95" t="n">
        <f aca="false">(F411+E411*$G$3)*(H411) / I411</f>
        <v>1.04084468203061</v>
      </c>
      <c r="K411" s="0" t="n">
        <f aca="false">E411/I411*1000</f>
        <v>0.512943198311637</v>
      </c>
      <c r="L411" s="86" t="n">
        <v>781.824302499189</v>
      </c>
      <c r="M411" s="86" t="n">
        <v>0.645</v>
      </c>
      <c r="N411" s="0" t="n">
        <v>76</v>
      </c>
      <c r="O411" s="87" t="n">
        <f aca="false">SUM($L411:$N411)</f>
        <v>858.469302499189</v>
      </c>
      <c r="P411" s="62" t="n">
        <v>116</v>
      </c>
      <c r="Q411" s="0" t="n">
        <f aca="false">P411*120</f>
        <v>13920</v>
      </c>
      <c r="R411" s="0" t="n">
        <v>20</v>
      </c>
      <c r="S411" s="0" t="n">
        <v>164</v>
      </c>
      <c r="T411" s="87" t="n">
        <f aca="false">((3.5 * R411 + 2.4 * S411 - 7) * 10)/1000</f>
        <v>4.566</v>
      </c>
      <c r="V411" s="0" t="n">
        <f aca="false">W411/8</f>
        <v>0.5875</v>
      </c>
      <c r="W411" s="0" t="n">
        <v>4.7</v>
      </c>
      <c r="X411" s="91" t="n">
        <f aca="false">E411/50</f>
        <v>0.609756097560976</v>
      </c>
      <c r="Y411" s="0" t="n">
        <v>0.66</v>
      </c>
      <c r="Z411" s="86" t="n">
        <v>2.52</v>
      </c>
      <c r="AA411" s="0" t="n">
        <v>56</v>
      </c>
      <c r="AB411" s="0" t="n">
        <v>21</v>
      </c>
    </row>
    <row r="412" customFormat="false" ht="15" hidden="false" customHeight="false" outlineLevel="0" collapsed="false">
      <c r="A412" s="14" t="n">
        <v>410</v>
      </c>
      <c r="B412" s="86" t="n">
        <v>9</v>
      </c>
      <c r="D412" s="0" t="n">
        <v>44</v>
      </c>
      <c r="E412" s="91" t="n">
        <v>8.8499491127926</v>
      </c>
      <c r="F412" s="0" t="n">
        <v>76151</v>
      </c>
      <c r="H412" s="0" t="n">
        <v>0.5</v>
      </c>
      <c r="I412" s="0" t="n">
        <v>40628</v>
      </c>
      <c r="J412" s="95" t="n">
        <f aca="false">(F412+E412*$G$3)*(H412) / I412</f>
        <v>0.980739633320826</v>
      </c>
      <c r="K412" s="0" t="n">
        <f aca="false">E412/I412*1000</f>
        <v>0.217828815417756</v>
      </c>
      <c r="L412" s="86" t="n">
        <v>565.721427520602</v>
      </c>
      <c r="M412" s="86" t="n">
        <v>0.645</v>
      </c>
      <c r="N412" s="0" t="n">
        <v>457</v>
      </c>
      <c r="O412" s="87" t="n">
        <f aca="false">SUM($L412:$N412)</f>
        <v>1023.3664275206</v>
      </c>
      <c r="P412" s="62" t="n">
        <v>112</v>
      </c>
      <c r="Q412" s="0" t="n">
        <f aca="false">P412*120</f>
        <v>13440</v>
      </c>
      <c r="R412" s="0" t="n">
        <v>19</v>
      </c>
      <c r="S412" s="0" t="n">
        <v>192</v>
      </c>
      <c r="T412" s="87" t="n">
        <f aca="false">((3.5 * R412 + 2.4 * S412 - 7) * 10)/1000</f>
        <v>5.203</v>
      </c>
      <c r="V412" s="0" t="n">
        <f aca="false">W412/8</f>
        <v>0.825</v>
      </c>
      <c r="W412" s="0" t="n">
        <v>6.6</v>
      </c>
      <c r="X412" s="91" t="n">
        <f aca="false">E412/50</f>
        <v>0.176998982255852</v>
      </c>
      <c r="Y412" s="0" t="n">
        <v>0.378</v>
      </c>
      <c r="Z412" s="86" t="n">
        <v>9</v>
      </c>
      <c r="AA412" s="0" t="n">
        <v>62</v>
      </c>
      <c r="AB412" s="0" t="n">
        <v>24</v>
      </c>
    </row>
    <row r="413" customFormat="false" ht="15" hidden="false" customHeight="false" outlineLevel="0" collapsed="false">
      <c r="A413" s="14" t="n">
        <v>411</v>
      </c>
      <c r="B413" s="86" t="n">
        <v>4.28571428571429</v>
      </c>
      <c r="D413" s="0" t="n">
        <v>17</v>
      </c>
      <c r="E413" s="91" t="n">
        <v>11.8657909247639</v>
      </c>
      <c r="F413" s="0" t="n">
        <v>83067</v>
      </c>
      <c r="H413" s="0" t="n">
        <v>0.5</v>
      </c>
      <c r="I413" s="0" t="n">
        <v>62175</v>
      </c>
      <c r="J413" s="95" t="n">
        <f aca="false">(F413+E413*$G$3)*(H413) / I413</f>
        <v>0.706178659991199</v>
      </c>
      <c r="K413" s="0" t="n">
        <f aca="false">E413/I413*1000</f>
        <v>0.190845049051289</v>
      </c>
      <c r="L413" s="86" t="n">
        <v>340.423062829525</v>
      </c>
      <c r="M413" s="86" t="n">
        <v>0.645</v>
      </c>
      <c r="N413" s="0" t="n">
        <v>278</v>
      </c>
      <c r="O413" s="87" t="n">
        <f aca="false">SUM($L413:$N413)</f>
        <v>619.068062829525</v>
      </c>
      <c r="P413" s="62" t="n">
        <v>123</v>
      </c>
      <c r="Q413" s="0" t="n">
        <f aca="false">P413*120</f>
        <v>14760</v>
      </c>
      <c r="R413" s="0" t="n">
        <v>21</v>
      </c>
      <c r="S413" s="0" t="n">
        <v>187</v>
      </c>
      <c r="T413" s="87" t="n">
        <f aca="false">((3.5 * R413 + 2.4 * S413 - 7) * 10)/1000</f>
        <v>5.153</v>
      </c>
      <c r="V413" s="0" t="n">
        <f aca="false">W413/8</f>
        <v>0.8875</v>
      </c>
      <c r="W413" s="0" t="n">
        <v>7.1</v>
      </c>
      <c r="X413" s="91" t="n">
        <f aca="false">E413/50</f>
        <v>0.237315818495278</v>
      </c>
      <c r="Y413" s="0" t="n">
        <v>0.923</v>
      </c>
      <c r="Z413" s="86" t="n">
        <v>4.28571428571429</v>
      </c>
      <c r="AA413" s="0" t="n">
        <v>41</v>
      </c>
      <c r="AB413" s="0" t="n">
        <v>23</v>
      </c>
    </row>
    <row r="414" customFormat="false" ht="15" hidden="false" customHeight="false" outlineLevel="0" collapsed="false">
      <c r="A414" s="14" t="n">
        <v>412</v>
      </c>
      <c r="B414" s="86" t="n">
        <v>6.46153846153846</v>
      </c>
      <c r="D414" s="0" t="n">
        <v>31</v>
      </c>
      <c r="E414" s="91" t="n">
        <v>51.0237671999473</v>
      </c>
      <c r="F414" s="0" t="n">
        <v>75967</v>
      </c>
      <c r="H414" s="0" t="n">
        <v>0.8</v>
      </c>
      <c r="I414" s="0" t="n">
        <v>62850</v>
      </c>
      <c r="J414" s="95" t="n">
        <f aca="false">(F414+E414*$G$3)*(H414) / I414</f>
        <v>1.22674949091461</v>
      </c>
      <c r="K414" s="0" t="n">
        <f aca="false">E414/I414*1000</f>
        <v>0.811834004772432</v>
      </c>
      <c r="L414" s="86" t="n">
        <v>760.70701454473</v>
      </c>
      <c r="M414" s="86" t="n">
        <v>0.645</v>
      </c>
      <c r="N414" s="0" t="n">
        <v>1893</v>
      </c>
      <c r="O414" s="87" t="n">
        <f aca="false">SUM($L414:$N414)</f>
        <v>2654.35201454473</v>
      </c>
      <c r="P414" s="62" t="n">
        <v>124</v>
      </c>
      <c r="Q414" s="0" t="n">
        <f aca="false">P414*120</f>
        <v>14880</v>
      </c>
      <c r="R414" s="0" t="n">
        <v>16</v>
      </c>
      <c r="S414" s="0" t="n">
        <v>193</v>
      </c>
      <c r="T414" s="87" t="n">
        <f aca="false">((3.5 * R414 + 2.4 * S414 - 7) * 10)/1000</f>
        <v>5.122</v>
      </c>
      <c r="V414" s="0" t="n">
        <f aca="false">W414/8</f>
        <v>0.725</v>
      </c>
      <c r="W414" s="0" t="n">
        <v>5.8</v>
      </c>
      <c r="X414" s="91" t="n">
        <f aca="false">E414/50</f>
        <v>1.02047534399895</v>
      </c>
      <c r="Y414" s="0" t="n">
        <v>1.368</v>
      </c>
      <c r="Z414" s="86" t="n">
        <v>6.46153846153846</v>
      </c>
      <c r="AA414" s="0" t="n">
        <v>57</v>
      </c>
      <c r="AB414" s="0" t="n">
        <v>25</v>
      </c>
    </row>
    <row r="415" customFormat="false" ht="15" hidden="false" customHeight="false" outlineLevel="0" collapsed="false">
      <c r="A415" s="14" t="n">
        <v>413</v>
      </c>
      <c r="B415" s="86" t="n">
        <v>19.7826086956522</v>
      </c>
      <c r="D415" s="0" t="n">
        <v>46</v>
      </c>
      <c r="E415" s="91" t="n">
        <v>10.5872713379549</v>
      </c>
      <c r="F415" s="0" t="n">
        <v>78571</v>
      </c>
      <c r="H415" s="0" t="n">
        <v>0.7</v>
      </c>
      <c r="I415" s="0" t="n">
        <v>64094</v>
      </c>
      <c r="J415" s="95" t="n">
        <f aca="false">(F415+E415*$G$3)*(H415) / I415</f>
        <v>0.904361343879729</v>
      </c>
      <c r="K415" s="0" t="n">
        <f aca="false">E415/I415*1000</f>
        <v>0.165183501387882</v>
      </c>
      <c r="L415" s="86" t="n">
        <v>172.843171701395</v>
      </c>
      <c r="M415" s="86" t="n">
        <v>0.645</v>
      </c>
      <c r="N415" s="0" t="n">
        <v>390</v>
      </c>
      <c r="O415" s="87" t="n">
        <f aca="false">SUM($L415:$N415)</f>
        <v>563.488171701395</v>
      </c>
      <c r="P415" s="62" t="n">
        <v>125</v>
      </c>
      <c r="Q415" s="0" t="n">
        <f aca="false">P415*120</f>
        <v>15000</v>
      </c>
      <c r="R415" s="0" t="n">
        <v>16</v>
      </c>
      <c r="S415" s="0" t="n">
        <v>173</v>
      </c>
      <c r="T415" s="87" t="n">
        <f aca="false">((3.5 * R415 + 2.4 * S415 - 7) * 10)/1000</f>
        <v>4.642</v>
      </c>
      <c r="V415" s="0" t="n">
        <f aca="false">W415/8</f>
        <v>0.825</v>
      </c>
      <c r="W415" s="0" t="n">
        <v>6.6</v>
      </c>
      <c r="X415" s="91" t="n">
        <f aca="false">E415/50</f>
        <v>0.211745426759098</v>
      </c>
      <c r="Y415" s="0" t="n">
        <v>1.136</v>
      </c>
      <c r="Z415" s="86" t="n">
        <v>19.7826086956522</v>
      </c>
      <c r="AA415" s="0" t="n">
        <v>50</v>
      </c>
      <c r="AB415" s="0" t="n">
        <v>18</v>
      </c>
    </row>
    <row r="416" customFormat="false" ht="15" hidden="false" customHeight="false" outlineLevel="0" collapsed="false">
      <c r="A416" s="14" t="n">
        <v>414</v>
      </c>
      <c r="B416" s="86" t="n">
        <v>4.75862068965517</v>
      </c>
      <c r="D416" s="0" t="n">
        <v>28</v>
      </c>
      <c r="E416" s="91" t="n">
        <v>17.0473917490624</v>
      </c>
      <c r="F416" s="0" t="n">
        <v>80306</v>
      </c>
      <c r="H416" s="0" t="n">
        <v>0.6</v>
      </c>
      <c r="I416" s="0" t="n">
        <v>60181</v>
      </c>
      <c r="J416" s="95" t="n">
        <f aca="false">(F416+E416*$G$3)*(H416) / I416</f>
        <v>0.868629202236171</v>
      </c>
      <c r="K416" s="0" t="n">
        <f aca="false">E416/I416*1000</f>
        <v>0.283268668667227</v>
      </c>
      <c r="L416" s="86" t="n">
        <v>548.816462242563</v>
      </c>
      <c r="M416" s="86" t="n">
        <v>0.645</v>
      </c>
      <c r="N416" s="0" t="n">
        <v>1893</v>
      </c>
      <c r="O416" s="87" t="n">
        <f aca="false">SUM($L416:$N416)</f>
        <v>2442.46146224256</v>
      </c>
      <c r="P416" s="62" t="n">
        <v>122</v>
      </c>
      <c r="Q416" s="0" t="n">
        <f aca="false">P416*120</f>
        <v>14640</v>
      </c>
      <c r="R416" s="0" t="n">
        <v>18</v>
      </c>
      <c r="S416" s="0" t="n">
        <v>181</v>
      </c>
      <c r="T416" s="87" t="n">
        <f aca="false">((3.5 * R416 + 2.4 * S416 - 7) * 10)/1000</f>
        <v>4.904</v>
      </c>
      <c r="V416" s="0" t="n">
        <f aca="false">W416/8</f>
        <v>0.45</v>
      </c>
      <c r="W416" s="0" t="n">
        <v>3.6</v>
      </c>
      <c r="X416" s="91" t="n">
        <f aca="false">E416/50</f>
        <v>0.340947834981248</v>
      </c>
      <c r="Y416" s="0" t="n">
        <v>0.624</v>
      </c>
      <c r="Z416" s="86" t="n">
        <v>4.75862068965517</v>
      </c>
      <c r="AA416" s="0" t="n">
        <v>57</v>
      </c>
      <c r="AB416" s="0" t="n">
        <v>25</v>
      </c>
    </row>
    <row r="417" customFormat="false" ht="15" hidden="false" customHeight="false" outlineLevel="0" collapsed="false">
      <c r="A417" s="14" t="n">
        <v>415</v>
      </c>
      <c r="B417" s="86" t="n">
        <v>7</v>
      </c>
      <c r="D417" s="0" t="n">
        <v>22</v>
      </c>
      <c r="E417" s="91" t="n">
        <v>13.4379046641745</v>
      </c>
      <c r="F417" s="0" t="n">
        <v>75044</v>
      </c>
      <c r="H417" s="0" t="n">
        <v>0.7</v>
      </c>
      <c r="I417" s="0" t="n">
        <v>52055</v>
      </c>
      <c r="J417" s="95" t="n">
        <f aca="false">(F417+E417*$G$3)*(H417) / I417</f>
        <v>1.08142182894955</v>
      </c>
      <c r="K417" s="0" t="n">
        <f aca="false">E417/I417*1000</f>
        <v>0.258148202174134</v>
      </c>
      <c r="L417" s="86" t="n">
        <v>272.433061229001</v>
      </c>
      <c r="M417" s="86" t="n">
        <v>0.645</v>
      </c>
      <c r="N417" s="0" t="n">
        <v>52</v>
      </c>
      <c r="O417" s="87" t="n">
        <f aca="false">SUM($L417:$N417)</f>
        <v>325.078061229001</v>
      </c>
      <c r="P417" s="62" t="n">
        <v>116</v>
      </c>
      <c r="Q417" s="0" t="n">
        <f aca="false">P417*120</f>
        <v>13920</v>
      </c>
      <c r="R417" s="0" t="n">
        <v>21</v>
      </c>
      <c r="S417" s="0" t="n">
        <v>166</v>
      </c>
      <c r="T417" s="87" t="n">
        <f aca="false">((3.5 * R417 + 2.4 * S417 - 7) * 10)/1000</f>
        <v>4.649</v>
      </c>
      <c r="V417" s="0" t="n">
        <f aca="false">W417/8</f>
        <v>0.9375</v>
      </c>
      <c r="W417" s="0" t="n">
        <v>7.5</v>
      </c>
      <c r="X417" s="91" t="n">
        <f aca="false">E417/50</f>
        <v>0.268758093283491</v>
      </c>
      <c r="Y417" s="0" t="n">
        <v>0.451</v>
      </c>
      <c r="Z417" s="86" t="n">
        <v>7</v>
      </c>
      <c r="AA417" s="0" t="n">
        <v>50</v>
      </c>
      <c r="AB417" s="0" t="n">
        <v>24</v>
      </c>
    </row>
    <row r="418" customFormat="false" ht="15" hidden="false" customHeight="false" outlineLevel="0" collapsed="false">
      <c r="A418" s="14" t="n">
        <v>416</v>
      </c>
      <c r="B418" s="86" t="n">
        <v>10</v>
      </c>
      <c r="D418" s="0" t="n">
        <v>49</v>
      </c>
      <c r="E418" s="91" t="n">
        <v>19.2410391731851</v>
      </c>
      <c r="F418" s="0" t="n">
        <v>79501</v>
      </c>
      <c r="H418" s="0" t="n">
        <v>0.5</v>
      </c>
      <c r="I418" s="0" t="n">
        <v>49420</v>
      </c>
      <c r="J418" s="95" t="n">
        <f aca="false">(F418+E418*$G$3)*(H418) / I418</f>
        <v>0.882207766787475</v>
      </c>
      <c r="K418" s="0" t="n">
        <f aca="false">E418/I418*1000</f>
        <v>0.389337093751215</v>
      </c>
      <c r="L418" s="86" t="n">
        <v>1044.96743539139</v>
      </c>
      <c r="M418" s="86" t="n">
        <v>0.645</v>
      </c>
      <c r="N418" s="0" t="n">
        <v>1893</v>
      </c>
      <c r="O418" s="87" t="n">
        <f aca="false">SUM($L418:$N418)</f>
        <v>2938.61243539139</v>
      </c>
      <c r="P418" s="62" t="n">
        <v>120</v>
      </c>
      <c r="Q418" s="0" t="n">
        <f aca="false">P418*120</f>
        <v>14400</v>
      </c>
      <c r="R418" s="0" t="n">
        <v>20</v>
      </c>
      <c r="S418" s="0" t="n">
        <v>180</v>
      </c>
      <c r="T418" s="87" t="n">
        <f aca="false">((3.5 * R418 + 2.4 * S418 - 7) * 10)/1000</f>
        <v>4.95</v>
      </c>
      <c r="V418" s="0" t="n">
        <f aca="false">W418/8</f>
        <v>0.5875</v>
      </c>
      <c r="W418" s="0" t="n">
        <v>4.7</v>
      </c>
      <c r="X418" s="91" t="n">
        <f aca="false">E418/50</f>
        <v>0.384820783463701</v>
      </c>
      <c r="Y418" s="0" t="n">
        <v>1.056</v>
      </c>
      <c r="Z418" s="86" t="n">
        <v>10</v>
      </c>
      <c r="AA418" s="0" t="n">
        <v>57</v>
      </c>
      <c r="AB418" s="0" t="n">
        <v>22</v>
      </c>
    </row>
    <row r="419" customFormat="false" ht="15" hidden="false" customHeight="false" outlineLevel="0" collapsed="false">
      <c r="A419" s="14" t="n">
        <v>417</v>
      </c>
      <c r="B419" s="86" t="n">
        <v>2.17241379310345</v>
      </c>
      <c r="D419" s="0" t="n">
        <v>25</v>
      </c>
      <c r="E419" s="91" t="n">
        <v>-510.204081632653</v>
      </c>
      <c r="F419" s="0" t="n">
        <v>83231</v>
      </c>
      <c r="H419" s="0" t="n">
        <v>0.7</v>
      </c>
      <c r="I419" s="0" t="n">
        <v>49857</v>
      </c>
      <c r="J419" s="95" t="n">
        <f aca="false">(F419+E419*$G$3)*(H419) / I419</f>
        <v>-1.69676159530543</v>
      </c>
      <c r="K419" s="0" t="n">
        <f aca="false">E419/I419*1000</f>
        <v>-10.233349010824</v>
      </c>
      <c r="L419" s="86" t="n">
        <v>746.121071574642</v>
      </c>
      <c r="M419" s="86" t="n">
        <v>0.645</v>
      </c>
      <c r="N419" s="0" t="n">
        <v>90</v>
      </c>
      <c r="O419" s="87" t="n">
        <f aca="false">SUM($L419:$N419)</f>
        <v>836.766071574642</v>
      </c>
      <c r="P419" s="62" t="n">
        <v>124</v>
      </c>
      <c r="Q419" s="0" t="n">
        <f aca="false">P419*120</f>
        <v>14880</v>
      </c>
      <c r="R419" s="0" t="n">
        <v>18</v>
      </c>
      <c r="S419" s="0" t="n">
        <v>200</v>
      </c>
      <c r="T419" s="87" t="n">
        <f aca="false">((3.5 * R419 + 2.4 * S419 - 7) * 10)/1000</f>
        <v>5.36</v>
      </c>
      <c r="V419" s="0" t="n">
        <f aca="false">W419/8</f>
        <v>0.9625</v>
      </c>
      <c r="W419" s="0" t="n">
        <v>7.7</v>
      </c>
      <c r="X419" s="91" t="n">
        <f aca="false">E419/50</f>
        <v>-10.2040816326531</v>
      </c>
      <c r="Y419" s="0" t="n">
        <v>0.949</v>
      </c>
      <c r="Z419" s="86" t="n">
        <v>2.17241379310345</v>
      </c>
      <c r="AA419" s="0" t="n">
        <v>65</v>
      </c>
      <c r="AB419" s="0" t="n">
        <v>25</v>
      </c>
    </row>
    <row r="420" customFormat="false" ht="15" hidden="false" customHeight="false" outlineLevel="0" collapsed="false">
      <c r="A420" s="14" t="n">
        <v>418</v>
      </c>
      <c r="B420" s="86" t="n">
        <v>4.36363636363636</v>
      </c>
      <c r="D420" s="0" t="n">
        <v>31</v>
      </c>
      <c r="E420" s="91" t="n">
        <v>73.4110069148432</v>
      </c>
      <c r="F420" s="0" t="n">
        <v>83477</v>
      </c>
      <c r="H420" s="0" t="n">
        <v>0.8</v>
      </c>
      <c r="I420" s="0" t="n">
        <v>51387</v>
      </c>
      <c r="J420" s="95" t="n">
        <f aca="false">(F420+E420*$G$3)*(H420) / I420</f>
        <v>1.7567307337021</v>
      </c>
      <c r="K420" s="0" t="n">
        <f aca="false">E420/I420*1000</f>
        <v>1.42859102331024</v>
      </c>
      <c r="L420" s="86" t="n">
        <v>143.479262911953</v>
      </c>
      <c r="M420" s="86" t="n">
        <v>0.645</v>
      </c>
      <c r="N420" s="0" t="n">
        <v>93</v>
      </c>
      <c r="O420" s="87" t="n">
        <f aca="false">SUM($L420:$N420)</f>
        <v>237.124262911953</v>
      </c>
      <c r="P420" s="62" t="n">
        <v>117</v>
      </c>
      <c r="Q420" s="0" t="n">
        <f aca="false">P420*120</f>
        <v>14040</v>
      </c>
      <c r="R420" s="0" t="n">
        <v>17</v>
      </c>
      <c r="S420" s="0" t="n">
        <v>168</v>
      </c>
      <c r="T420" s="87" t="n">
        <f aca="false">((3.5 * R420 + 2.4 * S420 - 7) * 10)/1000</f>
        <v>4.557</v>
      </c>
      <c r="V420" s="0" t="n">
        <f aca="false">W420/8</f>
        <v>0.55</v>
      </c>
      <c r="W420" s="0" t="n">
        <v>4.4</v>
      </c>
      <c r="X420" s="91" t="n">
        <f aca="false">E420/50</f>
        <v>1.46822013829686</v>
      </c>
      <c r="Y420" s="0" t="n">
        <v>0.741</v>
      </c>
      <c r="Z420" s="86" t="n">
        <v>4.36363636363636</v>
      </c>
      <c r="AA420" s="0" t="n">
        <v>40</v>
      </c>
      <c r="AB420" s="0" t="n">
        <v>17</v>
      </c>
    </row>
    <row r="421" customFormat="false" ht="15" hidden="false" customHeight="false" outlineLevel="0" collapsed="false">
      <c r="A421" s="14" t="n">
        <v>419</v>
      </c>
      <c r="B421" s="86" t="n">
        <v>9.03846153846154</v>
      </c>
      <c r="D421" s="0" t="n">
        <v>57</v>
      </c>
      <c r="E421" s="91" t="n">
        <v>15.0094796713714</v>
      </c>
      <c r="F421" s="0" t="n">
        <v>76359</v>
      </c>
      <c r="H421" s="0" t="n">
        <v>0.5</v>
      </c>
      <c r="I421" s="0" t="n">
        <v>53536</v>
      </c>
      <c r="J421" s="95" t="n">
        <f aca="false">(F421+E421*$G$3)*(H421) / I421</f>
        <v>0.76922810696119</v>
      </c>
      <c r="K421" s="0" t="n">
        <f aca="false">E421/I421*1000</f>
        <v>0.280362366844206</v>
      </c>
      <c r="L421" s="86" t="n">
        <v>300.176716932287</v>
      </c>
      <c r="M421" s="86" t="n">
        <v>0.645</v>
      </c>
      <c r="N421" s="0" t="n">
        <v>288</v>
      </c>
      <c r="O421" s="87" t="n">
        <f aca="false">SUM($L421:$N421)</f>
        <v>588.821716932287</v>
      </c>
      <c r="P421" s="62" t="n">
        <v>117</v>
      </c>
      <c r="Q421" s="0" t="n">
        <f aca="false">P421*120</f>
        <v>14040</v>
      </c>
      <c r="R421" s="0" t="n">
        <v>17</v>
      </c>
      <c r="S421" s="0" t="n">
        <v>184</v>
      </c>
      <c r="T421" s="87" t="n">
        <f aca="false">((3.5 * R421 + 2.4 * S421 - 7) * 10)/1000</f>
        <v>4.941</v>
      </c>
      <c r="V421" s="0" t="n">
        <f aca="false">W421/8</f>
        <v>0.9125</v>
      </c>
      <c r="W421" s="0" t="n">
        <v>7.3</v>
      </c>
      <c r="X421" s="91" t="n">
        <f aca="false">E421/50</f>
        <v>0.300189593427428</v>
      </c>
      <c r="Y421" s="0" t="n">
        <v>0.66</v>
      </c>
      <c r="Z421" s="86" t="n">
        <v>9.03846153846154</v>
      </c>
      <c r="AA421" s="0" t="n">
        <v>56</v>
      </c>
      <c r="AB421" s="0" t="n">
        <v>21</v>
      </c>
    </row>
    <row r="422" customFormat="false" ht="15" hidden="false" customHeight="false" outlineLevel="0" collapsed="false">
      <c r="A422" s="14" t="n">
        <v>420</v>
      </c>
      <c r="B422" s="86" t="n">
        <v>12.1153846153846</v>
      </c>
      <c r="D422" s="0" t="n">
        <v>95</v>
      </c>
      <c r="E422" s="91" t="n">
        <v>28.8392651148106</v>
      </c>
      <c r="F422" s="0" t="n">
        <v>82488</v>
      </c>
      <c r="H422" s="0" t="n">
        <v>0.7</v>
      </c>
      <c r="I422" s="0" t="n">
        <v>46297</v>
      </c>
      <c r="J422" s="95" t="n">
        <f aca="false">(F422+E422*$G$3)*(H422) / I422</f>
        <v>1.42161682683861</v>
      </c>
      <c r="K422" s="0" t="n">
        <f aca="false">E422/I422*1000</f>
        <v>0.622918658116306</v>
      </c>
      <c r="L422" s="86" t="n">
        <v>243.723424325144</v>
      </c>
      <c r="M422" s="86" t="n">
        <v>0.645</v>
      </c>
      <c r="N422" s="0" t="n">
        <v>495</v>
      </c>
      <c r="O422" s="87" t="n">
        <f aca="false">SUM($L422:$N422)</f>
        <v>739.368424325144</v>
      </c>
      <c r="P422" s="62" t="n">
        <v>112</v>
      </c>
      <c r="Q422" s="0" t="n">
        <f aca="false">P422*120</f>
        <v>13440</v>
      </c>
      <c r="R422" s="0" t="n">
        <v>18</v>
      </c>
      <c r="S422" s="0" t="n">
        <v>168</v>
      </c>
      <c r="T422" s="87" t="n">
        <f aca="false">((3.5 * R422 + 2.4 * S422 - 7) * 10)/1000</f>
        <v>4.592</v>
      </c>
      <c r="V422" s="0" t="n">
        <f aca="false">W422/8</f>
        <v>0.5625</v>
      </c>
      <c r="W422" s="0" t="n">
        <v>4.5</v>
      </c>
      <c r="X422" s="91" t="n">
        <f aca="false">E422/50</f>
        <v>0.576785302296213</v>
      </c>
      <c r="Y422" s="0" t="n">
        <v>1.104</v>
      </c>
      <c r="Z422" s="86" t="n">
        <v>12.1153846153846</v>
      </c>
      <c r="AA422" s="0" t="n">
        <v>58</v>
      </c>
      <c r="AB422" s="0" t="n">
        <v>15</v>
      </c>
    </row>
    <row r="423" customFormat="false" ht="15" hidden="false" customHeight="false" outlineLevel="0" collapsed="false">
      <c r="A423" s="14" t="n">
        <v>421</v>
      </c>
      <c r="B423" s="86" t="n">
        <v>10</v>
      </c>
      <c r="D423" s="0" t="n">
        <v>21</v>
      </c>
      <c r="E423" s="91" t="n">
        <v>9.60061443932412</v>
      </c>
      <c r="F423" s="0" t="n">
        <v>83032</v>
      </c>
      <c r="H423" s="0" t="n">
        <v>0.7</v>
      </c>
      <c r="I423" s="0" t="n">
        <v>57148</v>
      </c>
      <c r="J423" s="95" t="n">
        <f aca="false">(F423+E423*$G$3)*(H423) / I423</f>
        <v>1.06408924272084</v>
      </c>
      <c r="K423" s="0" t="n">
        <f aca="false">E423/I423*1000</f>
        <v>0.167995633081195</v>
      </c>
      <c r="L423" s="86" t="n">
        <v>157.346184482047</v>
      </c>
      <c r="M423" s="86" t="n">
        <v>0.645</v>
      </c>
      <c r="N423" s="0" t="n">
        <v>202</v>
      </c>
      <c r="O423" s="87" t="n">
        <f aca="false">SUM($L423:$N423)</f>
        <v>359.991184482047</v>
      </c>
      <c r="P423" s="62" t="n">
        <v>120</v>
      </c>
      <c r="Q423" s="0" t="n">
        <f aca="false">P423*120</f>
        <v>14400</v>
      </c>
      <c r="R423" s="0" t="n">
        <v>16</v>
      </c>
      <c r="S423" s="0" t="n">
        <v>179</v>
      </c>
      <c r="T423" s="87" t="n">
        <f aca="false">((3.5 * R423 + 2.4 * S423 - 7) * 10)/1000</f>
        <v>4.786</v>
      </c>
      <c r="V423" s="0" t="n">
        <f aca="false">W423/8</f>
        <v>0.4625</v>
      </c>
      <c r="W423" s="0" t="n">
        <v>3.7</v>
      </c>
      <c r="X423" s="91" t="n">
        <f aca="false">E423/50</f>
        <v>0.192012288786482</v>
      </c>
      <c r="Y423" s="0" t="n">
        <v>0.648</v>
      </c>
      <c r="Z423" s="86" t="n">
        <v>10</v>
      </c>
      <c r="AA423" s="0" t="n">
        <v>65</v>
      </c>
      <c r="AB423" s="0" t="n">
        <v>17</v>
      </c>
    </row>
    <row r="424" customFormat="false" ht="15" hidden="false" customHeight="false" outlineLevel="0" collapsed="false">
      <c r="A424" s="14" t="n">
        <v>422</v>
      </c>
      <c r="B424" s="86" t="n">
        <v>4.4</v>
      </c>
      <c r="D424" s="0" t="n">
        <v>-5</v>
      </c>
      <c r="E424" s="91" t="n">
        <v>-4.8534265191225</v>
      </c>
      <c r="F424" s="0" t="n">
        <v>76447</v>
      </c>
      <c r="H424" s="0" t="n">
        <v>0.5</v>
      </c>
      <c r="I424" s="0" t="n">
        <v>61267</v>
      </c>
      <c r="J424" s="95" t="n">
        <f aca="false">(F424+E424*$G$3)*(H424) / I424</f>
        <v>0.608040457280028</v>
      </c>
      <c r="K424" s="0" t="n">
        <f aca="false">E424/I424*1000</f>
        <v>-0.0792176297047758</v>
      </c>
      <c r="L424" s="86" t="n">
        <v>1080.74126480573</v>
      </c>
      <c r="M424" s="86" t="n">
        <v>0.645</v>
      </c>
      <c r="N424" s="0" t="n">
        <v>500</v>
      </c>
      <c r="O424" s="87" t="n">
        <f aca="false">SUM($L424:$N424)</f>
        <v>1581.38626480573</v>
      </c>
      <c r="P424" s="62" t="n">
        <v>116</v>
      </c>
      <c r="Q424" s="0" t="n">
        <f aca="false">P424*120</f>
        <v>13920</v>
      </c>
      <c r="R424" s="0" t="n">
        <v>20</v>
      </c>
      <c r="S424" s="0" t="n">
        <v>175</v>
      </c>
      <c r="T424" s="87" t="n">
        <f aca="false">((3.5 * R424 + 2.4 * S424 - 7) * 10)/1000</f>
        <v>4.83</v>
      </c>
      <c r="V424" s="0" t="n">
        <f aca="false">W424/8</f>
        <v>0.6375</v>
      </c>
      <c r="W424" s="0" t="n">
        <v>5.1</v>
      </c>
      <c r="X424" s="91" t="n">
        <f aca="false">E424/50</f>
        <v>-0.09706853038245</v>
      </c>
      <c r="Y424" s="0" t="n">
        <v>0.988</v>
      </c>
      <c r="Z424" s="86" t="n">
        <v>4.4</v>
      </c>
      <c r="AA424" s="0" t="n">
        <v>51</v>
      </c>
      <c r="AB424" s="0" t="n">
        <v>20</v>
      </c>
    </row>
    <row r="425" customFormat="false" ht="15" hidden="false" customHeight="false" outlineLevel="0" collapsed="false">
      <c r="A425" s="14" t="n">
        <v>423</v>
      </c>
      <c r="B425" s="86" t="n">
        <v>8.34782608695652</v>
      </c>
      <c r="D425" s="0" t="n">
        <v>48</v>
      </c>
      <c r="E425" s="91" t="n">
        <v>26.8756998880179</v>
      </c>
      <c r="F425" s="0" t="n">
        <v>78657</v>
      </c>
      <c r="H425" s="0" t="n">
        <v>0.8</v>
      </c>
      <c r="I425" s="0" t="n">
        <v>43276</v>
      </c>
      <c r="J425" s="95" t="n">
        <f aca="false">(F425+E425*$G$3)*(H425) / I425</f>
        <v>1.6527826962789</v>
      </c>
      <c r="K425" s="0" t="n">
        <f aca="false">E425/I425*1000</f>
        <v>0.621030129587252</v>
      </c>
      <c r="L425" s="86" t="n">
        <v>1221.80829265916</v>
      </c>
      <c r="M425" s="86" t="n">
        <v>0.645</v>
      </c>
      <c r="N425" s="0" t="n">
        <v>1893</v>
      </c>
      <c r="O425" s="87" t="n">
        <f aca="false">SUM($L425:$N425)</f>
        <v>3115.45329265916</v>
      </c>
      <c r="P425" s="62" t="n">
        <v>113</v>
      </c>
      <c r="Q425" s="0" t="n">
        <f aca="false">P425*120</f>
        <v>13560</v>
      </c>
      <c r="R425" s="0" t="n">
        <v>16</v>
      </c>
      <c r="S425" s="0" t="n">
        <v>175</v>
      </c>
      <c r="T425" s="87" t="n">
        <f aca="false">((3.5 * R425 + 2.4 * S425 - 7) * 10)/1000</f>
        <v>4.69</v>
      </c>
      <c r="V425" s="0" t="n">
        <f aca="false">W425/8</f>
        <v>0.975</v>
      </c>
      <c r="W425" s="0" t="n">
        <v>7.8</v>
      </c>
      <c r="X425" s="91" t="n">
        <f aca="false">E425/50</f>
        <v>0.537513997760358</v>
      </c>
      <c r="Y425" s="0" t="n">
        <v>0.52</v>
      </c>
      <c r="Z425" s="86" t="n">
        <v>8.34782608695652</v>
      </c>
      <c r="AA425" s="0" t="n">
        <v>46</v>
      </c>
      <c r="AB425" s="0" t="n">
        <v>15</v>
      </c>
    </row>
    <row r="426" customFormat="false" ht="15" hidden="false" customHeight="false" outlineLevel="0" collapsed="false">
      <c r="A426" s="14" t="n">
        <v>424</v>
      </c>
      <c r="B426" s="86" t="n">
        <v>2.4</v>
      </c>
      <c r="D426" s="0" t="n">
        <v>44</v>
      </c>
      <c r="E426" s="91" t="n">
        <v>757.314974182443</v>
      </c>
      <c r="F426" s="0" t="n">
        <v>77548</v>
      </c>
      <c r="H426" s="0" t="n">
        <v>0.6</v>
      </c>
      <c r="I426" s="0" t="n">
        <v>46168</v>
      </c>
      <c r="J426" s="95" t="n">
        <f aca="false">(F426+E426*$G$3)*(H426) / I426</f>
        <v>4.94464550779298</v>
      </c>
      <c r="K426" s="0" t="n">
        <f aca="false">E426/I426*1000</f>
        <v>16.4034607126677</v>
      </c>
      <c r="L426" s="86" t="n">
        <v>996.823556122449</v>
      </c>
      <c r="M426" s="86" t="n">
        <v>0.645</v>
      </c>
      <c r="N426" s="0" t="n">
        <v>387</v>
      </c>
      <c r="O426" s="87" t="n">
        <f aca="false">SUM($L426:$N426)</f>
        <v>1384.46855612245</v>
      </c>
      <c r="P426" s="62" t="n">
        <v>121</v>
      </c>
      <c r="Q426" s="0" t="n">
        <f aca="false">P426*120</f>
        <v>14520</v>
      </c>
      <c r="R426" s="0" t="n">
        <v>21</v>
      </c>
      <c r="S426" s="0" t="n">
        <v>179</v>
      </c>
      <c r="T426" s="87" t="n">
        <f aca="false">((3.5 * R426 + 2.4 * S426 - 7) * 10)/1000</f>
        <v>4.961</v>
      </c>
      <c r="V426" s="0" t="n">
        <f aca="false">W426/8</f>
        <v>0.675</v>
      </c>
      <c r="W426" s="0" t="n">
        <v>5.4</v>
      </c>
      <c r="X426" s="91" t="n">
        <f aca="false">E426/50</f>
        <v>15.1462994836489</v>
      </c>
      <c r="Y426" s="0" t="n">
        <v>0.73</v>
      </c>
      <c r="Z426" s="86" t="n">
        <v>2.4</v>
      </c>
      <c r="AA426" s="0" t="n">
        <v>65</v>
      </c>
      <c r="AB426" s="0" t="n">
        <v>20</v>
      </c>
    </row>
    <row r="427" customFormat="false" ht="15" hidden="false" customHeight="false" outlineLevel="0" collapsed="false">
      <c r="A427" s="14" t="n">
        <v>425</v>
      </c>
      <c r="B427" s="86" t="n">
        <v>10</v>
      </c>
      <c r="D427" s="0" t="n">
        <v>53</v>
      </c>
      <c r="E427" s="91" t="n">
        <v>13.3787706676764</v>
      </c>
      <c r="F427" s="0" t="n">
        <v>78045</v>
      </c>
      <c r="H427" s="0" t="n">
        <v>0.5</v>
      </c>
      <c r="I427" s="0" t="n">
        <v>50869</v>
      </c>
      <c r="J427" s="95" t="n">
        <f aca="false">(F427+E427*$G$3)*(H427) / I427</f>
        <v>0.819718377273689</v>
      </c>
      <c r="K427" s="0" t="n">
        <f aca="false">E427/I427*1000</f>
        <v>0.263004396934801</v>
      </c>
      <c r="L427" s="86" t="n">
        <v>172.535960878278</v>
      </c>
      <c r="M427" s="86" t="n">
        <v>0.645</v>
      </c>
      <c r="N427" s="0" t="n">
        <v>75</v>
      </c>
      <c r="O427" s="87" t="n">
        <f aca="false">SUM($L427:$N427)</f>
        <v>248.180960878278</v>
      </c>
      <c r="P427" s="62" t="n">
        <v>116</v>
      </c>
      <c r="Q427" s="0" t="n">
        <f aca="false">P427*120</f>
        <v>13920</v>
      </c>
      <c r="R427" s="0" t="n">
        <v>21</v>
      </c>
      <c r="S427" s="0" t="n">
        <v>164</v>
      </c>
      <c r="T427" s="87" t="n">
        <f aca="false">((3.5 * R427 + 2.4 * S427 - 7) * 10)/1000</f>
        <v>4.601</v>
      </c>
      <c r="V427" s="0" t="n">
        <f aca="false">W427/8</f>
        <v>0.5625</v>
      </c>
      <c r="W427" s="0" t="n">
        <v>4.5</v>
      </c>
      <c r="X427" s="91" t="n">
        <f aca="false">E427/50</f>
        <v>0.267575413353528</v>
      </c>
      <c r="Y427" s="0" t="n">
        <v>0.43</v>
      </c>
      <c r="Z427" s="86" t="n">
        <v>10</v>
      </c>
      <c r="AA427" s="0" t="n">
        <v>60</v>
      </c>
      <c r="AB427" s="0" t="n">
        <v>16</v>
      </c>
    </row>
    <row r="428" customFormat="false" ht="15" hidden="false" customHeight="false" outlineLevel="0" collapsed="false">
      <c r="A428" s="14" t="n">
        <v>426</v>
      </c>
      <c r="B428" s="86" t="n">
        <v>2.75862068965517</v>
      </c>
      <c r="D428" s="0" t="n">
        <v>53</v>
      </c>
      <c r="E428" s="91" t="n">
        <v>-296.752519596864</v>
      </c>
      <c r="F428" s="0" t="n">
        <v>76861</v>
      </c>
      <c r="H428" s="0" t="n">
        <v>0.8</v>
      </c>
      <c r="I428" s="0" t="n">
        <v>40653</v>
      </c>
      <c r="J428" s="95" t="n">
        <f aca="false">(F428+E428*$G$3)*(H428) / I428</f>
        <v>-0.823358823973546</v>
      </c>
      <c r="K428" s="0" t="n">
        <f aca="false">E428/I428*1000</f>
        <v>-7.29964626465118</v>
      </c>
      <c r="L428" s="86" t="n">
        <v>336.280052728106</v>
      </c>
      <c r="M428" s="86" t="n">
        <v>0.645</v>
      </c>
      <c r="N428" s="0" t="n">
        <v>403</v>
      </c>
      <c r="O428" s="87" t="n">
        <f aca="false">SUM($L428:$N428)</f>
        <v>739.925052728106</v>
      </c>
      <c r="P428" s="62" t="n">
        <v>125</v>
      </c>
      <c r="Q428" s="0" t="n">
        <f aca="false">P428*120</f>
        <v>15000</v>
      </c>
      <c r="R428" s="0" t="n">
        <v>17</v>
      </c>
      <c r="S428" s="0" t="n">
        <v>197</v>
      </c>
      <c r="T428" s="87" t="n">
        <f aca="false">((3.5 * R428 + 2.4 * S428 - 7) * 10)/1000</f>
        <v>5.253</v>
      </c>
      <c r="V428" s="0" t="n">
        <f aca="false">W428/8</f>
        <v>0.85</v>
      </c>
      <c r="W428" s="0" t="n">
        <v>6.8</v>
      </c>
      <c r="X428" s="91" t="n">
        <f aca="false">E428/50</f>
        <v>-5.93505039193729</v>
      </c>
      <c r="Y428" s="0" t="n">
        <v>1.188</v>
      </c>
      <c r="Z428" s="86" t="n">
        <v>2.75862068965517</v>
      </c>
      <c r="AA428" s="0" t="n">
        <v>53</v>
      </c>
      <c r="AB428" s="0" t="n">
        <v>15</v>
      </c>
    </row>
    <row r="429" customFormat="false" ht="15" hidden="false" customHeight="false" outlineLevel="0" collapsed="false">
      <c r="A429" s="14" t="n">
        <v>427</v>
      </c>
      <c r="B429" s="86" t="n">
        <v>12.3809523809524</v>
      </c>
      <c r="D429" s="0" t="n">
        <v>69</v>
      </c>
      <c r="E429" s="91" t="n">
        <v>16.7004305806667</v>
      </c>
      <c r="F429" s="0" t="n">
        <v>77710</v>
      </c>
      <c r="H429" s="0" t="n">
        <v>0.5</v>
      </c>
      <c r="I429" s="0" t="n">
        <v>61409</v>
      </c>
      <c r="J429" s="95" t="n">
        <f aca="false">(F429+E429*$G$3)*(H429) / I429</f>
        <v>0.687115668975775</v>
      </c>
      <c r="K429" s="0" t="n">
        <f aca="false">E429/I429*1000</f>
        <v>0.271954120416661</v>
      </c>
      <c r="L429" s="86" t="n">
        <v>1319.00722991301</v>
      </c>
      <c r="M429" s="86" t="n">
        <v>0.645</v>
      </c>
      <c r="N429" s="0" t="n">
        <v>1893</v>
      </c>
      <c r="O429" s="87" t="n">
        <f aca="false">SUM($L429:$N429)</f>
        <v>3212.65222991301</v>
      </c>
      <c r="P429" s="62" t="n">
        <v>117</v>
      </c>
      <c r="Q429" s="0" t="n">
        <f aca="false">P429*120</f>
        <v>14040</v>
      </c>
      <c r="R429" s="0" t="n">
        <v>17</v>
      </c>
      <c r="S429" s="0" t="n">
        <v>175</v>
      </c>
      <c r="T429" s="87" t="n">
        <f aca="false">((3.5 * R429 + 2.4 * S429 - 7) * 10)/1000</f>
        <v>4.725</v>
      </c>
      <c r="V429" s="0" t="n">
        <f aca="false">W429/8</f>
        <v>0.5875</v>
      </c>
      <c r="W429" s="0" t="n">
        <v>4.7</v>
      </c>
      <c r="X429" s="91" t="n">
        <f aca="false">E429/50</f>
        <v>0.334008611613334</v>
      </c>
      <c r="Y429" s="0" t="n">
        <v>0.451</v>
      </c>
      <c r="Z429" s="86" t="n">
        <v>12.3809523809524</v>
      </c>
      <c r="AA429" s="0" t="n">
        <v>53</v>
      </c>
      <c r="AB429" s="0" t="n">
        <v>16</v>
      </c>
    </row>
    <row r="430" customFormat="false" ht="15" hidden="false" customHeight="false" outlineLevel="0" collapsed="false">
      <c r="A430" s="14" t="n">
        <v>428</v>
      </c>
      <c r="B430" s="86" t="n">
        <v>3</v>
      </c>
      <c r="D430" s="0" t="n">
        <v>29</v>
      </c>
      <c r="E430" s="91" t="n">
        <v>79.343365253078</v>
      </c>
      <c r="F430" s="0" t="n">
        <v>77083</v>
      </c>
      <c r="H430" s="0" t="n">
        <v>0.7</v>
      </c>
      <c r="I430" s="0" t="n">
        <v>57255</v>
      </c>
      <c r="J430" s="95" t="n">
        <f aca="false">(F430+E430*$G$3)*(H430) / I430</f>
        <v>1.3304382546653</v>
      </c>
      <c r="K430" s="0" t="n">
        <f aca="false">E430/I430*1000</f>
        <v>1.38578928046595</v>
      </c>
      <c r="L430" s="86" t="n">
        <v>322.559116473617</v>
      </c>
      <c r="M430" s="86" t="n">
        <v>0.645</v>
      </c>
      <c r="N430" s="0" t="n">
        <v>331</v>
      </c>
      <c r="O430" s="87" t="n">
        <f aca="false">SUM($L430:$N430)</f>
        <v>654.204116473617</v>
      </c>
      <c r="P430" s="62" t="n">
        <v>120</v>
      </c>
      <c r="Q430" s="0" t="n">
        <f aca="false">P430*120</f>
        <v>14400</v>
      </c>
      <c r="R430" s="0" t="n">
        <v>22</v>
      </c>
      <c r="S430" s="0" t="n">
        <v>172</v>
      </c>
      <c r="T430" s="87" t="n">
        <f aca="false">((3.5 * R430 + 2.4 * S430 - 7) * 10)/1000</f>
        <v>4.828</v>
      </c>
      <c r="V430" s="0" t="n">
        <f aca="false">W430/8</f>
        <v>0.7625</v>
      </c>
      <c r="W430" s="0" t="n">
        <v>6.1</v>
      </c>
      <c r="X430" s="91" t="n">
        <f aca="false">E430/50</f>
        <v>1.58686730506156</v>
      </c>
      <c r="Y430" s="0" t="n">
        <v>0.77</v>
      </c>
      <c r="Z430" s="86" t="n">
        <v>3</v>
      </c>
      <c r="AA430" s="0" t="n">
        <v>53</v>
      </c>
      <c r="AB430" s="0" t="n">
        <v>23</v>
      </c>
    </row>
    <row r="431" customFormat="false" ht="15" hidden="false" customHeight="false" outlineLevel="0" collapsed="false">
      <c r="A431" s="14" t="n">
        <v>429</v>
      </c>
      <c r="B431" s="86" t="n">
        <v>9.31034482758621</v>
      </c>
      <c r="D431" s="0" t="n">
        <v>48</v>
      </c>
      <c r="E431" s="91" t="n">
        <v>14.6982270263649</v>
      </c>
      <c r="F431" s="0" t="n">
        <v>83708</v>
      </c>
      <c r="H431" s="0" t="n">
        <v>0.6</v>
      </c>
      <c r="I431" s="0" t="n">
        <v>41643</v>
      </c>
      <c r="J431" s="95" t="n">
        <f aca="false">(F431+E431*$G$3)*(H431) / I431</f>
        <v>1.29079015648074</v>
      </c>
      <c r="K431" s="0" t="n">
        <f aca="false">E431/I431*1000</f>
        <v>0.352957928736281</v>
      </c>
      <c r="L431" s="86" t="n">
        <v>315.139578023223</v>
      </c>
      <c r="M431" s="86" t="n">
        <v>0.645</v>
      </c>
      <c r="N431" s="0" t="n">
        <v>241</v>
      </c>
      <c r="O431" s="87" t="n">
        <f aca="false">SUM($L431:$N431)</f>
        <v>556.784578023223</v>
      </c>
      <c r="P431" s="62" t="n">
        <v>117</v>
      </c>
      <c r="Q431" s="0" t="n">
        <f aca="false">P431*120</f>
        <v>14040</v>
      </c>
      <c r="R431" s="0" t="n">
        <v>20</v>
      </c>
      <c r="S431" s="0" t="n">
        <v>180</v>
      </c>
      <c r="T431" s="87" t="n">
        <f aca="false">((3.5 * R431 + 2.4 * S431 - 7) * 10)/1000</f>
        <v>4.95</v>
      </c>
      <c r="V431" s="0" t="n">
        <f aca="false">W431/8</f>
        <v>0.7875</v>
      </c>
      <c r="W431" s="0" t="n">
        <v>6.3</v>
      </c>
      <c r="X431" s="91" t="n">
        <f aca="false">E431/50</f>
        <v>0.293964540527299</v>
      </c>
      <c r="Y431" s="0" t="n">
        <v>0.658</v>
      </c>
      <c r="Z431" s="86" t="n">
        <v>9.31034482758621</v>
      </c>
      <c r="AA431" s="0" t="n">
        <v>59</v>
      </c>
      <c r="AB431" s="0" t="n">
        <v>23</v>
      </c>
    </row>
    <row r="432" customFormat="false" ht="15" hidden="false" customHeight="false" outlineLevel="0" collapsed="false">
      <c r="A432" s="14" t="n">
        <v>430</v>
      </c>
      <c r="B432" s="86" t="n">
        <v>6.85185185185185</v>
      </c>
      <c r="D432" s="0" t="n">
        <v>72</v>
      </c>
      <c r="E432" s="91" t="n">
        <v>27.5219889223995</v>
      </c>
      <c r="F432" s="0" t="n">
        <v>78695</v>
      </c>
      <c r="H432" s="0" t="n">
        <v>0.5</v>
      </c>
      <c r="I432" s="0" t="n">
        <v>64363</v>
      </c>
      <c r="J432" s="95" t="n">
        <f aca="false">(F432+E432*$G$3)*(H432) / I432</f>
        <v>0.696858409093422</v>
      </c>
      <c r="K432" s="0" t="n">
        <f aca="false">E432/I432*1000</f>
        <v>0.427605750546113</v>
      </c>
      <c r="L432" s="86" t="n">
        <v>2411.5169161129</v>
      </c>
      <c r="M432" s="86" t="n">
        <v>0.645</v>
      </c>
      <c r="N432" s="0" t="n">
        <v>329</v>
      </c>
      <c r="O432" s="87" t="n">
        <f aca="false">SUM($L432:$N432)</f>
        <v>2741.1619161129</v>
      </c>
      <c r="P432" s="62" t="n">
        <v>122</v>
      </c>
      <c r="Q432" s="0" t="n">
        <f aca="false">P432*120</f>
        <v>14640</v>
      </c>
      <c r="R432" s="0" t="n">
        <v>22</v>
      </c>
      <c r="S432" s="0" t="n">
        <v>164</v>
      </c>
      <c r="T432" s="87" t="n">
        <f aca="false">((3.5 * R432 + 2.4 * S432 - 7) * 10)/1000</f>
        <v>4.636</v>
      </c>
      <c r="V432" s="0" t="n">
        <f aca="false">W432/8</f>
        <v>0.8</v>
      </c>
      <c r="W432" s="0" t="n">
        <v>6.4</v>
      </c>
      <c r="X432" s="91" t="n">
        <f aca="false">E432/50</f>
        <v>0.550439778447989</v>
      </c>
      <c r="Y432" s="0" t="n">
        <v>0.693</v>
      </c>
      <c r="Z432" s="86" t="n">
        <v>6.85185185185185</v>
      </c>
      <c r="AA432" s="0" t="n">
        <v>44</v>
      </c>
      <c r="AB432" s="0" t="n">
        <v>24</v>
      </c>
    </row>
    <row r="433" customFormat="false" ht="15" hidden="false" customHeight="false" outlineLevel="0" collapsed="false">
      <c r="A433" s="14" t="n">
        <v>431</v>
      </c>
      <c r="B433" s="86" t="n">
        <v>4</v>
      </c>
      <c r="D433" s="0" t="n">
        <v>87</v>
      </c>
      <c r="E433" s="91" t="n">
        <v>111.650111650112</v>
      </c>
      <c r="F433" s="0" t="n">
        <v>84060</v>
      </c>
      <c r="H433" s="0" t="n">
        <v>0.5</v>
      </c>
      <c r="I433" s="0" t="n">
        <v>52642</v>
      </c>
      <c r="J433" s="95" t="n">
        <f aca="false">(F433+E433*$G$3)*(H433) / I433</f>
        <v>1.22259834979716</v>
      </c>
      <c r="K433" s="0" t="n">
        <f aca="false">E433/I433*1000</f>
        <v>2.12093217678112</v>
      </c>
      <c r="L433" s="86" t="n">
        <v>621.760055056711</v>
      </c>
      <c r="M433" s="86" t="n">
        <v>0.645</v>
      </c>
      <c r="N433" s="0" t="n">
        <v>94</v>
      </c>
      <c r="O433" s="87" t="n">
        <f aca="false">SUM($L433:$N433)</f>
        <v>716.405055056711</v>
      </c>
      <c r="P433" s="62" t="n">
        <v>115</v>
      </c>
      <c r="Q433" s="0" t="n">
        <f aca="false">P433*120</f>
        <v>13800</v>
      </c>
      <c r="R433" s="0" t="n">
        <v>21</v>
      </c>
      <c r="S433" s="0" t="n">
        <v>194</v>
      </c>
      <c r="T433" s="87" t="n">
        <f aca="false">((3.5 * R433 + 2.4 * S433 - 7) * 10)/1000</f>
        <v>5.321</v>
      </c>
      <c r="V433" s="0" t="n">
        <f aca="false">W433/8</f>
        <v>0.75</v>
      </c>
      <c r="W433" s="0" t="n">
        <v>6</v>
      </c>
      <c r="X433" s="91" t="n">
        <f aca="false">E433/50</f>
        <v>2.23300223300223</v>
      </c>
      <c r="Y433" s="0" t="n">
        <v>0.638</v>
      </c>
      <c r="Z433" s="86" t="n">
        <v>4</v>
      </c>
      <c r="AA433" s="0" t="n">
        <v>41</v>
      </c>
      <c r="AB433" s="0" t="n">
        <v>20</v>
      </c>
    </row>
    <row r="434" customFormat="false" ht="15" hidden="false" customHeight="false" outlineLevel="0" collapsed="false">
      <c r="A434" s="14" t="n">
        <v>432</v>
      </c>
      <c r="B434" s="86" t="n">
        <v>4.34782608695652</v>
      </c>
      <c r="D434" s="0" t="n">
        <v>108</v>
      </c>
      <c r="E434" s="91" t="n">
        <v>95.4147892923403</v>
      </c>
      <c r="F434" s="0" t="n">
        <v>84520</v>
      </c>
      <c r="H434" s="0" t="n">
        <v>0.5</v>
      </c>
      <c r="I434" s="0" t="n">
        <v>45075</v>
      </c>
      <c r="J434" s="95" t="n">
        <f aca="false">(F434+E434*$G$3)*(H434) / I434</f>
        <v>1.36090866019896</v>
      </c>
      <c r="K434" s="0" t="n">
        <f aca="false">E434/I434*1000</f>
        <v>2.1168006498578</v>
      </c>
      <c r="L434" s="86" t="n">
        <v>429.475809557775</v>
      </c>
      <c r="M434" s="86" t="n">
        <v>0.645</v>
      </c>
      <c r="N434" s="0" t="n">
        <v>279</v>
      </c>
      <c r="O434" s="87" t="n">
        <f aca="false">SUM($L434:$N434)</f>
        <v>709.120809557775</v>
      </c>
      <c r="P434" s="62" t="n">
        <v>122</v>
      </c>
      <c r="Q434" s="0" t="n">
        <f aca="false">P434*120</f>
        <v>14640</v>
      </c>
      <c r="R434" s="0" t="n">
        <v>21</v>
      </c>
      <c r="S434" s="0" t="n">
        <v>182</v>
      </c>
      <c r="T434" s="87" t="n">
        <f aca="false">((3.5 * R434 + 2.4 * S434 - 7) * 10)/1000</f>
        <v>5.033</v>
      </c>
      <c r="V434" s="0" t="n">
        <f aca="false">W434/8</f>
        <v>0.8625</v>
      </c>
      <c r="W434" s="0" t="n">
        <v>6.9</v>
      </c>
      <c r="X434" s="91" t="n">
        <f aca="false">E434/50</f>
        <v>1.90829578584681</v>
      </c>
      <c r="Y434" s="0" t="n">
        <v>0.845</v>
      </c>
      <c r="Z434" s="86" t="n">
        <v>4.34782608695652</v>
      </c>
      <c r="AA434" s="0" t="n">
        <v>50</v>
      </c>
      <c r="AB434" s="0" t="n">
        <v>16</v>
      </c>
    </row>
    <row r="435" customFormat="false" ht="15" hidden="false" customHeight="false" outlineLevel="0" collapsed="false">
      <c r="A435" s="14" t="n">
        <v>433</v>
      </c>
      <c r="B435" s="86" t="n">
        <v>19.2</v>
      </c>
      <c r="D435" s="0" t="n">
        <v>1</v>
      </c>
      <c r="E435" s="91" t="n">
        <v>0.218264361795006</v>
      </c>
      <c r="F435" s="0" t="n">
        <v>76324</v>
      </c>
      <c r="H435" s="0" t="n">
        <v>0.8</v>
      </c>
      <c r="I435" s="0" t="n">
        <v>40689</v>
      </c>
      <c r="J435" s="95" t="n">
        <f aca="false">(F435+E435*$G$3)*(H435) / I435</f>
        <v>1.50234816770563</v>
      </c>
      <c r="K435" s="0" t="n">
        <f aca="false">E435/I435*1000</f>
        <v>0.00536421051869071</v>
      </c>
      <c r="L435" s="86" t="n">
        <v>416.907370550162</v>
      </c>
      <c r="M435" s="86" t="n">
        <v>0.645</v>
      </c>
      <c r="N435" s="0" t="n">
        <v>1893</v>
      </c>
      <c r="O435" s="87" t="n">
        <f aca="false">SUM($L435:$N435)</f>
        <v>2310.55237055016</v>
      </c>
      <c r="P435" s="62" t="n">
        <v>122</v>
      </c>
      <c r="Q435" s="0" t="n">
        <f aca="false">P435*120</f>
        <v>14640</v>
      </c>
      <c r="R435" s="0" t="n">
        <v>20</v>
      </c>
      <c r="S435" s="0" t="n">
        <v>180</v>
      </c>
      <c r="T435" s="87" t="n">
        <f aca="false">((3.5 * R435 + 2.4 * S435 - 7) * 10)/1000</f>
        <v>4.95</v>
      </c>
      <c r="V435" s="0" t="n">
        <f aca="false">W435/8</f>
        <v>0.7875</v>
      </c>
      <c r="W435" s="0" t="n">
        <v>6.3</v>
      </c>
      <c r="X435" s="91" t="n">
        <f aca="false">E435/50</f>
        <v>0.00436528723590012</v>
      </c>
      <c r="Y435" s="0" t="n">
        <v>0.48</v>
      </c>
      <c r="Z435" s="86" t="n">
        <v>19.2</v>
      </c>
      <c r="AA435" s="0" t="n">
        <v>41</v>
      </c>
      <c r="AB435" s="0" t="n">
        <v>17</v>
      </c>
    </row>
    <row r="436" customFormat="false" ht="15" hidden="false" customHeight="false" outlineLevel="0" collapsed="false">
      <c r="A436" s="14" t="n">
        <v>434</v>
      </c>
      <c r="B436" s="86" t="n">
        <v>3.25</v>
      </c>
      <c r="D436" s="0" t="n">
        <v>71</v>
      </c>
      <c r="E436" s="91" t="n">
        <v>110.426776160259</v>
      </c>
      <c r="F436" s="0" t="n">
        <v>76125</v>
      </c>
      <c r="H436" s="0" t="n">
        <v>0.6</v>
      </c>
      <c r="I436" s="0" t="n">
        <v>57146</v>
      </c>
      <c r="J436" s="95" t="n">
        <f aca="false">(F436+E436*$G$3)*(H436) / I436</f>
        <v>1.26303549292098</v>
      </c>
      <c r="K436" s="0" t="n">
        <f aca="false">E436/I436*1000</f>
        <v>1.93236230287787</v>
      </c>
      <c r="L436" s="86" t="n">
        <v>710.453814223512</v>
      </c>
      <c r="M436" s="86" t="n">
        <v>0.645</v>
      </c>
      <c r="N436" s="0" t="n">
        <v>1893</v>
      </c>
      <c r="O436" s="87" t="n">
        <f aca="false">SUM($L436:$N436)</f>
        <v>2604.09881422351</v>
      </c>
      <c r="P436" s="62" t="n">
        <v>120</v>
      </c>
      <c r="Q436" s="0" t="n">
        <f aca="false">P436*120</f>
        <v>14400</v>
      </c>
      <c r="R436" s="0" t="n">
        <v>19</v>
      </c>
      <c r="S436" s="0" t="n">
        <v>163</v>
      </c>
      <c r="T436" s="87" t="n">
        <f aca="false">((3.5 * R436 + 2.4 * S436 - 7) * 10)/1000</f>
        <v>4.507</v>
      </c>
      <c r="V436" s="0" t="n">
        <f aca="false">W436/8</f>
        <v>0.5</v>
      </c>
      <c r="W436" s="0" t="n">
        <v>4</v>
      </c>
      <c r="X436" s="91" t="n">
        <f aca="false">E436/50</f>
        <v>2.20853552320518</v>
      </c>
      <c r="Y436" s="0" t="n">
        <v>0.616</v>
      </c>
      <c r="Z436" s="86" t="n">
        <v>3.25</v>
      </c>
      <c r="AA436" s="0" t="n">
        <v>52</v>
      </c>
      <c r="AB436" s="0" t="n">
        <v>22</v>
      </c>
    </row>
    <row r="437" customFormat="false" ht="15" hidden="false" customHeight="false" outlineLevel="0" collapsed="false">
      <c r="A437" s="14" t="n">
        <v>435</v>
      </c>
      <c r="B437" s="86" t="n">
        <v>18.6666666666667</v>
      </c>
      <c r="D437" s="0" t="n">
        <v>53</v>
      </c>
      <c r="E437" s="91" t="n">
        <v>11.8231787843095</v>
      </c>
      <c r="F437" s="0" t="n">
        <v>77084</v>
      </c>
      <c r="H437" s="0" t="n">
        <v>0.8</v>
      </c>
      <c r="I437" s="0" t="n">
        <v>62287</v>
      </c>
      <c r="J437" s="95" t="n">
        <f aca="false">(F437+E437*$G$3)*(H437) / I437</f>
        <v>1.05079097100485</v>
      </c>
      <c r="K437" s="0" t="n">
        <f aca="false">E437/I437*1000</f>
        <v>0.189817759473237</v>
      </c>
      <c r="L437" s="86" t="n">
        <v>519.361532801356</v>
      </c>
      <c r="M437" s="86" t="n">
        <v>0.645</v>
      </c>
      <c r="N437" s="0" t="n">
        <v>83</v>
      </c>
      <c r="O437" s="87" t="n">
        <f aca="false">SUM($L437:$N437)</f>
        <v>603.006532801356</v>
      </c>
      <c r="P437" s="62" t="n">
        <v>123</v>
      </c>
      <c r="Q437" s="0" t="n">
        <f aca="false">P437*120</f>
        <v>14760</v>
      </c>
      <c r="R437" s="0" t="n">
        <v>21</v>
      </c>
      <c r="S437" s="0" t="n">
        <v>173</v>
      </c>
      <c r="T437" s="87" t="n">
        <f aca="false">((3.5 * R437 + 2.4 * S437 - 7) * 10)/1000</f>
        <v>4.817</v>
      </c>
      <c r="V437" s="0" t="n">
        <f aca="false">W437/8</f>
        <v>0.825</v>
      </c>
      <c r="W437" s="0" t="n">
        <v>6.6</v>
      </c>
      <c r="X437" s="91" t="n">
        <f aca="false">E437/50</f>
        <v>0.23646357568619</v>
      </c>
      <c r="Y437" s="0" t="n">
        <v>0.372</v>
      </c>
      <c r="Z437" s="86" t="n">
        <v>18.6666666666667</v>
      </c>
      <c r="AA437" s="0" t="n">
        <v>54</v>
      </c>
      <c r="AB437" s="0" t="n">
        <v>20</v>
      </c>
    </row>
    <row r="438" customFormat="false" ht="15" hidden="false" customHeight="false" outlineLevel="0" collapsed="false">
      <c r="A438" s="14" t="n">
        <v>436</v>
      </c>
      <c r="B438" s="86" t="n">
        <v>2.22222222222222</v>
      </c>
      <c r="D438" s="0" t="n">
        <v>40</v>
      </c>
      <c r="E438" s="91" t="n">
        <v>124.007936507937</v>
      </c>
      <c r="F438" s="0" t="n">
        <v>82584</v>
      </c>
      <c r="H438" s="0" t="n">
        <v>0.5</v>
      </c>
      <c r="I438" s="0" t="n">
        <v>51524</v>
      </c>
      <c r="J438" s="95" t="n">
        <f aca="false">(F438+E438*$G$3)*(H438) / I438</f>
        <v>1.28277283016822</v>
      </c>
      <c r="K438" s="0" t="n">
        <f aca="false">E438/I438*1000</f>
        <v>2.40679948194893</v>
      </c>
      <c r="L438" s="86" t="n">
        <v>348.011316733068</v>
      </c>
      <c r="M438" s="86" t="n">
        <v>0.645</v>
      </c>
      <c r="N438" s="0" t="n">
        <v>1893</v>
      </c>
      <c r="O438" s="87" t="n">
        <f aca="false">SUM($L438:$N438)</f>
        <v>2241.65631673307</v>
      </c>
      <c r="P438" s="62" t="n">
        <v>110</v>
      </c>
      <c r="Q438" s="0" t="n">
        <f aca="false">P438*120</f>
        <v>13200</v>
      </c>
      <c r="R438" s="0" t="n">
        <v>18</v>
      </c>
      <c r="S438" s="0" t="n">
        <v>192</v>
      </c>
      <c r="T438" s="87" t="n">
        <f aca="false">((3.5 * R438 + 2.4 * S438 - 7) * 10)/1000</f>
        <v>5.168</v>
      </c>
      <c r="V438" s="0" t="n">
        <f aca="false">W438/8</f>
        <v>0.5</v>
      </c>
      <c r="W438" s="0" t="n">
        <v>4</v>
      </c>
      <c r="X438" s="91" t="n">
        <f aca="false">E438/50</f>
        <v>2.48015873015873</v>
      </c>
      <c r="Y438" s="0" t="n">
        <v>0.816</v>
      </c>
      <c r="Z438" s="86" t="n">
        <v>2.22222222222222</v>
      </c>
      <c r="AA438" s="0" t="n">
        <v>47</v>
      </c>
      <c r="AB438" s="0" t="n">
        <v>24</v>
      </c>
    </row>
    <row r="439" customFormat="false" ht="15" hidden="false" customHeight="false" outlineLevel="0" collapsed="false">
      <c r="A439" s="14" t="n">
        <v>437</v>
      </c>
      <c r="B439" s="86" t="n">
        <v>10.0714285714286</v>
      </c>
      <c r="D439" s="0" t="n">
        <v>25</v>
      </c>
      <c r="E439" s="91" t="n">
        <v>6.98031551026107</v>
      </c>
      <c r="F439" s="0" t="n">
        <v>84257</v>
      </c>
      <c r="H439" s="0" t="n">
        <v>0.6</v>
      </c>
      <c r="I439" s="0" t="n">
        <v>55869</v>
      </c>
      <c r="J439" s="95" t="n">
        <f aca="false">(F439+E439*$G$3)*(H439) / I439</f>
        <v>0.934856104860704</v>
      </c>
      <c r="K439" s="0" t="n">
        <f aca="false">E439/I439*1000</f>
        <v>0.12494076339761</v>
      </c>
      <c r="L439" s="86" t="n">
        <v>1093.81134987892</v>
      </c>
      <c r="M439" s="86" t="n">
        <v>0.645</v>
      </c>
      <c r="N439" s="0" t="n">
        <v>1893</v>
      </c>
      <c r="O439" s="87" t="n">
        <f aca="false">SUM($L439:$N439)</f>
        <v>2987.45634987892</v>
      </c>
      <c r="P439" s="62" t="n">
        <v>112</v>
      </c>
      <c r="Q439" s="0" t="n">
        <f aca="false">P439*120</f>
        <v>13440</v>
      </c>
      <c r="R439" s="0" t="n">
        <v>18</v>
      </c>
      <c r="S439" s="0" t="n">
        <v>198</v>
      </c>
      <c r="T439" s="87" t="n">
        <f aca="false">((3.5 * R439 + 2.4 * S439 - 7) * 10)/1000</f>
        <v>5.312</v>
      </c>
      <c r="V439" s="0" t="n">
        <f aca="false">W439/8</f>
        <v>0.9125</v>
      </c>
      <c r="W439" s="0" t="n">
        <v>7.3</v>
      </c>
      <c r="X439" s="91" t="n">
        <f aca="false">E439/50</f>
        <v>0.139606310205221</v>
      </c>
      <c r="Y439" s="0" t="n">
        <v>0.93</v>
      </c>
      <c r="Z439" s="86" t="n">
        <v>10.0714285714286</v>
      </c>
      <c r="AA439" s="0" t="n">
        <v>42</v>
      </c>
      <c r="AB439" s="0" t="n">
        <v>21</v>
      </c>
    </row>
    <row r="440" customFormat="false" ht="15" hidden="false" customHeight="false" outlineLevel="0" collapsed="false">
      <c r="A440" s="14" t="n">
        <v>438</v>
      </c>
      <c r="B440" s="86" t="n">
        <v>2.72727272727273</v>
      </c>
      <c r="D440" s="0" t="n">
        <v>17</v>
      </c>
      <c r="E440" s="91" t="n">
        <v>116.438356164384</v>
      </c>
      <c r="F440" s="0" t="n">
        <v>75515</v>
      </c>
      <c r="H440" s="0" t="n">
        <v>0.5</v>
      </c>
      <c r="I440" s="0" t="n">
        <v>54414</v>
      </c>
      <c r="J440" s="95" t="n">
        <f aca="false">(F440+E440*$G$3)*(H440) / I440</f>
        <v>1.12186516765679</v>
      </c>
      <c r="K440" s="0" t="n">
        <f aca="false">E440/I440*1000</f>
        <v>2.13986025957261</v>
      </c>
      <c r="L440" s="86" t="n">
        <v>715.440479691308</v>
      </c>
      <c r="M440" s="86" t="n">
        <v>0.645</v>
      </c>
      <c r="N440" s="0" t="n">
        <v>98</v>
      </c>
      <c r="O440" s="87" t="n">
        <f aca="false">SUM($L440:$N440)</f>
        <v>814.085479691308</v>
      </c>
      <c r="P440" s="62" t="n">
        <v>125</v>
      </c>
      <c r="Q440" s="0" t="n">
        <f aca="false">P440*120</f>
        <v>15000</v>
      </c>
      <c r="R440" s="0" t="n">
        <v>21</v>
      </c>
      <c r="S440" s="0" t="n">
        <v>162</v>
      </c>
      <c r="T440" s="87" t="n">
        <f aca="false">((3.5 * R440 + 2.4 * S440 - 7) * 10)/1000</f>
        <v>4.553</v>
      </c>
      <c r="V440" s="0" t="n">
        <f aca="false">W440/8</f>
        <v>0.8375</v>
      </c>
      <c r="W440" s="0" t="n">
        <v>6.7</v>
      </c>
      <c r="X440" s="91" t="n">
        <f aca="false">E440/50</f>
        <v>2.32876712328768</v>
      </c>
      <c r="Y440" s="0" t="n">
        <v>1.054</v>
      </c>
      <c r="Z440" s="86" t="n">
        <v>2.72727272727273</v>
      </c>
      <c r="AA440" s="0" t="n">
        <v>65</v>
      </c>
      <c r="AB440" s="0" t="n">
        <v>20</v>
      </c>
    </row>
    <row r="441" customFormat="false" ht="15" hidden="false" customHeight="false" outlineLevel="0" collapsed="false">
      <c r="A441" s="14" t="n">
        <v>439</v>
      </c>
      <c r="B441" s="86" t="n">
        <v>11.0344827586207</v>
      </c>
      <c r="D441" s="0" t="n">
        <v>104</v>
      </c>
      <c r="E441" s="91" t="n">
        <v>36.2243120863811</v>
      </c>
      <c r="F441" s="0" t="n">
        <v>84217</v>
      </c>
      <c r="H441" s="0" t="n">
        <v>0.8</v>
      </c>
      <c r="I441" s="0" t="n">
        <v>60496</v>
      </c>
      <c r="J441" s="95" t="n">
        <f aca="false">(F441+E441*$G$3)*(H441) / I441</f>
        <v>1.30529919114722</v>
      </c>
      <c r="K441" s="0" t="n">
        <f aca="false">E441/I441*1000</f>
        <v>0.598788549431054</v>
      </c>
      <c r="L441" s="86" t="n">
        <v>327.592909852821</v>
      </c>
      <c r="M441" s="86" t="n">
        <v>0.645</v>
      </c>
      <c r="N441" s="0" t="n">
        <v>60</v>
      </c>
      <c r="O441" s="87" t="n">
        <f aca="false">SUM($L441:$N441)</f>
        <v>388.237909852821</v>
      </c>
      <c r="P441" s="62" t="n">
        <v>119</v>
      </c>
      <c r="Q441" s="0" t="n">
        <f aca="false">P441*120</f>
        <v>14280</v>
      </c>
      <c r="R441" s="0" t="n">
        <v>19</v>
      </c>
      <c r="S441" s="0" t="n">
        <v>169</v>
      </c>
      <c r="T441" s="87" t="n">
        <f aca="false">((3.5 * R441 + 2.4 * S441 - 7) * 10)/1000</f>
        <v>4.651</v>
      </c>
      <c r="V441" s="0" t="n">
        <f aca="false">W441/8</f>
        <v>0.6125</v>
      </c>
      <c r="W441" s="0" t="n">
        <v>4.9</v>
      </c>
      <c r="X441" s="91" t="n">
        <f aca="false">E441/50</f>
        <v>0.724486241727621</v>
      </c>
      <c r="Y441" s="0" t="n">
        <v>0.7</v>
      </c>
      <c r="Z441" s="86" t="n">
        <v>11.0344827586207</v>
      </c>
      <c r="AA441" s="0" t="n">
        <v>53</v>
      </c>
      <c r="AB441" s="0" t="n">
        <v>18</v>
      </c>
    </row>
    <row r="442" customFormat="false" ht="15" hidden="false" customHeight="false" outlineLevel="0" collapsed="false">
      <c r="A442" s="14" t="n">
        <v>440</v>
      </c>
      <c r="B442" s="86" t="n">
        <v>2.17241379310345</v>
      </c>
      <c r="D442" s="0" t="n">
        <v>19</v>
      </c>
      <c r="E442" s="91" t="n">
        <v>101.182234529769</v>
      </c>
      <c r="F442" s="0" t="n">
        <v>84981</v>
      </c>
      <c r="H442" s="0" t="n">
        <v>0.7</v>
      </c>
      <c r="I442" s="0" t="n">
        <v>59660</v>
      </c>
      <c r="J442" s="95" t="n">
        <f aca="false">(F442+E442*$G$3)*(H442) / I442</f>
        <v>1.47196992404183</v>
      </c>
      <c r="K442" s="0" t="n">
        <f aca="false">E442/I442*1000</f>
        <v>1.69598113526264</v>
      </c>
      <c r="L442" s="86" t="n">
        <v>272.275099099099</v>
      </c>
      <c r="M442" s="86" t="n">
        <v>0.645</v>
      </c>
      <c r="N442" s="0" t="n">
        <v>1893</v>
      </c>
      <c r="O442" s="87" t="n">
        <f aca="false">SUM($L442:$N442)</f>
        <v>2165.9200990991</v>
      </c>
      <c r="P442" s="62" t="n">
        <v>125</v>
      </c>
      <c r="Q442" s="0" t="n">
        <f aca="false">P442*120</f>
        <v>15000</v>
      </c>
      <c r="R442" s="0" t="n">
        <v>17</v>
      </c>
      <c r="S442" s="0" t="n">
        <v>193</v>
      </c>
      <c r="T442" s="87" t="n">
        <f aca="false">((3.5 * R442 + 2.4 * S442 - 7) * 10)/1000</f>
        <v>5.157</v>
      </c>
      <c r="V442" s="0" t="n">
        <f aca="false">W442/8</f>
        <v>0.8125</v>
      </c>
      <c r="W442" s="0" t="n">
        <v>6.5</v>
      </c>
      <c r="X442" s="91" t="n">
        <f aca="false">E442/50</f>
        <v>2.02364469059538</v>
      </c>
      <c r="Y442" s="0" t="n">
        <v>0.671</v>
      </c>
      <c r="Z442" s="86" t="n">
        <v>2.17241379310345</v>
      </c>
      <c r="AA442" s="0" t="n">
        <v>61</v>
      </c>
      <c r="AB442" s="0" t="n">
        <v>23</v>
      </c>
    </row>
    <row r="443" customFormat="false" ht="15" hidden="false" customHeight="false" outlineLevel="0" collapsed="false">
      <c r="A443" s="14" t="n">
        <v>441</v>
      </c>
      <c r="B443" s="86" t="n">
        <v>12.8</v>
      </c>
      <c r="D443" s="0" t="n">
        <v>44</v>
      </c>
      <c r="E443" s="91" t="n">
        <v>11.795234725171</v>
      </c>
      <c r="F443" s="0" t="n">
        <v>79149</v>
      </c>
      <c r="H443" s="0" t="n">
        <v>0.8</v>
      </c>
      <c r="I443" s="0" t="n">
        <v>52397</v>
      </c>
      <c r="J443" s="95" t="n">
        <f aca="false">(F443+E443*$G$3)*(H443) / I443</f>
        <v>1.28048695749861</v>
      </c>
      <c r="K443" s="0" t="n">
        <f aca="false">E443/I443*1000</f>
        <v>0.225112787472012</v>
      </c>
      <c r="L443" s="86" t="n">
        <v>1156.44091753612</v>
      </c>
      <c r="M443" s="86" t="n">
        <v>0.645</v>
      </c>
      <c r="N443" s="0" t="n">
        <v>85</v>
      </c>
      <c r="O443" s="87" t="n">
        <f aca="false">SUM($L443:$N443)</f>
        <v>1242.08591753612</v>
      </c>
      <c r="P443" s="62" t="n">
        <v>112</v>
      </c>
      <c r="Q443" s="0" t="n">
        <f aca="false">P443*120</f>
        <v>13440</v>
      </c>
      <c r="R443" s="0" t="n">
        <v>18</v>
      </c>
      <c r="S443" s="0" t="n">
        <v>174</v>
      </c>
      <c r="T443" s="87" t="n">
        <f aca="false">((3.5 * R443 + 2.4 * S443 - 7) * 10)/1000</f>
        <v>4.736</v>
      </c>
      <c r="V443" s="0" t="n">
        <f aca="false">W443/8</f>
        <v>0.5</v>
      </c>
      <c r="W443" s="0" t="n">
        <v>4</v>
      </c>
      <c r="X443" s="91" t="n">
        <f aca="false">E443/50</f>
        <v>0.235904694503421</v>
      </c>
      <c r="Y443" s="0" t="n">
        <v>0.561</v>
      </c>
      <c r="Z443" s="86" t="n">
        <v>12.8</v>
      </c>
      <c r="AA443" s="0" t="n">
        <v>53</v>
      </c>
      <c r="AB443" s="0" t="n">
        <v>16</v>
      </c>
    </row>
    <row r="444" customFormat="false" ht="15" hidden="false" customHeight="false" outlineLevel="0" collapsed="false">
      <c r="A444" s="14" t="n">
        <v>442</v>
      </c>
      <c r="B444" s="86" t="n">
        <v>11.7142857142857</v>
      </c>
      <c r="D444" s="0" t="n">
        <v>46</v>
      </c>
      <c r="E444" s="91" t="n">
        <v>17.613048971934</v>
      </c>
      <c r="F444" s="0" t="n">
        <v>79517</v>
      </c>
      <c r="H444" s="0" t="n">
        <v>0.8</v>
      </c>
      <c r="I444" s="0" t="n">
        <v>51184</v>
      </c>
      <c r="J444" s="95" t="n">
        <f aca="false">(F444+E444*$G$3)*(H444) / I444</f>
        <v>1.35295748028718</v>
      </c>
      <c r="K444" s="0" t="n">
        <f aca="false">E444/I444*1000</f>
        <v>0.344112397857416</v>
      </c>
      <c r="L444" s="86" t="n">
        <v>95.4791670531146</v>
      </c>
      <c r="M444" s="86" t="n">
        <v>0.645</v>
      </c>
      <c r="N444" s="0" t="n">
        <v>1893</v>
      </c>
      <c r="O444" s="87" t="n">
        <f aca="false">SUM($L444:$N444)</f>
        <v>1989.12416705311</v>
      </c>
      <c r="P444" s="62" t="n">
        <v>119</v>
      </c>
      <c r="Q444" s="0" t="n">
        <f aca="false">P444*120</f>
        <v>14280</v>
      </c>
      <c r="R444" s="0" t="n">
        <v>21</v>
      </c>
      <c r="S444" s="0" t="n">
        <v>180</v>
      </c>
      <c r="T444" s="87" t="n">
        <f aca="false">((3.5 * R444 + 2.4 * S444 - 7) * 10)/1000</f>
        <v>4.985</v>
      </c>
      <c r="V444" s="0" t="n">
        <f aca="false">W444/8</f>
        <v>0.8875</v>
      </c>
      <c r="W444" s="0" t="n">
        <v>7.1</v>
      </c>
      <c r="X444" s="91" t="n">
        <f aca="false">E444/50</f>
        <v>0.35226097943868</v>
      </c>
      <c r="Y444" s="0" t="n">
        <v>0.915</v>
      </c>
      <c r="Z444" s="86" t="n">
        <v>11.7142857142857</v>
      </c>
      <c r="AA444" s="0" t="n">
        <v>61</v>
      </c>
      <c r="AB444" s="0" t="n">
        <v>16</v>
      </c>
    </row>
    <row r="445" customFormat="false" ht="15" hidden="false" customHeight="false" outlineLevel="0" collapsed="false">
      <c r="A445" s="14" t="n">
        <v>443</v>
      </c>
      <c r="B445" s="86" t="n">
        <v>3.71428571428572</v>
      </c>
      <c r="D445" s="0" t="n">
        <v>3</v>
      </c>
      <c r="E445" s="91" t="n">
        <v>4.99226199390944</v>
      </c>
      <c r="F445" s="0" t="n">
        <v>82796</v>
      </c>
      <c r="H445" s="0" t="n">
        <v>0.6</v>
      </c>
      <c r="I445" s="0" t="n">
        <v>44293</v>
      </c>
      <c r="J445" s="95" t="n">
        <f aca="false">(F445+E445*$G$3)*(H445) / I445</f>
        <v>1.14861813104866</v>
      </c>
      <c r="K445" s="0" t="n">
        <f aca="false">E445/I445*1000</f>
        <v>0.112709954031324</v>
      </c>
      <c r="L445" s="86" t="n">
        <v>278.491466729589</v>
      </c>
      <c r="M445" s="86" t="n">
        <v>0.645</v>
      </c>
      <c r="N445" s="0" t="n">
        <v>1893</v>
      </c>
      <c r="O445" s="87" t="n">
        <f aca="false">SUM($L445:$N445)</f>
        <v>2172.13646672959</v>
      </c>
      <c r="P445" s="62" t="n">
        <v>110</v>
      </c>
      <c r="Q445" s="0" t="n">
        <f aca="false">P445*120</f>
        <v>13200</v>
      </c>
      <c r="R445" s="0" t="n">
        <v>19</v>
      </c>
      <c r="S445" s="0" t="n">
        <v>178</v>
      </c>
      <c r="T445" s="87" t="n">
        <f aca="false">((3.5 * R445 + 2.4 * S445 - 7) * 10)/1000</f>
        <v>4.867</v>
      </c>
      <c r="V445" s="0" t="n">
        <f aca="false">W445/8</f>
        <v>0.8</v>
      </c>
      <c r="W445" s="0" t="n">
        <v>6.4</v>
      </c>
      <c r="X445" s="91" t="n">
        <f aca="false">E445/50</f>
        <v>0.0998452398781888</v>
      </c>
      <c r="Y445" s="0" t="n">
        <v>0.693</v>
      </c>
      <c r="Z445" s="86" t="n">
        <v>3.71428571428572</v>
      </c>
      <c r="AA445" s="0" t="n">
        <v>40</v>
      </c>
      <c r="AB445" s="0" t="n">
        <v>24</v>
      </c>
    </row>
    <row r="446" customFormat="false" ht="15" hidden="false" customHeight="false" outlineLevel="0" collapsed="false">
      <c r="A446" s="14" t="n">
        <v>444</v>
      </c>
      <c r="B446" s="86" t="n">
        <v>3.7037037037037</v>
      </c>
      <c r="D446" s="0" t="n">
        <v>107</v>
      </c>
      <c r="E446" s="91" t="n">
        <v>75.1848000224852</v>
      </c>
      <c r="F446" s="0" t="n">
        <v>78243</v>
      </c>
      <c r="H446" s="0" t="n">
        <v>0.5</v>
      </c>
      <c r="I446" s="0" t="n">
        <v>49268</v>
      </c>
      <c r="J446" s="95" t="n">
        <f aca="false">(F446+E446*$G$3)*(H446) / I446</f>
        <v>1.0992624016501</v>
      </c>
      <c r="K446" s="0" t="n">
        <f aca="false">E446/I446*1000</f>
        <v>1.5260371848357</v>
      </c>
      <c r="L446" s="86" t="n">
        <v>389.750947528187</v>
      </c>
      <c r="M446" s="86" t="n">
        <v>0.645</v>
      </c>
      <c r="N446" s="0" t="n">
        <v>70</v>
      </c>
      <c r="O446" s="87" t="n">
        <f aca="false">SUM($L446:$N446)</f>
        <v>460.395947528187</v>
      </c>
      <c r="P446" s="62" t="n">
        <v>112</v>
      </c>
      <c r="Q446" s="0" t="n">
        <f aca="false">P446*120</f>
        <v>13440</v>
      </c>
      <c r="R446" s="0" t="n">
        <v>17</v>
      </c>
      <c r="S446" s="0" t="n">
        <v>176</v>
      </c>
      <c r="T446" s="87" t="n">
        <f aca="false">((3.5 * R446 + 2.4 * S446 - 7) * 10)/1000</f>
        <v>4.749</v>
      </c>
      <c r="V446" s="0" t="n">
        <f aca="false">W446/8</f>
        <v>0.5875</v>
      </c>
      <c r="W446" s="0" t="n">
        <v>4.7</v>
      </c>
      <c r="X446" s="91" t="n">
        <f aca="false">E446/50</f>
        <v>1.5036960004497</v>
      </c>
      <c r="Y446" s="0" t="n">
        <v>0.486</v>
      </c>
      <c r="Z446" s="86" t="n">
        <v>3.7037037037037</v>
      </c>
      <c r="AA446" s="0" t="n">
        <v>48</v>
      </c>
      <c r="AB446" s="0" t="n">
        <v>20</v>
      </c>
    </row>
    <row r="447" customFormat="false" ht="15" hidden="false" customHeight="false" outlineLevel="0" collapsed="false">
      <c r="A447" s="14" t="n">
        <v>445</v>
      </c>
      <c r="B447" s="86" t="n">
        <v>18.3333333333333</v>
      </c>
      <c r="D447" s="0" t="n">
        <v>-10</v>
      </c>
      <c r="E447" s="91" t="n">
        <v>-2.45200205968173</v>
      </c>
      <c r="F447" s="0" t="n">
        <v>75510</v>
      </c>
      <c r="H447" s="0" t="n">
        <v>0.8</v>
      </c>
      <c r="I447" s="0" t="n">
        <v>63259</v>
      </c>
      <c r="J447" s="95" t="n">
        <f aca="false">(F447+E447*$G$3)*(H447) / I447</f>
        <v>0.94252769314883</v>
      </c>
      <c r="K447" s="0" t="n">
        <f aca="false">E447/I447*1000</f>
        <v>-0.0387613155390021</v>
      </c>
      <c r="L447" s="86" t="n">
        <v>1851.04012987013</v>
      </c>
      <c r="M447" s="86" t="n">
        <v>0.645</v>
      </c>
      <c r="N447" s="0" t="n">
        <v>222</v>
      </c>
      <c r="O447" s="87" t="n">
        <f aca="false">SUM($L447:$N447)</f>
        <v>2073.68512987013</v>
      </c>
      <c r="P447" s="62" t="n">
        <v>114</v>
      </c>
      <c r="Q447" s="0" t="n">
        <f aca="false">P447*120</f>
        <v>13680</v>
      </c>
      <c r="R447" s="0" t="n">
        <v>16</v>
      </c>
      <c r="S447" s="0" t="n">
        <v>180</v>
      </c>
      <c r="T447" s="87" t="n">
        <f aca="false">((3.5 * R447 + 2.4 * S447 - 7) * 10)/1000</f>
        <v>4.81</v>
      </c>
      <c r="V447" s="0" t="n">
        <f aca="false">W447/8</f>
        <v>0.775</v>
      </c>
      <c r="W447" s="0" t="n">
        <v>6.2</v>
      </c>
      <c r="X447" s="91" t="n">
        <f aca="false">E447/50</f>
        <v>-0.0490400411936346</v>
      </c>
      <c r="Y447" s="0" t="n">
        <v>0.702</v>
      </c>
      <c r="Z447" s="86" t="n">
        <v>18.3333333333333</v>
      </c>
      <c r="AA447" s="0" t="n">
        <v>43</v>
      </c>
      <c r="AB447" s="0" t="n">
        <v>17</v>
      </c>
    </row>
    <row r="448" customFormat="false" ht="15" hidden="false" customHeight="false" outlineLevel="0" collapsed="false">
      <c r="A448" s="14" t="n">
        <v>446</v>
      </c>
      <c r="B448" s="86" t="n">
        <v>5.72727272727273</v>
      </c>
      <c r="D448" s="0" t="n">
        <v>36</v>
      </c>
      <c r="E448" s="91" t="n">
        <v>24.0230621396541</v>
      </c>
      <c r="F448" s="0" t="n">
        <v>76539</v>
      </c>
      <c r="H448" s="0" t="n">
        <v>0.6</v>
      </c>
      <c r="I448" s="0" t="n">
        <v>46629</v>
      </c>
      <c r="J448" s="95" t="n">
        <f aca="false">(F448+E448*$G$3)*(H448) / I448</f>
        <v>1.10851476363458</v>
      </c>
      <c r="K448" s="0" t="n">
        <f aca="false">E448/I448*1000</f>
        <v>0.515195739553798</v>
      </c>
      <c r="L448" s="86" t="n">
        <v>225.442161568162</v>
      </c>
      <c r="M448" s="86" t="n">
        <v>0.645</v>
      </c>
      <c r="N448" s="0" t="n">
        <v>1893</v>
      </c>
      <c r="O448" s="87" t="n">
        <f aca="false">SUM($L448:$N448)</f>
        <v>2119.08716156816</v>
      </c>
      <c r="P448" s="62" t="n">
        <v>111</v>
      </c>
      <c r="Q448" s="0" t="n">
        <f aca="false">P448*120</f>
        <v>13320</v>
      </c>
      <c r="R448" s="0" t="n">
        <v>20</v>
      </c>
      <c r="S448" s="0" t="n">
        <v>166</v>
      </c>
      <c r="T448" s="87" t="n">
        <f aca="false">((3.5 * R448 + 2.4 * S448 - 7) * 10)/1000</f>
        <v>4.614</v>
      </c>
      <c r="V448" s="0" t="n">
        <f aca="false">W448/8</f>
        <v>0.975</v>
      </c>
      <c r="W448" s="0" t="n">
        <v>7.8</v>
      </c>
      <c r="X448" s="91" t="n">
        <f aca="false">E448/50</f>
        <v>0.480461242793081</v>
      </c>
      <c r="Y448" s="0" t="n">
        <v>0.539</v>
      </c>
      <c r="Z448" s="86" t="n">
        <v>5.72727272727273</v>
      </c>
      <c r="AA448" s="0" t="n">
        <v>57</v>
      </c>
      <c r="AB448" s="0" t="n">
        <v>20</v>
      </c>
    </row>
    <row r="449" customFormat="false" ht="15" hidden="false" customHeight="false" outlineLevel="0" collapsed="false">
      <c r="A449" s="14" t="n">
        <v>447</v>
      </c>
      <c r="B449" s="86" t="n">
        <v>3.37931034482759</v>
      </c>
      <c r="D449" s="0" t="n">
        <v>86</v>
      </c>
      <c r="E449" s="91" t="n">
        <v>122.465254044201</v>
      </c>
      <c r="F449" s="0" t="n">
        <v>76351</v>
      </c>
      <c r="H449" s="0" t="n">
        <v>0.7</v>
      </c>
      <c r="I449" s="0" t="n">
        <v>47023</v>
      </c>
      <c r="J449" s="95" t="n">
        <f aca="false">(F449+E449*$G$3)*(H449) / I449</f>
        <v>1.86580973422318</v>
      </c>
      <c r="K449" s="0" t="n">
        <f aca="false">E449/I449*1000</f>
        <v>2.60436922451144</v>
      </c>
      <c r="L449" s="86" t="n">
        <v>535.797713438974</v>
      </c>
      <c r="M449" s="86" t="n">
        <v>0.645</v>
      </c>
      <c r="N449" s="0" t="n">
        <v>69</v>
      </c>
      <c r="O449" s="87" t="n">
        <f aca="false">SUM($L449:$N449)</f>
        <v>605.442713438974</v>
      </c>
      <c r="P449" s="62" t="n">
        <v>124</v>
      </c>
      <c r="Q449" s="0" t="n">
        <f aca="false">P449*120</f>
        <v>14880</v>
      </c>
      <c r="R449" s="0" t="n">
        <v>20</v>
      </c>
      <c r="S449" s="0" t="n">
        <v>187</v>
      </c>
      <c r="T449" s="87" t="n">
        <f aca="false">((3.5 * R449 + 2.4 * S449 - 7) * 10)/1000</f>
        <v>5.118</v>
      </c>
      <c r="V449" s="0" t="n">
        <f aca="false">W449/8</f>
        <v>0.4625</v>
      </c>
      <c r="W449" s="0" t="n">
        <v>3.7</v>
      </c>
      <c r="X449" s="91" t="n">
        <f aca="false">E449/50</f>
        <v>2.44930508088403</v>
      </c>
      <c r="Y449" s="0" t="n">
        <v>0.564</v>
      </c>
      <c r="Z449" s="86" t="n">
        <v>3.37931034482759</v>
      </c>
      <c r="AA449" s="0" t="n">
        <v>52</v>
      </c>
      <c r="AB449" s="0" t="n">
        <v>20</v>
      </c>
    </row>
    <row r="450" customFormat="false" ht="15" hidden="false" customHeight="false" outlineLevel="0" collapsed="false">
      <c r="A450" s="14" t="n">
        <v>448</v>
      </c>
      <c r="B450" s="86" t="n">
        <v>2.95454545454546</v>
      </c>
      <c r="D450" s="0" t="n">
        <v>2</v>
      </c>
      <c r="E450" s="91" t="n">
        <v>4.15239281636043</v>
      </c>
      <c r="F450" s="0" t="n">
        <v>81377</v>
      </c>
      <c r="H450" s="0" t="n">
        <v>0.5</v>
      </c>
      <c r="I450" s="0" t="n">
        <v>47420</v>
      </c>
      <c r="J450" s="95" t="n">
        <f aca="false">(F450+E450*$G$3)*(H450) / I450</f>
        <v>0.875558383873304</v>
      </c>
      <c r="K450" s="0" t="n">
        <f aca="false">E450/I450*1000</f>
        <v>0.087566276177993</v>
      </c>
      <c r="L450" s="86" t="n">
        <v>837.300765157827</v>
      </c>
      <c r="M450" s="86" t="n">
        <v>0.645</v>
      </c>
      <c r="N450" s="0" t="n">
        <v>298</v>
      </c>
      <c r="O450" s="87" t="n">
        <f aca="false">SUM($L450:$N450)</f>
        <v>1135.94576515783</v>
      </c>
      <c r="P450" s="62" t="n">
        <v>118</v>
      </c>
      <c r="Q450" s="0" t="n">
        <f aca="false">P450*120</f>
        <v>14160</v>
      </c>
      <c r="R450" s="0" t="n">
        <v>21</v>
      </c>
      <c r="S450" s="0" t="n">
        <v>192</v>
      </c>
      <c r="T450" s="87" t="n">
        <f aca="false">((3.5 * R450 + 2.4 * S450 - 7) * 10)/1000</f>
        <v>5.273</v>
      </c>
      <c r="V450" s="0" t="n">
        <f aca="false">W450/8</f>
        <v>0.5625</v>
      </c>
      <c r="W450" s="0" t="n">
        <v>4.5</v>
      </c>
      <c r="X450" s="91" t="n">
        <f aca="false">E450/50</f>
        <v>0.0830478563272085</v>
      </c>
      <c r="Y450" s="0" t="n">
        <v>0.793</v>
      </c>
      <c r="Z450" s="86" t="n">
        <v>2.95454545454546</v>
      </c>
      <c r="AA450" s="0" t="n">
        <v>44</v>
      </c>
      <c r="AB450" s="0" t="n">
        <v>15</v>
      </c>
    </row>
    <row r="451" customFormat="false" ht="15" hidden="false" customHeight="false" outlineLevel="0" collapsed="false">
      <c r="A451" s="14" t="n">
        <v>449</v>
      </c>
      <c r="B451" s="86" t="n">
        <v>3</v>
      </c>
      <c r="D451" s="0" t="n">
        <v>44</v>
      </c>
      <c r="E451" s="91" t="n">
        <v>87.6563869631046</v>
      </c>
      <c r="F451" s="0" t="n">
        <v>77410</v>
      </c>
      <c r="H451" s="0" t="n">
        <v>0.8</v>
      </c>
      <c r="I451" s="0" t="n">
        <v>45172</v>
      </c>
      <c r="J451" s="95" t="n">
        <f aca="false">(F451+E451*$G$3)*(H451) / I451</f>
        <v>1.99189860595487</v>
      </c>
      <c r="K451" s="0" t="n">
        <f aca="false">E451/I451*1000</f>
        <v>1.94050267783372</v>
      </c>
      <c r="L451" s="86" t="n">
        <v>380.236960451977</v>
      </c>
      <c r="M451" s="86" t="n">
        <v>0.645</v>
      </c>
      <c r="N451" s="0" t="n">
        <v>1893</v>
      </c>
      <c r="O451" s="87" t="n">
        <f aca="false">SUM($L451:$N451)</f>
        <v>2273.88196045198</v>
      </c>
      <c r="P451" s="62" t="n">
        <v>113</v>
      </c>
      <c r="Q451" s="0" t="n">
        <f aca="false">P451*120</f>
        <v>13560</v>
      </c>
      <c r="R451" s="0" t="n">
        <v>19</v>
      </c>
      <c r="S451" s="0" t="n">
        <v>191</v>
      </c>
      <c r="T451" s="87" t="n">
        <f aca="false">((3.5 * R451 + 2.4 * S451 - 7) * 10)/1000</f>
        <v>5.179</v>
      </c>
      <c r="V451" s="0" t="n">
        <f aca="false">W451/8</f>
        <v>0.575</v>
      </c>
      <c r="W451" s="0" t="n">
        <v>4.6</v>
      </c>
      <c r="X451" s="91" t="n">
        <f aca="false">E451/50</f>
        <v>1.75312773926209</v>
      </c>
      <c r="Y451" s="0" t="n">
        <v>0.336</v>
      </c>
      <c r="Z451" s="86" t="n">
        <v>3</v>
      </c>
      <c r="AA451" s="0" t="n">
        <v>56</v>
      </c>
      <c r="AB451" s="0" t="n">
        <v>18</v>
      </c>
    </row>
    <row r="452" customFormat="false" ht="15" hidden="false" customHeight="false" outlineLevel="0" collapsed="false">
      <c r="A452" s="14" t="n">
        <v>450</v>
      </c>
      <c r="B452" s="86" t="n">
        <v>1.42857142857143</v>
      </c>
      <c r="D452" s="0" t="n">
        <v>88</v>
      </c>
      <c r="E452" s="91" t="n">
        <v>5555.55555555559</v>
      </c>
      <c r="F452" s="0" t="n">
        <v>82137</v>
      </c>
      <c r="H452" s="0" t="n">
        <v>0.5</v>
      </c>
      <c r="I452" s="0" t="n">
        <v>56894</v>
      </c>
      <c r="J452" s="95" t="n">
        <f aca="false">(F452+E452*$G$3)*(H452) / I452</f>
        <v>20.2513377704348</v>
      </c>
      <c r="K452" s="0" t="n">
        <f aca="false">E452/I452*1000</f>
        <v>97.6474769844903</v>
      </c>
      <c r="L452" s="86" t="n">
        <v>541.848064395654</v>
      </c>
      <c r="M452" s="86" t="n">
        <v>0.645</v>
      </c>
      <c r="N452" s="0" t="n">
        <v>54</v>
      </c>
      <c r="O452" s="87" t="n">
        <f aca="false">SUM($L452:$N452)</f>
        <v>596.493064395654</v>
      </c>
      <c r="P452" s="62" t="n">
        <v>120</v>
      </c>
      <c r="Q452" s="0" t="n">
        <f aca="false">P452*120</f>
        <v>14400</v>
      </c>
      <c r="R452" s="0" t="n">
        <v>21</v>
      </c>
      <c r="S452" s="0" t="n">
        <v>162</v>
      </c>
      <c r="T452" s="87" t="n">
        <f aca="false">((3.5 * R452 + 2.4 * S452 - 7) * 10)/1000</f>
        <v>4.553</v>
      </c>
      <c r="V452" s="0" t="n">
        <f aca="false">W452/8</f>
        <v>0.675</v>
      </c>
      <c r="W452" s="0" t="n">
        <v>5.4</v>
      </c>
      <c r="X452" s="91" t="n">
        <f aca="false">E452/50</f>
        <v>111.111111111112</v>
      </c>
      <c r="Y452" s="0" t="n">
        <v>0.784</v>
      </c>
      <c r="Z452" s="86" t="n">
        <v>1.42857142857143</v>
      </c>
      <c r="AA452" s="0" t="n">
        <v>43</v>
      </c>
      <c r="AB452" s="0" t="n">
        <v>20</v>
      </c>
    </row>
    <row r="453" customFormat="false" ht="15" hidden="false" customHeight="false" outlineLevel="0" collapsed="false">
      <c r="A453" s="14" t="n">
        <v>451</v>
      </c>
      <c r="B453" s="86" t="n">
        <v>11.5862068965517</v>
      </c>
      <c r="D453" s="0" t="n">
        <v>93</v>
      </c>
      <c r="E453" s="91" t="n">
        <v>30.4306426755406</v>
      </c>
      <c r="F453" s="0" t="n">
        <v>80153</v>
      </c>
      <c r="H453" s="0" t="n">
        <v>0.8</v>
      </c>
      <c r="I453" s="0" t="n">
        <v>49446</v>
      </c>
      <c r="J453" s="95" t="n">
        <f aca="false">(F453+E453*$G$3)*(H453) / I453</f>
        <v>1.49375491761059</v>
      </c>
      <c r="K453" s="0" t="n">
        <f aca="false">E453/I453*1000</f>
        <v>0.615431838278943</v>
      </c>
      <c r="L453" s="86" t="n">
        <v>125.176936773039</v>
      </c>
      <c r="M453" s="86" t="n">
        <v>0.645</v>
      </c>
      <c r="N453" s="0" t="n">
        <v>317</v>
      </c>
      <c r="O453" s="87" t="n">
        <f aca="false">SUM($L453:$N453)</f>
        <v>442.821936773039</v>
      </c>
      <c r="P453" s="62" t="n">
        <v>118</v>
      </c>
      <c r="Q453" s="0" t="n">
        <f aca="false">P453*120</f>
        <v>14160</v>
      </c>
      <c r="R453" s="0" t="n">
        <v>20</v>
      </c>
      <c r="S453" s="0" t="n">
        <v>181</v>
      </c>
      <c r="T453" s="87" t="n">
        <f aca="false">((3.5 * R453 + 2.4 * S453 - 7) * 10)/1000</f>
        <v>4.974</v>
      </c>
      <c r="V453" s="0" t="n">
        <f aca="false">W453/8</f>
        <v>0.5375</v>
      </c>
      <c r="W453" s="0" t="n">
        <v>4.3</v>
      </c>
      <c r="X453" s="91" t="n">
        <f aca="false">E453/50</f>
        <v>0.608612853510813</v>
      </c>
      <c r="Y453" s="0" t="n">
        <v>0.427</v>
      </c>
      <c r="Z453" s="86" t="n">
        <v>11.5862068965517</v>
      </c>
      <c r="AA453" s="0" t="n">
        <v>49</v>
      </c>
      <c r="AB453" s="0" t="n">
        <v>23</v>
      </c>
    </row>
    <row r="454" customFormat="false" ht="15" hidden="false" customHeight="false" outlineLevel="0" collapsed="false">
      <c r="A454" s="14" t="n">
        <v>452</v>
      </c>
      <c r="B454" s="86" t="n">
        <v>8.10344827586207</v>
      </c>
      <c r="D454" s="0" t="n">
        <v>52</v>
      </c>
      <c r="E454" s="91" t="n">
        <v>13.2727551176681</v>
      </c>
      <c r="F454" s="0" t="n">
        <v>80621</v>
      </c>
      <c r="H454" s="0" t="n">
        <v>0.5</v>
      </c>
      <c r="I454" s="0" t="n">
        <v>59319</v>
      </c>
      <c r="J454" s="95" t="n">
        <f aca="false">(F454+E454*$G$3)*(H454) / I454</f>
        <v>0.724305045997634</v>
      </c>
      <c r="K454" s="0" t="n">
        <f aca="false">E454/I454*1000</f>
        <v>0.223752172451796</v>
      </c>
      <c r="L454" s="86" t="n">
        <v>275.60115077594</v>
      </c>
      <c r="M454" s="86" t="n">
        <v>0.645</v>
      </c>
      <c r="N454" s="0" t="n">
        <v>98</v>
      </c>
      <c r="O454" s="87" t="n">
        <f aca="false">SUM($L454:$N454)</f>
        <v>374.24615077594</v>
      </c>
      <c r="P454" s="62" t="n">
        <v>122</v>
      </c>
      <c r="Q454" s="0" t="n">
        <f aca="false">P454*120</f>
        <v>14640</v>
      </c>
      <c r="R454" s="0" t="n">
        <v>16</v>
      </c>
      <c r="S454" s="0" t="n">
        <v>164</v>
      </c>
      <c r="T454" s="87" t="n">
        <f aca="false">((3.5 * R454 + 2.4 * S454 - 7) * 10)/1000</f>
        <v>4.426</v>
      </c>
      <c r="V454" s="0" t="n">
        <f aca="false">W454/8</f>
        <v>0.45</v>
      </c>
      <c r="W454" s="0" t="n">
        <v>3.6</v>
      </c>
      <c r="X454" s="91" t="n">
        <f aca="false">E454/50</f>
        <v>0.265455102353362</v>
      </c>
      <c r="Y454" s="0" t="n">
        <v>0.576</v>
      </c>
      <c r="Z454" s="86" t="n">
        <v>8.10344827586207</v>
      </c>
      <c r="AA454" s="0" t="n">
        <v>54</v>
      </c>
      <c r="AB454" s="0" t="n">
        <v>21</v>
      </c>
    </row>
    <row r="455" customFormat="false" ht="15" hidden="false" customHeight="false" outlineLevel="0" collapsed="false">
      <c r="A455" s="14" t="n">
        <v>453</v>
      </c>
      <c r="B455" s="86" t="n">
        <v>3.85714285714286</v>
      </c>
      <c r="D455" s="0" t="n">
        <v>-12</v>
      </c>
      <c r="E455" s="91" t="n">
        <v>-10.2046022756263</v>
      </c>
      <c r="F455" s="0" t="n">
        <v>80442</v>
      </c>
      <c r="H455" s="0" t="n">
        <v>0.6</v>
      </c>
      <c r="I455" s="0" t="n">
        <v>42512</v>
      </c>
      <c r="J455" s="95" t="n">
        <f aca="false">(F455+E455*$G$3)*(H455) / I455</f>
        <v>1.07772147755574</v>
      </c>
      <c r="K455" s="0" t="n">
        <f aca="false">E455/I455*1000</f>
        <v>-0.240040512693506</v>
      </c>
      <c r="L455" s="86" t="n">
        <v>1044.28114310813</v>
      </c>
      <c r="M455" s="86" t="n">
        <v>0.645</v>
      </c>
      <c r="N455" s="0" t="n">
        <v>335</v>
      </c>
      <c r="O455" s="87" t="n">
        <f aca="false">SUM($L455:$N455)</f>
        <v>1379.92614310813</v>
      </c>
      <c r="P455" s="62" t="n">
        <v>125</v>
      </c>
      <c r="Q455" s="0" t="n">
        <f aca="false">P455*120</f>
        <v>15000</v>
      </c>
      <c r="R455" s="0" t="n">
        <v>17</v>
      </c>
      <c r="S455" s="0" t="n">
        <v>177</v>
      </c>
      <c r="T455" s="87" t="n">
        <f aca="false">((3.5 * R455 + 2.4 * S455 - 7) * 10)/1000</f>
        <v>4.773</v>
      </c>
      <c r="V455" s="0" t="n">
        <f aca="false">W455/8</f>
        <v>0.7</v>
      </c>
      <c r="W455" s="0" t="n">
        <v>5.6</v>
      </c>
      <c r="X455" s="91" t="n">
        <f aca="false">E455/50</f>
        <v>-0.204092045512526</v>
      </c>
      <c r="Y455" s="0" t="n">
        <v>0.549</v>
      </c>
      <c r="Z455" s="86" t="n">
        <v>3.85714285714286</v>
      </c>
      <c r="AA455" s="0" t="n">
        <v>60</v>
      </c>
      <c r="AB455" s="0" t="n">
        <v>19</v>
      </c>
    </row>
    <row r="456" customFormat="false" ht="15" hidden="false" customHeight="false" outlineLevel="0" collapsed="false">
      <c r="A456" s="14" t="n">
        <v>454</v>
      </c>
      <c r="B456" s="86" t="n">
        <v>5.09090909090909</v>
      </c>
      <c r="D456" s="0" t="n">
        <v>23</v>
      </c>
      <c r="E456" s="91" t="n">
        <v>32.6704545454545</v>
      </c>
      <c r="F456" s="0" t="n">
        <v>84983</v>
      </c>
      <c r="H456" s="0" t="n">
        <v>0.7</v>
      </c>
      <c r="I456" s="0" t="n">
        <v>57999</v>
      </c>
      <c r="J456" s="95" t="n">
        <f aca="false">(F456+E456*$G$3)*(H456) / I456</f>
        <v>1.1833967356804</v>
      </c>
      <c r="K456" s="0" t="n">
        <f aca="false">E456/I456*1000</f>
        <v>0.563293411014923</v>
      </c>
      <c r="L456" s="86" t="n">
        <v>105.516215909091</v>
      </c>
      <c r="M456" s="86" t="n">
        <v>0.645</v>
      </c>
      <c r="N456" s="0" t="n">
        <v>214</v>
      </c>
      <c r="O456" s="87" t="n">
        <f aca="false">SUM($L456:$N456)</f>
        <v>320.161215909091</v>
      </c>
      <c r="P456" s="62" t="n">
        <v>110</v>
      </c>
      <c r="Q456" s="0" t="n">
        <f aca="false">P456*120</f>
        <v>13200</v>
      </c>
      <c r="R456" s="0" t="n">
        <v>19</v>
      </c>
      <c r="S456" s="0" t="n">
        <v>186</v>
      </c>
      <c r="T456" s="87" t="n">
        <f aca="false">((3.5 * R456 + 2.4 * S456 - 7) * 10)/1000</f>
        <v>5.059</v>
      </c>
      <c r="V456" s="0" t="n">
        <f aca="false">W456/8</f>
        <v>0.7125</v>
      </c>
      <c r="W456" s="0" t="n">
        <v>5.7</v>
      </c>
      <c r="X456" s="91" t="n">
        <f aca="false">E456/50</f>
        <v>0.653409090909091</v>
      </c>
      <c r="Y456" s="0" t="n">
        <v>0.72</v>
      </c>
      <c r="Z456" s="86" t="n">
        <v>5.09090909090909</v>
      </c>
      <c r="AA456" s="0" t="n">
        <v>61</v>
      </c>
      <c r="AB456" s="0" t="n">
        <v>24</v>
      </c>
    </row>
    <row r="457" customFormat="false" ht="15" hidden="false" customHeight="false" outlineLevel="0" collapsed="false">
      <c r="A457" s="14" t="n">
        <v>455</v>
      </c>
      <c r="B457" s="86" t="n">
        <v>2.17391304347826</v>
      </c>
      <c r="D457" s="0" t="n">
        <v>51</v>
      </c>
      <c r="E457" s="91" t="n">
        <v>156.581007644837</v>
      </c>
      <c r="F457" s="0" t="n">
        <v>80644</v>
      </c>
      <c r="H457" s="0" t="n">
        <v>0.5</v>
      </c>
      <c r="I457" s="0" t="n">
        <v>41595</v>
      </c>
      <c r="J457" s="95" t="n">
        <f aca="false">(F457+E457*$G$3)*(H457) / I457</f>
        <v>1.72227915684499</v>
      </c>
      <c r="K457" s="0" t="n">
        <f aca="false">E457/I457*1000</f>
        <v>3.7644189841288</v>
      </c>
      <c r="L457" s="86" t="n">
        <v>682.271847513358</v>
      </c>
      <c r="M457" s="86" t="n">
        <v>0.645</v>
      </c>
      <c r="N457" s="0" t="n">
        <v>99</v>
      </c>
      <c r="O457" s="87" t="n">
        <f aca="false">SUM($L457:$N457)</f>
        <v>781.916847513358</v>
      </c>
      <c r="P457" s="62" t="n">
        <v>125</v>
      </c>
      <c r="Q457" s="0" t="n">
        <f aca="false">P457*120</f>
        <v>15000</v>
      </c>
      <c r="R457" s="0" t="n">
        <v>20</v>
      </c>
      <c r="S457" s="0" t="n">
        <v>179</v>
      </c>
      <c r="T457" s="87" t="n">
        <f aca="false">((3.5 * R457 + 2.4 * S457 - 7) * 10)/1000</f>
        <v>4.926</v>
      </c>
      <c r="V457" s="0" t="n">
        <f aca="false">W457/8</f>
        <v>0.5375</v>
      </c>
      <c r="W457" s="0" t="n">
        <v>4.3</v>
      </c>
      <c r="X457" s="91" t="n">
        <f aca="false">E457/50</f>
        <v>3.13162015289675</v>
      </c>
      <c r="Y457" s="0" t="n">
        <v>0.671</v>
      </c>
      <c r="Z457" s="86" t="n">
        <v>2.17391304347826</v>
      </c>
      <c r="AA457" s="0" t="n">
        <v>60</v>
      </c>
      <c r="AB457" s="0" t="n">
        <v>25</v>
      </c>
    </row>
    <row r="458" customFormat="false" ht="15" hidden="false" customHeight="false" outlineLevel="0" collapsed="false">
      <c r="A458" s="14" t="n">
        <v>456</v>
      </c>
      <c r="B458" s="86" t="n">
        <v>8.6896551724138</v>
      </c>
      <c r="D458" s="0" t="n">
        <v>54</v>
      </c>
      <c r="E458" s="91" t="n">
        <v>18.1334622823985</v>
      </c>
      <c r="F458" s="0" t="n">
        <v>83435</v>
      </c>
      <c r="H458" s="0" t="n">
        <v>0.6</v>
      </c>
      <c r="I458" s="0" t="n">
        <v>53691</v>
      </c>
      <c r="J458" s="95" t="n">
        <f aca="false">(F458+E458*$G$3)*(H458) / I458</f>
        <v>1.01344789532278</v>
      </c>
      <c r="K458" s="0" t="n">
        <f aca="false">E458/I458*1000</f>
        <v>0.337737465914184</v>
      </c>
      <c r="L458" s="86" t="n">
        <v>839.764228520133</v>
      </c>
      <c r="M458" s="86" t="n">
        <v>0.645</v>
      </c>
      <c r="N458" s="0" t="n">
        <v>92</v>
      </c>
      <c r="O458" s="87" t="n">
        <f aca="false">SUM($L458:$N458)</f>
        <v>932.409228520133</v>
      </c>
      <c r="P458" s="62" t="n">
        <v>118</v>
      </c>
      <c r="Q458" s="0" t="n">
        <f aca="false">P458*120</f>
        <v>14160</v>
      </c>
      <c r="R458" s="0" t="n">
        <v>21</v>
      </c>
      <c r="S458" s="0" t="n">
        <v>183</v>
      </c>
      <c r="T458" s="87" t="n">
        <f aca="false">((3.5 * R458 + 2.4 * S458 - 7) * 10)/1000</f>
        <v>5.057</v>
      </c>
      <c r="V458" s="0" t="n">
        <f aca="false">W458/8</f>
        <v>0.525</v>
      </c>
      <c r="W458" s="0" t="n">
        <v>4.2</v>
      </c>
      <c r="X458" s="91" t="n">
        <f aca="false">E458/50</f>
        <v>0.362669245647969</v>
      </c>
      <c r="Y458" s="0" t="n">
        <v>0.816</v>
      </c>
      <c r="Z458" s="86" t="n">
        <v>8.6896551724138</v>
      </c>
      <c r="AA458" s="0" t="n">
        <v>64</v>
      </c>
      <c r="AB458" s="0" t="n">
        <v>17</v>
      </c>
    </row>
    <row r="459" customFormat="false" ht="15" hidden="false" customHeight="false" outlineLevel="0" collapsed="false">
      <c r="A459" s="14" t="n">
        <v>457</v>
      </c>
      <c r="B459" s="86" t="n">
        <v>16.4347826086957</v>
      </c>
      <c r="D459" s="0" t="n">
        <v>50</v>
      </c>
      <c r="E459" s="91" t="n">
        <v>10.4123281965848</v>
      </c>
      <c r="F459" s="0" t="n">
        <v>78117</v>
      </c>
      <c r="H459" s="0" t="n">
        <v>0.7</v>
      </c>
      <c r="I459" s="0" t="n">
        <v>48998</v>
      </c>
      <c r="J459" s="95" t="n">
        <f aca="false">(F459+E459*$G$3)*(H459) / I459</f>
        <v>1.17550414088419</v>
      </c>
      <c r="K459" s="0" t="n">
        <f aca="false">E459/I459*1000</f>
        <v>0.212505167488158</v>
      </c>
      <c r="L459" s="86" t="n">
        <v>1275.21490184165</v>
      </c>
      <c r="M459" s="86" t="n">
        <v>0.645</v>
      </c>
      <c r="N459" s="0" t="n">
        <v>91</v>
      </c>
      <c r="O459" s="87" t="n">
        <f aca="false">SUM($L459:$N459)</f>
        <v>1366.85990184165</v>
      </c>
      <c r="P459" s="62" t="n">
        <v>117</v>
      </c>
      <c r="Q459" s="0" t="n">
        <f aca="false">P459*120</f>
        <v>14040</v>
      </c>
      <c r="R459" s="0" t="n">
        <v>22</v>
      </c>
      <c r="S459" s="0" t="n">
        <v>161</v>
      </c>
      <c r="T459" s="87" t="n">
        <f aca="false">((3.5 * R459 + 2.4 * S459 - 7) * 10)/1000</f>
        <v>4.564</v>
      </c>
      <c r="V459" s="0" t="n">
        <f aca="false">W459/8</f>
        <v>0.4375</v>
      </c>
      <c r="W459" s="0" t="n">
        <v>3.5</v>
      </c>
      <c r="X459" s="91" t="n">
        <f aca="false">E459/50</f>
        <v>0.208246563931695</v>
      </c>
      <c r="Y459" s="0" t="n">
        <v>0.598</v>
      </c>
      <c r="Z459" s="86" t="n">
        <v>16.4347826086957</v>
      </c>
      <c r="AA459" s="0" t="n">
        <v>41</v>
      </c>
      <c r="AB459" s="0" t="n">
        <v>18</v>
      </c>
    </row>
    <row r="460" customFormat="false" ht="15" hidden="false" customHeight="false" outlineLevel="0" collapsed="false">
      <c r="A460" s="14" t="n">
        <v>458</v>
      </c>
      <c r="B460" s="86" t="n">
        <v>12.4444444444444</v>
      </c>
      <c r="D460" s="0" t="n">
        <v>-11</v>
      </c>
      <c r="E460" s="91" t="n">
        <v>-3.94316112473294</v>
      </c>
      <c r="F460" s="0" t="n">
        <v>84548</v>
      </c>
      <c r="H460" s="0" t="n">
        <v>0.8</v>
      </c>
      <c r="I460" s="0" t="n">
        <v>53993</v>
      </c>
      <c r="J460" s="95" t="n">
        <f aca="false">(F460+E460*$G$3)*(H460) / I460</f>
        <v>1.22935544311458</v>
      </c>
      <c r="K460" s="0" t="n">
        <f aca="false">E460/I460*1000</f>
        <v>-0.0730309692873695</v>
      </c>
      <c r="L460" s="86" t="n">
        <v>161.352895257492</v>
      </c>
      <c r="M460" s="86" t="n">
        <v>0.645</v>
      </c>
      <c r="N460" s="0" t="n">
        <v>217</v>
      </c>
      <c r="O460" s="87" t="n">
        <f aca="false">SUM($L460:$N460)</f>
        <v>378.997895257492</v>
      </c>
      <c r="P460" s="62" t="n">
        <v>117</v>
      </c>
      <c r="Q460" s="0" t="n">
        <f aca="false">P460*120</f>
        <v>14040</v>
      </c>
      <c r="R460" s="0" t="n">
        <v>16</v>
      </c>
      <c r="S460" s="0" t="n">
        <v>168</v>
      </c>
      <c r="T460" s="87" t="n">
        <f aca="false">((3.5 * R460 + 2.4 * S460 - 7) * 10)/1000</f>
        <v>4.522</v>
      </c>
      <c r="V460" s="0" t="n">
        <f aca="false">W460/8</f>
        <v>0.5875</v>
      </c>
      <c r="W460" s="0" t="n">
        <v>4.7</v>
      </c>
      <c r="X460" s="91" t="n">
        <f aca="false">E460/50</f>
        <v>-0.0788632224946588</v>
      </c>
      <c r="Y460" s="0" t="n">
        <v>0.756</v>
      </c>
      <c r="Z460" s="86" t="n">
        <v>12.4444444444444</v>
      </c>
      <c r="AA460" s="0" t="n">
        <v>52</v>
      </c>
      <c r="AB460" s="0" t="n">
        <v>20</v>
      </c>
    </row>
    <row r="461" customFormat="false" ht="15" hidden="false" customHeight="false" outlineLevel="0" collapsed="false">
      <c r="A461" s="14" t="n">
        <v>459</v>
      </c>
      <c r="B461" s="86" t="n">
        <v>4.5</v>
      </c>
      <c r="D461" s="0" t="n">
        <v>97</v>
      </c>
      <c r="E461" s="91" t="n">
        <v>80.6036130361802</v>
      </c>
      <c r="F461" s="0" t="n">
        <v>78200</v>
      </c>
      <c r="H461" s="0" t="n">
        <v>0.6</v>
      </c>
      <c r="I461" s="0" t="n">
        <v>41639</v>
      </c>
      <c r="J461" s="95" t="n">
        <f aca="false">(F461+E461*$G$3)*(H461) / I461</f>
        <v>1.59141350965881</v>
      </c>
      <c r="K461" s="0" t="n">
        <f aca="false">E461/I461*1000</f>
        <v>1.93577206551983</v>
      </c>
      <c r="L461" s="86" t="n">
        <v>297.753855489569</v>
      </c>
      <c r="M461" s="86" t="n">
        <v>0.645</v>
      </c>
      <c r="N461" s="0" t="n">
        <v>1893</v>
      </c>
      <c r="O461" s="87" t="n">
        <f aca="false">SUM($L461:$N461)</f>
        <v>2191.39885548957</v>
      </c>
      <c r="P461" s="62" t="n">
        <v>123</v>
      </c>
      <c r="Q461" s="0" t="n">
        <f aca="false">P461*120</f>
        <v>14760</v>
      </c>
      <c r="R461" s="0" t="n">
        <v>22</v>
      </c>
      <c r="S461" s="0" t="n">
        <v>180</v>
      </c>
      <c r="T461" s="87" t="n">
        <f aca="false">((3.5 * R461 + 2.4 * S461 - 7) * 10)/1000</f>
        <v>5.02</v>
      </c>
      <c r="V461" s="0" t="n">
        <f aca="false">W461/8</f>
        <v>0.5375</v>
      </c>
      <c r="W461" s="0" t="n">
        <v>4.3</v>
      </c>
      <c r="X461" s="91" t="n">
        <f aca="false">E461/50</f>
        <v>1.6120722607236</v>
      </c>
      <c r="Y461" s="0" t="n">
        <v>0.506</v>
      </c>
      <c r="Z461" s="86" t="n">
        <v>4.5</v>
      </c>
      <c r="AA461" s="0" t="n">
        <v>48</v>
      </c>
      <c r="AB461" s="0" t="n">
        <v>24</v>
      </c>
    </row>
    <row r="462" customFormat="false" ht="15" hidden="false" customHeight="false" outlineLevel="0" collapsed="false">
      <c r="A462" s="14" t="n">
        <v>460</v>
      </c>
      <c r="B462" s="86" t="n">
        <v>9.1304347826087</v>
      </c>
      <c r="D462" s="0" t="n">
        <v>20</v>
      </c>
      <c r="E462" s="91" t="n">
        <v>5.98202401782643</v>
      </c>
      <c r="F462" s="0" t="n">
        <v>83745</v>
      </c>
      <c r="H462" s="0" t="n">
        <v>0.5</v>
      </c>
      <c r="I462" s="0" t="n">
        <v>45857</v>
      </c>
      <c r="J462" s="95" t="n">
        <f aca="false">(F462+E462*$G$3)*(H462) / I462</f>
        <v>0.939200226869732</v>
      </c>
      <c r="K462" s="0" t="n">
        <f aca="false">E462/I462*1000</f>
        <v>0.130449528268889</v>
      </c>
      <c r="L462" s="86" t="n">
        <v>1101.4559553695</v>
      </c>
      <c r="M462" s="86" t="n">
        <v>0.645</v>
      </c>
      <c r="N462" s="0" t="n">
        <v>1893</v>
      </c>
      <c r="O462" s="87" t="n">
        <f aca="false">SUM($L462:$N462)</f>
        <v>2995.1009553695</v>
      </c>
      <c r="P462" s="62" t="n">
        <v>116</v>
      </c>
      <c r="Q462" s="0" t="n">
        <f aca="false">P462*120</f>
        <v>13920</v>
      </c>
      <c r="R462" s="0" t="n">
        <v>16</v>
      </c>
      <c r="S462" s="0" t="n">
        <v>186</v>
      </c>
      <c r="T462" s="87" t="n">
        <f aca="false">((3.5 * R462 + 2.4 * S462 - 7) * 10)/1000</f>
        <v>4.954</v>
      </c>
      <c r="V462" s="0" t="n">
        <f aca="false">W462/8</f>
        <v>0.7875</v>
      </c>
      <c r="W462" s="0" t="n">
        <v>6.3</v>
      </c>
      <c r="X462" s="91" t="n">
        <f aca="false">E462/50</f>
        <v>0.119640480356529</v>
      </c>
      <c r="Y462" s="0" t="n">
        <v>0.605</v>
      </c>
      <c r="Z462" s="86" t="n">
        <v>9.1304347826087</v>
      </c>
      <c r="AA462" s="0" t="n">
        <v>64</v>
      </c>
      <c r="AB462" s="0" t="n">
        <v>20</v>
      </c>
    </row>
    <row r="463" customFormat="false" ht="15" hidden="false" customHeight="false" outlineLevel="0" collapsed="false">
      <c r="A463" s="14" t="n">
        <v>461</v>
      </c>
      <c r="B463" s="86" t="n">
        <v>12</v>
      </c>
      <c r="D463" s="0" t="n">
        <v>85</v>
      </c>
      <c r="E463" s="91" t="n">
        <v>19.9207855820385</v>
      </c>
      <c r="F463" s="0" t="n">
        <v>84393</v>
      </c>
      <c r="H463" s="0" t="n">
        <v>0.7</v>
      </c>
      <c r="I463" s="0" t="n">
        <v>52754</v>
      </c>
      <c r="J463" s="95" t="n">
        <f aca="false">(F463+E463*$G$3)*(H463) / I463</f>
        <v>1.22555483874153</v>
      </c>
      <c r="K463" s="0" t="n">
        <f aca="false">E463/I463*1000</f>
        <v>0.377616589870692</v>
      </c>
      <c r="L463" s="86" t="n">
        <v>423.594426948052</v>
      </c>
      <c r="M463" s="86" t="n">
        <v>0.645</v>
      </c>
      <c r="N463" s="0" t="n">
        <v>1893</v>
      </c>
      <c r="O463" s="87" t="n">
        <f aca="false">SUM($L463:$N463)</f>
        <v>2317.23942694805</v>
      </c>
      <c r="P463" s="62" t="n">
        <v>117</v>
      </c>
      <c r="Q463" s="0" t="n">
        <f aca="false">P463*120</f>
        <v>14040</v>
      </c>
      <c r="R463" s="0" t="n">
        <v>20</v>
      </c>
      <c r="S463" s="0" t="n">
        <v>193</v>
      </c>
      <c r="T463" s="87" t="n">
        <f aca="false">((3.5 * R463 + 2.4 * S463 - 7) * 10)/1000</f>
        <v>5.262</v>
      </c>
      <c r="V463" s="0" t="n">
        <f aca="false">W463/8</f>
        <v>0.45</v>
      </c>
      <c r="W463" s="0" t="n">
        <v>3.6</v>
      </c>
      <c r="X463" s="91" t="n">
        <f aca="false">E463/50</f>
        <v>0.39841571164077</v>
      </c>
      <c r="Y463" s="0" t="n">
        <v>0.49</v>
      </c>
      <c r="Z463" s="86" t="n">
        <v>12</v>
      </c>
      <c r="AA463" s="0" t="n">
        <v>43</v>
      </c>
      <c r="AB463" s="0" t="n">
        <v>16</v>
      </c>
    </row>
    <row r="464" customFormat="false" ht="15" hidden="false" customHeight="false" outlineLevel="0" collapsed="false">
      <c r="A464" s="14" t="n">
        <v>462</v>
      </c>
      <c r="B464" s="86" t="n">
        <v>3.6</v>
      </c>
      <c r="D464" s="0" t="n">
        <v>51</v>
      </c>
      <c r="E464" s="91" t="n">
        <v>62.5084263810073</v>
      </c>
      <c r="F464" s="0" t="n">
        <v>77066</v>
      </c>
      <c r="H464" s="0" t="n">
        <v>0.6</v>
      </c>
      <c r="I464" s="0" t="n">
        <v>44362</v>
      </c>
      <c r="J464" s="95" t="n">
        <f aca="false">(F464+E464*$G$3)*(H464) / I464</f>
        <v>1.38049732499531</v>
      </c>
      <c r="K464" s="0" t="n">
        <f aca="false">E464/I464*1000</f>
        <v>1.40905338760667</v>
      </c>
      <c r="L464" s="86" t="n">
        <v>1178.91616516762</v>
      </c>
      <c r="M464" s="86" t="n">
        <v>0.645</v>
      </c>
      <c r="N464" s="0" t="n">
        <v>438</v>
      </c>
      <c r="O464" s="87" t="n">
        <f aca="false">SUM($L464:$N464)</f>
        <v>1617.56116516762</v>
      </c>
      <c r="P464" s="62" t="n">
        <v>121</v>
      </c>
      <c r="Q464" s="0" t="n">
        <f aca="false">P464*120</f>
        <v>14520</v>
      </c>
      <c r="R464" s="0" t="n">
        <v>16</v>
      </c>
      <c r="S464" s="0" t="n">
        <v>174</v>
      </c>
      <c r="T464" s="87" t="n">
        <f aca="false">((3.5 * R464 + 2.4 * S464 - 7) * 10)/1000</f>
        <v>4.666</v>
      </c>
      <c r="V464" s="0" t="n">
        <f aca="false">W464/8</f>
        <v>0.7</v>
      </c>
      <c r="W464" s="0" t="n">
        <v>5.6</v>
      </c>
      <c r="X464" s="91" t="n">
        <f aca="false">E464/50</f>
        <v>1.25016852762015</v>
      </c>
      <c r="Y464" s="0" t="n">
        <v>0.517</v>
      </c>
      <c r="Z464" s="86" t="n">
        <v>3.6</v>
      </c>
      <c r="AA464" s="0" t="n">
        <v>42</v>
      </c>
      <c r="AB464" s="0" t="n">
        <v>20</v>
      </c>
    </row>
    <row r="465" customFormat="false" ht="15" hidden="false" customHeight="false" outlineLevel="0" collapsed="false">
      <c r="A465" s="14" t="n">
        <v>463</v>
      </c>
      <c r="B465" s="86" t="n">
        <v>8.27586206896552</v>
      </c>
      <c r="D465" s="0" t="n">
        <v>85</v>
      </c>
      <c r="E465" s="91" t="n">
        <v>24.6841875998258</v>
      </c>
      <c r="F465" s="0" t="n">
        <v>79957</v>
      </c>
      <c r="H465" s="0" t="n">
        <v>0.6</v>
      </c>
      <c r="I465" s="0" t="n">
        <v>46753</v>
      </c>
      <c r="J465" s="95" t="n">
        <f aca="false">(F465+E465*$G$3)*(H465) / I465</f>
        <v>1.15283308074259</v>
      </c>
      <c r="K465" s="0" t="n">
        <f aca="false">E465/I465*1000</f>
        <v>0.527970132394194</v>
      </c>
      <c r="L465" s="86" t="n">
        <v>1791.68077400492</v>
      </c>
      <c r="M465" s="86" t="n">
        <v>0.645</v>
      </c>
      <c r="N465" s="0" t="n">
        <v>66</v>
      </c>
      <c r="O465" s="87" t="n">
        <f aca="false">SUM($L465:$N465)</f>
        <v>1858.32577400492</v>
      </c>
      <c r="P465" s="62" t="n">
        <v>117</v>
      </c>
      <c r="Q465" s="0" t="n">
        <f aca="false">P465*120</f>
        <v>14040</v>
      </c>
      <c r="R465" s="0" t="n">
        <v>16</v>
      </c>
      <c r="S465" s="0" t="n">
        <v>163</v>
      </c>
      <c r="T465" s="87" t="n">
        <f aca="false">((3.5 * R465 + 2.4 * S465 - 7) * 10)/1000</f>
        <v>4.402</v>
      </c>
      <c r="V465" s="0" t="n">
        <f aca="false">W465/8</f>
        <v>0.8625</v>
      </c>
      <c r="W465" s="0" t="n">
        <v>6.9</v>
      </c>
      <c r="X465" s="91" t="n">
        <f aca="false">E465/50</f>
        <v>0.493683751996515</v>
      </c>
      <c r="Y465" s="0" t="n">
        <v>0.45</v>
      </c>
      <c r="Z465" s="86" t="n">
        <v>8.27586206896552</v>
      </c>
      <c r="AA465" s="0" t="n">
        <v>42</v>
      </c>
      <c r="AB465" s="0" t="n">
        <v>16</v>
      </c>
    </row>
    <row r="466" customFormat="false" ht="15" hidden="false" customHeight="false" outlineLevel="0" collapsed="false">
      <c r="A466" s="14" t="n">
        <v>464</v>
      </c>
      <c r="B466" s="86" t="n">
        <v>18</v>
      </c>
      <c r="D466" s="0" t="n">
        <v>50</v>
      </c>
      <c r="E466" s="91" t="n">
        <v>13.3262260127932</v>
      </c>
      <c r="F466" s="0" t="n">
        <v>77488</v>
      </c>
      <c r="H466" s="0" t="n">
        <v>0.8</v>
      </c>
      <c r="I466" s="0" t="n">
        <v>64169</v>
      </c>
      <c r="J466" s="95" t="n">
        <f aca="false">(F466+E466*$G$3)*(H466) / I466</f>
        <v>1.03250467241337</v>
      </c>
      <c r="K466" s="0" t="n">
        <f aca="false">E466/I466*1000</f>
        <v>0.207673892577306</v>
      </c>
      <c r="L466" s="86" t="n">
        <v>406.304366078925</v>
      </c>
      <c r="M466" s="86" t="n">
        <v>0.645</v>
      </c>
      <c r="N466" s="0" t="n">
        <v>493</v>
      </c>
      <c r="O466" s="87" t="n">
        <f aca="false">SUM($L466:$N466)</f>
        <v>899.949366078925</v>
      </c>
      <c r="P466" s="62" t="n">
        <v>120</v>
      </c>
      <c r="Q466" s="0" t="n">
        <f aca="false">P466*120</f>
        <v>14400</v>
      </c>
      <c r="R466" s="0" t="n">
        <v>20</v>
      </c>
      <c r="S466" s="0" t="n">
        <v>166</v>
      </c>
      <c r="T466" s="87" t="n">
        <f aca="false">((3.5 * R466 + 2.4 * S466 - 7) * 10)/1000</f>
        <v>4.614</v>
      </c>
      <c r="V466" s="0" t="n">
        <f aca="false">W466/8</f>
        <v>1</v>
      </c>
      <c r="W466" s="0" t="n">
        <v>8</v>
      </c>
      <c r="X466" s="91" t="n">
        <f aca="false">E466/50</f>
        <v>0.266524520255864</v>
      </c>
      <c r="Y466" s="0" t="n">
        <v>0.748</v>
      </c>
      <c r="Z466" s="86" t="n">
        <v>18</v>
      </c>
      <c r="AA466" s="0" t="n">
        <v>53</v>
      </c>
      <c r="AB466" s="0" t="n">
        <v>22</v>
      </c>
    </row>
    <row r="467" customFormat="false" ht="15" hidden="false" customHeight="false" outlineLevel="0" collapsed="false">
      <c r="A467" s="14" t="n">
        <v>465</v>
      </c>
      <c r="B467" s="86" t="n">
        <v>2.85714285714286</v>
      </c>
      <c r="D467" s="0" t="n">
        <v>16</v>
      </c>
      <c r="E467" s="91" t="n">
        <v>22.5746373948868</v>
      </c>
      <c r="F467" s="0" t="n">
        <v>77404</v>
      </c>
      <c r="H467" s="0" t="n">
        <v>0.6</v>
      </c>
      <c r="I467" s="0" t="n">
        <v>42998</v>
      </c>
      <c r="J467" s="95" t="n">
        <f aca="false">(F467+E467*$G$3)*(H467) / I467</f>
        <v>1.20610988824533</v>
      </c>
      <c r="K467" s="0" t="n">
        <f aca="false">E467/I467*1000</f>
        <v>0.525015986671167</v>
      </c>
      <c r="L467" s="86" t="n">
        <v>925.96635501355</v>
      </c>
      <c r="M467" s="86" t="n">
        <v>0.645</v>
      </c>
      <c r="N467" s="0" t="n">
        <v>462</v>
      </c>
      <c r="O467" s="87" t="n">
        <f aca="false">SUM($L467:$N467)</f>
        <v>1388.61135501355</v>
      </c>
      <c r="P467" s="62" t="n">
        <v>123</v>
      </c>
      <c r="Q467" s="0" t="n">
        <f aca="false">P467*120</f>
        <v>14760</v>
      </c>
      <c r="R467" s="0" t="n">
        <v>22</v>
      </c>
      <c r="S467" s="0" t="n">
        <v>189</v>
      </c>
      <c r="T467" s="87" t="n">
        <f aca="false">((3.5 * R467 + 2.4 * S467 - 7) * 10)/1000</f>
        <v>5.236</v>
      </c>
      <c r="V467" s="0" t="n">
        <f aca="false">W467/8</f>
        <v>0.8375</v>
      </c>
      <c r="W467" s="0" t="n">
        <v>6.7</v>
      </c>
      <c r="X467" s="91" t="n">
        <f aca="false">E467/50</f>
        <v>0.451492747897737</v>
      </c>
      <c r="Y467" s="0" t="n">
        <v>0.246</v>
      </c>
      <c r="Z467" s="86" t="n">
        <v>2.85714285714286</v>
      </c>
      <c r="AA467" s="0" t="n">
        <v>51</v>
      </c>
      <c r="AB467" s="0" t="n">
        <v>16</v>
      </c>
    </row>
    <row r="468" customFormat="false" ht="15" hidden="false" customHeight="false" outlineLevel="0" collapsed="false">
      <c r="A468" s="14" t="n">
        <v>466</v>
      </c>
      <c r="B468" s="86" t="n">
        <v>8.16</v>
      </c>
      <c r="D468" s="0" t="n">
        <v>6</v>
      </c>
      <c r="E468" s="91" t="n">
        <v>2.54965452181229</v>
      </c>
      <c r="F468" s="0" t="n">
        <v>76117</v>
      </c>
      <c r="H468" s="0" t="n">
        <v>0.6</v>
      </c>
      <c r="I468" s="0" t="n">
        <v>57108</v>
      </c>
      <c r="J468" s="95" t="n">
        <f aca="false">(F468+E468*$G$3)*(H468) / I468</f>
        <v>0.810431412153025</v>
      </c>
      <c r="K468" s="0" t="n">
        <f aca="false">E468/I468*1000</f>
        <v>0.0446461883065822</v>
      </c>
      <c r="L468" s="86" t="n">
        <v>1886.31115279801</v>
      </c>
      <c r="M468" s="86" t="n">
        <v>0.645</v>
      </c>
      <c r="N468" s="0" t="n">
        <v>1893</v>
      </c>
      <c r="O468" s="87" t="n">
        <f aca="false">SUM($L468:$N468)</f>
        <v>3779.95615279801</v>
      </c>
      <c r="P468" s="62" t="n">
        <v>112</v>
      </c>
      <c r="Q468" s="0" t="n">
        <f aca="false">P468*120</f>
        <v>13440</v>
      </c>
      <c r="R468" s="0" t="n">
        <v>18</v>
      </c>
      <c r="S468" s="0" t="n">
        <v>182</v>
      </c>
      <c r="T468" s="87" t="n">
        <f aca="false">((3.5 * R468 + 2.4 * S468 - 7) * 10)/1000</f>
        <v>4.928</v>
      </c>
      <c r="V468" s="0" t="n">
        <f aca="false">W468/8</f>
        <v>0.975</v>
      </c>
      <c r="W468" s="0" t="n">
        <v>7.8</v>
      </c>
      <c r="X468" s="91" t="n">
        <f aca="false">E468/50</f>
        <v>0.0509930904362459</v>
      </c>
      <c r="Y468" s="0" t="n">
        <v>0.814</v>
      </c>
      <c r="Z468" s="86" t="n">
        <v>8.16</v>
      </c>
      <c r="AA468" s="0" t="n">
        <v>50</v>
      </c>
      <c r="AB468" s="0" t="n">
        <v>23</v>
      </c>
    </row>
    <row r="469" customFormat="false" ht="15" hidden="false" customHeight="false" outlineLevel="0" collapsed="false">
      <c r="A469" s="14" t="n">
        <v>467</v>
      </c>
      <c r="B469" s="86" t="n">
        <v>16.8571428571429</v>
      </c>
      <c r="D469" s="0" t="n">
        <v>-3</v>
      </c>
      <c r="E469" s="91" t="n">
        <v>-0.581720029784066</v>
      </c>
      <c r="F469" s="0" t="n">
        <v>84210</v>
      </c>
      <c r="H469" s="0" t="n">
        <v>0.6</v>
      </c>
      <c r="I469" s="0" t="n">
        <v>53224</v>
      </c>
      <c r="J469" s="95" t="n">
        <f aca="false">(F469+E469*$G$3)*(H469) / I469</f>
        <v>0.946685465069364</v>
      </c>
      <c r="K469" s="0" t="n">
        <f aca="false">E469/I469*1000</f>
        <v>-0.0109296563539769</v>
      </c>
      <c r="L469" s="86" t="n">
        <v>231.001133552223</v>
      </c>
      <c r="M469" s="86" t="n">
        <v>0.645</v>
      </c>
      <c r="N469" s="0" t="n">
        <v>425</v>
      </c>
      <c r="O469" s="87" t="n">
        <f aca="false">SUM($L469:$N469)</f>
        <v>656.646133552223</v>
      </c>
      <c r="P469" s="62" t="n">
        <v>117</v>
      </c>
      <c r="Q469" s="0" t="n">
        <f aca="false">P469*120</f>
        <v>14040</v>
      </c>
      <c r="R469" s="0" t="n">
        <v>20</v>
      </c>
      <c r="S469" s="0" t="n">
        <v>191</v>
      </c>
      <c r="T469" s="87" t="n">
        <f aca="false">((3.5 * R469 + 2.4 * S469 - 7) * 10)/1000</f>
        <v>5.214</v>
      </c>
      <c r="V469" s="0" t="n">
        <f aca="false">W469/8</f>
        <v>0.8125</v>
      </c>
      <c r="W469" s="0" t="n">
        <v>6.5</v>
      </c>
      <c r="X469" s="91" t="n">
        <f aca="false">E469/50</f>
        <v>-0.0116344005956813</v>
      </c>
      <c r="Y469" s="0" t="n">
        <v>0.528</v>
      </c>
      <c r="Z469" s="86" t="n">
        <v>16.8571428571429</v>
      </c>
      <c r="AA469" s="0" t="n">
        <v>56</v>
      </c>
      <c r="AB469" s="0" t="n">
        <v>23</v>
      </c>
    </row>
    <row r="470" customFormat="false" ht="15" hidden="false" customHeight="false" outlineLevel="0" collapsed="false">
      <c r="A470" s="14" t="n">
        <v>468</v>
      </c>
      <c r="B470" s="86" t="n">
        <v>14.6363636363636</v>
      </c>
      <c r="D470" s="0" t="n">
        <v>30</v>
      </c>
      <c r="E470" s="91" t="n">
        <v>9.19117647058824</v>
      </c>
      <c r="F470" s="0" t="n">
        <v>82109</v>
      </c>
      <c r="H470" s="0" t="n">
        <v>0.7</v>
      </c>
      <c r="I470" s="0" t="n">
        <v>59482</v>
      </c>
      <c r="J470" s="95" t="n">
        <f aca="false">(F470+E470*$G$3)*(H470) / I470</f>
        <v>1.0095462393962</v>
      </c>
      <c r="K470" s="0" t="n">
        <f aca="false">E470/I470*1000</f>
        <v>0.154520299764437</v>
      </c>
      <c r="L470" s="86" t="n">
        <v>999.324015964531</v>
      </c>
      <c r="M470" s="86" t="n">
        <v>0.645</v>
      </c>
      <c r="N470" s="0" t="n">
        <v>457</v>
      </c>
      <c r="O470" s="87" t="n">
        <f aca="false">SUM($L470:$N470)</f>
        <v>1456.96901596453</v>
      </c>
      <c r="P470" s="62" t="n">
        <v>112</v>
      </c>
      <c r="Q470" s="0" t="n">
        <f aca="false">P470*120</f>
        <v>13440</v>
      </c>
      <c r="R470" s="0" t="n">
        <v>22</v>
      </c>
      <c r="S470" s="0" t="n">
        <v>163</v>
      </c>
      <c r="T470" s="87" t="n">
        <f aca="false">((3.5 * R470 + 2.4 * S470 - 7) * 10)/1000</f>
        <v>4.612</v>
      </c>
      <c r="V470" s="0" t="n">
        <f aca="false">W470/8</f>
        <v>0.925</v>
      </c>
      <c r="W470" s="0" t="n">
        <v>7.4</v>
      </c>
      <c r="X470" s="91" t="n">
        <f aca="false">E470/50</f>
        <v>0.183823529411765</v>
      </c>
      <c r="Y470" s="0" t="n">
        <v>0.52</v>
      </c>
      <c r="Z470" s="86" t="n">
        <v>14.6363636363636</v>
      </c>
      <c r="AA470" s="0" t="n">
        <v>44</v>
      </c>
      <c r="AB470" s="0" t="n">
        <v>18</v>
      </c>
    </row>
    <row r="471" customFormat="false" ht="15" hidden="false" customHeight="false" outlineLevel="0" collapsed="false">
      <c r="A471" s="14" t="n">
        <v>469</v>
      </c>
      <c r="B471" s="86" t="n">
        <v>3.26086956521739</v>
      </c>
      <c r="D471" s="0" t="n">
        <v>66</v>
      </c>
      <c r="E471" s="91" t="n">
        <v>124.914830797184</v>
      </c>
      <c r="F471" s="0" t="n">
        <v>77339</v>
      </c>
      <c r="H471" s="0" t="n">
        <v>0.5</v>
      </c>
      <c r="I471" s="0" t="n">
        <v>61360</v>
      </c>
      <c r="J471" s="95" t="n">
        <f aca="false">(F471+E471*$G$3)*(H471) / I471</f>
        <v>1.03736092176396</v>
      </c>
      <c r="K471" s="0" t="n">
        <f aca="false">E471/I471*1000</f>
        <v>2.035769732679</v>
      </c>
      <c r="L471" s="86" t="n">
        <v>111.607278617711</v>
      </c>
      <c r="M471" s="86" t="n">
        <v>0.645</v>
      </c>
      <c r="N471" s="0" t="n">
        <v>213</v>
      </c>
      <c r="O471" s="87" t="n">
        <f aca="false">SUM($L471:$N471)</f>
        <v>325.252278617711</v>
      </c>
      <c r="P471" s="62" t="n">
        <v>121</v>
      </c>
      <c r="Q471" s="0" t="n">
        <f aca="false">P471*120</f>
        <v>14520</v>
      </c>
      <c r="R471" s="0" t="n">
        <v>19</v>
      </c>
      <c r="S471" s="0" t="n">
        <v>167</v>
      </c>
      <c r="T471" s="87" t="n">
        <f aca="false">((3.5 * R471 + 2.4 * S471 - 7) * 10)/1000</f>
        <v>4.603</v>
      </c>
      <c r="V471" s="0" t="n">
        <f aca="false">W471/8</f>
        <v>0.675</v>
      </c>
      <c r="W471" s="0" t="n">
        <v>5.4</v>
      </c>
      <c r="X471" s="91" t="n">
        <f aca="false">E471/50</f>
        <v>2.49829661594368</v>
      </c>
      <c r="Y471" s="0" t="n">
        <v>0.871</v>
      </c>
      <c r="Z471" s="86" t="n">
        <v>3.26086956521739</v>
      </c>
      <c r="AA471" s="0" t="n">
        <v>41</v>
      </c>
      <c r="AB471" s="0" t="n">
        <v>16</v>
      </c>
    </row>
    <row r="472" customFormat="false" ht="15" hidden="false" customHeight="false" outlineLevel="0" collapsed="false">
      <c r="A472" s="14" t="n">
        <v>470</v>
      </c>
      <c r="B472" s="86" t="n">
        <v>7</v>
      </c>
      <c r="D472" s="0" t="n">
        <v>14</v>
      </c>
      <c r="E472" s="91" t="n">
        <v>7.74473358116481</v>
      </c>
      <c r="F472" s="0" t="n">
        <v>84475</v>
      </c>
      <c r="H472" s="0" t="n">
        <v>0.7</v>
      </c>
      <c r="I472" s="0" t="n">
        <v>58694</v>
      </c>
      <c r="J472" s="95" t="n">
        <f aca="false">(F472+E472*$G$3)*(H472) / I472</f>
        <v>1.04441723860575</v>
      </c>
      <c r="K472" s="0" t="n">
        <f aca="false">E472/I472*1000</f>
        <v>0.131951027041347</v>
      </c>
      <c r="L472" s="86" t="n">
        <v>100.568432310469</v>
      </c>
      <c r="M472" s="86" t="n">
        <v>0.645</v>
      </c>
      <c r="N472" s="0" t="n">
        <v>92</v>
      </c>
      <c r="O472" s="87" t="n">
        <f aca="false">SUM($L472:$N472)</f>
        <v>193.213432310469</v>
      </c>
      <c r="P472" s="62" t="n">
        <v>123</v>
      </c>
      <c r="Q472" s="0" t="n">
        <f aca="false">P472*120</f>
        <v>14760</v>
      </c>
      <c r="R472" s="0" t="n">
        <v>22</v>
      </c>
      <c r="S472" s="0" t="n">
        <v>191</v>
      </c>
      <c r="T472" s="87" t="n">
        <f aca="false">((3.5 * R472 + 2.4 * S472 - 7) * 10)/1000</f>
        <v>5.284</v>
      </c>
      <c r="V472" s="0" t="n">
        <f aca="false">W472/8</f>
        <v>1</v>
      </c>
      <c r="W472" s="0" t="n">
        <v>8</v>
      </c>
      <c r="X472" s="91" t="n">
        <f aca="false">E472/50</f>
        <v>0.154894671623296</v>
      </c>
      <c r="Y472" s="0" t="n">
        <v>0.517</v>
      </c>
      <c r="Z472" s="86" t="n">
        <v>7</v>
      </c>
      <c r="AA472" s="0" t="n">
        <v>49</v>
      </c>
      <c r="AB472" s="0" t="n">
        <v>24</v>
      </c>
    </row>
    <row r="473" customFormat="false" ht="15" hidden="false" customHeight="false" outlineLevel="0" collapsed="false">
      <c r="A473" s="14" t="n">
        <v>471</v>
      </c>
      <c r="B473" s="86" t="n">
        <v>4.13636363636364</v>
      </c>
      <c r="D473" s="0" t="n">
        <v>43</v>
      </c>
      <c r="E473" s="91" t="n">
        <v>71.7958992853803</v>
      </c>
      <c r="F473" s="0" t="n">
        <v>80707</v>
      </c>
      <c r="H473" s="0" t="n">
        <v>0.7</v>
      </c>
      <c r="I473" s="0" t="n">
        <v>49847</v>
      </c>
      <c r="J473" s="95" t="n">
        <f aca="false">(F473+E473*$G$3)*(H473) / I473</f>
        <v>1.53665720705171</v>
      </c>
      <c r="K473" s="0" t="n">
        <f aca="false">E473/I473*1000</f>
        <v>1.44032538137461</v>
      </c>
      <c r="L473" s="86" t="n">
        <v>677.055127098148</v>
      </c>
      <c r="M473" s="86" t="n">
        <v>0.645</v>
      </c>
      <c r="N473" s="0" t="n">
        <v>237</v>
      </c>
      <c r="O473" s="87" t="n">
        <f aca="false">SUM($L473:$N473)</f>
        <v>914.700127098148</v>
      </c>
      <c r="P473" s="62" t="n">
        <v>123</v>
      </c>
      <c r="Q473" s="0" t="n">
        <f aca="false">P473*120</f>
        <v>14760</v>
      </c>
      <c r="R473" s="0" t="n">
        <v>20</v>
      </c>
      <c r="S473" s="0" t="n">
        <v>167</v>
      </c>
      <c r="T473" s="87" t="n">
        <f aca="false">((3.5 * R473 + 2.4 * S473 - 7) * 10)/1000</f>
        <v>4.638</v>
      </c>
      <c r="V473" s="0" t="n">
        <f aca="false">W473/8</f>
        <v>0.4625</v>
      </c>
      <c r="W473" s="0" t="n">
        <v>3.7</v>
      </c>
      <c r="X473" s="91" t="n">
        <f aca="false">E473/50</f>
        <v>1.43591798570761</v>
      </c>
      <c r="Y473" s="0" t="n">
        <v>0.656</v>
      </c>
      <c r="Z473" s="86" t="n">
        <v>4.13636363636364</v>
      </c>
      <c r="AA473" s="0" t="n">
        <v>61</v>
      </c>
      <c r="AB473" s="0" t="n">
        <v>23</v>
      </c>
    </row>
    <row r="474" customFormat="false" ht="15" hidden="false" customHeight="false" outlineLevel="0" collapsed="false">
      <c r="A474" s="14" t="n">
        <v>472</v>
      </c>
      <c r="B474" s="86" t="n">
        <v>17.6</v>
      </c>
      <c r="D474" s="0" t="n">
        <v>31</v>
      </c>
      <c r="E474" s="91" t="n">
        <v>5.25780189959295</v>
      </c>
      <c r="F474" s="0" t="n">
        <v>78099</v>
      </c>
      <c r="H474" s="0" t="n">
        <v>0.8</v>
      </c>
      <c r="I474" s="0" t="n">
        <v>50001</v>
      </c>
      <c r="J474" s="95" t="n">
        <f aca="false">(F474+E474*$G$3)*(H474) / I474</f>
        <v>1.28320826799204</v>
      </c>
      <c r="K474" s="0" t="n">
        <f aca="false">E474/I474*1000</f>
        <v>0.105153934913161</v>
      </c>
      <c r="L474" s="86" t="n">
        <v>701.068229004543</v>
      </c>
      <c r="M474" s="86" t="n">
        <v>0.645</v>
      </c>
      <c r="N474" s="0" t="n">
        <v>1893</v>
      </c>
      <c r="O474" s="87" t="n">
        <f aca="false">SUM($L474:$N474)</f>
        <v>2594.71322900454</v>
      </c>
      <c r="P474" s="62" t="n">
        <v>121</v>
      </c>
      <c r="Q474" s="0" t="n">
        <f aca="false">P474*120</f>
        <v>14520</v>
      </c>
      <c r="R474" s="0" t="n">
        <v>20</v>
      </c>
      <c r="S474" s="0" t="n">
        <v>200</v>
      </c>
      <c r="T474" s="87" t="n">
        <f aca="false">((3.5 * R474 + 2.4 * S474 - 7) * 10)/1000</f>
        <v>5.43</v>
      </c>
      <c r="V474" s="0" t="n">
        <f aca="false">W474/8</f>
        <v>0.875</v>
      </c>
      <c r="W474" s="0" t="n">
        <v>7</v>
      </c>
      <c r="X474" s="91" t="n">
        <f aca="false">E474/50</f>
        <v>0.105156037991859</v>
      </c>
      <c r="Y474" s="0" t="n">
        <v>0.704</v>
      </c>
      <c r="Z474" s="86" t="n">
        <v>17.6</v>
      </c>
      <c r="AA474" s="0" t="n">
        <v>52</v>
      </c>
      <c r="AB474" s="0" t="n">
        <v>23</v>
      </c>
    </row>
    <row r="475" customFormat="false" ht="15" hidden="false" customHeight="false" outlineLevel="0" collapsed="false">
      <c r="A475" s="14" t="n">
        <v>473</v>
      </c>
      <c r="B475" s="86" t="n">
        <v>3.27272727272727</v>
      </c>
      <c r="D475" s="0" t="n">
        <v>2</v>
      </c>
      <c r="E475" s="91" t="n">
        <v>2.78800044608007</v>
      </c>
      <c r="F475" s="0" t="n">
        <v>77730</v>
      </c>
      <c r="H475" s="0" t="n">
        <v>0.6</v>
      </c>
      <c r="I475" s="0" t="n">
        <v>55466</v>
      </c>
      <c r="J475" s="95" t="n">
        <f aca="false">(F475+E475*$G$3)*(H475) / I475</f>
        <v>0.852903041630174</v>
      </c>
      <c r="K475" s="0" t="n">
        <f aca="false">E475/I475*1000</f>
        <v>0.0502650352662905</v>
      </c>
      <c r="L475" s="86" t="n">
        <v>722.250738523853</v>
      </c>
      <c r="M475" s="86" t="n">
        <v>0.645</v>
      </c>
      <c r="N475" s="0" t="n">
        <v>1893</v>
      </c>
      <c r="O475" s="87" t="n">
        <f aca="false">SUM($L475:$N475)</f>
        <v>2615.89573852385</v>
      </c>
      <c r="P475" s="62" t="n">
        <v>119</v>
      </c>
      <c r="Q475" s="0" t="n">
        <f aca="false">P475*120</f>
        <v>14280</v>
      </c>
      <c r="R475" s="0" t="n">
        <v>16</v>
      </c>
      <c r="S475" s="0" t="n">
        <v>161</v>
      </c>
      <c r="T475" s="87" t="n">
        <f aca="false">((3.5 * R475 + 2.4 * S475 - 7) * 10)/1000</f>
        <v>4.354</v>
      </c>
      <c r="V475" s="0" t="n">
        <f aca="false">W475/8</f>
        <v>0.7875</v>
      </c>
      <c r="W475" s="0" t="n">
        <v>6.3</v>
      </c>
      <c r="X475" s="91" t="n">
        <f aca="false">E475/50</f>
        <v>0.0557600089216014</v>
      </c>
      <c r="Y475" s="0" t="n">
        <v>0.468</v>
      </c>
      <c r="Z475" s="86" t="n">
        <v>3.27272727272727</v>
      </c>
      <c r="AA475" s="0" t="n">
        <v>41</v>
      </c>
      <c r="AB475" s="0" t="n">
        <v>23</v>
      </c>
    </row>
    <row r="476" customFormat="false" ht="15" hidden="false" customHeight="false" outlineLevel="0" collapsed="false">
      <c r="A476" s="14" t="n">
        <v>474</v>
      </c>
      <c r="B476" s="86" t="n">
        <v>6.16</v>
      </c>
      <c r="D476" s="0" t="n">
        <v>80</v>
      </c>
      <c r="E476" s="91" t="n">
        <v>54.9450549450549</v>
      </c>
      <c r="F476" s="0" t="n">
        <v>84059</v>
      </c>
      <c r="H476" s="0" t="n">
        <v>0.7</v>
      </c>
      <c r="I476" s="0" t="n">
        <v>51480</v>
      </c>
      <c r="J476" s="95" t="n">
        <f aca="false">(F476+E476*$G$3)*(H476) / I476</f>
        <v>1.441839848186</v>
      </c>
      <c r="K476" s="0" t="n">
        <f aca="false">E476/I476*1000</f>
        <v>1.06730875961645</v>
      </c>
      <c r="L476" s="86" t="n">
        <v>113.857758835297</v>
      </c>
      <c r="M476" s="86" t="n">
        <v>0.645</v>
      </c>
      <c r="N476" s="0" t="n">
        <v>83</v>
      </c>
      <c r="O476" s="87" t="n">
        <f aca="false">SUM($L476:$N476)</f>
        <v>197.502758835297</v>
      </c>
      <c r="P476" s="62" t="n">
        <v>123</v>
      </c>
      <c r="Q476" s="0" t="n">
        <f aca="false">P476*120</f>
        <v>14760</v>
      </c>
      <c r="R476" s="0" t="n">
        <v>19</v>
      </c>
      <c r="S476" s="0" t="n">
        <v>168</v>
      </c>
      <c r="T476" s="87" t="n">
        <f aca="false">((3.5 * R476 + 2.4 * S476 - 7) * 10)/1000</f>
        <v>4.627</v>
      </c>
      <c r="V476" s="0" t="n">
        <f aca="false">W476/8</f>
        <v>0.9</v>
      </c>
      <c r="W476" s="0" t="n">
        <v>7.2</v>
      </c>
      <c r="X476" s="91" t="n">
        <f aca="false">E476/50</f>
        <v>1.0989010989011</v>
      </c>
      <c r="Y476" s="0" t="n">
        <v>0.6</v>
      </c>
      <c r="Z476" s="86" t="n">
        <v>6.16</v>
      </c>
      <c r="AA476" s="0" t="n">
        <v>46</v>
      </c>
      <c r="AB476" s="0" t="n">
        <v>22</v>
      </c>
    </row>
    <row r="477" customFormat="false" ht="15" hidden="false" customHeight="false" outlineLevel="0" collapsed="false">
      <c r="A477" s="14" t="n">
        <v>475</v>
      </c>
      <c r="B477" s="86" t="n">
        <v>4.8</v>
      </c>
      <c r="D477" s="0" t="n">
        <v>78</v>
      </c>
      <c r="E477" s="91" t="n">
        <v>73.7295825771325</v>
      </c>
      <c r="F477" s="0" t="n">
        <v>80420</v>
      </c>
      <c r="H477" s="0" t="n">
        <v>0.6</v>
      </c>
      <c r="I477" s="0" t="n">
        <v>60791</v>
      </c>
      <c r="J477" s="95" t="n">
        <f aca="false">(F477+E477*$G$3)*(H477) / I477</f>
        <v>1.08481682845342</v>
      </c>
      <c r="K477" s="0" t="n">
        <f aca="false">E477/I477*1000</f>
        <v>1.21283713999001</v>
      </c>
      <c r="L477" s="86" t="n">
        <v>1606.5806547333</v>
      </c>
      <c r="M477" s="86" t="n">
        <v>0.645</v>
      </c>
      <c r="N477" s="0" t="n">
        <v>1893</v>
      </c>
      <c r="O477" s="87" t="n">
        <f aca="false">SUM($L477:$N477)</f>
        <v>3500.2256547333</v>
      </c>
      <c r="P477" s="62" t="n">
        <v>122</v>
      </c>
      <c r="Q477" s="0" t="n">
        <f aca="false">P477*120</f>
        <v>14640</v>
      </c>
      <c r="R477" s="0" t="n">
        <v>16</v>
      </c>
      <c r="S477" s="0" t="n">
        <v>199</v>
      </c>
      <c r="T477" s="87" t="n">
        <f aca="false">((3.5 * R477 + 2.4 * S477 - 7) * 10)/1000</f>
        <v>5.266</v>
      </c>
      <c r="V477" s="0" t="n">
        <f aca="false">W477/8</f>
        <v>0.85</v>
      </c>
      <c r="W477" s="0" t="n">
        <v>6.8</v>
      </c>
      <c r="X477" s="91" t="n">
        <f aca="false">E477/50</f>
        <v>1.47459165154265</v>
      </c>
      <c r="Y477" s="0" t="n">
        <v>0.784</v>
      </c>
      <c r="Z477" s="86" t="n">
        <v>4.8</v>
      </c>
      <c r="AA477" s="0" t="n">
        <v>49</v>
      </c>
      <c r="AB477" s="0" t="n">
        <v>22</v>
      </c>
    </row>
    <row r="478" customFormat="false" ht="15" hidden="false" customHeight="false" outlineLevel="0" collapsed="false">
      <c r="A478" s="14" t="n">
        <v>476</v>
      </c>
      <c r="B478" s="86" t="n">
        <v>2.06896551724138</v>
      </c>
      <c r="D478" s="0" t="n">
        <v>61</v>
      </c>
      <c r="E478" s="91" t="n">
        <v>77.2543059777102</v>
      </c>
      <c r="F478" s="0" t="n">
        <v>78336</v>
      </c>
      <c r="H478" s="0" t="n">
        <v>0.5</v>
      </c>
      <c r="I478" s="0" t="n">
        <v>41626</v>
      </c>
      <c r="J478" s="95" t="n">
        <f aca="false">(F478+E478*$G$3)*(H478) / I478</f>
        <v>1.31213331080435</v>
      </c>
      <c r="K478" s="0" t="n">
        <f aca="false">E478/I478*1000</f>
        <v>1.85591471622808</v>
      </c>
      <c r="L478" s="86" t="n">
        <v>1754.24307170172</v>
      </c>
      <c r="M478" s="86" t="n">
        <v>0.645</v>
      </c>
      <c r="N478" s="0" t="n">
        <v>1893</v>
      </c>
      <c r="O478" s="87" t="n">
        <f aca="false">SUM($L478:$N478)</f>
        <v>3647.88807170172</v>
      </c>
      <c r="P478" s="62" t="n">
        <v>125</v>
      </c>
      <c r="Q478" s="0" t="n">
        <f aca="false">P478*120</f>
        <v>15000</v>
      </c>
      <c r="R478" s="0" t="n">
        <v>16</v>
      </c>
      <c r="S478" s="0" t="n">
        <v>165</v>
      </c>
      <c r="T478" s="87" t="n">
        <f aca="false">((3.5 * R478 + 2.4 * S478 - 7) * 10)/1000</f>
        <v>4.45</v>
      </c>
      <c r="V478" s="0" t="n">
        <f aca="false">W478/8</f>
        <v>0.8625</v>
      </c>
      <c r="W478" s="0" t="n">
        <v>6.9</v>
      </c>
      <c r="X478" s="91" t="n">
        <f aca="false">E478/50</f>
        <v>1.5450861195542</v>
      </c>
      <c r="Y478" s="0" t="n">
        <v>0.36</v>
      </c>
      <c r="Z478" s="86" t="n">
        <v>2.06896551724138</v>
      </c>
      <c r="AA478" s="0" t="n">
        <v>40</v>
      </c>
      <c r="AB478" s="0" t="n">
        <v>24</v>
      </c>
    </row>
    <row r="479" customFormat="false" ht="15" hidden="false" customHeight="false" outlineLevel="0" collapsed="false">
      <c r="A479" s="14" t="n">
        <v>477</v>
      </c>
      <c r="B479" s="86" t="n">
        <v>6.06896551724138</v>
      </c>
      <c r="D479" s="0" t="n">
        <v>16</v>
      </c>
      <c r="E479" s="91" t="n">
        <v>13.6798905608755</v>
      </c>
      <c r="F479" s="0" t="n">
        <v>78481</v>
      </c>
      <c r="H479" s="0" t="n">
        <v>0.8</v>
      </c>
      <c r="I479" s="0" t="n">
        <v>52264</v>
      </c>
      <c r="J479" s="95" t="n">
        <f aca="false">(F479+E479*$G$3)*(H479) / I479</f>
        <v>1.28505979219884</v>
      </c>
      <c r="K479" s="0" t="n">
        <f aca="false">E479/I479*1000</f>
        <v>0.26174595440218</v>
      </c>
      <c r="L479" s="86" t="n">
        <v>923.669459704679</v>
      </c>
      <c r="M479" s="86" t="n">
        <v>0.645</v>
      </c>
      <c r="N479" s="0" t="n">
        <v>1893</v>
      </c>
      <c r="O479" s="87" t="n">
        <f aca="false">SUM($L479:$N479)</f>
        <v>2817.31445970468</v>
      </c>
      <c r="P479" s="62" t="n">
        <v>111</v>
      </c>
      <c r="Q479" s="0" t="n">
        <f aca="false">P479*120</f>
        <v>13320</v>
      </c>
      <c r="R479" s="0" t="n">
        <v>17</v>
      </c>
      <c r="S479" s="0" t="n">
        <v>177</v>
      </c>
      <c r="T479" s="87" t="n">
        <f aca="false">((3.5 * R479 + 2.4 * S479 - 7) * 10)/1000</f>
        <v>4.773</v>
      </c>
      <c r="V479" s="0" t="n">
        <f aca="false">W479/8</f>
        <v>0.725</v>
      </c>
      <c r="W479" s="0" t="n">
        <v>5.8</v>
      </c>
      <c r="X479" s="91" t="n">
        <f aca="false">E479/50</f>
        <v>0.27359781121751</v>
      </c>
      <c r="Y479" s="0" t="n">
        <v>0.84</v>
      </c>
      <c r="Z479" s="86" t="n">
        <v>6.06896551724138</v>
      </c>
      <c r="AA479" s="0" t="n">
        <v>40</v>
      </c>
      <c r="AB479" s="0" t="n">
        <v>20</v>
      </c>
    </row>
    <row r="480" customFormat="false" ht="15" hidden="false" customHeight="false" outlineLevel="0" collapsed="false">
      <c r="A480" s="14" t="n">
        <v>478</v>
      </c>
      <c r="B480" s="86" t="n">
        <v>12.2666666666667</v>
      </c>
      <c r="D480" s="0" t="n">
        <v>43</v>
      </c>
      <c r="E480" s="91" t="n">
        <v>11.4446928563824</v>
      </c>
      <c r="F480" s="0" t="n">
        <v>75315</v>
      </c>
      <c r="H480" s="0" t="n">
        <v>0.8</v>
      </c>
      <c r="I480" s="0" t="n">
        <v>51177</v>
      </c>
      <c r="J480" s="95" t="n">
        <f aca="false">(F480+E480*$G$3)*(H480) / I480</f>
        <v>1.24888722891225</v>
      </c>
      <c r="K480" s="0" t="n">
        <f aca="false">E480/I480*1000</f>
        <v>0.223629615967767</v>
      </c>
      <c r="L480" s="86" t="n">
        <v>870.797058399124</v>
      </c>
      <c r="M480" s="86" t="n">
        <v>0.645</v>
      </c>
      <c r="N480" s="0" t="n">
        <v>80</v>
      </c>
      <c r="O480" s="87" t="n">
        <f aca="false">SUM($L480:$N480)</f>
        <v>951.442058399124</v>
      </c>
      <c r="P480" s="62" t="n">
        <v>118</v>
      </c>
      <c r="Q480" s="0" t="n">
        <f aca="false">P480*120</f>
        <v>14160</v>
      </c>
      <c r="R480" s="0" t="n">
        <v>16</v>
      </c>
      <c r="S480" s="0" t="n">
        <v>186</v>
      </c>
      <c r="T480" s="87" t="n">
        <f aca="false">((3.5 * R480 + 2.4 * S480 - 7) * 10)/1000</f>
        <v>4.954</v>
      </c>
      <c r="V480" s="0" t="n">
        <f aca="false">W480/8</f>
        <v>0.4875</v>
      </c>
      <c r="W480" s="0" t="n">
        <v>3.9</v>
      </c>
      <c r="X480" s="91" t="n">
        <f aca="false">E480/50</f>
        <v>0.228893857127648</v>
      </c>
      <c r="Y480" s="0" t="n">
        <v>0.56</v>
      </c>
      <c r="Z480" s="86" t="n">
        <v>12.2666666666667</v>
      </c>
      <c r="AA480" s="0" t="n">
        <v>65</v>
      </c>
      <c r="AB480" s="0" t="n">
        <v>20</v>
      </c>
    </row>
    <row r="481" customFormat="false" ht="15" hidden="false" customHeight="false" outlineLevel="0" collapsed="false">
      <c r="A481" s="14" t="n">
        <v>479</v>
      </c>
      <c r="B481" s="86" t="n">
        <v>10.2857142857143</v>
      </c>
      <c r="D481" s="0" t="n">
        <v>-13</v>
      </c>
      <c r="E481" s="91" t="n">
        <v>-5.41265228289019</v>
      </c>
      <c r="F481" s="0" t="n">
        <v>79812</v>
      </c>
      <c r="H481" s="0" t="n">
        <v>0.8</v>
      </c>
      <c r="I481" s="0" t="n">
        <v>43778</v>
      </c>
      <c r="J481" s="95" t="n">
        <f aca="false">(F481+E481*$G$3)*(H481) / I481</f>
        <v>1.41892163345688</v>
      </c>
      <c r="K481" s="0" t="n">
        <f aca="false">E481/I481*1000</f>
        <v>-0.123638637737909</v>
      </c>
      <c r="L481" s="86" t="n">
        <v>961.76856512425</v>
      </c>
      <c r="M481" s="86" t="n">
        <v>0.645</v>
      </c>
      <c r="N481" s="0" t="n">
        <v>1893</v>
      </c>
      <c r="O481" s="87" t="n">
        <f aca="false">SUM($L481:$N481)</f>
        <v>2855.41356512425</v>
      </c>
      <c r="P481" s="62" t="n">
        <v>114</v>
      </c>
      <c r="Q481" s="0" t="n">
        <f aca="false">P481*120</f>
        <v>13680</v>
      </c>
      <c r="R481" s="0" t="n">
        <v>17</v>
      </c>
      <c r="S481" s="0" t="n">
        <v>176</v>
      </c>
      <c r="T481" s="87" t="n">
        <f aca="false">((3.5 * R481 + 2.4 * S481 - 7) * 10)/1000</f>
        <v>4.749</v>
      </c>
      <c r="V481" s="0" t="n">
        <f aca="false">W481/8</f>
        <v>0.8125</v>
      </c>
      <c r="W481" s="0" t="n">
        <v>6.5</v>
      </c>
      <c r="X481" s="91" t="n">
        <f aca="false">E481/50</f>
        <v>-0.108253045657804</v>
      </c>
      <c r="Y481" s="0" t="n">
        <v>0.671</v>
      </c>
      <c r="Z481" s="86" t="n">
        <v>10.2857142857143</v>
      </c>
      <c r="AA481" s="0" t="n">
        <v>42</v>
      </c>
      <c r="AB481" s="0" t="n">
        <v>24</v>
      </c>
    </row>
    <row r="482" customFormat="false" ht="15" hidden="false" customHeight="false" outlineLevel="0" collapsed="false">
      <c r="A482" s="14" t="n">
        <v>480</v>
      </c>
      <c r="B482" s="86" t="n">
        <v>2.44444444444444</v>
      </c>
      <c r="D482" s="0" t="n">
        <v>23</v>
      </c>
      <c r="E482" s="91" t="n">
        <v>38.2440971067509</v>
      </c>
      <c r="F482" s="0" t="n">
        <v>83116</v>
      </c>
      <c r="H482" s="0" t="n">
        <v>0.6</v>
      </c>
      <c r="I482" s="0" t="n">
        <v>50859</v>
      </c>
      <c r="J482" s="95" t="n">
        <f aca="false">(F482+E482*$G$3)*(H482) / I482</f>
        <v>1.16101738739693</v>
      </c>
      <c r="K482" s="0" t="n">
        <f aca="false">E482/I482*1000</f>
        <v>0.751963214116497</v>
      </c>
      <c r="L482" s="86" t="n">
        <v>908.502901385998</v>
      </c>
      <c r="M482" s="86" t="n">
        <v>0.645</v>
      </c>
      <c r="N482" s="0" t="n">
        <v>51</v>
      </c>
      <c r="O482" s="87" t="n">
        <f aca="false">SUM($L482:$N482)</f>
        <v>960.147901385998</v>
      </c>
      <c r="P482" s="62" t="n">
        <v>119</v>
      </c>
      <c r="Q482" s="0" t="n">
        <f aca="false">P482*120</f>
        <v>14280</v>
      </c>
      <c r="R482" s="0" t="n">
        <v>16</v>
      </c>
      <c r="S482" s="0" t="n">
        <v>181</v>
      </c>
      <c r="T482" s="87" t="n">
        <f aca="false">((3.5 * R482 + 2.4 * S482 - 7) * 10)/1000</f>
        <v>4.834</v>
      </c>
      <c r="V482" s="0" t="n">
        <f aca="false">W482/8</f>
        <v>0.575</v>
      </c>
      <c r="W482" s="0" t="n">
        <v>4.6</v>
      </c>
      <c r="X482" s="91" t="n">
        <f aca="false">E482/50</f>
        <v>0.764881942135018</v>
      </c>
      <c r="Y482" s="0" t="n">
        <v>0.48</v>
      </c>
      <c r="Z482" s="86" t="n">
        <v>2.44444444444444</v>
      </c>
      <c r="AA482" s="0" t="n">
        <v>63</v>
      </c>
      <c r="AB482" s="0" t="n">
        <v>17</v>
      </c>
    </row>
    <row r="483" customFormat="false" ht="15" hidden="false" customHeight="false" outlineLevel="0" collapsed="false">
      <c r="A483" s="14" t="n">
        <v>481</v>
      </c>
      <c r="B483" s="86" t="n">
        <v>20</v>
      </c>
      <c r="D483" s="0" t="n">
        <v>30</v>
      </c>
      <c r="E483" s="91" t="n">
        <v>6.07287449392713</v>
      </c>
      <c r="F483" s="0" t="n">
        <v>76629</v>
      </c>
      <c r="H483" s="0" t="n">
        <v>0.8</v>
      </c>
      <c r="I483" s="0" t="n">
        <v>47975</v>
      </c>
      <c r="J483" s="95" t="n">
        <f aca="false">(F483+E483*$G$3)*(H483) / I483</f>
        <v>1.31832245623881</v>
      </c>
      <c r="K483" s="0" t="n">
        <f aca="false">E483/I483*1000</f>
        <v>0.126584147867163</v>
      </c>
      <c r="L483" s="86" t="n">
        <v>514.642535885168</v>
      </c>
      <c r="M483" s="86" t="n">
        <v>0.645</v>
      </c>
      <c r="N483" s="0" t="n">
        <v>1893</v>
      </c>
      <c r="O483" s="87" t="n">
        <f aca="false">SUM($L483:$N483)</f>
        <v>2408.28753588517</v>
      </c>
      <c r="P483" s="62" t="n">
        <v>118</v>
      </c>
      <c r="Q483" s="0" t="n">
        <f aca="false">P483*120</f>
        <v>14160</v>
      </c>
      <c r="R483" s="0" t="n">
        <v>16</v>
      </c>
      <c r="S483" s="0" t="n">
        <v>178</v>
      </c>
      <c r="T483" s="87" t="n">
        <f aca="false">((3.5 * R483 + 2.4 * S483 - 7) * 10)/1000</f>
        <v>4.762</v>
      </c>
      <c r="V483" s="0" t="n">
        <f aca="false">W483/8</f>
        <v>0.5375</v>
      </c>
      <c r="W483" s="0" t="n">
        <v>4.3</v>
      </c>
      <c r="X483" s="91" t="n">
        <f aca="false">E483/50</f>
        <v>0.121457489878543</v>
      </c>
      <c r="Y483" s="0" t="n">
        <v>0.56</v>
      </c>
      <c r="Z483" s="86" t="n">
        <v>20</v>
      </c>
      <c r="AA483" s="0" t="n">
        <v>63</v>
      </c>
      <c r="AB483" s="0" t="n">
        <v>25</v>
      </c>
    </row>
    <row r="484" customFormat="false" ht="15" hidden="false" customHeight="false" outlineLevel="0" collapsed="false">
      <c r="A484" s="14" t="n">
        <v>482</v>
      </c>
      <c r="B484" s="86" t="n">
        <v>14</v>
      </c>
      <c r="D484" s="0" t="n">
        <v>-10</v>
      </c>
      <c r="E484" s="91" t="n">
        <v>-3.35300429184549</v>
      </c>
      <c r="F484" s="0" t="n">
        <v>78651</v>
      </c>
      <c r="H484" s="0" t="n">
        <v>0.7</v>
      </c>
      <c r="I484" s="0" t="n">
        <v>55799</v>
      </c>
      <c r="J484" s="95" t="n">
        <f aca="false">(F484+E484*$G$3)*(H484) / I484</f>
        <v>0.969853560068877</v>
      </c>
      <c r="K484" s="0" t="n">
        <f aca="false">E484/I484*1000</f>
        <v>-0.0600907595448932</v>
      </c>
      <c r="L484" s="86" t="n">
        <v>838.540825461424</v>
      </c>
      <c r="M484" s="86" t="n">
        <v>0.645</v>
      </c>
      <c r="N484" s="0" t="n">
        <v>1893</v>
      </c>
      <c r="O484" s="87" t="n">
        <f aca="false">SUM($L484:$N484)</f>
        <v>2732.18582546142</v>
      </c>
      <c r="P484" s="62" t="n">
        <v>120</v>
      </c>
      <c r="Q484" s="0" t="n">
        <f aca="false">P484*120</f>
        <v>14400</v>
      </c>
      <c r="R484" s="0" t="n">
        <v>16</v>
      </c>
      <c r="S484" s="0" t="n">
        <v>176</v>
      </c>
      <c r="T484" s="87" t="n">
        <f aca="false">((3.5 * R484 + 2.4 * S484 - 7) * 10)/1000</f>
        <v>4.714</v>
      </c>
      <c r="V484" s="0" t="n">
        <f aca="false">W484/8</f>
        <v>0.7375</v>
      </c>
      <c r="W484" s="0" t="n">
        <v>5.9</v>
      </c>
      <c r="X484" s="91" t="n">
        <f aca="false">E484/50</f>
        <v>-0.0670600858369099</v>
      </c>
      <c r="Y484" s="0" t="n">
        <v>0.672</v>
      </c>
      <c r="Z484" s="86" t="n">
        <v>14</v>
      </c>
      <c r="AA484" s="0" t="n">
        <v>43</v>
      </c>
      <c r="AB484" s="0" t="n">
        <v>20</v>
      </c>
    </row>
    <row r="485" customFormat="false" ht="15" hidden="false" customHeight="false" outlineLevel="0" collapsed="false">
      <c r="A485" s="14" t="n">
        <v>483</v>
      </c>
      <c r="B485" s="86" t="n">
        <v>10.4</v>
      </c>
      <c r="D485" s="0" t="n">
        <v>62</v>
      </c>
      <c r="E485" s="91" t="n">
        <v>21.1065266827349</v>
      </c>
      <c r="F485" s="0" t="n">
        <v>81757</v>
      </c>
      <c r="H485" s="0" t="n">
        <v>0.8</v>
      </c>
      <c r="I485" s="0" t="n">
        <v>57109</v>
      </c>
      <c r="J485" s="95" t="n">
        <f aca="false">(F485+E485*$G$3)*(H485) / I485</f>
        <v>1.26354319876859</v>
      </c>
      <c r="K485" s="0" t="n">
        <f aca="false">E485/I485*1000</f>
        <v>0.369583194990892</v>
      </c>
      <c r="L485" s="86" t="n">
        <v>151.672960842775</v>
      </c>
      <c r="M485" s="86" t="n">
        <v>0.645</v>
      </c>
      <c r="N485" s="0" t="n">
        <v>1893</v>
      </c>
      <c r="O485" s="87" t="n">
        <f aca="false">SUM($L485:$N485)</f>
        <v>2045.31796084278</v>
      </c>
      <c r="P485" s="62" t="n">
        <v>111</v>
      </c>
      <c r="Q485" s="0" t="n">
        <f aca="false">P485*120</f>
        <v>13320</v>
      </c>
      <c r="R485" s="0" t="n">
        <v>18</v>
      </c>
      <c r="S485" s="0" t="n">
        <v>185</v>
      </c>
      <c r="T485" s="87" t="n">
        <f aca="false">((3.5 * R485 + 2.4 * S485 - 7) * 10)/1000</f>
        <v>5</v>
      </c>
      <c r="V485" s="0" t="n">
        <f aca="false">W485/8</f>
        <v>0.4625</v>
      </c>
      <c r="W485" s="0" t="n">
        <v>3.7</v>
      </c>
      <c r="X485" s="91" t="n">
        <f aca="false">E485/50</f>
        <v>0.422130533654697</v>
      </c>
      <c r="Y485" s="0" t="n">
        <v>0.672</v>
      </c>
      <c r="Z485" s="86" t="n">
        <v>10.4</v>
      </c>
      <c r="AA485" s="0" t="n">
        <v>57</v>
      </c>
      <c r="AB485" s="0" t="n">
        <v>24</v>
      </c>
    </row>
    <row r="486" customFormat="false" ht="15" hidden="false" customHeight="false" outlineLevel="0" collapsed="false">
      <c r="A486" s="14" t="n">
        <v>484</v>
      </c>
      <c r="B486" s="86" t="n">
        <v>11.2</v>
      </c>
      <c r="D486" s="0" t="n">
        <v>-8</v>
      </c>
      <c r="E486" s="91" t="n">
        <v>-2.15026018148196</v>
      </c>
      <c r="F486" s="0" t="n">
        <v>84940</v>
      </c>
      <c r="H486" s="0" t="n">
        <v>0.7</v>
      </c>
      <c r="I486" s="0" t="n">
        <v>62386</v>
      </c>
      <c r="J486" s="95" t="n">
        <f aca="false">(F486+E486*$G$3)*(H486) / I486</f>
        <v>0.943415624486023</v>
      </c>
      <c r="K486" s="0" t="n">
        <f aca="false">E486/I486*1000</f>
        <v>-0.0344670307678319</v>
      </c>
      <c r="L486" s="86" t="n">
        <v>320.69404850502</v>
      </c>
      <c r="M486" s="86" t="n">
        <v>0.645</v>
      </c>
      <c r="N486" s="0" t="n">
        <v>354</v>
      </c>
      <c r="O486" s="87" t="n">
        <f aca="false">SUM($L486:$N486)</f>
        <v>675.33904850502</v>
      </c>
      <c r="P486" s="62" t="n">
        <v>122</v>
      </c>
      <c r="Q486" s="0" t="n">
        <f aca="false">P486*120</f>
        <v>14640</v>
      </c>
      <c r="R486" s="0" t="n">
        <v>19</v>
      </c>
      <c r="S486" s="0" t="n">
        <v>167</v>
      </c>
      <c r="T486" s="87" t="n">
        <f aca="false">((3.5 * R486 + 2.4 * S486 - 7) * 10)/1000</f>
        <v>4.603</v>
      </c>
      <c r="V486" s="0" t="n">
        <f aca="false">W486/8</f>
        <v>0.75</v>
      </c>
      <c r="W486" s="0" t="n">
        <v>6</v>
      </c>
      <c r="X486" s="91" t="n">
        <f aca="false">E486/50</f>
        <v>-0.0430052036296392</v>
      </c>
      <c r="Y486" s="0" t="n">
        <v>0.756</v>
      </c>
      <c r="Z486" s="86" t="n">
        <v>11.2</v>
      </c>
      <c r="AA486" s="0" t="n">
        <v>56</v>
      </c>
      <c r="AB486" s="0" t="n">
        <v>15</v>
      </c>
    </row>
    <row r="487" customFormat="false" ht="15" hidden="false" customHeight="false" outlineLevel="0" collapsed="false">
      <c r="A487" s="14" t="n">
        <v>485</v>
      </c>
      <c r="B487" s="86" t="n">
        <v>2</v>
      </c>
      <c r="D487" s="0" t="n">
        <v>14</v>
      </c>
      <c r="E487" s="91" t="n">
        <v>31.5656565656566</v>
      </c>
      <c r="F487" s="0" t="n">
        <v>75094</v>
      </c>
      <c r="H487" s="0" t="n">
        <v>0.5</v>
      </c>
      <c r="I487" s="0" t="n">
        <v>47324</v>
      </c>
      <c r="J487" s="95" t="n">
        <f aca="false">(F487+E487*$G$3)*(H487) / I487</f>
        <v>0.926805242860521</v>
      </c>
      <c r="K487" s="0" t="n">
        <f aca="false">E487/I487*1000</f>
        <v>0.667011591700967</v>
      </c>
      <c r="L487" s="86" t="n">
        <v>249.489703576678</v>
      </c>
      <c r="M487" s="86" t="n">
        <v>0.645</v>
      </c>
      <c r="N487" s="0" t="n">
        <v>77</v>
      </c>
      <c r="O487" s="87" t="n">
        <f aca="false">SUM($L487:$N487)</f>
        <v>327.134703576678</v>
      </c>
      <c r="P487" s="62" t="n">
        <v>121</v>
      </c>
      <c r="Q487" s="0" t="n">
        <f aca="false">P487*120</f>
        <v>14520</v>
      </c>
      <c r="R487" s="0" t="n">
        <v>17</v>
      </c>
      <c r="S487" s="0" t="n">
        <v>183</v>
      </c>
      <c r="T487" s="87" t="n">
        <f aca="false">((3.5 * R487 + 2.4 * S487 - 7) * 10)/1000</f>
        <v>4.917</v>
      </c>
      <c r="V487" s="0" t="n">
        <f aca="false">W487/8</f>
        <v>0.775</v>
      </c>
      <c r="W487" s="0" t="n">
        <v>6.2</v>
      </c>
      <c r="X487" s="91" t="n">
        <f aca="false">E487/50</f>
        <v>0.631313131313131</v>
      </c>
      <c r="Y487" s="0" t="n">
        <v>0.552</v>
      </c>
      <c r="Z487" s="86" t="n">
        <v>2</v>
      </c>
      <c r="AA487" s="0" t="n">
        <v>61</v>
      </c>
      <c r="AB487" s="0" t="n">
        <v>19</v>
      </c>
    </row>
    <row r="488" customFormat="false" ht="15" hidden="false" customHeight="false" outlineLevel="0" collapsed="false">
      <c r="A488" s="14" t="n">
        <v>486</v>
      </c>
      <c r="B488" s="86" t="n">
        <v>16.8</v>
      </c>
      <c r="D488" s="0" t="n">
        <v>45</v>
      </c>
      <c r="E488" s="91" t="n">
        <v>17.447270471464</v>
      </c>
      <c r="F488" s="0" t="n">
        <v>84119</v>
      </c>
      <c r="H488" s="0" t="n">
        <v>0.8</v>
      </c>
      <c r="I488" s="0" t="n">
        <v>52830</v>
      </c>
      <c r="J488" s="95" t="n">
        <f aca="false">(F488+E488*$G$3)*(H488) / I488</f>
        <v>1.37948753645407</v>
      </c>
      <c r="K488" s="0" t="n">
        <f aca="false">E488/I488*1000</f>
        <v>0.330253084828015</v>
      </c>
      <c r="L488" s="86" t="n">
        <v>653.629746031746</v>
      </c>
      <c r="M488" s="86" t="n">
        <v>0.645</v>
      </c>
      <c r="N488" s="0" t="n">
        <v>397</v>
      </c>
      <c r="O488" s="87" t="n">
        <f aca="false">SUM($L488:$N488)</f>
        <v>1051.27474603175</v>
      </c>
      <c r="P488" s="62" t="n">
        <v>111</v>
      </c>
      <c r="Q488" s="0" t="n">
        <f aca="false">P488*120</f>
        <v>13320</v>
      </c>
      <c r="R488" s="0" t="n">
        <v>17</v>
      </c>
      <c r="S488" s="0" t="n">
        <v>186</v>
      </c>
      <c r="T488" s="87" t="n">
        <f aca="false">((3.5 * R488 + 2.4 * S488 - 7) * 10)/1000</f>
        <v>4.989</v>
      </c>
      <c r="V488" s="0" t="n">
        <f aca="false">W488/8</f>
        <v>0.45</v>
      </c>
      <c r="W488" s="0" t="n">
        <v>3.6</v>
      </c>
      <c r="X488" s="91" t="n">
        <f aca="false">E488/50</f>
        <v>0.34894540942928</v>
      </c>
      <c r="Y488" s="0" t="n">
        <v>0.976</v>
      </c>
      <c r="Z488" s="86" t="n">
        <v>16.8</v>
      </c>
      <c r="AA488" s="0" t="n">
        <v>40</v>
      </c>
      <c r="AB488" s="0" t="n">
        <v>17</v>
      </c>
    </row>
    <row r="489" customFormat="false" ht="15" hidden="false" customHeight="false" outlineLevel="0" collapsed="false">
      <c r="A489" s="14" t="n">
        <v>487</v>
      </c>
      <c r="B489" s="86" t="n">
        <v>10.2857142857143</v>
      </c>
      <c r="D489" s="0" t="n">
        <v>15</v>
      </c>
      <c r="E489" s="91" t="n">
        <v>3.9712797051722</v>
      </c>
      <c r="F489" s="0" t="n">
        <v>76421</v>
      </c>
      <c r="H489" s="0" t="n">
        <v>0.6</v>
      </c>
      <c r="I489" s="0" t="n">
        <v>41418</v>
      </c>
      <c r="J489" s="95" t="n">
        <f aca="false">(F489+E489*$G$3)*(H489) / I489</f>
        <v>1.13008129627798</v>
      </c>
      <c r="K489" s="0" t="n">
        <f aca="false">E489/I489*1000</f>
        <v>0.0958829423239219</v>
      </c>
      <c r="L489" s="86" t="n">
        <v>448.452961192291</v>
      </c>
      <c r="M489" s="86" t="n">
        <v>0.645</v>
      </c>
      <c r="N489" s="0" t="n">
        <v>92</v>
      </c>
      <c r="O489" s="87" t="n">
        <f aca="false">SUM($L489:$N489)</f>
        <v>541.097961192292</v>
      </c>
      <c r="P489" s="62" t="n">
        <v>121</v>
      </c>
      <c r="Q489" s="0" t="n">
        <f aca="false">P489*120</f>
        <v>14520</v>
      </c>
      <c r="R489" s="0" t="n">
        <v>22</v>
      </c>
      <c r="S489" s="0" t="n">
        <v>195</v>
      </c>
      <c r="T489" s="87" t="n">
        <f aca="false">((3.5 * R489 + 2.4 * S489 - 7) * 10)/1000</f>
        <v>5.38</v>
      </c>
      <c r="V489" s="0" t="n">
        <f aca="false">W489/8</f>
        <v>0.6125</v>
      </c>
      <c r="W489" s="0" t="n">
        <v>4.9</v>
      </c>
      <c r="X489" s="91" t="n">
        <f aca="false">E489/50</f>
        <v>0.0794255941034439</v>
      </c>
      <c r="Y489" s="0" t="n">
        <v>0.408</v>
      </c>
      <c r="Z489" s="86" t="n">
        <v>10.2857142857143</v>
      </c>
      <c r="AA489" s="0" t="n">
        <v>62</v>
      </c>
      <c r="AB489" s="0" t="n">
        <v>21</v>
      </c>
    </row>
    <row r="490" customFormat="false" ht="15" hidden="false" customHeight="false" outlineLevel="0" collapsed="false">
      <c r="A490" s="14" t="n">
        <v>488</v>
      </c>
      <c r="B490" s="86" t="n">
        <v>6.57142857142857</v>
      </c>
      <c r="D490" s="0" t="n">
        <v>30</v>
      </c>
      <c r="E490" s="91" t="n">
        <v>16.9422607752779</v>
      </c>
      <c r="F490" s="0" t="n">
        <v>78682</v>
      </c>
      <c r="H490" s="0" t="n">
        <v>0.6</v>
      </c>
      <c r="I490" s="0" t="n">
        <v>40230</v>
      </c>
      <c r="J490" s="95" t="n">
        <f aca="false">(F490+E490*$G$3)*(H490) / I490</f>
        <v>1.27455487412545</v>
      </c>
      <c r="K490" s="0" t="n">
        <f aca="false">E490/I490*1000</f>
        <v>0.421134993171212</v>
      </c>
      <c r="L490" s="86" t="n">
        <v>149.032078136013</v>
      </c>
      <c r="M490" s="86" t="n">
        <v>0.645</v>
      </c>
      <c r="N490" s="0" t="n">
        <v>1893</v>
      </c>
      <c r="O490" s="87" t="n">
        <f aca="false">SUM($L490:$N490)</f>
        <v>2042.67707813601</v>
      </c>
      <c r="P490" s="62" t="n">
        <v>122</v>
      </c>
      <c r="Q490" s="0" t="n">
        <f aca="false">P490*120</f>
        <v>14640</v>
      </c>
      <c r="R490" s="0" t="n">
        <v>18</v>
      </c>
      <c r="S490" s="0" t="n">
        <v>178</v>
      </c>
      <c r="T490" s="87" t="n">
        <f aca="false">((3.5 * R490 + 2.4 * S490 - 7) * 10)/1000</f>
        <v>4.832</v>
      </c>
      <c r="V490" s="0" t="n">
        <f aca="false">W490/8</f>
        <v>0.5</v>
      </c>
      <c r="W490" s="0" t="n">
        <v>4</v>
      </c>
      <c r="X490" s="91" t="n">
        <f aca="false">E490/50</f>
        <v>0.338845215505557</v>
      </c>
      <c r="Y490" s="0" t="n">
        <v>0.396</v>
      </c>
      <c r="Z490" s="86" t="n">
        <v>6.57142857142857</v>
      </c>
      <c r="AA490" s="0" t="n">
        <v>51</v>
      </c>
      <c r="AB490" s="0" t="n">
        <v>21</v>
      </c>
    </row>
    <row r="491" customFormat="false" ht="15" hidden="false" customHeight="false" outlineLevel="0" collapsed="false">
      <c r="A491" s="14" t="n">
        <v>489</v>
      </c>
      <c r="B491" s="86" t="n">
        <v>11.2727272727273</v>
      </c>
      <c r="D491" s="0" t="n">
        <v>95</v>
      </c>
      <c r="E491" s="91" t="n">
        <v>47.9885231658281</v>
      </c>
      <c r="F491" s="0" t="n">
        <v>81461</v>
      </c>
      <c r="H491" s="0" t="n">
        <v>0.8</v>
      </c>
      <c r="I491" s="0" t="n">
        <v>55047</v>
      </c>
      <c r="J491" s="95" t="n">
        <f aca="false">(F491+E491*$G$3)*(H491) / I491</f>
        <v>1.46284315971924</v>
      </c>
      <c r="K491" s="0" t="n">
        <f aca="false">E491/I491*1000</f>
        <v>0.871773632819738</v>
      </c>
      <c r="L491" s="86" t="n">
        <v>538.215268399624</v>
      </c>
      <c r="M491" s="86" t="n">
        <v>0.645</v>
      </c>
      <c r="N491" s="0" t="n">
        <v>1893</v>
      </c>
      <c r="O491" s="87" t="n">
        <f aca="false">SUM($L491:$N491)</f>
        <v>2431.86026839962</v>
      </c>
      <c r="P491" s="62" t="n">
        <v>110</v>
      </c>
      <c r="Q491" s="0" t="n">
        <f aca="false">P491*120</f>
        <v>13200</v>
      </c>
      <c r="R491" s="0" t="n">
        <v>16</v>
      </c>
      <c r="S491" s="0" t="n">
        <v>185</v>
      </c>
      <c r="T491" s="87" t="n">
        <f aca="false">((3.5 * R491 + 2.4 * S491 - 7) * 10)/1000</f>
        <v>4.93</v>
      </c>
      <c r="V491" s="0" t="n">
        <f aca="false">W491/8</f>
        <v>0.7</v>
      </c>
      <c r="W491" s="0" t="n">
        <v>5.6</v>
      </c>
      <c r="X491" s="91" t="n">
        <f aca="false">E491/50</f>
        <v>0.959770463316563</v>
      </c>
      <c r="Y491" s="0" t="n">
        <v>0.656</v>
      </c>
      <c r="Z491" s="86" t="n">
        <v>11.2727272727273</v>
      </c>
      <c r="AA491" s="0" t="n">
        <v>64</v>
      </c>
      <c r="AB491" s="0" t="n">
        <v>21</v>
      </c>
    </row>
    <row r="492" customFormat="false" ht="15" hidden="false" customHeight="false" outlineLevel="0" collapsed="false">
      <c r="A492" s="14" t="n">
        <v>490</v>
      </c>
      <c r="B492" s="86" t="n">
        <v>2.13333333333333</v>
      </c>
      <c r="D492" s="0" t="n">
        <v>14</v>
      </c>
      <c r="E492" s="91" t="n">
        <v>-555.114988104678</v>
      </c>
      <c r="F492" s="0" t="n">
        <v>77219</v>
      </c>
      <c r="H492" s="0" t="n">
        <v>0.8</v>
      </c>
      <c r="I492" s="0" t="n">
        <v>63796</v>
      </c>
      <c r="J492" s="95" t="n">
        <f aca="false">(F492+E492*$G$3)*(H492) / I492</f>
        <v>-1.81612634324248</v>
      </c>
      <c r="K492" s="0" t="n">
        <f aca="false">E492/I492*1000</f>
        <v>-8.70140742530376</v>
      </c>
      <c r="L492" s="86" t="n">
        <v>1752.57789723175</v>
      </c>
      <c r="M492" s="86" t="n">
        <v>0.645</v>
      </c>
      <c r="N492" s="0" t="n">
        <v>394</v>
      </c>
      <c r="O492" s="87" t="n">
        <f aca="false">SUM($L492:$N492)</f>
        <v>2147.22289723175</v>
      </c>
      <c r="P492" s="62" t="n">
        <v>122</v>
      </c>
      <c r="Q492" s="0" t="n">
        <f aca="false">P492*120</f>
        <v>14640</v>
      </c>
      <c r="R492" s="0" t="n">
        <v>16</v>
      </c>
      <c r="S492" s="0" t="n">
        <v>160</v>
      </c>
      <c r="T492" s="87" t="n">
        <f aca="false">((3.5 * R492 + 2.4 * S492 - 7) * 10)/1000</f>
        <v>4.33</v>
      </c>
      <c r="V492" s="0" t="n">
        <f aca="false">W492/8</f>
        <v>0.675</v>
      </c>
      <c r="W492" s="0" t="n">
        <v>5.4</v>
      </c>
      <c r="X492" s="91" t="n">
        <f aca="false">E492/50</f>
        <v>-11.1022997620936</v>
      </c>
      <c r="Y492" s="0" t="n">
        <v>0.826</v>
      </c>
      <c r="Z492" s="86" t="n">
        <v>2.13333333333333</v>
      </c>
      <c r="AA492" s="0" t="n">
        <v>45</v>
      </c>
      <c r="AB492" s="0" t="n">
        <v>20</v>
      </c>
    </row>
    <row r="493" customFormat="false" ht="15" hidden="false" customHeight="false" outlineLevel="0" collapsed="false">
      <c r="A493" s="14" t="n">
        <v>491</v>
      </c>
      <c r="B493" s="86" t="n">
        <v>2.45454545454546</v>
      </c>
      <c r="D493" s="0" t="n">
        <v>2</v>
      </c>
      <c r="E493" s="91" t="n">
        <v>13.8427464008859</v>
      </c>
      <c r="F493" s="0" t="n">
        <v>82109</v>
      </c>
      <c r="H493" s="0" t="n">
        <v>0.6</v>
      </c>
      <c r="I493" s="0" t="n">
        <v>47631</v>
      </c>
      <c r="J493" s="95" t="n">
        <f aca="false">(F493+E493*$G$3)*(H493) / I493</f>
        <v>1.10406372186628</v>
      </c>
      <c r="K493" s="0" t="n">
        <f aca="false">E493/I493*1000</f>
        <v>0.290624727611974</v>
      </c>
      <c r="L493" s="86" t="n">
        <v>876.19131835206</v>
      </c>
      <c r="M493" s="86" t="n">
        <v>0.645</v>
      </c>
      <c r="N493" s="0" t="n">
        <v>358</v>
      </c>
      <c r="O493" s="87" t="n">
        <f aca="false">SUM($L493:$N493)</f>
        <v>1234.83631835206</v>
      </c>
      <c r="P493" s="62" t="n">
        <v>118</v>
      </c>
      <c r="Q493" s="0" t="n">
        <f aca="false">P493*120</f>
        <v>14160</v>
      </c>
      <c r="R493" s="0" t="n">
        <v>20</v>
      </c>
      <c r="S493" s="0" t="n">
        <v>191</v>
      </c>
      <c r="T493" s="87" t="n">
        <f aca="false">((3.5 * R493 + 2.4 * S493 - 7) * 10)/1000</f>
        <v>5.214</v>
      </c>
      <c r="V493" s="0" t="n">
        <f aca="false">W493/8</f>
        <v>0.4375</v>
      </c>
      <c r="W493" s="0" t="n">
        <v>3.5</v>
      </c>
      <c r="X493" s="91" t="n">
        <f aca="false">E493/50</f>
        <v>0.276854928017719</v>
      </c>
      <c r="Y493" s="0" t="n">
        <v>0.728</v>
      </c>
      <c r="Z493" s="86" t="n">
        <v>2.45454545454546</v>
      </c>
      <c r="AA493" s="0" t="n">
        <v>48</v>
      </c>
      <c r="AB493" s="0" t="n">
        <v>19</v>
      </c>
    </row>
    <row r="494" customFormat="false" ht="15" hidden="false" customHeight="false" outlineLevel="0" collapsed="false">
      <c r="A494" s="14" t="n">
        <v>492</v>
      </c>
      <c r="B494" s="86" t="n">
        <v>9.03846153846154</v>
      </c>
      <c r="D494" s="0" t="n">
        <v>81</v>
      </c>
      <c r="E494" s="91" t="n">
        <v>26.8567639257294</v>
      </c>
      <c r="F494" s="0" t="n">
        <v>83457</v>
      </c>
      <c r="H494" s="0" t="n">
        <v>0.5</v>
      </c>
      <c r="I494" s="0" t="n">
        <v>52040</v>
      </c>
      <c r="J494" s="95" t="n">
        <f aca="false">(F494+E494*$G$3)*(H494) / I494</f>
        <v>0.905070191874441</v>
      </c>
      <c r="K494" s="0" t="n">
        <f aca="false">E494/I494*1000</f>
        <v>0.5160792453061</v>
      </c>
      <c r="L494" s="86" t="n">
        <v>211.448994441888</v>
      </c>
      <c r="M494" s="86" t="n">
        <v>0.645</v>
      </c>
      <c r="N494" s="0" t="n">
        <v>59</v>
      </c>
      <c r="O494" s="87" t="n">
        <f aca="false">SUM($L494:$N494)</f>
        <v>271.093994441888</v>
      </c>
      <c r="P494" s="62" t="n">
        <v>119</v>
      </c>
      <c r="Q494" s="0" t="n">
        <f aca="false">P494*120</f>
        <v>14280</v>
      </c>
      <c r="R494" s="0" t="n">
        <v>22</v>
      </c>
      <c r="S494" s="0" t="n">
        <v>195</v>
      </c>
      <c r="T494" s="87" t="n">
        <f aca="false">((3.5 * R494 + 2.4 * S494 - 7) * 10)/1000</f>
        <v>5.38</v>
      </c>
      <c r="V494" s="0" t="n">
        <f aca="false">W494/8</f>
        <v>0.6875</v>
      </c>
      <c r="W494" s="0" t="n">
        <v>5.5</v>
      </c>
      <c r="X494" s="91" t="n">
        <f aca="false">E494/50</f>
        <v>0.537135278514589</v>
      </c>
      <c r="Y494" s="0" t="n">
        <v>0.93</v>
      </c>
      <c r="Z494" s="86" t="n">
        <v>9.03846153846154</v>
      </c>
      <c r="AA494" s="0" t="n">
        <v>51</v>
      </c>
      <c r="AB494" s="0" t="n">
        <v>15</v>
      </c>
    </row>
    <row r="495" customFormat="false" ht="15" hidden="false" customHeight="false" outlineLevel="0" collapsed="false">
      <c r="A495" s="14" t="n">
        <v>493</v>
      </c>
      <c r="B495" s="86" t="n">
        <v>9.4</v>
      </c>
      <c r="D495" s="0" t="n">
        <v>61</v>
      </c>
      <c r="E495" s="91" t="n">
        <v>17.7236962913892</v>
      </c>
      <c r="F495" s="0" t="n">
        <v>83767</v>
      </c>
      <c r="H495" s="0" t="n">
        <v>0.6</v>
      </c>
      <c r="I495" s="0" t="n">
        <v>57175</v>
      </c>
      <c r="J495" s="95" t="n">
        <f aca="false">(F495+E495*$G$3)*(H495) / I495</f>
        <v>0.953456705027257</v>
      </c>
      <c r="K495" s="0" t="n">
        <f aca="false">E495/I495*1000</f>
        <v>0.309990315546816</v>
      </c>
      <c r="L495" s="86" t="n">
        <v>2311.131064805</v>
      </c>
      <c r="M495" s="86" t="n">
        <v>0.645</v>
      </c>
      <c r="N495" s="0" t="n">
        <v>398</v>
      </c>
      <c r="O495" s="87" t="n">
        <f aca="false">SUM($L495:$N495)</f>
        <v>2709.776064805</v>
      </c>
      <c r="P495" s="62" t="n">
        <v>121</v>
      </c>
      <c r="Q495" s="0" t="n">
        <f aca="false">P495*120</f>
        <v>14520</v>
      </c>
      <c r="R495" s="0" t="n">
        <v>17</v>
      </c>
      <c r="S495" s="0" t="n">
        <v>176</v>
      </c>
      <c r="T495" s="87" t="n">
        <f aca="false">((3.5 * R495 + 2.4 * S495 - 7) * 10)/1000</f>
        <v>4.749</v>
      </c>
      <c r="V495" s="0" t="n">
        <f aca="false">W495/8</f>
        <v>0.7625</v>
      </c>
      <c r="W495" s="0" t="n">
        <v>6.1</v>
      </c>
      <c r="X495" s="91" t="n">
        <f aca="false">E495/50</f>
        <v>0.354473925827784</v>
      </c>
      <c r="Y495" s="0" t="n">
        <v>0.744</v>
      </c>
      <c r="Z495" s="86" t="n">
        <v>9.4</v>
      </c>
      <c r="AA495" s="0" t="n">
        <v>43</v>
      </c>
      <c r="AB495" s="0" t="n">
        <v>23</v>
      </c>
    </row>
    <row r="496" customFormat="false" ht="15" hidden="false" customHeight="false" outlineLevel="0" collapsed="false">
      <c r="A496" s="14" t="n">
        <v>494</v>
      </c>
      <c r="B496" s="86" t="n">
        <v>2.4</v>
      </c>
      <c r="D496" s="0" t="n">
        <v>82</v>
      </c>
      <c r="E496" s="91" t="n">
        <v>168.599391397319</v>
      </c>
      <c r="F496" s="0" t="n">
        <v>82834</v>
      </c>
      <c r="H496" s="0" t="n">
        <v>0.5</v>
      </c>
      <c r="I496" s="0" t="n">
        <v>58324</v>
      </c>
      <c r="J496" s="95" t="n">
        <f aca="false">(F496+E496*$G$3)*(H496) / I496</f>
        <v>1.28826689320801</v>
      </c>
      <c r="K496" s="0" t="n">
        <f aca="false">E496/I496*1000</f>
        <v>2.89073779914476</v>
      </c>
      <c r="L496" s="86" t="n">
        <v>647.278192619627</v>
      </c>
      <c r="M496" s="86" t="n">
        <v>0.645</v>
      </c>
      <c r="N496" s="0" t="n">
        <v>95</v>
      </c>
      <c r="O496" s="87" t="n">
        <f aca="false">SUM($L496:$N496)</f>
        <v>742.923192619627</v>
      </c>
      <c r="P496" s="62" t="n">
        <v>118</v>
      </c>
      <c r="Q496" s="0" t="n">
        <f aca="false">P496*120</f>
        <v>14160</v>
      </c>
      <c r="R496" s="0" t="n">
        <v>21</v>
      </c>
      <c r="S496" s="0" t="n">
        <v>176</v>
      </c>
      <c r="T496" s="87" t="n">
        <f aca="false">((3.5 * R496 + 2.4 * S496 - 7) * 10)/1000</f>
        <v>4.889</v>
      </c>
      <c r="V496" s="0" t="n">
        <f aca="false">W496/8</f>
        <v>0.9875</v>
      </c>
      <c r="W496" s="0" t="n">
        <v>7.9</v>
      </c>
      <c r="X496" s="91" t="n">
        <f aca="false">E496/50</f>
        <v>3.37198782794638</v>
      </c>
      <c r="Y496" s="0" t="n">
        <v>0.621</v>
      </c>
      <c r="Z496" s="86" t="n">
        <v>2.4</v>
      </c>
      <c r="AA496" s="0" t="n">
        <v>50</v>
      </c>
      <c r="AB496" s="0" t="n">
        <v>17</v>
      </c>
    </row>
    <row r="497" customFormat="false" ht="15" hidden="false" customHeight="false" outlineLevel="0" collapsed="false">
      <c r="A497" s="14" t="n">
        <v>495</v>
      </c>
      <c r="B497" s="86" t="n">
        <v>3.65217391304348</v>
      </c>
      <c r="D497" s="0" t="n">
        <v>-16</v>
      </c>
      <c r="E497" s="91" t="n">
        <v>-21.8749572754741</v>
      </c>
      <c r="F497" s="0" t="n">
        <v>75430</v>
      </c>
      <c r="H497" s="0" t="n">
        <v>0.6</v>
      </c>
      <c r="I497" s="0" t="n">
        <v>60665</v>
      </c>
      <c r="J497" s="95" t="n">
        <f aca="false">(F497+E497*$G$3)*(H497) / I497</f>
        <v>0.659490814372146</v>
      </c>
      <c r="K497" s="0" t="n">
        <f aca="false">E497/I497*1000</f>
        <v>-0.360586125038722</v>
      </c>
      <c r="L497" s="86" t="n">
        <v>291.2139383985</v>
      </c>
      <c r="M497" s="86" t="n">
        <v>0.645</v>
      </c>
      <c r="N497" s="0" t="n">
        <v>90</v>
      </c>
      <c r="O497" s="87" t="n">
        <f aca="false">SUM($L497:$N497)</f>
        <v>381.8589383985</v>
      </c>
      <c r="P497" s="62" t="n">
        <v>123</v>
      </c>
      <c r="Q497" s="0" t="n">
        <f aca="false">P497*120</f>
        <v>14760</v>
      </c>
      <c r="R497" s="0" t="n">
        <v>21</v>
      </c>
      <c r="S497" s="0" t="n">
        <v>173</v>
      </c>
      <c r="T497" s="87" t="n">
        <f aca="false">((3.5 * R497 + 2.4 * S497 - 7) * 10)/1000</f>
        <v>4.817</v>
      </c>
      <c r="V497" s="0" t="n">
        <f aca="false">W497/8</f>
        <v>0.875</v>
      </c>
      <c r="W497" s="0" t="n">
        <v>7</v>
      </c>
      <c r="X497" s="91" t="n">
        <f aca="false">E497/50</f>
        <v>-0.437499145509481</v>
      </c>
      <c r="Y497" s="0" t="n">
        <v>0.497</v>
      </c>
      <c r="Z497" s="86" t="n">
        <v>3.65217391304348</v>
      </c>
      <c r="AA497" s="0" t="n">
        <v>45</v>
      </c>
      <c r="AB497" s="0" t="n">
        <v>20</v>
      </c>
    </row>
    <row r="498" customFormat="false" ht="15" hidden="false" customHeight="false" outlineLevel="0" collapsed="false">
      <c r="A498" s="14" t="n">
        <v>496</v>
      </c>
      <c r="B498" s="86" t="n">
        <v>4.56</v>
      </c>
      <c r="D498" s="0" t="n">
        <v>57</v>
      </c>
      <c r="E498" s="91" t="n">
        <v>70.1003541912633</v>
      </c>
      <c r="F498" s="0" t="n">
        <v>75520</v>
      </c>
      <c r="H498" s="0" t="n">
        <v>0.6</v>
      </c>
      <c r="I498" s="0" t="n">
        <v>57923</v>
      </c>
      <c r="J498" s="95" t="n">
        <f aca="false">(F498+E498*$G$3)*(H498) / I498</f>
        <v>1.07273595991063</v>
      </c>
      <c r="K498" s="0" t="n">
        <f aca="false">E498/I498*1000</f>
        <v>1.21023348568381</v>
      </c>
      <c r="L498" s="86" t="n">
        <v>676.295583123335</v>
      </c>
      <c r="M498" s="86" t="n">
        <v>0.645</v>
      </c>
      <c r="N498" s="0" t="n">
        <v>1893</v>
      </c>
      <c r="O498" s="87" t="n">
        <f aca="false">SUM($L498:$N498)</f>
        <v>2569.94058312334</v>
      </c>
      <c r="P498" s="62" t="n">
        <v>125</v>
      </c>
      <c r="Q498" s="0" t="n">
        <f aca="false">P498*120</f>
        <v>15000</v>
      </c>
      <c r="R498" s="0" t="n">
        <v>17</v>
      </c>
      <c r="S498" s="0" t="n">
        <v>196</v>
      </c>
      <c r="T498" s="87" t="n">
        <f aca="false">((3.5 * R498 + 2.4 * S498 - 7) * 10)/1000</f>
        <v>5.229</v>
      </c>
      <c r="V498" s="0" t="n">
        <f aca="false">W498/8</f>
        <v>0.9375</v>
      </c>
      <c r="W498" s="0" t="n">
        <v>7.5</v>
      </c>
      <c r="X498" s="91" t="n">
        <f aca="false">E498/50</f>
        <v>1.40200708382527</v>
      </c>
      <c r="Y498" s="0" t="n">
        <v>0.976</v>
      </c>
      <c r="Z498" s="86" t="n">
        <v>4.56</v>
      </c>
      <c r="AA498" s="0" t="n">
        <v>49</v>
      </c>
      <c r="AB498" s="0" t="n">
        <v>20</v>
      </c>
    </row>
    <row r="499" customFormat="false" ht="15" hidden="false" customHeight="false" outlineLevel="0" collapsed="false">
      <c r="A499" s="14" t="n">
        <v>497</v>
      </c>
      <c r="B499" s="86" t="n">
        <v>5.25</v>
      </c>
      <c r="D499" s="0" t="n">
        <v>94</v>
      </c>
      <c r="E499" s="91" t="n">
        <v>100.414476776482</v>
      </c>
      <c r="F499" s="0" t="n">
        <v>83946</v>
      </c>
      <c r="H499" s="0" t="n">
        <v>0.6</v>
      </c>
      <c r="I499" s="0" t="n">
        <v>56037</v>
      </c>
      <c r="J499" s="95" t="n">
        <f aca="false">(F499+E499*$G$3)*(H499) / I499</f>
        <v>1.32889116880553</v>
      </c>
      <c r="K499" s="0" t="n">
        <f aca="false">E499/I499*1000</f>
        <v>1.79193170184845</v>
      </c>
      <c r="L499" s="86" t="n">
        <v>361.242891108891</v>
      </c>
      <c r="M499" s="86" t="n">
        <v>0.645</v>
      </c>
      <c r="N499" s="0" t="n">
        <v>1893</v>
      </c>
      <c r="O499" s="87" t="n">
        <f aca="false">SUM($L499:$N499)</f>
        <v>2254.88789110889</v>
      </c>
      <c r="P499" s="62" t="n">
        <v>117</v>
      </c>
      <c r="Q499" s="0" t="n">
        <f aca="false">P499*120</f>
        <v>14040</v>
      </c>
      <c r="R499" s="0" t="n">
        <v>21</v>
      </c>
      <c r="S499" s="0" t="n">
        <v>180</v>
      </c>
      <c r="T499" s="87" t="n">
        <f aca="false">((3.5 * R499 + 2.4 * S499 - 7) * 10)/1000</f>
        <v>4.985</v>
      </c>
      <c r="V499" s="0" t="n">
        <f aca="false">W499/8</f>
        <v>0.625</v>
      </c>
      <c r="W499" s="0" t="n">
        <v>5</v>
      </c>
      <c r="X499" s="91" t="n">
        <f aca="false">E499/50</f>
        <v>2.00828953552963</v>
      </c>
      <c r="Y499" s="0" t="n">
        <v>1.024</v>
      </c>
      <c r="Z499" s="86" t="n">
        <v>5.25</v>
      </c>
      <c r="AA499" s="0" t="n">
        <v>50</v>
      </c>
      <c r="AB499" s="0" t="n">
        <v>18</v>
      </c>
    </row>
    <row r="500" customFormat="false" ht="15" hidden="false" customHeight="false" outlineLevel="0" collapsed="false">
      <c r="A500" s="14" t="n">
        <v>498</v>
      </c>
      <c r="B500" s="86" t="n">
        <v>10.3846153846154</v>
      </c>
      <c r="D500" s="0" t="n">
        <v>79</v>
      </c>
      <c r="E500" s="91" t="n">
        <v>26.9930433118756</v>
      </c>
      <c r="F500" s="0" t="n">
        <v>80693</v>
      </c>
      <c r="H500" s="0" t="n">
        <v>0.6</v>
      </c>
      <c r="I500" s="0" t="n">
        <v>53260</v>
      </c>
      <c r="J500" s="95" t="n">
        <f aca="false">(F500+E500*$G$3)*(H500) / I500</f>
        <v>1.03068213283609</v>
      </c>
      <c r="K500" s="0" t="n">
        <f aca="false">E500/I500*1000</f>
        <v>0.506816434695373</v>
      </c>
      <c r="L500" s="86" t="n">
        <v>2259.96511470985</v>
      </c>
      <c r="M500" s="86" t="n">
        <v>0.645</v>
      </c>
      <c r="N500" s="0" t="n">
        <v>59</v>
      </c>
      <c r="O500" s="87" t="n">
        <f aca="false">SUM($L500:$N500)</f>
        <v>2319.61011470985</v>
      </c>
      <c r="P500" s="62" t="n">
        <v>121</v>
      </c>
      <c r="Q500" s="0" t="n">
        <f aca="false">P500*120</f>
        <v>14520</v>
      </c>
      <c r="R500" s="0" t="n">
        <v>16</v>
      </c>
      <c r="S500" s="0" t="n">
        <v>174</v>
      </c>
      <c r="T500" s="87" t="n">
        <f aca="false">((3.5 * R500 + 2.4 * S500 - 7) * 10)/1000</f>
        <v>4.666</v>
      </c>
      <c r="V500" s="0" t="n">
        <f aca="false">W500/8</f>
        <v>0.4625</v>
      </c>
      <c r="W500" s="0" t="n">
        <v>3.7</v>
      </c>
      <c r="X500" s="91" t="n">
        <f aca="false">E500/50</f>
        <v>0.539860866237512</v>
      </c>
      <c r="Y500" s="0" t="n">
        <v>1.136</v>
      </c>
      <c r="Z500" s="86" t="n">
        <v>10.3846153846154</v>
      </c>
      <c r="AA500" s="0" t="n">
        <v>54</v>
      </c>
      <c r="AB500" s="0" t="n">
        <v>25</v>
      </c>
    </row>
    <row r="501" customFormat="false" ht="15" hidden="false" customHeight="false" outlineLevel="0" collapsed="false">
      <c r="A501" s="14" t="n">
        <v>499</v>
      </c>
      <c r="B501" s="86" t="n">
        <v>12.5714285714286</v>
      </c>
      <c r="D501" s="0" t="n">
        <v>81</v>
      </c>
      <c r="E501" s="91" t="n">
        <v>33.846462417891</v>
      </c>
      <c r="F501" s="0" t="n">
        <v>77503</v>
      </c>
      <c r="H501" s="0" t="n">
        <v>0.8</v>
      </c>
      <c r="I501" s="0" t="n">
        <v>43281</v>
      </c>
      <c r="J501" s="95" t="n">
        <f aca="false">(F501+E501*$G$3)*(H501) / I501</f>
        <v>1.68280002711872</v>
      </c>
      <c r="K501" s="0" t="n">
        <f aca="false">E501/I501*1000</f>
        <v>0.78201664513045</v>
      </c>
      <c r="L501" s="86" t="n">
        <v>936.880376706237</v>
      </c>
      <c r="M501" s="86" t="n">
        <v>0.645</v>
      </c>
      <c r="N501" s="0" t="n">
        <v>60</v>
      </c>
      <c r="O501" s="87" t="n">
        <f aca="false">SUM($L501:$N501)</f>
        <v>997.525376706237</v>
      </c>
      <c r="P501" s="62" t="n">
        <v>116</v>
      </c>
      <c r="Q501" s="0" t="n">
        <f aca="false">P501*120</f>
        <v>13920</v>
      </c>
      <c r="R501" s="0" t="n">
        <v>21</v>
      </c>
      <c r="S501" s="0" t="n">
        <v>190</v>
      </c>
      <c r="T501" s="87" t="n">
        <f aca="false">((3.5 * R501 + 2.4 * S501 - 7) * 10)/1000</f>
        <v>5.225</v>
      </c>
      <c r="V501" s="0" t="n">
        <f aca="false">W501/8</f>
        <v>0.7</v>
      </c>
      <c r="W501" s="0" t="n">
        <v>5.6</v>
      </c>
      <c r="X501" s="91" t="n">
        <f aca="false">E501/50</f>
        <v>0.67692924835782</v>
      </c>
      <c r="Y501" s="0" t="n">
        <v>0.858</v>
      </c>
      <c r="Z501" s="86" t="n">
        <v>12.5714285714286</v>
      </c>
      <c r="AA501" s="0" t="n">
        <v>56</v>
      </c>
      <c r="AB501" s="0" t="n">
        <v>20</v>
      </c>
    </row>
    <row r="502" customFormat="false" ht="15" hidden="false" customHeight="false" outlineLevel="0" collapsed="false">
      <c r="A502" s="14" t="n">
        <v>500</v>
      </c>
      <c r="B502" s="86" t="n">
        <v>14.3333333333333</v>
      </c>
      <c r="D502" s="0" t="n">
        <v>54</v>
      </c>
      <c r="E502" s="91" t="n">
        <v>15.6805807622505</v>
      </c>
      <c r="F502" s="0" t="n">
        <v>79208</v>
      </c>
      <c r="H502" s="0" t="n">
        <v>0.8</v>
      </c>
      <c r="I502" s="0" t="n">
        <v>49823</v>
      </c>
      <c r="J502" s="95" t="n">
        <f aca="false">(F502+E502*$G$3)*(H502) / I502</f>
        <v>1.37254251738996</v>
      </c>
      <c r="K502" s="0" t="n">
        <f aca="false">E502/I502*1000</f>
        <v>0.314725744380115</v>
      </c>
      <c r="L502" s="86" t="n">
        <v>273.57634744653</v>
      </c>
      <c r="M502" s="86" t="n">
        <v>0.645</v>
      </c>
      <c r="N502" s="0" t="n">
        <v>58</v>
      </c>
      <c r="O502" s="87" t="n">
        <f aca="false">SUM($L502:$N502)</f>
        <v>332.22134744653</v>
      </c>
      <c r="P502" s="62" t="n">
        <v>125</v>
      </c>
      <c r="Q502" s="0" t="n">
        <f aca="false">P502*120</f>
        <v>15000</v>
      </c>
      <c r="R502" s="0" t="n">
        <v>20</v>
      </c>
      <c r="S502" s="0" t="n">
        <v>167</v>
      </c>
      <c r="T502" s="87" t="n">
        <f aca="false">((3.5 * R502 + 2.4 * S502 - 7) * 10)/1000</f>
        <v>4.638</v>
      </c>
      <c r="V502" s="0" t="n">
        <f aca="false">W502/8</f>
        <v>0.575</v>
      </c>
      <c r="W502" s="0" t="n">
        <v>4.6</v>
      </c>
      <c r="X502" s="91" t="n">
        <f aca="false">E502/50</f>
        <v>0.313611615245009</v>
      </c>
      <c r="Y502" s="0" t="n">
        <v>0.675</v>
      </c>
      <c r="Z502" s="86" t="n">
        <v>14.3333333333333</v>
      </c>
      <c r="AA502" s="0" t="n">
        <v>43</v>
      </c>
      <c r="AB502" s="0" t="n">
        <v>18</v>
      </c>
    </row>
    <row r="503" customFormat="false" ht="15" hidden="false" customHeight="false" outlineLevel="0" collapsed="false">
      <c r="A503" s="14" t="n">
        <v>501</v>
      </c>
      <c r="B503" s="86" t="n">
        <v>4.90909090909091</v>
      </c>
      <c r="D503" s="0" t="n">
        <v>5</v>
      </c>
      <c r="E503" s="91" t="n">
        <v>5.35767862500536</v>
      </c>
      <c r="F503" s="0" t="n">
        <v>79019</v>
      </c>
      <c r="H503" s="0" t="n">
        <v>0.6</v>
      </c>
      <c r="I503" s="0" t="n">
        <v>47038</v>
      </c>
      <c r="J503" s="95" t="n">
        <f aca="false">(F503+E503*$G$3)*(H503) / I503</f>
        <v>1.03527451996261</v>
      </c>
      <c r="K503" s="0" t="n">
        <f aca="false">E503/I503*1000</f>
        <v>0.113901072005726</v>
      </c>
      <c r="L503" s="86" t="n">
        <v>1932.58611561628</v>
      </c>
      <c r="M503" s="86" t="n">
        <v>0.645</v>
      </c>
      <c r="N503" s="0" t="n">
        <v>1893</v>
      </c>
      <c r="O503" s="87" t="n">
        <f aca="false">SUM($L503:$N503)</f>
        <v>3826.23111561628</v>
      </c>
      <c r="P503" s="62" t="n">
        <v>124</v>
      </c>
      <c r="Q503" s="0" t="n">
        <f aca="false">P503*120</f>
        <v>14880</v>
      </c>
      <c r="R503" s="0" t="n">
        <v>22</v>
      </c>
      <c r="S503" s="0" t="n">
        <v>192</v>
      </c>
      <c r="T503" s="87" t="n">
        <f aca="false">((3.5 * R503 + 2.4 * S503 - 7) * 10)/1000</f>
        <v>5.308</v>
      </c>
      <c r="V503" s="0" t="n">
        <f aca="false">W503/8</f>
        <v>0.5125</v>
      </c>
      <c r="W503" s="0" t="n">
        <v>4.1</v>
      </c>
      <c r="X503" s="91" t="n">
        <f aca="false">E503/50</f>
        <v>0.107153572500107</v>
      </c>
      <c r="Y503" s="0" t="n">
        <v>0.689</v>
      </c>
      <c r="Z503" s="86" t="n">
        <v>4.90909090909091</v>
      </c>
      <c r="AA503" s="0" t="n">
        <v>64</v>
      </c>
      <c r="AB503" s="0" t="n">
        <v>25</v>
      </c>
    </row>
    <row r="504" customFormat="false" ht="15" hidden="false" customHeight="false" outlineLevel="0" collapsed="false">
      <c r="A504" s="14" t="n">
        <v>502</v>
      </c>
      <c r="B504" s="86" t="n">
        <v>2.33333333333333</v>
      </c>
      <c r="D504" s="0" t="n">
        <v>51</v>
      </c>
      <c r="E504" s="91" t="n">
        <v>69.5875233663988</v>
      </c>
      <c r="F504" s="0" t="n">
        <v>75129</v>
      </c>
      <c r="H504" s="0" t="n">
        <v>0.5</v>
      </c>
      <c r="I504" s="0" t="n">
        <v>58472</v>
      </c>
      <c r="J504" s="95" t="n">
        <f aca="false">(F504+E504*$G$3)*(H504) / I504</f>
        <v>0.880455682605003</v>
      </c>
      <c r="K504" s="0" t="n">
        <f aca="false">E504/I504*1000</f>
        <v>1.19009993443697</v>
      </c>
      <c r="L504" s="86" t="n">
        <v>554.287080967471</v>
      </c>
      <c r="M504" s="86" t="n">
        <v>0.645</v>
      </c>
      <c r="N504" s="0" t="n">
        <v>91</v>
      </c>
      <c r="O504" s="87" t="n">
        <f aca="false">SUM($L504:$N504)</f>
        <v>645.932080967471</v>
      </c>
      <c r="P504" s="62" t="n">
        <v>125</v>
      </c>
      <c r="Q504" s="0" t="n">
        <f aca="false">P504*120</f>
        <v>15000</v>
      </c>
      <c r="R504" s="0" t="n">
        <v>19</v>
      </c>
      <c r="S504" s="0" t="n">
        <v>173</v>
      </c>
      <c r="T504" s="87" t="n">
        <f aca="false">((3.5 * R504 + 2.4 * S504 - 7) * 10)/1000</f>
        <v>4.747</v>
      </c>
      <c r="V504" s="0" t="n">
        <f aca="false">W504/8</f>
        <v>0.9</v>
      </c>
      <c r="W504" s="0" t="n">
        <v>7.2</v>
      </c>
      <c r="X504" s="91" t="n">
        <f aca="false">E504/50</f>
        <v>1.39175046732798</v>
      </c>
      <c r="Y504" s="0" t="n">
        <v>0.517</v>
      </c>
      <c r="Z504" s="86" t="n">
        <v>2.33333333333333</v>
      </c>
      <c r="AA504" s="0" t="n">
        <v>61</v>
      </c>
      <c r="AB504" s="0" t="n">
        <v>25</v>
      </c>
    </row>
    <row r="505" customFormat="false" ht="15" hidden="false" customHeight="false" outlineLevel="0" collapsed="false">
      <c r="A505" s="14" t="n">
        <v>503</v>
      </c>
      <c r="B505" s="86" t="n">
        <v>19.0909090909091</v>
      </c>
      <c r="D505" s="0" t="n">
        <v>88</v>
      </c>
      <c r="E505" s="91" t="n">
        <v>19.3921444185883</v>
      </c>
      <c r="F505" s="0" t="n">
        <v>77919</v>
      </c>
      <c r="H505" s="0" t="n">
        <v>0.7</v>
      </c>
      <c r="I505" s="0" t="n">
        <v>58433</v>
      </c>
      <c r="J505" s="95" t="n">
        <f aca="false">(F505+E505*$G$3)*(H505) / I505</f>
        <v>1.02635668949403</v>
      </c>
      <c r="K505" s="0" t="n">
        <f aca="false">E505/I505*1000</f>
        <v>0.331869738308631</v>
      </c>
      <c r="L505" s="86" t="n">
        <v>2509.82675801012</v>
      </c>
      <c r="M505" s="86" t="n">
        <v>0.645</v>
      </c>
      <c r="N505" s="0" t="n">
        <v>89</v>
      </c>
      <c r="O505" s="87" t="n">
        <f aca="false">SUM($L505:$N505)</f>
        <v>2599.47175801012</v>
      </c>
      <c r="P505" s="62" t="n">
        <v>116</v>
      </c>
      <c r="Q505" s="0" t="n">
        <f aca="false">P505*120</f>
        <v>13920</v>
      </c>
      <c r="R505" s="0" t="n">
        <v>18</v>
      </c>
      <c r="S505" s="0" t="n">
        <v>178</v>
      </c>
      <c r="T505" s="87" t="n">
        <f aca="false">((3.5 * R505 + 2.4 * S505 - 7) * 10)/1000</f>
        <v>4.832</v>
      </c>
      <c r="V505" s="0" t="n">
        <f aca="false">W505/8</f>
        <v>0.7875</v>
      </c>
      <c r="W505" s="0" t="n">
        <v>6.3</v>
      </c>
      <c r="X505" s="91" t="n">
        <f aca="false">E505/50</f>
        <v>0.387842888371765</v>
      </c>
      <c r="Y505" s="0" t="n">
        <v>0.784</v>
      </c>
      <c r="Z505" s="86" t="n">
        <v>19.0909090909091</v>
      </c>
      <c r="AA505" s="0" t="n">
        <v>57</v>
      </c>
      <c r="AB505" s="0" t="n">
        <v>23</v>
      </c>
    </row>
    <row r="506" customFormat="false" ht="15" hidden="false" customHeight="false" outlineLevel="0" collapsed="false">
      <c r="A506" s="14" t="n">
        <v>504</v>
      </c>
      <c r="B506" s="86" t="n">
        <v>14.4615384615385</v>
      </c>
      <c r="D506" s="0" t="n">
        <v>24</v>
      </c>
      <c r="E506" s="91" t="n">
        <v>6.74968782693801</v>
      </c>
      <c r="F506" s="0" t="n">
        <v>84062</v>
      </c>
      <c r="H506" s="0" t="n">
        <v>0.8</v>
      </c>
      <c r="I506" s="0" t="n">
        <v>64577</v>
      </c>
      <c r="J506" s="95" t="n">
        <f aca="false">(F506+E506*$G$3)*(H506) / I506</f>
        <v>1.07483314654784</v>
      </c>
      <c r="K506" s="0" t="n">
        <f aca="false">E506/I506*1000</f>
        <v>0.104521545239606</v>
      </c>
      <c r="L506" s="86" t="n">
        <v>433.092198483143</v>
      </c>
      <c r="M506" s="86" t="n">
        <v>0.645</v>
      </c>
      <c r="N506" s="0" t="n">
        <v>97</v>
      </c>
      <c r="O506" s="87" t="n">
        <f aca="false">SUM($L506:$N506)</f>
        <v>530.737198483143</v>
      </c>
      <c r="P506" s="62" t="n">
        <v>116</v>
      </c>
      <c r="Q506" s="0" t="n">
        <f aca="false">P506*120</f>
        <v>13920</v>
      </c>
      <c r="R506" s="0" t="n">
        <v>19</v>
      </c>
      <c r="S506" s="0" t="n">
        <v>174</v>
      </c>
      <c r="T506" s="87" t="n">
        <f aca="false">((3.5 * R506 + 2.4 * S506 - 7) * 10)/1000</f>
        <v>4.771</v>
      </c>
      <c r="V506" s="0" t="n">
        <f aca="false">W506/8</f>
        <v>0.6875</v>
      </c>
      <c r="W506" s="0" t="n">
        <v>5.5</v>
      </c>
      <c r="X506" s="91" t="n">
        <f aca="false">E506/50</f>
        <v>0.13499375653876</v>
      </c>
      <c r="Y506" s="0" t="n">
        <v>0.416</v>
      </c>
      <c r="Z506" s="86" t="n">
        <v>14.4615384615385</v>
      </c>
      <c r="AA506" s="0" t="n">
        <v>56</v>
      </c>
      <c r="AB506" s="0" t="n">
        <v>25</v>
      </c>
    </row>
    <row r="507" customFormat="false" ht="15" hidden="false" customHeight="false" outlineLevel="0" collapsed="false">
      <c r="A507" s="14" t="n">
        <v>505</v>
      </c>
      <c r="B507" s="86" t="n">
        <v>3.58620689655173</v>
      </c>
      <c r="D507" s="0" t="n">
        <v>45</v>
      </c>
      <c r="E507" s="91" t="n">
        <v>78.125</v>
      </c>
      <c r="F507" s="0" t="n">
        <v>81242</v>
      </c>
      <c r="H507" s="0" t="n">
        <v>0.8</v>
      </c>
      <c r="I507" s="0" t="n">
        <v>41142</v>
      </c>
      <c r="J507" s="95" t="n">
        <f aca="false">(F507+E507*$G$3)*(H507) / I507</f>
        <v>2.18739001506976</v>
      </c>
      <c r="K507" s="0" t="n">
        <f aca="false">E507/I507*1000</f>
        <v>1.89891108842545</v>
      </c>
      <c r="L507" s="86" t="n">
        <v>152.345800904977</v>
      </c>
      <c r="M507" s="86" t="n">
        <v>0.645</v>
      </c>
      <c r="N507" s="0" t="n">
        <v>1893</v>
      </c>
      <c r="O507" s="87" t="n">
        <f aca="false">SUM($L507:$N507)</f>
        <v>2045.99080090498</v>
      </c>
      <c r="P507" s="62" t="n">
        <v>124</v>
      </c>
      <c r="Q507" s="0" t="n">
        <f aca="false">P507*120</f>
        <v>14880</v>
      </c>
      <c r="R507" s="0" t="n">
        <v>20</v>
      </c>
      <c r="S507" s="0" t="n">
        <v>175</v>
      </c>
      <c r="T507" s="87" t="n">
        <f aca="false">((3.5 * R507 + 2.4 * S507 - 7) * 10)/1000</f>
        <v>4.83</v>
      </c>
      <c r="V507" s="0" t="n">
        <f aca="false">W507/8</f>
        <v>0.925</v>
      </c>
      <c r="W507" s="0" t="n">
        <v>7.4</v>
      </c>
      <c r="X507" s="91" t="n">
        <f aca="false">E507/50</f>
        <v>1.5625</v>
      </c>
      <c r="Y507" s="0" t="n">
        <v>0.66</v>
      </c>
      <c r="Z507" s="86" t="n">
        <v>3.58620689655173</v>
      </c>
      <c r="AA507" s="0" t="n">
        <v>51</v>
      </c>
      <c r="AB507" s="0" t="n">
        <v>19</v>
      </c>
    </row>
    <row r="508" customFormat="false" ht="15" hidden="false" customHeight="false" outlineLevel="0" collapsed="false">
      <c r="A508" s="14" t="n">
        <v>506</v>
      </c>
      <c r="B508" s="86" t="n">
        <v>15.6666666666667</v>
      </c>
      <c r="D508" s="0" t="n">
        <v>50</v>
      </c>
      <c r="E508" s="91" t="n">
        <v>15.817278795356</v>
      </c>
      <c r="F508" s="0" t="n">
        <v>78292</v>
      </c>
      <c r="H508" s="0" t="n">
        <v>0.8</v>
      </c>
      <c r="I508" s="0" t="n">
        <v>57797</v>
      </c>
      <c r="J508" s="95" t="n">
        <f aca="false">(F508+E508*$G$3)*(H508) / I508</f>
        <v>1.1712567990469</v>
      </c>
      <c r="K508" s="0" t="n">
        <f aca="false">E508/I508*1000</f>
        <v>0.273669546781945</v>
      </c>
      <c r="L508" s="86" t="n">
        <v>1106.22364963774</v>
      </c>
      <c r="M508" s="86" t="n">
        <v>0.645</v>
      </c>
      <c r="N508" s="0" t="n">
        <v>1893</v>
      </c>
      <c r="O508" s="87" t="n">
        <f aca="false">SUM($L508:$N508)</f>
        <v>2999.86864963774</v>
      </c>
      <c r="P508" s="62" t="n">
        <v>112</v>
      </c>
      <c r="Q508" s="0" t="n">
        <f aca="false">P508*120</f>
        <v>13440</v>
      </c>
      <c r="R508" s="0" t="n">
        <v>21</v>
      </c>
      <c r="S508" s="0" t="n">
        <v>165</v>
      </c>
      <c r="T508" s="87" t="n">
        <f aca="false">((3.5 * R508 + 2.4 * S508 - 7) * 10)/1000</f>
        <v>4.625</v>
      </c>
      <c r="V508" s="0" t="n">
        <f aca="false">W508/8</f>
        <v>0.6625</v>
      </c>
      <c r="W508" s="0" t="n">
        <v>5.3</v>
      </c>
      <c r="X508" s="91" t="n">
        <f aca="false">E508/50</f>
        <v>0.316345575907121</v>
      </c>
      <c r="Y508" s="0" t="n">
        <v>0.845</v>
      </c>
      <c r="Z508" s="86" t="n">
        <v>15.6666666666667</v>
      </c>
      <c r="AA508" s="0" t="n">
        <v>48</v>
      </c>
      <c r="AB508" s="0" t="n">
        <v>22</v>
      </c>
    </row>
    <row r="509" customFormat="false" ht="15" hidden="false" customHeight="false" outlineLevel="0" collapsed="false">
      <c r="A509" s="14" t="n">
        <v>507</v>
      </c>
      <c r="B509" s="86" t="n">
        <v>7.06896551724138</v>
      </c>
      <c r="D509" s="0" t="n">
        <v>95</v>
      </c>
      <c r="E509" s="91" t="n">
        <v>29.5765877957659</v>
      </c>
      <c r="F509" s="0" t="n">
        <v>81104</v>
      </c>
      <c r="H509" s="0" t="n">
        <v>0.5</v>
      </c>
      <c r="I509" s="0" t="n">
        <v>44367</v>
      </c>
      <c r="J509" s="95" t="n">
        <f aca="false">(F509+E509*$G$3)*(H509) / I509</f>
        <v>1.04733963439388</v>
      </c>
      <c r="K509" s="0" t="n">
        <f aca="false">E509/I509*1000</f>
        <v>0.666634836607521</v>
      </c>
      <c r="L509" s="86" t="n">
        <v>289.414866591137</v>
      </c>
      <c r="M509" s="86" t="n">
        <v>0.645</v>
      </c>
      <c r="N509" s="0" t="n">
        <v>313</v>
      </c>
      <c r="O509" s="87" t="n">
        <f aca="false">SUM($L509:$N509)</f>
        <v>603.059866591137</v>
      </c>
      <c r="P509" s="62" t="n">
        <v>122</v>
      </c>
      <c r="Q509" s="0" t="n">
        <f aca="false">P509*120</f>
        <v>14640</v>
      </c>
      <c r="R509" s="0" t="n">
        <v>21</v>
      </c>
      <c r="S509" s="0" t="n">
        <v>172</v>
      </c>
      <c r="T509" s="87" t="n">
        <f aca="false">((3.5 * R509 + 2.4 * S509 - 7) * 10)/1000</f>
        <v>4.793</v>
      </c>
      <c r="V509" s="0" t="n">
        <f aca="false">W509/8</f>
        <v>1</v>
      </c>
      <c r="W509" s="0" t="n">
        <v>8</v>
      </c>
      <c r="X509" s="91" t="n">
        <f aca="false">E509/50</f>
        <v>0.591531755915318</v>
      </c>
      <c r="Y509" s="0" t="n">
        <v>0.45</v>
      </c>
      <c r="Z509" s="86" t="n">
        <v>7.06896551724138</v>
      </c>
      <c r="AA509" s="0" t="n">
        <v>56</v>
      </c>
      <c r="AB509" s="0" t="n">
        <v>20</v>
      </c>
    </row>
    <row r="510" customFormat="false" ht="15" hidden="false" customHeight="false" outlineLevel="0" collapsed="false">
      <c r="A510" s="14" t="n">
        <v>508</v>
      </c>
      <c r="B510" s="86" t="n">
        <v>3.11111111111111</v>
      </c>
      <c r="D510" s="0" t="n">
        <v>14</v>
      </c>
      <c r="E510" s="91" t="n">
        <v>20.9907640638119</v>
      </c>
      <c r="F510" s="0" t="n">
        <v>79508</v>
      </c>
      <c r="H510" s="0" t="n">
        <v>0.7</v>
      </c>
      <c r="I510" s="0" t="n">
        <v>61686</v>
      </c>
      <c r="J510" s="95" t="n">
        <f aca="false">(F510+E510*$G$3)*(H510) / I510</f>
        <v>0.997519922476208</v>
      </c>
      <c r="K510" s="0" t="n">
        <f aca="false">E510/I510*1000</f>
        <v>0.340284084943292</v>
      </c>
      <c r="L510" s="86" t="n">
        <v>364.95210968661</v>
      </c>
      <c r="M510" s="86" t="n">
        <v>0.645</v>
      </c>
      <c r="N510" s="0" t="n">
        <v>219</v>
      </c>
      <c r="O510" s="87" t="n">
        <f aca="false">SUM($L510:$N510)</f>
        <v>584.59710968661</v>
      </c>
      <c r="P510" s="62" t="n">
        <v>110</v>
      </c>
      <c r="Q510" s="0" t="n">
        <f aca="false">P510*120</f>
        <v>13200</v>
      </c>
      <c r="R510" s="0" t="n">
        <v>18</v>
      </c>
      <c r="S510" s="0" t="n">
        <v>165</v>
      </c>
      <c r="T510" s="87" t="n">
        <f aca="false">((3.5 * R510 + 2.4 * S510 - 7) * 10)/1000</f>
        <v>4.52</v>
      </c>
      <c r="V510" s="0" t="n">
        <f aca="false">W510/8</f>
        <v>0.5625</v>
      </c>
      <c r="W510" s="0" t="n">
        <v>4.5</v>
      </c>
      <c r="X510" s="91" t="n">
        <f aca="false">E510/50</f>
        <v>0.419815281276238</v>
      </c>
      <c r="Y510" s="0" t="n">
        <v>0.406</v>
      </c>
      <c r="Z510" s="86" t="n">
        <v>3.11111111111111</v>
      </c>
      <c r="AA510" s="0" t="n">
        <v>52</v>
      </c>
      <c r="AB510" s="0" t="n">
        <v>17</v>
      </c>
    </row>
    <row r="511" customFormat="false" ht="15" hidden="false" customHeight="false" outlineLevel="0" collapsed="false">
      <c r="A511" s="14" t="n">
        <v>509</v>
      </c>
      <c r="B511" s="86" t="n">
        <v>8.8</v>
      </c>
      <c r="D511" s="0" t="n">
        <v>-15</v>
      </c>
      <c r="E511" s="91" t="n">
        <v>-4.25936705805517</v>
      </c>
      <c r="F511" s="0" t="n">
        <v>76420</v>
      </c>
      <c r="H511" s="0" t="n">
        <v>0.6</v>
      </c>
      <c r="I511" s="0" t="n">
        <v>40126</v>
      </c>
      <c r="J511" s="95" t="n">
        <f aca="false">(F511+E511*$G$3)*(H511) / I511</f>
        <v>1.11722454034957</v>
      </c>
      <c r="K511" s="0" t="n">
        <f aca="false">E511/I511*1000</f>
        <v>-0.106149804566993</v>
      </c>
      <c r="L511" s="86" t="n">
        <v>1165.44119825919</v>
      </c>
      <c r="M511" s="86" t="n">
        <v>0.645</v>
      </c>
      <c r="N511" s="0" t="n">
        <v>496</v>
      </c>
      <c r="O511" s="87" t="n">
        <f aca="false">SUM($L511:$N511)</f>
        <v>1662.08619825919</v>
      </c>
      <c r="P511" s="62" t="n">
        <v>117</v>
      </c>
      <c r="Q511" s="0" t="n">
        <f aca="false">P511*120</f>
        <v>14040</v>
      </c>
      <c r="R511" s="0" t="n">
        <v>17</v>
      </c>
      <c r="S511" s="0" t="n">
        <v>199</v>
      </c>
      <c r="T511" s="87" t="n">
        <f aca="false">((3.5 * R511 + 2.4 * S511 - 7) * 10)/1000</f>
        <v>5.301</v>
      </c>
      <c r="V511" s="0" t="n">
        <f aca="false">W511/8</f>
        <v>0.75</v>
      </c>
      <c r="W511" s="0" t="n">
        <v>6</v>
      </c>
      <c r="X511" s="91" t="n">
        <f aca="false">E511/50</f>
        <v>-0.0851873411611035</v>
      </c>
      <c r="Y511" s="0" t="n">
        <v>0.693</v>
      </c>
      <c r="Z511" s="86" t="n">
        <v>8.8</v>
      </c>
      <c r="AA511" s="0" t="n">
        <v>57</v>
      </c>
      <c r="AB511" s="0" t="n">
        <v>15</v>
      </c>
    </row>
    <row r="512" customFormat="false" ht="15" hidden="false" customHeight="false" outlineLevel="0" collapsed="false">
      <c r="A512" s="14" t="n">
        <v>510</v>
      </c>
      <c r="B512" s="86" t="n">
        <v>11.4285714285714</v>
      </c>
      <c r="D512" s="0" t="n">
        <v>-9</v>
      </c>
      <c r="E512" s="91" t="n">
        <v>-3.25069348127601</v>
      </c>
      <c r="F512" s="0" t="n">
        <v>75072</v>
      </c>
      <c r="H512" s="0" t="n">
        <v>0.6</v>
      </c>
      <c r="I512" s="0" t="n">
        <v>43948</v>
      </c>
      <c r="J512" s="95" t="n">
        <f aca="false">(F512+E512*$G$3)*(H512) / I512</f>
        <v>1.00716832539578</v>
      </c>
      <c r="K512" s="0" t="n">
        <f aca="false">E512/I512*1000</f>
        <v>-0.0739668126257396</v>
      </c>
      <c r="L512" s="86" t="n">
        <v>255.661838489831</v>
      </c>
      <c r="M512" s="86" t="n">
        <v>0.645</v>
      </c>
      <c r="N512" s="0" t="n">
        <v>344</v>
      </c>
      <c r="O512" s="87" t="n">
        <f aca="false">SUM($L512:$N512)</f>
        <v>600.306838489831</v>
      </c>
      <c r="P512" s="62" t="n">
        <v>118</v>
      </c>
      <c r="Q512" s="0" t="n">
        <f aca="false">P512*120</f>
        <v>14160</v>
      </c>
      <c r="R512" s="0" t="n">
        <v>17</v>
      </c>
      <c r="S512" s="0" t="n">
        <v>191</v>
      </c>
      <c r="T512" s="87" t="n">
        <f aca="false">((3.5 * R512 + 2.4 * S512 - 7) * 10)/1000</f>
        <v>5.109</v>
      </c>
      <c r="V512" s="0" t="n">
        <f aca="false">W512/8</f>
        <v>0.625</v>
      </c>
      <c r="W512" s="0" t="n">
        <v>5</v>
      </c>
      <c r="X512" s="91" t="n">
        <f aca="false">E512/50</f>
        <v>-0.0650138696255201</v>
      </c>
      <c r="Y512" s="0" t="n">
        <v>0.704</v>
      </c>
      <c r="Z512" s="86" t="n">
        <v>11.4285714285714</v>
      </c>
      <c r="AA512" s="0" t="n">
        <v>62</v>
      </c>
      <c r="AB512" s="0" t="n">
        <v>15</v>
      </c>
    </row>
    <row r="513" customFormat="false" ht="15" hidden="false" customHeight="false" outlineLevel="0" collapsed="false">
      <c r="A513" s="14" t="n">
        <v>511</v>
      </c>
      <c r="B513" s="86" t="n">
        <v>22.6666666666667</v>
      </c>
      <c r="D513" s="0" t="n">
        <v>43</v>
      </c>
      <c r="E513" s="91" t="n">
        <v>8.2330055448335</v>
      </c>
      <c r="F513" s="0" t="n">
        <v>84057</v>
      </c>
      <c r="H513" s="0" t="n">
        <v>0.8</v>
      </c>
      <c r="I513" s="0" t="n">
        <v>51783</v>
      </c>
      <c r="J513" s="95" t="n">
        <f aca="false">(F513+E513*$G$3)*(H513) / I513</f>
        <v>1.34948075187507</v>
      </c>
      <c r="K513" s="0" t="n">
        <f aca="false">E513/I513*1000</f>
        <v>0.158990509333826</v>
      </c>
      <c r="L513" s="86" t="n">
        <v>397.193491093443</v>
      </c>
      <c r="M513" s="86" t="n">
        <v>0.645</v>
      </c>
      <c r="N513" s="0" t="n">
        <v>462</v>
      </c>
      <c r="O513" s="87" t="n">
        <f aca="false">SUM($L513:$N513)</f>
        <v>859.838491093443</v>
      </c>
      <c r="P513" s="62" t="n">
        <v>116</v>
      </c>
      <c r="Q513" s="0" t="n">
        <f aca="false">P513*120</f>
        <v>13920</v>
      </c>
      <c r="R513" s="0" t="n">
        <v>21</v>
      </c>
      <c r="S513" s="0" t="n">
        <v>189</v>
      </c>
      <c r="T513" s="87" t="n">
        <f aca="false">((3.5 * R513 + 2.4 * S513 - 7) * 10)/1000</f>
        <v>5.201</v>
      </c>
      <c r="V513" s="0" t="n">
        <f aca="false">W513/8</f>
        <v>0.75</v>
      </c>
      <c r="W513" s="0" t="n">
        <v>6</v>
      </c>
      <c r="X513" s="91" t="n">
        <f aca="false">E513/50</f>
        <v>0.16466011089667</v>
      </c>
      <c r="Y513" s="0" t="n">
        <v>0.352</v>
      </c>
      <c r="Z513" s="86" t="n">
        <v>22.6666666666667</v>
      </c>
      <c r="AA513" s="0" t="n">
        <v>57</v>
      </c>
      <c r="AB513" s="0" t="n">
        <v>18</v>
      </c>
    </row>
    <row r="514" customFormat="false" ht="15" hidden="false" customHeight="false" outlineLevel="0" collapsed="false">
      <c r="A514" s="14" t="n">
        <v>512</v>
      </c>
      <c r="B514" s="86" t="n">
        <v>7.27272727272727</v>
      </c>
      <c r="D514" s="0" t="n">
        <v>-18</v>
      </c>
      <c r="E514" s="91" t="n">
        <v>-13.7884544674592</v>
      </c>
      <c r="F514" s="0" t="n">
        <v>82970</v>
      </c>
      <c r="H514" s="0" t="n">
        <v>0.8</v>
      </c>
      <c r="I514" s="0" t="n">
        <v>43922</v>
      </c>
      <c r="J514" s="95" t="n">
        <f aca="false">(F514+E514*$G$3)*(H514) / I514</f>
        <v>1.41076669027852</v>
      </c>
      <c r="K514" s="0" t="n">
        <f aca="false">E514/I514*1000</f>
        <v>-0.313930478290134</v>
      </c>
      <c r="L514" s="86" t="n">
        <v>276.292699479618</v>
      </c>
      <c r="M514" s="86" t="n">
        <v>0.645</v>
      </c>
      <c r="N514" s="0" t="n">
        <v>1893</v>
      </c>
      <c r="O514" s="87" t="n">
        <f aca="false">SUM($L514:$N514)</f>
        <v>2169.93769947962</v>
      </c>
      <c r="P514" s="62" t="n">
        <v>122</v>
      </c>
      <c r="Q514" s="0" t="n">
        <f aca="false">P514*120</f>
        <v>14640</v>
      </c>
      <c r="R514" s="0" t="n">
        <v>16</v>
      </c>
      <c r="S514" s="0" t="n">
        <v>192</v>
      </c>
      <c r="T514" s="87" t="n">
        <f aca="false">((3.5 * R514 + 2.4 * S514 - 7) * 10)/1000</f>
        <v>5.098</v>
      </c>
      <c r="V514" s="0" t="n">
        <f aca="false">W514/8</f>
        <v>0.5</v>
      </c>
      <c r="W514" s="0" t="n">
        <v>4</v>
      </c>
      <c r="X514" s="91" t="n">
        <f aca="false">E514/50</f>
        <v>-0.275769089349185</v>
      </c>
      <c r="Y514" s="0" t="n">
        <v>0.408</v>
      </c>
      <c r="Z514" s="86" t="n">
        <v>7.27272727272727</v>
      </c>
      <c r="AA514" s="0" t="n">
        <v>48</v>
      </c>
      <c r="AB514" s="0" t="n">
        <v>25</v>
      </c>
    </row>
    <row r="515" customFormat="false" ht="15" hidden="false" customHeight="false" outlineLevel="0" collapsed="false">
      <c r="A515" s="14" t="n">
        <v>513</v>
      </c>
      <c r="B515" s="86" t="n">
        <v>19.25</v>
      </c>
      <c r="D515" s="0" t="n">
        <v>11</v>
      </c>
      <c r="E515" s="91" t="n">
        <v>2.39531389499815</v>
      </c>
      <c r="F515" s="0" t="n">
        <v>80108</v>
      </c>
      <c r="H515" s="0" t="n">
        <v>0.7</v>
      </c>
      <c r="I515" s="0" t="n">
        <v>51514</v>
      </c>
      <c r="J515" s="95" t="n">
        <f aca="false">(F515+E515*$G$3)*(H515) / I515</f>
        <v>1.10157021179872</v>
      </c>
      <c r="K515" s="0" t="n">
        <f aca="false">E515/I515*1000</f>
        <v>0.0464983091004028</v>
      </c>
      <c r="L515" s="86" t="n">
        <v>376.225934571757</v>
      </c>
      <c r="M515" s="86" t="n">
        <v>0.645</v>
      </c>
      <c r="N515" s="0" t="n">
        <v>1893</v>
      </c>
      <c r="O515" s="87" t="n">
        <f aca="false">SUM($L515:$N515)</f>
        <v>2269.87093457176</v>
      </c>
      <c r="P515" s="62" t="n">
        <v>114</v>
      </c>
      <c r="Q515" s="0" t="n">
        <f aca="false">P515*120</f>
        <v>13680</v>
      </c>
      <c r="R515" s="0" t="n">
        <v>16</v>
      </c>
      <c r="S515" s="0" t="n">
        <v>192</v>
      </c>
      <c r="T515" s="87" t="n">
        <f aca="false">((3.5 * R515 + 2.4 * S515 - 7) * 10)/1000</f>
        <v>5.098</v>
      </c>
      <c r="V515" s="0" t="n">
        <f aca="false">W515/8</f>
        <v>0.5</v>
      </c>
      <c r="W515" s="0" t="n">
        <v>4</v>
      </c>
      <c r="X515" s="91" t="n">
        <f aca="false">E515/50</f>
        <v>0.047906277899963</v>
      </c>
      <c r="Y515" s="0" t="n">
        <v>0.666</v>
      </c>
      <c r="Z515" s="86" t="n">
        <v>19.25</v>
      </c>
      <c r="AA515" s="0" t="n">
        <v>65</v>
      </c>
      <c r="AB515" s="0" t="n">
        <v>16</v>
      </c>
    </row>
    <row r="516" customFormat="false" ht="15" hidden="false" customHeight="false" outlineLevel="0" collapsed="false">
      <c r="A516" s="14" t="n">
        <v>514</v>
      </c>
      <c r="B516" s="86" t="n">
        <v>6.60869565217391</v>
      </c>
      <c r="D516" s="0" t="n">
        <v>51</v>
      </c>
      <c r="E516" s="91" t="n">
        <v>54.8953758718677</v>
      </c>
      <c r="F516" s="0" t="n">
        <v>76922</v>
      </c>
      <c r="H516" s="0" t="n">
        <v>0.8</v>
      </c>
      <c r="I516" s="0" t="n">
        <v>47980</v>
      </c>
      <c r="J516" s="95" t="n">
        <f aca="false">(F516+E516*$G$3)*(H516) / I516</f>
        <v>1.64868945975402</v>
      </c>
      <c r="K516" s="0" t="n">
        <f aca="false">E516/I516*1000</f>
        <v>1.14413038499099</v>
      </c>
      <c r="L516" s="86" t="n">
        <v>992.43608496273</v>
      </c>
      <c r="M516" s="86" t="n">
        <v>0.645</v>
      </c>
      <c r="N516" s="0" t="n">
        <v>463</v>
      </c>
      <c r="O516" s="87" t="n">
        <f aca="false">SUM($L516:$N516)</f>
        <v>1456.08108496273</v>
      </c>
      <c r="P516" s="62" t="n">
        <v>120</v>
      </c>
      <c r="Q516" s="0" t="n">
        <f aca="false">P516*120</f>
        <v>14400</v>
      </c>
      <c r="R516" s="0" t="n">
        <v>20</v>
      </c>
      <c r="S516" s="0" t="n">
        <v>182</v>
      </c>
      <c r="T516" s="87" t="n">
        <f aca="false">((3.5 * R516 + 2.4 * S516 - 7) * 10)/1000</f>
        <v>4.998</v>
      </c>
      <c r="V516" s="0" t="n">
        <f aca="false">W516/8</f>
        <v>0.65</v>
      </c>
      <c r="W516" s="0" t="n">
        <v>5.2</v>
      </c>
      <c r="X516" s="91" t="n">
        <f aca="false">E516/50</f>
        <v>1.09790751743735</v>
      </c>
      <c r="Y516" s="0" t="n">
        <v>0.952</v>
      </c>
      <c r="Z516" s="86" t="n">
        <v>6.60869565217391</v>
      </c>
      <c r="AA516" s="0" t="n">
        <v>45</v>
      </c>
      <c r="AB516" s="0" t="n">
        <v>17</v>
      </c>
    </row>
    <row r="517" customFormat="false" ht="15" hidden="false" customHeight="false" outlineLevel="0" collapsed="false">
      <c r="A517" s="14" t="n">
        <v>515</v>
      </c>
      <c r="B517" s="86" t="n">
        <v>5.55172413793104</v>
      </c>
      <c r="D517" s="0" t="n">
        <v>31</v>
      </c>
      <c r="E517" s="91" t="n">
        <v>29.123294878058</v>
      </c>
      <c r="F517" s="0" t="n">
        <v>84296</v>
      </c>
      <c r="H517" s="0" t="n">
        <v>0.7</v>
      </c>
      <c r="I517" s="0" t="n">
        <v>50555</v>
      </c>
      <c r="J517" s="95" t="n">
        <f aca="false">(F517+E517*$G$3)*(H517) / I517</f>
        <v>1.32848823194256</v>
      </c>
      <c r="K517" s="0" t="n">
        <f aca="false">E517/I517*1000</f>
        <v>0.576071503868222</v>
      </c>
      <c r="L517" s="86" t="n">
        <v>2448.77335432284</v>
      </c>
      <c r="M517" s="86" t="n">
        <v>0.645</v>
      </c>
      <c r="N517" s="0" t="n">
        <v>68</v>
      </c>
      <c r="O517" s="87" t="n">
        <f aca="false">SUM($L517:$N517)</f>
        <v>2517.41835432284</v>
      </c>
      <c r="P517" s="62" t="n">
        <v>110</v>
      </c>
      <c r="Q517" s="0" t="n">
        <f aca="false">P517*120</f>
        <v>13200</v>
      </c>
      <c r="R517" s="0" t="n">
        <v>22</v>
      </c>
      <c r="S517" s="0" t="n">
        <v>178</v>
      </c>
      <c r="T517" s="87" t="n">
        <f aca="false">((3.5 * R517 + 2.4 * S517 - 7) * 10)/1000</f>
        <v>4.972</v>
      </c>
      <c r="V517" s="0" t="n">
        <f aca="false">W517/8</f>
        <v>0.6375</v>
      </c>
      <c r="W517" s="0" t="n">
        <v>5.1</v>
      </c>
      <c r="X517" s="91" t="n">
        <f aca="false">E517/50</f>
        <v>0.582465897561159</v>
      </c>
      <c r="Y517" s="0" t="n">
        <v>1.104</v>
      </c>
      <c r="Z517" s="86" t="n">
        <v>5.55172413793104</v>
      </c>
      <c r="AA517" s="0" t="n">
        <v>57</v>
      </c>
      <c r="AB517" s="0" t="n">
        <v>17</v>
      </c>
    </row>
    <row r="518" customFormat="false" ht="15" hidden="false" customHeight="false" outlineLevel="0" collapsed="false">
      <c r="A518" s="14" t="n">
        <v>516</v>
      </c>
      <c r="B518" s="86" t="n">
        <v>4.75</v>
      </c>
      <c r="D518" s="0" t="n">
        <v>25</v>
      </c>
      <c r="E518" s="91" t="n">
        <v>24.9960006398976</v>
      </c>
      <c r="F518" s="0" t="n">
        <v>81569</v>
      </c>
      <c r="H518" s="0" t="n">
        <v>0.5</v>
      </c>
      <c r="I518" s="0" t="n">
        <v>58817</v>
      </c>
      <c r="J518" s="95" t="n">
        <f aca="false">(F518+E518*$G$3)*(H518) / I518</f>
        <v>0.778409305608575</v>
      </c>
      <c r="K518" s="0" t="n">
        <f aca="false">E518/I518*1000</f>
        <v>0.424979183567636</v>
      </c>
      <c r="L518" s="86" t="n">
        <v>1006.02412630547</v>
      </c>
      <c r="M518" s="86" t="n">
        <v>0.645</v>
      </c>
      <c r="N518" s="0" t="n">
        <v>428</v>
      </c>
      <c r="O518" s="87" t="n">
        <f aca="false">SUM($L518:$N518)</f>
        <v>1434.66912630547</v>
      </c>
      <c r="P518" s="62" t="n">
        <v>116</v>
      </c>
      <c r="Q518" s="0" t="n">
        <f aca="false">P518*120</f>
        <v>13920</v>
      </c>
      <c r="R518" s="0" t="n">
        <v>16</v>
      </c>
      <c r="S518" s="0" t="n">
        <v>162</v>
      </c>
      <c r="T518" s="87" t="n">
        <f aca="false">((3.5 * R518 + 2.4 * S518 - 7) * 10)/1000</f>
        <v>4.378</v>
      </c>
      <c r="V518" s="0" t="n">
        <f aca="false">W518/8</f>
        <v>0.5</v>
      </c>
      <c r="W518" s="0" t="n">
        <v>4</v>
      </c>
      <c r="X518" s="91" t="n">
        <f aca="false">E518/50</f>
        <v>0.499920012797952</v>
      </c>
      <c r="Y518" s="0" t="n">
        <v>0.836</v>
      </c>
      <c r="Z518" s="86" t="n">
        <v>4.75</v>
      </c>
      <c r="AA518" s="0" t="n">
        <v>64</v>
      </c>
      <c r="AB518" s="0" t="n">
        <v>24</v>
      </c>
    </row>
    <row r="519" customFormat="false" ht="15" hidden="false" customHeight="false" outlineLevel="0" collapsed="false">
      <c r="A519" s="14" t="n">
        <v>517</v>
      </c>
      <c r="B519" s="86" t="n">
        <v>5.04</v>
      </c>
      <c r="D519" s="0" t="n">
        <v>62</v>
      </c>
      <c r="E519" s="91" t="n">
        <v>70.4385366962054</v>
      </c>
      <c r="F519" s="0" t="n">
        <v>81480</v>
      </c>
      <c r="H519" s="0" t="n">
        <v>0.6</v>
      </c>
      <c r="I519" s="0" t="n">
        <v>60859</v>
      </c>
      <c r="J519" s="95" t="n">
        <f aca="false">(F519+E519*$G$3)*(H519) / I519</f>
        <v>1.08107673157773</v>
      </c>
      <c r="K519" s="0" t="n">
        <f aca="false">E519/I519*1000</f>
        <v>1.15740542395053</v>
      </c>
      <c r="L519" s="86" t="n">
        <v>813.09124137931</v>
      </c>
      <c r="M519" s="86" t="n">
        <v>0.645</v>
      </c>
      <c r="N519" s="0" t="n">
        <v>1893</v>
      </c>
      <c r="O519" s="87" t="n">
        <f aca="false">SUM($L519:$N519)</f>
        <v>2706.73624137931</v>
      </c>
      <c r="P519" s="62" t="n">
        <v>123</v>
      </c>
      <c r="Q519" s="0" t="n">
        <f aca="false">P519*120</f>
        <v>14760</v>
      </c>
      <c r="R519" s="0" t="n">
        <v>18</v>
      </c>
      <c r="S519" s="0" t="n">
        <v>172</v>
      </c>
      <c r="T519" s="87" t="n">
        <f aca="false">((3.5 * R519 + 2.4 * S519 - 7) * 10)/1000</f>
        <v>4.688</v>
      </c>
      <c r="V519" s="0" t="n">
        <f aca="false">W519/8</f>
        <v>0.4625</v>
      </c>
      <c r="W519" s="0" t="n">
        <v>3.7</v>
      </c>
      <c r="X519" s="91" t="n">
        <f aca="false">E519/50</f>
        <v>1.40877073392411</v>
      </c>
      <c r="Y519" s="0" t="n">
        <v>1.122</v>
      </c>
      <c r="Z519" s="86" t="n">
        <v>5.04</v>
      </c>
      <c r="AA519" s="0" t="n">
        <v>61</v>
      </c>
      <c r="AB519" s="0" t="n">
        <v>20</v>
      </c>
    </row>
    <row r="520" customFormat="false" ht="15" hidden="false" customHeight="false" outlineLevel="0" collapsed="false">
      <c r="A520" s="14" t="n">
        <v>518</v>
      </c>
      <c r="B520" s="86" t="n">
        <v>3.13793103448276</v>
      </c>
      <c r="D520" s="0" t="n">
        <v>12</v>
      </c>
      <c r="E520" s="91" t="n">
        <v>1829.26829268293</v>
      </c>
      <c r="F520" s="0" t="n">
        <v>79176</v>
      </c>
      <c r="H520" s="0" t="n">
        <v>0.7</v>
      </c>
      <c r="I520" s="0" t="n">
        <v>64081</v>
      </c>
      <c r="J520" s="95" t="n">
        <f aca="false">(F520+E520*$G$3)*(H520) / I520</f>
        <v>8.85782559496917</v>
      </c>
      <c r="K520" s="0" t="n">
        <f aca="false">E520/I520*1000</f>
        <v>28.546188303599</v>
      </c>
      <c r="L520" s="86" t="n">
        <v>589.182855946454</v>
      </c>
      <c r="M520" s="86" t="n">
        <v>0.645</v>
      </c>
      <c r="N520" s="0" t="n">
        <v>402</v>
      </c>
      <c r="O520" s="87" t="n">
        <f aca="false">SUM($L520:$N520)</f>
        <v>991.827855946454</v>
      </c>
      <c r="P520" s="62" t="n">
        <v>115</v>
      </c>
      <c r="Q520" s="0" t="n">
        <f aca="false">P520*120</f>
        <v>13800</v>
      </c>
      <c r="R520" s="0" t="n">
        <v>17</v>
      </c>
      <c r="S520" s="0" t="n">
        <v>160</v>
      </c>
      <c r="T520" s="87" t="n">
        <f aca="false">((3.5 * R520 + 2.4 * S520 - 7) * 10)/1000</f>
        <v>4.365</v>
      </c>
      <c r="V520" s="0" t="n">
        <f aca="false">W520/8</f>
        <v>0.6625</v>
      </c>
      <c r="W520" s="0" t="n">
        <v>5.3</v>
      </c>
      <c r="X520" s="91" t="n">
        <f aca="false">E520/50</f>
        <v>36.5853658536585</v>
      </c>
      <c r="Y520" s="0" t="n">
        <v>1.292</v>
      </c>
      <c r="Z520" s="86" t="n">
        <v>3.13793103448276</v>
      </c>
      <c r="AA520" s="0" t="n">
        <v>57</v>
      </c>
      <c r="AB520" s="0" t="n">
        <v>22</v>
      </c>
    </row>
    <row r="521" customFormat="false" ht="15" hidden="false" customHeight="false" outlineLevel="0" collapsed="false">
      <c r="A521" s="14" t="n">
        <v>519</v>
      </c>
      <c r="B521" s="86" t="n">
        <v>16.6363636363636</v>
      </c>
      <c r="D521" s="0" t="n">
        <v>34</v>
      </c>
      <c r="E521" s="91" t="n">
        <v>6.99990323663173</v>
      </c>
      <c r="F521" s="0" t="n">
        <v>84816</v>
      </c>
      <c r="H521" s="0" t="n">
        <v>0.6</v>
      </c>
      <c r="I521" s="0" t="n">
        <v>59030</v>
      </c>
      <c r="J521" s="95" t="n">
        <f aca="false">(F521+E521*$G$3)*(H521) / I521</f>
        <v>0.89055695030987</v>
      </c>
      <c r="K521" s="0" t="n">
        <f aca="false">E521/I521*1000</f>
        <v>0.118582131740331</v>
      </c>
      <c r="L521" s="86" t="n">
        <v>1095.52050693569</v>
      </c>
      <c r="M521" s="86" t="n">
        <v>0.645</v>
      </c>
      <c r="N521" s="0" t="n">
        <v>207</v>
      </c>
      <c r="O521" s="87" t="n">
        <f aca="false">SUM($L521:$N521)</f>
        <v>1303.16550693569</v>
      </c>
      <c r="P521" s="62" t="n">
        <v>117</v>
      </c>
      <c r="Q521" s="0" t="n">
        <f aca="false">P521*120</f>
        <v>14040</v>
      </c>
      <c r="R521" s="0" t="n">
        <v>18</v>
      </c>
      <c r="S521" s="0" t="n">
        <v>195</v>
      </c>
      <c r="T521" s="87" t="n">
        <f aca="false">((3.5 * R521 + 2.4 * S521 - 7) * 10)/1000</f>
        <v>5.24</v>
      </c>
      <c r="V521" s="0" t="n">
        <f aca="false">W521/8</f>
        <v>0.55</v>
      </c>
      <c r="W521" s="0" t="n">
        <v>4.4</v>
      </c>
      <c r="X521" s="91" t="n">
        <f aca="false">E521/50</f>
        <v>0.139998064732635</v>
      </c>
      <c r="Y521" s="0" t="n">
        <v>0.517</v>
      </c>
      <c r="Z521" s="86" t="n">
        <v>16.6363636363636</v>
      </c>
      <c r="AA521" s="0" t="n">
        <v>50</v>
      </c>
      <c r="AB521" s="0" t="n">
        <v>22</v>
      </c>
    </row>
    <row r="522" customFormat="false" ht="15" hidden="false" customHeight="false" outlineLevel="0" collapsed="false">
      <c r="A522" s="14" t="n">
        <v>520</v>
      </c>
      <c r="B522" s="86" t="n">
        <v>2.28571428571429</v>
      </c>
      <c r="D522" s="0" t="n">
        <v>33</v>
      </c>
      <c r="E522" s="91" t="n">
        <v>-185.185185185185</v>
      </c>
      <c r="F522" s="0" t="n">
        <v>75729</v>
      </c>
      <c r="H522" s="0" t="n">
        <v>0.6</v>
      </c>
      <c r="I522" s="0" t="n">
        <v>46079</v>
      </c>
      <c r="J522" s="95" t="n">
        <f aca="false">(F522+E522*$G$3)*(H522) / I522</f>
        <v>0.021548982303339</v>
      </c>
      <c r="K522" s="0" t="n">
        <f aca="false">E522/I522*1000</f>
        <v>-4.01886293507205</v>
      </c>
      <c r="L522" s="86" t="n">
        <v>248.433646085741</v>
      </c>
      <c r="M522" s="86" t="n">
        <v>0.645</v>
      </c>
      <c r="N522" s="0" t="n">
        <v>1893</v>
      </c>
      <c r="O522" s="87" t="n">
        <f aca="false">SUM($L522:$N522)</f>
        <v>2142.07864608574</v>
      </c>
      <c r="P522" s="62" t="n">
        <v>122</v>
      </c>
      <c r="Q522" s="0" t="n">
        <f aca="false">P522*120</f>
        <v>14640</v>
      </c>
      <c r="R522" s="0" t="n">
        <v>22</v>
      </c>
      <c r="S522" s="0" t="n">
        <v>165</v>
      </c>
      <c r="T522" s="87" t="n">
        <f aca="false">((3.5 * R522 + 2.4 * S522 - 7) * 10)/1000</f>
        <v>4.66</v>
      </c>
      <c r="V522" s="0" t="n">
        <f aca="false">W522/8</f>
        <v>0.95</v>
      </c>
      <c r="W522" s="0" t="n">
        <v>7.6</v>
      </c>
      <c r="X522" s="91" t="n">
        <f aca="false">E522/50</f>
        <v>-3.7037037037037</v>
      </c>
      <c r="Y522" s="0" t="n">
        <v>1.02</v>
      </c>
      <c r="Z522" s="86" t="n">
        <v>2.28571428571429</v>
      </c>
      <c r="AA522" s="0" t="n">
        <v>50</v>
      </c>
      <c r="AB522" s="0" t="n">
        <v>21</v>
      </c>
    </row>
    <row r="523" customFormat="false" ht="15" hidden="false" customHeight="false" outlineLevel="0" collapsed="false">
      <c r="A523" s="14" t="n">
        <v>521</v>
      </c>
      <c r="B523" s="86" t="n">
        <v>12.2</v>
      </c>
      <c r="D523" s="0" t="n">
        <v>24</v>
      </c>
      <c r="E523" s="91" t="n">
        <v>5.01152651097524</v>
      </c>
      <c r="F523" s="0" t="n">
        <v>79857</v>
      </c>
      <c r="H523" s="0" t="n">
        <v>0.5</v>
      </c>
      <c r="I523" s="0" t="n">
        <v>49673</v>
      </c>
      <c r="J523" s="95" t="n">
        <f aca="false">(F523+E523*$G$3)*(H523) / I523</f>
        <v>0.824005099393937</v>
      </c>
      <c r="K523" s="0" t="n">
        <f aca="false">E523/I523*1000</f>
        <v>0.100890353128968</v>
      </c>
      <c r="L523" s="86" t="n">
        <v>195.861083858764</v>
      </c>
      <c r="M523" s="86" t="n">
        <v>0.645</v>
      </c>
      <c r="N523" s="0" t="n">
        <v>51</v>
      </c>
      <c r="O523" s="87" t="n">
        <f aca="false">SUM($L523:$N523)</f>
        <v>247.506083858764</v>
      </c>
      <c r="P523" s="62" t="n">
        <v>124</v>
      </c>
      <c r="Q523" s="0" t="n">
        <f aca="false">P523*120</f>
        <v>14880</v>
      </c>
      <c r="R523" s="0" t="n">
        <v>19</v>
      </c>
      <c r="S523" s="0" t="n">
        <v>185</v>
      </c>
      <c r="T523" s="87" t="n">
        <f aca="false">((3.5 * R523 + 2.4 * S523 - 7) * 10)/1000</f>
        <v>5.035</v>
      </c>
      <c r="V523" s="0" t="n">
        <f aca="false">W523/8</f>
        <v>0.6</v>
      </c>
      <c r="W523" s="0" t="n">
        <v>4.8</v>
      </c>
      <c r="X523" s="91" t="n">
        <f aca="false">E523/50</f>
        <v>0.100230530219505</v>
      </c>
      <c r="Y523" s="0" t="n">
        <v>0.658</v>
      </c>
      <c r="Z523" s="86" t="n">
        <v>12.2</v>
      </c>
      <c r="AA523" s="0" t="n">
        <v>61</v>
      </c>
      <c r="AB523" s="0" t="n">
        <v>20</v>
      </c>
    </row>
    <row r="524" customFormat="false" ht="15" hidden="false" customHeight="false" outlineLevel="0" collapsed="false">
      <c r="A524" s="14" t="n">
        <v>522</v>
      </c>
      <c r="B524" s="86" t="n">
        <v>3.63636363636364</v>
      </c>
      <c r="D524" s="0" t="n">
        <v>0</v>
      </c>
      <c r="E524" s="91" t="n">
        <v>0</v>
      </c>
      <c r="F524" s="0" t="n">
        <v>82267</v>
      </c>
      <c r="H524" s="0" t="n">
        <v>0.8</v>
      </c>
      <c r="I524" s="0" t="n">
        <v>51044</v>
      </c>
      <c r="J524" s="95" t="n">
        <f aca="false">(F524+E524*$G$3)*(H524) / I524</f>
        <v>1.28935036439151</v>
      </c>
      <c r="K524" s="0" t="n">
        <f aca="false">E524/I524*1000</f>
        <v>0</v>
      </c>
      <c r="L524" s="86" t="n">
        <v>353.514791863765</v>
      </c>
      <c r="M524" s="86" t="n">
        <v>0.645</v>
      </c>
      <c r="N524" s="0" t="n">
        <v>483</v>
      </c>
      <c r="O524" s="87" t="n">
        <f aca="false">SUM($L524:$N524)</f>
        <v>837.159791863765</v>
      </c>
      <c r="P524" s="62" t="n">
        <v>119</v>
      </c>
      <c r="Q524" s="0" t="n">
        <f aca="false">P524*120</f>
        <v>14280</v>
      </c>
      <c r="R524" s="0" t="n">
        <v>16</v>
      </c>
      <c r="S524" s="0" t="n">
        <v>160</v>
      </c>
      <c r="T524" s="87" t="n">
        <f aca="false">((3.5 * R524 + 2.4 * S524 - 7) * 10)/1000</f>
        <v>4.33</v>
      </c>
      <c r="V524" s="0" t="n">
        <f aca="false">W524/8</f>
        <v>0.9</v>
      </c>
      <c r="W524" s="0" t="n">
        <v>7.2</v>
      </c>
      <c r="X524" s="91" t="n">
        <f aca="false">E524/50</f>
        <v>0</v>
      </c>
      <c r="Y524" s="0" t="n">
        <v>0.638</v>
      </c>
      <c r="Z524" s="86" t="n">
        <v>3.63636363636364</v>
      </c>
      <c r="AA524" s="0" t="n">
        <v>40</v>
      </c>
      <c r="AB524" s="0" t="n">
        <v>23</v>
      </c>
    </row>
    <row r="525" customFormat="false" ht="15" hidden="false" customHeight="false" outlineLevel="0" collapsed="false">
      <c r="A525" s="14" t="n">
        <v>523</v>
      </c>
      <c r="B525" s="86" t="n">
        <v>8</v>
      </c>
      <c r="D525" s="0" t="n">
        <v>41</v>
      </c>
      <c r="E525" s="91" t="n">
        <v>34.3994361848508</v>
      </c>
      <c r="F525" s="0" t="n">
        <v>75698</v>
      </c>
      <c r="H525" s="0" t="n">
        <v>0.8</v>
      </c>
      <c r="I525" s="0" t="n">
        <v>54486</v>
      </c>
      <c r="J525" s="95" t="n">
        <f aca="false">(F525+E525*$G$3)*(H525) / I525</f>
        <v>1.31347905111684</v>
      </c>
      <c r="K525" s="0" t="n">
        <f aca="false">E525/I525*1000</f>
        <v>0.631344495555754</v>
      </c>
      <c r="L525" s="86" t="n">
        <v>448.375021847285</v>
      </c>
      <c r="M525" s="86" t="n">
        <v>0.645</v>
      </c>
      <c r="N525" s="0" t="n">
        <v>1893</v>
      </c>
      <c r="O525" s="87" t="n">
        <f aca="false">SUM($L525:$N525)</f>
        <v>2342.02002184729</v>
      </c>
      <c r="P525" s="62" t="n">
        <v>118</v>
      </c>
      <c r="Q525" s="0" t="n">
        <f aca="false">P525*120</f>
        <v>14160</v>
      </c>
      <c r="R525" s="0" t="n">
        <v>21</v>
      </c>
      <c r="S525" s="0" t="n">
        <v>195</v>
      </c>
      <c r="T525" s="87" t="n">
        <f aca="false">((3.5 * R525 + 2.4 * S525 - 7) * 10)/1000</f>
        <v>5.345</v>
      </c>
      <c r="V525" s="0" t="n">
        <f aca="false">W525/8</f>
        <v>0.9625</v>
      </c>
      <c r="W525" s="0" t="n">
        <v>7.7</v>
      </c>
      <c r="X525" s="91" t="n">
        <f aca="false">E525/50</f>
        <v>0.687988723697017</v>
      </c>
      <c r="Y525" s="0" t="n">
        <v>0.864</v>
      </c>
      <c r="Z525" s="86" t="n">
        <v>8</v>
      </c>
      <c r="AA525" s="0" t="n">
        <v>62</v>
      </c>
      <c r="AB525" s="0" t="n">
        <v>23</v>
      </c>
    </row>
    <row r="526" customFormat="false" ht="15" hidden="false" customHeight="false" outlineLevel="0" collapsed="false">
      <c r="A526" s="14" t="n">
        <v>524</v>
      </c>
      <c r="B526" s="86" t="n">
        <v>7.27272727272727</v>
      </c>
      <c r="D526" s="0" t="n">
        <v>101</v>
      </c>
      <c r="E526" s="91" t="n">
        <v>44.7060906515581</v>
      </c>
      <c r="F526" s="0" t="n">
        <v>82258</v>
      </c>
      <c r="H526" s="0" t="n">
        <v>0.5</v>
      </c>
      <c r="I526" s="0" t="n">
        <v>63513</v>
      </c>
      <c r="J526" s="95" t="n">
        <f aca="false">(F526+E526*$G$3)*(H526) / I526</f>
        <v>0.788345978466009</v>
      </c>
      <c r="K526" s="0" t="n">
        <f aca="false">E526/I526*1000</f>
        <v>0.703888820423505</v>
      </c>
      <c r="L526" s="86" t="n">
        <v>458.964945085752</v>
      </c>
      <c r="M526" s="86" t="n">
        <v>0.645</v>
      </c>
      <c r="N526" s="0" t="n">
        <v>408</v>
      </c>
      <c r="O526" s="87" t="n">
        <f aca="false">SUM($L526:$N526)</f>
        <v>867.609945085752</v>
      </c>
      <c r="P526" s="62" t="n">
        <v>119</v>
      </c>
      <c r="Q526" s="0" t="n">
        <f aca="false">P526*120</f>
        <v>14280</v>
      </c>
      <c r="R526" s="0" t="n">
        <v>19</v>
      </c>
      <c r="S526" s="0" t="n">
        <v>188</v>
      </c>
      <c r="T526" s="87" t="n">
        <f aca="false">((3.5 * R526 + 2.4 * S526 - 7) * 10)/1000</f>
        <v>5.107</v>
      </c>
      <c r="V526" s="0" t="n">
        <f aca="false">W526/8</f>
        <v>0.4375</v>
      </c>
      <c r="W526" s="0" t="n">
        <v>3.5</v>
      </c>
      <c r="X526" s="91" t="n">
        <f aca="false">E526/50</f>
        <v>0.894121813031161</v>
      </c>
      <c r="Y526" s="0" t="n">
        <v>0.376</v>
      </c>
      <c r="Z526" s="86" t="n">
        <v>7.27272727272727</v>
      </c>
      <c r="AA526" s="0" t="n">
        <v>55</v>
      </c>
      <c r="AB526" s="0" t="n">
        <v>19</v>
      </c>
    </row>
    <row r="527" customFormat="false" ht="15" hidden="false" customHeight="false" outlineLevel="0" collapsed="false">
      <c r="A527" s="14" t="n">
        <v>525</v>
      </c>
      <c r="B527" s="86" t="n">
        <v>8.88888888888889</v>
      </c>
      <c r="D527" s="0" t="n">
        <v>64</v>
      </c>
      <c r="E527" s="91" t="n">
        <v>19.8708395429707</v>
      </c>
      <c r="F527" s="0" t="n">
        <v>83127</v>
      </c>
      <c r="H527" s="0" t="n">
        <v>0.5</v>
      </c>
      <c r="I527" s="0" t="n">
        <v>54891</v>
      </c>
      <c r="J527" s="95" t="n">
        <f aca="false">(F527+E527*$G$3)*(H527) / I527</f>
        <v>0.829601718106687</v>
      </c>
      <c r="K527" s="0" t="n">
        <f aca="false">E527/I527*1000</f>
        <v>0.362005420614868</v>
      </c>
      <c r="L527" s="86" t="n">
        <v>530.387521131805</v>
      </c>
      <c r="M527" s="86" t="n">
        <v>0.645</v>
      </c>
      <c r="N527" s="0" t="n">
        <v>344</v>
      </c>
      <c r="O527" s="87" t="n">
        <f aca="false">SUM($L527:$N527)</f>
        <v>875.032521131805</v>
      </c>
      <c r="P527" s="62" t="n">
        <v>124</v>
      </c>
      <c r="Q527" s="0" t="n">
        <f aca="false">P527*120</f>
        <v>14880</v>
      </c>
      <c r="R527" s="0" t="n">
        <v>21</v>
      </c>
      <c r="S527" s="0" t="n">
        <v>169</v>
      </c>
      <c r="T527" s="87" t="n">
        <f aca="false">((3.5 * R527 + 2.4 * S527 - 7) * 10)/1000</f>
        <v>4.721</v>
      </c>
      <c r="V527" s="0" t="n">
        <f aca="false">W527/8</f>
        <v>0.5625</v>
      </c>
      <c r="W527" s="0" t="n">
        <v>4.5</v>
      </c>
      <c r="X527" s="91" t="n">
        <f aca="false">E527/50</f>
        <v>0.397416790859414</v>
      </c>
      <c r="Y527" s="0" t="n">
        <v>1.14</v>
      </c>
      <c r="Z527" s="86" t="n">
        <v>8.88888888888889</v>
      </c>
      <c r="AA527" s="0" t="n">
        <v>58</v>
      </c>
      <c r="AB527" s="0" t="n">
        <v>16</v>
      </c>
    </row>
    <row r="528" customFormat="false" ht="15" hidden="false" customHeight="false" outlineLevel="0" collapsed="false">
      <c r="A528" s="14" t="n">
        <v>526</v>
      </c>
      <c r="B528" s="86" t="n">
        <v>1.66666666666667</v>
      </c>
      <c r="D528" s="0" t="n">
        <v>69</v>
      </c>
      <c r="E528" s="91" t="n">
        <v>420.731707317073</v>
      </c>
      <c r="F528" s="0" t="n">
        <v>77292</v>
      </c>
      <c r="H528" s="0" t="n">
        <v>0.5</v>
      </c>
      <c r="I528" s="0" t="n">
        <v>41394</v>
      </c>
      <c r="J528" s="95" t="n">
        <f aca="false">(F528+E528*$G$3)*(H528) / I528</f>
        <v>2.9664285032472</v>
      </c>
      <c r="K528" s="0" t="n">
        <f aca="false">E528/I528*1000</f>
        <v>10.1640746803178</v>
      </c>
      <c r="L528" s="86" t="n">
        <v>265.171852457218</v>
      </c>
      <c r="M528" s="86" t="n">
        <v>0.645</v>
      </c>
      <c r="N528" s="0" t="n">
        <v>363</v>
      </c>
      <c r="O528" s="87" t="n">
        <f aca="false">SUM($L528:$N528)</f>
        <v>628.816852457218</v>
      </c>
      <c r="P528" s="62" t="n">
        <v>119</v>
      </c>
      <c r="Q528" s="0" t="n">
        <f aca="false">P528*120</f>
        <v>14280</v>
      </c>
      <c r="R528" s="0" t="n">
        <v>18</v>
      </c>
      <c r="S528" s="0" t="n">
        <v>186</v>
      </c>
      <c r="T528" s="87" t="n">
        <f aca="false">((3.5 * R528 + 2.4 * S528 - 7) * 10)/1000</f>
        <v>5.024</v>
      </c>
      <c r="V528" s="0" t="n">
        <f aca="false">W528/8</f>
        <v>0.9875</v>
      </c>
      <c r="W528" s="0" t="n">
        <v>7.9</v>
      </c>
      <c r="X528" s="91" t="n">
        <f aca="false">E528/50</f>
        <v>8.41463414634147</v>
      </c>
      <c r="Y528" s="0" t="n">
        <v>0.6</v>
      </c>
      <c r="Z528" s="86" t="n">
        <v>1.66666666666667</v>
      </c>
      <c r="AA528" s="0" t="n">
        <v>43</v>
      </c>
      <c r="AB528" s="0" t="n">
        <v>22</v>
      </c>
    </row>
    <row r="529" customFormat="false" ht="15" hidden="false" customHeight="false" outlineLevel="0" collapsed="false">
      <c r="A529" s="14" t="n">
        <v>527</v>
      </c>
      <c r="B529" s="86" t="n">
        <v>2.88461538461538</v>
      </c>
      <c r="D529" s="0" t="n">
        <v>49</v>
      </c>
      <c r="E529" s="91" t="n">
        <v>64.7463002114165</v>
      </c>
      <c r="F529" s="0" t="n">
        <v>75777</v>
      </c>
      <c r="H529" s="0" t="n">
        <v>0.5</v>
      </c>
      <c r="I529" s="0" t="n">
        <v>64045</v>
      </c>
      <c r="J529" s="95" t="n">
        <f aca="false">(F529+E529*$G$3)*(H529) / I529</f>
        <v>0.793781872781377</v>
      </c>
      <c r="K529" s="0" t="n">
        <f aca="false">E529/I529*1000</f>
        <v>1.01095011650272</v>
      </c>
      <c r="L529" s="86" t="n">
        <v>1282.27497109827</v>
      </c>
      <c r="M529" s="86" t="n">
        <v>0.645</v>
      </c>
      <c r="N529" s="0" t="n">
        <v>235</v>
      </c>
      <c r="O529" s="87" t="n">
        <f aca="false">SUM($L529:$N529)</f>
        <v>1517.91997109827</v>
      </c>
      <c r="P529" s="62" t="n">
        <v>120</v>
      </c>
      <c r="Q529" s="0" t="n">
        <f aca="false">P529*120</f>
        <v>14400</v>
      </c>
      <c r="R529" s="0" t="n">
        <v>19</v>
      </c>
      <c r="S529" s="0" t="n">
        <v>197</v>
      </c>
      <c r="T529" s="87" t="n">
        <f aca="false">((3.5 * R529 + 2.4 * S529 - 7) * 10)/1000</f>
        <v>5.323</v>
      </c>
      <c r="V529" s="0" t="n">
        <f aca="false">W529/8</f>
        <v>0.4875</v>
      </c>
      <c r="W529" s="0" t="n">
        <v>3.9</v>
      </c>
      <c r="X529" s="91" t="n">
        <f aca="false">E529/50</f>
        <v>1.29492600422833</v>
      </c>
      <c r="Y529" s="0" t="n">
        <v>0.64</v>
      </c>
      <c r="Z529" s="86" t="n">
        <v>2.88461538461538</v>
      </c>
      <c r="AA529" s="0" t="n">
        <v>47</v>
      </c>
      <c r="AB529" s="0" t="n">
        <v>15</v>
      </c>
    </row>
    <row r="530" customFormat="false" ht="15" hidden="false" customHeight="false" outlineLevel="0" collapsed="false">
      <c r="A530" s="14" t="n">
        <v>528</v>
      </c>
      <c r="B530" s="86" t="n">
        <v>10</v>
      </c>
      <c r="D530" s="0" t="n">
        <v>49</v>
      </c>
      <c r="E530" s="91" t="n">
        <v>12.006508017407</v>
      </c>
      <c r="F530" s="0" t="n">
        <v>83017</v>
      </c>
      <c r="H530" s="0" t="n">
        <v>0.5</v>
      </c>
      <c r="I530" s="0" t="n">
        <v>54494</v>
      </c>
      <c r="J530" s="95" t="n">
        <f aca="false">(F530+E530*$G$3)*(H530) / I530</f>
        <v>0.80577314206117</v>
      </c>
      <c r="K530" s="0" t="n">
        <f aca="false">E530/I530*1000</f>
        <v>0.22032715560258</v>
      </c>
      <c r="L530" s="86" t="n">
        <v>790.661810139573</v>
      </c>
      <c r="M530" s="86" t="n">
        <v>0.645</v>
      </c>
      <c r="N530" s="0" t="n">
        <v>1893</v>
      </c>
      <c r="O530" s="87" t="n">
        <f aca="false">SUM($L530:$N530)</f>
        <v>2684.30681013957</v>
      </c>
      <c r="P530" s="62" t="n">
        <v>124</v>
      </c>
      <c r="Q530" s="0" t="n">
        <f aca="false">P530*120</f>
        <v>14880</v>
      </c>
      <c r="R530" s="0" t="n">
        <v>22</v>
      </c>
      <c r="S530" s="0" t="n">
        <v>175</v>
      </c>
      <c r="T530" s="87" t="n">
        <f aca="false">((3.5 * R530 + 2.4 * S530 - 7) * 10)/1000</f>
        <v>4.9</v>
      </c>
      <c r="V530" s="0" t="n">
        <f aca="false">W530/8</f>
        <v>0.4875</v>
      </c>
      <c r="W530" s="0" t="n">
        <v>3.9</v>
      </c>
      <c r="X530" s="91" t="n">
        <f aca="false">E530/50</f>
        <v>0.24013016034814</v>
      </c>
      <c r="Y530" s="0" t="n">
        <v>0.364</v>
      </c>
      <c r="Z530" s="86" t="n">
        <v>10</v>
      </c>
      <c r="AA530" s="0" t="n">
        <v>62</v>
      </c>
      <c r="AB530" s="0" t="n">
        <v>23</v>
      </c>
    </row>
    <row r="531" customFormat="false" ht="15" hidden="false" customHeight="false" outlineLevel="0" collapsed="false">
      <c r="A531" s="14" t="n">
        <v>529</v>
      </c>
      <c r="B531" s="86" t="n">
        <v>1.83333333333333</v>
      </c>
      <c r="D531" s="0" t="n">
        <v>14</v>
      </c>
      <c r="E531" s="91" t="n">
        <v>26.4650283553875</v>
      </c>
      <c r="F531" s="0" t="n">
        <v>82658</v>
      </c>
      <c r="H531" s="0" t="n">
        <v>0.5</v>
      </c>
      <c r="I531" s="0" t="n">
        <v>45903</v>
      </c>
      <c r="J531" s="95" t="n">
        <f aca="false">(F531+E531*$G$3)*(H531) / I531</f>
        <v>1.01566358780641</v>
      </c>
      <c r="K531" s="0" t="n">
        <f aca="false">E531/I531*1000</f>
        <v>0.576542455948141</v>
      </c>
      <c r="L531" s="86" t="n">
        <v>794.933237572318</v>
      </c>
      <c r="M531" s="86" t="n">
        <v>0.645</v>
      </c>
      <c r="N531" s="0" t="n">
        <v>447</v>
      </c>
      <c r="O531" s="87" t="n">
        <f aca="false">SUM($L531:$N531)</f>
        <v>1242.57823757232</v>
      </c>
      <c r="P531" s="62" t="n">
        <v>122</v>
      </c>
      <c r="Q531" s="0" t="n">
        <f aca="false">P531*120</f>
        <v>14640</v>
      </c>
      <c r="R531" s="0" t="n">
        <v>17</v>
      </c>
      <c r="S531" s="0" t="n">
        <v>175</v>
      </c>
      <c r="T531" s="87" t="n">
        <f aca="false">((3.5 * R531 + 2.4 * S531 - 7) * 10)/1000</f>
        <v>4.725</v>
      </c>
      <c r="V531" s="0" t="n">
        <f aca="false">W531/8</f>
        <v>0.7</v>
      </c>
      <c r="W531" s="0" t="n">
        <v>5.6</v>
      </c>
      <c r="X531" s="91" t="n">
        <f aca="false">E531/50</f>
        <v>0.52930056710775</v>
      </c>
      <c r="Y531" s="0" t="n">
        <v>0.525</v>
      </c>
      <c r="Z531" s="86" t="n">
        <v>1.83333333333333</v>
      </c>
      <c r="AA531" s="0" t="n">
        <v>55</v>
      </c>
      <c r="AB531" s="0" t="n">
        <v>15</v>
      </c>
    </row>
    <row r="532" customFormat="false" ht="15" hidden="false" customHeight="false" outlineLevel="0" collapsed="false">
      <c r="A532" s="14" t="n">
        <v>530</v>
      </c>
      <c r="B532" s="86" t="n">
        <v>9.64285714285714</v>
      </c>
      <c r="D532" s="0" t="n">
        <v>82</v>
      </c>
      <c r="E532" s="91" t="n">
        <v>27.5468211976148</v>
      </c>
      <c r="F532" s="0" t="n">
        <v>80161</v>
      </c>
      <c r="H532" s="0" t="n">
        <v>0.6</v>
      </c>
      <c r="I532" s="0" t="n">
        <v>46243</v>
      </c>
      <c r="J532" s="95" t="n">
        <f aca="false">(F532+E532*$G$3)*(H532) / I532</f>
        <v>1.18305120964097</v>
      </c>
      <c r="K532" s="0" t="n">
        <f aca="false">E532/I532*1000</f>
        <v>0.595697104375037</v>
      </c>
      <c r="L532" s="86" t="n">
        <v>414.938486997636</v>
      </c>
      <c r="M532" s="86" t="n">
        <v>0.645</v>
      </c>
      <c r="N532" s="0" t="n">
        <v>1893</v>
      </c>
      <c r="O532" s="87" t="n">
        <f aca="false">SUM($L532:$N532)</f>
        <v>2308.58348699764</v>
      </c>
      <c r="P532" s="62" t="n">
        <v>123</v>
      </c>
      <c r="Q532" s="0" t="n">
        <f aca="false">P532*120</f>
        <v>14760</v>
      </c>
      <c r="R532" s="0" t="n">
        <v>16</v>
      </c>
      <c r="S532" s="0" t="n">
        <v>200</v>
      </c>
      <c r="T532" s="87" t="n">
        <f aca="false">((3.5 * R532 + 2.4 * S532 - 7) * 10)/1000</f>
        <v>5.29</v>
      </c>
      <c r="V532" s="0" t="n">
        <f aca="false">W532/8</f>
        <v>0.7375</v>
      </c>
      <c r="W532" s="0" t="n">
        <v>5.9</v>
      </c>
      <c r="X532" s="91" t="n">
        <f aca="false">E532/50</f>
        <v>0.550936423952297</v>
      </c>
      <c r="Y532" s="0" t="n">
        <v>0.825</v>
      </c>
      <c r="Z532" s="86" t="n">
        <v>9.64285714285714</v>
      </c>
      <c r="AA532" s="0" t="n">
        <v>45</v>
      </c>
      <c r="AB532" s="0" t="n">
        <v>15</v>
      </c>
    </row>
    <row r="533" customFormat="false" ht="15" hidden="false" customHeight="false" outlineLevel="0" collapsed="false">
      <c r="A533" s="14" t="n">
        <v>531</v>
      </c>
      <c r="B533" s="86" t="n">
        <v>8.75</v>
      </c>
      <c r="D533" s="0" t="n">
        <v>27</v>
      </c>
      <c r="E533" s="91" t="n">
        <v>9.85113835376532</v>
      </c>
      <c r="F533" s="0" t="n">
        <v>80517</v>
      </c>
      <c r="H533" s="0" t="n">
        <v>0.5</v>
      </c>
      <c r="I533" s="0" t="n">
        <v>53490</v>
      </c>
      <c r="J533" s="95" t="n">
        <f aca="false">(F533+E533*$G$3)*(H533) / I533</f>
        <v>0.789469576944346</v>
      </c>
      <c r="K533" s="0" t="n">
        <f aca="false">E533/I533*1000</f>
        <v>0.18416785107058</v>
      </c>
      <c r="L533" s="86" t="n">
        <v>349.182165137034</v>
      </c>
      <c r="M533" s="86" t="n">
        <v>0.645</v>
      </c>
      <c r="N533" s="0" t="n">
        <v>88</v>
      </c>
      <c r="O533" s="87" t="n">
        <f aca="false">SUM($L533:$N533)</f>
        <v>437.827165137034</v>
      </c>
      <c r="P533" s="62" t="n">
        <v>119</v>
      </c>
      <c r="Q533" s="0" t="n">
        <f aca="false">P533*120</f>
        <v>14280</v>
      </c>
      <c r="R533" s="0" t="n">
        <v>17</v>
      </c>
      <c r="S533" s="0" t="n">
        <v>177</v>
      </c>
      <c r="T533" s="87" t="n">
        <f aca="false">((3.5 * R533 + 2.4 * S533 - 7) * 10)/1000</f>
        <v>4.773</v>
      </c>
      <c r="V533" s="0" t="n">
        <f aca="false">W533/8</f>
        <v>0.6375</v>
      </c>
      <c r="W533" s="0" t="n">
        <v>5.1</v>
      </c>
      <c r="X533" s="91" t="n">
        <f aca="false">E533/50</f>
        <v>0.197022767075306</v>
      </c>
      <c r="Y533" s="0" t="n">
        <v>0.774</v>
      </c>
      <c r="Z533" s="86" t="n">
        <v>8.75</v>
      </c>
      <c r="AA533" s="0" t="n">
        <v>40</v>
      </c>
      <c r="AB533" s="0" t="n">
        <v>19</v>
      </c>
    </row>
    <row r="534" customFormat="false" ht="15" hidden="false" customHeight="false" outlineLevel="0" collapsed="false">
      <c r="A534" s="14" t="n">
        <v>532</v>
      </c>
      <c r="B534" s="86" t="n">
        <v>5</v>
      </c>
      <c r="D534" s="0" t="n">
        <v>54</v>
      </c>
      <c r="E534" s="91" t="n">
        <v>37.0309414088216</v>
      </c>
      <c r="F534" s="0" t="n">
        <v>76400</v>
      </c>
      <c r="H534" s="0" t="n">
        <v>0.6</v>
      </c>
      <c r="I534" s="0" t="n">
        <v>60659</v>
      </c>
      <c r="J534" s="95" t="n">
        <f aca="false">(F534+E534*$G$3)*(H534) / I534</f>
        <v>0.902214443662394</v>
      </c>
      <c r="K534" s="0" t="n">
        <f aca="false">E534/I534*1000</f>
        <v>0.610477281340305</v>
      </c>
      <c r="L534" s="86" t="n">
        <v>113.013502661934</v>
      </c>
      <c r="M534" s="86" t="n">
        <v>0.645</v>
      </c>
      <c r="N534" s="0" t="n">
        <v>255</v>
      </c>
      <c r="O534" s="87" t="n">
        <f aca="false">SUM($L534:$N534)</f>
        <v>368.658502661934</v>
      </c>
      <c r="P534" s="62" t="n">
        <v>111</v>
      </c>
      <c r="Q534" s="0" t="n">
        <f aca="false">P534*120</f>
        <v>13320</v>
      </c>
      <c r="R534" s="0" t="n">
        <v>20</v>
      </c>
      <c r="S534" s="0" t="n">
        <v>183</v>
      </c>
      <c r="T534" s="87" t="n">
        <f aca="false">((3.5 * R534 + 2.4 * S534 - 7) * 10)/1000</f>
        <v>5.022</v>
      </c>
      <c r="V534" s="0" t="n">
        <f aca="false">W534/8</f>
        <v>0.9125</v>
      </c>
      <c r="W534" s="0" t="n">
        <v>7.3</v>
      </c>
      <c r="X534" s="91" t="n">
        <f aca="false">E534/50</f>
        <v>0.740618828176432</v>
      </c>
      <c r="Y534" s="0" t="n">
        <v>0.432</v>
      </c>
      <c r="Z534" s="86" t="n">
        <v>5</v>
      </c>
      <c r="AA534" s="0" t="n">
        <v>51</v>
      </c>
      <c r="AB534" s="0" t="n">
        <v>15</v>
      </c>
    </row>
    <row r="535" customFormat="false" ht="15" hidden="false" customHeight="false" outlineLevel="0" collapsed="false">
      <c r="A535" s="14" t="n">
        <v>533</v>
      </c>
      <c r="B535" s="86" t="n">
        <v>11.2</v>
      </c>
      <c r="D535" s="0" t="n">
        <v>84</v>
      </c>
      <c r="E535" s="91" t="n">
        <v>30.5210377152823</v>
      </c>
      <c r="F535" s="0" t="n">
        <v>82956</v>
      </c>
      <c r="H535" s="0" t="n">
        <v>0.8</v>
      </c>
      <c r="I535" s="0" t="n">
        <v>48830</v>
      </c>
      <c r="J535" s="95" t="n">
        <f aca="false">(F535+E535*$G$3)*(H535) / I535</f>
        <v>1.55911390679685</v>
      </c>
      <c r="K535" s="0" t="n">
        <f aca="false">E535/I535*1000</f>
        <v>0.625046850609918</v>
      </c>
      <c r="L535" s="86" t="n">
        <v>726.176166021605</v>
      </c>
      <c r="M535" s="86" t="n">
        <v>0.645</v>
      </c>
      <c r="N535" s="0" t="n">
        <v>88</v>
      </c>
      <c r="O535" s="87" t="n">
        <f aca="false">SUM($L535:$N535)</f>
        <v>814.821166021605</v>
      </c>
      <c r="P535" s="62" t="n">
        <v>121</v>
      </c>
      <c r="Q535" s="0" t="n">
        <f aca="false">P535*120</f>
        <v>14520</v>
      </c>
      <c r="R535" s="0" t="n">
        <v>17</v>
      </c>
      <c r="S535" s="0" t="n">
        <v>182</v>
      </c>
      <c r="T535" s="87" t="n">
        <f aca="false">((3.5 * R535 + 2.4 * S535 - 7) * 10)/1000</f>
        <v>4.893</v>
      </c>
      <c r="V535" s="0" t="n">
        <f aca="false">W535/8</f>
        <v>0.8875</v>
      </c>
      <c r="W535" s="0" t="n">
        <v>7.1</v>
      </c>
      <c r="X535" s="91" t="n">
        <f aca="false">E535/50</f>
        <v>0.610420754305646</v>
      </c>
      <c r="Y535" s="0" t="n">
        <v>0.72</v>
      </c>
      <c r="Z535" s="86" t="n">
        <v>11.2</v>
      </c>
      <c r="AA535" s="0" t="n">
        <v>53</v>
      </c>
      <c r="AB535" s="0" t="n">
        <v>25</v>
      </c>
    </row>
    <row r="536" customFormat="false" ht="15" hidden="false" customHeight="false" outlineLevel="0" collapsed="false">
      <c r="A536" s="14" t="n">
        <v>534</v>
      </c>
      <c r="B536" s="86" t="n">
        <v>7.66666666666667</v>
      </c>
      <c r="D536" s="0" t="n">
        <v>-14</v>
      </c>
      <c r="E536" s="91" t="n">
        <v>-11.2305470880796</v>
      </c>
      <c r="F536" s="0" t="n">
        <v>76436</v>
      </c>
      <c r="H536" s="0" t="n">
        <v>0.8</v>
      </c>
      <c r="I536" s="0" t="n">
        <v>47120</v>
      </c>
      <c r="J536" s="95" t="n">
        <f aca="false">(F536+E536*$G$3)*(H536) / I536</f>
        <v>1.22145638649861</v>
      </c>
      <c r="K536" s="0" t="n">
        <f aca="false">E536/I536*1000</f>
        <v>-0.238339284551774</v>
      </c>
      <c r="L536" s="86" t="n">
        <v>197.603707883225</v>
      </c>
      <c r="M536" s="86" t="n">
        <v>0.645</v>
      </c>
      <c r="N536" s="0" t="n">
        <v>486</v>
      </c>
      <c r="O536" s="87" t="n">
        <f aca="false">SUM($L536:$N536)</f>
        <v>684.248707883225</v>
      </c>
      <c r="P536" s="62" t="n">
        <v>119</v>
      </c>
      <c r="Q536" s="0" t="n">
        <f aca="false">P536*120</f>
        <v>14280</v>
      </c>
      <c r="R536" s="0" t="n">
        <v>21</v>
      </c>
      <c r="S536" s="0" t="n">
        <v>175</v>
      </c>
      <c r="T536" s="87" t="n">
        <f aca="false">((3.5 * R536 + 2.4 * S536 - 7) * 10)/1000</f>
        <v>4.865</v>
      </c>
      <c r="V536" s="0" t="n">
        <f aca="false">W536/8</f>
        <v>0.8875</v>
      </c>
      <c r="W536" s="0" t="n">
        <v>7.1</v>
      </c>
      <c r="X536" s="91" t="n">
        <f aca="false">E536/50</f>
        <v>-0.224610941761592</v>
      </c>
      <c r="Y536" s="0" t="n">
        <v>0.945</v>
      </c>
      <c r="Z536" s="86" t="n">
        <v>7.66666666666667</v>
      </c>
      <c r="AA536" s="0" t="n">
        <v>62</v>
      </c>
      <c r="AB536" s="0" t="n">
        <v>19</v>
      </c>
    </row>
    <row r="537" customFormat="false" ht="15" hidden="false" customHeight="false" outlineLevel="0" collapsed="false">
      <c r="A537" s="14" t="n">
        <v>535</v>
      </c>
      <c r="B537" s="86" t="n">
        <v>3.96666666666667</v>
      </c>
      <c r="D537" s="0" t="n">
        <v>33</v>
      </c>
      <c r="E537" s="91" t="n">
        <v>68.1818181818182</v>
      </c>
      <c r="F537" s="0" t="n">
        <v>78499</v>
      </c>
      <c r="H537" s="0" t="n">
        <v>0.7</v>
      </c>
      <c r="I537" s="0" t="n">
        <v>56692</v>
      </c>
      <c r="J537" s="95" t="n">
        <f aca="false">(F537+E537*$G$3)*(H537) / I537</f>
        <v>1.30600806270566</v>
      </c>
      <c r="K537" s="0" t="n">
        <f aca="false">E537/I537*1000</f>
        <v>1.20267089151588</v>
      </c>
      <c r="L537" s="86" t="n">
        <v>132.451286916712</v>
      </c>
      <c r="M537" s="86" t="n">
        <v>0.645</v>
      </c>
      <c r="N537" s="0" t="n">
        <v>274</v>
      </c>
      <c r="O537" s="87" t="n">
        <f aca="false">SUM($L537:$N537)</f>
        <v>407.096286916712</v>
      </c>
      <c r="P537" s="62" t="n">
        <v>117</v>
      </c>
      <c r="Q537" s="0" t="n">
        <f aca="false">P537*120</f>
        <v>14040</v>
      </c>
      <c r="R537" s="0" t="n">
        <v>17</v>
      </c>
      <c r="S537" s="0" t="n">
        <v>172</v>
      </c>
      <c r="T537" s="87" t="n">
        <f aca="false">((3.5 * R537 + 2.4 * S537 - 7) * 10)/1000</f>
        <v>4.653</v>
      </c>
      <c r="V537" s="0" t="n">
        <f aca="false">W537/8</f>
        <v>0.8375</v>
      </c>
      <c r="W537" s="0" t="n">
        <v>6.7</v>
      </c>
      <c r="X537" s="91" t="n">
        <f aca="false">E537/50</f>
        <v>1.36363636363636</v>
      </c>
      <c r="Y537" s="0" t="n">
        <v>1.095</v>
      </c>
      <c r="Z537" s="86" t="n">
        <v>3.96666666666667</v>
      </c>
      <c r="AA537" s="0" t="n">
        <v>45</v>
      </c>
      <c r="AB537" s="0" t="n">
        <v>21</v>
      </c>
    </row>
    <row r="538" customFormat="false" ht="15" hidden="false" customHeight="false" outlineLevel="0" collapsed="false">
      <c r="A538" s="14" t="n">
        <v>536</v>
      </c>
      <c r="B538" s="86" t="n">
        <v>24.8</v>
      </c>
      <c r="D538" s="0" t="n">
        <v>46</v>
      </c>
      <c r="E538" s="91" t="n">
        <v>11.0272084382117</v>
      </c>
      <c r="F538" s="0" t="n">
        <v>75431</v>
      </c>
      <c r="H538" s="0" t="n">
        <v>0.8</v>
      </c>
      <c r="I538" s="0" t="n">
        <v>49740</v>
      </c>
      <c r="J538" s="95" t="n">
        <f aca="false">(F538+E538*$G$3)*(H538) / I538</f>
        <v>1.28414770205524</v>
      </c>
      <c r="K538" s="0" t="n">
        <f aca="false">E538/I538*1000</f>
        <v>0.221696993128502</v>
      </c>
      <c r="L538" s="86" t="n">
        <v>1134.93642593118</v>
      </c>
      <c r="M538" s="86" t="n">
        <v>0.645</v>
      </c>
      <c r="N538" s="0" t="n">
        <v>419</v>
      </c>
      <c r="O538" s="87" t="n">
        <f aca="false">SUM($L538:$N538)</f>
        <v>1554.58142593118</v>
      </c>
      <c r="P538" s="62" t="n">
        <v>112</v>
      </c>
      <c r="Q538" s="0" t="n">
        <f aca="false">P538*120</f>
        <v>13440</v>
      </c>
      <c r="R538" s="0" t="n">
        <v>20</v>
      </c>
      <c r="S538" s="0" t="n">
        <v>194</v>
      </c>
      <c r="T538" s="87" t="n">
        <f aca="false">((3.5 * R538 + 2.4 * S538 - 7) * 10)/1000</f>
        <v>5.286</v>
      </c>
      <c r="V538" s="0" t="n">
        <f aca="false">W538/8</f>
        <v>0.45</v>
      </c>
      <c r="W538" s="0" t="n">
        <v>3.6</v>
      </c>
      <c r="X538" s="91" t="n">
        <f aca="false">E538/50</f>
        <v>0.220544168764233</v>
      </c>
      <c r="Y538" s="0" t="n">
        <v>1.05</v>
      </c>
      <c r="Z538" s="86" t="n">
        <v>24.8</v>
      </c>
      <c r="AA538" s="0" t="n">
        <v>50</v>
      </c>
      <c r="AB538" s="0" t="n">
        <v>25</v>
      </c>
    </row>
    <row r="539" customFormat="false" ht="15" hidden="false" customHeight="false" outlineLevel="0" collapsed="false">
      <c r="A539" s="14" t="n">
        <v>537</v>
      </c>
      <c r="B539" s="86" t="n">
        <v>5.03703703703704</v>
      </c>
      <c r="D539" s="0" t="n">
        <v>42</v>
      </c>
      <c r="E539" s="91" t="n">
        <v>40.4172600946919</v>
      </c>
      <c r="F539" s="0" t="n">
        <v>81427</v>
      </c>
      <c r="H539" s="0" t="n">
        <v>0.8</v>
      </c>
      <c r="I539" s="0" t="n">
        <v>54555</v>
      </c>
      <c r="J539" s="95" t="n">
        <f aca="false">(F539+E539*$G$3)*(H539) / I539</f>
        <v>1.43112681203009</v>
      </c>
      <c r="K539" s="0" t="n">
        <f aca="false">E539/I539*1000</f>
        <v>0.740853452381851</v>
      </c>
      <c r="L539" s="86" t="n">
        <v>1177.6192687657</v>
      </c>
      <c r="M539" s="86" t="n">
        <v>0.645</v>
      </c>
      <c r="N539" s="0" t="n">
        <v>238</v>
      </c>
      <c r="O539" s="87" t="n">
        <f aca="false">SUM($L539:$N539)</f>
        <v>1416.2642687657</v>
      </c>
      <c r="P539" s="62" t="n">
        <v>119</v>
      </c>
      <c r="Q539" s="0" t="n">
        <f aca="false">P539*120</f>
        <v>14280</v>
      </c>
      <c r="R539" s="0" t="n">
        <v>18</v>
      </c>
      <c r="S539" s="0" t="n">
        <v>172</v>
      </c>
      <c r="T539" s="87" t="n">
        <f aca="false">((3.5 * R539 + 2.4 * S539 - 7) * 10)/1000</f>
        <v>4.688</v>
      </c>
      <c r="V539" s="0" t="n">
        <f aca="false">W539/8</f>
        <v>0.85</v>
      </c>
      <c r="W539" s="0" t="n">
        <v>6.8</v>
      </c>
      <c r="X539" s="91" t="n">
        <f aca="false">E539/50</f>
        <v>0.808345201893837</v>
      </c>
      <c r="Y539" s="0" t="n">
        <v>0.448</v>
      </c>
      <c r="Z539" s="86" t="n">
        <v>5.03703703703704</v>
      </c>
      <c r="AA539" s="0" t="n">
        <v>55</v>
      </c>
      <c r="AB539" s="0" t="n">
        <v>18</v>
      </c>
    </row>
    <row r="540" customFormat="false" ht="15" hidden="false" customHeight="false" outlineLevel="0" collapsed="false">
      <c r="A540" s="14" t="n">
        <v>538</v>
      </c>
      <c r="B540" s="86" t="n">
        <v>3.91304347826087</v>
      </c>
      <c r="D540" s="0" t="n">
        <v>5</v>
      </c>
      <c r="E540" s="91" t="n">
        <v>6.29263258576858</v>
      </c>
      <c r="F540" s="0" t="n">
        <v>78405</v>
      </c>
      <c r="H540" s="0" t="n">
        <v>0.6</v>
      </c>
      <c r="I540" s="0" t="n">
        <v>56979</v>
      </c>
      <c r="J540" s="95" t="n">
        <f aca="false">(F540+E540*$G$3)*(H540) / I540</f>
        <v>0.852125025370478</v>
      </c>
      <c r="K540" s="0" t="n">
        <f aca="false">E540/I540*1000</f>
        <v>0.11043775050051</v>
      </c>
      <c r="L540" s="86" t="n">
        <v>270.137142857143</v>
      </c>
      <c r="M540" s="86" t="n">
        <v>0.645</v>
      </c>
      <c r="N540" s="0" t="n">
        <v>65</v>
      </c>
      <c r="O540" s="87" t="n">
        <f aca="false">SUM($L540:$N540)</f>
        <v>335.782142857143</v>
      </c>
      <c r="P540" s="62" t="n">
        <v>125</v>
      </c>
      <c r="Q540" s="0" t="n">
        <f aca="false">P540*120</f>
        <v>15000</v>
      </c>
      <c r="R540" s="0" t="n">
        <v>20</v>
      </c>
      <c r="S540" s="0" t="n">
        <v>173</v>
      </c>
      <c r="T540" s="87" t="n">
        <f aca="false">((3.5 * R540 + 2.4 * S540 - 7) * 10)/1000</f>
        <v>4.782</v>
      </c>
      <c r="V540" s="0" t="n">
        <f aca="false">W540/8</f>
        <v>0.7125</v>
      </c>
      <c r="W540" s="0" t="n">
        <v>5.7</v>
      </c>
      <c r="X540" s="91" t="n">
        <f aca="false">E540/50</f>
        <v>0.125852651715372</v>
      </c>
      <c r="Y540" s="0" t="n">
        <v>0.531</v>
      </c>
      <c r="Z540" s="86" t="n">
        <v>3.91304347826087</v>
      </c>
      <c r="AA540" s="0" t="n">
        <v>60</v>
      </c>
      <c r="AB540" s="0" t="n">
        <v>15</v>
      </c>
    </row>
    <row r="541" customFormat="false" ht="15" hidden="false" customHeight="false" outlineLevel="0" collapsed="false">
      <c r="A541" s="14" t="n">
        <v>539</v>
      </c>
      <c r="B541" s="86" t="n">
        <v>1.60714285714286</v>
      </c>
      <c r="D541" s="0" t="n">
        <v>107</v>
      </c>
      <c r="E541" s="91" t="n">
        <v>515.66265060241</v>
      </c>
      <c r="F541" s="0" t="n">
        <v>75593</v>
      </c>
      <c r="H541" s="0" t="n">
        <v>0.5</v>
      </c>
      <c r="I541" s="0" t="n">
        <v>55982</v>
      </c>
      <c r="J541" s="95" t="n">
        <f aca="false">(F541+E541*$G$3)*(H541) / I541</f>
        <v>2.51739898754032</v>
      </c>
      <c r="K541" s="0" t="n">
        <f aca="false">E541/I541*1000</f>
        <v>9.21122236794701</v>
      </c>
      <c r="L541" s="86" t="n">
        <v>232.198220663862</v>
      </c>
      <c r="M541" s="86" t="n">
        <v>0.645</v>
      </c>
      <c r="N541" s="0" t="n">
        <v>1893</v>
      </c>
      <c r="O541" s="87" t="n">
        <f aca="false">SUM($L541:$N541)</f>
        <v>2125.84322066386</v>
      </c>
      <c r="P541" s="62" t="n">
        <v>116</v>
      </c>
      <c r="Q541" s="0" t="n">
        <f aca="false">P541*120</f>
        <v>13920</v>
      </c>
      <c r="R541" s="0" t="n">
        <v>19</v>
      </c>
      <c r="S541" s="0" t="n">
        <v>196</v>
      </c>
      <c r="T541" s="87" t="n">
        <f aca="false">((3.5 * R541 + 2.4 * S541 - 7) * 10)/1000</f>
        <v>5.299</v>
      </c>
      <c r="V541" s="0" t="n">
        <f aca="false">W541/8</f>
        <v>0.5625</v>
      </c>
      <c r="W541" s="0" t="n">
        <v>4.5</v>
      </c>
      <c r="X541" s="91" t="n">
        <f aca="false">E541/50</f>
        <v>10.3132530120482</v>
      </c>
      <c r="Y541" s="0" t="n">
        <v>0.65</v>
      </c>
      <c r="Z541" s="86" t="n">
        <v>1.60714285714286</v>
      </c>
      <c r="AA541" s="0" t="n">
        <v>61</v>
      </c>
      <c r="AB541" s="0" t="n">
        <v>25</v>
      </c>
    </row>
    <row r="542" customFormat="false" ht="15" hidden="false" customHeight="false" outlineLevel="0" collapsed="false">
      <c r="A542" s="14" t="n">
        <v>540</v>
      </c>
      <c r="B542" s="86" t="n">
        <v>2.85714285714286</v>
      </c>
      <c r="D542" s="0" t="n">
        <v>94</v>
      </c>
      <c r="E542" s="91" t="n">
        <v>829.802259887006</v>
      </c>
      <c r="F542" s="0" t="n">
        <v>77080</v>
      </c>
      <c r="H542" s="0" t="n">
        <v>0.8</v>
      </c>
      <c r="I542" s="0" t="n">
        <v>48881</v>
      </c>
      <c r="J542" s="95" t="n">
        <f aca="false">(F542+E542*$G$3)*(H542) / I542</f>
        <v>6.69382220420699</v>
      </c>
      <c r="K542" s="0" t="n">
        <f aca="false">E542/I542*1000</f>
        <v>16.9759673469652</v>
      </c>
      <c r="L542" s="86" t="n">
        <v>226.788232125367</v>
      </c>
      <c r="M542" s="86" t="n">
        <v>0.645</v>
      </c>
      <c r="N542" s="0" t="n">
        <v>249</v>
      </c>
      <c r="O542" s="87" t="n">
        <f aca="false">SUM($L542:$N542)</f>
        <v>476.433232125367</v>
      </c>
      <c r="P542" s="62" t="n">
        <v>118</v>
      </c>
      <c r="Q542" s="0" t="n">
        <f aca="false">P542*120</f>
        <v>14160</v>
      </c>
      <c r="R542" s="0" t="n">
        <v>22</v>
      </c>
      <c r="S542" s="0" t="n">
        <v>177</v>
      </c>
      <c r="T542" s="87" t="n">
        <f aca="false">((3.5 * R542 + 2.4 * S542 - 7) * 10)/1000</f>
        <v>4.948</v>
      </c>
      <c r="V542" s="0" t="n">
        <f aca="false">W542/8</f>
        <v>0.9625</v>
      </c>
      <c r="W542" s="0" t="n">
        <v>7.7</v>
      </c>
      <c r="X542" s="91" t="n">
        <f aca="false">E542/50</f>
        <v>16.5960451977401</v>
      </c>
      <c r="Y542" s="0" t="n">
        <v>0.882</v>
      </c>
      <c r="Z542" s="86" t="n">
        <v>2.85714285714286</v>
      </c>
      <c r="AA542" s="0" t="n">
        <v>44</v>
      </c>
      <c r="AB542" s="0" t="n">
        <v>18</v>
      </c>
    </row>
    <row r="543" customFormat="false" ht="15" hidden="false" customHeight="false" outlineLevel="0" collapsed="false">
      <c r="A543" s="14" t="n">
        <v>541</v>
      </c>
      <c r="B543" s="86" t="n">
        <v>4.84615384615385</v>
      </c>
      <c r="D543" s="0" t="n">
        <v>64</v>
      </c>
      <c r="E543" s="91" t="n">
        <v>51.4262756126959</v>
      </c>
      <c r="F543" s="0" t="n">
        <v>83190</v>
      </c>
      <c r="H543" s="0" t="n">
        <v>0.7</v>
      </c>
      <c r="I543" s="0" t="n">
        <v>56656</v>
      </c>
      <c r="J543" s="95" t="n">
        <f aca="false">(F543+E543*$G$3)*(H543) / I543</f>
        <v>1.28198879503592</v>
      </c>
      <c r="K543" s="0" t="n">
        <f aca="false">E543/I543*1000</f>
        <v>0.90769337074089</v>
      </c>
      <c r="L543" s="86" t="n">
        <v>666.791791192103</v>
      </c>
      <c r="M543" s="86" t="n">
        <v>0.645</v>
      </c>
      <c r="N543" s="0" t="n">
        <v>365</v>
      </c>
      <c r="O543" s="87" t="n">
        <f aca="false">SUM($L543:$N543)</f>
        <v>1032.4367911921</v>
      </c>
      <c r="P543" s="62" t="n">
        <v>113</v>
      </c>
      <c r="Q543" s="0" t="n">
        <f aca="false">P543*120</f>
        <v>13560</v>
      </c>
      <c r="R543" s="0" t="n">
        <v>20</v>
      </c>
      <c r="S543" s="0" t="n">
        <v>164</v>
      </c>
      <c r="T543" s="87" t="n">
        <f aca="false">((3.5 * R543 + 2.4 * S543 - 7) * 10)/1000</f>
        <v>4.566</v>
      </c>
      <c r="V543" s="0" t="n">
        <f aca="false">W543/8</f>
        <v>0.9625</v>
      </c>
      <c r="W543" s="0" t="n">
        <v>7.7</v>
      </c>
      <c r="X543" s="91" t="n">
        <f aca="false">E543/50</f>
        <v>1.02852551225392</v>
      </c>
      <c r="Y543" s="0" t="n">
        <v>0.49</v>
      </c>
      <c r="Z543" s="86" t="n">
        <v>4.84615384615385</v>
      </c>
      <c r="AA543" s="0" t="n">
        <v>44</v>
      </c>
      <c r="AB543" s="0" t="n">
        <v>22</v>
      </c>
    </row>
    <row r="544" customFormat="false" ht="15" hidden="false" customHeight="false" outlineLevel="0" collapsed="false">
      <c r="A544" s="14" t="n">
        <v>542</v>
      </c>
      <c r="B544" s="86" t="n">
        <v>12</v>
      </c>
      <c r="D544" s="0" t="n">
        <v>14</v>
      </c>
      <c r="E544" s="91" t="n">
        <v>4.24499696785931</v>
      </c>
      <c r="F544" s="0" t="n">
        <v>76058</v>
      </c>
      <c r="H544" s="0" t="n">
        <v>0.6</v>
      </c>
      <c r="I544" s="0" t="n">
        <v>63421</v>
      </c>
      <c r="J544" s="95" t="n">
        <f aca="false">(F544+E544*$G$3)*(H544) / I544</f>
        <v>0.735617528457234</v>
      </c>
      <c r="K544" s="0" t="n">
        <f aca="false">E544/I544*1000</f>
        <v>0.0669336176953897</v>
      </c>
      <c r="L544" s="86" t="n">
        <v>341.781761250954</v>
      </c>
      <c r="M544" s="86" t="n">
        <v>0.645</v>
      </c>
      <c r="N544" s="0" t="n">
        <v>1893</v>
      </c>
      <c r="O544" s="87" t="n">
        <f aca="false">SUM($L544:$N544)</f>
        <v>2235.42676125095</v>
      </c>
      <c r="P544" s="62" t="n">
        <v>119</v>
      </c>
      <c r="Q544" s="0" t="n">
        <f aca="false">P544*120</f>
        <v>14280</v>
      </c>
      <c r="R544" s="0" t="n">
        <v>20</v>
      </c>
      <c r="S544" s="0" t="n">
        <v>160</v>
      </c>
      <c r="T544" s="87" t="n">
        <f aca="false">((3.5 * R544 + 2.4 * S544 - 7) * 10)/1000</f>
        <v>4.47</v>
      </c>
      <c r="V544" s="0" t="n">
        <f aca="false">W544/8</f>
        <v>0.4625</v>
      </c>
      <c r="W544" s="0" t="n">
        <v>3.7</v>
      </c>
      <c r="X544" s="91" t="n">
        <f aca="false">E544/50</f>
        <v>0.0848999393571862</v>
      </c>
      <c r="Y544" s="0" t="n">
        <v>0.72</v>
      </c>
      <c r="Z544" s="86" t="n">
        <v>12</v>
      </c>
      <c r="AA544" s="0" t="n">
        <v>53</v>
      </c>
      <c r="AB544" s="0" t="n">
        <v>16</v>
      </c>
    </row>
    <row r="545" customFormat="false" ht="15" hidden="false" customHeight="false" outlineLevel="0" collapsed="false">
      <c r="A545" s="14" t="n">
        <v>543</v>
      </c>
      <c r="B545" s="86" t="n">
        <v>2.83333333333333</v>
      </c>
      <c r="D545" s="0" t="n">
        <v>39</v>
      </c>
      <c r="E545" s="91" t="n">
        <v>46.2479840622332</v>
      </c>
      <c r="F545" s="0" t="n">
        <v>75812</v>
      </c>
      <c r="H545" s="0" t="n">
        <v>0.5</v>
      </c>
      <c r="I545" s="0" t="n">
        <v>47796</v>
      </c>
      <c r="J545" s="95" t="n">
        <f aca="false">(F545+E545*$G$3)*(H545) / I545</f>
        <v>0.986601322546796</v>
      </c>
      <c r="K545" s="0" t="n">
        <f aca="false">E545/I545*1000</f>
        <v>0.967612019044129</v>
      </c>
      <c r="L545" s="86" t="n">
        <v>115.354233777596</v>
      </c>
      <c r="M545" s="86" t="n">
        <v>0.645</v>
      </c>
      <c r="N545" s="0" t="n">
        <v>230</v>
      </c>
      <c r="O545" s="87" t="n">
        <f aca="false">SUM($L545:$N545)</f>
        <v>345.999233777596</v>
      </c>
      <c r="P545" s="62" t="n">
        <v>114</v>
      </c>
      <c r="Q545" s="0" t="n">
        <f aca="false">P545*120</f>
        <v>13680</v>
      </c>
      <c r="R545" s="0" t="n">
        <v>18</v>
      </c>
      <c r="S545" s="0" t="n">
        <v>162</v>
      </c>
      <c r="T545" s="87" t="n">
        <f aca="false">((3.5 * R545 + 2.4 * S545 - 7) * 10)/1000</f>
        <v>4.448</v>
      </c>
      <c r="V545" s="0" t="n">
        <f aca="false">W545/8</f>
        <v>0.75</v>
      </c>
      <c r="W545" s="0" t="n">
        <v>6</v>
      </c>
      <c r="X545" s="91" t="n">
        <f aca="false">E545/50</f>
        <v>0.924959681244664</v>
      </c>
      <c r="Y545" s="0" t="n">
        <v>0.684</v>
      </c>
      <c r="Z545" s="86" t="n">
        <v>2.83333333333333</v>
      </c>
      <c r="AA545" s="0" t="n">
        <v>64</v>
      </c>
      <c r="AB545" s="0" t="n">
        <v>21</v>
      </c>
    </row>
    <row r="546" customFormat="false" ht="15" hidden="false" customHeight="false" outlineLevel="0" collapsed="false">
      <c r="A546" s="14" t="n">
        <v>544</v>
      </c>
      <c r="B546" s="86" t="n">
        <v>10.952380952381</v>
      </c>
      <c r="D546" s="0" t="n">
        <v>56</v>
      </c>
      <c r="E546" s="91" t="n">
        <v>17.8185057910144</v>
      </c>
      <c r="F546" s="0" t="n">
        <v>76724</v>
      </c>
      <c r="H546" s="0" t="n">
        <v>0.5</v>
      </c>
      <c r="I546" s="0" t="n">
        <v>49191</v>
      </c>
      <c r="J546" s="95" t="n">
        <f aca="false">(F546+E546*$G$3)*(H546) / I546</f>
        <v>0.852304306848872</v>
      </c>
      <c r="K546" s="0" t="n">
        <f aca="false">E546/I546*1000</f>
        <v>0.36223101362067</v>
      </c>
      <c r="L546" s="86" t="n">
        <v>1629.98404969492</v>
      </c>
      <c r="M546" s="86" t="n">
        <v>0.645</v>
      </c>
      <c r="N546" s="0" t="n">
        <v>367</v>
      </c>
      <c r="O546" s="87" t="n">
        <f aca="false">SUM($L546:$N546)</f>
        <v>1997.62904969492</v>
      </c>
      <c r="P546" s="62" t="n">
        <v>117</v>
      </c>
      <c r="Q546" s="0" t="n">
        <f aca="false">P546*120</f>
        <v>14040</v>
      </c>
      <c r="R546" s="0" t="n">
        <v>19</v>
      </c>
      <c r="S546" s="0" t="n">
        <v>183</v>
      </c>
      <c r="T546" s="87" t="n">
        <f aca="false">((3.5 * R546 + 2.4 * S546 - 7) * 10)/1000</f>
        <v>4.987</v>
      </c>
      <c r="V546" s="0" t="n">
        <f aca="false">W546/8</f>
        <v>0.5625</v>
      </c>
      <c r="W546" s="0" t="n">
        <v>4.5</v>
      </c>
      <c r="X546" s="91" t="n">
        <f aca="false">E546/50</f>
        <v>0.356370115820288</v>
      </c>
      <c r="Y546" s="0" t="n">
        <v>0.72</v>
      </c>
      <c r="Z546" s="86" t="n">
        <v>10.952380952381</v>
      </c>
      <c r="AA546" s="0" t="n">
        <v>48</v>
      </c>
      <c r="AB546" s="0" t="n">
        <v>18</v>
      </c>
    </row>
    <row r="547" customFormat="false" ht="15" hidden="false" customHeight="false" outlineLevel="0" collapsed="false">
      <c r="A547" s="14" t="n">
        <v>545</v>
      </c>
      <c r="B547" s="86" t="n">
        <v>10.2666666666667</v>
      </c>
      <c r="D547" s="0" t="n">
        <v>3</v>
      </c>
      <c r="E547" s="91" t="n">
        <v>0.841410877759828</v>
      </c>
      <c r="F547" s="0" t="n">
        <v>78196</v>
      </c>
      <c r="H547" s="0" t="n">
        <v>0.7</v>
      </c>
      <c r="I547" s="0" t="n">
        <v>40203</v>
      </c>
      <c r="J547" s="95" t="n">
        <f aca="false">(F547+E547*$G$3)*(H547) / I547</f>
        <v>1.36738042051023</v>
      </c>
      <c r="K547" s="0" t="n">
        <f aca="false">E547/I547*1000</f>
        <v>0.0209290569798231</v>
      </c>
      <c r="L547" s="86" t="n">
        <v>344.848365442749</v>
      </c>
      <c r="M547" s="86" t="n">
        <v>0.645</v>
      </c>
      <c r="N547" s="0" t="n">
        <v>100</v>
      </c>
      <c r="O547" s="87" t="n">
        <f aca="false">SUM($L547:$N547)</f>
        <v>445.493365442749</v>
      </c>
      <c r="P547" s="62" t="n">
        <v>117</v>
      </c>
      <c r="Q547" s="0" t="n">
        <f aca="false">P547*120</f>
        <v>14040</v>
      </c>
      <c r="R547" s="0" t="n">
        <v>20</v>
      </c>
      <c r="S547" s="0" t="n">
        <v>173</v>
      </c>
      <c r="T547" s="87" t="n">
        <f aca="false">((3.5 * R547 + 2.4 * S547 - 7) * 10)/1000</f>
        <v>4.782</v>
      </c>
      <c r="V547" s="0" t="n">
        <f aca="false">W547/8</f>
        <v>0.5625</v>
      </c>
      <c r="W547" s="0" t="n">
        <v>4.5</v>
      </c>
      <c r="X547" s="91" t="n">
        <f aca="false">E547/50</f>
        <v>0.0168282175551966</v>
      </c>
      <c r="Y547" s="0" t="n">
        <v>0.686</v>
      </c>
      <c r="Z547" s="86" t="n">
        <v>10.2666666666667</v>
      </c>
      <c r="AA547" s="0" t="n">
        <v>45</v>
      </c>
      <c r="AB547" s="0" t="n">
        <v>20</v>
      </c>
    </row>
    <row r="548" customFormat="false" ht="15" hidden="false" customHeight="false" outlineLevel="0" collapsed="false">
      <c r="A548" s="14" t="n">
        <v>546</v>
      </c>
      <c r="B548" s="86" t="n">
        <v>3.34782608695652</v>
      </c>
      <c r="D548" s="0" t="n">
        <v>34</v>
      </c>
      <c r="E548" s="91" t="n">
        <v>7906.97674418587</v>
      </c>
      <c r="F548" s="0" t="n">
        <v>76888</v>
      </c>
      <c r="H548" s="0" t="n">
        <v>0.7</v>
      </c>
      <c r="I548" s="0" t="n">
        <v>55550</v>
      </c>
      <c r="J548" s="95" t="n">
        <f aca="false">(F548+E548*$G$3)*(H548) / I548</f>
        <v>40.8240339940962</v>
      </c>
      <c r="K548" s="0" t="n">
        <f aca="false">E548/I548*1000</f>
        <v>142.339815376883</v>
      </c>
      <c r="L548" s="86" t="n">
        <v>1250.0374997866</v>
      </c>
      <c r="M548" s="86" t="n">
        <v>0.645</v>
      </c>
      <c r="N548" s="0" t="n">
        <v>66</v>
      </c>
      <c r="O548" s="87" t="n">
        <f aca="false">SUM($L548:$N548)</f>
        <v>1316.6824997866</v>
      </c>
      <c r="P548" s="62" t="n">
        <v>123</v>
      </c>
      <c r="Q548" s="0" t="n">
        <f aca="false">P548*120</f>
        <v>14760</v>
      </c>
      <c r="R548" s="0" t="n">
        <v>19</v>
      </c>
      <c r="S548" s="0" t="n">
        <v>174</v>
      </c>
      <c r="T548" s="87" t="n">
        <f aca="false">((3.5 * R548 + 2.4 * S548 - 7) * 10)/1000</f>
        <v>4.771</v>
      </c>
      <c r="V548" s="0" t="n">
        <f aca="false">W548/8</f>
        <v>0.925</v>
      </c>
      <c r="W548" s="0" t="n">
        <v>7.4</v>
      </c>
      <c r="X548" s="91" t="n">
        <f aca="false">E548/50</f>
        <v>158.139534883717</v>
      </c>
      <c r="Y548" s="0" t="n">
        <v>1.095</v>
      </c>
      <c r="Z548" s="86" t="n">
        <v>3.34782608695652</v>
      </c>
      <c r="AA548" s="0" t="n">
        <v>65</v>
      </c>
      <c r="AB548" s="0" t="n">
        <v>16</v>
      </c>
    </row>
    <row r="549" customFormat="false" ht="15" hidden="false" customHeight="false" outlineLevel="0" collapsed="false">
      <c r="A549" s="14" t="n">
        <v>547</v>
      </c>
      <c r="B549" s="86" t="n">
        <v>8.33333333333333</v>
      </c>
      <c r="D549" s="0" t="n">
        <v>29</v>
      </c>
      <c r="E549" s="91" t="n">
        <v>7.9247964147128</v>
      </c>
      <c r="F549" s="0" t="n">
        <v>81371</v>
      </c>
      <c r="H549" s="0" t="n">
        <v>0.5</v>
      </c>
      <c r="I549" s="0" t="n">
        <v>47944</v>
      </c>
      <c r="J549" s="95" t="n">
        <f aca="false">(F549+E549*$G$3)*(H549) / I549</f>
        <v>0.881663175432641</v>
      </c>
      <c r="K549" s="0" t="n">
        <f aca="false">E549/I549*1000</f>
        <v>0.165292766867862</v>
      </c>
      <c r="L549" s="86" t="n">
        <v>149.540206782465</v>
      </c>
      <c r="M549" s="86" t="n">
        <v>0.645</v>
      </c>
      <c r="N549" s="0" t="n">
        <v>299</v>
      </c>
      <c r="O549" s="87" t="n">
        <f aca="false">SUM($L549:$N549)</f>
        <v>449.185206782465</v>
      </c>
      <c r="P549" s="62" t="n">
        <v>116</v>
      </c>
      <c r="Q549" s="0" t="n">
        <f aca="false">P549*120</f>
        <v>13920</v>
      </c>
      <c r="R549" s="0" t="n">
        <v>16</v>
      </c>
      <c r="S549" s="0" t="n">
        <v>191</v>
      </c>
      <c r="T549" s="87" t="n">
        <f aca="false">((3.5 * R549 + 2.4 * S549 - 7) * 10)/1000</f>
        <v>5.074</v>
      </c>
      <c r="V549" s="0" t="n">
        <f aca="false">W549/8</f>
        <v>0.6</v>
      </c>
      <c r="W549" s="0" t="n">
        <v>4.8</v>
      </c>
      <c r="X549" s="91" t="n">
        <f aca="false">E549/50</f>
        <v>0.158495928294256</v>
      </c>
      <c r="Y549" s="0" t="n">
        <v>0.648</v>
      </c>
      <c r="Z549" s="86" t="n">
        <v>8.33333333333333</v>
      </c>
      <c r="AA549" s="0" t="n">
        <v>51</v>
      </c>
      <c r="AB549" s="0" t="n">
        <v>19</v>
      </c>
    </row>
    <row r="550" customFormat="false" ht="15" hidden="false" customHeight="false" outlineLevel="0" collapsed="false">
      <c r="A550" s="14" t="n">
        <v>548</v>
      </c>
      <c r="B550" s="86" t="n">
        <v>15.6666666666667</v>
      </c>
      <c r="D550" s="0" t="n">
        <v>14</v>
      </c>
      <c r="E550" s="91" t="n">
        <v>4.85436893203884</v>
      </c>
      <c r="F550" s="0" t="n">
        <v>79699</v>
      </c>
      <c r="H550" s="0" t="n">
        <v>0.8</v>
      </c>
      <c r="I550" s="0" t="n">
        <v>41776</v>
      </c>
      <c r="J550" s="95" t="n">
        <f aca="false">(F550+E550*$G$3)*(H550) / I550</f>
        <v>1.56339999181952</v>
      </c>
      <c r="K550" s="0" t="n">
        <f aca="false">E550/I550*1000</f>
        <v>0.116199945711385</v>
      </c>
      <c r="L550" s="86" t="n">
        <v>2394.86391328784</v>
      </c>
      <c r="M550" s="86" t="n">
        <v>0.645</v>
      </c>
      <c r="N550" s="0" t="n">
        <v>449</v>
      </c>
      <c r="O550" s="87" t="n">
        <f aca="false">SUM($L550:$N550)</f>
        <v>2844.50891328784</v>
      </c>
      <c r="P550" s="62" t="n">
        <v>110</v>
      </c>
      <c r="Q550" s="0" t="n">
        <f aca="false">P550*120</f>
        <v>13200</v>
      </c>
      <c r="R550" s="0" t="n">
        <v>22</v>
      </c>
      <c r="S550" s="0" t="n">
        <v>179</v>
      </c>
      <c r="T550" s="87" t="n">
        <f aca="false">((3.5 * R550 + 2.4 * S550 - 7) * 10)/1000</f>
        <v>4.996</v>
      </c>
      <c r="V550" s="0" t="n">
        <f aca="false">W550/8</f>
        <v>0.625</v>
      </c>
      <c r="W550" s="0" t="n">
        <v>5</v>
      </c>
      <c r="X550" s="91" t="n">
        <f aca="false">E550/50</f>
        <v>0.0970873786407767</v>
      </c>
      <c r="Y550" s="0" t="n">
        <v>1.095</v>
      </c>
      <c r="Z550" s="86" t="n">
        <v>15.6666666666667</v>
      </c>
      <c r="AA550" s="0" t="n">
        <v>46</v>
      </c>
      <c r="AB550" s="0" t="n">
        <v>16</v>
      </c>
    </row>
    <row r="551" customFormat="false" ht="15" hidden="false" customHeight="false" outlineLevel="0" collapsed="false">
      <c r="A551" s="14" t="n">
        <v>549</v>
      </c>
      <c r="B551" s="86" t="n">
        <v>2.20689655172414</v>
      </c>
      <c r="D551" s="0" t="n">
        <v>15</v>
      </c>
      <c r="E551" s="91" t="n">
        <v>839.865621500554</v>
      </c>
      <c r="F551" s="0" t="n">
        <v>78533</v>
      </c>
      <c r="H551" s="0" t="n">
        <v>0.8</v>
      </c>
      <c r="I551" s="0" t="n">
        <v>54691</v>
      </c>
      <c r="J551" s="95" t="n">
        <f aca="false">(F551+E551*$G$3)*(H551) / I551</f>
        <v>6.06285127132759</v>
      </c>
      <c r="K551" s="0" t="n">
        <f aca="false">E551/I551*1000</f>
        <v>15.3565599733147</v>
      </c>
      <c r="L551" s="86" t="n">
        <v>490.654984187681</v>
      </c>
      <c r="M551" s="86" t="n">
        <v>0.645</v>
      </c>
      <c r="N551" s="0" t="n">
        <v>59</v>
      </c>
      <c r="O551" s="87" t="n">
        <f aca="false">SUM($L551:$N551)</f>
        <v>550.299984187681</v>
      </c>
      <c r="P551" s="62" t="n">
        <v>110</v>
      </c>
      <c r="Q551" s="0" t="n">
        <f aca="false">P551*120</f>
        <v>13200</v>
      </c>
      <c r="R551" s="0" t="n">
        <v>22</v>
      </c>
      <c r="S551" s="0" t="n">
        <v>172</v>
      </c>
      <c r="T551" s="87" t="n">
        <f aca="false">((3.5 * R551 + 2.4 * S551 - 7) * 10)/1000</f>
        <v>4.828</v>
      </c>
      <c r="V551" s="0" t="n">
        <f aca="false">W551/8</f>
        <v>0.7625</v>
      </c>
      <c r="W551" s="0" t="n">
        <v>6.1</v>
      </c>
      <c r="X551" s="91" t="n">
        <f aca="false">E551/50</f>
        <v>16.7973124300111</v>
      </c>
      <c r="Y551" s="0" t="n">
        <v>0.781</v>
      </c>
      <c r="Z551" s="86" t="n">
        <v>2.20689655172414</v>
      </c>
      <c r="AA551" s="0" t="n">
        <v>57</v>
      </c>
      <c r="AB551" s="0" t="n">
        <v>20</v>
      </c>
    </row>
    <row r="552" customFormat="false" ht="15" hidden="false" customHeight="false" outlineLevel="0" collapsed="false">
      <c r="A552" s="14" t="n">
        <v>550</v>
      </c>
      <c r="B552" s="86" t="n">
        <v>13.7666666666667</v>
      </c>
      <c r="D552" s="0" t="n">
        <v>53</v>
      </c>
      <c r="E552" s="91" t="n">
        <v>12.6024843538968</v>
      </c>
      <c r="F552" s="0" t="n">
        <v>84716</v>
      </c>
      <c r="H552" s="0" t="n">
        <v>0.7</v>
      </c>
      <c r="I552" s="0" t="n">
        <v>53892</v>
      </c>
      <c r="J552" s="95" t="n">
        <f aca="false">(F552+E552*$G$3)*(H552) / I552</f>
        <v>1.16584828210293</v>
      </c>
      <c r="K552" s="0" t="n">
        <f aca="false">E552/I552*1000</f>
        <v>0.233847033954887</v>
      </c>
      <c r="L552" s="86" t="n">
        <v>523.506106020554</v>
      </c>
      <c r="M552" s="86" t="n">
        <v>0.645</v>
      </c>
      <c r="N552" s="0" t="n">
        <v>92</v>
      </c>
      <c r="O552" s="87" t="n">
        <f aca="false">SUM($L552:$N552)</f>
        <v>616.151106020554</v>
      </c>
      <c r="P552" s="62" t="n">
        <v>123</v>
      </c>
      <c r="Q552" s="0" t="n">
        <f aca="false">P552*120</f>
        <v>14760</v>
      </c>
      <c r="R552" s="0" t="n">
        <v>20</v>
      </c>
      <c r="S552" s="0" t="n">
        <v>164</v>
      </c>
      <c r="T552" s="87" t="n">
        <f aca="false">((3.5 * R552 + 2.4 * S552 - 7) * 10)/1000</f>
        <v>4.566</v>
      </c>
      <c r="V552" s="0" t="n">
        <f aca="false">W552/8</f>
        <v>0.55</v>
      </c>
      <c r="W552" s="0" t="n">
        <v>4.4</v>
      </c>
      <c r="X552" s="91" t="n">
        <f aca="false">E552/50</f>
        <v>0.252049687077936</v>
      </c>
      <c r="Y552" s="0" t="n">
        <v>0.708</v>
      </c>
      <c r="Z552" s="86" t="n">
        <v>13.7666666666667</v>
      </c>
      <c r="AA552" s="0" t="n">
        <v>51</v>
      </c>
      <c r="AB552" s="0" t="n">
        <v>16</v>
      </c>
    </row>
    <row r="553" customFormat="false" ht="15" hidden="false" customHeight="false" outlineLevel="0" collapsed="false">
      <c r="A553" s="14" t="n">
        <v>551</v>
      </c>
      <c r="B553" s="86" t="n">
        <v>5.13333333333334</v>
      </c>
      <c r="D553" s="0" t="n">
        <v>19</v>
      </c>
      <c r="E553" s="91" t="n">
        <v>15.3915945691974</v>
      </c>
      <c r="F553" s="0" t="n">
        <v>80162</v>
      </c>
      <c r="H553" s="0" t="n">
        <v>0.7</v>
      </c>
      <c r="I553" s="0" t="n">
        <v>61400</v>
      </c>
      <c r="J553" s="95" t="n">
        <f aca="false">(F553+E553*$G$3)*(H553) / I553</f>
        <v>0.984088704875819</v>
      </c>
      <c r="K553" s="0" t="n">
        <f aca="false">E553/I553*1000</f>
        <v>0.250677435980413</v>
      </c>
      <c r="L553" s="86" t="n">
        <v>315.441050756583</v>
      </c>
      <c r="M553" s="86" t="n">
        <v>0.645</v>
      </c>
      <c r="N553" s="0" t="n">
        <v>381</v>
      </c>
      <c r="O553" s="87" t="n">
        <f aca="false">SUM($L553:$N553)</f>
        <v>697.086050756583</v>
      </c>
      <c r="P553" s="62" t="n">
        <v>114</v>
      </c>
      <c r="Q553" s="0" t="n">
        <f aca="false">P553*120</f>
        <v>13680</v>
      </c>
      <c r="R553" s="0" t="n">
        <v>17</v>
      </c>
      <c r="S553" s="0" t="n">
        <v>182</v>
      </c>
      <c r="T553" s="87" t="n">
        <f aca="false">((3.5 * R553 + 2.4 * S553 - 7) * 10)/1000</f>
        <v>4.893</v>
      </c>
      <c r="V553" s="0" t="n">
        <f aca="false">W553/8</f>
        <v>0.9375</v>
      </c>
      <c r="W553" s="0" t="n">
        <v>7.5</v>
      </c>
      <c r="X553" s="91" t="n">
        <f aca="false">E553/50</f>
        <v>0.307831891383947</v>
      </c>
      <c r="Y553" s="0" t="n">
        <v>0.676</v>
      </c>
      <c r="Z553" s="86" t="n">
        <v>5.13333333333334</v>
      </c>
      <c r="AA553" s="0" t="n">
        <v>61</v>
      </c>
      <c r="AB553" s="0" t="n">
        <v>18</v>
      </c>
    </row>
    <row r="554" customFormat="false" ht="15" hidden="false" customHeight="false" outlineLevel="0" collapsed="false">
      <c r="A554" s="14" t="n">
        <v>552</v>
      </c>
      <c r="B554" s="86" t="n">
        <v>15.3333333333333</v>
      </c>
      <c r="D554" s="0" t="n">
        <v>53</v>
      </c>
      <c r="E554" s="91" t="n">
        <v>15.7512140322514</v>
      </c>
      <c r="F554" s="0" t="n">
        <v>75303</v>
      </c>
      <c r="H554" s="0" t="n">
        <v>0.7</v>
      </c>
      <c r="I554" s="0" t="n">
        <v>62623</v>
      </c>
      <c r="J554" s="95" t="n">
        <f aca="false">(F554+E554*$G$3)*(H554) / I554</f>
        <v>0.912163900308679</v>
      </c>
      <c r="K554" s="0" t="n">
        <f aca="false">E554/I554*1000</f>
        <v>0.251524424448707</v>
      </c>
      <c r="L554" s="86" t="n">
        <v>141.198552155253</v>
      </c>
      <c r="M554" s="86" t="n">
        <v>0.645</v>
      </c>
      <c r="N554" s="0" t="n">
        <v>459</v>
      </c>
      <c r="O554" s="87" t="n">
        <f aca="false">SUM($L554:$N554)</f>
        <v>600.843552155253</v>
      </c>
      <c r="P554" s="62" t="n">
        <v>118</v>
      </c>
      <c r="Q554" s="0" t="n">
        <f aca="false">P554*120</f>
        <v>14160</v>
      </c>
      <c r="R554" s="0" t="n">
        <v>18</v>
      </c>
      <c r="S554" s="0" t="n">
        <v>190</v>
      </c>
      <c r="T554" s="87" t="n">
        <f aca="false">((3.5 * R554 + 2.4 * S554 - 7) * 10)/1000</f>
        <v>5.12</v>
      </c>
      <c r="V554" s="0" t="n">
        <f aca="false">W554/8</f>
        <v>0.6125</v>
      </c>
      <c r="W554" s="0" t="n">
        <v>4.9</v>
      </c>
      <c r="X554" s="91" t="n">
        <f aca="false">E554/50</f>
        <v>0.315024280645027</v>
      </c>
      <c r="Y554" s="0" t="n">
        <v>0.546</v>
      </c>
      <c r="Z554" s="86" t="n">
        <v>15.3333333333333</v>
      </c>
      <c r="AA554" s="0" t="n">
        <v>53</v>
      </c>
      <c r="AB554" s="0" t="n">
        <v>21</v>
      </c>
    </row>
    <row r="555" customFormat="false" ht="15" hidden="false" customHeight="false" outlineLevel="0" collapsed="false">
      <c r="A555" s="14" t="n">
        <v>553</v>
      </c>
      <c r="B555" s="86" t="n">
        <v>7.07142857142857</v>
      </c>
      <c r="D555" s="0" t="n">
        <v>102</v>
      </c>
      <c r="E555" s="91" t="n">
        <v>42.3096067695371</v>
      </c>
      <c r="F555" s="0" t="n">
        <v>78614</v>
      </c>
      <c r="H555" s="0" t="n">
        <v>0.6</v>
      </c>
      <c r="I555" s="0" t="n">
        <v>64415</v>
      </c>
      <c r="J555" s="95" t="n">
        <f aca="false">(F555+E555*$G$3)*(H555) / I555</f>
        <v>0.88989685049583</v>
      </c>
      <c r="K555" s="0" t="n">
        <f aca="false">E555/I555*1000</f>
        <v>0.65682848357583</v>
      </c>
      <c r="L555" s="86" t="n">
        <v>336.585138137565</v>
      </c>
      <c r="M555" s="86" t="n">
        <v>0.645</v>
      </c>
      <c r="N555" s="0" t="n">
        <v>87</v>
      </c>
      <c r="O555" s="87" t="n">
        <f aca="false">SUM($L555:$N555)</f>
        <v>424.230138137565</v>
      </c>
      <c r="P555" s="62" t="n">
        <v>116</v>
      </c>
      <c r="Q555" s="0" t="n">
        <f aca="false">P555*120</f>
        <v>13920</v>
      </c>
      <c r="R555" s="0" t="n">
        <v>22</v>
      </c>
      <c r="S555" s="0" t="n">
        <v>196</v>
      </c>
      <c r="T555" s="87" t="n">
        <f aca="false">((3.5 * R555 + 2.4 * S555 - 7) * 10)/1000</f>
        <v>5.404</v>
      </c>
      <c r="V555" s="0" t="n">
        <f aca="false">W555/8</f>
        <v>0.675</v>
      </c>
      <c r="W555" s="0" t="n">
        <v>5.4</v>
      </c>
      <c r="X555" s="91" t="n">
        <f aca="false">E555/50</f>
        <v>0.846192135390742</v>
      </c>
      <c r="Y555" s="0" t="n">
        <v>0.36</v>
      </c>
      <c r="Z555" s="86" t="n">
        <v>7.07142857142857</v>
      </c>
      <c r="AA555" s="0" t="n">
        <v>60</v>
      </c>
      <c r="AB555" s="0" t="n">
        <v>19</v>
      </c>
    </row>
    <row r="556" customFormat="false" ht="15" hidden="false" customHeight="false" outlineLevel="0" collapsed="false">
      <c r="A556" s="14" t="n">
        <v>554</v>
      </c>
      <c r="B556" s="86" t="n">
        <v>10.2380952380952</v>
      </c>
      <c r="D556" s="0" t="n">
        <v>79</v>
      </c>
      <c r="E556" s="91" t="n">
        <v>24.2793041981683</v>
      </c>
      <c r="F556" s="0" t="n">
        <v>80777</v>
      </c>
      <c r="H556" s="0" t="n">
        <v>0.5</v>
      </c>
      <c r="I556" s="0" t="n">
        <v>59438</v>
      </c>
      <c r="J556" s="95" t="n">
        <f aca="false">(F556+E556*$G$3)*(H556) / I556</f>
        <v>0.761202611791003</v>
      </c>
      <c r="K556" s="0" t="n">
        <f aca="false">E556/I556*1000</f>
        <v>0.408481176993982</v>
      </c>
      <c r="L556" s="86" t="n">
        <v>334.744494331066</v>
      </c>
      <c r="M556" s="86" t="n">
        <v>0.645</v>
      </c>
      <c r="N556" s="0" t="n">
        <v>352</v>
      </c>
      <c r="O556" s="87" t="n">
        <f aca="false">SUM($L556:$N556)</f>
        <v>687.389494331066</v>
      </c>
      <c r="P556" s="62" t="n">
        <v>117</v>
      </c>
      <c r="Q556" s="0" t="n">
        <f aca="false">P556*120</f>
        <v>14040</v>
      </c>
      <c r="R556" s="0" t="n">
        <v>22</v>
      </c>
      <c r="S556" s="0" t="n">
        <v>178</v>
      </c>
      <c r="T556" s="87" t="n">
        <f aca="false">((3.5 * R556 + 2.4 * S556 - 7) * 10)/1000</f>
        <v>4.972</v>
      </c>
      <c r="V556" s="0" t="n">
        <f aca="false">W556/8</f>
        <v>1</v>
      </c>
      <c r="W556" s="0" t="n">
        <v>8</v>
      </c>
      <c r="X556" s="91" t="n">
        <f aca="false">E556/50</f>
        <v>0.485586083963366</v>
      </c>
      <c r="Y556" s="0" t="n">
        <v>0.56</v>
      </c>
      <c r="Z556" s="86" t="n">
        <v>10.2380952380952</v>
      </c>
      <c r="AA556" s="0" t="n">
        <v>45</v>
      </c>
      <c r="AB556" s="0" t="n">
        <v>18</v>
      </c>
    </row>
    <row r="557" customFormat="false" ht="15" hidden="false" customHeight="false" outlineLevel="0" collapsed="false">
      <c r="A557" s="14" t="n">
        <v>555</v>
      </c>
      <c r="B557" s="86" t="n">
        <v>11.4545454545455</v>
      </c>
      <c r="D557" s="0" t="n">
        <v>65</v>
      </c>
      <c r="E557" s="91" t="n">
        <v>24.4920721046603</v>
      </c>
      <c r="F557" s="0" t="n">
        <v>82510</v>
      </c>
      <c r="H557" s="0" t="n">
        <v>0.7</v>
      </c>
      <c r="I557" s="0" t="n">
        <v>61133</v>
      </c>
      <c r="J557" s="95" t="n">
        <f aca="false">(F557+E557*$G$3)*(H557) / I557</f>
        <v>1.05695418496238</v>
      </c>
      <c r="K557" s="0" t="n">
        <f aca="false">E557/I557*1000</f>
        <v>0.400635861231418</v>
      </c>
      <c r="L557" s="86" t="n">
        <v>174.013466786715</v>
      </c>
      <c r="M557" s="86" t="n">
        <v>0.645</v>
      </c>
      <c r="N557" s="0" t="n">
        <v>307</v>
      </c>
      <c r="O557" s="87" t="n">
        <f aca="false">SUM($L557:$N557)</f>
        <v>481.658466786715</v>
      </c>
      <c r="P557" s="62" t="n">
        <v>121</v>
      </c>
      <c r="Q557" s="0" t="n">
        <f aca="false">P557*120</f>
        <v>14520</v>
      </c>
      <c r="R557" s="0" t="n">
        <v>19</v>
      </c>
      <c r="S557" s="0" t="n">
        <v>180</v>
      </c>
      <c r="T557" s="87" t="n">
        <f aca="false">((3.5 * R557 + 2.4 * S557 - 7) * 10)/1000</f>
        <v>4.915</v>
      </c>
      <c r="V557" s="0" t="n">
        <f aca="false">W557/8</f>
        <v>0.875</v>
      </c>
      <c r="W557" s="0" t="n">
        <v>7</v>
      </c>
      <c r="X557" s="91" t="n">
        <f aca="false">E557/50</f>
        <v>0.489841442093206</v>
      </c>
      <c r="Y557" s="0" t="n">
        <v>0.864</v>
      </c>
      <c r="Z557" s="86" t="n">
        <v>11.4545454545455</v>
      </c>
      <c r="AA557" s="0" t="n">
        <v>46</v>
      </c>
      <c r="AB557" s="0" t="n">
        <v>15</v>
      </c>
    </row>
    <row r="558" customFormat="false" ht="15" hidden="false" customHeight="false" outlineLevel="0" collapsed="false">
      <c r="A558" s="14" t="n">
        <v>556</v>
      </c>
      <c r="B558" s="86" t="n">
        <v>13.3636363636364</v>
      </c>
      <c r="D558" s="0" t="n">
        <v>37</v>
      </c>
      <c r="E558" s="91" t="n">
        <v>12.4579124579125</v>
      </c>
      <c r="F558" s="0" t="n">
        <v>84450</v>
      </c>
      <c r="H558" s="0" t="n">
        <v>0.7</v>
      </c>
      <c r="I558" s="0" t="n">
        <v>40760</v>
      </c>
      <c r="J558" s="95" t="n">
        <f aca="false">(F558+E558*$G$3)*(H558) / I558</f>
        <v>1.5358983191417</v>
      </c>
      <c r="K558" s="0" t="n">
        <f aca="false">E558/I558*1000</f>
        <v>0.305640639301091</v>
      </c>
      <c r="L558" s="86" t="n">
        <v>133.437507378053</v>
      </c>
      <c r="M558" s="86" t="n">
        <v>0.645</v>
      </c>
      <c r="N558" s="0" t="n">
        <v>1893</v>
      </c>
      <c r="O558" s="87" t="n">
        <f aca="false">SUM($L558:$N558)</f>
        <v>2027.08250737805</v>
      </c>
      <c r="P558" s="62" t="n">
        <v>115</v>
      </c>
      <c r="Q558" s="0" t="n">
        <f aca="false">P558*120</f>
        <v>13800</v>
      </c>
      <c r="R558" s="0" t="n">
        <v>18</v>
      </c>
      <c r="S558" s="0" t="n">
        <v>179</v>
      </c>
      <c r="T558" s="87" t="n">
        <f aca="false">((3.5 * R558 + 2.4 * S558 - 7) * 10)/1000</f>
        <v>4.856</v>
      </c>
      <c r="V558" s="0" t="n">
        <f aca="false">W558/8</f>
        <v>0.55</v>
      </c>
      <c r="W558" s="0" t="n">
        <v>4.4</v>
      </c>
      <c r="X558" s="91" t="n">
        <f aca="false">E558/50</f>
        <v>0.249158249158249</v>
      </c>
      <c r="Y558" s="0" t="n">
        <v>0.825</v>
      </c>
      <c r="Z558" s="86" t="n">
        <v>13.3636363636364</v>
      </c>
      <c r="AA558" s="0" t="n">
        <v>45</v>
      </c>
      <c r="AB558" s="0" t="n">
        <v>24</v>
      </c>
    </row>
    <row r="559" customFormat="false" ht="15" hidden="false" customHeight="false" outlineLevel="0" collapsed="false">
      <c r="A559" s="14" t="n">
        <v>557</v>
      </c>
      <c r="B559" s="86" t="n">
        <v>4.8</v>
      </c>
      <c r="D559" s="0" t="n">
        <v>11</v>
      </c>
      <c r="E559" s="91" t="n">
        <v>7.9161179357643</v>
      </c>
      <c r="F559" s="0" t="n">
        <v>82456</v>
      </c>
      <c r="H559" s="0" t="n">
        <v>0.6</v>
      </c>
      <c r="I559" s="0" t="n">
        <v>55792</v>
      </c>
      <c r="J559" s="95" t="n">
        <f aca="false">(F559+E559*$G$3)*(H559) / I559</f>
        <v>0.920803489829786</v>
      </c>
      <c r="K559" s="0" t="n">
        <f aca="false">E559/I559*1000</f>
        <v>0.141886254942721</v>
      </c>
      <c r="L559" s="86" t="n">
        <v>1152.03222972973</v>
      </c>
      <c r="M559" s="86" t="n">
        <v>0.645</v>
      </c>
      <c r="N559" s="0" t="n">
        <v>394</v>
      </c>
      <c r="O559" s="87" t="n">
        <f aca="false">SUM($L559:$N559)</f>
        <v>1546.67722972973</v>
      </c>
      <c r="P559" s="62" t="n">
        <v>114</v>
      </c>
      <c r="Q559" s="0" t="n">
        <f aca="false">P559*120</f>
        <v>13680</v>
      </c>
      <c r="R559" s="0" t="n">
        <v>18</v>
      </c>
      <c r="S559" s="0" t="n">
        <v>181</v>
      </c>
      <c r="T559" s="87" t="n">
        <f aca="false">((3.5 * R559 + 2.4 * S559 - 7) * 10)/1000</f>
        <v>4.904</v>
      </c>
      <c r="V559" s="0" t="n">
        <f aca="false">W559/8</f>
        <v>0.4375</v>
      </c>
      <c r="W559" s="0" t="n">
        <v>3.5</v>
      </c>
      <c r="X559" s="91" t="n">
        <f aca="false">E559/50</f>
        <v>0.158322358715286</v>
      </c>
      <c r="Y559" s="0" t="n">
        <v>0.473</v>
      </c>
      <c r="Z559" s="86" t="n">
        <v>4.8</v>
      </c>
      <c r="AA559" s="0" t="n">
        <v>59</v>
      </c>
      <c r="AB559" s="0" t="n">
        <v>23</v>
      </c>
    </row>
    <row r="560" customFormat="false" ht="15" hidden="false" customHeight="false" outlineLevel="0" collapsed="false">
      <c r="A560" s="14" t="n">
        <v>558</v>
      </c>
      <c r="B560" s="86" t="n">
        <v>11.8695652173913</v>
      </c>
      <c r="D560" s="0" t="n">
        <v>-4</v>
      </c>
      <c r="E560" s="91" t="n">
        <v>-1.39004726160689</v>
      </c>
      <c r="F560" s="0" t="n">
        <v>75803</v>
      </c>
      <c r="H560" s="0" t="n">
        <v>0.7</v>
      </c>
      <c r="I560" s="0" t="n">
        <v>51692</v>
      </c>
      <c r="J560" s="95" t="n">
        <f aca="false">(F560+E560*$G$3)*(H560) / I560</f>
        <v>1.01897560099725</v>
      </c>
      <c r="K560" s="0" t="n">
        <f aca="false">E560/I560*1000</f>
        <v>-0.0268909553046292</v>
      </c>
      <c r="L560" s="86" t="n">
        <v>974.835275864323</v>
      </c>
      <c r="M560" s="86" t="n">
        <v>0.645</v>
      </c>
      <c r="N560" s="0" t="n">
        <v>50</v>
      </c>
      <c r="O560" s="87" t="n">
        <f aca="false">SUM($L560:$N560)</f>
        <v>1025.48027586432</v>
      </c>
      <c r="P560" s="62" t="n">
        <v>118</v>
      </c>
      <c r="Q560" s="0" t="n">
        <f aca="false">P560*120</f>
        <v>14160</v>
      </c>
      <c r="R560" s="0" t="n">
        <v>18</v>
      </c>
      <c r="S560" s="0" t="n">
        <v>200</v>
      </c>
      <c r="T560" s="87" t="n">
        <f aca="false">((3.5 * R560 + 2.4 * S560 - 7) * 10)/1000</f>
        <v>5.36</v>
      </c>
      <c r="V560" s="0" t="n">
        <f aca="false">W560/8</f>
        <v>0.9125</v>
      </c>
      <c r="W560" s="0" t="n">
        <v>7.3</v>
      </c>
      <c r="X560" s="91" t="n">
        <f aca="false">E560/50</f>
        <v>-0.0278009452321379</v>
      </c>
      <c r="Y560" s="0" t="n">
        <v>0.63</v>
      </c>
      <c r="Z560" s="86" t="n">
        <v>11.8695652173913</v>
      </c>
      <c r="AA560" s="0" t="n">
        <v>50</v>
      </c>
      <c r="AB560" s="0" t="n">
        <v>25</v>
      </c>
    </row>
    <row r="561" customFormat="false" ht="15" hidden="false" customHeight="false" outlineLevel="0" collapsed="false">
      <c r="A561" s="14" t="n">
        <v>559</v>
      </c>
      <c r="B561" s="86" t="n">
        <v>4.13636363636364</v>
      </c>
      <c r="D561" s="0" t="n">
        <v>78</v>
      </c>
      <c r="E561" s="91" t="n">
        <v>148.628048780488</v>
      </c>
      <c r="F561" s="0" t="n">
        <v>82355</v>
      </c>
      <c r="H561" s="0" t="n">
        <v>0.7</v>
      </c>
      <c r="I561" s="0" t="n">
        <v>62777</v>
      </c>
      <c r="J561" s="95" t="n">
        <f aca="false">(F561+E561*$G$3)*(H561) / I561</f>
        <v>1.58122168403295</v>
      </c>
      <c r="K561" s="0" t="n">
        <f aca="false">E561/I561*1000</f>
        <v>2.36755577330054</v>
      </c>
      <c r="L561" s="86" t="n">
        <v>816.473629461799</v>
      </c>
      <c r="M561" s="86" t="n">
        <v>0.645</v>
      </c>
      <c r="N561" s="0" t="n">
        <v>100</v>
      </c>
      <c r="O561" s="87" t="n">
        <f aca="false">SUM($L561:$N561)</f>
        <v>917.118629461799</v>
      </c>
      <c r="P561" s="62" t="n">
        <v>111</v>
      </c>
      <c r="Q561" s="0" t="n">
        <f aca="false">P561*120</f>
        <v>13320</v>
      </c>
      <c r="R561" s="0" t="n">
        <v>18</v>
      </c>
      <c r="S561" s="0" t="n">
        <v>199</v>
      </c>
      <c r="T561" s="87" t="n">
        <f aca="false">((3.5 * R561 + 2.4 * S561 - 7) * 10)/1000</f>
        <v>5.336</v>
      </c>
      <c r="V561" s="0" t="n">
        <f aca="false">W561/8</f>
        <v>0.6</v>
      </c>
      <c r="W561" s="0" t="n">
        <v>4.8</v>
      </c>
      <c r="X561" s="91" t="n">
        <f aca="false">E561/50</f>
        <v>2.97256097560976</v>
      </c>
      <c r="Y561" s="0" t="n">
        <v>0.66</v>
      </c>
      <c r="Z561" s="86" t="n">
        <v>4.13636363636364</v>
      </c>
      <c r="AA561" s="0" t="n">
        <v>44</v>
      </c>
      <c r="AB561" s="0" t="n">
        <v>24</v>
      </c>
    </row>
    <row r="562" customFormat="false" ht="15" hidden="false" customHeight="false" outlineLevel="0" collapsed="false">
      <c r="A562" s="14" t="n">
        <v>560</v>
      </c>
      <c r="B562" s="86" t="n">
        <v>16.5666666666667</v>
      </c>
      <c r="D562" s="0" t="n">
        <v>67</v>
      </c>
      <c r="E562" s="91" t="n">
        <v>11.4356522674168</v>
      </c>
      <c r="F562" s="0" t="n">
        <v>79896</v>
      </c>
      <c r="H562" s="0" t="n">
        <v>0.7</v>
      </c>
      <c r="I562" s="0" t="n">
        <v>52221</v>
      </c>
      <c r="J562" s="95" t="n">
        <f aca="false">(F562+E562*$G$3)*(H562) / I562</f>
        <v>1.13228744441655</v>
      </c>
      <c r="K562" s="0" t="n">
        <f aca="false">E562/I562*1000</f>
        <v>0.218985700530759</v>
      </c>
      <c r="L562" s="86" t="n">
        <v>195.881511737089</v>
      </c>
      <c r="M562" s="86" t="n">
        <v>0.645</v>
      </c>
      <c r="N562" s="0" t="n">
        <v>324</v>
      </c>
      <c r="O562" s="87" t="n">
        <f aca="false">SUM($L562:$N562)</f>
        <v>520.526511737089</v>
      </c>
      <c r="P562" s="62" t="n">
        <v>112</v>
      </c>
      <c r="Q562" s="0" t="n">
        <f aca="false">P562*120</f>
        <v>13440</v>
      </c>
      <c r="R562" s="0" t="n">
        <v>20</v>
      </c>
      <c r="S562" s="0" t="n">
        <v>162</v>
      </c>
      <c r="T562" s="87" t="n">
        <f aca="false">((3.5 * R562 + 2.4 * S562 - 7) * 10)/1000</f>
        <v>4.518</v>
      </c>
      <c r="V562" s="0" t="n">
        <f aca="false">W562/8</f>
        <v>0.925</v>
      </c>
      <c r="W562" s="0" t="n">
        <v>7.4</v>
      </c>
      <c r="X562" s="91" t="n">
        <f aca="false">E562/50</f>
        <v>0.228713045348335</v>
      </c>
      <c r="Y562" s="0" t="n">
        <v>0.517</v>
      </c>
      <c r="Z562" s="86" t="n">
        <v>16.5666666666667</v>
      </c>
      <c r="AA562" s="0" t="n">
        <v>56</v>
      </c>
      <c r="AB562" s="0" t="n">
        <v>18</v>
      </c>
    </row>
    <row r="563" customFormat="false" ht="15" hidden="false" customHeight="false" outlineLevel="0" collapsed="false">
      <c r="A563" s="14" t="n">
        <v>561</v>
      </c>
      <c r="B563" s="86" t="n">
        <v>6.6</v>
      </c>
      <c r="D563" s="0" t="n">
        <v>27</v>
      </c>
      <c r="E563" s="91" t="n">
        <v>13.5167607833714</v>
      </c>
      <c r="F563" s="0" t="n">
        <v>84460</v>
      </c>
      <c r="H563" s="0" t="n">
        <v>0.5</v>
      </c>
      <c r="I563" s="0" t="n">
        <v>40100</v>
      </c>
      <c r="J563" s="95" t="n">
        <f aca="false">(F563+E563*$G$3)*(H563) / I563</f>
        <v>1.12053247273502</v>
      </c>
      <c r="K563" s="0" t="n">
        <f aca="false">E563/I563*1000</f>
        <v>0.337076328762379</v>
      </c>
      <c r="L563" s="86" t="n">
        <v>2296.8397270467</v>
      </c>
      <c r="M563" s="86" t="n">
        <v>0.645</v>
      </c>
      <c r="N563" s="0" t="n">
        <v>1893</v>
      </c>
      <c r="O563" s="87" t="n">
        <f aca="false">SUM($L563:$N563)</f>
        <v>4190.4847270467</v>
      </c>
      <c r="P563" s="62" t="n">
        <v>114</v>
      </c>
      <c r="Q563" s="0" t="n">
        <f aca="false">P563*120</f>
        <v>13680</v>
      </c>
      <c r="R563" s="0" t="n">
        <v>16</v>
      </c>
      <c r="S563" s="0" t="n">
        <v>196</v>
      </c>
      <c r="T563" s="87" t="n">
        <f aca="false">((3.5 * R563 + 2.4 * S563 - 7) * 10)/1000</f>
        <v>5.194</v>
      </c>
      <c r="V563" s="0" t="n">
        <f aca="false">W563/8</f>
        <v>0.5375</v>
      </c>
      <c r="W563" s="0" t="n">
        <v>4.3</v>
      </c>
      <c r="X563" s="91" t="n">
        <f aca="false">E563/50</f>
        <v>0.270335215667428</v>
      </c>
      <c r="Y563" s="0" t="n">
        <v>0.864</v>
      </c>
      <c r="Z563" s="86" t="n">
        <v>6.6</v>
      </c>
      <c r="AA563" s="0" t="n">
        <v>43</v>
      </c>
      <c r="AB563" s="0" t="n">
        <v>24</v>
      </c>
    </row>
    <row r="564" customFormat="false" ht="15" hidden="false" customHeight="false" outlineLevel="0" collapsed="false">
      <c r="A564" s="14" t="n">
        <v>562</v>
      </c>
      <c r="B564" s="86" t="n">
        <v>1.92307692307692</v>
      </c>
      <c r="D564" s="0" t="n">
        <v>64</v>
      </c>
      <c r="E564" s="91" t="n">
        <v>133.561500897366</v>
      </c>
      <c r="F564" s="0" t="n">
        <v>84962</v>
      </c>
      <c r="H564" s="0" t="n">
        <v>0.5</v>
      </c>
      <c r="I564" s="0" t="n">
        <v>41510</v>
      </c>
      <c r="J564" s="95" t="n">
        <f aca="false">(F564+E564*$G$3)*(H564) / I564</f>
        <v>1.66690677377676</v>
      </c>
      <c r="K564" s="0" t="n">
        <f aca="false">E564/I564*1000</f>
        <v>3.21757410015337</v>
      </c>
      <c r="L564" s="86" t="n">
        <v>320.595927152318</v>
      </c>
      <c r="M564" s="86" t="n">
        <v>0.645</v>
      </c>
      <c r="N564" s="0" t="n">
        <v>461</v>
      </c>
      <c r="O564" s="87" t="n">
        <f aca="false">SUM($L564:$N564)</f>
        <v>782.240927152318</v>
      </c>
      <c r="P564" s="62" t="n">
        <v>121</v>
      </c>
      <c r="Q564" s="0" t="n">
        <f aca="false">P564*120</f>
        <v>14520</v>
      </c>
      <c r="R564" s="0" t="n">
        <v>19</v>
      </c>
      <c r="S564" s="0" t="n">
        <v>173</v>
      </c>
      <c r="T564" s="87" t="n">
        <f aca="false">((3.5 * R564 + 2.4 * S564 - 7) * 10)/1000</f>
        <v>4.747</v>
      </c>
      <c r="V564" s="0" t="n">
        <f aca="false">W564/8</f>
        <v>0.7125</v>
      </c>
      <c r="W564" s="0" t="n">
        <v>5.7</v>
      </c>
      <c r="X564" s="91" t="n">
        <f aca="false">E564/50</f>
        <v>2.67123001794733</v>
      </c>
      <c r="Y564" s="0" t="n">
        <v>0.506</v>
      </c>
      <c r="Z564" s="86" t="n">
        <v>1.92307692307692</v>
      </c>
      <c r="AA564" s="0" t="n">
        <v>43</v>
      </c>
      <c r="AB564" s="0" t="n">
        <v>17</v>
      </c>
    </row>
    <row r="565" customFormat="false" ht="15" hidden="false" customHeight="false" outlineLevel="0" collapsed="false">
      <c r="A565" s="14" t="n">
        <v>563</v>
      </c>
      <c r="B565" s="86" t="n">
        <v>10.3793103448276</v>
      </c>
      <c r="D565" s="0" t="n">
        <v>63</v>
      </c>
      <c r="E565" s="91" t="n">
        <v>18.8314910356124</v>
      </c>
      <c r="F565" s="0" t="n">
        <v>83829</v>
      </c>
      <c r="H565" s="0" t="n">
        <v>0.7</v>
      </c>
      <c r="I565" s="0" t="n">
        <v>43287</v>
      </c>
      <c r="J565" s="95" t="n">
        <f aca="false">(F565+E565*$G$3)*(H565) / I565</f>
        <v>1.47742087670597</v>
      </c>
      <c r="K565" s="0" t="n">
        <f aca="false">E565/I565*1000</f>
        <v>0.435038026095882</v>
      </c>
      <c r="L565" s="86" t="n">
        <v>1178.61011808118</v>
      </c>
      <c r="M565" s="86" t="n">
        <v>0.645</v>
      </c>
      <c r="N565" s="0" t="n">
        <v>1893</v>
      </c>
      <c r="O565" s="87" t="n">
        <f aca="false">SUM($L565:$N565)</f>
        <v>3072.25511808118</v>
      </c>
      <c r="P565" s="62" t="n">
        <v>112</v>
      </c>
      <c r="Q565" s="0" t="n">
        <f aca="false">P565*120</f>
        <v>13440</v>
      </c>
      <c r="R565" s="0" t="n">
        <v>16</v>
      </c>
      <c r="S565" s="0" t="n">
        <v>169</v>
      </c>
      <c r="T565" s="87" t="n">
        <f aca="false">((3.5 * R565 + 2.4 * S565 - 7) * 10)/1000</f>
        <v>4.546</v>
      </c>
      <c r="V565" s="0" t="n">
        <f aca="false">W565/8</f>
        <v>0.75</v>
      </c>
      <c r="W565" s="0" t="n">
        <v>6</v>
      </c>
      <c r="X565" s="91" t="n">
        <f aca="false">E565/50</f>
        <v>0.376629820712249</v>
      </c>
      <c r="Y565" s="0" t="n">
        <v>0.741</v>
      </c>
      <c r="Z565" s="86" t="n">
        <v>10.3793103448276</v>
      </c>
      <c r="AA565" s="0" t="n">
        <v>59</v>
      </c>
      <c r="AB565" s="0" t="n">
        <v>20</v>
      </c>
    </row>
    <row r="566" customFormat="false" ht="15" hidden="false" customHeight="false" outlineLevel="0" collapsed="false">
      <c r="A566" s="14" t="n">
        <v>564</v>
      </c>
      <c r="B566" s="86" t="n">
        <v>2.28571428571429</v>
      </c>
      <c r="D566" s="0" t="n">
        <v>35</v>
      </c>
      <c r="E566" s="91" t="n">
        <v>147.362216327734</v>
      </c>
      <c r="F566" s="0" t="n">
        <v>83692</v>
      </c>
      <c r="H566" s="0" t="n">
        <v>0.6</v>
      </c>
      <c r="I566" s="0" t="n">
        <v>40554</v>
      </c>
      <c r="J566" s="95" t="n">
        <f aca="false">(F566+E566*$G$3)*(H566) / I566</f>
        <v>2.11032529266302</v>
      </c>
      <c r="K566" s="0" t="n">
        <f aca="false">E566/I566*1000</f>
        <v>3.63372827163125</v>
      </c>
      <c r="L566" s="86" t="n">
        <v>1113.6005332981</v>
      </c>
      <c r="M566" s="86" t="n">
        <v>0.645</v>
      </c>
      <c r="N566" s="0" t="n">
        <v>1893</v>
      </c>
      <c r="O566" s="87" t="n">
        <f aca="false">SUM($L566:$N566)</f>
        <v>3007.2455332981</v>
      </c>
      <c r="P566" s="62" t="n">
        <v>110</v>
      </c>
      <c r="Q566" s="0" t="n">
        <f aca="false">P566*120</f>
        <v>13200</v>
      </c>
      <c r="R566" s="0" t="n">
        <v>17</v>
      </c>
      <c r="S566" s="0" t="n">
        <v>172</v>
      </c>
      <c r="T566" s="87" t="n">
        <f aca="false">((3.5 * R566 + 2.4 * S566 - 7) * 10)/1000</f>
        <v>4.653</v>
      </c>
      <c r="V566" s="0" t="n">
        <f aca="false">W566/8</f>
        <v>0.9875</v>
      </c>
      <c r="W566" s="0" t="n">
        <v>7.9</v>
      </c>
      <c r="X566" s="91" t="n">
        <f aca="false">E566/50</f>
        <v>2.94724432655467</v>
      </c>
      <c r="Y566" s="0" t="n">
        <v>0.539</v>
      </c>
      <c r="Z566" s="86" t="n">
        <v>2.28571428571429</v>
      </c>
      <c r="AA566" s="0" t="n">
        <v>55</v>
      </c>
      <c r="AB566" s="0" t="n">
        <v>23</v>
      </c>
    </row>
    <row r="567" customFormat="false" ht="15" hidden="false" customHeight="false" outlineLevel="0" collapsed="false">
      <c r="A567" s="14" t="n">
        <v>565</v>
      </c>
      <c r="B567" s="86" t="n">
        <v>11.5862068965517</v>
      </c>
      <c r="D567" s="0" t="n">
        <v>49</v>
      </c>
      <c r="E567" s="91" t="n">
        <v>15.5714730613516</v>
      </c>
      <c r="F567" s="0" t="n">
        <v>78896</v>
      </c>
      <c r="H567" s="0" t="n">
        <v>0.8</v>
      </c>
      <c r="I567" s="0" t="n">
        <v>57084</v>
      </c>
      <c r="J567" s="95" t="n">
        <f aca="false">(F567+E567*$G$3)*(H567) / I567</f>
        <v>1.19297301134525</v>
      </c>
      <c r="K567" s="0" t="n">
        <f aca="false">E567/I567*1000</f>
        <v>0.272781743769736</v>
      </c>
      <c r="L567" s="86" t="n">
        <v>901.760775116752</v>
      </c>
      <c r="M567" s="86" t="n">
        <v>0.645</v>
      </c>
      <c r="N567" s="0" t="n">
        <v>468</v>
      </c>
      <c r="O567" s="87" t="n">
        <f aca="false">SUM($L567:$N567)</f>
        <v>1370.40577511675</v>
      </c>
      <c r="P567" s="62" t="n">
        <v>114</v>
      </c>
      <c r="Q567" s="0" t="n">
        <f aca="false">P567*120</f>
        <v>13680</v>
      </c>
      <c r="R567" s="0" t="n">
        <v>21</v>
      </c>
      <c r="S567" s="0" t="n">
        <v>167</v>
      </c>
      <c r="T567" s="87" t="n">
        <f aca="false">((3.5 * R567 + 2.4 * S567 - 7) * 10)/1000</f>
        <v>4.673</v>
      </c>
      <c r="V567" s="0" t="n">
        <f aca="false">W567/8</f>
        <v>0.55</v>
      </c>
      <c r="W567" s="0" t="n">
        <v>4.4</v>
      </c>
      <c r="X567" s="91" t="n">
        <f aca="false">E567/50</f>
        <v>0.311429461227032</v>
      </c>
      <c r="Y567" s="0" t="n">
        <v>0.742</v>
      </c>
      <c r="Z567" s="86" t="n">
        <v>11.5862068965517</v>
      </c>
      <c r="AA567" s="0" t="n">
        <v>63</v>
      </c>
      <c r="AB567" s="0" t="n">
        <v>19</v>
      </c>
    </row>
    <row r="568" customFormat="false" ht="15" hidden="false" customHeight="false" outlineLevel="0" collapsed="false">
      <c r="A568" s="14" t="n">
        <v>566</v>
      </c>
      <c r="B568" s="86" t="n">
        <v>3.07692307692308</v>
      </c>
      <c r="D568" s="0" t="n">
        <v>19</v>
      </c>
      <c r="E568" s="91" t="n">
        <v>78.789135392909</v>
      </c>
      <c r="F568" s="0" t="n">
        <v>76211</v>
      </c>
      <c r="H568" s="0" t="n">
        <v>0.8</v>
      </c>
      <c r="I568" s="0" t="n">
        <v>44830</v>
      </c>
      <c r="J568" s="95" t="n">
        <f aca="false">(F568+E568*$G$3)*(H568) / I568</f>
        <v>1.92240292941626</v>
      </c>
      <c r="K568" s="0" t="n">
        <f aca="false">E568/I568*1000</f>
        <v>1.75750915442581</v>
      </c>
      <c r="L568" s="86" t="n">
        <v>206.788232125367</v>
      </c>
      <c r="M568" s="86" t="n">
        <v>0.645</v>
      </c>
      <c r="N568" s="0" t="n">
        <v>1893</v>
      </c>
      <c r="O568" s="87" t="n">
        <f aca="false">SUM($L568:$N568)</f>
        <v>2100.43323212537</v>
      </c>
      <c r="P568" s="62" t="n">
        <v>124</v>
      </c>
      <c r="Q568" s="0" t="n">
        <f aca="false">P568*120</f>
        <v>14880</v>
      </c>
      <c r="R568" s="0" t="n">
        <v>18</v>
      </c>
      <c r="S568" s="0" t="n">
        <v>182</v>
      </c>
      <c r="T568" s="87" t="n">
        <f aca="false">((3.5 * R568 + 2.4 * S568 - 7) * 10)/1000</f>
        <v>4.928</v>
      </c>
      <c r="V568" s="0" t="n">
        <f aca="false">W568/8</f>
        <v>0.7</v>
      </c>
      <c r="W568" s="0" t="n">
        <v>5.6</v>
      </c>
      <c r="X568" s="91" t="n">
        <f aca="false">E568/50</f>
        <v>1.57578270785818</v>
      </c>
      <c r="Y568" s="0" t="n">
        <v>0.735</v>
      </c>
      <c r="Z568" s="86" t="n">
        <v>3.07692307692308</v>
      </c>
      <c r="AA568" s="0" t="n">
        <v>51</v>
      </c>
      <c r="AB568" s="0" t="n">
        <v>18</v>
      </c>
    </row>
    <row r="569" customFormat="false" ht="15" hidden="false" customHeight="false" outlineLevel="0" collapsed="false">
      <c r="A569" s="14" t="n">
        <v>567</v>
      </c>
      <c r="B569" s="86" t="n">
        <v>4.54545454545455</v>
      </c>
      <c r="D569" s="0" t="n">
        <v>50</v>
      </c>
      <c r="E569" s="91" t="n">
        <v>51.374261494991</v>
      </c>
      <c r="F569" s="0" t="n">
        <v>83885</v>
      </c>
      <c r="H569" s="0" t="n">
        <v>0.5</v>
      </c>
      <c r="I569" s="0" t="n">
        <v>55799</v>
      </c>
      <c r="J569" s="95" t="n">
        <f aca="false">(F569+E569*$G$3)*(H569) / I569</f>
        <v>0.935811614885539</v>
      </c>
      <c r="K569" s="0" t="n">
        <f aca="false">E569/I569*1000</f>
        <v>0.920702189913637</v>
      </c>
      <c r="L569" s="86" t="n">
        <v>566.574400826446</v>
      </c>
      <c r="M569" s="86" t="n">
        <v>0.645</v>
      </c>
      <c r="N569" s="0" t="n">
        <v>95</v>
      </c>
      <c r="O569" s="87" t="n">
        <f aca="false">SUM($L569:$N569)</f>
        <v>662.219400826446</v>
      </c>
      <c r="P569" s="62" t="n">
        <v>120</v>
      </c>
      <c r="Q569" s="0" t="n">
        <f aca="false">P569*120</f>
        <v>14400</v>
      </c>
      <c r="R569" s="0" t="n">
        <v>18</v>
      </c>
      <c r="S569" s="0" t="n">
        <v>178</v>
      </c>
      <c r="T569" s="87" t="n">
        <f aca="false">((3.5 * R569 + 2.4 * S569 - 7) * 10)/1000</f>
        <v>4.832</v>
      </c>
      <c r="V569" s="0" t="n">
        <f aca="false">W569/8</f>
        <v>0.8875</v>
      </c>
      <c r="W569" s="0" t="n">
        <v>7.1</v>
      </c>
      <c r="X569" s="91" t="n">
        <f aca="false">E569/50</f>
        <v>1.02748522989982</v>
      </c>
      <c r="Y569" s="0" t="n">
        <v>0.855</v>
      </c>
      <c r="Z569" s="86" t="n">
        <v>4.54545454545455</v>
      </c>
      <c r="AA569" s="0" t="n">
        <v>61</v>
      </c>
      <c r="AB569" s="0" t="n">
        <v>21</v>
      </c>
    </row>
    <row r="570" customFormat="false" ht="15" hidden="false" customHeight="false" outlineLevel="0" collapsed="false">
      <c r="A570" s="14" t="n">
        <v>568</v>
      </c>
      <c r="B570" s="86" t="n">
        <v>4.16</v>
      </c>
      <c r="D570" s="0" t="n">
        <v>72</v>
      </c>
      <c r="E570" s="91" t="n">
        <v>134.892086330935</v>
      </c>
      <c r="F570" s="0" t="n">
        <v>77086</v>
      </c>
      <c r="H570" s="0" t="n">
        <v>0.8</v>
      </c>
      <c r="I570" s="0" t="n">
        <v>49714</v>
      </c>
      <c r="J570" s="95" t="n">
        <f aca="false">(F570+E570*$G$3)*(H570) / I570</f>
        <v>2.10874738757491</v>
      </c>
      <c r="K570" s="0" t="n">
        <f aca="false">E570/I570*1000</f>
        <v>2.7133621581634</v>
      </c>
      <c r="L570" s="86" t="n">
        <v>327.363686492202</v>
      </c>
      <c r="M570" s="86" t="n">
        <v>0.645</v>
      </c>
      <c r="N570" s="0" t="n">
        <v>60</v>
      </c>
      <c r="O570" s="87" t="n">
        <f aca="false">SUM($L570:$N570)</f>
        <v>388.008686492202</v>
      </c>
      <c r="P570" s="62" t="n">
        <v>113</v>
      </c>
      <c r="Q570" s="0" t="n">
        <f aca="false">P570*120</f>
        <v>13560</v>
      </c>
      <c r="R570" s="0" t="n">
        <v>19</v>
      </c>
      <c r="S570" s="0" t="n">
        <v>198</v>
      </c>
      <c r="T570" s="87" t="n">
        <f aca="false">((3.5 * R570 + 2.4 * S570 - 7) * 10)/1000</f>
        <v>5.347</v>
      </c>
      <c r="V570" s="0" t="n">
        <f aca="false">W570/8</f>
        <v>0.575</v>
      </c>
      <c r="W570" s="0" t="n">
        <v>4.6</v>
      </c>
      <c r="X570" s="91" t="n">
        <f aca="false">E570/50</f>
        <v>2.69784172661871</v>
      </c>
      <c r="Y570" s="0" t="n">
        <v>0.744</v>
      </c>
      <c r="Z570" s="86" t="n">
        <v>4.16</v>
      </c>
      <c r="AA570" s="0" t="n">
        <v>56</v>
      </c>
      <c r="AB570" s="0" t="n">
        <v>23</v>
      </c>
    </row>
    <row r="571" customFormat="false" ht="15" hidden="false" customHeight="false" outlineLevel="0" collapsed="false">
      <c r="A571" s="14" t="n">
        <v>569</v>
      </c>
      <c r="B571" s="86" t="n">
        <v>5.24137931034483</v>
      </c>
      <c r="D571" s="0" t="n">
        <v>-19</v>
      </c>
      <c r="E571" s="91" t="n">
        <v>-16.6666666666667</v>
      </c>
      <c r="F571" s="0" t="n">
        <v>80529</v>
      </c>
      <c r="H571" s="0" t="n">
        <v>0.8</v>
      </c>
      <c r="I571" s="0" t="n">
        <v>43972</v>
      </c>
      <c r="J571" s="95" t="n">
        <f aca="false">(F571+E571*$G$3)*(H571) / I571</f>
        <v>1.34380666484733</v>
      </c>
      <c r="K571" s="0" t="n">
        <f aca="false">E571/I571*1000</f>
        <v>-0.379029079110949</v>
      </c>
      <c r="L571" s="86" t="n">
        <v>2152.80738462239</v>
      </c>
      <c r="M571" s="86" t="n">
        <v>0.645</v>
      </c>
      <c r="N571" s="0" t="n">
        <v>305</v>
      </c>
      <c r="O571" s="87" t="n">
        <f aca="false">SUM($L571:$N571)</f>
        <v>2458.45238462239</v>
      </c>
      <c r="P571" s="62" t="n">
        <v>124</v>
      </c>
      <c r="Q571" s="0" t="n">
        <f aca="false">P571*120</f>
        <v>14880</v>
      </c>
      <c r="R571" s="0" t="n">
        <v>18</v>
      </c>
      <c r="S571" s="0" t="n">
        <v>174</v>
      </c>
      <c r="T571" s="87" t="n">
        <f aca="false">((3.5 * R571 + 2.4 * S571 - 7) * 10)/1000</f>
        <v>4.736</v>
      </c>
      <c r="V571" s="0" t="n">
        <f aca="false">W571/8</f>
        <v>0.7375</v>
      </c>
      <c r="W571" s="0" t="n">
        <v>5.9</v>
      </c>
      <c r="X571" s="91" t="n">
        <f aca="false">E571/50</f>
        <v>-0.333333333333333</v>
      </c>
      <c r="Y571" s="0" t="n">
        <v>0.7</v>
      </c>
      <c r="Z571" s="86" t="n">
        <v>5.24137931034483</v>
      </c>
      <c r="AA571" s="0" t="n">
        <v>48</v>
      </c>
      <c r="AB571" s="0" t="n">
        <v>15</v>
      </c>
    </row>
    <row r="572" customFormat="false" ht="15" hidden="false" customHeight="false" outlineLevel="0" collapsed="false">
      <c r="A572" s="14" t="n">
        <v>570</v>
      </c>
      <c r="B572" s="86" t="n">
        <v>2.64</v>
      </c>
      <c r="D572" s="0" t="n">
        <v>37</v>
      </c>
      <c r="E572" s="91" t="n">
        <v>275.297619047619</v>
      </c>
      <c r="F572" s="0" t="n">
        <v>82789</v>
      </c>
      <c r="H572" s="0" t="n">
        <v>0.6</v>
      </c>
      <c r="I572" s="0" t="n">
        <v>45321</v>
      </c>
      <c r="J572" s="95" t="n">
        <f aca="false">(F572+E572*$G$3)*(H572) / I572</f>
        <v>2.55388955608721</v>
      </c>
      <c r="K572" s="0" t="n">
        <f aca="false">E572/I572*1000</f>
        <v>6.07439418917542</v>
      </c>
      <c r="L572" s="86" t="n">
        <v>169.799152959529</v>
      </c>
      <c r="M572" s="86" t="n">
        <v>0.645</v>
      </c>
      <c r="N572" s="0" t="n">
        <v>376</v>
      </c>
      <c r="O572" s="87" t="n">
        <f aca="false">SUM($L572:$N572)</f>
        <v>546.444152959529</v>
      </c>
      <c r="P572" s="62" t="n">
        <v>118</v>
      </c>
      <c r="Q572" s="0" t="n">
        <f aca="false">P572*120</f>
        <v>14160</v>
      </c>
      <c r="R572" s="0" t="n">
        <v>16</v>
      </c>
      <c r="S572" s="0" t="n">
        <v>168</v>
      </c>
      <c r="T572" s="87" t="n">
        <f aca="false">((3.5 * R572 + 2.4 * S572 - 7) * 10)/1000</f>
        <v>4.522</v>
      </c>
      <c r="V572" s="0" t="n">
        <f aca="false">W572/8</f>
        <v>0.775</v>
      </c>
      <c r="W572" s="0" t="n">
        <v>6.2</v>
      </c>
      <c r="X572" s="91" t="n">
        <f aca="false">E572/50</f>
        <v>5.50595238095238</v>
      </c>
      <c r="Y572" s="0" t="n">
        <v>0.96</v>
      </c>
      <c r="Z572" s="86" t="n">
        <v>2.64</v>
      </c>
      <c r="AA572" s="0" t="n">
        <v>64</v>
      </c>
      <c r="AB572" s="0" t="n">
        <v>20</v>
      </c>
    </row>
    <row r="573" customFormat="false" ht="15" hidden="false" customHeight="false" outlineLevel="0" collapsed="false">
      <c r="A573" s="14" t="n">
        <v>571</v>
      </c>
      <c r="B573" s="86" t="n">
        <v>13.44</v>
      </c>
      <c r="D573" s="0" t="n">
        <v>35</v>
      </c>
      <c r="E573" s="91" t="n">
        <v>12.3351060642906</v>
      </c>
      <c r="F573" s="0" t="n">
        <v>77384</v>
      </c>
      <c r="H573" s="0" t="n">
        <v>0.8</v>
      </c>
      <c r="I573" s="0" t="n">
        <v>61009</v>
      </c>
      <c r="J573" s="95" t="n">
        <f aca="false">(F573+E573*$G$3)*(H573) / I573</f>
        <v>1.07942162534336</v>
      </c>
      <c r="K573" s="0" t="n">
        <f aca="false">E573/I573*1000</f>
        <v>0.202185022935806</v>
      </c>
      <c r="L573" s="86" t="n">
        <v>1341.67137008629</v>
      </c>
      <c r="M573" s="86" t="n">
        <v>0.645</v>
      </c>
      <c r="N573" s="0" t="n">
        <v>1893</v>
      </c>
      <c r="O573" s="87" t="n">
        <f aca="false">SUM($L573:$N573)</f>
        <v>3235.31637008629</v>
      </c>
      <c r="P573" s="62" t="n">
        <v>119</v>
      </c>
      <c r="Q573" s="0" t="n">
        <f aca="false">P573*120</f>
        <v>14280</v>
      </c>
      <c r="R573" s="0" t="n">
        <v>20</v>
      </c>
      <c r="S573" s="0" t="n">
        <v>200</v>
      </c>
      <c r="T573" s="87" t="n">
        <f aca="false">((3.5 * R573 + 2.4 * S573 - 7) * 10)/1000</f>
        <v>5.43</v>
      </c>
      <c r="V573" s="0" t="n">
        <f aca="false">W573/8</f>
        <v>0.9</v>
      </c>
      <c r="W573" s="0" t="n">
        <v>7.2</v>
      </c>
      <c r="X573" s="91" t="n">
        <f aca="false">E573/50</f>
        <v>0.246702121285811</v>
      </c>
      <c r="Y573" s="0" t="n">
        <v>0.697</v>
      </c>
      <c r="Z573" s="86" t="n">
        <v>13.44</v>
      </c>
      <c r="AA573" s="0" t="n">
        <v>58</v>
      </c>
      <c r="AB573" s="0" t="n">
        <v>17</v>
      </c>
    </row>
    <row r="574" customFormat="false" ht="15" hidden="false" customHeight="false" outlineLevel="0" collapsed="false">
      <c r="A574" s="14" t="n">
        <v>572</v>
      </c>
      <c r="B574" s="86" t="n">
        <v>13.0869565217391</v>
      </c>
      <c r="D574" s="0" t="n">
        <v>1</v>
      </c>
      <c r="E574" s="91" t="n">
        <v>0.325529310659132</v>
      </c>
      <c r="F574" s="0" t="n">
        <v>82174</v>
      </c>
      <c r="H574" s="0" t="n">
        <v>0.7</v>
      </c>
      <c r="I574" s="0" t="n">
        <v>50526</v>
      </c>
      <c r="J574" s="95" t="n">
        <f aca="false">(F574+E574*$G$3)*(H574) / I574</f>
        <v>1.14026339324278</v>
      </c>
      <c r="K574" s="0" t="n">
        <f aca="false">E574/I574*1000</f>
        <v>0.00644280787434453</v>
      </c>
      <c r="L574" s="86" t="n">
        <v>165.023919361613</v>
      </c>
      <c r="M574" s="86" t="n">
        <v>0.645</v>
      </c>
      <c r="N574" s="0" t="n">
        <v>100</v>
      </c>
      <c r="O574" s="87" t="n">
        <f aca="false">SUM($L574:$N574)</f>
        <v>265.668919361613</v>
      </c>
      <c r="P574" s="62" t="n">
        <v>122</v>
      </c>
      <c r="Q574" s="0" t="n">
        <f aca="false">P574*120</f>
        <v>14640</v>
      </c>
      <c r="R574" s="0" t="n">
        <v>22</v>
      </c>
      <c r="S574" s="0" t="n">
        <v>187</v>
      </c>
      <c r="T574" s="87" t="n">
        <f aca="false">((3.5 * R574 + 2.4 * S574 - 7) * 10)/1000</f>
        <v>5.188</v>
      </c>
      <c r="V574" s="0" t="n">
        <f aca="false">W574/8</f>
        <v>0.8</v>
      </c>
      <c r="W574" s="0" t="n">
        <v>6.4</v>
      </c>
      <c r="X574" s="91" t="n">
        <f aca="false">E574/50</f>
        <v>0.00651058621318264</v>
      </c>
      <c r="Y574" s="0" t="n">
        <v>0.728</v>
      </c>
      <c r="Z574" s="86" t="n">
        <v>13.0869565217391</v>
      </c>
      <c r="AA574" s="0" t="n">
        <v>52</v>
      </c>
      <c r="AB574" s="0" t="n">
        <v>16</v>
      </c>
    </row>
    <row r="575" customFormat="false" ht="15" hidden="false" customHeight="false" outlineLevel="0" collapsed="false">
      <c r="A575" s="14" t="n">
        <v>573</v>
      </c>
      <c r="B575" s="86" t="n">
        <v>10.6206896551724</v>
      </c>
      <c r="D575" s="0" t="n">
        <v>43</v>
      </c>
      <c r="E575" s="91" t="n">
        <v>11.8040743272364</v>
      </c>
      <c r="F575" s="0" t="n">
        <v>81366</v>
      </c>
      <c r="H575" s="0" t="n">
        <v>0.7</v>
      </c>
      <c r="I575" s="0" t="n">
        <v>44044</v>
      </c>
      <c r="J575" s="95" t="n">
        <f aca="false">(F575+E575*$G$3)*(H575) / I575</f>
        <v>1.36820771981714</v>
      </c>
      <c r="K575" s="0" t="n">
        <f aca="false">E575/I575*1000</f>
        <v>0.268006410117982</v>
      </c>
      <c r="L575" s="86" t="n">
        <v>481.933228122345</v>
      </c>
      <c r="M575" s="86" t="n">
        <v>0.645</v>
      </c>
      <c r="N575" s="0" t="n">
        <v>79</v>
      </c>
      <c r="O575" s="87" t="n">
        <f aca="false">SUM($L575:$N575)</f>
        <v>561.578228122345</v>
      </c>
      <c r="P575" s="62" t="n">
        <v>114</v>
      </c>
      <c r="Q575" s="0" t="n">
        <f aca="false">P575*120</f>
        <v>13680</v>
      </c>
      <c r="R575" s="0" t="n">
        <v>20</v>
      </c>
      <c r="S575" s="0" t="n">
        <v>196</v>
      </c>
      <c r="T575" s="87" t="n">
        <f aca="false">((3.5 * R575 + 2.4 * S575 - 7) * 10)/1000</f>
        <v>5.334</v>
      </c>
      <c r="V575" s="0" t="n">
        <f aca="false">W575/8</f>
        <v>0.9625</v>
      </c>
      <c r="W575" s="0" t="n">
        <v>7.7</v>
      </c>
      <c r="X575" s="91" t="n">
        <f aca="false">E575/50</f>
        <v>0.236081486544728</v>
      </c>
      <c r="Y575" s="0" t="n">
        <v>0.483</v>
      </c>
      <c r="Z575" s="86" t="n">
        <v>10.6206896551724</v>
      </c>
      <c r="AA575" s="0" t="n">
        <v>53</v>
      </c>
      <c r="AB575" s="0" t="n">
        <v>17</v>
      </c>
    </row>
    <row r="576" customFormat="false" ht="15" hidden="false" customHeight="false" outlineLevel="0" collapsed="false">
      <c r="A576" s="14" t="n">
        <v>574</v>
      </c>
      <c r="B576" s="86" t="n">
        <v>3.03333333333333</v>
      </c>
      <c r="D576" s="0" t="n">
        <v>11</v>
      </c>
      <c r="E576" s="91" t="n">
        <v>25.9973529967858</v>
      </c>
      <c r="F576" s="0" t="n">
        <v>76875</v>
      </c>
      <c r="H576" s="0" t="n">
        <v>0.7</v>
      </c>
      <c r="I576" s="0" t="n">
        <v>43894</v>
      </c>
      <c r="J576" s="95" t="n">
        <f aca="false">(F576+E576*$G$3)*(H576) / I576</f>
        <v>1.39180204217205</v>
      </c>
      <c r="K576" s="0" t="n">
        <f aca="false">E576/I576*1000</f>
        <v>0.592275777937435</v>
      </c>
      <c r="L576" s="86" t="n">
        <v>1303.33881765772</v>
      </c>
      <c r="M576" s="86" t="n">
        <v>0.645</v>
      </c>
      <c r="N576" s="0" t="n">
        <v>58</v>
      </c>
      <c r="O576" s="87" t="n">
        <f aca="false">SUM($L576:$N576)</f>
        <v>1361.98381765772</v>
      </c>
      <c r="P576" s="62" t="n">
        <v>119</v>
      </c>
      <c r="Q576" s="0" t="n">
        <f aca="false">P576*120</f>
        <v>14280</v>
      </c>
      <c r="R576" s="0" t="n">
        <v>17</v>
      </c>
      <c r="S576" s="0" t="n">
        <v>187</v>
      </c>
      <c r="T576" s="87" t="n">
        <f aca="false">((3.5 * R576 + 2.4 * S576 - 7) * 10)/1000</f>
        <v>5.013</v>
      </c>
      <c r="V576" s="0" t="n">
        <f aca="false">W576/8</f>
        <v>0.5</v>
      </c>
      <c r="W576" s="0" t="n">
        <v>4</v>
      </c>
      <c r="X576" s="91" t="n">
        <f aca="false">E576/50</f>
        <v>0.519947059935716</v>
      </c>
      <c r="Y576" s="0" t="n">
        <v>0.784</v>
      </c>
      <c r="Z576" s="86" t="n">
        <v>3.03333333333333</v>
      </c>
      <c r="AA576" s="0" t="n">
        <v>60</v>
      </c>
      <c r="AB576" s="0" t="n">
        <v>15</v>
      </c>
    </row>
    <row r="577" customFormat="false" ht="15" hidden="false" customHeight="false" outlineLevel="0" collapsed="false">
      <c r="A577" s="14" t="n">
        <v>575</v>
      </c>
      <c r="B577" s="86" t="n">
        <v>4.82758620689655</v>
      </c>
      <c r="D577" s="0" t="n">
        <v>23</v>
      </c>
      <c r="E577" s="91" t="n">
        <v>21.6490963855422</v>
      </c>
      <c r="F577" s="0" t="n">
        <v>81727</v>
      </c>
      <c r="H577" s="0" t="n">
        <v>0.7</v>
      </c>
      <c r="I577" s="0" t="n">
        <v>63073</v>
      </c>
      <c r="J577" s="95" t="n">
        <f aca="false">(F577+E577*$G$3)*(H577) / I577</f>
        <v>1.00313362275382</v>
      </c>
      <c r="K577" s="0" t="n">
        <f aca="false">E577/I577*1000</f>
        <v>0.343238729496649</v>
      </c>
      <c r="L577" s="86" t="n">
        <v>344.367950121655</v>
      </c>
      <c r="M577" s="86" t="n">
        <v>0.645</v>
      </c>
      <c r="N577" s="0" t="n">
        <v>388</v>
      </c>
      <c r="O577" s="87" t="n">
        <f aca="false">SUM($L577:$N577)</f>
        <v>733.012950121655</v>
      </c>
      <c r="P577" s="62" t="n">
        <v>110</v>
      </c>
      <c r="Q577" s="0" t="n">
        <f aca="false">P577*120</f>
        <v>13200</v>
      </c>
      <c r="R577" s="0" t="n">
        <v>16</v>
      </c>
      <c r="S577" s="0" t="n">
        <v>180</v>
      </c>
      <c r="T577" s="87" t="n">
        <f aca="false">((3.5 * R577 + 2.4 * S577 - 7) * 10)/1000</f>
        <v>4.81</v>
      </c>
      <c r="V577" s="0" t="n">
        <f aca="false">W577/8</f>
        <v>0.8375</v>
      </c>
      <c r="W577" s="0" t="n">
        <v>6.7</v>
      </c>
      <c r="X577" s="91" t="n">
        <f aca="false">E577/50</f>
        <v>0.432981927710843</v>
      </c>
      <c r="Y577" s="0" t="n">
        <v>0.672</v>
      </c>
      <c r="Z577" s="86" t="n">
        <v>4.82758620689655</v>
      </c>
      <c r="AA577" s="0" t="n">
        <v>61</v>
      </c>
      <c r="AB577" s="0" t="n">
        <v>22</v>
      </c>
    </row>
    <row r="578" customFormat="false" ht="15" hidden="false" customHeight="false" outlineLevel="0" collapsed="false">
      <c r="A578" s="14" t="n">
        <v>576</v>
      </c>
      <c r="B578" s="86" t="n">
        <v>8.5</v>
      </c>
      <c r="D578" s="0" t="n">
        <v>66</v>
      </c>
      <c r="E578" s="91" t="n">
        <v>28.1416291444945</v>
      </c>
      <c r="F578" s="0" t="n">
        <v>81314</v>
      </c>
      <c r="H578" s="0" t="n">
        <v>0.7</v>
      </c>
      <c r="I578" s="0" t="n">
        <v>45923</v>
      </c>
      <c r="J578" s="95" t="n">
        <f aca="false">(F578+E578*$G$3)*(H578) / I578</f>
        <v>1.41104579754063</v>
      </c>
      <c r="K578" s="0" t="n">
        <f aca="false">E578/I578*1000</f>
        <v>0.612800321069932</v>
      </c>
      <c r="L578" s="86" t="n">
        <v>478.109110137672</v>
      </c>
      <c r="M578" s="86" t="n">
        <v>0.645</v>
      </c>
      <c r="N578" s="0" t="n">
        <v>422</v>
      </c>
      <c r="O578" s="87" t="n">
        <f aca="false">SUM($L578:$N578)</f>
        <v>900.754110137672</v>
      </c>
      <c r="P578" s="62" t="n">
        <v>113</v>
      </c>
      <c r="Q578" s="0" t="n">
        <f aca="false">P578*120</f>
        <v>13560</v>
      </c>
      <c r="R578" s="0" t="n">
        <v>17</v>
      </c>
      <c r="S578" s="0" t="n">
        <v>173</v>
      </c>
      <c r="T578" s="87" t="n">
        <f aca="false">((3.5 * R578 + 2.4 * S578 - 7) * 10)/1000</f>
        <v>4.677</v>
      </c>
      <c r="V578" s="0" t="n">
        <f aca="false">W578/8</f>
        <v>0.75</v>
      </c>
      <c r="W578" s="0" t="n">
        <v>6</v>
      </c>
      <c r="X578" s="91" t="n">
        <f aca="false">E578/50</f>
        <v>0.56283258288989</v>
      </c>
      <c r="Y578" s="0" t="n">
        <v>0.608</v>
      </c>
      <c r="Z578" s="86" t="n">
        <v>8.5</v>
      </c>
      <c r="AA578" s="0" t="n">
        <v>58</v>
      </c>
      <c r="AB578" s="0" t="n">
        <v>15</v>
      </c>
    </row>
    <row r="579" customFormat="false" ht="15" hidden="false" customHeight="false" outlineLevel="0" collapsed="false">
      <c r="A579" s="14" t="n">
        <v>577</v>
      </c>
      <c r="B579" s="86" t="n">
        <v>16.1538461538462</v>
      </c>
      <c r="D579" s="0" t="n">
        <v>-10</v>
      </c>
      <c r="E579" s="91" t="n">
        <v>-2.00134490377534</v>
      </c>
      <c r="F579" s="0" t="n">
        <v>84458</v>
      </c>
      <c r="H579" s="0" t="n">
        <v>0.7</v>
      </c>
      <c r="I579" s="0" t="n">
        <v>45554</v>
      </c>
      <c r="J579" s="95" t="n">
        <f aca="false">(F579+E579*$G$3)*(H579) / I579</f>
        <v>1.28551221466705</v>
      </c>
      <c r="K579" s="0" t="n">
        <f aca="false">E579/I579*1000</f>
        <v>-0.0439334614693624</v>
      </c>
      <c r="L579" s="86" t="n">
        <v>269.005084936553</v>
      </c>
      <c r="M579" s="86" t="n">
        <v>0.645</v>
      </c>
      <c r="N579" s="0" t="n">
        <v>1893</v>
      </c>
      <c r="O579" s="87" t="n">
        <f aca="false">SUM($L579:$N579)</f>
        <v>2162.65008493655</v>
      </c>
      <c r="P579" s="62" t="n">
        <v>119</v>
      </c>
      <c r="Q579" s="0" t="n">
        <f aca="false">P579*120</f>
        <v>14280</v>
      </c>
      <c r="R579" s="0" t="n">
        <v>19</v>
      </c>
      <c r="S579" s="0" t="n">
        <v>161</v>
      </c>
      <c r="T579" s="87" t="n">
        <f aca="false">((3.5 * R579 + 2.4 * S579 - 7) * 10)/1000</f>
        <v>4.459</v>
      </c>
      <c r="V579" s="0" t="n">
        <f aca="false">W579/8</f>
        <v>0.5875</v>
      </c>
      <c r="W579" s="0" t="n">
        <v>4.7</v>
      </c>
      <c r="X579" s="91" t="n">
        <f aca="false">E579/50</f>
        <v>-0.0400268980755067</v>
      </c>
      <c r="Y579" s="0" t="n">
        <v>0.322</v>
      </c>
      <c r="Z579" s="86" t="n">
        <v>16.1538461538462</v>
      </c>
      <c r="AA579" s="0" t="n">
        <v>42</v>
      </c>
      <c r="AB579" s="0" t="n">
        <v>24</v>
      </c>
    </row>
    <row r="580" customFormat="false" ht="15" hidden="false" customHeight="false" outlineLevel="0" collapsed="false">
      <c r="A580" s="14" t="n">
        <v>578</v>
      </c>
      <c r="B580" s="86" t="n">
        <v>16.64</v>
      </c>
      <c r="D580" s="0" t="n">
        <v>22</v>
      </c>
      <c r="E580" s="91" t="n">
        <v>5.53988718775181</v>
      </c>
      <c r="F580" s="0" t="n">
        <v>76594</v>
      </c>
      <c r="H580" s="0" t="n">
        <v>0.8</v>
      </c>
      <c r="I580" s="0" t="n">
        <v>60989</v>
      </c>
      <c r="J580" s="95" t="n">
        <f aca="false">(F580+E580*$G$3)*(H580) / I580</f>
        <v>1.0337595943544</v>
      </c>
      <c r="K580" s="0" t="n">
        <f aca="false">E580/I580*1000</f>
        <v>0.0908342026882194</v>
      </c>
      <c r="L580" s="86" t="n">
        <v>986.295046818084</v>
      </c>
      <c r="M580" s="86" t="n">
        <v>0.645</v>
      </c>
      <c r="N580" s="0" t="n">
        <v>499</v>
      </c>
      <c r="O580" s="87" t="n">
        <f aca="false">SUM($L580:$N580)</f>
        <v>1485.94004681808</v>
      </c>
      <c r="P580" s="62" t="n">
        <v>124</v>
      </c>
      <c r="Q580" s="0" t="n">
        <f aca="false">P580*120</f>
        <v>14880</v>
      </c>
      <c r="R580" s="0" t="n">
        <v>21</v>
      </c>
      <c r="S580" s="0" t="n">
        <v>195</v>
      </c>
      <c r="T580" s="87" t="n">
        <f aca="false">((3.5 * R580 + 2.4 * S580 - 7) * 10)/1000</f>
        <v>5.345</v>
      </c>
      <c r="V580" s="0" t="n">
        <f aca="false">W580/8</f>
        <v>0.725</v>
      </c>
      <c r="W580" s="0" t="n">
        <v>5.8</v>
      </c>
      <c r="X580" s="91" t="n">
        <f aca="false">E580/50</f>
        <v>0.110797743755036</v>
      </c>
      <c r="Y580" s="0" t="n">
        <v>0.528</v>
      </c>
      <c r="Z580" s="86" t="n">
        <v>16.64</v>
      </c>
      <c r="AA580" s="0" t="n">
        <v>42</v>
      </c>
      <c r="AB580" s="0" t="n">
        <v>20</v>
      </c>
    </row>
    <row r="581" customFormat="false" ht="15" hidden="false" customHeight="false" outlineLevel="0" collapsed="false">
      <c r="A581" s="14" t="n">
        <v>579</v>
      </c>
      <c r="B581" s="86" t="n">
        <v>10.85</v>
      </c>
      <c r="D581" s="0" t="n">
        <v>46</v>
      </c>
      <c r="E581" s="91" t="n">
        <v>23.1799926428719</v>
      </c>
      <c r="F581" s="0" t="n">
        <v>76072</v>
      </c>
      <c r="H581" s="0" t="n">
        <v>0.7</v>
      </c>
      <c r="I581" s="0" t="n">
        <v>47072</v>
      </c>
      <c r="J581" s="95" t="n">
        <f aca="false">(F581+E581*$G$3)*(H581) / I581</f>
        <v>1.26913659797765</v>
      </c>
      <c r="K581" s="0" t="n">
        <f aca="false">E581/I581*1000</f>
        <v>0.492436961311861</v>
      </c>
      <c r="L581" s="86" t="n">
        <v>1645.51946378353</v>
      </c>
      <c r="M581" s="86" t="n">
        <v>0.645</v>
      </c>
      <c r="N581" s="0" t="n">
        <v>484</v>
      </c>
      <c r="O581" s="87" t="n">
        <f aca="false">SUM($L581:$N581)</f>
        <v>2130.16446378353</v>
      </c>
      <c r="P581" s="62" t="n">
        <v>118</v>
      </c>
      <c r="Q581" s="0" t="n">
        <f aca="false">P581*120</f>
        <v>14160</v>
      </c>
      <c r="R581" s="0" t="n">
        <v>16</v>
      </c>
      <c r="S581" s="0" t="n">
        <v>162</v>
      </c>
      <c r="T581" s="87" t="n">
        <f aca="false">((3.5 * R581 + 2.4 * S581 - 7) * 10)/1000</f>
        <v>4.378</v>
      </c>
      <c r="V581" s="0" t="n">
        <f aca="false">W581/8</f>
        <v>0.9625</v>
      </c>
      <c r="W581" s="0" t="n">
        <v>7.7</v>
      </c>
      <c r="X581" s="91" t="n">
        <f aca="false">E581/50</f>
        <v>0.463599852857438</v>
      </c>
      <c r="Y581" s="0" t="n">
        <v>0.819</v>
      </c>
      <c r="Z581" s="86" t="n">
        <v>10.85</v>
      </c>
      <c r="AA581" s="0" t="n">
        <v>58</v>
      </c>
      <c r="AB581" s="0" t="n">
        <v>17</v>
      </c>
    </row>
    <row r="582" customFormat="false" ht="15" hidden="false" customHeight="false" outlineLevel="0" collapsed="false">
      <c r="A582" s="14" t="n">
        <v>580</v>
      </c>
      <c r="B582" s="86" t="n">
        <v>2.16</v>
      </c>
      <c r="D582" s="0" t="n">
        <v>96</v>
      </c>
      <c r="E582" s="91" t="n">
        <v>340.136054421769</v>
      </c>
      <c r="F582" s="0" t="n">
        <v>84087</v>
      </c>
      <c r="H582" s="0" t="n">
        <v>0.6</v>
      </c>
      <c r="I582" s="0" t="n">
        <v>63624</v>
      </c>
      <c r="J582" s="95" t="n">
        <f aca="false">(F582+E582*$G$3)*(H582) / I582</f>
        <v>2.07602246104024</v>
      </c>
      <c r="K582" s="0" t="n">
        <f aca="false">E582/I582*1000</f>
        <v>5.34603379890872</v>
      </c>
      <c r="L582" s="86" t="n">
        <v>187.914644485521</v>
      </c>
      <c r="M582" s="86" t="n">
        <v>0.645</v>
      </c>
      <c r="N582" s="0" t="n">
        <v>438</v>
      </c>
      <c r="O582" s="87" t="n">
        <f aca="false">SUM($L582:$N582)</f>
        <v>626.559644485521</v>
      </c>
      <c r="P582" s="62" t="n">
        <v>121</v>
      </c>
      <c r="Q582" s="0" t="n">
        <f aca="false">P582*120</f>
        <v>14520</v>
      </c>
      <c r="R582" s="0" t="n">
        <v>17</v>
      </c>
      <c r="S582" s="0" t="n">
        <v>175</v>
      </c>
      <c r="T582" s="87" t="n">
        <f aca="false">((3.5 * R582 + 2.4 * S582 - 7) * 10)/1000</f>
        <v>4.725</v>
      </c>
      <c r="V582" s="0" t="n">
        <f aca="false">W582/8</f>
        <v>0.6125</v>
      </c>
      <c r="W582" s="0" t="n">
        <v>4.9</v>
      </c>
      <c r="X582" s="91" t="n">
        <f aca="false">E582/50</f>
        <v>6.80272108843537</v>
      </c>
      <c r="Y582" s="0" t="n">
        <v>0.564</v>
      </c>
      <c r="Z582" s="86" t="n">
        <v>2.16</v>
      </c>
      <c r="AA582" s="0" t="n">
        <v>43</v>
      </c>
      <c r="AB582" s="0" t="n">
        <v>22</v>
      </c>
    </row>
    <row r="583" customFormat="false" ht="15" hidden="false" customHeight="false" outlineLevel="0" collapsed="false">
      <c r="A583" s="14" t="n">
        <v>581</v>
      </c>
      <c r="B583" s="86" t="n">
        <v>8.10344827586207</v>
      </c>
      <c r="D583" s="0" t="n">
        <v>50</v>
      </c>
      <c r="E583" s="91" t="n">
        <v>12.2089388967026</v>
      </c>
      <c r="F583" s="0" t="n">
        <v>82470</v>
      </c>
      <c r="H583" s="0" t="n">
        <v>0.5</v>
      </c>
      <c r="I583" s="0" t="n">
        <v>61792</v>
      </c>
      <c r="J583" s="95" t="n">
        <f aca="false">(F583+E583*$G$3)*(H583) / I583</f>
        <v>0.70683563858332</v>
      </c>
      <c r="K583" s="0" t="n">
        <f aca="false">E583/I583*1000</f>
        <v>0.197581222434985</v>
      </c>
      <c r="L583" s="86" t="n">
        <v>691.06168781656</v>
      </c>
      <c r="M583" s="86" t="n">
        <v>0.645</v>
      </c>
      <c r="N583" s="0" t="n">
        <v>87</v>
      </c>
      <c r="O583" s="87" t="n">
        <f aca="false">SUM($L583:$N583)</f>
        <v>778.70668781656</v>
      </c>
      <c r="P583" s="62" t="n">
        <v>122</v>
      </c>
      <c r="Q583" s="0" t="n">
        <f aca="false">P583*120</f>
        <v>14640</v>
      </c>
      <c r="R583" s="0" t="n">
        <v>19</v>
      </c>
      <c r="S583" s="0" t="n">
        <v>169</v>
      </c>
      <c r="T583" s="87" t="n">
        <f aca="false">((3.5 * R583 + 2.4 * S583 - 7) * 10)/1000</f>
        <v>4.651</v>
      </c>
      <c r="V583" s="0" t="n">
        <f aca="false">W583/8</f>
        <v>0.8125</v>
      </c>
      <c r="W583" s="0" t="n">
        <v>6.5</v>
      </c>
      <c r="X583" s="91" t="n">
        <f aca="false">E583/50</f>
        <v>0.244178777934052</v>
      </c>
      <c r="Y583" s="0" t="n">
        <v>0.434</v>
      </c>
      <c r="Z583" s="86" t="n">
        <v>8.10344827586207</v>
      </c>
      <c r="AA583" s="0" t="n">
        <v>40</v>
      </c>
      <c r="AB583" s="0" t="n">
        <v>24</v>
      </c>
    </row>
    <row r="584" customFormat="false" ht="15" hidden="false" customHeight="false" outlineLevel="0" collapsed="false">
      <c r="A584" s="14" t="n">
        <v>582</v>
      </c>
      <c r="B584" s="86" t="n">
        <v>6.4</v>
      </c>
      <c r="D584" s="0" t="n">
        <v>82</v>
      </c>
      <c r="E584" s="91" t="n">
        <v>48.6081471996965</v>
      </c>
      <c r="F584" s="0" t="n">
        <v>84899</v>
      </c>
      <c r="H584" s="0" t="n">
        <v>0.8</v>
      </c>
      <c r="I584" s="0" t="n">
        <v>41583</v>
      </c>
      <c r="J584" s="95" t="n">
        <f aca="false">(F584+E584*$G$3)*(H584) / I584</f>
        <v>2.0074022341799</v>
      </c>
      <c r="K584" s="0" t="n">
        <f aca="false">E584/I584*1000</f>
        <v>1.16894276987462</v>
      </c>
      <c r="L584" s="86" t="n">
        <v>607.033826042518</v>
      </c>
      <c r="M584" s="86" t="n">
        <v>0.645</v>
      </c>
      <c r="N584" s="0" t="n">
        <v>1893</v>
      </c>
      <c r="O584" s="87" t="n">
        <f aca="false">SUM($L584:$N584)</f>
        <v>2500.67882604252</v>
      </c>
      <c r="P584" s="62" t="n">
        <v>114</v>
      </c>
      <c r="Q584" s="0" t="n">
        <f aca="false">P584*120</f>
        <v>13680</v>
      </c>
      <c r="R584" s="0" t="n">
        <v>17</v>
      </c>
      <c r="S584" s="0" t="n">
        <v>163</v>
      </c>
      <c r="T584" s="87" t="n">
        <f aca="false">((3.5 * R584 + 2.4 * S584 - 7) * 10)/1000</f>
        <v>4.437</v>
      </c>
      <c r="V584" s="0" t="n">
        <f aca="false">W584/8</f>
        <v>0.45</v>
      </c>
      <c r="W584" s="0" t="n">
        <v>3.6</v>
      </c>
      <c r="X584" s="91" t="n">
        <f aca="false">E584/50</f>
        <v>0.97216294399393</v>
      </c>
      <c r="Y584" s="0" t="n">
        <v>0.696</v>
      </c>
      <c r="Z584" s="86" t="n">
        <v>6.4</v>
      </c>
      <c r="AA584" s="0" t="n">
        <v>65</v>
      </c>
      <c r="AB584" s="0" t="n">
        <v>24</v>
      </c>
    </row>
    <row r="585" customFormat="false" ht="15" hidden="false" customHeight="false" outlineLevel="0" collapsed="false">
      <c r="A585" s="14" t="n">
        <v>583</v>
      </c>
      <c r="B585" s="86" t="n">
        <v>17.5</v>
      </c>
      <c r="D585" s="0" t="n">
        <v>7</v>
      </c>
      <c r="E585" s="91" t="n">
        <v>1.88281367675855</v>
      </c>
      <c r="F585" s="0" t="n">
        <v>78191</v>
      </c>
      <c r="H585" s="0" t="n">
        <v>0.7</v>
      </c>
      <c r="I585" s="0" t="n">
        <v>46778</v>
      </c>
      <c r="J585" s="95" t="n">
        <f aca="false">(F585+E585*$G$3)*(H585) / I585</f>
        <v>1.18134353391535</v>
      </c>
      <c r="K585" s="0" t="n">
        <f aca="false">E585/I585*1000</f>
        <v>0.0402499824010977</v>
      </c>
      <c r="L585" s="86" t="n">
        <v>824.68130125523</v>
      </c>
      <c r="M585" s="86" t="n">
        <v>0.645</v>
      </c>
      <c r="N585" s="0" t="n">
        <v>1893</v>
      </c>
      <c r="O585" s="87" t="n">
        <f aca="false">SUM($L585:$N585)</f>
        <v>2718.32630125523</v>
      </c>
      <c r="P585" s="62" t="n">
        <v>116</v>
      </c>
      <c r="Q585" s="0" t="n">
        <f aca="false">P585*120</f>
        <v>13920</v>
      </c>
      <c r="R585" s="0" t="n">
        <v>16</v>
      </c>
      <c r="S585" s="0" t="n">
        <v>180</v>
      </c>
      <c r="T585" s="87" t="n">
        <f aca="false">((3.5 * R585 + 2.4 * S585 - 7) * 10)/1000</f>
        <v>4.81</v>
      </c>
      <c r="V585" s="0" t="n">
        <f aca="false">W585/8</f>
        <v>0.9625</v>
      </c>
      <c r="W585" s="0" t="n">
        <v>7.7</v>
      </c>
      <c r="X585" s="91" t="n">
        <f aca="false">E585/50</f>
        <v>0.037656273535171</v>
      </c>
      <c r="Y585" s="0" t="n">
        <v>0.574</v>
      </c>
      <c r="Z585" s="86" t="n">
        <v>17.5</v>
      </c>
      <c r="AA585" s="0" t="n">
        <v>48</v>
      </c>
      <c r="AB585" s="0" t="n">
        <v>22</v>
      </c>
    </row>
    <row r="586" customFormat="false" ht="15" hidden="false" customHeight="false" outlineLevel="0" collapsed="false">
      <c r="A586" s="14" t="n">
        <v>584</v>
      </c>
      <c r="B586" s="86" t="n">
        <v>13</v>
      </c>
      <c r="D586" s="0" t="n">
        <v>-7</v>
      </c>
      <c r="E586" s="91" t="n">
        <v>-1.76924943384018</v>
      </c>
      <c r="F586" s="0" t="n">
        <v>81562</v>
      </c>
      <c r="H586" s="0" t="n">
        <v>0.5</v>
      </c>
      <c r="I586" s="0" t="n">
        <v>42024</v>
      </c>
      <c r="J586" s="95" t="n">
        <f aca="false">(F586+E586*$G$3)*(H586) / I586</f>
        <v>0.96200147804188</v>
      </c>
      <c r="K586" s="0" t="n">
        <f aca="false">E586/I586*1000</f>
        <v>-0.0421009288463778</v>
      </c>
      <c r="L586" s="86" t="n">
        <v>210.446521220159</v>
      </c>
      <c r="M586" s="86" t="n">
        <v>0.645</v>
      </c>
      <c r="N586" s="0" t="n">
        <v>1893</v>
      </c>
      <c r="O586" s="87" t="n">
        <f aca="false">SUM($L586:$N586)</f>
        <v>2104.09152122016</v>
      </c>
      <c r="P586" s="62" t="n">
        <v>116</v>
      </c>
      <c r="Q586" s="0" t="n">
        <f aca="false">P586*120</f>
        <v>13920</v>
      </c>
      <c r="R586" s="0" t="n">
        <v>20</v>
      </c>
      <c r="S586" s="0" t="n">
        <v>196</v>
      </c>
      <c r="T586" s="87" t="n">
        <f aca="false">((3.5 * R586 + 2.4 * S586 - 7) * 10)/1000</f>
        <v>5.334</v>
      </c>
      <c r="V586" s="0" t="n">
        <f aca="false">W586/8</f>
        <v>0.9</v>
      </c>
      <c r="W586" s="0" t="n">
        <v>7.2</v>
      </c>
      <c r="X586" s="91" t="n">
        <f aca="false">E586/50</f>
        <v>-0.0353849886768036</v>
      </c>
      <c r="Y586" s="0" t="n">
        <v>0.704</v>
      </c>
      <c r="Z586" s="86" t="n">
        <v>13</v>
      </c>
      <c r="AA586" s="0" t="n">
        <v>50</v>
      </c>
      <c r="AB586" s="0" t="n">
        <v>22</v>
      </c>
    </row>
    <row r="587" customFormat="false" ht="15" hidden="false" customHeight="false" outlineLevel="0" collapsed="false">
      <c r="A587" s="14" t="n">
        <v>585</v>
      </c>
      <c r="B587" s="86" t="n">
        <v>11.1904761904762</v>
      </c>
      <c r="D587" s="0" t="n">
        <v>86</v>
      </c>
      <c r="E587" s="91" t="n">
        <v>23.0288878653828</v>
      </c>
      <c r="F587" s="0" t="n">
        <v>83265</v>
      </c>
      <c r="H587" s="0" t="n">
        <v>0.5</v>
      </c>
      <c r="I587" s="0" t="n">
        <v>40571</v>
      </c>
      <c r="J587" s="95" t="n">
        <f aca="false">(F587+E587*$G$3)*(H587) / I587</f>
        <v>1.13968789463106</v>
      </c>
      <c r="K587" s="0" t="n">
        <f aca="false">E587/I587*1000</f>
        <v>0.567619429281575</v>
      </c>
      <c r="L587" s="86" t="n">
        <v>1241.29346933667</v>
      </c>
      <c r="M587" s="86" t="n">
        <v>0.645</v>
      </c>
      <c r="N587" s="0" t="n">
        <v>1893</v>
      </c>
      <c r="O587" s="87" t="n">
        <f aca="false">SUM($L587:$N587)</f>
        <v>3134.93846933667</v>
      </c>
      <c r="P587" s="62" t="n">
        <v>118</v>
      </c>
      <c r="Q587" s="0" t="n">
        <f aca="false">P587*120</f>
        <v>14160</v>
      </c>
      <c r="R587" s="0" t="n">
        <v>20</v>
      </c>
      <c r="S587" s="0" t="n">
        <v>167</v>
      </c>
      <c r="T587" s="87" t="n">
        <f aca="false">((3.5 * R587 + 2.4 * S587 - 7) * 10)/1000</f>
        <v>4.638</v>
      </c>
      <c r="V587" s="0" t="n">
        <f aca="false">W587/8</f>
        <v>0.5625</v>
      </c>
      <c r="W587" s="0" t="n">
        <v>4.5</v>
      </c>
      <c r="X587" s="91" t="n">
        <f aca="false">E587/50</f>
        <v>0.460577757307655</v>
      </c>
      <c r="Y587" s="0" t="n">
        <v>0.504</v>
      </c>
      <c r="Z587" s="86" t="n">
        <v>11.1904761904762</v>
      </c>
      <c r="AA587" s="0" t="n">
        <v>62</v>
      </c>
      <c r="AB587" s="0" t="n">
        <v>23</v>
      </c>
    </row>
    <row r="588" customFormat="false" ht="15" hidden="false" customHeight="false" outlineLevel="0" collapsed="false">
      <c r="A588" s="14" t="n">
        <v>586</v>
      </c>
      <c r="B588" s="86" t="n">
        <v>3.33333333333333</v>
      </c>
      <c r="D588" s="0" t="n">
        <v>22</v>
      </c>
      <c r="E588" s="91" t="n">
        <v>65.0118203309693</v>
      </c>
      <c r="F588" s="0" t="n">
        <v>75166</v>
      </c>
      <c r="H588" s="0" t="n">
        <v>0.8</v>
      </c>
      <c r="I588" s="0" t="n">
        <v>63523</v>
      </c>
      <c r="J588" s="95" t="n">
        <f aca="false">(F588+E588*$G$3)*(H588) / I588</f>
        <v>1.27413035445288</v>
      </c>
      <c r="K588" s="0" t="n">
        <f aca="false">E588/I588*1000</f>
        <v>1.02343750029075</v>
      </c>
      <c r="L588" s="86" t="n">
        <v>334.283097251586</v>
      </c>
      <c r="M588" s="86" t="n">
        <v>0.645</v>
      </c>
      <c r="N588" s="0" t="n">
        <v>428</v>
      </c>
      <c r="O588" s="87" t="n">
        <f aca="false">SUM($L588:$N588)</f>
        <v>762.928097251586</v>
      </c>
      <c r="P588" s="62" t="n">
        <v>123</v>
      </c>
      <c r="Q588" s="0" t="n">
        <f aca="false">P588*120</f>
        <v>14760</v>
      </c>
      <c r="R588" s="0" t="n">
        <v>20</v>
      </c>
      <c r="S588" s="0" t="n">
        <v>164</v>
      </c>
      <c r="T588" s="87" t="n">
        <f aca="false">((3.5 * R588 + 2.4 * S588 - 7) * 10)/1000</f>
        <v>4.566</v>
      </c>
      <c r="V588" s="0" t="n">
        <f aca="false">W588/8</f>
        <v>1</v>
      </c>
      <c r="W588" s="0" t="n">
        <v>8</v>
      </c>
      <c r="X588" s="91" t="n">
        <f aca="false">E588/50</f>
        <v>1.30023640661939</v>
      </c>
      <c r="Y588" s="0" t="n">
        <v>0.64</v>
      </c>
      <c r="Z588" s="86" t="n">
        <v>3.33333333333333</v>
      </c>
      <c r="AA588" s="0" t="n">
        <v>47</v>
      </c>
      <c r="AB588" s="0" t="n">
        <v>21</v>
      </c>
    </row>
    <row r="589" customFormat="false" ht="15" hidden="false" customHeight="false" outlineLevel="0" collapsed="false">
      <c r="A589" s="14" t="n">
        <v>587</v>
      </c>
      <c r="B589" s="86" t="n">
        <v>7.83333333333334</v>
      </c>
      <c r="D589" s="0" t="n">
        <v>66</v>
      </c>
      <c r="E589" s="91" t="n">
        <v>17.9333206532076</v>
      </c>
      <c r="F589" s="0" t="n">
        <v>78805</v>
      </c>
      <c r="H589" s="0" t="n">
        <v>0.5</v>
      </c>
      <c r="I589" s="0" t="n">
        <v>48651</v>
      </c>
      <c r="J589" s="95" t="n">
        <f aca="false">(F589+E589*$G$3)*(H589) / I589</f>
        <v>0.883623443107881</v>
      </c>
      <c r="K589" s="0" t="n">
        <f aca="false">E589/I589*1000</f>
        <v>0.368611552757551</v>
      </c>
      <c r="L589" s="86" t="n">
        <v>243.147673991984</v>
      </c>
      <c r="M589" s="86" t="n">
        <v>0.645</v>
      </c>
      <c r="N589" s="0" t="n">
        <v>1893</v>
      </c>
      <c r="O589" s="87" t="n">
        <f aca="false">SUM($L589:$N589)</f>
        <v>2136.79267399198</v>
      </c>
      <c r="P589" s="62" t="n">
        <v>125</v>
      </c>
      <c r="Q589" s="0" t="n">
        <f aca="false">P589*120</f>
        <v>15000</v>
      </c>
      <c r="R589" s="0" t="n">
        <v>21</v>
      </c>
      <c r="S589" s="0" t="n">
        <v>164</v>
      </c>
      <c r="T589" s="87" t="n">
        <f aca="false">((3.5 * R589 + 2.4 * S589 - 7) * 10)/1000</f>
        <v>4.601</v>
      </c>
      <c r="V589" s="0" t="n">
        <f aca="false">W589/8</f>
        <v>0.7625</v>
      </c>
      <c r="W589" s="0" t="n">
        <v>6.1</v>
      </c>
      <c r="X589" s="91" t="n">
        <f aca="false">E589/50</f>
        <v>0.358666413064152</v>
      </c>
      <c r="Y589" s="0" t="n">
        <v>0.826</v>
      </c>
      <c r="Z589" s="86" t="n">
        <v>7.83333333333334</v>
      </c>
      <c r="AA589" s="0" t="n">
        <v>65</v>
      </c>
      <c r="AB589" s="0" t="n">
        <v>18</v>
      </c>
    </row>
    <row r="590" customFormat="false" ht="15" hidden="false" customHeight="false" outlineLevel="0" collapsed="false">
      <c r="A590" s="14" t="n">
        <v>588</v>
      </c>
      <c r="B590" s="86" t="n">
        <v>3</v>
      </c>
      <c r="D590" s="0" t="n">
        <v>9</v>
      </c>
      <c r="E590" s="91" t="n">
        <v>13.1578947368421</v>
      </c>
      <c r="F590" s="0" t="n">
        <v>80323</v>
      </c>
      <c r="H590" s="0" t="n">
        <v>0.5</v>
      </c>
      <c r="I590" s="0" t="n">
        <v>62713</v>
      </c>
      <c r="J590" s="95" t="n">
        <f aca="false">(F590+E590*$G$3)*(H590) / I590</f>
        <v>0.682363767438464</v>
      </c>
      <c r="K590" s="0" t="n">
        <f aca="false">E590/I590*1000</f>
        <v>0.209811278950809</v>
      </c>
      <c r="L590" s="86" t="n">
        <v>942.881930853492</v>
      </c>
      <c r="M590" s="86" t="n">
        <v>0.645</v>
      </c>
      <c r="N590" s="0" t="n">
        <v>1893</v>
      </c>
      <c r="O590" s="87" t="n">
        <f aca="false">SUM($L590:$N590)</f>
        <v>2836.52693085349</v>
      </c>
      <c r="P590" s="62" t="n">
        <v>113</v>
      </c>
      <c r="Q590" s="0" t="n">
        <f aca="false">P590*120</f>
        <v>13560</v>
      </c>
      <c r="R590" s="0" t="n">
        <v>16</v>
      </c>
      <c r="S590" s="0" t="n">
        <v>196</v>
      </c>
      <c r="T590" s="87" t="n">
        <f aca="false">((3.5 * R590 + 2.4 * S590 - 7) * 10)/1000</f>
        <v>5.194</v>
      </c>
      <c r="V590" s="0" t="n">
        <f aca="false">W590/8</f>
        <v>0.5125</v>
      </c>
      <c r="W590" s="0" t="n">
        <v>4.1</v>
      </c>
      <c r="X590" s="91" t="n">
        <f aca="false">E590/50</f>
        <v>0.263157894736842</v>
      </c>
      <c r="Y590" s="0" t="n">
        <v>0.44</v>
      </c>
      <c r="Z590" s="86" t="n">
        <v>3</v>
      </c>
      <c r="AA590" s="0" t="n">
        <v>56</v>
      </c>
      <c r="AB590" s="0" t="n">
        <v>16</v>
      </c>
    </row>
    <row r="591" customFormat="false" ht="15" hidden="false" customHeight="false" outlineLevel="0" collapsed="false">
      <c r="A591" s="14" t="n">
        <v>589</v>
      </c>
      <c r="B591" s="86" t="n">
        <v>7.84615384615385</v>
      </c>
      <c r="D591" s="0" t="n">
        <v>10</v>
      </c>
      <c r="E591" s="91" t="n">
        <v>4.36545874423214</v>
      </c>
      <c r="F591" s="0" t="n">
        <v>81748</v>
      </c>
      <c r="H591" s="0" t="n">
        <v>0.6</v>
      </c>
      <c r="I591" s="0" t="n">
        <v>44658</v>
      </c>
      <c r="J591" s="95" t="n">
        <f aca="false">(F591+E591*$G$3)*(H591) / I591</f>
        <v>1.12178131798593</v>
      </c>
      <c r="K591" s="0" t="n">
        <f aca="false">E591/I591*1000</f>
        <v>0.0977531180131698</v>
      </c>
      <c r="L591" s="86" t="n">
        <v>848.743196747152</v>
      </c>
      <c r="M591" s="86" t="n">
        <v>0.645</v>
      </c>
      <c r="N591" s="0" t="n">
        <v>317</v>
      </c>
      <c r="O591" s="87" t="n">
        <f aca="false">SUM($L591:$N591)</f>
        <v>1166.38819674715</v>
      </c>
      <c r="P591" s="62" t="n">
        <v>120</v>
      </c>
      <c r="Q591" s="0" t="n">
        <f aca="false">P591*120</f>
        <v>14400</v>
      </c>
      <c r="R591" s="0" t="n">
        <v>16</v>
      </c>
      <c r="S591" s="0" t="n">
        <v>172</v>
      </c>
      <c r="T591" s="87" t="n">
        <f aca="false">((3.5 * R591 + 2.4 * S591 - 7) * 10)/1000</f>
        <v>4.618</v>
      </c>
      <c r="V591" s="0" t="n">
        <f aca="false">W591/8</f>
        <v>0.4375</v>
      </c>
      <c r="W591" s="0" t="n">
        <v>3.5</v>
      </c>
      <c r="X591" s="91" t="n">
        <f aca="false">E591/50</f>
        <v>0.0873091748846428</v>
      </c>
      <c r="Y591" s="0" t="n">
        <v>0.767</v>
      </c>
      <c r="Z591" s="86" t="n">
        <v>7.84615384615385</v>
      </c>
      <c r="AA591" s="0" t="n">
        <v>43</v>
      </c>
      <c r="AB591" s="0" t="n">
        <v>21</v>
      </c>
    </row>
    <row r="592" customFormat="false" ht="15" hidden="false" customHeight="false" outlineLevel="0" collapsed="false">
      <c r="A592" s="14" t="n">
        <v>590</v>
      </c>
      <c r="B592" s="86" t="n">
        <v>2.58620689655172</v>
      </c>
      <c r="D592" s="0" t="n">
        <v>6</v>
      </c>
      <c r="E592" s="91" t="n">
        <v>6.43004115226337</v>
      </c>
      <c r="F592" s="0" t="n">
        <v>78126</v>
      </c>
      <c r="H592" s="0" t="n">
        <v>0.5</v>
      </c>
      <c r="I592" s="0" t="n">
        <v>63227</v>
      </c>
      <c r="J592" s="95" t="n">
        <f aca="false">(F592+E592*$G$3)*(H592) / I592</f>
        <v>0.638161042441563</v>
      </c>
      <c r="K592" s="0" t="n">
        <f aca="false">E592/I592*1000</f>
        <v>0.10169771066575</v>
      </c>
      <c r="L592" s="86" t="n">
        <v>520.416810176125</v>
      </c>
      <c r="M592" s="86" t="n">
        <v>0.645</v>
      </c>
      <c r="N592" s="0" t="n">
        <v>69</v>
      </c>
      <c r="O592" s="87" t="n">
        <f aca="false">SUM($L592:$N592)</f>
        <v>590.061810176125</v>
      </c>
      <c r="P592" s="62" t="n">
        <v>117</v>
      </c>
      <c r="Q592" s="0" t="n">
        <f aca="false">P592*120</f>
        <v>14040</v>
      </c>
      <c r="R592" s="0" t="n">
        <v>21</v>
      </c>
      <c r="S592" s="0" t="n">
        <v>175</v>
      </c>
      <c r="T592" s="87" t="n">
        <f aca="false">((3.5 * R592 + 2.4 * S592 - 7) * 10)/1000</f>
        <v>4.865</v>
      </c>
      <c r="V592" s="0" t="n">
        <f aca="false">W592/8</f>
        <v>0.925</v>
      </c>
      <c r="W592" s="0" t="n">
        <v>7.4</v>
      </c>
      <c r="X592" s="91" t="n">
        <f aca="false">E592/50</f>
        <v>0.128600823045268</v>
      </c>
      <c r="Y592" s="0" t="n">
        <v>0.528</v>
      </c>
      <c r="Z592" s="86" t="n">
        <v>2.58620689655172</v>
      </c>
      <c r="AA592" s="0" t="n">
        <v>50</v>
      </c>
      <c r="AB592" s="0" t="n">
        <v>17</v>
      </c>
    </row>
    <row r="593" customFormat="false" ht="15" hidden="false" customHeight="false" outlineLevel="0" collapsed="false">
      <c r="A593" s="14" t="n">
        <v>591</v>
      </c>
      <c r="B593" s="86" t="n">
        <v>9.42857142857143</v>
      </c>
      <c r="D593" s="0" t="n">
        <v>52</v>
      </c>
      <c r="E593" s="91" t="n">
        <v>17.8823205749854</v>
      </c>
      <c r="F593" s="0" t="n">
        <v>83718</v>
      </c>
      <c r="H593" s="0" t="n">
        <v>0.6</v>
      </c>
      <c r="I593" s="0" t="n">
        <v>52791</v>
      </c>
      <c r="J593" s="95" t="n">
        <f aca="false">(F593+E593*$G$3)*(H593) / I593</f>
        <v>1.03280022992549</v>
      </c>
      <c r="K593" s="0" t="n">
        <f aca="false">E593/I593*1000</f>
        <v>0.338738053361092</v>
      </c>
      <c r="L593" s="86" t="n">
        <v>421.90860700567</v>
      </c>
      <c r="M593" s="86" t="n">
        <v>0.645</v>
      </c>
      <c r="N593" s="0" t="n">
        <v>1893</v>
      </c>
      <c r="O593" s="87" t="n">
        <f aca="false">SUM($L593:$N593)</f>
        <v>2315.55360700567</v>
      </c>
      <c r="P593" s="62" t="n">
        <v>124</v>
      </c>
      <c r="Q593" s="0" t="n">
        <f aca="false">P593*120</f>
        <v>14880</v>
      </c>
      <c r="R593" s="0" t="n">
        <v>19</v>
      </c>
      <c r="S593" s="0" t="n">
        <v>200</v>
      </c>
      <c r="T593" s="87" t="n">
        <f aca="false">((3.5 * R593 + 2.4 * S593 - 7) * 10)/1000</f>
        <v>5.395</v>
      </c>
      <c r="V593" s="0" t="n">
        <f aca="false">W593/8</f>
        <v>0.525</v>
      </c>
      <c r="W593" s="0" t="n">
        <v>4.2</v>
      </c>
      <c r="X593" s="91" t="n">
        <f aca="false">E593/50</f>
        <v>0.357646411499708</v>
      </c>
      <c r="Y593" s="0" t="n">
        <v>0.81</v>
      </c>
      <c r="Z593" s="86" t="n">
        <v>9.42857142857143</v>
      </c>
      <c r="AA593" s="0" t="n">
        <v>48</v>
      </c>
      <c r="AB593" s="0" t="n">
        <v>21</v>
      </c>
    </row>
    <row r="594" customFormat="false" ht="15" hidden="false" customHeight="false" outlineLevel="0" collapsed="false">
      <c r="A594" s="14" t="n">
        <v>592</v>
      </c>
      <c r="B594" s="86" t="n">
        <v>11.25</v>
      </c>
      <c r="D594" s="0" t="n">
        <v>32</v>
      </c>
      <c r="E594" s="91" t="n">
        <v>8.11424862057774</v>
      </c>
      <c r="F594" s="0" t="n">
        <v>81483</v>
      </c>
      <c r="H594" s="0" t="n">
        <v>0.6</v>
      </c>
      <c r="I594" s="0" t="n">
        <v>40294</v>
      </c>
      <c r="J594" s="95" t="n">
        <f aca="false">(F594+E594*$G$3)*(H594) / I594</f>
        <v>1.26165731049135</v>
      </c>
      <c r="K594" s="0" t="n">
        <f aca="false">E594/I594*1000</f>
        <v>0.201376101170838</v>
      </c>
      <c r="L594" s="86" t="n">
        <v>565.596015037594</v>
      </c>
      <c r="M594" s="86" t="n">
        <v>0.645</v>
      </c>
      <c r="N594" s="0" t="n">
        <v>276</v>
      </c>
      <c r="O594" s="87" t="n">
        <f aca="false">SUM($L594:$N594)</f>
        <v>842.241015037594</v>
      </c>
      <c r="P594" s="62" t="n">
        <v>115</v>
      </c>
      <c r="Q594" s="0" t="n">
        <f aca="false">P594*120</f>
        <v>13800</v>
      </c>
      <c r="R594" s="0" t="n">
        <v>20</v>
      </c>
      <c r="S594" s="0" t="n">
        <v>167</v>
      </c>
      <c r="T594" s="87" t="n">
        <f aca="false">((3.5 * R594 + 2.4 * S594 - 7) * 10)/1000</f>
        <v>4.638</v>
      </c>
      <c r="V594" s="0" t="n">
        <f aca="false">W594/8</f>
        <v>0.7375</v>
      </c>
      <c r="W594" s="0" t="n">
        <v>5.9</v>
      </c>
      <c r="X594" s="91" t="n">
        <f aca="false">E594/50</f>
        <v>0.162284972411555</v>
      </c>
      <c r="Y594" s="0" t="n">
        <v>0.392</v>
      </c>
      <c r="Z594" s="86" t="n">
        <v>11.25</v>
      </c>
      <c r="AA594" s="0" t="n">
        <v>48</v>
      </c>
      <c r="AB594" s="0" t="n">
        <v>21</v>
      </c>
    </row>
    <row r="595" customFormat="false" ht="15" hidden="false" customHeight="false" outlineLevel="0" collapsed="false">
      <c r="A595" s="14" t="n">
        <v>593</v>
      </c>
      <c r="B595" s="86" t="n">
        <v>8.7</v>
      </c>
      <c r="D595" s="0" t="n">
        <v>68</v>
      </c>
      <c r="E595" s="91" t="n">
        <v>32.7080327080327</v>
      </c>
      <c r="F595" s="0" t="n">
        <v>80670</v>
      </c>
      <c r="H595" s="0" t="n">
        <v>0.6</v>
      </c>
      <c r="I595" s="0" t="n">
        <v>42379</v>
      </c>
      <c r="J595" s="95" t="n">
        <f aca="false">(F595+E595*$G$3)*(H595) / I595</f>
        <v>1.32735382736563</v>
      </c>
      <c r="K595" s="0" t="n">
        <f aca="false">E595/I595*1000</f>
        <v>0.771798124260429</v>
      </c>
      <c r="L595" s="86" t="n">
        <v>419.471101606125</v>
      </c>
      <c r="M595" s="86" t="n">
        <v>0.645</v>
      </c>
      <c r="N595" s="0" t="n">
        <v>72</v>
      </c>
      <c r="O595" s="87" t="n">
        <f aca="false">SUM($L595:$N595)</f>
        <v>492.116101606125</v>
      </c>
      <c r="P595" s="62" t="n">
        <v>114</v>
      </c>
      <c r="Q595" s="0" t="n">
        <f aca="false">P595*120</f>
        <v>13680</v>
      </c>
      <c r="R595" s="0" t="n">
        <v>22</v>
      </c>
      <c r="S595" s="0" t="n">
        <v>160</v>
      </c>
      <c r="T595" s="87" t="n">
        <f aca="false">((3.5 * R595 + 2.4 * S595 - 7) * 10)/1000</f>
        <v>4.54</v>
      </c>
      <c r="V595" s="0" t="n">
        <f aca="false">W595/8</f>
        <v>0.75</v>
      </c>
      <c r="W595" s="0" t="n">
        <v>6</v>
      </c>
      <c r="X595" s="91" t="n">
        <f aca="false">E595/50</f>
        <v>0.654160654160654</v>
      </c>
      <c r="Y595" s="0" t="n">
        <v>0.59</v>
      </c>
      <c r="Z595" s="86" t="n">
        <v>8.7</v>
      </c>
      <c r="AA595" s="0" t="n">
        <v>44</v>
      </c>
      <c r="AB595" s="0" t="n">
        <v>23</v>
      </c>
    </row>
    <row r="596" customFormat="false" ht="15" hidden="false" customHeight="false" outlineLevel="0" collapsed="false">
      <c r="A596" s="14" t="n">
        <v>594</v>
      </c>
      <c r="B596" s="86" t="n">
        <v>12.25</v>
      </c>
      <c r="D596" s="0" t="n">
        <v>85</v>
      </c>
      <c r="E596" s="91" t="n">
        <v>23.9901555691029</v>
      </c>
      <c r="F596" s="0" t="n">
        <v>83298</v>
      </c>
      <c r="H596" s="0" t="n">
        <v>0.7</v>
      </c>
      <c r="I596" s="0" t="n">
        <v>62201</v>
      </c>
      <c r="J596" s="95" t="n">
        <f aca="false">(F596+E596*$G$3)*(H596) / I596</f>
        <v>1.045414761167</v>
      </c>
      <c r="K596" s="0" t="n">
        <f aca="false">E596/I596*1000</f>
        <v>0.385687618673381</v>
      </c>
      <c r="L596" s="86" t="n">
        <v>693.420965986395</v>
      </c>
      <c r="M596" s="86" t="n">
        <v>0.645</v>
      </c>
      <c r="N596" s="0" t="n">
        <v>204</v>
      </c>
      <c r="O596" s="87" t="n">
        <f aca="false">SUM($L596:$N596)</f>
        <v>898.065965986395</v>
      </c>
      <c r="P596" s="62" t="n">
        <v>117</v>
      </c>
      <c r="Q596" s="0" t="n">
        <f aca="false">P596*120</f>
        <v>14040</v>
      </c>
      <c r="R596" s="0" t="n">
        <v>21</v>
      </c>
      <c r="S596" s="0" t="n">
        <v>197</v>
      </c>
      <c r="T596" s="87" t="n">
        <f aca="false">((3.5 * R596 + 2.4 * S596 - 7) * 10)/1000</f>
        <v>5.393</v>
      </c>
      <c r="V596" s="0" t="n">
        <f aca="false">W596/8</f>
        <v>0.9875</v>
      </c>
      <c r="W596" s="0" t="n">
        <v>7.9</v>
      </c>
      <c r="X596" s="91" t="n">
        <f aca="false">E596/50</f>
        <v>0.479803111382059</v>
      </c>
      <c r="Y596" s="0" t="n">
        <v>0.682</v>
      </c>
      <c r="Z596" s="86" t="n">
        <v>12.25</v>
      </c>
      <c r="AA596" s="0" t="n">
        <v>57</v>
      </c>
      <c r="AB596" s="0" t="n">
        <v>16</v>
      </c>
    </row>
    <row r="597" customFormat="false" ht="15" hidden="false" customHeight="false" outlineLevel="0" collapsed="false">
      <c r="A597" s="14" t="n">
        <v>595</v>
      </c>
      <c r="B597" s="86" t="n">
        <v>11.7391304347826</v>
      </c>
      <c r="D597" s="0" t="n">
        <v>6</v>
      </c>
      <c r="E597" s="91" t="n">
        <v>1.91346055719971</v>
      </c>
      <c r="F597" s="0" t="n">
        <v>82314</v>
      </c>
      <c r="H597" s="0" t="n">
        <v>0.6</v>
      </c>
      <c r="I597" s="0" t="n">
        <v>45391</v>
      </c>
      <c r="J597" s="95" t="n">
        <f aca="false">(F597+E597*$G$3)*(H597) / I597</f>
        <v>1.09818313176022</v>
      </c>
      <c r="K597" s="0" t="n">
        <f aca="false">E597/I597*1000</f>
        <v>0.0421550650393187</v>
      </c>
      <c r="L597" s="86" t="n">
        <v>273.177972283005</v>
      </c>
      <c r="M597" s="86" t="n">
        <v>0.645</v>
      </c>
      <c r="N597" s="0" t="n">
        <v>76</v>
      </c>
      <c r="O597" s="87" t="n">
        <f aca="false">SUM($L597:$N597)</f>
        <v>349.822972283005</v>
      </c>
      <c r="P597" s="62" t="n">
        <v>124</v>
      </c>
      <c r="Q597" s="0" t="n">
        <f aca="false">P597*120</f>
        <v>14880</v>
      </c>
      <c r="R597" s="0" t="n">
        <v>18</v>
      </c>
      <c r="S597" s="0" t="n">
        <v>166</v>
      </c>
      <c r="T597" s="87" t="n">
        <f aca="false">((3.5 * R597 + 2.4 * S597 - 7) * 10)/1000</f>
        <v>4.544</v>
      </c>
      <c r="V597" s="0" t="n">
        <f aca="false">W597/8</f>
        <v>0.475</v>
      </c>
      <c r="W597" s="0" t="n">
        <v>3.8</v>
      </c>
      <c r="X597" s="91" t="n">
        <f aca="false">E597/50</f>
        <v>0.0382692111439943</v>
      </c>
      <c r="Y597" s="0" t="n">
        <v>0.676</v>
      </c>
      <c r="Z597" s="86" t="n">
        <v>11.7391304347826</v>
      </c>
      <c r="AA597" s="0" t="n">
        <v>59</v>
      </c>
      <c r="AB597" s="0" t="n">
        <v>17</v>
      </c>
    </row>
    <row r="598" customFormat="false" ht="15" hidden="false" customHeight="false" outlineLevel="0" collapsed="false">
      <c r="A598" s="14" t="n">
        <v>596</v>
      </c>
      <c r="B598" s="86" t="n">
        <v>2.5</v>
      </c>
      <c r="D598" s="0" t="n">
        <v>54</v>
      </c>
      <c r="E598" s="91" t="n">
        <v>80.8383233532934</v>
      </c>
      <c r="F598" s="0" t="n">
        <v>82372</v>
      </c>
      <c r="H598" s="0" t="n">
        <v>0.5</v>
      </c>
      <c r="I598" s="0" t="n">
        <v>47879</v>
      </c>
      <c r="J598" s="95" t="n">
        <f aca="false">(F598+E598*$G$3)*(H598) / I598</f>
        <v>1.19788768918855</v>
      </c>
      <c r="K598" s="0" t="n">
        <f aca="false">E598/I598*1000</f>
        <v>1.68838788097691</v>
      </c>
      <c r="L598" s="86" t="n">
        <v>76.2266251198466</v>
      </c>
      <c r="M598" s="86" t="n">
        <v>0.645</v>
      </c>
      <c r="N598" s="0" t="n">
        <v>1893</v>
      </c>
      <c r="O598" s="87" t="n">
        <f aca="false">SUM($L598:$N598)</f>
        <v>1969.87162511985</v>
      </c>
      <c r="P598" s="62" t="n">
        <v>117</v>
      </c>
      <c r="Q598" s="0" t="n">
        <f aca="false">P598*120</f>
        <v>14040</v>
      </c>
      <c r="R598" s="0" t="n">
        <v>19</v>
      </c>
      <c r="S598" s="0" t="n">
        <v>176</v>
      </c>
      <c r="T598" s="87" t="n">
        <f aca="false">((3.5 * R598 + 2.4 * S598 - 7) * 10)/1000</f>
        <v>4.819</v>
      </c>
      <c r="V598" s="0" t="n">
        <f aca="false">W598/8</f>
        <v>0.675</v>
      </c>
      <c r="W598" s="0" t="n">
        <v>5.4</v>
      </c>
      <c r="X598" s="91" t="n">
        <f aca="false">E598/50</f>
        <v>1.61676646706587</v>
      </c>
      <c r="Y598" s="0" t="n">
        <v>0.832</v>
      </c>
      <c r="Z598" s="86" t="n">
        <v>2.5</v>
      </c>
      <c r="AA598" s="0" t="n">
        <v>61</v>
      </c>
      <c r="AB598" s="0" t="n">
        <v>24</v>
      </c>
    </row>
    <row r="599" customFormat="false" ht="15" hidden="false" customHeight="false" outlineLevel="0" collapsed="false">
      <c r="A599" s="14" t="n">
        <v>597</v>
      </c>
      <c r="B599" s="86" t="n">
        <v>3.95833333333333</v>
      </c>
      <c r="D599" s="0" t="n">
        <v>-1</v>
      </c>
      <c r="E599" s="91" t="n">
        <v>-0.909090909090909</v>
      </c>
      <c r="F599" s="0" t="n">
        <v>75345</v>
      </c>
      <c r="H599" s="0" t="n">
        <v>0.5</v>
      </c>
      <c r="I599" s="0" t="n">
        <v>62017</v>
      </c>
      <c r="J599" s="95" t="n">
        <f aca="false">(F599+E599*$G$3)*(H599) / I599</f>
        <v>0.604522660209004</v>
      </c>
      <c r="K599" s="0" t="n">
        <f aca="false">E599/I599*1000</f>
        <v>-0.0146587372670543</v>
      </c>
      <c r="L599" s="86" t="n">
        <v>665.441975416027</v>
      </c>
      <c r="M599" s="86" t="n">
        <v>0.645</v>
      </c>
      <c r="N599" s="0" t="n">
        <v>55</v>
      </c>
      <c r="O599" s="87" t="n">
        <f aca="false">SUM($L599:$N599)</f>
        <v>721.086975416027</v>
      </c>
      <c r="P599" s="62" t="n">
        <v>114</v>
      </c>
      <c r="Q599" s="0" t="n">
        <f aca="false">P599*120</f>
        <v>13680</v>
      </c>
      <c r="R599" s="0" t="n">
        <v>18</v>
      </c>
      <c r="S599" s="0" t="n">
        <v>170</v>
      </c>
      <c r="T599" s="87" t="n">
        <f aca="false">((3.5 * R599 + 2.4 * S599 - 7) * 10)/1000</f>
        <v>4.64</v>
      </c>
      <c r="V599" s="0" t="n">
        <f aca="false">W599/8</f>
        <v>1</v>
      </c>
      <c r="W599" s="0" t="n">
        <v>8</v>
      </c>
      <c r="X599" s="91" t="n">
        <f aca="false">E599/50</f>
        <v>-0.0181818181818182</v>
      </c>
      <c r="Y599" s="0" t="n">
        <v>0.8</v>
      </c>
      <c r="Z599" s="86" t="n">
        <v>3.95833333333333</v>
      </c>
      <c r="AA599" s="0" t="n">
        <v>59</v>
      </c>
      <c r="AB599" s="0" t="n">
        <v>24</v>
      </c>
    </row>
    <row r="600" customFormat="false" ht="15" hidden="false" customHeight="false" outlineLevel="0" collapsed="false">
      <c r="A600" s="14" t="n">
        <v>598</v>
      </c>
      <c r="B600" s="86" t="n">
        <v>7.33333333333333</v>
      </c>
      <c r="D600" s="0" t="n">
        <v>-16</v>
      </c>
      <c r="E600" s="91" t="n">
        <v>-5.39811066126856</v>
      </c>
      <c r="F600" s="0" t="n">
        <v>75181</v>
      </c>
      <c r="H600" s="0" t="n">
        <v>0.6</v>
      </c>
      <c r="I600" s="0" t="n">
        <v>43656</v>
      </c>
      <c r="J600" s="95" t="n">
        <f aca="false">(F600+E600*$G$3)*(H600) / I600</f>
        <v>1.00359752247791</v>
      </c>
      <c r="K600" s="0" t="n">
        <f aca="false">E600/I600*1000</f>
        <v>-0.123651059677216</v>
      </c>
      <c r="L600" s="86" t="n">
        <v>220.211580738896</v>
      </c>
      <c r="M600" s="86" t="n">
        <v>0.645</v>
      </c>
      <c r="N600" s="0" t="n">
        <v>96</v>
      </c>
      <c r="O600" s="87" t="n">
        <f aca="false">SUM($L600:$N600)</f>
        <v>316.856580738896</v>
      </c>
      <c r="P600" s="62" t="n">
        <v>118</v>
      </c>
      <c r="Q600" s="0" t="n">
        <f aca="false">P600*120</f>
        <v>14160</v>
      </c>
      <c r="R600" s="0" t="n">
        <v>21</v>
      </c>
      <c r="S600" s="0" t="n">
        <v>177</v>
      </c>
      <c r="T600" s="87" t="n">
        <f aca="false">((3.5 * R600 + 2.4 * S600 - 7) * 10)/1000</f>
        <v>4.913</v>
      </c>
      <c r="V600" s="0" t="n">
        <f aca="false">W600/8</f>
        <v>1</v>
      </c>
      <c r="W600" s="0" t="n">
        <v>8</v>
      </c>
      <c r="X600" s="91" t="n">
        <f aca="false">E600/50</f>
        <v>-0.107962213225371</v>
      </c>
      <c r="Y600" s="0" t="n">
        <v>0.336</v>
      </c>
      <c r="Z600" s="86" t="n">
        <v>7.33333333333333</v>
      </c>
      <c r="AA600" s="0" t="n">
        <v>58</v>
      </c>
      <c r="AB600" s="0" t="n">
        <v>23</v>
      </c>
    </row>
    <row r="601" customFormat="false" ht="15" hidden="false" customHeight="false" outlineLevel="0" collapsed="false">
      <c r="A601" s="14" t="n">
        <v>599</v>
      </c>
      <c r="B601" s="86" t="n">
        <v>4.30769230769231</v>
      </c>
      <c r="D601" s="0" t="n">
        <v>29</v>
      </c>
      <c r="E601" s="91" t="n">
        <v>32.9957901922858</v>
      </c>
      <c r="F601" s="0" t="n">
        <v>81625</v>
      </c>
      <c r="H601" s="0" t="n">
        <v>0.8</v>
      </c>
      <c r="I601" s="0" t="n">
        <v>45879</v>
      </c>
      <c r="J601" s="95" t="n">
        <f aca="false">(F601+E601*$G$3)*(H601) / I601</f>
        <v>1.65345044271958</v>
      </c>
      <c r="K601" s="0" t="n">
        <f aca="false">E601/I601*1000</f>
        <v>0.719191573318639</v>
      </c>
      <c r="L601" s="86" t="n">
        <v>1216.99350260688</v>
      </c>
      <c r="M601" s="86" t="n">
        <v>0.645</v>
      </c>
      <c r="N601" s="0" t="n">
        <v>496</v>
      </c>
      <c r="O601" s="87" t="n">
        <f aca="false">SUM($L601:$N601)</f>
        <v>1713.63850260688</v>
      </c>
      <c r="P601" s="62" t="n">
        <v>123</v>
      </c>
      <c r="Q601" s="0" t="n">
        <f aca="false">P601*120</f>
        <v>14760</v>
      </c>
      <c r="R601" s="0" t="n">
        <v>19</v>
      </c>
      <c r="S601" s="0" t="n">
        <v>167</v>
      </c>
      <c r="T601" s="87" t="n">
        <f aca="false">((3.5 * R601 + 2.4 * S601 - 7) * 10)/1000</f>
        <v>4.603</v>
      </c>
      <c r="V601" s="0" t="n">
        <f aca="false">W601/8</f>
        <v>0.8875</v>
      </c>
      <c r="W601" s="0" t="n">
        <v>7.1</v>
      </c>
      <c r="X601" s="91" t="n">
        <f aca="false">E601/50</f>
        <v>0.659915803845716</v>
      </c>
      <c r="Y601" s="0" t="n">
        <v>0.366</v>
      </c>
      <c r="Z601" s="86" t="n">
        <v>4.30769230769231</v>
      </c>
      <c r="AA601" s="0" t="n">
        <v>41</v>
      </c>
      <c r="AB601" s="0" t="n">
        <v>19</v>
      </c>
    </row>
    <row r="602" customFormat="false" ht="15" hidden="false" customHeight="false" outlineLevel="0" collapsed="false">
      <c r="A602" s="14" t="n">
        <v>600</v>
      </c>
      <c r="B602" s="86" t="n">
        <v>5.5</v>
      </c>
      <c r="D602" s="0" t="n">
        <v>35</v>
      </c>
      <c r="E602" s="91" t="n">
        <v>33.0438066465257</v>
      </c>
      <c r="F602" s="0" t="n">
        <v>75442</v>
      </c>
      <c r="H602" s="0" t="n">
        <v>0.5</v>
      </c>
      <c r="I602" s="0" t="n">
        <v>47803</v>
      </c>
      <c r="J602" s="95" t="n">
        <f aca="false">(F602+E602*$G$3)*(H602) / I602</f>
        <v>0.927342663207437</v>
      </c>
      <c r="K602" s="0" t="n">
        <f aca="false">E602/I602*1000</f>
        <v>0.691249642209185</v>
      </c>
      <c r="L602" s="86" t="n">
        <v>691.867707103663</v>
      </c>
      <c r="M602" s="86" t="n">
        <v>0.645</v>
      </c>
      <c r="N602" s="0" t="n">
        <v>210</v>
      </c>
      <c r="O602" s="87" t="n">
        <f aca="false">SUM($L602:$N602)</f>
        <v>902.512707103663</v>
      </c>
      <c r="P602" s="62" t="n">
        <v>119</v>
      </c>
      <c r="Q602" s="0" t="n">
        <f aca="false">P602*120</f>
        <v>14280</v>
      </c>
      <c r="R602" s="0" t="n">
        <v>22</v>
      </c>
      <c r="S602" s="0" t="n">
        <v>174</v>
      </c>
      <c r="T602" s="87" t="n">
        <f aca="false">((3.5 * R602 + 2.4 * S602 - 7) * 10)/1000</f>
        <v>4.876</v>
      </c>
      <c r="V602" s="0" t="n">
        <f aca="false">W602/8</f>
        <v>0.7375</v>
      </c>
      <c r="W602" s="0" t="n">
        <v>5.9</v>
      </c>
      <c r="X602" s="91" t="n">
        <f aca="false">E602/50</f>
        <v>0.660876132930513</v>
      </c>
      <c r="Y602" s="0" t="n">
        <v>0.876</v>
      </c>
      <c r="Z602" s="86" t="n">
        <v>5.5</v>
      </c>
      <c r="AA602" s="0" t="n">
        <v>49</v>
      </c>
      <c r="AB602" s="0" t="n">
        <v>19</v>
      </c>
    </row>
    <row r="603" customFormat="false" ht="15" hidden="false" customHeight="false" outlineLevel="0" collapsed="false">
      <c r="A603" s="14" t="n">
        <v>601</v>
      </c>
      <c r="B603" s="86" t="n">
        <v>5.47619047619048</v>
      </c>
      <c r="D603" s="0" t="n">
        <v>46</v>
      </c>
      <c r="E603" s="91" t="n">
        <v>31.1073541842773</v>
      </c>
      <c r="F603" s="0" t="n">
        <v>78394</v>
      </c>
      <c r="H603" s="0" t="n">
        <v>0.5</v>
      </c>
      <c r="I603" s="0" t="n">
        <v>59892</v>
      </c>
      <c r="J603" s="95" t="n">
        <f aca="false">(F603+E603*$G$3)*(H603) / I603</f>
        <v>0.758339525092758</v>
      </c>
      <c r="K603" s="0" t="n">
        <f aca="false">E603/I603*1000</f>
        <v>0.519390806523029</v>
      </c>
      <c r="L603" s="86" t="n">
        <v>2307.21008184143</v>
      </c>
      <c r="M603" s="86" t="n">
        <v>0.645</v>
      </c>
      <c r="N603" s="0" t="n">
        <v>50</v>
      </c>
      <c r="O603" s="87" t="n">
        <f aca="false">SUM($L603:$N603)</f>
        <v>2357.85508184143</v>
      </c>
      <c r="P603" s="62" t="n">
        <v>116</v>
      </c>
      <c r="Q603" s="0" t="n">
        <f aca="false">P603*120</f>
        <v>13920</v>
      </c>
      <c r="R603" s="0" t="n">
        <v>19</v>
      </c>
      <c r="S603" s="0" t="n">
        <v>179</v>
      </c>
      <c r="T603" s="87" t="n">
        <f aca="false">((3.5 * R603 + 2.4 * S603 - 7) * 10)/1000</f>
        <v>4.891</v>
      </c>
      <c r="V603" s="0" t="n">
        <f aca="false">W603/8</f>
        <v>0.7</v>
      </c>
      <c r="W603" s="0" t="n">
        <v>5.6</v>
      </c>
      <c r="X603" s="91" t="n">
        <f aca="false">E603/50</f>
        <v>0.622147083685545</v>
      </c>
      <c r="Y603" s="0" t="n">
        <v>0.675</v>
      </c>
      <c r="Z603" s="86" t="n">
        <v>5.47619047619048</v>
      </c>
      <c r="AA603" s="0" t="n">
        <v>46</v>
      </c>
      <c r="AB603" s="0" t="n">
        <v>17</v>
      </c>
    </row>
    <row r="604" customFormat="false" ht="15" hidden="false" customHeight="false" outlineLevel="0" collapsed="false">
      <c r="A604" s="14" t="n">
        <v>602</v>
      </c>
      <c r="B604" s="86" t="n">
        <v>4</v>
      </c>
      <c r="D604" s="0" t="n">
        <v>85</v>
      </c>
      <c r="E604" s="91" t="n">
        <v>148.601398601399</v>
      </c>
      <c r="F604" s="0" t="n">
        <v>75694</v>
      </c>
      <c r="H604" s="0" t="n">
        <v>0.8</v>
      </c>
      <c r="I604" s="0" t="n">
        <v>63178</v>
      </c>
      <c r="J604" s="95" t="n">
        <f aca="false">(F604+E604*$G$3)*(H604) / I604</f>
        <v>1.71115970040912</v>
      </c>
      <c r="K604" s="0" t="n">
        <f aca="false">E604/I604*1000</f>
        <v>2.35210672388171</v>
      </c>
      <c r="L604" s="86" t="n">
        <v>846.749854781582</v>
      </c>
      <c r="M604" s="86" t="n">
        <v>0.645</v>
      </c>
      <c r="N604" s="0" t="n">
        <v>1893</v>
      </c>
      <c r="O604" s="87" t="n">
        <f aca="false">SUM($L604:$N604)</f>
        <v>2740.39485478158</v>
      </c>
      <c r="P604" s="62" t="n">
        <v>124</v>
      </c>
      <c r="Q604" s="0" t="n">
        <f aca="false">P604*120</f>
        <v>14880</v>
      </c>
      <c r="R604" s="0" t="n">
        <v>17</v>
      </c>
      <c r="S604" s="0" t="n">
        <v>192</v>
      </c>
      <c r="T604" s="87" t="n">
        <f aca="false">((3.5 * R604 + 2.4 * S604 - 7) * 10)/1000</f>
        <v>5.133</v>
      </c>
      <c r="V604" s="0" t="n">
        <f aca="false">W604/8</f>
        <v>0.7875</v>
      </c>
      <c r="W604" s="0" t="n">
        <v>6.3</v>
      </c>
      <c r="X604" s="91" t="n">
        <f aca="false">E604/50</f>
        <v>2.97202797202797</v>
      </c>
      <c r="Y604" s="0" t="n">
        <v>0.828</v>
      </c>
      <c r="Z604" s="86" t="n">
        <v>4</v>
      </c>
      <c r="AA604" s="0" t="n">
        <v>47</v>
      </c>
      <c r="AB604" s="0" t="n">
        <v>19</v>
      </c>
    </row>
    <row r="605" customFormat="false" ht="15" hidden="false" customHeight="false" outlineLevel="0" collapsed="false">
      <c r="A605" s="14" t="n">
        <v>603</v>
      </c>
      <c r="B605" s="86" t="n">
        <v>7.27272727272727</v>
      </c>
      <c r="D605" s="0" t="n">
        <v>80</v>
      </c>
      <c r="E605" s="91" t="n">
        <v>66.2251655629139</v>
      </c>
      <c r="F605" s="0" t="n">
        <v>77446</v>
      </c>
      <c r="H605" s="0" t="n">
        <v>0.8</v>
      </c>
      <c r="I605" s="0" t="n">
        <v>40201</v>
      </c>
      <c r="J605" s="95" t="n">
        <f aca="false">(F605+E605*$G$3)*(H605) / I605</f>
        <v>2.06832797642179</v>
      </c>
      <c r="K605" s="0" t="n">
        <f aca="false">E605/I605*1000</f>
        <v>1.64735119929638</v>
      </c>
      <c r="L605" s="86" t="n">
        <v>844.208339416058</v>
      </c>
      <c r="M605" s="86" t="n">
        <v>0.645</v>
      </c>
      <c r="N605" s="0" t="n">
        <v>498</v>
      </c>
      <c r="O605" s="87" t="n">
        <f aca="false">SUM($L605:$N605)</f>
        <v>1342.85333941606</v>
      </c>
      <c r="P605" s="62" t="n">
        <v>124</v>
      </c>
      <c r="Q605" s="0" t="n">
        <f aca="false">P605*120</f>
        <v>14880</v>
      </c>
      <c r="R605" s="0" t="n">
        <v>19</v>
      </c>
      <c r="S605" s="0" t="n">
        <v>196</v>
      </c>
      <c r="T605" s="87" t="n">
        <f aca="false">((3.5 * R605 + 2.4 * S605 - 7) * 10)/1000</f>
        <v>5.299</v>
      </c>
      <c r="V605" s="0" t="n">
        <f aca="false">W605/8</f>
        <v>0.5125</v>
      </c>
      <c r="W605" s="0" t="n">
        <v>4.1</v>
      </c>
      <c r="X605" s="91" t="n">
        <f aca="false">E605/50</f>
        <v>1.32450331125828</v>
      </c>
      <c r="Y605" s="0" t="n">
        <v>0.792</v>
      </c>
      <c r="Z605" s="86" t="n">
        <v>7.27272727272727</v>
      </c>
      <c r="AA605" s="0" t="n">
        <v>43</v>
      </c>
      <c r="AB605" s="0" t="n">
        <v>22</v>
      </c>
    </row>
    <row r="606" customFormat="false" ht="15" hidden="false" customHeight="false" outlineLevel="0" collapsed="false">
      <c r="A606" s="14" t="n">
        <v>604</v>
      </c>
      <c r="B606" s="86" t="n">
        <v>8.33333333333333</v>
      </c>
      <c r="D606" s="0" t="n">
        <v>74</v>
      </c>
      <c r="E606" s="91" t="n">
        <v>27.1410232899321</v>
      </c>
      <c r="F606" s="0" t="n">
        <v>78085</v>
      </c>
      <c r="H606" s="0" t="n">
        <v>0.5</v>
      </c>
      <c r="I606" s="0" t="n">
        <v>52605</v>
      </c>
      <c r="J606" s="95" t="n">
        <f aca="false">(F606+E606*$G$3)*(H606) / I606</f>
        <v>0.845370300503496</v>
      </c>
      <c r="K606" s="0" t="n">
        <f aca="false">E606/I606*1000</f>
        <v>0.515939992204774</v>
      </c>
      <c r="L606" s="86" t="n">
        <v>304.298802733605</v>
      </c>
      <c r="M606" s="86" t="n">
        <v>0.645</v>
      </c>
      <c r="N606" s="0" t="n">
        <v>349</v>
      </c>
      <c r="O606" s="87" t="n">
        <f aca="false">SUM($L606:$N606)</f>
        <v>653.943802733605</v>
      </c>
      <c r="P606" s="62" t="n">
        <v>110</v>
      </c>
      <c r="Q606" s="0" t="n">
        <f aca="false">P606*120</f>
        <v>13200</v>
      </c>
      <c r="R606" s="0" t="n">
        <v>20</v>
      </c>
      <c r="S606" s="0" t="n">
        <v>172</v>
      </c>
      <c r="T606" s="87" t="n">
        <f aca="false">((3.5 * R606 + 2.4 * S606 - 7) * 10)/1000</f>
        <v>4.758</v>
      </c>
      <c r="V606" s="0" t="n">
        <f aca="false">W606/8</f>
        <v>0.875</v>
      </c>
      <c r="W606" s="0" t="n">
        <v>7</v>
      </c>
      <c r="X606" s="91" t="n">
        <f aca="false">E606/50</f>
        <v>0.542820465798643</v>
      </c>
      <c r="Y606" s="0" t="n">
        <v>0.63</v>
      </c>
      <c r="Z606" s="86" t="n">
        <v>8.33333333333333</v>
      </c>
      <c r="AA606" s="0" t="n">
        <v>63</v>
      </c>
      <c r="AB606" s="0" t="n">
        <v>16</v>
      </c>
    </row>
    <row r="607" customFormat="false" ht="15" hidden="false" customHeight="false" outlineLevel="0" collapsed="false">
      <c r="A607" s="14" t="n">
        <v>605</v>
      </c>
      <c r="B607" s="86" t="n">
        <v>1.93103448275862</v>
      </c>
      <c r="D607" s="0" t="n">
        <v>34</v>
      </c>
      <c r="E607" s="91" t="n">
        <v>203.203442505379</v>
      </c>
      <c r="F607" s="0" t="n">
        <v>78572</v>
      </c>
      <c r="H607" s="0" t="n">
        <v>0.7</v>
      </c>
      <c r="I607" s="0" t="n">
        <v>46667</v>
      </c>
      <c r="J607" s="95" t="n">
        <f aca="false">(F607+E607*$G$3)*(H607) / I607</f>
        <v>2.39778352800707</v>
      </c>
      <c r="K607" s="0" t="n">
        <f aca="false">E607/I607*1000</f>
        <v>4.35432837991255</v>
      </c>
      <c r="L607" s="86" t="n">
        <v>799.48718081761</v>
      </c>
      <c r="M607" s="86" t="n">
        <v>0.645</v>
      </c>
      <c r="N607" s="0" t="n">
        <v>70</v>
      </c>
      <c r="O607" s="87" t="n">
        <f aca="false">SUM($L607:$N607)</f>
        <v>870.13218081761</v>
      </c>
      <c r="P607" s="62" t="n">
        <v>125</v>
      </c>
      <c r="Q607" s="0" t="n">
        <f aca="false">P607*120</f>
        <v>15000</v>
      </c>
      <c r="R607" s="0" t="n">
        <v>18</v>
      </c>
      <c r="S607" s="0" t="n">
        <v>178</v>
      </c>
      <c r="T607" s="87" t="n">
        <f aca="false">((3.5 * R607 + 2.4 * S607 - 7) * 10)/1000</f>
        <v>4.832</v>
      </c>
      <c r="V607" s="0" t="n">
        <f aca="false">W607/8</f>
        <v>0.725</v>
      </c>
      <c r="W607" s="0" t="n">
        <v>5.8</v>
      </c>
      <c r="X607" s="91" t="n">
        <f aca="false">E607/50</f>
        <v>4.06406885010758</v>
      </c>
      <c r="Y607" s="0" t="n">
        <v>0.612</v>
      </c>
      <c r="Z607" s="86" t="n">
        <v>1.93103448275862</v>
      </c>
      <c r="AA607" s="0" t="n">
        <v>44</v>
      </c>
      <c r="AB607" s="0" t="n">
        <v>18</v>
      </c>
    </row>
    <row r="608" customFormat="false" ht="15" hidden="false" customHeight="false" outlineLevel="0" collapsed="false">
      <c r="A608" s="14" t="n">
        <v>606</v>
      </c>
      <c r="B608" s="86" t="n">
        <v>3.31034482758621</v>
      </c>
      <c r="D608" s="0" t="n">
        <v>66</v>
      </c>
      <c r="E608" s="91" t="n">
        <v>99.8185117967332</v>
      </c>
      <c r="F608" s="0" t="n">
        <v>77356</v>
      </c>
      <c r="H608" s="0" t="n">
        <v>0.8</v>
      </c>
      <c r="I608" s="0" t="n">
        <v>52919</v>
      </c>
      <c r="J608" s="95" t="n">
        <f aca="false">(F608+E608*$G$3)*(H608) / I608</f>
        <v>1.77302526077505</v>
      </c>
      <c r="K608" s="0" t="n">
        <f aca="false">E608/I608*1000</f>
        <v>1.88625090792973</v>
      </c>
      <c r="L608" s="86" t="n">
        <v>498.346981481482</v>
      </c>
      <c r="M608" s="86" t="n">
        <v>0.645</v>
      </c>
      <c r="N608" s="0" t="n">
        <v>459</v>
      </c>
      <c r="O608" s="87" t="n">
        <f aca="false">SUM($L608:$N608)</f>
        <v>957.991981481482</v>
      </c>
      <c r="P608" s="62" t="n">
        <v>121</v>
      </c>
      <c r="Q608" s="0" t="n">
        <f aca="false">P608*120</f>
        <v>14520</v>
      </c>
      <c r="R608" s="0" t="n">
        <v>17</v>
      </c>
      <c r="S608" s="0" t="n">
        <v>170</v>
      </c>
      <c r="T608" s="87" t="n">
        <f aca="false">((3.5 * R608 + 2.4 * S608 - 7) * 10)/1000</f>
        <v>4.605</v>
      </c>
      <c r="V608" s="0" t="n">
        <f aca="false">W608/8</f>
        <v>0.8375</v>
      </c>
      <c r="W608" s="0" t="n">
        <v>6.7</v>
      </c>
      <c r="X608" s="91" t="n">
        <f aca="false">E608/50</f>
        <v>1.99637023593466</v>
      </c>
      <c r="Y608" s="0" t="n">
        <v>0.504</v>
      </c>
      <c r="Z608" s="86" t="n">
        <v>3.31034482758621</v>
      </c>
      <c r="AA608" s="0" t="n">
        <v>43</v>
      </c>
      <c r="AB608" s="0" t="n">
        <v>16</v>
      </c>
    </row>
    <row r="609" customFormat="false" ht="15" hidden="false" customHeight="false" outlineLevel="0" collapsed="false">
      <c r="A609" s="14" t="n">
        <v>607</v>
      </c>
      <c r="B609" s="86" t="n">
        <v>2.8</v>
      </c>
      <c r="D609" s="0" t="n">
        <v>2</v>
      </c>
      <c r="E609" s="91" t="n">
        <v>8.27129859387925</v>
      </c>
      <c r="F609" s="0" t="n">
        <v>83243</v>
      </c>
      <c r="H609" s="0" t="n">
        <v>0.6</v>
      </c>
      <c r="I609" s="0" t="n">
        <v>56801</v>
      </c>
      <c r="J609" s="95" t="n">
        <f aca="false">(F609+E609*$G$3)*(H609) / I609</f>
        <v>0.914260517641081</v>
      </c>
      <c r="K609" s="0" t="n">
        <f aca="false">E609/I609*1000</f>
        <v>0.145618890404733</v>
      </c>
      <c r="L609" s="86" t="n">
        <v>389.343735110194</v>
      </c>
      <c r="M609" s="86" t="n">
        <v>0.645</v>
      </c>
      <c r="N609" s="0" t="n">
        <v>248</v>
      </c>
      <c r="O609" s="87" t="n">
        <f aca="false">SUM($L609:$N609)</f>
        <v>637.988735110194</v>
      </c>
      <c r="P609" s="62" t="n">
        <v>123</v>
      </c>
      <c r="Q609" s="0" t="n">
        <f aca="false">P609*120</f>
        <v>14760</v>
      </c>
      <c r="R609" s="0" t="n">
        <v>19</v>
      </c>
      <c r="S609" s="0" t="n">
        <v>174</v>
      </c>
      <c r="T609" s="87" t="n">
        <f aca="false">((3.5 * R609 + 2.4 * S609 - 7) * 10)/1000</f>
        <v>4.771</v>
      </c>
      <c r="V609" s="0" t="n">
        <f aca="false">W609/8</f>
        <v>0.7125</v>
      </c>
      <c r="W609" s="0" t="n">
        <v>5.7</v>
      </c>
      <c r="X609" s="91" t="n">
        <f aca="false">E609/50</f>
        <v>0.165425971877585</v>
      </c>
      <c r="Y609" s="0" t="n">
        <v>1.14</v>
      </c>
      <c r="Z609" s="86" t="n">
        <v>2.8</v>
      </c>
      <c r="AA609" s="0" t="n">
        <v>44</v>
      </c>
      <c r="AB609" s="0" t="n">
        <v>22</v>
      </c>
    </row>
    <row r="610" customFormat="false" ht="15" hidden="false" customHeight="false" outlineLevel="0" collapsed="false">
      <c r="A610" s="14" t="n">
        <v>608</v>
      </c>
      <c r="B610" s="86" t="n">
        <v>5.42857142857143</v>
      </c>
      <c r="D610" s="0" t="n">
        <v>56</v>
      </c>
      <c r="E610" s="91" t="n">
        <v>41.0858400586941</v>
      </c>
      <c r="F610" s="0" t="n">
        <v>79454</v>
      </c>
      <c r="H610" s="0" t="n">
        <v>0.8</v>
      </c>
      <c r="I610" s="0" t="n">
        <v>53460</v>
      </c>
      <c r="J610" s="95" t="n">
        <f aca="false">(F610+E610*$G$3)*(H610) / I610</f>
        <v>1.43491711221066</v>
      </c>
      <c r="K610" s="0" t="n">
        <f aca="false">E610/I610*1000</f>
        <v>0.768534232298804</v>
      </c>
      <c r="L610" s="86" t="n">
        <v>1075.72449007765</v>
      </c>
      <c r="M610" s="86" t="n">
        <v>0.645</v>
      </c>
      <c r="N610" s="0" t="n">
        <v>66</v>
      </c>
      <c r="O610" s="87" t="n">
        <f aca="false">SUM($L610:$N610)</f>
        <v>1142.36949007765</v>
      </c>
      <c r="P610" s="62" t="n">
        <v>113</v>
      </c>
      <c r="Q610" s="0" t="n">
        <f aca="false">P610*120</f>
        <v>13560</v>
      </c>
      <c r="R610" s="0" t="n">
        <v>18</v>
      </c>
      <c r="S610" s="0" t="n">
        <v>164</v>
      </c>
      <c r="T610" s="87" t="n">
        <f aca="false">((3.5 * R610 + 2.4 * S610 - 7) * 10)/1000</f>
        <v>4.496</v>
      </c>
      <c r="V610" s="0" t="n">
        <f aca="false">W610/8</f>
        <v>0.6375</v>
      </c>
      <c r="W610" s="0" t="n">
        <v>5.1</v>
      </c>
      <c r="X610" s="91" t="n">
        <f aca="false">E610/50</f>
        <v>0.821716801173881</v>
      </c>
      <c r="Y610" s="0" t="n">
        <v>0.45</v>
      </c>
      <c r="Z610" s="86" t="n">
        <v>5.42857142857143</v>
      </c>
      <c r="AA610" s="0" t="n">
        <v>56</v>
      </c>
      <c r="AB610" s="0" t="n">
        <v>21</v>
      </c>
    </row>
    <row r="611" customFormat="false" ht="15" hidden="false" customHeight="false" outlineLevel="0" collapsed="false">
      <c r="A611" s="14" t="n">
        <v>609</v>
      </c>
      <c r="B611" s="86" t="n">
        <v>10.3793103448276</v>
      </c>
      <c r="D611" s="0" t="n">
        <v>5</v>
      </c>
      <c r="E611" s="91" t="n">
        <v>1.40940354042169</v>
      </c>
      <c r="F611" s="0" t="n">
        <v>78240</v>
      </c>
      <c r="H611" s="0" t="n">
        <v>0.7</v>
      </c>
      <c r="I611" s="0" t="n">
        <v>49805</v>
      </c>
      <c r="J611" s="95" t="n">
        <f aca="false">(F611+E611*$G$3)*(H611) / I611</f>
        <v>1.10757219137272</v>
      </c>
      <c r="K611" s="0" t="n">
        <f aca="false">E611/I611*1000</f>
        <v>0.0282984347037786</v>
      </c>
      <c r="L611" s="86" t="n">
        <v>707.903797212878</v>
      </c>
      <c r="M611" s="86" t="n">
        <v>0.645</v>
      </c>
      <c r="N611" s="0" t="n">
        <v>69</v>
      </c>
      <c r="O611" s="87" t="n">
        <f aca="false">SUM($L611:$N611)</f>
        <v>777.548797212878</v>
      </c>
      <c r="P611" s="62" t="n">
        <v>116</v>
      </c>
      <c r="Q611" s="0" t="n">
        <f aca="false">P611*120</f>
        <v>13920</v>
      </c>
      <c r="R611" s="0" t="n">
        <v>16</v>
      </c>
      <c r="S611" s="0" t="n">
        <v>171</v>
      </c>
      <c r="T611" s="87" t="n">
        <f aca="false">((3.5 * R611 + 2.4 * S611 - 7) * 10)/1000</f>
        <v>4.594</v>
      </c>
      <c r="V611" s="0" t="n">
        <f aca="false">W611/8</f>
        <v>0.5625</v>
      </c>
      <c r="W611" s="0" t="n">
        <v>4.5</v>
      </c>
      <c r="X611" s="91" t="n">
        <f aca="false">E611/50</f>
        <v>0.0281880708084339</v>
      </c>
      <c r="Y611" s="0" t="n">
        <v>0.68</v>
      </c>
      <c r="Z611" s="86" t="n">
        <v>10.3793103448276</v>
      </c>
      <c r="AA611" s="0" t="n">
        <v>55</v>
      </c>
      <c r="AB611" s="0" t="n">
        <v>21</v>
      </c>
    </row>
    <row r="612" customFormat="false" ht="15" hidden="false" customHeight="false" outlineLevel="0" collapsed="false">
      <c r="A612" s="14" t="n">
        <v>610</v>
      </c>
      <c r="B612" s="86" t="n">
        <v>6.95652173913044</v>
      </c>
      <c r="D612" s="0" t="n">
        <v>58</v>
      </c>
      <c r="E612" s="91" t="n">
        <v>55.3435114503817</v>
      </c>
      <c r="F612" s="0" t="n">
        <v>80933</v>
      </c>
      <c r="H612" s="0" t="n">
        <v>0.8</v>
      </c>
      <c r="I612" s="0" t="n">
        <v>53159</v>
      </c>
      <c r="J612" s="95" t="n">
        <f aca="false">(F612+E612*$G$3)*(H612) / I612</f>
        <v>1.55112631283738</v>
      </c>
      <c r="K612" s="0" t="n">
        <f aca="false">E612/I612*1000</f>
        <v>1.04109391543072</v>
      </c>
      <c r="L612" s="86" t="n">
        <v>2267.04988248392</v>
      </c>
      <c r="M612" s="86" t="n">
        <v>0.645</v>
      </c>
      <c r="N612" s="0" t="n">
        <v>415</v>
      </c>
      <c r="O612" s="87" t="n">
        <f aca="false">SUM($L612:$N612)</f>
        <v>2682.69488248392</v>
      </c>
      <c r="P612" s="62" t="n">
        <v>117</v>
      </c>
      <c r="Q612" s="0" t="n">
        <f aca="false">P612*120</f>
        <v>14040</v>
      </c>
      <c r="R612" s="0" t="n">
        <v>21</v>
      </c>
      <c r="S612" s="0" t="n">
        <v>161</v>
      </c>
      <c r="T612" s="87" t="n">
        <f aca="false">((3.5 * R612 + 2.4 * S612 - 7) * 10)/1000</f>
        <v>4.529</v>
      </c>
      <c r="V612" s="0" t="n">
        <f aca="false">W612/8</f>
        <v>0.9125</v>
      </c>
      <c r="W612" s="0" t="n">
        <v>7.3</v>
      </c>
      <c r="X612" s="91" t="n">
        <f aca="false">E612/50</f>
        <v>1.10687022900763</v>
      </c>
      <c r="Y612" s="0" t="n">
        <v>0.952</v>
      </c>
      <c r="Z612" s="86" t="n">
        <v>6.95652173913044</v>
      </c>
      <c r="AA612" s="0" t="n">
        <v>53</v>
      </c>
      <c r="AB612" s="0" t="n">
        <v>16</v>
      </c>
    </row>
    <row r="613" customFormat="false" ht="15" hidden="false" customHeight="false" outlineLevel="0" collapsed="false">
      <c r="A613" s="14" t="n">
        <v>611</v>
      </c>
      <c r="B613" s="86" t="n">
        <v>1.83333333333333</v>
      </c>
      <c r="D613" s="0" t="n">
        <v>32</v>
      </c>
      <c r="E613" s="91" t="n">
        <v>125.391849529781</v>
      </c>
      <c r="F613" s="0" t="n">
        <v>77930</v>
      </c>
      <c r="H613" s="0" t="n">
        <v>0.5</v>
      </c>
      <c r="I613" s="0" t="n">
        <v>53306</v>
      </c>
      <c r="J613" s="95" t="n">
        <f aca="false">(F613+E613*$G$3)*(H613) / I613</f>
        <v>1.20142891805718</v>
      </c>
      <c r="K613" s="0" t="n">
        <f aca="false">E613/I613*1000</f>
        <v>2.35230273383448</v>
      </c>
      <c r="L613" s="86" t="n">
        <v>1314.09374312576</v>
      </c>
      <c r="M613" s="86" t="n">
        <v>0.645</v>
      </c>
      <c r="N613" s="0" t="n">
        <v>87</v>
      </c>
      <c r="O613" s="87" t="n">
        <f aca="false">SUM($L613:$N613)</f>
        <v>1401.73874312576</v>
      </c>
      <c r="P613" s="62" t="n">
        <v>115</v>
      </c>
      <c r="Q613" s="0" t="n">
        <f aca="false">P613*120</f>
        <v>13800</v>
      </c>
      <c r="R613" s="0" t="n">
        <v>21</v>
      </c>
      <c r="S613" s="0" t="n">
        <v>173</v>
      </c>
      <c r="T613" s="87" t="n">
        <f aca="false">((3.5 * R613 + 2.4 * S613 - 7) * 10)/1000</f>
        <v>4.817</v>
      </c>
      <c r="V613" s="0" t="n">
        <f aca="false">W613/8</f>
        <v>0.475</v>
      </c>
      <c r="W613" s="0" t="n">
        <v>3.8</v>
      </c>
      <c r="X613" s="91" t="n">
        <f aca="false">E613/50</f>
        <v>2.50783699059561</v>
      </c>
      <c r="Y613" s="0" t="n">
        <v>0.81</v>
      </c>
      <c r="Z613" s="86" t="n">
        <v>1.83333333333333</v>
      </c>
      <c r="AA613" s="0" t="n">
        <v>63</v>
      </c>
      <c r="AB613" s="0" t="n">
        <v>16</v>
      </c>
    </row>
    <row r="614" customFormat="false" ht="15" hidden="false" customHeight="false" outlineLevel="0" collapsed="false">
      <c r="A614" s="14" t="n">
        <v>612</v>
      </c>
      <c r="B614" s="86" t="n">
        <v>1.85185185185185</v>
      </c>
      <c r="D614" s="0" t="n">
        <v>83</v>
      </c>
      <c r="E614" s="91" t="n">
        <v>177.958833619211</v>
      </c>
      <c r="F614" s="0" t="n">
        <v>82214</v>
      </c>
      <c r="H614" s="0" t="n">
        <v>0.5</v>
      </c>
      <c r="I614" s="0" t="n">
        <v>54431</v>
      </c>
      <c r="J614" s="95" t="n">
        <f aca="false">(F614+E614*$G$3)*(H614) / I614</f>
        <v>1.40910081982404</v>
      </c>
      <c r="K614" s="0" t="n">
        <f aca="false">E614/I614*1000</f>
        <v>3.26943898916447</v>
      </c>
      <c r="L614" s="86" t="n">
        <v>255.924627268269</v>
      </c>
      <c r="M614" s="86" t="n">
        <v>0.645</v>
      </c>
      <c r="N614" s="0" t="n">
        <v>1893</v>
      </c>
      <c r="O614" s="87" t="n">
        <f aca="false">SUM($L614:$N614)</f>
        <v>2149.56962726827</v>
      </c>
      <c r="P614" s="62" t="n">
        <v>115</v>
      </c>
      <c r="Q614" s="0" t="n">
        <f aca="false">P614*120</f>
        <v>13800</v>
      </c>
      <c r="R614" s="0" t="n">
        <v>17</v>
      </c>
      <c r="S614" s="0" t="n">
        <v>193</v>
      </c>
      <c r="T614" s="87" t="n">
        <f aca="false">((3.5 * R614 + 2.4 * S614 - 7) * 10)/1000</f>
        <v>5.157</v>
      </c>
      <c r="V614" s="0" t="n">
        <f aca="false">W614/8</f>
        <v>0.8125</v>
      </c>
      <c r="W614" s="0" t="n">
        <v>6.5</v>
      </c>
      <c r="X614" s="91" t="n">
        <f aca="false">E614/50</f>
        <v>3.55917667238422</v>
      </c>
      <c r="Y614" s="0" t="n">
        <v>0.47</v>
      </c>
      <c r="Z614" s="86" t="n">
        <v>1.85185185185185</v>
      </c>
      <c r="AA614" s="0" t="n">
        <v>64</v>
      </c>
      <c r="AB614" s="0" t="n">
        <v>24</v>
      </c>
    </row>
    <row r="615" customFormat="false" ht="15" hidden="false" customHeight="false" outlineLevel="0" collapsed="false">
      <c r="A615" s="14" t="n">
        <v>613</v>
      </c>
      <c r="B615" s="86" t="n">
        <v>2.14285714285714</v>
      </c>
      <c r="D615" s="0" t="n">
        <v>73</v>
      </c>
      <c r="E615" s="91" t="n">
        <v>207.386363636364</v>
      </c>
      <c r="F615" s="0" t="n">
        <v>84551</v>
      </c>
      <c r="H615" s="0" t="n">
        <v>0.6</v>
      </c>
      <c r="I615" s="0" t="n">
        <v>40883</v>
      </c>
      <c r="J615" s="95" t="n">
        <f aca="false">(F615+E615*$G$3)*(H615) / I615</f>
        <v>2.45831585922577</v>
      </c>
      <c r="K615" s="0" t="n">
        <f aca="false">E615/I615*1000</f>
        <v>5.07267968682249</v>
      </c>
      <c r="L615" s="86" t="n">
        <v>617.186414752116</v>
      </c>
      <c r="M615" s="86" t="n">
        <v>0.645</v>
      </c>
      <c r="N615" s="0" t="n">
        <v>278</v>
      </c>
      <c r="O615" s="87" t="n">
        <f aca="false">SUM($L615:$N615)</f>
        <v>895.831414752116</v>
      </c>
      <c r="P615" s="62" t="n">
        <v>111</v>
      </c>
      <c r="Q615" s="0" t="n">
        <f aca="false">P615*120</f>
        <v>13320</v>
      </c>
      <c r="R615" s="0" t="n">
        <v>20</v>
      </c>
      <c r="S615" s="0" t="n">
        <v>198</v>
      </c>
      <c r="T615" s="87" t="n">
        <f aca="false">((3.5 * R615 + 2.4 * S615 - 7) * 10)/1000</f>
        <v>5.382</v>
      </c>
      <c r="V615" s="0" t="n">
        <f aca="false">W615/8</f>
        <v>0.6625</v>
      </c>
      <c r="W615" s="0" t="n">
        <v>5.3</v>
      </c>
      <c r="X615" s="91" t="n">
        <f aca="false">E615/50</f>
        <v>4.14772727272727</v>
      </c>
      <c r="Y615" s="0" t="n">
        <v>0.648</v>
      </c>
      <c r="Z615" s="86" t="n">
        <v>2.14285714285714</v>
      </c>
      <c r="AA615" s="0" t="n">
        <v>53</v>
      </c>
      <c r="AB615" s="0" t="n">
        <v>24</v>
      </c>
    </row>
    <row r="616" customFormat="false" ht="15" hidden="false" customHeight="false" outlineLevel="0" collapsed="false">
      <c r="A616" s="14" t="n">
        <v>614</v>
      </c>
      <c r="B616" s="86" t="n">
        <v>5.5</v>
      </c>
      <c r="D616" s="0" t="n">
        <v>65</v>
      </c>
      <c r="E616" s="91" t="n">
        <v>54.3760143218056</v>
      </c>
      <c r="F616" s="0" t="n">
        <v>80691</v>
      </c>
      <c r="H616" s="0" t="n">
        <v>0.6</v>
      </c>
      <c r="I616" s="0" t="n">
        <v>41386</v>
      </c>
      <c r="J616" s="95" t="n">
        <f aca="false">(F616+E616*$G$3)*(H616) / I616</f>
        <v>1.48516028215419</v>
      </c>
      <c r="K616" s="0" t="n">
        <f aca="false">E616/I616*1000</f>
        <v>1.31387460304948</v>
      </c>
      <c r="L616" s="86" t="n">
        <v>1055.83428948156</v>
      </c>
      <c r="M616" s="86" t="n">
        <v>0.645</v>
      </c>
      <c r="N616" s="0" t="n">
        <v>60</v>
      </c>
      <c r="O616" s="87" t="n">
        <f aca="false">SUM($L616:$N616)</f>
        <v>1116.47928948156</v>
      </c>
      <c r="P616" s="62" t="n">
        <v>120</v>
      </c>
      <c r="Q616" s="0" t="n">
        <f aca="false">P616*120</f>
        <v>14400</v>
      </c>
      <c r="R616" s="0" t="n">
        <v>20</v>
      </c>
      <c r="S616" s="0" t="n">
        <v>188</v>
      </c>
      <c r="T616" s="87" t="n">
        <f aca="false">((3.5 * R616 + 2.4 * S616 - 7) * 10)/1000</f>
        <v>5.142</v>
      </c>
      <c r="V616" s="0" t="n">
        <f aca="false">W616/8</f>
        <v>0.9625</v>
      </c>
      <c r="W616" s="0" t="n">
        <v>7.7</v>
      </c>
      <c r="X616" s="91" t="n">
        <f aca="false">E616/50</f>
        <v>1.08752028643611</v>
      </c>
      <c r="Y616" s="0" t="n">
        <v>0.826</v>
      </c>
      <c r="Z616" s="86" t="n">
        <v>5.5</v>
      </c>
      <c r="AA616" s="0" t="n">
        <v>59</v>
      </c>
      <c r="AB616" s="0" t="n">
        <v>20</v>
      </c>
    </row>
    <row r="617" customFormat="false" ht="15" hidden="false" customHeight="false" outlineLevel="0" collapsed="false">
      <c r="A617" s="14" t="n">
        <v>615</v>
      </c>
      <c r="B617" s="86" t="n">
        <v>10</v>
      </c>
      <c r="D617" s="0" t="n">
        <v>109</v>
      </c>
      <c r="E617" s="91" t="n">
        <v>37.0015819024924</v>
      </c>
      <c r="F617" s="0" t="n">
        <v>75650</v>
      </c>
      <c r="H617" s="0" t="n">
        <v>0.5</v>
      </c>
      <c r="I617" s="0" t="n">
        <v>61862</v>
      </c>
      <c r="J617" s="95" t="n">
        <f aca="false">(F617+E617*$G$3)*(H617) / I617</f>
        <v>0.731067802212966</v>
      </c>
      <c r="K617" s="0" t="n">
        <f aca="false">E617/I617*1000</f>
        <v>0.598131032014683</v>
      </c>
      <c r="L617" s="86" t="n">
        <v>1073.82105924558</v>
      </c>
      <c r="M617" s="86" t="n">
        <v>0.645</v>
      </c>
      <c r="N617" s="0" t="n">
        <v>55</v>
      </c>
      <c r="O617" s="87" t="n">
        <f aca="false">SUM($L617:$N617)</f>
        <v>1129.46605924558</v>
      </c>
      <c r="P617" s="62" t="n">
        <v>118</v>
      </c>
      <c r="Q617" s="0" t="n">
        <f aca="false">P617*120</f>
        <v>14160</v>
      </c>
      <c r="R617" s="0" t="n">
        <v>21</v>
      </c>
      <c r="S617" s="0" t="n">
        <v>176</v>
      </c>
      <c r="T617" s="87" t="n">
        <f aca="false">((3.5 * R617 + 2.4 * S617 - 7) * 10)/1000</f>
        <v>4.889</v>
      </c>
      <c r="V617" s="0" t="n">
        <f aca="false">W617/8</f>
        <v>0.95</v>
      </c>
      <c r="W617" s="0" t="n">
        <v>7.6</v>
      </c>
      <c r="X617" s="91" t="n">
        <f aca="false">E617/50</f>
        <v>0.740031638049847</v>
      </c>
      <c r="Y617" s="0" t="n">
        <v>0.814</v>
      </c>
      <c r="Z617" s="86" t="n">
        <v>10</v>
      </c>
      <c r="AA617" s="0" t="n">
        <v>59</v>
      </c>
      <c r="AB617" s="0" t="n">
        <v>16</v>
      </c>
    </row>
    <row r="618" customFormat="false" ht="15" hidden="false" customHeight="false" outlineLevel="0" collapsed="false">
      <c r="A618" s="14" t="n">
        <v>616</v>
      </c>
      <c r="B618" s="86" t="n">
        <v>4.75</v>
      </c>
      <c r="D618" s="0" t="n">
        <v>50</v>
      </c>
      <c r="E618" s="91" t="n">
        <v>58.8269898229308</v>
      </c>
      <c r="F618" s="0" t="n">
        <v>81195</v>
      </c>
      <c r="H618" s="0" t="n">
        <v>0.6</v>
      </c>
      <c r="I618" s="0" t="n">
        <v>58185</v>
      </c>
      <c r="J618" s="95" t="n">
        <f aca="false">(F618+E618*$G$3)*(H618) / I618</f>
        <v>1.07992571208221</v>
      </c>
      <c r="K618" s="0" t="n">
        <f aca="false">E618/I618*1000</f>
        <v>1.0110335966818</v>
      </c>
      <c r="L618" s="86" t="n">
        <v>835.899570069753</v>
      </c>
      <c r="M618" s="86" t="n">
        <v>0.645</v>
      </c>
      <c r="N618" s="0" t="n">
        <v>1893</v>
      </c>
      <c r="O618" s="87" t="n">
        <f aca="false">SUM($L618:$N618)</f>
        <v>2729.54457006975</v>
      </c>
      <c r="P618" s="62" t="n">
        <v>116</v>
      </c>
      <c r="Q618" s="0" t="n">
        <f aca="false">P618*120</f>
        <v>13920</v>
      </c>
      <c r="R618" s="0" t="n">
        <v>19</v>
      </c>
      <c r="S618" s="0" t="n">
        <v>174</v>
      </c>
      <c r="T618" s="87" t="n">
        <f aca="false">((3.5 * R618 + 2.4 * S618 - 7) * 10)/1000</f>
        <v>4.771</v>
      </c>
      <c r="V618" s="0" t="n">
        <f aca="false">W618/8</f>
        <v>0.725</v>
      </c>
      <c r="W618" s="0" t="n">
        <v>5.8</v>
      </c>
      <c r="X618" s="91" t="n">
        <f aca="false">E618/50</f>
        <v>1.17653979645862</v>
      </c>
      <c r="Y618" s="0" t="n">
        <v>0.945</v>
      </c>
      <c r="Z618" s="86" t="n">
        <v>4.75</v>
      </c>
      <c r="AA618" s="0" t="n">
        <v>46</v>
      </c>
      <c r="AB618" s="0" t="n">
        <v>19</v>
      </c>
    </row>
    <row r="619" customFormat="false" ht="15" hidden="false" customHeight="false" outlineLevel="0" collapsed="false">
      <c r="A619" s="14" t="n">
        <v>617</v>
      </c>
      <c r="B619" s="86" t="n">
        <v>4.56521739130435</v>
      </c>
      <c r="D619" s="0" t="n">
        <v>6</v>
      </c>
      <c r="E619" s="91" t="n">
        <v>7.07647308581403</v>
      </c>
      <c r="F619" s="0" t="n">
        <v>78358</v>
      </c>
      <c r="H619" s="0" t="n">
        <v>0.7</v>
      </c>
      <c r="I619" s="0" t="n">
        <v>55237</v>
      </c>
      <c r="J619" s="95" t="n">
        <f aca="false">(F619+E619*$G$3)*(H619) / I619</f>
        <v>1.02887579817926</v>
      </c>
      <c r="K619" s="0" t="n">
        <f aca="false">E619/I619*1000</f>
        <v>0.128111104618535</v>
      </c>
      <c r="L619" s="86" t="n">
        <v>1018.23969749352</v>
      </c>
      <c r="M619" s="86" t="n">
        <v>0.645</v>
      </c>
      <c r="N619" s="0" t="n">
        <v>277</v>
      </c>
      <c r="O619" s="87" t="n">
        <f aca="false">SUM($L619:$N619)</f>
        <v>1295.88469749352</v>
      </c>
      <c r="P619" s="62" t="n">
        <v>119</v>
      </c>
      <c r="Q619" s="0" t="n">
        <f aca="false">P619*120</f>
        <v>14280</v>
      </c>
      <c r="R619" s="0" t="n">
        <v>16</v>
      </c>
      <c r="S619" s="0" t="n">
        <v>182</v>
      </c>
      <c r="T619" s="87" t="n">
        <f aca="false">((3.5 * R619 + 2.4 * S619 - 7) * 10)/1000</f>
        <v>4.858</v>
      </c>
      <c r="V619" s="0" t="n">
        <f aca="false">W619/8</f>
        <v>0.475</v>
      </c>
      <c r="W619" s="0" t="n">
        <v>3.8</v>
      </c>
      <c r="X619" s="91" t="n">
        <f aca="false">E619/50</f>
        <v>0.141529461716281</v>
      </c>
      <c r="Y619" s="0" t="n">
        <v>0.598</v>
      </c>
      <c r="Z619" s="86" t="n">
        <v>4.56521739130435</v>
      </c>
      <c r="AA619" s="0" t="n">
        <v>63</v>
      </c>
      <c r="AB619" s="0" t="n">
        <v>25</v>
      </c>
    </row>
    <row r="620" customFormat="false" ht="15" hidden="false" customHeight="false" outlineLevel="0" collapsed="false">
      <c r="A620" s="14" t="n">
        <v>618</v>
      </c>
      <c r="B620" s="86" t="n">
        <v>14</v>
      </c>
      <c r="D620" s="0" t="n">
        <v>18</v>
      </c>
      <c r="E620" s="91" t="n">
        <v>4.63191699604743</v>
      </c>
      <c r="F620" s="0" t="n">
        <v>82001</v>
      </c>
      <c r="H620" s="0" t="n">
        <v>0.7</v>
      </c>
      <c r="I620" s="0" t="n">
        <v>44109</v>
      </c>
      <c r="J620" s="95" t="n">
        <f aca="false">(F620+E620*$G$3)*(H620) / I620</f>
        <v>1.33074059169089</v>
      </c>
      <c r="K620" s="0" t="n">
        <f aca="false">E620/I620*1000</f>
        <v>0.105010700674407</v>
      </c>
      <c r="L620" s="86" t="n">
        <v>1034.84553817992</v>
      </c>
      <c r="M620" s="86" t="n">
        <v>0.645</v>
      </c>
      <c r="N620" s="0" t="n">
        <v>1893</v>
      </c>
      <c r="O620" s="87" t="n">
        <f aca="false">SUM($L620:$N620)</f>
        <v>2928.49053817992</v>
      </c>
      <c r="P620" s="62" t="n">
        <v>112</v>
      </c>
      <c r="Q620" s="0" t="n">
        <f aca="false">P620*120</f>
        <v>13440</v>
      </c>
      <c r="R620" s="0" t="n">
        <v>22</v>
      </c>
      <c r="S620" s="0" t="n">
        <v>175</v>
      </c>
      <c r="T620" s="87" t="n">
        <f aca="false">((3.5 * R620 + 2.4 * S620 - 7) * 10)/1000</f>
        <v>4.9</v>
      </c>
      <c r="V620" s="0" t="n">
        <f aca="false">W620/8</f>
        <v>0.7125</v>
      </c>
      <c r="W620" s="0" t="n">
        <v>5.7</v>
      </c>
      <c r="X620" s="91" t="n">
        <f aca="false">E620/50</f>
        <v>0.0926383399209486</v>
      </c>
      <c r="Y620" s="0" t="n">
        <v>0.384</v>
      </c>
      <c r="Z620" s="86" t="n">
        <v>14</v>
      </c>
      <c r="AA620" s="0" t="n">
        <v>41</v>
      </c>
      <c r="AB620" s="0" t="n">
        <v>20</v>
      </c>
    </row>
    <row r="621" customFormat="false" ht="15" hidden="false" customHeight="false" outlineLevel="0" collapsed="false">
      <c r="A621" s="14" t="n">
        <v>619</v>
      </c>
      <c r="B621" s="86" t="n">
        <v>6.06896551724138</v>
      </c>
      <c r="D621" s="0" t="n">
        <v>14</v>
      </c>
      <c r="E621" s="91" t="n">
        <v>8.54528696904775</v>
      </c>
      <c r="F621" s="0" t="n">
        <v>82556</v>
      </c>
      <c r="H621" s="0" t="n">
        <v>0.8</v>
      </c>
      <c r="I621" s="0" t="n">
        <v>57436</v>
      </c>
      <c r="J621" s="95" t="n">
        <f aca="false">(F621+E621*$G$3)*(H621) / I621</f>
        <v>1.19749446044459</v>
      </c>
      <c r="K621" s="0" t="n">
        <f aca="false">E621/I621*1000</f>
        <v>0.148779284230235</v>
      </c>
      <c r="L621" s="86" t="n">
        <v>1480.60930707235</v>
      </c>
      <c r="M621" s="86" t="n">
        <v>0.645</v>
      </c>
      <c r="N621" s="0" t="n">
        <v>75</v>
      </c>
      <c r="O621" s="87" t="n">
        <f aca="false">SUM($L621:$N621)</f>
        <v>1556.25430707235</v>
      </c>
      <c r="P621" s="62" t="n">
        <v>121</v>
      </c>
      <c r="Q621" s="0" t="n">
        <f aca="false">P621*120</f>
        <v>14520</v>
      </c>
      <c r="R621" s="0" t="n">
        <v>20</v>
      </c>
      <c r="S621" s="0" t="n">
        <v>181</v>
      </c>
      <c r="T621" s="87" t="n">
        <f aca="false">((3.5 * R621 + 2.4 * S621 - 7) * 10)/1000</f>
        <v>4.974</v>
      </c>
      <c r="V621" s="0" t="n">
        <f aca="false">W621/8</f>
        <v>0.4375</v>
      </c>
      <c r="W621" s="0" t="n">
        <v>3.5</v>
      </c>
      <c r="X621" s="91" t="n">
        <f aca="false">E621/50</f>
        <v>0.170905739380955</v>
      </c>
      <c r="Y621" s="0" t="n">
        <v>0.511</v>
      </c>
      <c r="Z621" s="86" t="n">
        <v>6.06896551724138</v>
      </c>
      <c r="AA621" s="0" t="n">
        <v>62</v>
      </c>
      <c r="AB621" s="0" t="n">
        <v>21</v>
      </c>
    </row>
    <row r="622" customFormat="false" ht="15" hidden="false" customHeight="false" outlineLevel="0" collapsed="false">
      <c r="A622" s="14" t="n">
        <v>620</v>
      </c>
      <c r="B622" s="86" t="n">
        <v>13.0909090909091</v>
      </c>
      <c r="D622" s="0" t="n">
        <v>48</v>
      </c>
      <c r="E622" s="91" t="n">
        <v>14.1995030173944</v>
      </c>
      <c r="F622" s="0" t="n">
        <v>77802</v>
      </c>
      <c r="H622" s="0" t="n">
        <v>0.6</v>
      </c>
      <c r="I622" s="0" t="n">
        <v>42700</v>
      </c>
      <c r="J622" s="95" t="n">
        <f aca="false">(F622+E622*$G$3)*(H622) / I622</f>
        <v>1.17304638698301</v>
      </c>
      <c r="K622" s="0" t="n">
        <f aca="false">E622/I622*1000</f>
        <v>0.332541054271531</v>
      </c>
      <c r="L622" s="86" t="n">
        <v>225.669784090909</v>
      </c>
      <c r="M622" s="86" t="n">
        <v>0.645</v>
      </c>
      <c r="N622" s="0" t="n">
        <v>349</v>
      </c>
      <c r="O622" s="87" t="n">
        <f aca="false">SUM($L622:$N622)</f>
        <v>575.314784090909</v>
      </c>
      <c r="P622" s="62" t="n">
        <v>114</v>
      </c>
      <c r="Q622" s="0" t="n">
        <f aca="false">P622*120</f>
        <v>13680</v>
      </c>
      <c r="R622" s="0" t="n">
        <v>21</v>
      </c>
      <c r="S622" s="0" t="n">
        <v>177</v>
      </c>
      <c r="T622" s="87" t="n">
        <f aca="false">((3.5 * R622 + 2.4 * S622 - 7) * 10)/1000</f>
        <v>4.913</v>
      </c>
      <c r="V622" s="0" t="n">
        <f aca="false">W622/8</f>
        <v>0.5875</v>
      </c>
      <c r="W622" s="0" t="n">
        <v>4.7</v>
      </c>
      <c r="X622" s="91" t="n">
        <f aca="false">E622/50</f>
        <v>0.283990060347888</v>
      </c>
      <c r="Y622" s="0" t="n">
        <v>1.044</v>
      </c>
      <c r="Z622" s="86" t="n">
        <v>13.0909090909091</v>
      </c>
      <c r="AA622" s="0" t="n">
        <v>42</v>
      </c>
      <c r="AB622" s="0" t="n">
        <v>24</v>
      </c>
    </row>
    <row r="623" customFormat="false" ht="15" hidden="false" customHeight="false" outlineLevel="0" collapsed="false">
      <c r="A623" s="14" t="n">
        <v>621</v>
      </c>
      <c r="B623" s="86" t="n">
        <v>5.33333333333333</v>
      </c>
      <c r="D623" s="0" t="n">
        <v>79</v>
      </c>
      <c r="E623" s="91" t="n">
        <v>55.3686571348472</v>
      </c>
      <c r="F623" s="0" t="n">
        <v>84056</v>
      </c>
      <c r="H623" s="0" t="n">
        <v>0.6</v>
      </c>
      <c r="I623" s="0" t="n">
        <v>45118</v>
      </c>
      <c r="J623" s="95" t="n">
        <f aca="false">(F623+E623*$G$3)*(H623) / I623</f>
        <v>1.41234269498567</v>
      </c>
      <c r="K623" s="0" t="n">
        <f aca="false">E623/I623*1000</f>
        <v>1.22719662074665</v>
      </c>
      <c r="L623" s="86" t="n">
        <v>336.162642376682</v>
      </c>
      <c r="M623" s="86" t="n">
        <v>0.645</v>
      </c>
      <c r="N623" s="0" t="n">
        <v>83</v>
      </c>
      <c r="O623" s="87" t="n">
        <f aca="false">SUM($L623:$N623)</f>
        <v>419.807642376682</v>
      </c>
      <c r="P623" s="62" t="n">
        <v>118</v>
      </c>
      <c r="Q623" s="0" t="n">
        <f aca="false">P623*120</f>
        <v>14160</v>
      </c>
      <c r="R623" s="0" t="n">
        <v>20</v>
      </c>
      <c r="S623" s="0" t="n">
        <v>165</v>
      </c>
      <c r="T623" s="87" t="n">
        <f aca="false">((3.5 * R623 + 2.4 * S623 - 7) * 10)/1000</f>
        <v>4.59</v>
      </c>
      <c r="V623" s="0" t="n">
        <f aca="false">W623/8</f>
        <v>0.6625</v>
      </c>
      <c r="W623" s="0" t="n">
        <v>5.3</v>
      </c>
      <c r="X623" s="91" t="n">
        <f aca="false">E623/50</f>
        <v>1.10737314269694</v>
      </c>
      <c r="Y623" s="0" t="n">
        <v>0.66</v>
      </c>
      <c r="Z623" s="86" t="n">
        <v>5.33333333333333</v>
      </c>
      <c r="AA623" s="0" t="n">
        <v>56</v>
      </c>
      <c r="AB623" s="0" t="n">
        <v>24</v>
      </c>
    </row>
    <row r="624" customFormat="false" ht="15" hidden="false" customHeight="false" outlineLevel="0" collapsed="false">
      <c r="A624" s="14" t="n">
        <v>622</v>
      </c>
      <c r="B624" s="86" t="n">
        <v>24.7619047619048</v>
      </c>
      <c r="D624" s="0" t="n">
        <v>16</v>
      </c>
      <c r="E624" s="91" t="n">
        <v>2.97536029753603</v>
      </c>
      <c r="F624" s="0" t="n">
        <v>79464</v>
      </c>
      <c r="H624" s="0" t="n">
        <v>0.8</v>
      </c>
      <c r="I624" s="0" t="n">
        <v>52264</v>
      </c>
      <c r="J624" s="95" t="n">
        <f aca="false">(F624+E624*$G$3)*(H624) / I624</f>
        <v>1.23456519392338</v>
      </c>
      <c r="K624" s="0" t="n">
        <f aca="false">E624/I624*1000</f>
        <v>0.0569294408682081</v>
      </c>
      <c r="L624" s="86" t="n">
        <v>390.498429447463</v>
      </c>
      <c r="M624" s="86" t="n">
        <v>0.645</v>
      </c>
      <c r="N624" s="0" t="n">
        <v>227</v>
      </c>
      <c r="O624" s="87" t="n">
        <f aca="false">SUM($L624:$N624)</f>
        <v>618.143429447463</v>
      </c>
      <c r="P624" s="62" t="n">
        <v>112</v>
      </c>
      <c r="Q624" s="0" t="n">
        <f aca="false">P624*120</f>
        <v>13440</v>
      </c>
      <c r="R624" s="0" t="n">
        <v>19</v>
      </c>
      <c r="S624" s="0" t="n">
        <v>163</v>
      </c>
      <c r="T624" s="87" t="n">
        <f aca="false">((3.5 * R624 + 2.4 * S624 - 7) * 10)/1000</f>
        <v>4.507</v>
      </c>
      <c r="V624" s="0" t="n">
        <f aca="false">W624/8</f>
        <v>0.6875</v>
      </c>
      <c r="W624" s="0" t="n">
        <v>5.5</v>
      </c>
      <c r="X624" s="91" t="n">
        <f aca="false">E624/50</f>
        <v>0.0595072059507206</v>
      </c>
      <c r="Y624" s="0" t="n">
        <v>0.525</v>
      </c>
      <c r="Z624" s="86" t="n">
        <v>24.7619047619048</v>
      </c>
      <c r="AA624" s="0" t="n">
        <v>63</v>
      </c>
      <c r="AB624" s="0" t="n">
        <v>21</v>
      </c>
    </row>
    <row r="625" customFormat="false" ht="15" hidden="false" customHeight="false" outlineLevel="0" collapsed="false">
      <c r="A625" s="14" t="n">
        <v>623</v>
      </c>
      <c r="B625" s="86" t="n">
        <v>4.16</v>
      </c>
      <c r="D625" s="0" t="n">
        <v>15</v>
      </c>
      <c r="E625" s="91" t="n">
        <v>20.8890374331551</v>
      </c>
      <c r="F625" s="0" t="n">
        <v>76532</v>
      </c>
      <c r="H625" s="0" t="n">
        <v>0.8</v>
      </c>
      <c r="I625" s="0" t="n">
        <v>48928</v>
      </c>
      <c r="J625" s="95" t="n">
        <f aca="false">(F625+E625*$G$3)*(H625) / I625</f>
        <v>1.38795969544248</v>
      </c>
      <c r="K625" s="0" t="n">
        <f aca="false">E625/I625*1000</f>
        <v>0.426934218303529</v>
      </c>
      <c r="L625" s="86" t="n">
        <v>1288.8970695088</v>
      </c>
      <c r="M625" s="86" t="n">
        <v>0.645</v>
      </c>
      <c r="N625" s="0" t="n">
        <v>1893</v>
      </c>
      <c r="O625" s="87" t="n">
        <f aca="false">SUM($L625:$N625)</f>
        <v>3182.5420695088</v>
      </c>
      <c r="P625" s="62" t="n">
        <v>121</v>
      </c>
      <c r="Q625" s="0" t="n">
        <f aca="false">P625*120</f>
        <v>14520</v>
      </c>
      <c r="R625" s="0" t="n">
        <v>19</v>
      </c>
      <c r="S625" s="0" t="n">
        <v>193</v>
      </c>
      <c r="T625" s="87" t="n">
        <f aca="false">((3.5 * R625 + 2.4 * S625 - 7) * 10)/1000</f>
        <v>5.227</v>
      </c>
      <c r="V625" s="0" t="n">
        <f aca="false">W625/8</f>
        <v>0.5625</v>
      </c>
      <c r="W625" s="0" t="n">
        <v>4.5</v>
      </c>
      <c r="X625" s="91" t="n">
        <f aca="false">E625/50</f>
        <v>0.417780748663102</v>
      </c>
      <c r="Y625" s="0" t="n">
        <v>0.552</v>
      </c>
      <c r="Z625" s="86" t="n">
        <v>4.16</v>
      </c>
      <c r="AA625" s="0" t="n">
        <v>55</v>
      </c>
      <c r="AB625" s="0" t="n">
        <v>18</v>
      </c>
    </row>
    <row r="626" customFormat="false" ht="15" hidden="false" customHeight="false" outlineLevel="0" collapsed="false">
      <c r="A626" s="14" t="n">
        <v>624</v>
      </c>
      <c r="B626" s="86" t="n">
        <v>9.58333333333333</v>
      </c>
      <c r="D626" s="0" t="n">
        <v>83</v>
      </c>
      <c r="E626" s="91" t="n">
        <v>22.8483967582805</v>
      </c>
      <c r="F626" s="0" t="n">
        <v>80288</v>
      </c>
      <c r="H626" s="0" t="n">
        <v>0.5</v>
      </c>
      <c r="I626" s="0" t="n">
        <v>42504</v>
      </c>
      <c r="J626" s="95" t="n">
        <f aca="false">(F626+E626*$G$3)*(H626) / I626</f>
        <v>1.05198756238604</v>
      </c>
      <c r="K626" s="0" t="n">
        <f aca="false">E626/I626*1000</f>
        <v>0.537558741725026</v>
      </c>
      <c r="L626" s="86" t="n">
        <v>1986.34938222647</v>
      </c>
      <c r="M626" s="86" t="n">
        <v>0.645</v>
      </c>
      <c r="N626" s="0" t="n">
        <v>52</v>
      </c>
      <c r="O626" s="87" t="n">
        <f aca="false">SUM($L626:$N626)</f>
        <v>2038.99438222647</v>
      </c>
      <c r="P626" s="62" t="n">
        <v>115</v>
      </c>
      <c r="Q626" s="0" t="n">
        <f aca="false">P626*120</f>
        <v>13800</v>
      </c>
      <c r="R626" s="0" t="n">
        <v>20</v>
      </c>
      <c r="S626" s="0" t="n">
        <v>174</v>
      </c>
      <c r="T626" s="87" t="n">
        <f aca="false">((3.5 * R626 + 2.4 * S626 - 7) * 10)/1000</f>
        <v>4.806</v>
      </c>
      <c r="V626" s="0" t="n">
        <f aca="false">W626/8</f>
        <v>0.8125</v>
      </c>
      <c r="W626" s="0" t="n">
        <v>6.5</v>
      </c>
      <c r="X626" s="91" t="n">
        <f aca="false">E626/50</f>
        <v>0.45696793516561</v>
      </c>
      <c r="Y626" s="0" t="n">
        <v>0.472</v>
      </c>
      <c r="Z626" s="86" t="n">
        <v>9.58333333333333</v>
      </c>
      <c r="AA626" s="0" t="n">
        <v>43</v>
      </c>
      <c r="AB626" s="0" t="n">
        <v>15</v>
      </c>
    </row>
    <row r="627" customFormat="false" ht="15" hidden="false" customHeight="false" outlineLevel="0" collapsed="false">
      <c r="A627" s="14" t="n">
        <v>625</v>
      </c>
      <c r="B627" s="86" t="n">
        <v>14.8076923076923</v>
      </c>
      <c r="D627" s="0" t="n">
        <v>27</v>
      </c>
      <c r="E627" s="91" t="n">
        <v>6.38871799725522</v>
      </c>
      <c r="F627" s="0" t="n">
        <v>75410</v>
      </c>
      <c r="H627" s="0" t="n">
        <v>0.7</v>
      </c>
      <c r="I627" s="0" t="n">
        <v>57378</v>
      </c>
      <c r="J627" s="95" t="n">
        <f aca="false">(F627+E627*$G$3)*(H627) / I627</f>
        <v>0.95116318169388</v>
      </c>
      <c r="K627" s="0" t="n">
        <f aca="false">E627/I627*1000</f>
        <v>0.111344382816676</v>
      </c>
      <c r="L627" s="86" t="n">
        <v>480.470606060606</v>
      </c>
      <c r="M627" s="86" t="n">
        <v>0.645</v>
      </c>
      <c r="N627" s="0" t="n">
        <v>1893</v>
      </c>
      <c r="O627" s="87" t="n">
        <f aca="false">SUM($L627:$N627)</f>
        <v>2374.11560606061</v>
      </c>
      <c r="P627" s="62" t="n">
        <v>115</v>
      </c>
      <c r="Q627" s="0" t="n">
        <f aca="false">P627*120</f>
        <v>13800</v>
      </c>
      <c r="R627" s="0" t="n">
        <v>17</v>
      </c>
      <c r="S627" s="0" t="n">
        <v>190</v>
      </c>
      <c r="T627" s="87" t="n">
        <f aca="false">((3.5 * R627 + 2.4 * S627 - 7) * 10)/1000</f>
        <v>5.085</v>
      </c>
      <c r="V627" s="0" t="n">
        <f aca="false">W627/8</f>
        <v>0.7875</v>
      </c>
      <c r="W627" s="0" t="n">
        <v>6.3</v>
      </c>
      <c r="X627" s="91" t="n">
        <f aca="false">E627/50</f>
        <v>0.127774359945104</v>
      </c>
      <c r="Y627" s="0" t="n">
        <v>0.528</v>
      </c>
      <c r="Z627" s="86" t="n">
        <v>14.8076923076923</v>
      </c>
      <c r="AA627" s="0" t="n">
        <v>56</v>
      </c>
      <c r="AB627" s="0" t="n">
        <v>15</v>
      </c>
    </row>
    <row r="628" customFormat="false" ht="15" hidden="false" customHeight="false" outlineLevel="0" collapsed="false">
      <c r="A628" s="14" t="n">
        <v>626</v>
      </c>
      <c r="B628" s="86" t="n">
        <v>4.08333333333333</v>
      </c>
      <c r="D628" s="0" t="n">
        <v>69</v>
      </c>
      <c r="E628" s="91" t="n">
        <v>168.325526932084</v>
      </c>
      <c r="F628" s="0" t="n">
        <v>84569</v>
      </c>
      <c r="H628" s="0" t="n">
        <v>0.7</v>
      </c>
      <c r="I628" s="0" t="n">
        <v>59860</v>
      </c>
      <c r="J628" s="95" t="n">
        <f aca="false">(F628+E628*$G$3)*(H628) / I628</f>
        <v>1.77630216406588</v>
      </c>
      <c r="K628" s="0" t="n">
        <f aca="false">E628/I628*1000</f>
        <v>2.81198675128774</v>
      </c>
      <c r="L628" s="86" t="n">
        <v>127.959063883062</v>
      </c>
      <c r="M628" s="86" t="n">
        <v>0.645</v>
      </c>
      <c r="N628" s="0" t="n">
        <v>1893</v>
      </c>
      <c r="O628" s="87" t="n">
        <f aca="false">SUM($L628:$N628)</f>
        <v>2021.60406388306</v>
      </c>
      <c r="P628" s="62" t="n">
        <v>114</v>
      </c>
      <c r="Q628" s="0" t="n">
        <f aca="false">P628*120</f>
        <v>13680</v>
      </c>
      <c r="R628" s="0" t="n">
        <v>17</v>
      </c>
      <c r="S628" s="0" t="n">
        <v>167</v>
      </c>
      <c r="T628" s="87" t="n">
        <f aca="false">((3.5 * R628 + 2.4 * S628 - 7) * 10)/1000</f>
        <v>4.533</v>
      </c>
      <c r="V628" s="0" t="n">
        <f aca="false">W628/8</f>
        <v>0.4375</v>
      </c>
      <c r="W628" s="0" t="n">
        <v>3.5</v>
      </c>
      <c r="X628" s="91" t="n">
        <f aca="false">E628/50</f>
        <v>3.36651053864169</v>
      </c>
      <c r="Y628" s="0" t="n">
        <v>0.912</v>
      </c>
      <c r="Z628" s="86" t="n">
        <v>4.08333333333333</v>
      </c>
      <c r="AA628" s="0" t="n">
        <v>62</v>
      </c>
      <c r="AB628" s="0" t="n">
        <v>25</v>
      </c>
    </row>
    <row r="629" customFormat="false" ht="15" hidden="false" customHeight="false" outlineLevel="0" collapsed="false">
      <c r="A629" s="14" t="n">
        <v>627</v>
      </c>
      <c r="B629" s="86" t="n">
        <v>12.5714285714286</v>
      </c>
      <c r="D629" s="0" t="n">
        <v>32</v>
      </c>
      <c r="E629" s="91" t="n">
        <v>10.1944593113643</v>
      </c>
      <c r="F629" s="0" t="n">
        <v>83397</v>
      </c>
      <c r="H629" s="0" t="n">
        <v>0.6</v>
      </c>
      <c r="I629" s="0" t="n">
        <v>53855</v>
      </c>
      <c r="J629" s="95" t="n">
        <f aca="false">(F629+E629*$G$3)*(H629) / I629</f>
        <v>0.974558912537878</v>
      </c>
      <c r="K629" s="0" t="n">
        <f aca="false">E629/I629*1000</f>
        <v>0.189294574530949</v>
      </c>
      <c r="L629" s="86" t="n">
        <v>452.774250761912</v>
      </c>
      <c r="M629" s="86" t="n">
        <v>0.645</v>
      </c>
      <c r="N629" s="0" t="n">
        <v>224</v>
      </c>
      <c r="O629" s="87" t="n">
        <f aca="false">SUM($L629:$N629)</f>
        <v>677.419250761912</v>
      </c>
      <c r="P629" s="62" t="n">
        <v>112</v>
      </c>
      <c r="Q629" s="0" t="n">
        <f aca="false">P629*120</f>
        <v>13440</v>
      </c>
      <c r="R629" s="0" t="n">
        <v>16</v>
      </c>
      <c r="S629" s="0" t="n">
        <v>164</v>
      </c>
      <c r="T629" s="87" t="n">
        <f aca="false">((3.5 * R629 + 2.4 * S629 - 7) * 10)/1000</f>
        <v>4.426</v>
      </c>
      <c r="V629" s="0" t="n">
        <f aca="false">W629/8</f>
        <v>0.775</v>
      </c>
      <c r="W629" s="0" t="n">
        <v>6.2</v>
      </c>
      <c r="X629" s="91" t="n">
        <f aca="false">E629/50</f>
        <v>0.203889186227285</v>
      </c>
      <c r="Y629" s="0" t="n">
        <v>0.792</v>
      </c>
      <c r="Z629" s="86" t="n">
        <v>12.5714285714286</v>
      </c>
      <c r="AA629" s="0" t="n">
        <v>49</v>
      </c>
      <c r="AB629" s="0" t="n">
        <v>16</v>
      </c>
    </row>
    <row r="630" customFormat="false" ht="15" hidden="false" customHeight="false" outlineLevel="0" collapsed="false">
      <c r="A630" s="14" t="n">
        <v>628</v>
      </c>
      <c r="B630" s="86" t="n">
        <v>6.125</v>
      </c>
      <c r="D630" s="0" t="n">
        <v>72</v>
      </c>
      <c r="E630" s="91" t="n">
        <v>47.8723404255319</v>
      </c>
      <c r="F630" s="0" t="n">
        <v>81124</v>
      </c>
      <c r="H630" s="0" t="n">
        <v>0.7</v>
      </c>
      <c r="I630" s="0" t="n">
        <v>47118</v>
      </c>
      <c r="J630" s="95" t="n">
        <f aca="false">(F630+E630*$G$3)*(H630) / I630</f>
        <v>1.48968664457636</v>
      </c>
      <c r="K630" s="0" t="n">
        <f aca="false">E630/I630*1000</f>
        <v>1.01600960196808</v>
      </c>
      <c r="L630" s="86" t="n">
        <v>2417.55862540717</v>
      </c>
      <c r="M630" s="86" t="n">
        <v>0.645</v>
      </c>
      <c r="N630" s="0" t="n">
        <v>84</v>
      </c>
      <c r="O630" s="87" t="n">
        <f aca="false">SUM($L630:$N630)</f>
        <v>2502.20362540717</v>
      </c>
      <c r="P630" s="62" t="n">
        <v>118</v>
      </c>
      <c r="Q630" s="0" t="n">
        <f aca="false">P630*120</f>
        <v>14160</v>
      </c>
      <c r="R630" s="0" t="n">
        <v>21</v>
      </c>
      <c r="S630" s="0" t="n">
        <v>176</v>
      </c>
      <c r="T630" s="87" t="n">
        <f aca="false">((3.5 * R630 + 2.4 * S630 - 7) * 10)/1000</f>
        <v>4.889</v>
      </c>
      <c r="V630" s="0" t="n">
        <f aca="false">W630/8</f>
        <v>0.75</v>
      </c>
      <c r="W630" s="0" t="n">
        <v>6</v>
      </c>
      <c r="X630" s="91" t="n">
        <f aca="false">E630/50</f>
        <v>0.957446808510638</v>
      </c>
      <c r="Y630" s="0" t="n">
        <v>0.5</v>
      </c>
      <c r="Z630" s="86" t="n">
        <v>6.125</v>
      </c>
      <c r="AA630" s="0" t="n">
        <v>47</v>
      </c>
      <c r="AB630" s="0" t="n">
        <v>16</v>
      </c>
    </row>
    <row r="631" customFormat="false" ht="15" hidden="false" customHeight="false" outlineLevel="0" collapsed="false">
      <c r="A631" s="14" t="n">
        <v>629</v>
      </c>
      <c r="B631" s="86" t="n">
        <v>11.4285714285714</v>
      </c>
      <c r="D631" s="0" t="n">
        <v>55</v>
      </c>
      <c r="E631" s="91" t="n">
        <v>12.9159523753611</v>
      </c>
      <c r="F631" s="0" t="n">
        <v>76662</v>
      </c>
      <c r="H631" s="0" t="n">
        <v>0.5</v>
      </c>
      <c r="I631" s="0" t="n">
        <v>54321</v>
      </c>
      <c r="J631" s="95" t="n">
        <f aca="false">(F631+E631*$G$3)*(H631) / I631</f>
        <v>0.753192880747266</v>
      </c>
      <c r="K631" s="0" t="n">
        <f aca="false">E631/I631*1000</f>
        <v>0.237770887416672</v>
      </c>
      <c r="L631" s="86" t="n">
        <v>301.22888228863</v>
      </c>
      <c r="M631" s="86" t="n">
        <v>0.645</v>
      </c>
      <c r="N631" s="0" t="n">
        <v>1893</v>
      </c>
      <c r="O631" s="87" t="n">
        <f aca="false">SUM($L631:$N631)</f>
        <v>2194.87388228863</v>
      </c>
      <c r="P631" s="62" t="n">
        <v>116</v>
      </c>
      <c r="Q631" s="0" t="n">
        <f aca="false">P631*120</f>
        <v>13920</v>
      </c>
      <c r="R631" s="0" t="n">
        <v>20</v>
      </c>
      <c r="S631" s="0" t="n">
        <v>196</v>
      </c>
      <c r="T631" s="87" t="n">
        <f aca="false">((3.5 * R631 + 2.4 * S631 - 7) * 10)/1000</f>
        <v>5.334</v>
      </c>
      <c r="V631" s="0" t="n">
        <f aca="false">W631/8</f>
        <v>0.625</v>
      </c>
      <c r="W631" s="0" t="n">
        <v>5</v>
      </c>
      <c r="X631" s="91" t="n">
        <f aca="false">E631/50</f>
        <v>0.258319047507221</v>
      </c>
      <c r="Y631" s="0" t="n">
        <v>0.41</v>
      </c>
      <c r="Z631" s="86" t="n">
        <v>11.4285714285714</v>
      </c>
      <c r="AA631" s="0" t="n">
        <v>57</v>
      </c>
      <c r="AB631" s="0" t="n">
        <v>20</v>
      </c>
    </row>
    <row r="632" customFormat="false" ht="15" hidden="false" customHeight="false" outlineLevel="0" collapsed="false">
      <c r="A632" s="14" t="n">
        <v>630</v>
      </c>
      <c r="B632" s="86" t="n">
        <v>16</v>
      </c>
      <c r="D632" s="0" t="n">
        <v>85</v>
      </c>
      <c r="E632" s="91" t="n">
        <v>26.4761216531067</v>
      </c>
      <c r="F632" s="0" t="n">
        <v>78374</v>
      </c>
      <c r="H632" s="0" t="n">
        <v>0.8</v>
      </c>
      <c r="I632" s="0" t="n">
        <v>53625</v>
      </c>
      <c r="J632" s="95" t="n">
        <f aca="false">(F632+E632*$G$3)*(H632) / I632</f>
        <v>1.32720855811644</v>
      </c>
      <c r="K632" s="0" t="n">
        <f aca="false">E632/I632*1000</f>
        <v>0.493727210314345</v>
      </c>
      <c r="L632" s="86" t="n">
        <v>434.234792103948</v>
      </c>
      <c r="M632" s="86" t="n">
        <v>0.645</v>
      </c>
      <c r="N632" s="0" t="n">
        <v>67</v>
      </c>
      <c r="O632" s="87" t="n">
        <f aca="false">SUM($L632:$N632)</f>
        <v>501.879792103948</v>
      </c>
      <c r="P632" s="62" t="n">
        <v>112</v>
      </c>
      <c r="Q632" s="0" t="n">
        <f aca="false">P632*120</f>
        <v>13440</v>
      </c>
      <c r="R632" s="0" t="n">
        <v>17</v>
      </c>
      <c r="S632" s="0" t="n">
        <v>174</v>
      </c>
      <c r="T632" s="87" t="n">
        <f aca="false">((3.5 * R632 + 2.4 * S632 - 7) * 10)/1000</f>
        <v>4.701</v>
      </c>
      <c r="V632" s="0" t="n">
        <f aca="false">W632/8</f>
        <v>0.5375</v>
      </c>
      <c r="W632" s="0" t="n">
        <v>4.3</v>
      </c>
      <c r="X632" s="91" t="n">
        <f aca="false">E632/50</f>
        <v>0.529522433062135</v>
      </c>
      <c r="Y632" s="0" t="n">
        <v>0.732</v>
      </c>
      <c r="Z632" s="86" t="n">
        <v>16</v>
      </c>
      <c r="AA632" s="0" t="n">
        <v>41</v>
      </c>
      <c r="AB632" s="0" t="n">
        <v>25</v>
      </c>
    </row>
    <row r="633" customFormat="false" ht="15" hidden="false" customHeight="false" outlineLevel="0" collapsed="false">
      <c r="A633" s="14" t="n">
        <v>631</v>
      </c>
      <c r="B633" s="86" t="n">
        <v>7.66666666666667</v>
      </c>
      <c r="D633" s="0" t="n">
        <v>71</v>
      </c>
      <c r="E633" s="91" t="n">
        <v>19.0962369654735</v>
      </c>
      <c r="F633" s="0" t="n">
        <v>79875</v>
      </c>
      <c r="H633" s="0" t="n">
        <v>0.5</v>
      </c>
      <c r="I633" s="0" t="n">
        <v>43289</v>
      </c>
      <c r="J633" s="95" t="n">
        <f aca="false">(F633+E633*$G$3)*(H633) / I633</f>
        <v>1.01080522518641</v>
      </c>
      <c r="K633" s="0" t="n">
        <f aca="false">E633/I633*1000</f>
        <v>0.441133705224733</v>
      </c>
      <c r="L633" s="86" t="n">
        <v>155.067036070312</v>
      </c>
      <c r="M633" s="86" t="n">
        <v>0.645</v>
      </c>
      <c r="N633" s="0" t="n">
        <v>1893</v>
      </c>
      <c r="O633" s="87" t="n">
        <f aca="false">SUM($L633:$N633)</f>
        <v>2048.71203607031</v>
      </c>
      <c r="P633" s="62" t="n">
        <v>121</v>
      </c>
      <c r="Q633" s="0" t="n">
        <f aca="false">P633*120</f>
        <v>14520</v>
      </c>
      <c r="R633" s="0" t="n">
        <v>22</v>
      </c>
      <c r="S633" s="0" t="n">
        <v>162</v>
      </c>
      <c r="T633" s="87" t="n">
        <f aca="false">((3.5 * R633 + 2.4 * S633 - 7) * 10)/1000</f>
        <v>4.588</v>
      </c>
      <c r="V633" s="0" t="n">
        <f aca="false">W633/8</f>
        <v>0.5625</v>
      </c>
      <c r="W633" s="0" t="n">
        <v>4.5</v>
      </c>
      <c r="X633" s="91" t="n">
        <f aca="false">E633/50</f>
        <v>0.381924739309469</v>
      </c>
      <c r="Y633" s="0" t="n">
        <v>0.767</v>
      </c>
      <c r="Z633" s="86" t="n">
        <v>7.66666666666667</v>
      </c>
      <c r="AA633" s="0" t="n">
        <v>56</v>
      </c>
      <c r="AB633" s="0" t="n">
        <v>15</v>
      </c>
    </row>
    <row r="634" customFormat="false" ht="15" hidden="false" customHeight="false" outlineLevel="0" collapsed="false">
      <c r="A634" s="14" t="n">
        <v>632</v>
      </c>
      <c r="B634" s="86" t="n">
        <v>11.6666666666667</v>
      </c>
      <c r="D634" s="0" t="n">
        <v>13</v>
      </c>
      <c r="E634" s="91" t="n">
        <v>2.93618097716103</v>
      </c>
      <c r="F634" s="0" t="n">
        <v>80759</v>
      </c>
      <c r="H634" s="0" t="n">
        <v>0.5</v>
      </c>
      <c r="I634" s="0" t="n">
        <v>53395</v>
      </c>
      <c r="J634" s="95" t="n">
        <f aca="false">(F634+E634*$G$3)*(H634) / I634</f>
        <v>0.767239183358595</v>
      </c>
      <c r="K634" s="0" t="n">
        <f aca="false">E634/I634*1000</f>
        <v>0.0549898113523931</v>
      </c>
      <c r="L634" s="86" t="n">
        <v>1483.89551505724</v>
      </c>
      <c r="M634" s="86" t="n">
        <v>0.645</v>
      </c>
      <c r="N634" s="0" t="n">
        <v>382</v>
      </c>
      <c r="O634" s="87" t="n">
        <f aca="false">SUM($L634:$N634)</f>
        <v>1866.54051505724</v>
      </c>
      <c r="P634" s="62" t="n">
        <v>112</v>
      </c>
      <c r="Q634" s="0" t="n">
        <f aca="false">P634*120</f>
        <v>13440</v>
      </c>
      <c r="R634" s="0" t="n">
        <v>19</v>
      </c>
      <c r="S634" s="0" t="n">
        <v>167</v>
      </c>
      <c r="T634" s="87" t="n">
        <f aca="false">((3.5 * R634 + 2.4 * S634 - 7) * 10)/1000</f>
        <v>4.603</v>
      </c>
      <c r="V634" s="0" t="n">
        <f aca="false">W634/8</f>
        <v>0.5875</v>
      </c>
      <c r="W634" s="0" t="n">
        <v>4.7</v>
      </c>
      <c r="X634" s="91" t="n">
        <f aca="false">E634/50</f>
        <v>0.0587236195432206</v>
      </c>
      <c r="Y634" s="0" t="n">
        <v>0.988</v>
      </c>
      <c r="Z634" s="86" t="n">
        <v>11.6666666666667</v>
      </c>
      <c r="AA634" s="0" t="n">
        <v>44</v>
      </c>
      <c r="AB634" s="0" t="n">
        <v>17</v>
      </c>
    </row>
    <row r="635" customFormat="false" ht="15" hidden="false" customHeight="false" outlineLevel="0" collapsed="false">
      <c r="A635" s="14" t="n">
        <v>633</v>
      </c>
      <c r="B635" s="86" t="n">
        <v>3.92857142857143</v>
      </c>
      <c r="D635" s="0" t="n">
        <v>31</v>
      </c>
      <c r="E635" s="91" t="n">
        <v>28.0431321464756</v>
      </c>
      <c r="F635" s="0" t="n">
        <v>75057</v>
      </c>
      <c r="H635" s="0" t="n">
        <v>0.5</v>
      </c>
      <c r="I635" s="0" t="n">
        <v>40550</v>
      </c>
      <c r="J635" s="95" t="n">
        <f aca="false">(F635+E635*$G$3)*(H635) / I635</f>
        <v>1.06380089837966</v>
      </c>
      <c r="K635" s="0" t="n">
        <f aca="false">E635/I635*1000</f>
        <v>0.69156922679348</v>
      </c>
      <c r="L635" s="86" t="n">
        <v>178.832341101876</v>
      </c>
      <c r="M635" s="86" t="n">
        <v>0.645</v>
      </c>
      <c r="N635" s="0" t="n">
        <v>1893</v>
      </c>
      <c r="O635" s="87" t="n">
        <f aca="false">SUM($L635:$N635)</f>
        <v>2072.47734110188</v>
      </c>
      <c r="P635" s="62" t="n">
        <v>122</v>
      </c>
      <c r="Q635" s="0" t="n">
        <f aca="false">P635*120</f>
        <v>14640</v>
      </c>
      <c r="R635" s="0" t="n">
        <v>22</v>
      </c>
      <c r="S635" s="0" t="n">
        <v>177</v>
      </c>
      <c r="T635" s="87" t="n">
        <f aca="false">((3.5 * R635 + 2.4 * S635 - 7) * 10)/1000</f>
        <v>4.948</v>
      </c>
      <c r="V635" s="0" t="n">
        <f aca="false">W635/8</f>
        <v>0.8125</v>
      </c>
      <c r="W635" s="0" t="n">
        <v>6.5</v>
      </c>
      <c r="X635" s="91" t="n">
        <f aca="false">E635/50</f>
        <v>0.560862642929512</v>
      </c>
      <c r="Y635" s="0" t="n">
        <v>0.884</v>
      </c>
      <c r="Z635" s="86" t="n">
        <v>3.92857142857143</v>
      </c>
      <c r="AA635" s="0" t="n">
        <v>42</v>
      </c>
      <c r="AB635" s="0" t="n">
        <v>19</v>
      </c>
    </row>
    <row r="636" customFormat="false" ht="15" hidden="false" customHeight="false" outlineLevel="0" collapsed="false">
      <c r="A636" s="14" t="n">
        <v>634</v>
      </c>
      <c r="B636" s="86" t="n">
        <v>19.4782608695652</v>
      </c>
      <c r="D636" s="0" t="n">
        <v>21</v>
      </c>
      <c r="E636" s="91" t="n">
        <v>4.42729745114161</v>
      </c>
      <c r="F636" s="0" t="n">
        <v>79198</v>
      </c>
      <c r="H636" s="0" t="n">
        <v>0.8</v>
      </c>
      <c r="I636" s="0" t="n">
        <v>61632</v>
      </c>
      <c r="J636" s="95" t="n">
        <f aca="false">(F636+E636*$G$3)*(H636) / I636</f>
        <v>1.05099842913365</v>
      </c>
      <c r="K636" s="0" t="n">
        <f aca="false">E636/I636*1000</f>
        <v>0.0718343953001949</v>
      </c>
      <c r="L636" s="86" t="n">
        <v>284.404834863715</v>
      </c>
      <c r="M636" s="86" t="n">
        <v>0.645</v>
      </c>
      <c r="N636" s="0" t="n">
        <v>1893</v>
      </c>
      <c r="O636" s="87" t="n">
        <f aca="false">SUM($L636:$N636)</f>
        <v>2178.04983486372</v>
      </c>
      <c r="P636" s="62" t="n">
        <v>122</v>
      </c>
      <c r="Q636" s="0" t="n">
        <f aca="false">P636*120</f>
        <v>14640</v>
      </c>
      <c r="R636" s="0" t="n">
        <v>22</v>
      </c>
      <c r="S636" s="0" t="n">
        <v>195</v>
      </c>
      <c r="T636" s="87" t="n">
        <f aca="false">((3.5 * R636 + 2.4 * S636 - 7) * 10)/1000</f>
        <v>5.38</v>
      </c>
      <c r="V636" s="0" t="n">
        <f aca="false">W636/8</f>
        <v>0.55</v>
      </c>
      <c r="W636" s="0" t="n">
        <v>4.4</v>
      </c>
      <c r="X636" s="91" t="n">
        <f aca="false">E636/50</f>
        <v>0.0885459490228322</v>
      </c>
      <c r="Y636" s="0" t="n">
        <v>0.71</v>
      </c>
      <c r="Z636" s="86" t="n">
        <v>19.4782608695652</v>
      </c>
      <c r="AA636" s="0" t="n">
        <v>53</v>
      </c>
      <c r="AB636" s="0" t="n">
        <v>24</v>
      </c>
    </row>
    <row r="637" customFormat="false" ht="15" hidden="false" customHeight="false" outlineLevel="0" collapsed="false">
      <c r="A637" s="14" t="n">
        <v>635</v>
      </c>
      <c r="B637" s="86" t="n">
        <v>7.2</v>
      </c>
      <c r="D637" s="0" t="n">
        <v>20</v>
      </c>
      <c r="E637" s="91" t="n">
        <v>8.19887183523547</v>
      </c>
      <c r="F637" s="0" t="n">
        <v>79834</v>
      </c>
      <c r="H637" s="0" t="n">
        <v>0.6</v>
      </c>
      <c r="I637" s="0" t="n">
        <v>62445</v>
      </c>
      <c r="J637" s="95" t="n">
        <f aca="false">(F637+E637*$G$3)*(H637) / I637</f>
        <v>0.798592829537297</v>
      </c>
      <c r="K637" s="0" t="n">
        <f aca="false">E637/I637*1000</f>
        <v>0.131297491155985</v>
      </c>
      <c r="L637" s="86" t="n">
        <v>1470.24567789982</v>
      </c>
      <c r="M637" s="86" t="n">
        <v>0.645</v>
      </c>
      <c r="N637" s="0" t="n">
        <v>432</v>
      </c>
      <c r="O637" s="87" t="n">
        <f aca="false">SUM($L637:$N637)</f>
        <v>1902.89067789982</v>
      </c>
      <c r="P637" s="62" t="n">
        <v>115</v>
      </c>
      <c r="Q637" s="0" t="n">
        <f aca="false">P637*120</f>
        <v>13800</v>
      </c>
      <c r="R637" s="0" t="n">
        <v>19</v>
      </c>
      <c r="S637" s="0" t="n">
        <v>175</v>
      </c>
      <c r="T637" s="87" t="n">
        <f aca="false">((3.5 * R637 + 2.4 * S637 - 7) * 10)/1000</f>
        <v>4.795</v>
      </c>
      <c r="V637" s="0" t="n">
        <f aca="false">W637/8</f>
        <v>0.4625</v>
      </c>
      <c r="W637" s="0" t="n">
        <v>3.7</v>
      </c>
      <c r="X637" s="91" t="n">
        <f aca="false">E637/50</f>
        <v>0.163977436704709</v>
      </c>
      <c r="Y637" s="0" t="n">
        <v>0.828</v>
      </c>
      <c r="Z637" s="86" t="n">
        <v>7.2</v>
      </c>
      <c r="AA637" s="0" t="n">
        <v>53</v>
      </c>
      <c r="AB637" s="0" t="n">
        <v>18</v>
      </c>
    </row>
    <row r="638" customFormat="false" ht="15" hidden="false" customHeight="false" outlineLevel="0" collapsed="false">
      <c r="A638" s="14" t="n">
        <v>636</v>
      </c>
      <c r="B638" s="86" t="n">
        <v>6</v>
      </c>
      <c r="D638" s="0" t="n">
        <v>69</v>
      </c>
      <c r="E638" s="91" t="n">
        <v>55.7913887204366</v>
      </c>
      <c r="F638" s="0" t="n">
        <v>75855</v>
      </c>
      <c r="H638" s="0" t="n">
        <v>0.7</v>
      </c>
      <c r="I638" s="0" t="n">
        <v>53445</v>
      </c>
      <c r="J638" s="95" t="n">
        <f aca="false">(F638+E638*$G$3)*(H638) / I638</f>
        <v>1.28580950213719</v>
      </c>
      <c r="K638" s="0" t="n">
        <f aca="false">E638/I638*1000</f>
        <v>1.04390286688066</v>
      </c>
      <c r="L638" s="86" t="n">
        <v>246.308228070175</v>
      </c>
      <c r="M638" s="86" t="n">
        <v>0.645</v>
      </c>
      <c r="N638" s="0" t="n">
        <v>453</v>
      </c>
      <c r="O638" s="87" t="n">
        <f aca="false">SUM($L638:$N638)</f>
        <v>699.953228070175</v>
      </c>
      <c r="P638" s="62" t="n">
        <v>120</v>
      </c>
      <c r="Q638" s="0" t="n">
        <f aca="false">P638*120</f>
        <v>14400</v>
      </c>
      <c r="R638" s="0" t="n">
        <v>21</v>
      </c>
      <c r="S638" s="0" t="n">
        <v>184</v>
      </c>
      <c r="T638" s="87" t="n">
        <f aca="false">((3.5 * R638 + 2.4 * S638 - 7) * 10)/1000</f>
        <v>5.081</v>
      </c>
      <c r="V638" s="0" t="n">
        <f aca="false">W638/8</f>
        <v>0.8875</v>
      </c>
      <c r="W638" s="0" t="n">
        <v>7.1</v>
      </c>
      <c r="X638" s="91" t="n">
        <f aca="false">E638/50</f>
        <v>1.11582777440873</v>
      </c>
      <c r="Y638" s="0" t="n">
        <v>0.525</v>
      </c>
      <c r="Z638" s="86" t="n">
        <v>6</v>
      </c>
      <c r="AA638" s="0" t="n">
        <v>56</v>
      </c>
      <c r="AB638" s="0" t="n">
        <v>21</v>
      </c>
    </row>
    <row r="639" customFormat="false" ht="15" hidden="false" customHeight="false" outlineLevel="0" collapsed="false">
      <c r="A639" s="14" t="n">
        <v>637</v>
      </c>
      <c r="B639" s="86" t="n">
        <v>6.4</v>
      </c>
      <c r="D639" s="0" t="n">
        <v>-13</v>
      </c>
      <c r="E639" s="91" t="n">
        <v>-8.18846056941295</v>
      </c>
      <c r="F639" s="0" t="n">
        <v>83041</v>
      </c>
      <c r="H639" s="0" t="n">
        <v>0.8</v>
      </c>
      <c r="I639" s="0" t="n">
        <v>52086</v>
      </c>
      <c r="J639" s="95" t="n">
        <f aca="false">(F639+E639*$G$3)*(H639) / I639</f>
        <v>1.22513713124041</v>
      </c>
      <c r="K639" s="0" t="n">
        <f aca="false">E639/I639*1000</f>
        <v>-0.157210393760568</v>
      </c>
      <c r="L639" s="86" t="n">
        <v>349.348540613718</v>
      </c>
      <c r="M639" s="86" t="n">
        <v>0.645</v>
      </c>
      <c r="N639" s="0" t="n">
        <v>1893</v>
      </c>
      <c r="O639" s="87" t="n">
        <f aca="false">SUM($L639:$N639)</f>
        <v>2242.99354061372</v>
      </c>
      <c r="P639" s="62" t="n">
        <v>123</v>
      </c>
      <c r="Q639" s="0" t="n">
        <f aca="false">P639*120</f>
        <v>14760</v>
      </c>
      <c r="R639" s="0" t="n">
        <v>22</v>
      </c>
      <c r="S639" s="0" t="n">
        <v>196</v>
      </c>
      <c r="T639" s="87" t="n">
        <f aca="false">((3.5 * R639 + 2.4 * S639 - 7) * 10)/1000</f>
        <v>5.404</v>
      </c>
      <c r="V639" s="0" t="n">
        <f aca="false">W639/8</f>
        <v>0.625</v>
      </c>
      <c r="W639" s="0" t="n">
        <v>5</v>
      </c>
      <c r="X639" s="91" t="n">
        <f aca="false">E639/50</f>
        <v>-0.163769211388259</v>
      </c>
      <c r="Y639" s="0" t="n">
        <v>0.44</v>
      </c>
      <c r="Z639" s="86" t="n">
        <v>6.4</v>
      </c>
      <c r="AA639" s="0" t="n">
        <v>63</v>
      </c>
      <c r="AB639" s="0" t="n">
        <v>22</v>
      </c>
    </row>
    <row r="640" customFormat="false" ht="15" hidden="false" customHeight="false" outlineLevel="0" collapsed="false">
      <c r="A640" s="14" t="n">
        <v>638</v>
      </c>
      <c r="B640" s="86" t="n">
        <v>5.06666666666667</v>
      </c>
      <c r="D640" s="0" t="n">
        <v>18</v>
      </c>
      <c r="E640" s="91" t="n">
        <v>17.875585921983</v>
      </c>
      <c r="F640" s="0" t="n">
        <v>83464</v>
      </c>
      <c r="H640" s="0" t="n">
        <v>0.8</v>
      </c>
      <c r="I640" s="0" t="n">
        <v>60511</v>
      </c>
      <c r="J640" s="95" t="n">
        <f aca="false">(F640+E640*$G$3)*(H640) / I640</f>
        <v>1.19798693617746</v>
      </c>
      <c r="K640" s="0" t="n">
        <f aca="false">E640/I640*1000</f>
        <v>0.295410519111947</v>
      </c>
      <c r="L640" s="86" t="n">
        <v>933.280652475826</v>
      </c>
      <c r="M640" s="86" t="n">
        <v>0.645</v>
      </c>
      <c r="N640" s="0" t="n">
        <v>57</v>
      </c>
      <c r="O640" s="87" t="n">
        <f aca="false">SUM($L640:$N640)</f>
        <v>990.925652475826</v>
      </c>
      <c r="P640" s="62" t="n">
        <v>120</v>
      </c>
      <c r="Q640" s="0" t="n">
        <f aca="false">P640*120</f>
        <v>14400</v>
      </c>
      <c r="R640" s="0" t="n">
        <v>16</v>
      </c>
      <c r="S640" s="0" t="n">
        <v>180</v>
      </c>
      <c r="T640" s="87" t="n">
        <f aca="false">((3.5 * R640 + 2.4 * S640 - 7) * 10)/1000</f>
        <v>4.81</v>
      </c>
      <c r="V640" s="0" t="n">
        <f aca="false">W640/8</f>
        <v>0.45</v>
      </c>
      <c r="W640" s="0" t="n">
        <v>3.6</v>
      </c>
      <c r="X640" s="91" t="n">
        <f aca="false">E640/50</f>
        <v>0.35751171843966</v>
      </c>
      <c r="Y640" s="0" t="n">
        <v>0.672</v>
      </c>
      <c r="Z640" s="86" t="n">
        <v>5.06666666666667</v>
      </c>
      <c r="AA640" s="0" t="n">
        <v>53</v>
      </c>
      <c r="AB640" s="0" t="n">
        <v>22</v>
      </c>
    </row>
    <row r="641" customFormat="false" ht="15" hidden="false" customHeight="false" outlineLevel="0" collapsed="false">
      <c r="A641" s="14" t="n">
        <v>639</v>
      </c>
      <c r="B641" s="86" t="n">
        <v>3.25925925925926</v>
      </c>
      <c r="D641" s="0" t="n">
        <v>40</v>
      </c>
      <c r="E641" s="91" t="n">
        <v>84.8752334068918</v>
      </c>
      <c r="F641" s="0" t="n">
        <v>80171</v>
      </c>
      <c r="H641" s="0" t="n">
        <v>0.8</v>
      </c>
      <c r="I641" s="0" t="n">
        <v>49872</v>
      </c>
      <c r="J641" s="95" t="n">
        <f aca="false">(F641+E641*$G$3)*(H641) / I641</f>
        <v>1.83062389096498</v>
      </c>
      <c r="K641" s="0" t="n">
        <f aca="false">E641/I641*1000</f>
        <v>1.70186143340736</v>
      </c>
      <c r="L641" s="86" t="n">
        <v>175.514808080808</v>
      </c>
      <c r="M641" s="86" t="n">
        <v>0.645</v>
      </c>
      <c r="N641" s="0" t="n">
        <v>428</v>
      </c>
      <c r="O641" s="87" t="n">
        <f aca="false">SUM($L641:$N641)</f>
        <v>604.159808080808</v>
      </c>
      <c r="P641" s="62" t="n">
        <v>113</v>
      </c>
      <c r="Q641" s="0" t="n">
        <f aca="false">P641*120</f>
        <v>13560</v>
      </c>
      <c r="R641" s="0" t="n">
        <v>16</v>
      </c>
      <c r="S641" s="0" t="n">
        <v>177</v>
      </c>
      <c r="T641" s="87" t="n">
        <f aca="false">((3.5 * R641 + 2.4 * S641 - 7) * 10)/1000</f>
        <v>4.738</v>
      </c>
      <c r="V641" s="0" t="n">
        <f aca="false">W641/8</f>
        <v>0.45</v>
      </c>
      <c r="W641" s="0" t="n">
        <v>3.6</v>
      </c>
      <c r="X641" s="91" t="n">
        <f aca="false">E641/50</f>
        <v>1.69750466813784</v>
      </c>
      <c r="Y641" s="0" t="n">
        <v>0.552</v>
      </c>
      <c r="Z641" s="86" t="n">
        <v>3.25925925925926</v>
      </c>
      <c r="AA641" s="0" t="n">
        <v>63</v>
      </c>
      <c r="AB641" s="0" t="n">
        <v>15</v>
      </c>
    </row>
    <row r="642" customFormat="false" ht="15" hidden="false" customHeight="false" outlineLevel="0" collapsed="false">
      <c r="A642" s="14" t="n">
        <v>640</v>
      </c>
      <c r="B642" s="86" t="n">
        <v>18.8461538461538</v>
      </c>
      <c r="D642" s="0" t="n">
        <v>34</v>
      </c>
      <c r="E642" s="91" t="n">
        <v>6.351198882189</v>
      </c>
      <c r="F642" s="0" t="n">
        <v>77178</v>
      </c>
      <c r="H642" s="0" t="n">
        <v>0.7</v>
      </c>
      <c r="I642" s="0" t="n">
        <v>59367</v>
      </c>
      <c r="J642" s="95" t="n">
        <f aca="false">(F642+E642*$G$3)*(H642) / I642</f>
        <v>0.939965564825794</v>
      </c>
      <c r="K642" s="0" t="n">
        <f aca="false">E642/I642*1000</f>
        <v>0.106981974534489</v>
      </c>
      <c r="L642" s="86" t="n">
        <v>165.745205462896</v>
      </c>
      <c r="M642" s="86" t="n">
        <v>0.645</v>
      </c>
      <c r="N642" s="0" t="n">
        <v>419</v>
      </c>
      <c r="O642" s="87" t="n">
        <f aca="false">SUM($L642:$N642)</f>
        <v>585.390205462896</v>
      </c>
      <c r="P642" s="62" t="n">
        <v>120</v>
      </c>
      <c r="Q642" s="0" t="n">
        <f aca="false">P642*120</f>
        <v>14400</v>
      </c>
      <c r="R642" s="0" t="n">
        <v>19</v>
      </c>
      <c r="S642" s="0" t="n">
        <v>165</v>
      </c>
      <c r="T642" s="87" t="n">
        <f aca="false">((3.5 * R642 + 2.4 * S642 - 7) * 10)/1000</f>
        <v>4.555</v>
      </c>
      <c r="V642" s="0" t="n">
        <f aca="false">W642/8</f>
        <v>0.5</v>
      </c>
      <c r="W642" s="0" t="n">
        <v>4</v>
      </c>
      <c r="X642" s="91" t="n">
        <f aca="false">E642/50</f>
        <v>0.12702397764378</v>
      </c>
      <c r="Y642" s="0" t="n">
        <v>0.627</v>
      </c>
      <c r="Z642" s="86" t="n">
        <v>18.8461538461538</v>
      </c>
      <c r="AA642" s="0" t="n">
        <v>64</v>
      </c>
      <c r="AB642" s="0" t="n">
        <v>17</v>
      </c>
    </row>
    <row r="643" customFormat="false" ht="15" hidden="false" customHeight="false" outlineLevel="0" collapsed="false">
      <c r="A643" s="14" t="n">
        <v>641</v>
      </c>
      <c r="B643" s="86" t="n">
        <v>4.82758620689655</v>
      </c>
      <c r="D643" s="0" t="n">
        <v>67</v>
      </c>
      <c r="E643" s="91" t="n">
        <v>62.7340823970037</v>
      </c>
      <c r="F643" s="0" t="n">
        <v>83289</v>
      </c>
      <c r="H643" s="0" t="n">
        <v>0.7</v>
      </c>
      <c r="I643" s="0" t="n">
        <v>52067</v>
      </c>
      <c r="J643" s="95" t="n">
        <f aca="false">(F643+E643*$G$3)*(H643) / I643</f>
        <v>1.45711953965393</v>
      </c>
      <c r="K643" s="0" t="n">
        <f aca="false">E643/I643*1000</f>
        <v>1.20487222995379</v>
      </c>
      <c r="L643" s="86" t="n">
        <v>1101.46973716381</v>
      </c>
      <c r="M643" s="86" t="n">
        <v>0.645</v>
      </c>
      <c r="N643" s="0" t="n">
        <v>211</v>
      </c>
      <c r="O643" s="87" t="n">
        <f aca="false">SUM($L643:$N643)</f>
        <v>1313.11473716381</v>
      </c>
      <c r="P643" s="62" t="n">
        <v>116</v>
      </c>
      <c r="Q643" s="0" t="n">
        <f aca="false">P643*120</f>
        <v>13920</v>
      </c>
      <c r="R643" s="0" t="n">
        <v>21</v>
      </c>
      <c r="S643" s="0" t="n">
        <v>199</v>
      </c>
      <c r="T643" s="87" t="n">
        <f aca="false">((3.5 * R643 + 2.4 * S643 - 7) * 10)/1000</f>
        <v>5.441</v>
      </c>
      <c r="V643" s="0" t="n">
        <f aca="false">W643/8</f>
        <v>0.6125</v>
      </c>
      <c r="W643" s="0" t="n">
        <v>4.9</v>
      </c>
      <c r="X643" s="91" t="n">
        <f aca="false">E643/50</f>
        <v>1.25468164794007</v>
      </c>
      <c r="Y643" s="0" t="n">
        <v>0.8</v>
      </c>
      <c r="Z643" s="86" t="n">
        <v>4.82758620689655</v>
      </c>
      <c r="AA643" s="0" t="n">
        <v>55</v>
      </c>
      <c r="AB643" s="0" t="n">
        <v>16</v>
      </c>
    </row>
    <row r="644" customFormat="false" ht="15" hidden="false" customHeight="false" outlineLevel="0" collapsed="false">
      <c r="A644" s="14" t="n">
        <v>642</v>
      </c>
      <c r="B644" s="86" t="n">
        <v>6</v>
      </c>
      <c r="D644" s="0" t="n">
        <v>1</v>
      </c>
      <c r="E644" s="91" t="n">
        <v>0.908166230746876</v>
      </c>
      <c r="F644" s="0" t="n">
        <v>83760</v>
      </c>
      <c r="H644" s="0" t="n">
        <v>0.6</v>
      </c>
      <c r="I644" s="0" t="n">
        <v>60820</v>
      </c>
      <c r="J644" s="95" t="n">
        <f aca="false">(F644+E644*$G$3)*(H644) / I644</f>
        <v>0.829890823666216</v>
      </c>
      <c r="K644" s="0" t="n">
        <f aca="false">E644/I644*1000</f>
        <v>0.0149320327317803</v>
      </c>
      <c r="L644" s="86" t="n">
        <v>386.827162162162</v>
      </c>
      <c r="M644" s="86" t="n">
        <v>0.645</v>
      </c>
      <c r="N644" s="0" t="n">
        <v>214</v>
      </c>
      <c r="O644" s="87" t="n">
        <f aca="false">SUM($L644:$N644)</f>
        <v>601.472162162162</v>
      </c>
      <c r="P644" s="62" t="n">
        <v>124</v>
      </c>
      <c r="Q644" s="0" t="n">
        <f aca="false">P644*120</f>
        <v>14880</v>
      </c>
      <c r="R644" s="0" t="n">
        <v>16</v>
      </c>
      <c r="S644" s="0" t="n">
        <v>181</v>
      </c>
      <c r="T644" s="87" t="n">
        <f aca="false">((3.5 * R644 + 2.4 * S644 - 7) * 10)/1000</f>
        <v>4.834</v>
      </c>
      <c r="V644" s="0" t="n">
        <f aca="false">W644/8</f>
        <v>0.7125</v>
      </c>
      <c r="W644" s="0" t="n">
        <v>5.7</v>
      </c>
      <c r="X644" s="91" t="n">
        <f aca="false">E644/50</f>
        <v>0.0181633246149375</v>
      </c>
      <c r="Y644" s="0" t="n">
        <v>0.816</v>
      </c>
      <c r="Z644" s="86" t="n">
        <v>6</v>
      </c>
      <c r="AA644" s="0" t="n">
        <v>44</v>
      </c>
      <c r="AB644" s="0" t="n">
        <v>15</v>
      </c>
    </row>
    <row r="645" customFormat="false" ht="15" hidden="false" customHeight="false" outlineLevel="0" collapsed="false">
      <c r="A645" s="14" t="n">
        <v>643</v>
      </c>
      <c r="B645" s="86" t="n">
        <v>5.11111111111111</v>
      </c>
      <c r="D645" s="0" t="n">
        <v>67</v>
      </c>
      <c r="E645" s="91" t="n">
        <v>56.7892863197152</v>
      </c>
      <c r="F645" s="0" t="n">
        <v>76768</v>
      </c>
      <c r="H645" s="0" t="n">
        <v>0.6</v>
      </c>
      <c r="I645" s="0" t="n">
        <v>41321</v>
      </c>
      <c r="J645" s="95" t="n">
        <f aca="false">(F645+E645*$G$3)*(H645) / I645</f>
        <v>1.4445494716181</v>
      </c>
      <c r="K645" s="0" t="n">
        <f aca="false">E645/I645*1000</f>
        <v>1.37434443309008</v>
      </c>
      <c r="L645" s="86" t="n">
        <v>516.887752360157</v>
      </c>
      <c r="M645" s="86" t="n">
        <v>0.645</v>
      </c>
      <c r="N645" s="0" t="n">
        <v>383</v>
      </c>
      <c r="O645" s="87" t="n">
        <f aca="false">SUM($L645:$N645)</f>
        <v>900.532752360157</v>
      </c>
      <c r="P645" s="62" t="n">
        <v>116</v>
      </c>
      <c r="Q645" s="0" t="n">
        <f aca="false">P645*120</f>
        <v>13920</v>
      </c>
      <c r="R645" s="0" t="n">
        <v>17</v>
      </c>
      <c r="S645" s="0" t="n">
        <v>181</v>
      </c>
      <c r="T645" s="87" t="n">
        <f aca="false">((3.5 * R645 + 2.4 * S645 - 7) * 10)/1000</f>
        <v>4.869</v>
      </c>
      <c r="V645" s="0" t="n">
        <f aca="false">W645/8</f>
        <v>0.8625</v>
      </c>
      <c r="W645" s="0" t="n">
        <v>6.9</v>
      </c>
      <c r="X645" s="91" t="n">
        <f aca="false">E645/50</f>
        <v>1.1357857263943</v>
      </c>
      <c r="Y645" s="0" t="n">
        <v>0.912</v>
      </c>
      <c r="Z645" s="86" t="n">
        <v>5.11111111111111</v>
      </c>
      <c r="AA645" s="0" t="n">
        <v>59</v>
      </c>
      <c r="AB645" s="0" t="n">
        <v>24</v>
      </c>
    </row>
    <row r="646" customFormat="false" ht="15" hidden="false" customHeight="false" outlineLevel="0" collapsed="false">
      <c r="A646" s="14" t="n">
        <v>644</v>
      </c>
      <c r="B646" s="86" t="n">
        <v>13.0666666666667</v>
      </c>
      <c r="D646" s="0" t="n">
        <v>44</v>
      </c>
      <c r="E646" s="91" t="n">
        <v>9.28603085494798</v>
      </c>
      <c r="F646" s="0" t="n">
        <v>84749</v>
      </c>
      <c r="H646" s="0" t="n">
        <v>0.7</v>
      </c>
      <c r="I646" s="0" t="n">
        <v>55548</v>
      </c>
      <c r="J646" s="95" t="n">
        <f aca="false">(F646+E646*$G$3)*(H646) / I646</f>
        <v>1.11479060703149</v>
      </c>
      <c r="K646" s="0" t="n">
        <f aca="false">E646/I646*1000</f>
        <v>0.167171290684597</v>
      </c>
      <c r="L646" s="86" t="n">
        <v>1275.25116300723</v>
      </c>
      <c r="M646" s="86" t="n">
        <v>0.645</v>
      </c>
      <c r="N646" s="0" t="n">
        <v>272</v>
      </c>
      <c r="O646" s="87" t="n">
        <f aca="false">SUM($L646:$N646)</f>
        <v>1547.89616300723</v>
      </c>
      <c r="P646" s="62" t="n">
        <v>120</v>
      </c>
      <c r="Q646" s="0" t="n">
        <f aca="false">P646*120</f>
        <v>14400</v>
      </c>
      <c r="R646" s="0" t="n">
        <v>19</v>
      </c>
      <c r="S646" s="0" t="n">
        <v>200</v>
      </c>
      <c r="T646" s="87" t="n">
        <f aca="false">((3.5 * R646 + 2.4 * S646 - 7) * 10)/1000</f>
        <v>5.395</v>
      </c>
      <c r="V646" s="0" t="n">
        <f aca="false">W646/8</f>
        <v>0.4875</v>
      </c>
      <c r="W646" s="0" t="n">
        <v>3.9</v>
      </c>
      <c r="X646" s="91" t="n">
        <f aca="false">E646/50</f>
        <v>0.18572061709896</v>
      </c>
      <c r="Y646" s="0" t="n">
        <v>0.765</v>
      </c>
      <c r="Z646" s="86" t="n">
        <v>13.0666666666667</v>
      </c>
      <c r="AA646" s="0" t="n">
        <v>58</v>
      </c>
      <c r="AB646" s="0" t="n">
        <v>24</v>
      </c>
    </row>
    <row r="647" customFormat="false" ht="15" hidden="false" customHeight="false" outlineLevel="0" collapsed="false">
      <c r="A647" s="14" t="n">
        <v>645</v>
      </c>
      <c r="B647" s="86" t="n">
        <v>8</v>
      </c>
      <c r="D647" s="0" t="n">
        <v>43</v>
      </c>
      <c r="E647" s="91" t="n">
        <v>25.5946286993167</v>
      </c>
      <c r="F647" s="0" t="n">
        <v>76169</v>
      </c>
      <c r="H647" s="0" t="n">
        <v>0.8</v>
      </c>
      <c r="I647" s="0" t="n">
        <v>62921</v>
      </c>
      <c r="J647" s="95" t="n">
        <f aca="false">(F647+E647*$G$3)*(H647) / I647</f>
        <v>1.09860747896221</v>
      </c>
      <c r="K647" s="0" t="n">
        <f aca="false">E647/I647*1000</f>
        <v>0.406774029327517</v>
      </c>
      <c r="L647" s="86" t="n">
        <v>2121.69343764367</v>
      </c>
      <c r="M647" s="86" t="n">
        <v>0.645</v>
      </c>
      <c r="N647" s="0" t="n">
        <v>1893</v>
      </c>
      <c r="O647" s="87" t="n">
        <f aca="false">SUM($L647:$N647)</f>
        <v>4015.33843764367</v>
      </c>
      <c r="P647" s="62" t="n">
        <v>123</v>
      </c>
      <c r="Q647" s="0" t="n">
        <f aca="false">P647*120</f>
        <v>14760</v>
      </c>
      <c r="R647" s="0" t="n">
        <v>21</v>
      </c>
      <c r="S647" s="0" t="n">
        <v>171</v>
      </c>
      <c r="T647" s="87" t="n">
        <f aca="false">((3.5 * R647 + 2.4 * S647 - 7) * 10)/1000</f>
        <v>4.769</v>
      </c>
      <c r="V647" s="0" t="n">
        <f aca="false">W647/8</f>
        <v>0.725</v>
      </c>
      <c r="W647" s="0" t="n">
        <v>5.8</v>
      </c>
      <c r="X647" s="91" t="n">
        <f aca="false">E647/50</f>
        <v>0.511892573986334</v>
      </c>
      <c r="Y647" s="0" t="n">
        <v>0.468</v>
      </c>
      <c r="Z647" s="86" t="n">
        <v>8</v>
      </c>
      <c r="AA647" s="0" t="n">
        <v>41</v>
      </c>
      <c r="AB647" s="0" t="n">
        <v>20</v>
      </c>
    </row>
    <row r="648" customFormat="false" ht="15" hidden="false" customHeight="false" outlineLevel="0" collapsed="false">
      <c r="A648" s="14" t="n">
        <v>646</v>
      </c>
      <c r="B648" s="86" t="n">
        <v>2.52</v>
      </c>
      <c r="D648" s="0" t="n">
        <v>110</v>
      </c>
      <c r="E648" s="91" t="n">
        <v>519.725962674226</v>
      </c>
      <c r="F648" s="0" t="n">
        <v>76200</v>
      </c>
      <c r="H648" s="0" t="n">
        <v>0.7</v>
      </c>
      <c r="I648" s="0" t="n">
        <v>53955</v>
      </c>
      <c r="J648" s="95" t="n">
        <f aca="false">(F648+E648*$G$3)*(H648) / I648</f>
        <v>3.68572457693973</v>
      </c>
      <c r="K648" s="0" t="n">
        <f aca="false">E648/I648*1000</f>
        <v>9.63258201601754</v>
      </c>
      <c r="L648" s="86" t="n">
        <v>177.652332637439</v>
      </c>
      <c r="M648" s="86" t="n">
        <v>0.645</v>
      </c>
      <c r="N648" s="0" t="n">
        <v>295</v>
      </c>
      <c r="O648" s="87" t="n">
        <f aca="false">SUM($L648:$N648)</f>
        <v>473.297332637439</v>
      </c>
      <c r="P648" s="62" t="n">
        <v>124</v>
      </c>
      <c r="Q648" s="0" t="n">
        <f aca="false">P648*120</f>
        <v>14880</v>
      </c>
      <c r="R648" s="0" t="n">
        <v>22</v>
      </c>
      <c r="S648" s="0" t="n">
        <v>186</v>
      </c>
      <c r="T648" s="87" t="n">
        <f aca="false">((3.5 * R648 + 2.4 * S648 - 7) * 10)/1000</f>
        <v>5.164</v>
      </c>
      <c r="V648" s="0" t="n">
        <f aca="false">W648/8</f>
        <v>0.575</v>
      </c>
      <c r="W648" s="0" t="n">
        <v>4.6</v>
      </c>
      <c r="X648" s="91" t="n">
        <f aca="false">E648/50</f>
        <v>10.3945192534845</v>
      </c>
      <c r="Y648" s="0" t="n">
        <v>0.645</v>
      </c>
      <c r="Z648" s="86" t="n">
        <v>2.52</v>
      </c>
      <c r="AA648" s="0" t="n">
        <v>50</v>
      </c>
      <c r="AB648" s="0" t="n">
        <v>24</v>
      </c>
    </row>
    <row r="649" customFormat="false" ht="15" hidden="false" customHeight="false" outlineLevel="0" collapsed="false">
      <c r="A649" s="14" t="n">
        <v>647</v>
      </c>
      <c r="B649" s="86" t="n">
        <v>5.14285714285714</v>
      </c>
      <c r="D649" s="0" t="n">
        <v>-6</v>
      </c>
      <c r="E649" s="91" t="n">
        <v>-5.45464462990236</v>
      </c>
      <c r="F649" s="0" t="n">
        <v>83155</v>
      </c>
      <c r="H649" s="0" t="n">
        <v>0.8</v>
      </c>
      <c r="I649" s="0" t="n">
        <v>46215</v>
      </c>
      <c r="J649" s="95" t="n">
        <f aca="false">(F649+E649*$G$3)*(H649) / I649</f>
        <v>1.40167724155428</v>
      </c>
      <c r="K649" s="0" t="n">
        <f aca="false">E649/I649*1000</f>
        <v>-0.118027580437139</v>
      </c>
      <c r="L649" s="86" t="n">
        <v>552.500266398929</v>
      </c>
      <c r="M649" s="86" t="n">
        <v>0.645</v>
      </c>
      <c r="N649" s="0" t="n">
        <v>69</v>
      </c>
      <c r="O649" s="87" t="n">
        <f aca="false">SUM($L649:$N649)</f>
        <v>622.145266398929</v>
      </c>
      <c r="P649" s="62" t="n">
        <v>115</v>
      </c>
      <c r="Q649" s="0" t="n">
        <f aca="false">P649*120</f>
        <v>13800</v>
      </c>
      <c r="R649" s="0" t="n">
        <v>17</v>
      </c>
      <c r="S649" s="0" t="n">
        <v>185</v>
      </c>
      <c r="T649" s="87" t="n">
        <f aca="false">((3.5 * R649 + 2.4 * S649 - 7) * 10)/1000</f>
        <v>4.965</v>
      </c>
      <c r="V649" s="0" t="n">
        <f aca="false">W649/8</f>
        <v>0.5625</v>
      </c>
      <c r="W649" s="0" t="n">
        <v>4.5</v>
      </c>
      <c r="X649" s="91" t="n">
        <f aca="false">E649/50</f>
        <v>-0.109092892598047</v>
      </c>
      <c r="Y649" s="0" t="n">
        <v>0.666</v>
      </c>
      <c r="Z649" s="86" t="n">
        <v>5.14285714285714</v>
      </c>
      <c r="AA649" s="0" t="n">
        <v>58</v>
      </c>
      <c r="AB649" s="0" t="n">
        <v>17</v>
      </c>
    </row>
    <row r="650" customFormat="false" ht="15" hidden="false" customHeight="false" outlineLevel="0" collapsed="false">
      <c r="A650" s="14" t="n">
        <v>648</v>
      </c>
      <c r="B650" s="86" t="n">
        <v>15.3333333333333</v>
      </c>
      <c r="D650" s="0" t="n">
        <v>101</v>
      </c>
      <c r="E650" s="91" t="n">
        <v>29.8887310606061</v>
      </c>
      <c r="F650" s="0" t="n">
        <v>77686</v>
      </c>
      <c r="H650" s="0" t="n">
        <v>0.8</v>
      </c>
      <c r="I650" s="0" t="n">
        <v>47462</v>
      </c>
      <c r="J650" s="95" t="n">
        <f aca="false">(F650+E650*$G$3)*(H650) / I650</f>
        <v>1.51096021953129</v>
      </c>
      <c r="K650" s="0" t="n">
        <f aca="false">E650/I650*1000</f>
        <v>0.629740235569636</v>
      </c>
      <c r="L650" s="86" t="n">
        <v>809.039076025493</v>
      </c>
      <c r="M650" s="86" t="n">
        <v>0.645</v>
      </c>
      <c r="N650" s="0" t="n">
        <v>1893</v>
      </c>
      <c r="O650" s="87" t="n">
        <f aca="false">SUM($L650:$N650)</f>
        <v>2702.68407602549</v>
      </c>
      <c r="P650" s="62" t="n">
        <v>122</v>
      </c>
      <c r="Q650" s="0" t="n">
        <f aca="false">P650*120</f>
        <v>14640</v>
      </c>
      <c r="R650" s="0" t="n">
        <v>22</v>
      </c>
      <c r="S650" s="0" t="n">
        <v>168</v>
      </c>
      <c r="T650" s="87" t="n">
        <f aca="false">((3.5 * R650 + 2.4 * S650 - 7) * 10)/1000</f>
        <v>4.732</v>
      </c>
      <c r="V650" s="0" t="n">
        <f aca="false">W650/8</f>
        <v>0.4625</v>
      </c>
      <c r="W650" s="0" t="n">
        <v>3.7</v>
      </c>
      <c r="X650" s="91" t="n">
        <f aca="false">E650/50</f>
        <v>0.597774621212121</v>
      </c>
      <c r="Y650" s="0" t="n">
        <v>0.76</v>
      </c>
      <c r="Z650" s="86" t="n">
        <v>15.3333333333333</v>
      </c>
      <c r="AA650" s="0" t="n">
        <v>53</v>
      </c>
      <c r="AB650" s="0" t="n">
        <v>19</v>
      </c>
    </row>
    <row r="651" customFormat="false" ht="15" hidden="false" customHeight="false" outlineLevel="0" collapsed="false">
      <c r="A651" s="14" t="n">
        <v>649</v>
      </c>
      <c r="B651" s="86" t="n">
        <v>2.29166666666667</v>
      </c>
      <c r="D651" s="0" t="n">
        <v>79</v>
      </c>
      <c r="E651" s="91" t="n">
        <v>1292.96235679215</v>
      </c>
      <c r="F651" s="0" t="n">
        <v>79567</v>
      </c>
      <c r="H651" s="0" t="n">
        <v>0.5</v>
      </c>
      <c r="I651" s="0" t="n">
        <v>64724</v>
      </c>
      <c r="J651" s="95" t="n">
        <f aca="false">(F651+E651*$G$3)*(H651) / I651</f>
        <v>4.60997421912164</v>
      </c>
      <c r="K651" s="0" t="n">
        <f aca="false">E651/I651*1000</f>
        <v>19.9765520794782</v>
      </c>
      <c r="L651" s="86" t="n">
        <v>551.686676295667</v>
      </c>
      <c r="M651" s="86" t="n">
        <v>0.645</v>
      </c>
      <c r="N651" s="0" t="n">
        <v>66</v>
      </c>
      <c r="O651" s="87" t="n">
        <f aca="false">SUM($L651:$N651)</f>
        <v>618.331676295667</v>
      </c>
      <c r="P651" s="62" t="n">
        <v>121</v>
      </c>
      <c r="Q651" s="0" t="n">
        <f aca="false">P651*120</f>
        <v>14520</v>
      </c>
      <c r="R651" s="0" t="n">
        <v>19</v>
      </c>
      <c r="S651" s="0" t="n">
        <v>177</v>
      </c>
      <c r="T651" s="87" t="n">
        <f aca="false">((3.5 * R651 + 2.4 * S651 - 7) * 10)/1000</f>
        <v>4.843</v>
      </c>
      <c r="V651" s="0" t="n">
        <f aca="false">W651/8</f>
        <v>0.575</v>
      </c>
      <c r="W651" s="0" t="n">
        <v>4.6</v>
      </c>
      <c r="X651" s="91" t="n">
        <f aca="false">E651/50</f>
        <v>25.8592471358429</v>
      </c>
      <c r="Y651" s="0" t="n">
        <v>1.035</v>
      </c>
      <c r="Z651" s="86" t="n">
        <v>2.29166666666667</v>
      </c>
      <c r="AA651" s="0" t="n">
        <v>64</v>
      </c>
      <c r="AB651" s="0" t="n">
        <v>21</v>
      </c>
    </row>
    <row r="652" customFormat="false" ht="15" hidden="false" customHeight="false" outlineLevel="0" collapsed="false">
      <c r="A652" s="14" t="n">
        <v>650</v>
      </c>
      <c r="B652" s="86" t="n">
        <v>10.4347826086957</v>
      </c>
      <c r="D652" s="0" t="n">
        <v>61</v>
      </c>
      <c r="E652" s="91" t="n">
        <v>19.6399134555945</v>
      </c>
      <c r="F652" s="0" t="n">
        <v>77629</v>
      </c>
      <c r="H652" s="0" t="n">
        <v>0.6</v>
      </c>
      <c r="I652" s="0" t="n">
        <v>62012</v>
      </c>
      <c r="J652" s="95" t="n">
        <f aca="false">(F652+E652*$G$3)*(H652) / I652</f>
        <v>0.827113772001269</v>
      </c>
      <c r="K652" s="0" t="n">
        <f aca="false">E652/I652*1000</f>
        <v>0.316711498671136</v>
      </c>
      <c r="L652" s="86" t="n">
        <v>290.871665404587</v>
      </c>
      <c r="M652" s="86" t="n">
        <v>0.645</v>
      </c>
      <c r="N652" s="0" t="n">
        <v>69</v>
      </c>
      <c r="O652" s="87" t="n">
        <f aca="false">SUM($L652:$N652)</f>
        <v>360.516665404587</v>
      </c>
      <c r="P652" s="62" t="n">
        <v>120</v>
      </c>
      <c r="Q652" s="0" t="n">
        <f aca="false">P652*120</f>
        <v>14400</v>
      </c>
      <c r="R652" s="0" t="n">
        <v>19</v>
      </c>
      <c r="S652" s="0" t="n">
        <v>185</v>
      </c>
      <c r="T652" s="87" t="n">
        <f aca="false">((3.5 * R652 + 2.4 * S652 - 7) * 10)/1000</f>
        <v>5.035</v>
      </c>
      <c r="V652" s="0" t="n">
        <f aca="false">W652/8</f>
        <v>0.85</v>
      </c>
      <c r="W652" s="0" t="n">
        <v>6.8</v>
      </c>
      <c r="X652" s="91" t="n">
        <f aca="false">E652/50</f>
        <v>0.39279826911189</v>
      </c>
      <c r="Y652" s="0" t="n">
        <v>0.624</v>
      </c>
      <c r="Z652" s="86" t="n">
        <v>10.4347826086957</v>
      </c>
      <c r="AA652" s="0" t="n">
        <v>61</v>
      </c>
      <c r="AB652" s="0" t="n">
        <v>15</v>
      </c>
    </row>
    <row r="653" customFormat="false" ht="15" hidden="false" customHeight="false" outlineLevel="0" collapsed="false">
      <c r="A653" s="14" t="n">
        <v>651</v>
      </c>
      <c r="B653" s="86" t="n">
        <v>7</v>
      </c>
      <c r="D653" s="0" t="n">
        <v>66</v>
      </c>
      <c r="E653" s="91" t="n">
        <v>50.5840154511175</v>
      </c>
      <c r="F653" s="0" t="n">
        <v>81192</v>
      </c>
      <c r="H653" s="0" t="n">
        <v>0.7</v>
      </c>
      <c r="I653" s="0" t="n">
        <v>43951</v>
      </c>
      <c r="J653" s="95" t="n">
        <f aca="false">(F653+E653*$G$3)*(H653) / I653</f>
        <v>1.61538814421317</v>
      </c>
      <c r="K653" s="0" t="n">
        <f aca="false">E653/I653*1000</f>
        <v>1.15091841940155</v>
      </c>
      <c r="L653" s="86" t="n">
        <v>208.128732585701</v>
      </c>
      <c r="M653" s="86" t="n">
        <v>0.645</v>
      </c>
      <c r="N653" s="0" t="n">
        <v>285</v>
      </c>
      <c r="O653" s="87" t="n">
        <f aca="false">SUM($L653:$N653)</f>
        <v>493.773732585701</v>
      </c>
      <c r="P653" s="62" t="n">
        <v>111</v>
      </c>
      <c r="Q653" s="0" t="n">
        <f aca="false">P653*120</f>
        <v>13320</v>
      </c>
      <c r="R653" s="0" t="n">
        <v>20</v>
      </c>
      <c r="S653" s="0" t="n">
        <v>194</v>
      </c>
      <c r="T653" s="87" t="n">
        <f aca="false">((3.5 * R653 + 2.4 * S653 - 7) * 10)/1000</f>
        <v>5.286</v>
      </c>
      <c r="V653" s="0" t="n">
        <f aca="false">W653/8</f>
        <v>0.7375</v>
      </c>
      <c r="W653" s="0" t="n">
        <v>5.9</v>
      </c>
      <c r="X653" s="91" t="n">
        <f aca="false">E653/50</f>
        <v>1.01168030902235</v>
      </c>
      <c r="Y653" s="0" t="n">
        <v>0.728</v>
      </c>
      <c r="Z653" s="86" t="n">
        <v>7</v>
      </c>
      <c r="AA653" s="0" t="n">
        <v>41</v>
      </c>
      <c r="AB653" s="0" t="n">
        <v>17</v>
      </c>
    </row>
    <row r="654" customFormat="false" ht="15" hidden="false" customHeight="false" outlineLevel="0" collapsed="false">
      <c r="A654" s="14" t="n">
        <v>652</v>
      </c>
      <c r="B654" s="86" t="n">
        <v>1.8</v>
      </c>
      <c r="D654" s="0" t="n">
        <v>83</v>
      </c>
      <c r="E654" s="91" t="n">
        <v>520.833333333333</v>
      </c>
      <c r="F654" s="0" t="n">
        <v>80885</v>
      </c>
      <c r="H654" s="0" t="n">
        <v>0.6</v>
      </c>
      <c r="I654" s="0" t="n">
        <v>62004</v>
      </c>
      <c r="J654" s="95" t="n">
        <f aca="false">(F654+E654*$G$3)*(H654) / I654</f>
        <v>2.79870653506225</v>
      </c>
      <c r="K654" s="0" t="n">
        <f aca="false">E654/I654*1000</f>
        <v>8.3999956992022</v>
      </c>
      <c r="L654" s="86" t="n">
        <v>293.048118171683</v>
      </c>
      <c r="M654" s="86" t="n">
        <v>0.645</v>
      </c>
      <c r="N654" s="0" t="n">
        <v>239</v>
      </c>
      <c r="O654" s="87" t="n">
        <f aca="false">SUM($L654:$N654)</f>
        <v>532.693118171683</v>
      </c>
      <c r="P654" s="62" t="n">
        <v>113</v>
      </c>
      <c r="Q654" s="0" t="n">
        <f aca="false">P654*120</f>
        <v>13560</v>
      </c>
      <c r="R654" s="0" t="n">
        <v>18</v>
      </c>
      <c r="S654" s="0" t="n">
        <v>185</v>
      </c>
      <c r="T654" s="87" t="n">
        <f aca="false">((3.5 * R654 + 2.4 * S654 - 7) * 10)/1000</f>
        <v>5</v>
      </c>
      <c r="V654" s="0" t="n">
        <f aca="false">W654/8</f>
        <v>0.7</v>
      </c>
      <c r="W654" s="0" t="n">
        <v>5.6</v>
      </c>
      <c r="X654" s="91" t="n">
        <f aca="false">E654/50</f>
        <v>10.4166666666667</v>
      </c>
      <c r="Y654" s="0" t="n">
        <v>0.708</v>
      </c>
      <c r="Z654" s="86" t="n">
        <v>1.8</v>
      </c>
      <c r="AA654" s="0" t="n">
        <v>56</v>
      </c>
      <c r="AB654" s="0" t="n">
        <v>21</v>
      </c>
    </row>
    <row r="655" customFormat="false" ht="15" hidden="false" customHeight="false" outlineLevel="0" collapsed="false">
      <c r="A655" s="14" t="n">
        <v>653</v>
      </c>
      <c r="B655" s="86" t="n">
        <v>6.22222222222222</v>
      </c>
      <c r="D655" s="0" t="n">
        <v>11</v>
      </c>
      <c r="E655" s="91" t="n">
        <v>7.40740740740741</v>
      </c>
      <c r="F655" s="0" t="n">
        <v>79312</v>
      </c>
      <c r="H655" s="0" t="n">
        <v>0.8</v>
      </c>
      <c r="I655" s="0" t="n">
        <v>58435</v>
      </c>
      <c r="J655" s="95" t="n">
        <f aca="false">(F655+E655*$G$3)*(H655) / I655</f>
        <v>1.12637923111783</v>
      </c>
      <c r="K655" s="0" t="n">
        <f aca="false">E655/I655*1000</f>
        <v>0.126763196841061</v>
      </c>
      <c r="L655" s="86" t="n">
        <v>1561.04387319964</v>
      </c>
      <c r="M655" s="86" t="n">
        <v>0.645</v>
      </c>
      <c r="N655" s="0" t="n">
        <v>498</v>
      </c>
      <c r="O655" s="87" t="n">
        <f aca="false">SUM($L655:$N655)</f>
        <v>2059.68887319964</v>
      </c>
      <c r="P655" s="62" t="n">
        <v>117</v>
      </c>
      <c r="Q655" s="0" t="n">
        <f aca="false">P655*120</f>
        <v>14040</v>
      </c>
      <c r="R655" s="0" t="n">
        <v>17</v>
      </c>
      <c r="S655" s="0" t="n">
        <v>165</v>
      </c>
      <c r="T655" s="87" t="n">
        <f aca="false">((3.5 * R655 + 2.4 * S655 - 7) * 10)/1000</f>
        <v>4.485</v>
      </c>
      <c r="V655" s="0" t="n">
        <f aca="false">W655/8</f>
        <v>0.6625</v>
      </c>
      <c r="W655" s="0" t="n">
        <v>5.3</v>
      </c>
      <c r="X655" s="91" t="n">
        <f aca="false">E655/50</f>
        <v>0.148148148148148</v>
      </c>
      <c r="Y655" s="0" t="n">
        <v>0.615</v>
      </c>
      <c r="Z655" s="86" t="n">
        <v>6.22222222222222</v>
      </c>
      <c r="AA655" s="0" t="n">
        <v>59</v>
      </c>
      <c r="AB655" s="0" t="n">
        <v>25</v>
      </c>
    </row>
    <row r="656" customFormat="false" ht="15" hidden="false" customHeight="false" outlineLevel="0" collapsed="false">
      <c r="A656" s="14" t="n">
        <v>654</v>
      </c>
      <c r="B656" s="86" t="n">
        <v>2.73913043478261</v>
      </c>
      <c r="D656" s="0" t="n">
        <v>25</v>
      </c>
      <c r="E656" s="91" t="n">
        <v>244.283760015634</v>
      </c>
      <c r="F656" s="0" t="n">
        <v>75158</v>
      </c>
      <c r="H656" s="0" t="n">
        <v>0.7</v>
      </c>
      <c r="I656" s="0" t="n">
        <v>46002</v>
      </c>
      <c r="J656" s="95" t="n">
        <f aca="false">(F656+E656*$G$3)*(H656) / I656</f>
        <v>2.63053895057557</v>
      </c>
      <c r="K656" s="0" t="n">
        <f aca="false">E656/I656*1000</f>
        <v>5.31028564009465</v>
      </c>
      <c r="L656" s="86" t="n">
        <v>110.933966305656</v>
      </c>
      <c r="M656" s="86" t="n">
        <v>0.645</v>
      </c>
      <c r="N656" s="0" t="n">
        <v>64</v>
      </c>
      <c r="O656" s="87" t="n">
        <f aca="false">SUM($L656:$N656)</f>
        <v>175.578966305656</v>
      </c>
      <c r="P656" s="62" t="n">
        <v>125</v>
      </c>
      <c r="Q656" s="0" t="n">
        <f aca="false">P656*120</f>
        <v>15000</v>
      </c>
      <c r="R656" s="0" t="n">
        <v>20</v>
      </c>
      <c r="S656" s="0" t="n">
        <v>168</v>
      </c>
      <c r="T656" s="87" t="n">
        <f aca="false">((3.5 * R656 + 2.4 * S656 - 7) * 10)/1000</f>
        <v>4.662</v>
      </c>
      <c r="V656" s="0" t="n">
        <f aca="false">W656/8</f>
        <v>0.7125</v>
      </c>
      <c r="W656" s="0" t="n">
        <v>5.7</v>
      </c>
      <c r="X656" s="91" t="n">
        <f aca="false">E656/50</f>
        <v>4.88567520031268</v>
      </c>
      <c r="Y656" s="0" t="n">
        <v>0.781</v>
      </c>
      <c r="Z656" s="86" t="n">
        <v>2.73913043478261</v>
      </c>
      <c r="AA656" s="0" t="n">
        <v>62</v>
      </c>
      <c r="AB656" s="0" t="n">
        <v>19</v>
      </c>
    </row>
    <row r="657" customFormat="false" ht="15" hidden="false" customHeight="false" outlineLevel="0" collapsed="false">
      <c r="A657" s="14" t="n">
        <v>655</v>
      </c>
      <c r="B657" s="86" t="n">
        <v>4.96551724137931</v>
      </c>
      <c r="D657" s="0" t="n">
        <v>107</v>
      </c>
      <c r="E657" s="91" t="n">
        <v>58.948621043005</v>
      </c>
      <c r="F657" s="0" t="n">
        <v>79094</v>
      </c>
      <c r="H657" s="0" t="n">
        <v>0.6</v>
      </c>
      <c r="I657" s="0" t="n">
        <v>61244</v>
      </c>
      <c r="J657" s="95" t="n">
        <f aca="false">(F657+E657*$G$3)*(H657) / I657</f>
        <v>1.00587925429954</v>
      </c>
      <c r="K657" s="0" t="n">
        <f aca="false">E657/I657*1000</f>
        <v>0.962520753755551</v>
      </c>
      <c r="L657" s="86" t="n">
        <v>330.129928791615</v>
      </c>
      <c r="M657" s="86" t="n">
        <v>0.645</v>
      </c>
      <c r="N657" s="0" t="n">
        <v>71</v>
      </c>
      <c r="O657" s="87" t="n">
        <f aca="false">SUM($L657:$N657)</f>
        <v>401.774928791615</v>
      </c>
      <c r="P657" s="62" t="n">
        <v>114</v>
      </c>
      <c r="Q657" s="0" t="n">
        <f aca="false">P657*120</f>
        <v>13680</v>
      </c>
      <c r="R657" s="0" t="n">
        <v>22</v>
      </c>
      <c r="S657" s="0" t="n">
        <v>196</v>
      </c>
      <c r="T657" s="87" t="n">
        <f aca="false">((3.5 * R657 + 2.4 * S657 - 7) * 10)/1000</f>
        <v>5.404</v>
      </c>
      <c r="V657" s="0" t="n">
        <f aca="false">W657/8</f>
        <v>0.9625</v>
      </c>
      <c r="W657" s="0" t="n">
        <v>7.7</v>
      </c>
      <c r="X657" s="91" t="n">
        <f aca="false">E657/50</f>
        <v>1.1789724208601</v>
      </c>
      <c r="Y657" s="0" t="n">
        <v>0.469</v>
      </c>
      <c r="Z657" s="86" t="n">
        <v>4.96551724137931</v>
      </c>
      <c r="AA657" s="0" t="n">
        <v>53</v>
      </c>
      <c r="AB657" s="0" t="n">
        <v>20</v>
      </c>
    </row>
    <row r="658" customFormat="false" ht="15" hidden="false" customHeight="false" outlineLevel="0" collapsed="false">
      <c r="A658" s="14" t="n">
        <v>656</v>
      </c>
      <c r="B658" s="86" t="n">
        <v>15.4</v>
      </c>
      <c r="D658" s="0" t="n">
        <v>93</v>
      </c>
      <c r="E658" s="91" t="n">
        <v>17.7394250137337</v>
      </c>
      <c r="F658" s="0" t="n">
        <v>82199</v>
      </c>
      <c r="H658" s="0" t="n">
        <v>0.7</v>
      </c>
      <c r="I658" s="0" t="n">
        <v>46420</v>
      </c>
      <c r="J658" s="95" t="n">
        <f aca="false">(F658+E658*$G$3)*(H658) / I658</f>
        <v>1.34653897035428</v>
      </c>
      <c r="K658" s="0" t="n">
        <f aca="false">E658/I658*1000</f>
        <v>0.382150474229508</v>
      </c>
      <c r="L658" s="86" t="n">
        <v>154.356579079467</v>
      </c>
      <c r="M658" s="86" t="n">
        <v>0.645</v>
      </c>
      <c r="N658" s="0" t="n">
        <v>473</v>
      </c>
      <c r="O658" s="87" t="n">
        <f aca="false">SUM($L658:$N658)</f>
        <v>628.001579079467</v>
      </c>
      <c r="P658" s="62" t="n">
        <v>112</v>
      </c>
      <c r="Q658" s="0" t="n">
        <f aca="false">P658*120</f>
        <v>13440</v>
      </c>
      <c r="R658" s="0" t="n">
        <v>19</v>
      </c>
      <c r="S658" s="0" t="n">
        <v>162</v>
      </c>
      <c r="T658" s="87" t="n">
        <f aca="false">((3.5 * R658 + 2.4 * S658 - 7) * 10)/1000</f>
        <v>4.483</v>
      </c>
      <c r="V658" s="0" t="n">
        <f aca="false">W658/8</f>
        <v>0.7375</v>
      </c>
      <c r="W658" s="0" t="n">
        <v>5.9</v>
      </c>
      <c r="X658" s="91" t="n">
        <f aca="false">E658/50</f>
        <v>0.354788500274675</v>
      </c>
      <c r="Y658" s="0" t="n">
        <v>0.504</v>
      </c>
      <c r="Z658" s="86" t="n">
        <v>15.4</v>
      </c>
      <c r="AA658" s="0" t="n">
        <v>61</v>
      </c>
      <c r="AB658" s="0" t="n">
        <v>22</v>
      </c>
    </row>
    <row r="659" customFormat="false" ht="15" hidden="false" customHeight="false" outlineLevel="0" collapsed="false">
      <c r="A659" s="14" t="n">
        <v>657</v>
      </c>
      <c r="B659" s="86" t="n">
        <v>1.77777777777778</v>
      </c>
      <c r="D659" s="0" t="n">
        <v>8</v>
      </c>
      <c r="E659" s="91" t="n">
        <v>-89.7867564534231</v>
      </c>
      <c r="F659" s="0" t="n">
        <v>82549</v>
      </c>
      <c r="H659" s="0" t="n">
        <v>0.6</v>
      </c>
      <c r="I659" s="0" t="n">
        <v>63163</v>
      </c>
      <c r="J659" s="95" t="n">
        <f aca="false">(F659+E659*$G$3)*(H659) / I659</f>
        <v>0.442990017117275</v>
      </c>
      <c r="K659" s="0" t="n">
        <f aca="false">E659/I659*1000</f>
        <v>-1.42150873855617</v>
      </c>
      <c r="L659" s="86" t="n">
        <v>256.420479350441</v>
      </c>
      <c r="M659" s="86" t="n">
        <v>0.645</v>
      </c>
      <c r="N659" s="0" t="n">
        <v>77</v>
      </c>
      <c r="O659" s="87" t="n">
        <f aca="false">SUM($L659:$N659)</f>
        <v>334.065479350441</v>
      </c>
      <c r="P659" s="62" t="n">
        <v>115</v>
      </c>
      <c r="Q659" s="0" t="n">
        <f aca="false">P659*120</f>
        <v>13800</v>
      </c>
      <c r="R659" s="0" t="n">
        <v>22</v>
      </c>
      <c r="S659" s="0" t="n">
        <v>169</v>
      </c>
      <c r="T659" s="87" t="n">
        <f aca="false">((3.5 * R659 + 2.4 * S659 - 7) * 10)/1000</f>
        <v>4.756</v>
      </c>
      <c r="V659" s="0" t="n">
        <f aca="false">W659/8</f>
        <v>0.4625</v>
      </c>
      <c r="W659" s="0" t="n">
        <v>3.7</v>
      </c>
      <c r="X659" s="91" t="n">
        <f aca="false">E659/50</f>
        <v>-1.79573512906846</v>
      </c>
      <c r="Y659" s="0" t="n">
        <v>0.91</v>
      </c>
      <c r="Z659" s="86" t="n">
        <v>1.77777777777778</v>
      </c>
      <c r="AA659" s="0" t="n">
        <v>61</v>
      </c>
      <c r="AB659" s="0" t="n">
        <v>18</v>
      </c>
    </row>
    <row r="660" customFormat="false" ht="15" hidden="false" customHeight="false" outlineLevel="0" collapsed="false">
      <c r="A660" s="14" t="n">
        <v>658</v>
      </c>
      <c r="B660" s="86" t="n">
        <v>4.14814814814815</v>
      </c>
      <c r="D660" s="0" t="n">
        <v>79</v>
      </c>
      <c r="E660" s="91" t="n">
        <v>137.899734673928</v>
      </c>
      <c r="F660" s="0" t="n">
        <v>78963</v>
      </c>
      <c r="H660" s="0" t="n">
        <v>0.7</v>
      </c>
      <c r="I660" s="0" t="n">
        <v>52958</v>
      </c>
      <c r="J660" s="95" t="n">
        <f aca="false">(F660+E660*$G$3)*(H660) / I660</f>
        <v>1.77283933888553</v>
      </c>
      <c r="K660" s="0" t="n">
        <f aca="false">E660/I660*1000</f>
        <v>2.60394529011534</v>
      </c>
      <c r="L660" s="86" t="n">
        <v>205.652728944125</v>
      </c>
      <c r="M660" s="86" t="n">
        <v>0.645</v>
      </c>
      <c r="N660" s="0" t="n">
        <v>338</v>
      </c>
      <c r="O660" s="87" t="n">
        <f aca="false">SUM($L660:$N660)</f>
        <v>544.297728944125</v>
      </c>
      <c r="P660" s="62" t="n">
        <v>121</v>
      </c>
      <c r="Q660" s="0" t="n">
        <f aca="false">P660*120</f>
        <v>14520</v>
      </c>
      <c r="R660" s="0" t="n">
        <v>19</v>
      </c>
      <c r="S660" s="0" t="n">
        <v>163</v>
      </c>
      <c r="T660" s="87" t="n">
        <f aca="false">((3.5 * R660 + 2.4 * S660 - 7) * 10)/1000</f>
        <v>4.507</v>
      </c>
      <c r="V660" s="0" t="n">
        <f aca="false">W660/8</f>
        <v>0.8375</v>
      </c>
      <c r="W660" s="0" t="n">
        <v>6.7</v>
      </c>
      <c r="X660" s="91" t="n">
        <f aca="false">E660/50</f>
        <v>2.75799469347856</v>
      </c>
      <c r="Y660" s="0" t="n">
        <v>0.918</v>
      </c>
      <c r="Z660" s="86" t="n">
        <v>4.14814814814815</v>
      </c>
      <c r="AA660" s="0" t="n">
        <v>44</v>
      </c>
      <c r="AB660" s="0" t="n">
        <v>15</v>
      </c>
    </row>
    <row r="661" customFormat="false" ht="15" hidden="false" customHeight="false" outlineLevel="0" collapsed="false">
      <c r="A661" s="14" t="n">
        <v>659</v>
      </c>
      <c r="B661" s="86" t="n">
        <v>4.10714285714286</v>
      </c>
      <c r="D661" s="0" t="n">
        <v>69</v>
      </c>
      <c r="E661" s="91" t="n">
        <v>50.5716798592788</v>
      </c>
      <c r="F661" s="0" t="n">
        <v>77643</v>
      </c>
      <c r="H661" s="0" t="n">
        <v>0.5</v>
      </c>
      <c r="I661" s="0" t="n">
        <v>45415</v>
      </c>
      <c r="J661" s="95" t="n">
        <f aca="false">(F661+E661*$G$3)*(H661) / I661</f>
        <v>1.07752583886064</v>
      </c>
      <c r="K661" s="0" t="n">
        <f aca="false">E661/I661*1000</f>
        <v>1.11354574169941</v>
      </c>
      <c r="L661" s="86" t="n">
        <v>185.319361046072</v>
      </c>
      <c r="M661" s="86" t="n">
        <v>0.645</v>
      </c>
      <c r="N661" s="0" t="n">
        <v>89</v>
      </c>
      <c r="O661" s="87" t="n">
        <f aca="false">SUM($L661:$N661)</f>
        <v>274.964361046072</v>
      </c>
      <c r="P661" s="62" t="n">
        <v>118</v>
      </c>
      <c r="Q661" s="0" t="n">
        <f aca="false">P661*120</f>
        <v>14160</v>
      </c>
      <c r="R661" s="0" t="n">
        <v>21</v>
      </c>
      <c r="S661" s="0" t="n">
        <v>190</v>
      </c>
      <c r="T661" s="87" t="n">
        <f aca="false">((3.5 * R661 + 2.4 * S661 - 7) * 10)/1000</f>
        <v>5.225</v>
      </c>
      <c r="V661" s="0" t="n">
        <f aca="false">W661/8</f>
        <v>0.725</v>
      </c>
      <c r="W661" s="0" t="n">
        <v>5.8</v>
      </c>
      <c r="X661" s="91" t="n">
        <f aca="false">E661/50</f>
        <v>1.01143359718558</v>
      </c>
      <c r="Y661" s="0" t="n">
        <v>0.784</v>
      </c>
      <c r="Z661" s="86" t="n">
        <v>4.10714285714286</v>
      </c>
      <c r="AA661" s="0" t="n">
        <v>56</v>
      </c>
      <c r="AB661" s="0" t="n">
        <v>17</v>
      </c>
    </row>
    <row r="662" customFormat="false" ht="15" hidden="false" customHeight="false" outlineLevel="0" collapsed="false">
      <c r="A662" s="14" t="n">
        <v>660</v>
      </c>
      <c r="B662" s="86" t="n">
        <v>8.4</v>
      </c>
      <c r="D662" s="0" t="n">
        <v>59</v>
      </c>
      <c r="E662" s="91" t="n">
        <v>17.146178436501</v>
      </c>
      <c r="F662" s="0" t="n">
        <v>79627</v>
      </c>
      <c r="H662" s="0" t="n">
        <v>0.5</v>
      </c>
      <c r="I662" s="0" t="n">
        <v>57895</v>
      </c>
      <c r="J662" s="95" t="n">
        <f aca="false">(F662+E662*$G$3)*(H662) / I662</f>
        <v>0.746916584977981</v>
      </c>
      <c r="K662" s="0" t="n">
        <f aca="false">E662/I662*1000</f>
        <v>0.296159917721755</v>
      </c>
      <c r="L662" s="86" t="n">
        <v>217.125320291174</v>
      </c>
      <c r="M662" s="86" t="n">
        <v>0.645</v>
      </c>
      <c r="N662" s="0" t="n">
        <v>363</v>
      </c>
      <c r="O662" s="87" t="n">
        <f aca="false">SUM($L662:$N662)</f>
        <v>580.770320291174</v>
      </c>
      <c r="P662" s="62" t="n">
        <v>119</v>
      </c>
      <c r="Q662" s="0" t="n">
        <f aca="false">P662*120</f>
        <v>14280</v>
      </c>
      <c r="R662" s="0" t="n">
        <v>18</v>
      </c>
      <c r="S662" s="0" t="n">
        <v>173</v>
      </c>
      <c r="T662" s="87" t="n">
        <f aca="false">((3.5 * R662 + 2.4 * S662 - 7) * 10)/1000</f>
        <v>4.712</v>
      </c>
      <c r="V662" s="0" t="n">
        <f aca="false">W662/8</f>
        <v>0.45</v>
      </c>
      <c r="W662" s="0" t="n">
        <v>3.6</v>
      </c>
      <c r="X662" s="91" t="n">
        <f aca="false">E662/50</f>
        <v>0.34292356873002</v>
      </c>
      <c r="Y662" s="0" t="n">
        <v>0.759</v>
      </c>
      <c r="Z662" s="86" t="n">
        <v>8.4</v>
      </c>
      <c r="AA662" s="0" t="n">
        <v>59</v>
      </c>
      <c r="AB662" s="0" t="n">
        <v>22</v>
      </c>
    </row>
    <row r="663" customFormat="false" ht="15" hidden="false" customHeight="false" outlineLevel="0" collapsed="false">
      <c r="A663" s="14" t="n">
        <v>661</v>
      </c>
      <c r="B663" s="86" t="n">
        <v>12.5217391304348</v>
      </c>
      <c r="D663" s="0" t="n">
        <v>108</v>
      </c>
      <c r="E663" s="91" t="n">
        <v>29.6117569642465</v>
      </c>
      <c r="F663" s="0" t="n">
        <v>76938</v>
      </c>
      <c r="H663" s="0" t="n">
        <v>0.6</v>
      </c>
      <c r="I663" s="0" t="n">
        <v>51899</v>
      </c>
      <c r="J663" s="95" t="n">
        <f aca="false">(F663+E663*$G$3)*(H663) / I663</f>
        <v>1.02640940425479</v>
      </c>
      <c r="K663" s="0" t="n">
        <f aca="false">E663/I663*1000</f>
        <v>0.570565077636304</v>
      </c>
      <c r="L663" s="86" t="n">
        <v>203.699256072027</v>
      </c>
      <c r="M663" s="86" t="n">
        <v>0.645</v>
      </c>
      <c r="N663" s="0" t="n">
        <v>497</v>
      </c>
      <c r="O663" s="87" t="n">
        <f aca="false">SUM($L663:$N663)</f>
        <v>701.344256072027</v>
      </c>
      <c r="P663" s="62" t="n">
        <v>120</v>
      </c>
      <c r="Q663" s="0" t="n">
        <f aca="false">P663*120</f>
        <v>14400</v>
      </c>
      <c r="R663" s="0" t="n">
        <v>22</v>
      </c>
      <c r="S663" s="0" t="n">
        <v>184</v>
      </c>
      <c r="T663" s="87" t="n">
        <f aca="false">((3.5 * R663 + 2.4 * S663 - 7) * 10)/1000</f>
        <v>5.116</v>
      </c>
      <c r="V663" s="0" t="n">
        <f aca="false">W663/8</f>
        <v>0.45</v>
      </c>
      <c r="W663" s="0" t="n">
        <v>3.6</v>
      </c>
      <c r="X663" s="91" t="n">
        <f aca="false">E663/50</f>
        <v>0.592235139284931</v>
      </c>
      <c r="Y663" s="0" t="n">
        <v>1.04</v>
      </c>
      <c r="Z663" s="86" t="n">
        <v>12.5217391304348</v>
      </c>
      <c r="AA663" s="0" t="n">
        <v>58</v>
      </c>
      <c r="AB663" s="0" t="n">
        <v>15</v>
      </c>
    </row>
    <row r="664" customFormat="false" ht="15" hidden="false" customHeight="false" outlineLevel="0" collapsed="false">
      <c r="A664" s="14" t="n">
        <v>662</v>
      </c>
      <c r="B664" s="86" t="n">
        <v>14.4</v>
      </c>
      <c r="D664" s="0" t="n">
        <v>50</v>
      </c>
      <c r="E664" s="91" t="n">
        <v>14.0262290483204</v>
      </c>
      <c r="F664" s="0" t="n">
        <v>83501</v>
      </c>
      <c r="H664" s="0" t="n">
        <v>0.8</v>
      </c>
      <c r="I664" s="0" t="n">
        <v>59956</v>
      </c>
      <c r="J664" s="95" t="n">
        <f aca="false">(F664+E664*$G$3)*(H664) / I664</f>
        <v>1.18902517338486</v>
      </c>
      <c r="K664" s="0" t="n">
        <f aca="false">E664/I664*1000</f>
        <v>0.233942041635872</v>
      </c>
      <c r="L664" s="86" t="n">
        <v>1375.86479674797</v>
      </c>
      <c r="M664" s="86" t="n">
        <v>0.645</v>
      </c>
      <c r="N664" s="0" t="n">
        <v>302</v>
      </c>
      <c r="O664" s="87" t="n">
        <f aca="false">SUM($L664:$N664)</f>
        <v>1678.50979674797</v>
      </c>
      <c r="P664" s="62" t="n">
        <v>118</v>
      </c>
      <c r="Q664" s="0" t="n">
        <f aca="false">P664*120</f>
        <v>14160</v>
      </c>
      <c r="R664" s="0" t="n">
        <v>18</v>
      </c>
      <c r="S664" s="0" t="n">
        <v>188</v>
      </c>
      <c r="T664" s="87" t="n">
        <f aca="false">((3.5 * R664 + 2.4 * S664 - 7) * 10)/1000</f>
        <v>5.072</v>
      </c>
      <c r="V664" s="0" t="n">
        <f aca="false">W664/8</f>
        <v>0.6625</v>
      </c>
      <c r="W664" s="0" t="n">
        <v>5.3</v>
      </c>
      <c r="X664" s="91" t="n">
        <f aca="false">E664/50</f>
        <v>0.280524580966407</v>
      </c>
      <c r="Y664" s="0" t="n">
        <v>0.825</v>
      </c>
      <c r="Z664" s="86" t="n">
        <v>14.4</v>
      </c>
      <c r="AA664" s="0" t="n">
        <v>59</v>
      </c>
      <c r="AB664" s="0" t="n">
        <v>22</v>
      </c>
    </row>
    <row r="665" customFormat="false" ht="15" hidden="false" customHeight="false" outlineLevel="0" collapsed="false">
      <c r="A665" s="14" t="n">
        <v>663</v>
      </c>
      <c r="B665" s="86" t="n">
        <v>7.95454545454546</v>
      </c>
      <c r="D665" s="0" t="n">
        <v>75</v>
      </c>
      <c r="E665" s="91" t="n">
        <v>27.8901648122806</v>
      </c>
      <c r="F665" s="0" t="n">
        <v>81903</v>
      </c>
      <c r="H665" s="0" t="n">
        <v>0.5</v>
      </c>
      <c r="I665" s="0" t="n">
        <v>49474</v>
      </c>
      <c r="J665" s="95" t="n">
        <f aca="false">(F665+E665*$G$3)*(H665) / I665</f>
        <v>0.940484556786517</v>
      </c>
      <c r="K665" s="0" t="n">
        <f aca="false">E665/I665*1000</f>
        <v>0.563733775564551</v>
      </c>
      <c r="L665" s="86" t="n">
        <v>183.495844586591</v>
      </c>
      <c r="M665" s="86" t="n">
        <v>0.645</v>
      </c>
      <c r="N665" s="0" t="n">
        <v>1893</v>
      </c>
      <c r="O665" s="87" t="n">
        <f aca="false">SUM($L665:$N665)</f>
        <v>2077.14084458659</v>
      </c>
      <c r="P665" s="62" t="n">
        <v>111</v>
      </c>
      <c r="Q665" s="0" t="n">
        <f aca="false">P665*120</f>
        <v>13320</v>
      </c>
      <c r="R665" s="0" t="n">
        <v>17</v>
      </c>
      <c r="S665" s="0" t="n">
        <v>168</v>
      </c>
      <c r="T665" s="87" t="n">
        <f aca="false">((3.5 * R665 + 2.4 * S665 - 7) * 10)/1000</f>
        <v>4.557</v>
      </c>
      <c r="V665" s="0" t="n">
        <f aca="false">W665/8</f>
        <v>0.525</v>
      </c>
      <c r="W665" s="0" t="n">
        <v>4.2</v>
      </c>
      <c r="X665" s="91" t="n">
        <f aca="false">E665/50</f>
        <v>0.557803296245612</v>
      </c>
      <c r="Y665" s="0" t="n">
        <v>0.756</v>
      </c>
      <c r="Z665" s="86" t="n">
        <v>7.95454545454546</v>
      </c>
      <c r="AA665" s="0" t="n">
        <v>42</v>
      </c>
      <c r="AB665" s="0" t="n">
        <v>15</v>
      </c>
    </row>
    <row r="666" customFormat="false" ht="15" hidden="false" customHeight="false" outlineLevel="0" collapsed="false">
      <c r="A666" s="14" t="n">
        <v>664</v>
      </c>
      <c r="B666" s="86" t="n">
        <v>20.8</v>
      </c>
      <c r="D666" s="0" t="n">
        <v>65</v>
      </c>
      <c r="E666" s="91" t="n">
        <v>14.6093679762654</v>
      </c>
      <c r="F666" s="0" t="n">
        <v>77634</v>
      </c>
      <c r="H666" s="0" t="n">
        <v>0.8</v>
      </c>
      <c r="I666" s="0" t="n">
        <v>60965</v>
      </c>
      <c r="J666" s="95" t="n">
        <f aca="false">(F666+E666*$G$3)*(H666) / I666</f>
        <v>1.09541864598384</v>
      </c>
      <c r="K666" s="0" t="n">
        <f aca="false">E666/I666*1000</f>
        <v>0.239635331358409</v>
      </c>
      <c r="L666" s="86" t="n">
        <v>407.188052447553</v>
      </c>
      <c r="M666" s="86" t="n">
        <v>0.645</v>
      </c>
      <c r="N666" s="0" t="n">
        <v>347</v>
      </c>
      <c r="O666" s="87" t="n">
        <f aca="false">SUM($L666:$N666)</f>
        <v>754.833052447553</v>
      </c>
      <c r="P666" s="62" t="n">
        <v>112</v>
      </c>
      <c r="Q666" s="0" t="n">
        <f aca="false">P666*120</f>
        <v>13440</v>
      </c>
      <c r="R666" s="0" t="n">
        <v>21</v>
      </c>
      <c r="S666" s="0" t="n">
        <v>169</v>
      </c>
      <c r="T666" s="87" t="n">
        <f aca="false">((3.5 * R666 + 2.4 * S666 - 7) * 10)/1000</f>
        <v>4.721</v>
      </c>
      <c r="V666" s="0" t="n">
        <f aca="false">W666/8</f>
        <v>0.6625</v>
      </c>
      <c r="W666" s="0" t="n">
        <v>5.3</v>
      </c>
      <c r="X666" s="91" t="n">
        <f aca="false">E666/50</f>
        <v>0.292187359525308</v>
      </c>
      <c r="Y666" s="0" t="n">
        <v>0.66</v>
      </c>
      <c r="Z666" s="86" t="n">
        <v>20.8</v>
      </c>
      <c r="AA666" s="0" t="n">
        <v>52</v>
      </c>
      <c r="AB666" s="0" t="n">
        <v>24</v>
      </c>
    </row>
    <row r="667" customFormat="false" ht="15" hidden="false" customHeight="false" outlineLevel="0" collapsed="false">
      <c r="A667" s="14" t="n">
        <v>665</v>
      </c>
      <c r="B667" s="86" t="n">
        <v>8.45454545454546</v>
      </c>
      <c r="D667" s="0" t="n">
        <v>8</v>
      </c>
      <c r="E667" s="91" t="n">
        <v>3.65363536719035</v>
      </c>
      <c r="F667" s="0" t="n">
        <v>75892</v>
      </c>
      <c r="H667" s="0" t="n">
        <v>0.6</v>
      </c>
      <c r="I667" s="0" t="n">
        <v>48420</v>
      </c>
      <c r="J667" s="95" t="n">
        <f aca="false">(F667+E667*$G$3)*(H667) / I667</f>
        <v>0.958531030320646</v>
      </c>
      <c r="K667" s="0" t="n">
        <f aca="false">E667/I667*1000</f>
        <v>0.0754571533909615</v>
      </c>
      <c r="L667" s="86" t="n">
        <v>1108.57044669196</v>
      </c>
      <c r="M667" s="86" t="n">
        <v>0.645</v>
      </c>
      <c r="N667" s="0" t="n">
        <v>66</v>
      </c>
      <c r="O667" s="87" t="n">
        <f aca="false">SUM($L667:$N667)</f>
        <v>1175.21544669196</v>
      </c>
      <c r="P667" s="62" t="n">
        <v>112</v>
      </c>
      <c r="Q667" s="0" t="n">
        <f aca="false">P667*120</f>
        <v>13440</v>
      </c>
      <c r="R667" s="0" t="n">
        <v>21</v>
      </c>
      <c r="S667" s="0" t="n">
        <v>168</v>
      </c>
      <c r="T667" s="87" t="n">
        <f aca="false">((3.5 * R667 + 2.4 * S667 - 7) * 10)/1000</f>
        <v>4.697</v>
      </c>
      <c r="V667" s="0" t="n">
        <f aca="false">W667/8</f>
        <v>0.8625</v>
      </c>
      <c r="W667" s="0" t="n">
        <v>6.9</v>
      </c>
      <c r="X667" s="91" t="n">
        <f aca="false">E667/50</f>
        <v>0.0730727073438071</v>
      </c>
      <c r="Y667" s="0" t="n">
        <v>0.72</v>
      </c>
      <c r="Z667" s="86" t="n">
        <v>8.45454545454546</v>
      </c>
      <c r="AA667" s="0" t="n">
        <v>50</v>
      </c>
      <c r="AB667" s="0" t="n">
        <v>23</v>
      </c>
    </row>
    <row r="668" customFormat="false" ht="15" hidden="false" customHeight="false" outlineLevel="0" collapsed="false">
      <c r="A668" s="14" t="n">
        <v>666</v>
      </c>
      <c r="B668" s="86" t="n">
        <v>4.71428571428571</v>
      </c>
      <c r="D668" s="0" t="n">
        <v>80</v>
      </c>
      <c r="E668" s="91" t="n">
        <v>73.6865374696043</v>
      </c>
      <c r="F668" s="0" t="n">
        <v>76360</v>
      </c>
      <c r="H668" s="0" t="n">
        <v>0.6</v>
      </c>
      <c r="I668" s="0" t="n">
        <v>53629</v>
      </c>
      <c r="J668" s="95" t="n">
        <f aca="false">(F668+E668*$G$3)*(H668) / I668</f>
        <v>1.18407520171372</v>
      </c>
      <c r="K668" s="0" t="n">
        <f aca="false">E668/I668*1000</f>
        <v>1.37400543492521</v>
      </c>
      <c r="L668" s="86" t="n">
        <v>292.780109933877</v>
      </c>
      <c r="M668" s="86" t="n">
        <v>0.645</v>
      </c>
      <c r="N668" s="0" t="n">
        <v>353</v>
      </c>
      <c r="O668" s="87" t="n">
        <f aca="false">SUM($L668:$N668)</f>
        <v>646.425109933877</v>
      </c>
      <c r="P668" s="62" t="n">
        <v>110</v>
      </c>
      <c r="Q668" s="0" t="n">
        <f aca="false">P668*120</f>
        <v>13200</v>
      </c>
      <c r="R668" s="0" t="n">
        <v>22</v>
      </c>
      <c r="S668" s="0" t="n">
        <v>197</v>
      </c>
      <c r="T668" s="87" t="n">
        <f aca="false">((3.5 * R668 + 2.4 * S668 - 7) * 10)/1000</f>
        <v>5.428</v>
      </c>
      <c r="V668" s="0" t="n">
        <f aca="false">W668/8</f>
        <v>0.9125</v>
      </c>
      <c r="W668" s="0" t="n">
        <v>7.3</v>
      </c>
      <c r="X668" s="91" t="n">
        <f aca="false">E668/50</f>
        <v>1.47373074939209</v>
      </c>
      <c r="Y668" s="0" t="n">
        <v>0.876</v>
      </c>
      <c r="Z668" s="86" t="n">
        <v>4.71428571428571</v>
      </c>
      <c r="AA668" s="0" t="n">
        <v>52</v>
      </c>
      <c r="AB668" s="0" t="n">
        <v>23</v>
      </c>
    </row>
    <row r="669" customFormat="false" ht="15" hidden="false" customHeight="false" outlineLevel="0" collapsed="false">
      <c r="A669" s="14" t="n">
        <v>667</v>
      </c>
      <c r="B669" s="86" t="n">
        <v>1.5</v>
      </c>
      <c r="D669" s="0" t="n">
        <v>40</v>
      </c>
      <c r="E669" s="91" t="n">
        <v>126.262626262626</v>
      </c>
      <c r="F669" s="0" t="n">
        <v>75420</v>
      </c>
      <c r="H669" s="0" t="n">
        <v>0.5</v>
      </c>
      <c r="I669" s="0" t="n">
        <v>60254</v>
      </c>
      <c r="J669" s="95" t="n">
        <f aca="false">(F669+E669*$G$3)*(H669) / I669</f>
        <v>1.04495179162421</v>
      </c>
      <c r="K669" s="0" t="n">
        <f aca="false">E669/I669*1000</f>
        <v>2.0955061284334</v>
      </c>
      <c r="L669" s="86" t="n">
        <v>187.733423213708</v>
      </c>
      <c r="M669" s="86" t="n">
        <v>0.645</v>
      </c>
      <c r="N669" s="0" t="n">
        <v>1893</v>
      </c>
      <c r="O669" s="87" t="n">
        <f aca="false">SUM($L669:$N669)</f>
        <v>2081.37842321371</v>
      </c>
      <c r="P669" s="62" t="n">
        <v>115</v>
      </c>
      <c r="Q669" s="0" t="n">
        <f aca="false">P669*120</f>
        <v>13800</v>
      </c>
      <c r="R669" s="0" t="n">
        <v>22</v>
      </c>
      <c r="S669" s="0" t="n">
        <v>174</v>
      </c>
      <c r="T669" s="87" t="n">
        <f aca="false">((3.5 * R669 + 2.4 * S669 - 7) * 10)/1000</f>
        <v>4.876</v>
      </c>
      <c r="V669" s="0" t="n">
        <f aca="false">W669/8</f>
        <v>0.775</v>
      </c>
      <c r="W669" s="0" t="n">
        <v>6.2</v>
      </c>
      <c r="X669" s="91" t="n">
        <f aca="false">E669/50</f>
        <v>2.52525252525253</v>
      </c>
      <c r="Y669" s="0" t="n">
        <v>0.504</v>
      </c>
      <c r="Z669" s="86" t="n">
        <v>1.5</v>
      </c>
      <c r="AA669" s="0" t="n">
        <v>54</v>
      </c>
      <c r="AB669" s="0" t="n">
        <v>24</v>
      </c>
    </row>
    <row r="670" customFormat="false" ht="15" hidden="false" customHeight="false" outlineLevel="0" collapsed="false">
      <c r="A670" s="14" t="n">
        <v>668</v>
      </c>
      <c r="B670" s="86" t="n">
        <v>14.56</v>
      </c>
      <c r="D670" s="0" t="n">
        <v>-8</v>
      </c>
      <c r="E670" s="91" t="n">
        <v>-1.76717863304315</v>
      </c>
      <c r="F670" s="0" t="n">
        <v>76969</v>
      </c>
      <c r="H670" s="0" t="n">
        <v>0.7</v>
      </c>
      <c r="I670" s="0" t="n">
        <v>45568</v>
      </c>
      <c r="J670" s="95" t="n">
        <f aca="false">(F670+E670*$G$3)*(H670) / I670</f>
        <v>1.17151268396129</v>
      </c>
      <c r="K670" s="0" t="n">
        <f aca="false">E670/I670*1000</f>
        <v>-0.0387811322209258</v>
      </c>
      <c r="L670" s="86" t="n">
        <v>291.738561054859</v>
      </c>
      <c r="M670" s="86" t="n">
        <v>0.645</v>
      </c>
      <c r="N670" s="0" t="n">
        <v>304</v>
      </c>
      <c r="O670" s="87" t="n">
        <f aca="false">SUM($L670:$N670)</f>
        <v>596.383561054859</v>
      </c>
      <c r="P670" s="62" t="n">
        <v>122</v>
      </c>
      <c r="Q670" s="0" t="n">
        <f aca="false">P670*120</f>
        <v>14640</v>
      </c>
      <c r="R670" s="0" t="n">
        <v>20</v>
      </c>
      <c r="S670" s="0" t="n">
        <v>190</v>
      </c>
      <c r="T670" s="87" t="n">
        <f aca="false">((3.5 * R670 + 2.4 * S670 - 7) * 10)/1000</f>
        <v>5.19</v>
      </c>
      <c r="V670" s="0" t="n">
        <f aca="false">W670/8</f>
        <v>0.875</v>
      </c>
      <c r="W670" s="0" t="n">
        <v>7</v>
      </c>
      <c r="X670" s="91" t="n">
        <f aca="false">E670/50</f>
        <v>-0.035343572660863</v>
      </c>
      <c r="Y670" s="0" t="n">
        <v>0.533</v>
      </c>
      <c r="Z670" s="86" t="n">
        <v>14.56</v>
      </c>
      <c r="AA670" s="0" t="n">
        <v>40</v>
      </c>
      <c r="AB670" s="0" t="n">
        <v>22</v>
      </c>
    </row>
    <row r="671" customFormat="false" ht="15" hidden="false" customHeight="false" outlineLevel="0" collapsed="false">
      <c r="A671" s="14" t="n">
        <v>669</v>
      </c>
      <c r="B671" s="86" t="n">
        <v>3.85185185185185</v>
      </c>
      <c r="D671" s="0" t="n">
        <v>11</v>
      </c>
      <c r="E671" s="91" t="n">
        <v>23.817772388706</v>
      </c>
      <c r="F671" s="0" t="n">
        <v>81599</v>
      </c>
      <c r="H671" s="0" t="n">
        <v>0.8</v>
      </c>
      <c r="I671" s="0" t="n">
        <v>61015</v>
      </c>
      <c r="J671" s="95" t="n">
        <f aca="false">(F671+E671*$G$3)*(H671) / I671</f>
        <v>1.19480270694724</v>
      </c>
      <c r="K671" s="0" t="n">
        <f aca="false">E671/I671*1000</f>
        <v>0.390359295070164</v>
      </c>
      <c r="L671" s="86" t="n">
        <v>663.714519268551</v>
      </c>
      <c r="M671" s="86" t="n">
        <v>0.645</v>
      </c>
      <c r="N671" s="0" t="n">
        <v>1893</v>
      </c>
      <c r="O671" s="87" t="n">
        <f aca="false">SUM($L671:$N671)</f>
        <v>2557.35951926855</v>
      </c>
      <c r="P671" s="62" t="n">
        <v>113</v>
      </c>
      <c r="Q671" s="0" t="n">
        <f aca="false">P671*120</f>
        <v>13560</v>
      </c>
      <c r="R671" s="0" t="n">
        <v>19</v>
      </c>
      <c r="S671" s="0" t="n">
        <v>185</v>
      </c>
      <c r="T671" s="87" t="n">
        <f aca="false">((3.5 * R671 + 2.4 * S671 - 7) * 10)/1000</f>
        <v>5.035</v>
      </c>
      <c r="V671" s="0" t="n">
        <f aca="false">W671/8</f>
        <v>0.7375</v>
      </c>
      <c r="W671" s="0" t="n">
        <v>5.9</v>
      </c>
      <c r="X671" s="91" t="n">
        <f aca="false">E671/50</f>
        <v>0.476355447774121</v>
      </c>
      <c r="Y671" s="0" t="n">
        <v>0.798</v>
      </c>
      <c r="Z671" s="86" t="n">
        <v>3.85185185185185</v>
      </c>
      <c r="AA671" s="0" t="n">
        <v>49</v>
      </c>
      <c r="AB671" s="0" t="n">
        <v>16</v>
      </c>
    </row>
    <row r="672" customFormat="false" ht="15" hidden="false" customHeight="false" outlineLevel="0" collapsed="false">
      <c r="A672" s="14" t="n">
        <v>670</v>
      </c>
      <c r="B672" s="86" t="n">
        <v>6.11111111111111</v>
      </c>
      <c r="D672" s="0" t="n">
        <v>33</v>
      </c>
      <c r="E672" s="91" t="n">
        <v>14.3554407120299</v>
      </c>
      <c r="F672" s="0" t="n">
        <v>75599</v>
      </c>
      <c r="H672" s="0" t="n">
        <v>0.5</v>
      </c>
      <c r="I672" s="0" t="n">
        <v>57656</v>
      </c>
      <c r="J672" s="95" t="n">
        <f aca="false">(F672+E672*$G$3)*(H672) / I672</f>
        <v>0.705400793367663</v>
      </c>
      <c r="K672" s="0" t="n">
        <f aca="false">E672/I672*1000</f>
        <v>0.248984333148846</v>
      </c>
      <c r="L672" s="86" t="n">
        <v>274.022337832103</v>
      </c>
      <c r="M672" s="86" t="n">
        <v>0.645</v>
      </c>
      <c r="N672" s="0" t="n">
        <v>62</v>
      </c>
      <c r="O672" s="87" t="n">
        <f aca="false">SUM($L672:$N672)</f>
        <v>336.667337832103</v>
      </c>
      <c r="P672" s="62" t="n">
        <v>112</v>
      </c>
      <c r="Q672" s="0" t="n">
        <f aca="false">P672*120</f>
        <v>13440</v>
      </c>
      <c r="R672" s="0" t="n">
        <v>17</v>
      </c>
      <c r="S672" s="0" t="n">
        <v>188</v>
      </c>
      <c r="T672" s="87" t="n">
        <f aca="false">((3.5 * R672 + 2.4 * S672 - 7) * 10)/1000</f>
        <v>5.037</v>
      </c>
      <c r="V672" s="0" t="n">
        <f aca="false">W672/8</f>
        <v>0.85</v>
      </c>
      <c r="W672" s="0" t="n">
        <v>6.8</v>
      </c>
      <c r="X672" s="91" t="n">
        <f aca="false">E672/50</f>
        <v>0.287108814240597</v>
      </c>
      <c r="Y672" s="0" t="n">
        <v>0.627</v>
      </c>
      <c r="Z672" s="86" t="n">
        <v>6.11111111111111</v>
      </c>
      <c r="AA672" s="0" t="n">
        <v>59</v>
      </c>
      <c r="AB672" s="0" t="n">
        <v>23</v>
      </c>
    </row>
    <row r="673" customFormat="false" ht="15" hidden="false" customHeight="false" outlineLevel="0" collapsed="false">
      <c r="A673" s="14" t="n">
        <v>671</v>
      </c>
      <c r="B673" s="86" t="n">
        <v>2.39130434782609</v>
      </c>
      <c r="D673" s="0" t="n">
        <v>23</v>
      </c>
      <c r="E673" s="91" t="n">
        <v>829.725829725829</v>
      </c>
      <c r="F673" s="0" t="n">
        <v>83329</v>
      </c>
      <c r="H673" s="0" t="n">
        <v>0.5</v>
      </c>
      <c r="I673" s="0" t="n">
        <v>58659</v>
      </c>
      <c r="J673" s="95" t="n">
        <f aca="false">(F673+E673*$G$3)*(H673) / I673</f>
        <v>3.53926364147302</v>
      </c>
      <c r="K673" s="0" t="n">
        <f aca="false">E673/I673*1000</f>
        <v>14.1449023973445</v>
      </c>
      <c r="L673" s="86" t="n">
        <v>934.716248215361</v>
      </c>
      <c r="M673" s="86" t="n">
        <v>0.645</v>
      </c>
      <c r="N673" s="0" t="n">
        <v>96</v>
      </c>
      <c r="O673" s="87" t="n">
        <f aca="false">SUM($L673:$N673)</f>
        <v>1031.36124821536</v>
      </c>
      <c r="P673" s="62" t="n">
        <v>112</v>
      </c>
      <c r="Q673" s="0" t="n">
        <f aca="false">P673*120</f>
        <v>13440</v>
      </c>
      <c r="R673" s="0" t="n">
        <v>19</v>
      </c>
      <c r="S673" s="0" t="n">
        <v>177</v>
      </c>
      <c r="T673" s="87" t="n">
        <f aca="false">((3.5 * R673 + 2.4 * S673 - 7) * 10)/1000</f>
        <v>4.843</v>
      </c>
      <c r="V673" s="0" t="n">
        <f aca="false">W673/8</f>
        <v>0.7</v>
      </c>
      <c r="W673" s="0" t="n">
        <v>5.6</v>
      </c>
      <c r="X673" s="91" t="n">
        <f aca="false">E673/50</f>
        <v>16.5945165945166</v>
      </c>
      <c r="Y673" s="0" t="n">
        <v>1.072</v>
      </c>
      <c r="Z673" s="86" t="n">
        <v>2.39130434782609</v>
      </c>
      <c r="AA673" s="0" t="n">
        <v>42</v>
      </c>
      <c r="AB673" s="0" t="n">
        <v>19</v>
      </c>
    </row>
    <row r="674" customFormat="false" ht="15" hidden="false" customHeight="false" outlineLevel="0" collapsed="false">
      <c r="A674" s="14" t="n">
        <v>672</v>
      </c>
      <c r="B674" s="86" t="n">
        <v>6.54545454545455</v>
      </c>
      <c r="D674" s="0" t="n">
        <v>-1</v>
      </c>
      <c r="E674" s="91" t="n">
        <v>-1.64171263462044</v>
      </c>
      <c r="F674" s="0" t="n">
        <v>76390</v>
      </c>
      <c r="H674" s="0" t="n">
        <v>0.8</v>
      </c>
      <c r="I674" s="0" t="n">
        <v>51067</v>
      </c>
      <c r="J674" s="95" t="n">
        <f aca="false">(F674+E674*$G$3)*(H674) / I674</f>
        <v>1.18641494422859</v>
      </c>
      <c r="K674" s="0" t="n">
        <f aca="false">E674/I674*1000</f>
        <v>-0.032148209893286</v>
      </c>
      <c r="L674" s="86" t="n">
        <v>503.334783735478</v>
      </c>
      <c r="M674" s="86" t="n">
        <v>0.645</v>
      </c>
      <c r="N674" s="0" t="n">
        <v>253</v>
      </c>
      <c r="O674" s="87" t="n">
        <f aca="false">SUM($L674:$N674)</f>
        <v>756.979783735478</v>
      </c>
      <c r="P674" s="62" t="n">
        <v>116</v>
      </c>
      <c r="Q674" s="0" t="n">
        <f aca="false">P674*120</f>
        <v>13920</v>
      </c>
      <c r="R674" s="0" t="n">
        <v>18</v>
      </c>
      <c r="S674" s="0" t="n">
        <v>173</v>
      </c>
      <c r="T674" s="87" t="n">
        <f aca="false">((3.5 * R674 + 2.4 * S674 - 7) * 10)/1000</f>
        <v>4.712</v>
      </c>
      <c r="V674" s="0" t="n">
        <f aca="false">W674/8</f>
        <v>0.9375</v>
      </c>
      <c r="W674" s="0" t="n">
        <v>7.5</v>
      </c>
      <c r="X674" s="91" t="n">
        <f aca="false">E674/50</f>
        <v>-0.0328342526924087</v>
      </c>
      <c r="Y674" s="0" t="n">
        <v>1.152</v>
      </c>
      <c r="Z674" s="86" t="n">
        <v>6.54545454545455</v>
      </c>
      <c r="AA674" s="0" t="n">
        <v>51</v>
      </c>
      <c r="AB674" s="0" t="n">
        <v>24</v>
      </c>
    </row>
    <row r="675" customFormat="false" ht="15" hidden="false" customHeight="false" outlineLevel="0" collapsed="false">
      <c r="A675" s="14" t="n">
        <v>673</v>
      </c>
      <c r="B675" s="86" t="n">
        <v>4</v>
      </c>
      <c r="D675" s="0" t="n">
        <v>43</v>
      </c>
      <c r="E675" s="91" t="n">
        <v>37.4173337974243</v>
      </c>
      <c r="F675" s="0" t="n">
        <v>83947</v>
      </c>
      <c r="H675" s="0" t="n">
        <v>0.5</v>
      </c>
      <c r="I675" s="0" t="n">
        <v>55737</v>
      </c>
      <c r="J675" s="95" t="n">
        <f aca="false">(F675+E675*$G$3)*(H675) / I675</f>
        <v>0.887327390413637</v>
      </c>
      <c r="K675" s="0" t="n">
        <f aca="false">E675/I675*1000</f>
        <v>0.671319478935434</v>
      </c>
      <c r="L675" s="86" t="n">
        <v>457.384233615222</v>
      </c>
      <c r="M675" s="86" t="n">
        <v>0.645</v>
      </c>
      <c r="N675" s="0" t="n">
        <v>56</v>
      </c>
      <c r="O675" s="87" t="n">
        <f aca="false">SUM($L675:$N675)</f>
        <v>514.029233615222</v>
      </c>
      <c r="P675" s="62" t="n">
        <v>119</v>
      </c>
      <c r="Q675" s="0" t="n">
        <f aca="false">P675*120</f>
        <v>14280</v>
      </c>
      <c r="R675" s="0" t="n">
        <v>17</v>
      </c>
      <c r="S675" s="0" t="n">
        <v>195</v>
      </c>
      <c r="T675" s="87" t="n">
        <f aca="false">((3.5 * R675 + 2.4 * S675 - 7) * 10)/1000</f>
        <v>5.205</v>
      </c>
      <c r="V675" s="0" t="n">
        <f aca="false">W675/8</f>
        <v>0.4375</v>
      </c>
      <c r="W675" s="0" t="n">
        <v>3.5</v>
      </c>
      <c r="X675" s="91" t="n">
        <f aca="false">E675/50</f>
        <v>0.748346675948486</v>
      </c>
      <c r="Y675" s="0" t="n">
        <v>0.648</v>
      </c>
      <c r="Z675" s="86" t="n">
        <v>4</v>
      </c>
      <c r="AA675" s="0" t="n">
        <v>44</v>
      </c>
      <c r="AB675" s="0" t="n">
        <v>22</v>
      </c>
    </row>
    <row r="676" customFormat="false" ht="15" hidden="false" customHeight="false" outlineLevel="0" collapsed="false">
      <c r="A676" s="14" t="n">
        <v>674</v>
      </c>
      <c r="B676" s="86" t="n">
        <v>3.16666666666667</v>
      </c>
      <c r="D676" s="0" t="n">
        <v>51</v>
      </c>
      <c r="E676" s="91" t="n">
        <v>56.8403455001393</v>
      </c>
      <c r="F676" s="0" t="n">
        <v>81032</v>
      </c>
      <c r="H676" s="0" t="n">
        <v>0.5</v>
      </c>
      <c r="I676" s="0" t="n">
        <v>56229</v>
      </c>
      <c r="J676" s="95" t="n">
        <f aca="false">(F676+E676*$G$3)*(H676) / I676</f>
        <v>0.92272793576318</v>
      </c>
      <c r="K676" s="0" t="n">
        <f aca="false">E676/I676*1000</f>
        <v>1.01087242348502</v>
      </c>
      <c r="L676" s="86" t="n">
        <v>318.38733809099</v>
      </c>
      <c r="M676" s="86" t="n">
        <v>0.645</v>
      </c>
      <c r="N676" s="0" t="n">
        <v>465</v>
      </c>
      <c r="O676" s="87" t="n">
        <f aca="false">SUM($L676:$N676)</f>
        <v>784.03233809099</v>
      </c>
      <c r="P676" s="62" t="n">
        <v>118</v>
      </c>
      <c r="Q676" s="0" t="n">
        <f aca="false">P676*120</f>
        <v>14160</v>
      </c>
      <c r="R676" s="0" t="n">
        <v>18</v>
      </c>
      <c r="S676" s="0" t="n">
        <v>162</v>
      </c>
      <c r="T676" s="87" t="n">
        <f aca="false">((3.5 * R676 + 2.4 * S676 - 7) * 10)/1000</f>
        <v>4.448</v>
      </c>
      <c r="V676" s="0" t="n">
        <f aca="false">W676/8</f>
        <v>0.9875</v>
      </c>
      <c r="W676" s="0" t="n">
        <v>7.9</v>
      </c>
      <c r="X676" s="91" t="n">
        <f aca="false">E676/50</f>
        <v>1.13680691000279</v>
      </c>
      <c r="Y676" s="0" t="n">
        <v>0.975</v>
      </c>
      <c r="Z676" s="86" t="n">
        <v>3.16666666666667</v>
      </c>
      <c r="AA676" s="0" t="n">
        <v>53</v>
      </c>
      <c r="AB676" s="0" t="n">
        <v>22</v>
      </c>
    </row>
    <row r="677" customFormat="false" ht="15" hidden="false" customHeight="false" outlineLevel="0" collapsed="false">
      <c r="A677" s="14" t="n">
        <v>675</v>
      </c>
      <c r="B677" s="86" t="n">
        <v>2.14285714285714</v>
      </c>
      <c r="D677" s="0" t="n">
        <v>63</v>
      </c>
      <c r="E677" s="91" t="n">
        <v>140.901771336554</v>
      </c>
      <c r="F677" s="0" t="n">
        <v>80053</v>
      </c>
      <c r="H677" s="0" t="n">
        <v>0.5</v>
      </c>
      <c r="I677" s="0" t="n">
        <v>49614</v>
      </c>
      <c r="J677" s="95" t="n">
        <f aca="false">(F677+E677*$G$3)*(H677) / I677</f>
        <v>1.37475015655482</v>
      </c>
      <c r="K677" s="0" t="n">
        <f aca="false">E677/I677*1000</f>
        <v>2.83995991729258</v>
      </c>
      <c r="L677" s="86" t="n">
        <v>78.6865851882962</v>
      </c>
      <c r="M677" s="86" t="n">
        <v>0.645</v>
      </c>
      <c r="N677" s="0" t="n">
        <v>1893</v>
      </c>
      <c r="O677" s="87" t="n">
        <f aca="false">SUM($L677:$N677)</f>
        <v>1972.3315851883</v>
      </c>
      <c r="P677" s="62" t="n">
        <v>119</v>
      </c>
      <c r="Q677" s="0" t="n">
        <f aca="false">P677*120</f>
        <v>14280</v>
      </c>
      <c r="R677" s="0" t="n">
        <v>17</v>
      </c>
      <c r="S677" s="0" t="n">
        <v>177</v>
      </c>
      <c r="T677" s="87" t="n">
        <f aca="false">((3.5 * R677 + 2.4 * S677 - 7) * 10)/1000</f>
        <v>4.773</v>
      </c>
      <c r="V677" s="0" t="n">
        <f aca="false">W677/8</f>
        <v>0.575</v>
      </c>
      <c r="W677" s="0" t="n">
        <v>4.6</v>
      </c>
      <c r="X677" s="91" t="n">
        <f aca="false">E677/50</f>
        <v>2.81803542673108</v>
      </c>
      <c r="Y677" s="0" t="n">
        <v>0.414</v>
      </c>
      <c r="Z677" s="86" t="n">
        <v>2.14285714285714</v>
      </c>
      <c r="AA677" s="0" t="n">
        <v>53</v>
      </c>
      <c r="AB677" s="0" t="n">
        <v>25</v>
      </c>
    </row>
    <row r="678" customFormat="false" ht="15" hidden="false" customHeight="false" outlineLevel="0" collapsed="false">
      <c r="A678" s="14" t="n">
        <v>676</v>
      </c>
      <c r="B678" s="86" t="n">
        <v>15.6521739130435</v>
      </c>
      <c r="D678" s="0" t="n">
        <v>68</v>
      </c>
      <c r="E678" s="91" t="n">
        <v>23.0102869518138</v>
      </c>
      <c r="F678" s="0" t="n">
        <v>82276</v>
      </c>
      <c r="H678" s="0" t="n">
        <v>0.8</v>
      </c>
      <c r="I678" s="0" t="n">
        <v>58812</v>
      </c>
      <c r="J678" s="95" t="n">
        <f aca="false">(F678+E678*$G$3)*(H678) / I678</f>
        <v>1.24437345821568</v>
      </c>
      <c r="K678" s="0" t="n">
        <f aca="false">E678/I678*1000</f>
        <v>0.391251563487277</v>
      </c>
      <c r="L678" s="86" t="n">
        <v>260.098425460636</v>
      </c>
      <c r="M678" s="86" t="n">
        <v>0.645</v>
      </c>
      <c r="N678" s="0" t="n">
        <v>1893</v>
      </c>
      <c r="O678" s="87" t="n">
        <f aca="false">SUM($L678:$N678)</f>
        <v>2153.74342546064</v>
      </c>
      <c r="P678" s="62" t="n">
        <v>110</v>
      </c>
      <c r="Q678" s="0" t="n">
        <f aca="false">P678*120</f>
        <v>13200</v>
      </c>
      <c r="R678" s="0" t="n">
        <v>22</v>
      </c>
      <c r="S678" s="0" t="n">
        <v>198</v>
      </c>
      <c r="T678" s="87" t="n">
        <f aca="false">((3.5 * R678 + 2.4 * S678 - 7) * 10)/1000</f>
        <v>5.452</v>
      </c>
      <c r="V678" s="0" t="n">
        <f aca="false">W678/8</f>
        <v>0.725</v>
      </c>
      <c r="W678" s="0" t="n">
        <v>5.8</v>
      </c>
      <c r="X678" s="91" t="n">
        <f aca="false">E678/50</f>
        <v>0.460205739036275</v>
      </c>
      <c r="Y678" s="0" t="n">
        <v>0.806</v>
      </c>
      <c r="Z678" s="86" t="n">
        <v>15.6521739130435</v>
      </c>
      <c r="AA678" s="0" t="n">
        <v>64</v>
      </c>
      <c r="AB678" s="0" t="n">
        <v>24</v>
      </c>
    </row>
    <row r="679" customFormat="false" ht="15" hidden="false" customHeight="false" outlineLevel="0" collapsed="false">
      <c r="A679" s="14" t="n">
        <v>677</v>
      </c>
      <c r="B679" s="86" t="n">
        <v>9.16666666666667</v>
      </c>
      <c r="D679" s="0" t="n">
        <v>45</v>
      </c>
      <c r="E679" s="91" t="n">
        <v>13.9425936942296</v>
      </c>
      <c r="F679" s="0" t="n">
        <v>76832</v>
      </c>
      <c r="H679" s="0" t="n">
        <v>0.5</v>
      </c>
      <c r="I679" s="0" t="n">
        <v>58844</v>
      </c>
      <c r="J679" s="95" t="n">
        <f aca="false">(F679+E679*$G$3)*(H679) / I679</f>
        <v>0.700233137428556</v>
      </c>
      <c r="K679" s="0" t="n">
        <f aca="false">E679/I679*1000</f>
        <v>0.236941637112189</v>
      </c>
      <c r="L679" s="86" t="n">
        <v>692.838975181487</v>
      </c>
      <c r="M679" s="86" t="n">
        <v>0.645</v>
      </c>
      <c r="N679" s="0" t="n">
        <v>89</v>
      </c>
      <c r="O679" s="87" t="n">
        <f aca="false">SUM($L679:$N679)</f>
        <v>782.483975181487</v>
      </c>
      <c r="P679" s="62" t="n">
        <v>119</v>
      </c>
      <c r="Q679" s="0" t="n">
        <f aca="false">P679*120</f>
        <v>14280</v>
      </c>
      <c r="R679" s="0" t="n">
        <v>22</v>
      </c>
      <c r="S679" s="0" t="n">
        <v>174</v>
      </c>
      <c r="T679" s="87" t="n">
        <f aca="false">((3.5 * R679 + 2.4 * S679 - 7) * 10)/1000</f>
        <v>4.876</v>
      </c>
      <c r="V679" s="0" t="n">
        <f aca="false">W679/8</f>
        <v>0.5875</v>
      </c>
      <c r="W679" s="0" t="n">
        <v>4.7</v>
      </c>
      <c r="X679" s="91" t="n">
        <f aca="false">E679/50</f>
        <v>0.278851873884593</v>
      </c>
      <c r="Y679" s="0" t="n">
        <v>0.464</v>
      </c>
      <c r="Z679" s="86" t="n">
        <v>9.16666666666667</v>
      </c>
      <c r="AA679" s="0" t="n">
        <v>49</v>
      </c>
      <c r="AB679" s="0" t="n">
        <v>20</v>
      </c>
    </row>
    <row r="680" customFormat="false" ht="15" hidden="false" customHeight="false" outlineLevel="0" collapsed="false">
      <c r="A680" s="14" t="n">
        <v>678</v>
      </c>
      <c r="B680" s="86" t="n">
        <v>15.6666666666667</v>
      </c>
      <c r="D680" s="0" t="n">
        <v>108</v>
      </c>
      <c r="E680" s="91" t="n">
        <v>33.0105633802817</v>
      </c>
      <c r="F680" s="0" t="n">
        <v>83951</v>
      </c>
      <c r="H680" s="0" t="n">
        <v>0.8</v>
      </c>
      <c r="I680" s="0" t="n">
        <v>60767</v>
      </c>
      <c r="J680" s="95" t="n">
        <f aca="false">(F680+E680*$G$3)*(H680) / I680</f>
        <v>1.27905245086462</v>
      </c>
      <c r="K680" s="0" t="n">
        <f aca="false">E680/I680*1000</f>
        <v>0.543231743878778</v>
      </c>
      <c r="L680" s="86" t="n">
        <v>478.635921873241</v>
      </c>
      <c r="M680" s="86" t="n">
        <v>0.645</v>
      </c>
      <c r="N680" s="0" t="n">
        <v>1893</v>
      </c>
      <c r="O680" s="87" t="n">
        <f aca="false">SUM($L680:$N680)</f>
        <v>2372.28092187324</v>
      </c>
      <c r="P680" s="62" t="n">
        <v>118</v>
      </c>
      <c r="Q680" s="0" t="n">
        <f aca="false">P680*120</f>
        <v>14160</v>
      </c>
      <c r="R680" s="0" t="n">
        <v>20</v>
      </c>
      <c r="S680" s="0" t="n">
        <v>193</v>
      </c>
      <c r="T680" s="87" t="n">
        <f aca="false">((3.5 * R680 + 2.4 * S680 - 7) * 10)/1000</f>
        <v>5.262</v>
      </c>
      <c r="V680" s="0" t="n">
        <f aca="false">W680/8</f>
        <v>0.7125</v>
      </c>
      <c r="W680" s="0" t="n">
        <v>5.7</v>
      </c>
      <c r="X680" s="91" t="n">
        <f aca="false">E680/50</f>
        <v>0.660211267605634</v>
      </c>
      <c r="Y680" s="0" t="n">
        <v>1.292</v>
      </c>
      <c r="Z680" s="86" t="n">
        <v>15.6666666666667</v>
      </c>
      <c r="AA680" s="0" t="n">
        <v>54</v>
      </c>
      <c r="AB680" s="0" t="n">
        <v>23</v>
      </c>
    </row>
    <row r="681" customFormat="false" ht="15" hidden="false" customHeight="false" outlineLevel="0" collapsed="false">
      <c r="A681" s="14" t="n">
        <v>679</v>
      </c>
      <c r="B681" s="86" t="n">
        <v>15.2173913043478</v>
      </c>
      <c r="D681" s="0" t="n">
        <v>64</v>
      </c>
      <c r="E681" s="91" t="n">
        <v>18.0086385187895</v>
      </c>
      <c r="F681" s="0" t="n">
        <v>83116</v>
      </c>
      <c r="H681" s="0" t="n">
        <v>0.7</v>
      </c>
      <c r="I681" s="0" t="n">
        <v>64568</v>
      </c>
      <c r="J681" s="95" t="n">
        <f aca="false">(F681+E681*$G$3)*(H681) / I681</f>
        <v>0.979178831391108</v>
      </c>
      <c r="K681" s="0" t="n">
        <f aca="false">E681/I681*1000</f>
        <v>0.278909653679679</v>
      </c>
      <c r="L681" s="86" t="n">
        <v>368.645931982634</v>
      </c>
      <c r="M681" s="86" t="n">
        <v>0.645</v>
      </c>
      <c r="N681" s="0" t="n">
        <v>300</v>
      </c>
      <c r="O681" s="87" t="n">
        <f aca="false">SUM($L681:$N681)</f>
        <v>669.290931982634</v>
      </c>
      <c r="P681" s="62" t="n">
        <v>123</v>
      </c>
      <c r="Q681" s="0" t="n">
        <f aca="false">P681*120</f>
        <v>14760</v>
      </c>
      <c r="R681" s="0" t="n">
        <v>18</v>
      </c>
      <c r="S681" s="0" t="n">
        <v>160</v>
      </c>
      <c r="T681" s="87" t="n">
        <f aca="false">((3.5 * R681 + 2.4 * S681 - 7) * 10)/1000</f>
        <v>4.4</v>
      </c>
      <c r="V681" s="0" t="n">
        <f aca="false">W681/8</f>
        <v>0.625</v>
      </c>
      <c r="W681" s="0" t="n">
        <v>5</v>
      </c>
      <c r="X681" s="91" t="n">
        <f aca="false">E681/50</f>
        <v>0.36017277037579</v>
      </c>
      <c r="Y681" s="0" t="n">
        <v>0.819</v>
      </c>
      <c r="Z681" s="86" t="n">
        <v>15.2173913043478</v>
      </c>
      <c r="AA681" s="0" t="n">
        <v>64</v>
      </c>
      <c r="AB681" s="0" t="n">
        <v>23</v>
      </c>
    </row>
    <row r="682" customFormat="false" ht="15" hidden="false" customHeight="false" outlineLevel="0" collapsed="false">
      <c r="A682" s="14" t="n">
        <v>680</v>
      </c>
      <c r="B682" s="86" t="n">
        <v>10.3448275862069</v>
      </c>
      <c r="D682" s="0" t="n">
        <v>57</v>
      </c>
      <c r="E682" s="91" t="n">
        <v>18.3700304233486</v>
      </c>
      <c r="F682" s="0" t="n">
        <v>76415</v>
      </c>
      <c r="H682" s="0" t="n">
        <v>0.6</v>
      </c>
      <c r="I682" s="0" t="n">
        <v>60546</v>
      </c>
      <c r="J682" s="95" t="n">
        <f aca="false">(F682+E682*$G$3)*(H682) / I682</f>
        <v>0.830076426214839</v>
      </c>
      <c r="K682" s="0" t="n">
        <f aca="false">E682/I682*1000</f>
        <v>0.303406177507162</v>
      </c>
      <c r="L682" s="86" t="n">
        <v>420.10006918239</v>
      </c>
      <c r="M682" s="86" t="n">
        <v>0.645</v>
      </c>
      <c r="N682" s="0" t="n">
        <v>76</v>
      </c>
      <c r="O682" s="87" t="n">
        <f aca="false">SUM($L682:$N682)</f>
        <v>496.74506918239</v>
      </c>
      <c r="P682" s="62" t="n">
        <v>116</v>
      </c>
      <c r="Q682" s="0" t="n">
        <f aca="false">P682*120</f>
        <v>13920</v>
      </c>
      <c r="R682" s="0" t="n">
        <v>20</v>
      </c>
      <c r="S682" s="0" t="n">
        <v>163</v>
      </c>
      <c r="T682" s="87" t="n">
        <f aca="false">((3.5 * R682 + 2.4 * S682 - 7) * 10)/1000</f>
        <v>4.542</v>
      </c>
      <c r="V682" s="0" t="n">
        <f aca="false">W682/8</f>
        <v>0.525</v>
      </c>
      <c r="W682" s="0" t="n">
        <v>4.2</v>
      </c>
      <c r="X682" s="91" t="n">
        <f aca="false">E682/50</f>
        <v>0.367400608466973</v>
      </c>
      <c r="Y682" s="0" t="n">
        <v>1.216</v>
      </c>
      <c r="Z682" s="86" t="n">
        <v>10.3448275862069</v>
      </c>
      <c r="AA682" s="0" t="n">
        <v>61</v>
      </c>
      <c r="AB682" s="0" t="n">
        <v>22</v>
      </c>
    </row>
    <row r="683" customFormat="false" ht="15" hidden="false" customHeight="false" outlineLevel="0" collapsed="false">
      <c r="A683" s="14" t="n">
        <v>681</v>
      </c>
      <c r="B683" s="86" t="n">
        <v>4.75</v>
      </c>
      <c r="D683" s="0" t="n">
        <v>64</v>
      </c>
      <c r="E683" s="91" t="n">
        <v>55.7219474820645</v>
      </c>
      <c r="F683" s="0" t="n">
        <v>79648</v>
      </c>
      <c r="H683" s="0" t="n">
        <v>0.7</v>
      </c>
      <c r="I683" s="0" t="n">
        <v>57335</v>
      </c>
      <c r="J683" s="95" t="n">
        <f aca="false">(F683+E683*$G$3)*(H683) / I683</f>
        <v>1.2445407743085</v>
      </c>
      <c r="K683" s="0" t="n">
        <f aca="false">E683/I683*1000</f>
        <v>0.971866180902843</v>
      </c>
      <c r="L683" s="86" t="n">
        <v>1106.82534235213</v>
      </c>
      <c r="M683" s="86" t="n">
        <v>0.645</v>
      </c>
      <c r="N683" s="0" t="n">
        <v>1893</v>
      </c>
      <c r="O683" s="87" t="n">
        <f aca="false">SUM($L683:$N683)</f>
        <v>3000.47034235213</v>
      </c>
      <c r="P683" s="62" t="n">
        <v>124</v>
      </c>
      <c r="Q683" s="0" t="n">
        <f aca="false">P683*120</f>
        <v>14880</v>
      </c>
      <c r="R683" s="0" t="n">
        <v>18</v>
      </c>
      <c r="S683" s="0" t="n">
        <v>179</v>
      </c>
      <c r="T683" s="87" t="n">
        <f aca="false">((3.5 * R683 + 2.4 * S683 - 7) * 10)/1000</f>
        <v>4.856</v>
      </c>
      <c r="V683" s="0" t="n">
        <f aca="false">W683/8</f>
        <v>0.875</v>
      </c>
      <c r="W683" s="0" t="n">
        <v>7</v>
      </c>
      <c r="X683" s="91" t="n">
        <f aca="false">E683/50</f>
        <v>1.11443894964129</v>
      </c>
      <c r="Y683" s="0" t="n">
        <v>0.728</v>
      </c>
      <c r="Z683" s="86" t="n">
        <v>4.75</v>
      </c>
      <c r="AA683" s="0" t="n">
        <v>47</v>
      </c>
      <c r="AB683" s="0" t="n">
        <v>24</v>
      </c>
    </row>
    <row r="684" customFormat="false" ht="15" hidden="false" customHeight="false" outlineLevel="0" collapsed="false">
      <c r="A684" s="14" t="n">
        <v>682</v>
      </c>
      <c r="B684" s="86" t="n">
        <v>3.34782608695652</v>
      </c>
      <c r="D684" s="0" t="n">
        <v>97</v>
      </c>
      <c r="E684" s="91" t="n">
        <v>210.084033613445</v>
      </c>
      <c r="F684" s="0" t="n">
        <v>75572</v>
      </c>
      <c r="H684" s="0" t="n">
        <v>0.7</v>
      </c>
      <c r="I684" s="0" t="n">
        <v>54495</v>
      </c>
      <c r="J684" s="95" t="n">
        <f aca="false">(F684+E684*$G$3)*(H684) / I684</f>
        <v>2.05016844502734</v>
      </c>
      <c r="K684" s="0" t="n">
        <f aca="false">E684/I684*1000</f>
        <v>3.8551065898421</v>
      </c>
      <c r="L684" s="86" t="n">
        <v>1149.11314333079</v>
      </c>
      <c r="M684" s="86" t="n">
        <v>0.645</v>
      </c>
      <c r="N684" s="0" t="n">
        <v>1893</v>
      </c>
      <c r="O684" s="87" t="n">
        <f aca="false">SUM($L684:$N684)</f>
        <v>3042.75814333079</v>
      </c>
      <c r="P684" s="62" t="n">
        <v>117</v>
      </c>
      <c r="Q684" s="0" t="n">
        <f aca="false">P684*120</f>
        <v>14040</v>
      </c>
      <c r="R684" s="0" t="n">
        <v>17</v>
      </c>
      <c r="S684" s="0" t="n">
        <v>172</v>
      </c>
      <c r="T684" s="87" t="n">
        <f aca="false">((3.5 * R684 + 2.4 * S684 - 7) * 10)/1000</f>
        <v>4.653</v>
      </c>
      <c r="V684" s="0" t="n">
        <f aca="false">W684/8</f>
        <v>0.95</v>
      </c>
      <c r="W684" s="0" t="n">
        <v>7.6</v>
      </c>
      <c r="X684" s="91" t="n">
        <f aca="false">E684/50</f>
        <v>4.20168067226891</v>
      </c>
      <c r="Y684" s="0" t="n">
        <v>0.624</v>
      </c>
      <c r="Z684" s="86" t="n">
        <v>3.34782608695652</v>
      </c>
      <c r="AA684" s="0" t="n">
        <v>61</v>
      </c>
      <c r="AB684" s="0" t="n">
        <v>19</v>
      </c>
    </row>
    <row r="685" customFormat="false" ht="15" hidden="false" customHeight="false" outlineLevel="0" collapsed="false">
      <c r="A685" s="14" t="n">
        <v>683</v>
      </c>
      <c r="B685" s="86" t="n">
        <v>3.11111111111111</v>
      </c>
      <c r="D685" s="0" t="n">
        <v>16</v>
      </c>
      <c r="E685" s="91" t="n">
        <v>37.5622124143112</v>
      </c>
      <c r="F685" s="0" t="n">
        <v>83904</v>
      </c>
      <c r="H685" s="0" t="n">
        <v>0.7</v>
      </c>
      <c r="I685" s="0" t="n">
        <v>49958</v>
      </c>
      <c r="J685" s="95" t="n">
        <f aca="false">(F685+E685*$G$3)*(H685) / I685</f>
        <v>1.38616877128802</v>
      </c>
      <c r="K685" s="0" t="n">
        <f aca="false">E685/I685*1000</f>
        <v>0.751875823978366</v>
      </c>
      <c r="L685" s="86" t="n">
        <v>815.913235191638</v>
      </c>
      <c r="M685" s="86" t="n">
        <v>0.645</v>
      </c>
      <c r="N685" s="0" t="n">
        <v>99</v>
      </c>
      <c r="O685" s="87" t="n">
        <f aca="false">SUM($L685:$N685)</f>
        <v>915.558235191638</v>
      </c>
      <c r="P685" s="62" t="n">
        <v>111</v>
      </c>
      <c r="Q685" s="0" t="n">
        <f aca="false">P685*120</f>
        <v>13320</v>
      </c>
      <c r="R685" s="0" t="n">
        <v>18</v>
      </c>
      <c r="S685" s="0" t="n">
        <v>194</v>
      </c>
      <c r="T685" s="87" t="n">
        <f aca="false">((3.5 * R685 + 2.4 * S685 - 7) * 10)/1000</f>
        <v>5.216</v>
      </c>
      <c r="V685" s="0" t="n">
        <f aca="false">W685/8</f>
        <v>0.5625</v>
      </c>
      <c r="W685" s="0" t="n">
        <v>4.5</v>
      </c>
      <c r="X685" s="91" t="n">
        <f aca="false">E685/50</f>
        <v>0.751244248286224</v>
      </c>
      <c r="Y685" s="0" t="n">
        <v>0.737</v>
      </c>
      <c r="Z685" s="86" t="n">
        <v>3.11111111111111</v>
      </c>
      <c r="AA685" s="0" t="n">
        <v>55</v>
      </c>
      <c r="AB685" s="0" t="n">
        <v>25</v>
      </c>
    </row>
    <row r="686" customFormat="false" ht="15" hidden="false" customHeight="false" outlineLevel="0" collapsed="false">
      <c r="A686" s="14" t="n">
        <v>684</v>
      </c>
      <c r="B686" s="86" t="n">
        <v>2.30769230769231</v>
      </c>
      <c r="D686" s="0" t="n">
        <v>29</v>
      </c>
      <c r="E686" s="91" t="n">
        <v>34.2207117908053</v>
      </c>
      <c r="F686" s="0" t="n">
        <v>84830</v>
      </c>
      <c r="H686" s="0" t="n">
        <v>0.5</v>
      </c>
      <c r="I686" s="0" t="n">
        <v>42356</v>
      </c>
      <c r="J686" s="95" t="n">
        <f aca="false">(F686+E686*$G$3)*(H686) / I686</f>
        <v>1.16297909052226</v>
      </c>
      <c r="K686" s="0" t="n">
        <f aca="false">E686/I686*1000</f>
        <v>0.807930677845057</v>
      </c>
      <c r="L686" s="86" t="n">
        <v>767.987613022113</v>
      </c>
      <c r="M686" s="86" t="n">
        <v>0.645</v>
      </c>
      <c r="N686" s="0" t="n">
        <v>1893</v>
      </c>
      <c r="O686" s="87" t="n">
        <f aca="false">SUM($L686:$N686)</f>
        <v>2661.63261302211</v>
      </c>
      <c r="P686" s="62" t="n">
        <v>115</v>
      </c>
      <c r="Q686" s="0" t="n">
        <f aca="false">P686*120</f>
        <v>13800</v>
      </c>
      <c r="R686" s="0" t="n">
        <v>18</v>
      </c>
      <c r="S686" s="0" t="n">
        <v>196</v>
      </c>
      <c r="T686" s="87" t="n">
        <f aca="false">((3.5 * R686 + 2.4 * S686 - 7) * 10)/1000</f>
        <v>5.264</v>
      </c>
      <c r="V686" s="0" t="n">
        <f aca="false">W686/8</f>
        <v>0.6625</v>
      </c>
      <c r="W686" s="0" t="n">
        <v>5.3</v>
      </c>
      <c r="X686" s="91" t="n">
        <f aca="false">E686/50</f>
        <v>0.684414235816105</v>
      </c>
      <c r="Y686" s="0" t="n">
        <v>0.344</v>
      </c>
      <c r="Z686" s="86" t="n">
        <v>2.30769230769231</v>
      </c>
      <c r="AA686" s="0" t="n">
        <v>56</v>
      </c>
      <c r="AB686" s="0" t="n">
        <v>24</v>
      </c>
    </row>
    <row r="687" customFormat="false" ht="15" hidden="false" customHeight="false" outlineLevel="0" collapsed="false">
      <c r="A687" s="14" t="n">
        <v>685</v>
      </c>
      <c r="B687" s="86" t="n">
        <v>16.25</v>
      </c>
      <c r="D687" s="0" t="n">
        <v>-3</v>
      </c>
      <c r="E687" s="91" t="n">
        <v>-0.644329896907216</v>
      </c>
      <c r="F687" s="0" t="n">
        <v>79261</v>
      </c>
      <c r="H687" s="0" t="n">
        <v>0.7</v>
      </c>
      <c r="I687" s="0" t="n">
        <v>63797</v>
      </c>
      <c r="J687" s="95" t="n">
        <f aca="false">(F687+E687*$G$3)*(H687) / I687</f>
        <v>0.866847776993683</v>
      </c>
      <c r="K687" s="0" t="n">
        <f aca="false">E687/I687*1000</f>
        <v>-0.0100996895921002</v>
      </c>
      <c r="L687" s="86" t="n">
        <v>2495.31072057364</v>
      </c>
      <c r="M687" s="86" t="n">
        <v>0.645</v>
      </c>
      <c r="N687" s="0" t="n">
        <v>99</v>
      </c>
      <c r="O687" s="87" t="n">
        <f aca="false">SUM($L687:$N687)</f>
        <v>2594.95572057364</v>
      </c>
      <c r="P687" s="62" t="n">
        <v>120</v>
      </c>
      <c r="Q687" s="0" t="n">
        <f aca="false">P687*120</f>
        <v>14400</v>
      </c>
      <c r="R687" s="0" t="n">
        <v>17</v>
      </c>
      <c r="S687" s="0" t="n">
        <v>180</v>
      </c>
      <c r="T687" s="87" t="n">
        <f aca="false">((3.5 * R687 + 2.4 * S687 - 7) * 10)/1000</f>
        <v>4.845</v>
      </c>
      <c r="V687" s="0" t="n">
        <f aca="false">W687/8</f>
        <v>0.9625</v>
      </c>
      <c r="W687" s="0" t="n">
        <v>7.7</v>
      </c>
      <c r="X687" s="91" t="n">
        <f aca="false">E687/50</f>
        <v>-0.0128865979381443</v>
      </c>
      <c r="Y687" s="0" t="n">
        <v>0.68</v>
      </c>
      <c r="Z687" s="86" t="n">
        <v>16.25</v>
      </c>
      <c r="AA687" s="0" t="n">
        <v>50</v>
      </c>
      <c r="AB687" s="0" t="n">
        <v>18</v>
      </c>
    </row>
    <row r="688" customFormat="false" ht="15" hidden="false" customHeight="false" outlineLevel="0" collapsed="false">
      <c r="A688" s="14" t="n">
        <v>686</v>
      </c>
      <c r="B688" s="86" t="n">
        <v>6.41666666666667</v>
      </c>
      <c r="D688" s="0" t="n">
        <v>19</v>
      </c>
      <c r="E688" s="91" t="n">
        <v>15.2789616739309</v>
      </c>
      <c r="F688" s="0" t="n">
        <v>75658</v>
      </c>
      <c r="H688" s="0" t="n">
        <v>0.7</v>
      </c>
      <c r="I688" s="0" t="n">
        <v>40033</v>
      </c>
      <c r="J688" s="95" t="n">
        <f aca="false">(F688+E688*$G$3)*(H688) / I688</f>
        <v>1.42978815648841</v>
      </c>
      <c r="K688" s="0" t="n">
        <f aca="false">E688/I688*1000</f>
        <v>0.381659173030522</v>
      </c>
      <c r="L688" s="86" t="n">
        <v>905.942151967436</v>
      </c>
      <c r="M688" s="86" t="n">
        <v>0.645</v>
      </c>
      <c r="N688" s="0" t="n">
        <v>457</v>
      </c>
      <c r="O688" s="87" t="n">
        <f aca="false">SUM($L688:$N688)</f>
        <v>1363.58715196744</v>
      </c>
      <c r="P688" s="62" t="n">
        <v>114</v>
      </c>
      <c r="Q688" s="0" t="n">
        <f aca="false">P688*120</f>
        <v>13680</v>
      </c>
      <c r="R688" s="0" t="n">
        <v>18</v>
      </c>
      <c r="S688" s="0" t="n">
        <v>190</v>
      </c>
      <c r="T688" s="87" t="n">
        <f aca="false">((3.5 * R688 + 2.4 * S688 - 7) * 10)/1000</f>
        <v>5.12</v>
      </c>
      <c r="V688" s="0" t="n">
        <f aca="false">W688/8</f>
        <v>0.65</v>
      </c>
      <c r="W688" s="0" t="n">
        <v>5.2</v>
      </c>
      <c r="X688" s="91" t="n">
        <f aca="false">E688/50</f>
        <v>0.305579233478617</v>
      </c>
      <c r="Y688" s="0" t="n">
        <v>0.918</v>
      </c>
      <c r="Z688" s="86" t="n">
        <v>6.41666666666667</v>
      </c>
      <c r="AA688" s="0" t="n">
        <v>50</v>
      </c>
      <c r="AB688" s="0" t="n">
        <v>17</v>
      </c>
    </row>
    <row r="689" customFormat="false" ht="15" hidden="false" customHeight="false" outlineLevel="0" collapsed="false">
      <c r="A689" s="14" t="n">
        <v>687</v>
      </c>
      <c r="B689" s="86" t="n">
        <v>11.9565217391304</v>
      </c>
      <c r="D689" s="0" t="n">
        <v>67</v>
      </c>
      <c r="E689" s="91" t="n">
        <v>14.2867499989338</v>
      </c>
      <c r="F689" s="0" t="n">
        <v>84822</v>
      </c>
      <c r="H689" s="0" t="n">
        <v>0.5</v>
      </c>
      <c r="I689" s="0" t="n">
        <v>54813</v>
      </c>
      <c r="J689" s="95" t="n">
        <f aca="false">(F689+E689*$G$3)*(H689) / I689</f>
        <v>0.825868863221987</v>
      </c>
      <c r="K689" s="0" t="n">
        <f aca="false">E689/I689*1000</f>
        <v>0.260645284858224</v>
      </c>
      <c r="L689" s="86" t="n">
        <v>1547.78010753927</v>
      </c>
      <c r="M689" s="86" t="n">
        <v>0.645</v>
      </c>
      <c r="N689" s="0" t="n">
        <v>494</v>
      </c>
      <c r="O689" s="87" t="n">
        <f aca="false">SUM($L689:$N689)</f>
        <v>2042.42510753927</v>
      </c>
      <c r="P689" s="62" t="n">
        <v>113</v>
      </c>
      <c r="Q689" s="0" t="n">
        <f aca="false">P689*120</f>
        <v>13560</v>
      </c>
      <c r="R689" s="0" t="n">
        <v>18</v>
      </c>
      <c r="S689" s="0" t="n">
        <v>190</v>
      </c>
      <c r="T689" s="87" t="n">
        <f aca="false">((3.5 * R689 + 2.4 * S689 - 7) * 10)/1000</f>
        <v>5.12</v>
      </c>
      <c r="V689" s="0" t="n">
        <f aca="false">W689/8</f>
        <v>0.925</v>
      </c>
      <c r="W689" s="0" t="n">
        <v>7.4</v>
      </c>
      <c r="X689" s="91" t="n">
        <f aca="false">E689/50</f>
        <v>0.285734999978677</v>
      </c>
      <c r="Y689" s="0" t="n">
        <v>0.511</v>
      </c>
      <c r="Z689" s="86" t="n">
        <v>11.9565217391304</v>
      </c>
      <c r="AA689" s="0" t="n">
        <v>41</v>
      </c>
      <c r="AB689" s="0" t="n">
        <v>20</v>
      </c>
    </row>
    <row r="690" customFormat="false" ht="15" hidden="false" customHeight="false" outlineLevel="0" collapsed="false">
      <c r="A690" s="14" t="n">
        <v>688</v>
      </c>
      <c r="B690" s="86" t="n">
        <v>12.8181818181818</v>
      </c>
      <c r="D690" s="0" t="n">
        <v>42</v>
      </c>
      <c r="E690" s="91" t="n">
        <v>11.2294661190965</v>
      </c>
      <c r="F690" s="0" t="n">
        <v>81342</v>
      </c>
      <c r="H690" s="0" t="n">
        <v>0.6</v>
      </c>
      <c r="I690" s="0" t="n">
        <v>44375</v>
      </c>
      <c r="J690" s="95" t="n">
        <f aca="false">(F690+E690*$G$3)*(H690) / I690</f>
        <v>1.16056950689765</v>
      </c>
      <c r="K690" s="0" t="n">
        <f aca="false">E690/I690*1000</f>
        <v>0.253058391416259</v>
      </c>
      <c r="L690" s="86" t="n">
        <v>1146.47999376795</v>
      </c>
      <c r="M690" s="86" t="n">
        <v>0.645</v>
      </c>
      <c r="N690" s="0" t="n">
        <v>230</v>
      </c>
      <c r="O690" s="87" t="n">
        <f aca="false">SUM($L690:$N690)</f>
        <v>1377.12499376795</v>
      </c>
      <c r="P690" s="62" t="n">
        <v>114</v>
      </c>
      <c r="Q690" s="0" t="n">
        <f aca="false">P690*120</f>
        <v>13680</v>
      </c>
      <c r="R690" s="0" t="n">
        <v>17</v>
      </c>
      <c r="S690" s="0" t="n">
        <v>163</v>
      </c>
      <c r="T690" s="87" t="n">
        <f aca="false">((3.5 * R690 + 2.4 * S690 - 7) * 10)/1000</f>
        <v>4.437</v>
      </c>
      <c r="V690" s="0" t="n">
        <f aca="false">W690/8</f>
        <v>0.6625</v>
      </c>
      <c r="W690" s="0" t="n">
        <v>5.3</v>
      </c>
      <c r="X690" s="91" t="n">
        <f aca="false">E690/50</f>
        <v>0.22458932238193</v>
      </c>
      <c r="Y690" s="0" t="n">
        <v>0.804</v>
      </c>
      <c r="Z690" s="86" t="n">
        <v>12.8181818181818</v>
      </c>
      <c r="AA690" s="0" t="n">
        <v>44</v>
      </c>
      <c r="AB690" s="0" t="n">
        <v>22</v>
      </c>
    </row>
    <row r="691" customFormat="false" ht="15" hidden="false" customHeight="false" outlineLevel="0" collapsed="false">
      <c r="A691" s="14" t="n">
        <v>689</v>
      </c>
      <c r="B691" s="86" t="n">
        <v>3.1304347826087</v>
      </c>
      <c r="D691" s="0" t="n">
        <v>107</v>
      </c>
      <c r="E691" s="91" t="n">
        <v>1294.61584996975</v>
      </c>
      <c r="F691" s="0" t="n">
        <v>77221</v>
      </c>
      <c r="H691" s="0" t="n">
        <v>0.6</v>
      </c>
      <c r="I691" s="0" t="n">
        <v>56731</v>
      </c>
      <c r="J691" s="95" t="n">
        <f aca="false">(F691+E691*$G$3)*(H691) / I691</f>
        <v>6.29356796095152</v>
      </c>
      <c r="K691" s="0" t="n">
        <f aca="false">E691/I691*1000</f>
        <v>22.8202543577542</v>
      </c>
      <c r="L691" s="86" t="n">
        <v>2029.60726394293</v>
      </c>
      <c r="M691" s="86" t="n">
        <v>0.645</v>
      </c>
      <c r="N691" s="0" t="n">
        <v>1893</v>
      </c>
      <c r="O691" s="87" t="n">
        <f aca="false">SUM($L691:$N691)</f>
        <v>3923.25226394293</v>
      </c>
      <c r="P691" s="62" t="n">
        <v>112</v>
      </c>
      <c r="Q691" s="0" t="n">
        <f aca="false">P691*120</f>
        <v>13440</v>
      </c>
      <c r="R691" s="0" t="n">
        <v>20</v>
      </c>
      <c r="S691" s="0" t="n">
        <v>199</v>
      </c>
      <c r="T691" s="87" t="n">
        <f aca="false">((3.5 * R691 + 2.4 * S691 - 7) * 10)/1000</f>
        <v>5.406</v>
      </c>
      <c r="V691" s="0" t="n">
        <f aca="false">W691/8</f>
        <v>0.6375</v>
      </c>
      <c r="W691" s="0" t="n">
        <v>5.1</v>
      </c>
      <c r="X691" s="91" t="n">
        <f aca="false">E691/50</f>
        <v>25.8923169993951</v>
      </c>
      <c r="Y691" s="0" t="n">
        <v>1.105</v>
      </c>
      <c r="Z691" s="86" t="n">
        <v>3.1304347826087</v>
      </c>
      <c r="AA691" s="0" t="n">
        <v>65</v>
      </c>
      <c r="AB691" s="0" t="n">
        <v>17</v>
      </c>
    </row>
    <row r="692" customFormat="false" ht="15" hidden="false" customHeight="false" outlineLevel="0" collapsed="false">
      <c r="A692" s="14" t="n">
        <v>690</v>
      </c>
      <c r="B692" s="86" t="n">
        <v>9</v>
      </c>
      <c r="D692" s="0" t="n">
        <v>-19</v>
      </c>
      <c r="E692" s="91" t="n">
        <v>-5.39582647022072</v>
      </c>
      <c r="F692" s="0" t="n">
        <v>82217</v>
      </c>
      <c r="H692" s="0" t="n">
        <v>0.5</v>
      </c>
      <c r="I692" s="0" t="n">
        <v>42841</v>
      </c>
      <c r="J692" s="95" t="n">
        <f aca="false">(F692+E692*$G$3)*(H692) / I692</f>
        <v>0.934369755746968</v>
      </c>
      <c r="K692" s="0" t="n">
        <f aca="false">E692/I692*1000</f>
        <v>-0.125950058827308</v>
      </c>
      <c r="L692" s="86" t="n">
        <v>599.473333333333</v>
      </c>
      <c r="M692" s="86" t="n">
        <v>0.645</v>
      </c>
      <c r="N692" s="0" t="n">
        <v>432</v>
      </c>
      <c r="O692" s="87" t="n">
        <f aca="false">SUM($L692:$N692)</f>
        <v>1032.11833333333</v>
      </c>
      <c r="P692" s="62" t="n">
        <v>121</v>
      </c>
      <c r="Q692" s="0" t="n">
        <f aca="false">P692*120</f>
        <v>14520</v>
      </c>
      <c r="R692" s="0" t="n">
        <v>21</v>
      </c>
      <c r="S692" s="0" t="n">
        <v>187</v>
      </c>
      <c r="T692" s="87" t="n">
        <f aca="false">((3.5 * R692 + 2.4 * S692 - 7) * 10)/1000</f>
        <v>5.153</v>
      </c>
      <c r="V692" s="0" t="n">
        <f aca="false">W692/8</f>
        <v>0.6875</v>
      </c>
      <c r="W692" s="0" t="n">
        <v>5.5</v>
      </c>
      <c r="X692" s="91" t="n">
        <f aca="false">E692/50</f>
        <v>-0.107916529404414</v>
      </c>
      <c r="Y692" s="0" t="n">
        <v>0.754</v>
      </c>
      <c r="Z692" s="86" t="n">
        <v>9</v>
      </c>
      <c r="AA692" s="0" t="n">
        <v>56</v>
      </c>
      <c r="AB692" s="0" t="n">
        <v>24</v>
      </c>
    </row>
    <row r="693" customFormat="false" ht="15" hidden="false" customHeight="false" outlineLevel="0" collapsed="false">
      <c r="A693" s="14" t="n">
        <v>691</v>
      </c>
      <c r="B693" s="86" t="n">
        <v>18.6666666666667</v>
      </c>
      <c r="D693" s="0" t="n">
        <v>72</v>
      </c>
      <c r="E693" s="91" t="n">
        <v>14.3081985977965</v>
      </c>
      <c r="F693" s="0" t="n">
        <v>80564</v>
      </c>
      <c r="H693" s="0" t="n">
        <v>0.7</v>
      </c>
      <c r="I693" s="0" t="n">
        <v>49813</v>
      </c>
      <c r="J693" s="95" t="n">
        <f aca="false">(F693+E693*$G$3)*(H693) / I693</f>
        <v>1.21255687485964</v>
      </c>
      <c r="K693" s="0" t="n">
        <f aca="false">E693/I693*1000</f>
        <v>0.287238242984694</v>
      </c>
      <c r="L693" s="86" t="n">
        <v>1148.62987501291</v>
      </c>
      <c r="M693" s="86" t="n">
        <v>0.645</v>
      </c>
      <c r="N693" s="0" t="n">
        <v>1893</v>
      </c>
      <c r="O693" s="87" t="n">
        <f aca="false">SUM($L693:$N693)</f>
        <v>3042.27487501291</v>
      </c>
      <c r="P693" s="62" t="n">
        <v>110</v>
      </c>
      <c r="Q693" s="0" t="n">
        <f aca="false">P693*120</f>
        <v>13200</v>
      </c>
      <c r="R693" s="0" t="n">
        <v>18</v>
      </c>
      <c r="S693" s="0" t="n">
        <v>165</v>
      </c>
      <c r="T693" s="87" t="n">
        <f aca="false">((3.5 * R693 + 2.4 * S693 - 7) * 10)/1000</f>
        <v>4.52</v>
      </c>
      <c r="V693" s="0" t="n">
        <f aca="false">W693/8</f>
        <v>0.7625</v>
      </c>
      <c r="W693" s="0" t="n">
        <v>6.1</v>
      </c>
      <c r="X693" s="91" t="n">
        <f aca="false">E693/50</f>
        <v>0.286163971955931</v>
      </c>
      <c r="Y693" s="0" t="n">
        <v>0.616</v>
      </c>
      <c r="Z693" s="86" t="n">
        <v>18.6666666666667</v>
      </c>
      <c r="AA693" s="0" t="n">
        <v>57</v>
      </c>
      <c r="AB693" s="0" t="n">
        <v>18</v>
      </c>
    </row>
    <row r="694" customFormat="false" ht="15" hidden="false" customHeight="false" outlineLevel="0" collapsed="false">
      <c r="A694" s="14" t="n">
        <v>692</v>
      </c>
      <c r="B694" s="86" t="n">
        <v>6.54545454545455</v>
      </c>
      <c r="D694" s="0" t="n">
        <v>67</v>
      </c>
      <c r="E694" s="91" t="n">
        <v>62.5758849350892</v>
      </c>
      <c r="F694" s="0" t="n">
        <v>79594</v>
      </c>
      <c r="H694" s="0" t="n">
        <v>0.6</v>
      </c>
      <c r="I694" s="0" t="n">
        <v>57737</v>
      </c>
      <c r="J694" s="95" t="n">
        <f aca="false">(F694+E694*$G$3)*(H694) / I694</f>
        <v>1.08725102420322</v>
      </c>
      <c r="K694" s="0" t="n">
        <f aca="false">E694/I694*1000</f>
        <v>1.08380908143979</v>
      </c>
      <c r="L694" s="86" t="n">
        <v>425.708340253605</v>
      </c>
      <c r="M694" s="86" t="n">
        <v>0.645</v>
      </c>
      <c r="N694" s="0" t="n">
        <v>1893</v>
      </c>
      <c r="O694" s="87" t="n">
        <f aca="false">SUM($L694:$N694)</f>
        <v>2319.35334025361</v>
      </c>
      <c r="P694" s="62" t="n">
        <v>120</v>
      </c>
      <c r="Q694" s="0" t="n">
        <f aca="false">P694*120</f>
        <v>14400</v>
      </c>
      <c r="R694" s="0" t="n">
        <v>21</v>
      </c>
      <c r="S694" s="0" t="n">
        <v>167</v>
      </c>
      <c r="T694" s="87" t="n">
        <f aca="false">((3.5 * R694 + 2.4 * S694 - 7) * 10)/1000</f>
        <v>4.673</v>
      </c>
      <c r="V694" s="0" t="n">
        <f aca="false">W694/8</f>
        <v>0.9125</v>
      </c>
      <c r="W694" s="0" t="n">
        <v>7.3</v>
      </c>
      <c r="X694" s="91" t="n">
        <f aca="false">E694/50</f>
        <v>1.25151769870178</v>
      </c>
      <c r="Y694" s="0" t="n">
        <v>1.11</v>
      </c>
      <c r="Z694" s="86" t="n">
        <v>6.54545454545455</v>
      </c>
      <c r="AA694" s="0" t="n">
        <v>56</v>
      </c>
      <c r="AB694" s="0" t="n">
        <v>23</v>
      </c>
    </row>
    <row r="695" customFormat="false" ht="15" hidden="false" customHeight="false" outlineLevel="0" collapsed="false">
      <c r="A695" s="14" t="n">
        <v>693</v>
      </c>
      <c r="B695" s="86" t="n">
        <v>3</v>
      </c>
      <c r="D695" s="0" t="n">
        <v>48</v>
      </c>
      <c r="E695" s="91" t="n">
        <v>69.5168578380257</v>
      </c>
      <c r="F695" s="0" t="n">
        <v>79768</v>
      </c>
      <c r="H695" s="0" t="n">
        <v>0.5</v>
      </c>
      <c r="I695" s="0" t="n">
        <v>42922</v>
      </c>
      <c r="J695" s="95" t="n">
        <f aca="false">(F695+E695*$G$3)*(H695) / I695</f>
        <v>1.25314224797552</v>
      </c>
      <c r="K695" s="0" t="n">
        <f aca="false">E695/I695*1000</f>
        <v>1.61960900792195</v>
      </c>
      <c r="L695" s="86" t="n">
        <v>499.492588487155</v>
      </c>
      <c r="M695" s="86" t="n">
        <v>0.645</v>
      </c>
      <c r="N695" s="0" t="n">
        <v>288</v>
      </c>
      <c r="O695" s="87" t="n">
        <f aca="false">SUM($L695:$N695)</f>
        <v>788.137588487155</v>
      </c>
      <c r="P695" s="62" t="n">
        <v>122</v>
      </c>
      <c r="Q695" s="0" t="n">
        <f aca="false">P695*120</f>
        <v>14640</v>
      </c>
      <c r="R695" s="0" t="n">
        <v>22</v>
      </c>
      <c r="S695" s="0" t="n">
        <v>196</v>
      </c>
      <c r="T695" s="87" t="n">
        <f aca="false">((3.5 * R695 + 2.4 * S695 - 7) * 10)/1000</f>
        <v>5.404</v>
      </c>
      <c r="V695" s="0" t="n">
        <f aca="false">W695/8</f>
        <v>0.7125</v>
      </c>
      <c r="W695" s="0" t="n">
        <v>5.7</v>
      </c>
      <c r="X695" s="91" t="n">
        <f aca="false">E695/50</f>
        <v>1.39033715676051</v>
      </c>
      <c r="Y695" s="0" t="n">
        <v>0.378</v>
      </c>
      <c r="Z695" s="86" t="n">
        <v>3</v>
      </c>
      <c r="AA695" s="0" t="n">
        <v>54</v>
      </c>
      <c r="AB695" s="0" t="n">
        <v>15</v>
      </c>
    </row>
    <row r="696" customFormat="false" ht="15" hidden="false" customHeight="false" outlineLevel="0" collapsed="false">
      <c r="A696" s="14" t="n">
        <v>694</v>
      </c>
      <c r="B696" s="86" t="n">
        <v>10.6153846153846</v>
      </c>
      <c r="D696" s="0" t="n">
        <v>26</v>
      </c>
      <c r="E696" s="91" t="n">
        <v>6.96334068947786</v>
      </c>
      <c r="F696" s="0" t="n">
        <v>78220</v>
      </c>
      <c r="H696" s="0" t="n">
        <v>0.6</v>
      </c>
      <c r="I696" s="0" t="n">
        <v>46168</v>
      </c>
      <c r="J696" s="95" t="n">
        <f aca="false">(F696+E696*$G$3)*(H696) / I696</f>
        <v>1.05274652931629</v>
      </c>
      <c r="K696" s="0" t="n">
        <f aca="false">E696/I696*1000</f>
        <v>0.150826128259354</v>
      </c>
      <c r="L696" s="86" t="n">
        <v>969.397999521047</v>
      </c>
      <c r="M696" s="86" t="n">
        <v>0.645</v>
      </c>
      <c r="N696" s="0" t="n">
        <v>59</v>
      </c>
      <c r="O696" s="87" t="n">
        <f aca="false">SUM($L696:$N696)</f>
        <v>1029.04299952105</v>
      </c>
      <c r="P696" s="62" t="n">
        <v>123</v>
      </c>
      <c r="Q696" s="0" t="n">
        <f aca="false">P696*120</f>
        <v>14760</v>
      </c>
      <c r="R696" s="0" t="n">
        <v>16</v>
      </c>
      <c r="S696" s="0" t="n">
        <v>185</v>
      </c>
      <c r="T696" s="87" t="n">
        <f aca="false">((3.5 * R696 + 2.4 * S696 - 7) * 10)/1000</f>
        <v>4.93</v>
      </c>
      <c r="V696" s="0" t="n">
        <f aca="false">W696/8</f>
        <v>1</v>
      </c>
      <c r="W696" s="0" t="n">
        <v>8</v>
      </c>
      <c r="X696" s="91" t="n">
        <f aca="false">E696/50</f>
        <v>0.139266813789557</v>
      </c>
      <c r="Y696" s="0" t="n">
        <v>0.357</v>
      </c>
      <c r="Z696" s="86" t="n">
        <v>10.6153846153846</v>
      </c>
      <c r="AA696" s="0" t="n">
        <v>51</v>
      </c>
      <c r="AB696" s="0" t="n">
        <v>16</v>
      </c>
    </row>
    <row r="697" customFormat="false" ht="15" hidden="false" customHeight="false" outlineLevel="0" collapsed="false">
      <c r="A697" s="14" t="n">
        <v>695</v>
      </c>
      <c r="B697" s="86" t="n">
        <v>4.55</v>
      </c>
      <c r="D697" s="0" t="n">
        <v>41</v>
      </c>
      <c r="E697" s="91" t="n">
        <v>56.5361279646994</v>
      </c>
      <c r="F697" s="0" t="n">
        <v>78085</v>
      </c>
      <c r="H697" s="0" t="n">
        <v>0.7</v>
      </c>
      <c r="I697" s="0" t="n">
        <v>63134</v>
      </c>
      <c r="J697" s="95" t="n">
        <f aca="false">(F697+E697*$G$3)*(H697) / I697</f>
        <v>1.11650799616872</v>
      </c>
      <c r="K697" s="0" t="n">
        <f aca="false">E697/I697*1000</f>
        <v>0.895494154729613</v>
      </c>
      <c r="L697" s="86" t="n">
        <v>425.36234810664</v>
      </c>
      <c r="M697" s="86" t="n">
        <v>0.645</v>
      </c>
      <c r="N697" s="0" t="n">
        <v>321</v>
      </c>
      <c r="O697" s="87" t="n">
        <f aca="false">SUM($L697:$N697)</f>
        <v>747.00734810664</v>
      </c>
      <c r="P697" s="62" t="n">
        <v>117</v>
      </c>
      <c r="Q697" s="0" t="n">
        <f aca="false">P697*120</f>
        <v>14040</v>
      </c>
      <c r="R697" s="0" t="n">
        <v>18</v>
      </c>
      <c r="S697" s="0" t="n">
        <v>164</v>
      </c>
      <c r="T697" s="87" t="n">
        <f aca="false">((3.5 * R697 + 2.4 * S697 - 7) * 10)/1000</f>
        <v>4.496</v>
      </c>
      <c r="V697" s="0" t="n">
        <f aca="false">W697/8</f>
        <v>0.575</v>
      </c>
      <c r="W697" s="0" t="n">
        <v>4.6</v>
      </c>
      <c r="X697" s="91" t="n">
        <f aca="false">E697/50</f>
        <v>1.13072255929399</v>
      </c>
      <c r="Y697" s="0" t="n">
        <v>0.56</v>
      </c>
      <c r="Z697" s="86" t="n">
        <v>4.55</v>
      </c>
      <c r="AA697" s="0" t="n">
        <v>64</v>
      </c>
      <c r="AB697" s="0" t="n">
        <v>16</v>
      </c>
    </row>
    <row r="698" customFormat="false" ht="15" hidden="false" customHeight="false" outlineLevel="0" collapsed="false">
      <c r="A698" s="14" t="n">
        <v>696</v>
      </c>
      <c r="B698" s="86" t="n">
        <v>11.1034482758621</v>
      </c>
      <c r="D698" s="0" t="n">
        <v>17</v>
      </c>
      <c r="E698" s="91" t="n">
        <v>4.88842880147228</v>
      </c>
      <c r="F698" s="0" t="n">
        <v>75338</v>
      </c>
      <c r="H698" s="0" t="n">
        <v>0.7</v>
      </c>
      <c r="I698" s="0" t="n">
        <v>50475</v>
      </c>
      <c r="J698" s="95" t="n">
        <f aca="false">(F698+E698*$G$3)*(H698) / I698</f>
        <v>1.07192392401015</v>
      </c>
      <c r="K698" s="0" t="n">
        <f aca="false">E698/I698*1000</f>
        <v>0.0968485151356569</v>
      </c>
      <c r="L698" s="86" t="n">
        <v>1107.68932927594</v>
      </c>
      <c r="M698" s="86" t="n">
        <v>0.645</v>
      </c>
      <c r="N698" s="0" t="n">
        <v>92</v>
      </c>
      <c r="O698" s="87" t="n">
        <f aca="false">SUM($L698:$N698)</f>
        <v>1200.33432927594</v>
      </c>
      <c r="P698" s="62" t="n">
        <v>112</v>
      </c>
      <c r="Q698" s="0" t="n">
        <f aca="false">P698*120</f>
        <v>13440</v>
      </c>
      <c r="R698" s="0" t="n">
        <v>17</v>
      </c>
      <c r="S698" s="0" t="n">
        <v>182</v>
      </c>
      <c r="T698" s="87" t="n">
        <f aca="false">((3.5 * R698 + 2.4 * S698 - 7) * 10)/1000</f>
        <v>4.893</v>
      </c>
      <c r="V698" s="0" t="n">
        <f aca="false">W698/8</f>
        <v>0.575</v>
      </c>
      <c r="W698" s="0" t="n">
        <v>4.6</v>
      </c>
      <c r="X698" s="91" t="n">
        <f aca="false">E698/50</f>
        <v>0.0977685760294456</v>
      </c>
      <c r="Y698" s="0" t="n">
        <v>0.736</v>
      </c>
      <c r="Z698" s="86" t="n">
        <v>11.1034482758621</v>
      </c>
      <c r="AA698" s="0" t="n">
        <v>52</v>
      </c>
      <c r="AB698" s="0" t="n">
        <v>23</v>
      </c>
    </row>
    <row r="699" customFormat="false" ht="15" hidden="false" customHeight="false" outlineLevel="0" collapsed="false">
      <c r="A699" s="14" t="n">
        <v>697</v>
      </c>
      <c r="B699" s="86" t="n">
        <v>14.9130434782609</v>
      </c>
      <c r="D699" s="0" t="n">
        <v>18</v>
      </c>
      <c r="E699" s="91" t="n">
        <v>5.23278631335669</v>
      </c>
      <c r="F699" s="0" t="n">
        <v>78496</v>
      </c>
      <c r="H699" s="0" t="n">
        <v>0.7</v>
      </c>
      <c r="I699" s="0" t="n">
        <v>53318</v>
      </c>
      <c r="J699" s="95" t="n">
        <f aca="false">(F699+E699*$G$3)*(H699) / I699</f>
        <v>1.05803631358528</v>
      </c>
      <c r="K699" s="0" t="n">
        <f aca="false">E699/I699*1000</f>
        <v>0.0981429594762873</v>
      </c>
      <c r="L699" s="86" t="n">
        <v>257.604813269801</v>
      </c>
      <c r="M699" s="86" t="n">
        <v>0.645</v>
      </c>
      <c r="N699" s="0" t="n">
        <v>1893</v>
      </c>
      <c r="O699" s="87" t="n">
        <f aca="false">SUM($L699:$N699)</f>
        <v>2151.2498132698</v>
      </c>
      <c r="P699" s="62" t="n">
        <v>123</v>
      </c>
      <c r="Q699" s="0" t="n">
        <f aca="false">P699*120</f>
        <v>14760</v>
      </c>
      <c r="R699" s="0" t="n">
        <v>16</v>
      </c>
      <c r="S699" s="0" t="n">
        <v>176</v>
      </c>
      <c r="T699" s="87" t="n">
        <f aca="false">((3.5 * R699 + 2.4 * S699 - 7) * 10)/1000</f>
        <v>4.714</v>
      </c>
      <c r="V699" s="0" t="n">
        <f aca="false">W699/8</f>
        <v>0.4375</v>
      </c>
      <c r="W699" s="0" t="n">
        <v>3.5</v>
      </c>
      <c r="X699" s="91" t="n">
        <f aca="false">E699/50</f>
        <v>0.104655726267134</v>
      </c>
      <c r="Y699" s="0" t="n">
        <v>1.035</v>
      </c>
      <c r="Z699" s="86" t="n">
        <v>14.9130434782609</v>
      </c>
      <c r="AA699" s="0" t="n">
        <v>41</v>
      </c>
      <c r="AB699" s="0" t="n">
        <v>22</v>
      </c>
    </row>
    <row r="700" customFormat="false" ht="15" hidden="false" customHeight="false" outlineLevel="0" collapsed="false">
      <c r="A700" s="14" t="n">
        <v>698</v>
      </c>
      <c r="B700" s="86" t="n">
        <v>3.42857142857143</v>
      </c>
      <c r="D700" s="0" t="n">
        <v>83</v>
      </c>
      <c r="E700" s="91" t="n">
        <v>123.40172465061</v>
      </c>
      <c r="F700" s="0" t="n">
        <v>75042</v>
      </c>
      <c r="H700" s="0" t="n">
        <v>0.8</v>
      </c>
      <c r="I700" s="0" t="n">
        <v>54175</v>
      </c>
      <c r="J700" s="95" t="n">
        <f aca="false">(F700+E700*$G$3)*(H700) / I700</f>
        <v>1.83704941187254</v>
      </c>
      <c r="K700" s="0" t="n">
        <f aca="false">E700/I700*1000</f>
        <v>2.27783524966515</v>
      </c>
      <c r="L700" s="86" t="n">
        <v>581.120053692796</v>
      </c>
      <c r="M700" s="86" t="n">
        <v>0.645</v>
      </c>
      <c r="N700" s="0" t="n">
        <v>83</v>
      </c>
      <c r="O700" s="87" t="n">
        <f aca="false">SUM($L700:$N700)</f>
        <v>664.765053692796</v>
      </c>
      <c r="P700" s="62" t="n">
        <v>113</v>
      </c>
      <c r="Q700" s="0" t="n">
        <f aca="false">P700*120</f>
        <v>13560</v>
      </c>
      <c r="R700" s="0" t="n">
        <v>20</v>
      </c>
      <c r="S700" s="0" t="n">
        <v>166</v>
      </c>
      <c r="T700" s="87" t="n">
        <f aca="false">((3.5 * R700 + 2.4 * S700 - 7) * 10)/1000</f>
        <v>4.614</v>
      </c>
      <c r="V700" s="0" t="n">
        <f aca="false">W700/8</f>
        <v>0.6375</v>
      </c>
      <c r="W700" s="0" t="n">
        <v>5.1</v>
      </c>
      <c r="X700" s="91" t="n">
        <f aca="false">E700/50</f>
        <v>2.46803449301219</v>
      </c>
      <c r="Y700" s="0" t="n">
        <v>0.492</v>
      </c>
      <c r="Z700" s="86" t="n">
        <v>3.42857142857143</v>
      </c>
      <c r="AA700" s="0" t="n">
        <v>55</v>
      </c>
      <c r="AB700" s="0" t="n">
        <v>21</v>
      </c>
    </row>
    <row r="701" customFormat="false" ht="15" hidden="false" customHeight="false" outlineLevel="0" collapsed="false">
      <c r="A701" s="14" t="n">
        <v>699</v>
      </c>
      <c r="B701" s="86" t="n">
        <v>7.67857142857143</v>
      </c>
      <c r="D701" s="0" t="n">
        <v>18</v>
      </c>
      <c r="E701" s="91" t="n">
        <v>5.5578026918291</v>
      </c>
      <c r="F701" s="0" t="n">
        <v>84626</v>
      </c>
      <c r="H701" s="0" t="n">
        <v>0.5</v>
      </c>
      <c r="I701" s="0" t="n">
        <v>51350</v>
      </c>
      <c r="J701" s="95" t="n">
        <f aca="false">(F701+E701*$G$3)*(H701) / I701</f>
        <v>0.84565843307431</v>
      </c>
      <c r="K701" s="0" t="n">
        <f aca="false">E701/I701*1000</f>
        <v>0.108233742781482</v>
      </c>
      <c r="L701" s="86" t="n">
        <v>344.744873935955</v>
      </c>
      <c r="M701" s="86" t="n">
        <v>0.645</v>
      </c>
      <c r="N701" s="0" t="n">
        <v>1893</v>
      </c>
      <c r="O701" s="87" t="n">
        <f aca="false">SUM($L701:$N701)</f>
        <v>2238.38987393595</v>
      </c>
      <c r="P701" s="62" t="n">
        <v>117</v>
      </c>
      <c r="Q701" s="0" t="n">
        <f aca="false">P701*120</f>
        <v>14040</v>
      </c>
      <c r="R701" s="0" t="n">
        <v>22</v>
      </c>
      <c r="S701" s="0" t="n">
        <v>196</v>
      </c>
      <c r="T701" s="87" t="n">
        <f aca="false">((3.5 * R701 + 2.4 * S701 - 7) * 10)/1000</f>
        <v>5.404</v>
      </c>
      <c r="V701" s="0" t="n">
        <f aca="false">W701/8</f>
        <v>0.5125</v>
      </c>
      <c r="W701" s="0" t="n">
        <v>4.1</v>
      </c>
      <c r="X701" s="91" t="n">
        <f aca="false">E701/50</f>
        <v>0.111156053836582</v>
      </c>
      <c r="Y701" s="0" t="n">
        <v>0.741</v>
      </c>
      <c r="Z701" s="86" t="n">
        <v>7.67857142857143</v>
      </c>
      <c r="AA701" s="0" t="n">
        <v>46</v>
      </c>
      <c r="AB701" s="0" t="n">
        <v>18</v>
      </c>
    </row>
    <row r="702" customFormat="false" ht="15" hidden="false" customHeight="false" outlineLevel="0" collapsed="false">
      <c r="A702" s="14" t="n">
        <v>700</v>
      </c>
      <c r="B702" s="86" t="n">
        <v>12.1153846153846</v>
      </c>
      <c r="D702" s="0" t="n">
        <v>36</v>
      </c>
      <c r="E702" s="91" t="n">
        <v>11.2191473448018</v>
      </c>
      <c r="F702" s="0" t="n">
        <v>79762</v>
      </c>
      <c r="H702" s="0" t="n">
        <v>0.7</v>
      </c>
      <c r="I702" s="0" t="n">
        <v>41612</v>
      </c>
      <c r="J702" s="95" t="n">
        <f aca="false">(F702+E702*$G$3)*(H702) / I702</f>
        <v>1.41725370702068</v>
      </c>
      <c r="K702" s="0" t="n">
        <f aca="false">E702/I702*1000</f>
        <v>0.269613268884019</v>
      </c>
      <c r="L702" s="86" t="n">
        <v>320.788561978717</v>
      </c>
      <c r="M702" s="86" t="n">
        <v>0.645</v>
      </c>
      <c r="N702" s="0" t="n">
        <v>253</v>
      </c>
      <c r="O702" s="87" t="n">
        <f aca="false">SUM($L702:$N702)</f>
        <v>574.433561978717</v>
      </c>
      <c r="P702" s="62" t="n">
        <v>122</v>
      </c>
      <c r="Q702" s="0" t="n">
        <f aca="false">P702*120</f>
        <v>14640</v>
      </c>
      <c r="R702" s="0" t="n">
        <v>21</v>
      </c>
      <c r="S702" s="0" t="n">
        <v>170</v>
      </c>
      <c r="T702" s="87" t="n">
        <f aca="false">((3.5 * R702 + 2.4 * S702 - 7) * 10)/1000</f>
        <v>4.745</v>
      </c>
      <c r="V702" s="0" t="n">
        <f aca="false">W702/8</f>
        <v>0.7375</v>
      </c>
      <c r="W702" s="0" t="n">
        <v>5.9</v>
      </c>
      <c r="X702" s="91" t="n">
        <f aca="false">E702/50</f>
        <v>0.224382946896036</v>
      </c>
      <c r="Y702" s="0" t="n">
        <v>0.68</v>
      </c>
      <c r="Z702" s="86" t="n">
        <v>12.1153846153846</v>
      </c>
      <c r="AA702" s="0" t="n">
        <v>58</v>
      </c>
      <c r="AB702" s="0" t="n">
        <v>18</v>
      </c>
    </row>
    <row r="703" customFormat="false" ht="15" hidden="false" customHeight="false" outlineLevel="0" collapsed="false">
      <c r="A703" s="14" t="n">
        <v>701</v>
      </c>
      <c r="B703" s="86" t="n">
        <v>15.75</v>
      </c>
      <c r="D703" s="0" t="n">
        <v>82</v>
      </c>
      <c r="E703" s="91" t="n">
        <v>22.7656361051883</v>
      </c>
      <c r="F703" s="0" t="n">
        <v>75532</v>
      </c>
      <c r="H703" s="0" t="n">
        <v>0.7</v>
      </c>
      <c r="I703" s="0" t="n">
        <v>43105</v>
      </c>
      <c r="J703" s="95" t="n">
        <f aca="false">(F703+E703*$G$3)*(H703) / I703</f>
        <v>1.37447577101155</v>
      </c>
      <c r="K703" s="0" t="n">
        <f aca="false">E703/I703*1000</f>
        <v>0.528143744465569</v>
      </c>
      <c r="L703" s="86" t="n">
        <v>272.097984790875</v>
      </c>
      <c r="M703" s="86" t="n">
        <v>0.645</v>
      </c>
      <c r="N703" s="0" t="n">
        <v>1893</v>
      </c>
      <c r="O703" s="87" t="n">
        <f aca="false">SUM($L703:$N703)</f>
        <v>2165.74298479087</v>
      </c>
      <c r="P703" s="62" t="n">
        <v>124</v>
      </c>
      <c r="Q703" s="0" t="n">
        <f aca="false">P703*120</f>
        <v>14880</v>
      </c>
      <c r="R703" s="0" t="n">
        <v>22</v>
      </c>
      <c r="S703" s="0" t="n">
        <v>173</v>
      </c>
      <c r="T703" s="87" t="n">
        <f aca="false">((3.5 * R703 + 2.4 * S703 - 7) * 10)/1000</f>
        <v>4.852</v>
      </c>
      <c r="V703" s="0" t="n">
        <f aca="false">W703/8</f>
        <v>0.7125</v>
      </c>
      <c r="W703" s="0" t="n">
        <v>5.7</v>
      </c>
      <c r="X703" s="91" t="n">
        <f aca="false">E703/50</f>
        <v>0.455312722103767</v>
      </c>
      <c r="Y703" s="0" t="n">
        <v>0.748</v>
      </c>
      <c r="Z703" s="86" t="n">
        <v>15.75</v>
      </c>
      <c r="AA703" s="0" t="n">
        <v>49</v>
      </c>
      <c r="AB703" s="0" t="n">
        <v>21</v>
      </c>
    </row>
    <row r="704" customFormat="false" ht="15" hidden="false" customHeight="false" outlineLevel="0" collapsed="false">
      <c r="A704" s="14" t="n">
        <v>702</v>
      </c>
      <c r="B704" s="86" t="n">
        <v>5.78260869565217</v>
      </c>
      <c r="D704" s="0" t="n">
        <v>-19</v>
      </c>
      <c r="E704" s="91" t="n">
        <v>-12.9468362020797</v>
      </c>
      <c r="F704" s="0" t="n">
        <v>83679</v>
      </c>
      <c r="H704" s="0" t="n">
        <v>0.7</v>
      </c>
      <c r="I704" s="0" t="n">
        <v>47507</v>
      </c>
      <c r="J704" s="95" t="n">
        <f aca="false">(F704+E704*$G$3)*(H704) / I704</f>
        <v>1.15667556072616</v>
      </c>
      <c r="K704" s="0" t="n">
        <f aca="false">E704/I704*1000</f>
        <v>-0.272524811124249</v>
      </c>
      <c r="L704" s="86" t="n">
        <v>408.393350396539</v>
      </c>
      <c r="M704" s="86" t="n">
        <v>0.645</v>
      </c>
      <c r="N704" s="0" t="n">
        <v>1893</v>
      </c>
      <c r="O704" s="87" t="n">
        <f aca="false">SUM($L704:$N704)</f>
        <v>2302.03835039654</v>
      </c>
      <c r="P704" s="62" t="n">
        <v>121</v>
      </c>
      <c r="Q704" s="0" t="n">
        <f aca="false">P704*120</f>
        <v>14520</v>
      </c>
      <c r="R704" s="0" t="n">
        <v>21</v>
      </c>
      <c r="S704" s="0" t="n">
        <v>189</v>
      </c>
      <c r="T704" s="87" t="n">
        <f aca="false">((3.5 * R704 + 2.4 * S704 - 7) * 10)/1000</f>
        <v>5.201</v>
      </c>
      <c r="V704" s="0" t="n">
        <f aca="false">W704/8</f>
        <v>0.8</v>
      </c>
      <c r="W704" s="0" t="n">
        <v>6.4</v>
      </c>
      <c r="X704" s="91" t="n">
        <f aca="false">E704/50</f>
        <v>-0.258936724041593</v>
      </c>
      <c r="Y704" s="0" t="n">
        <v>0.322</v>
      </c>
      <c r="Z704" s="86" t="n">
        <v>5.78260869565217</v>
      </c>
      <c r="AA704" s="0" t="n">
        <v>46</v>
      </c>
      <c r="AB704" s="0" t="n">
        <v>21</v>
      </c>
    </row>
    <row r="705" customFormat="false" ht="15" hidden="false" customHeight="false" outlineLevel="0" collapsed="false">
      <c r="A705" s="14" t="n">
        <v>703</v>
      </c>
      <c r="B705" s="86" t="n">
        <v>22.72</v>
      </c>
      <c r="D705" s="0" t="n">
        <v>103</v>
      </c>
      <c r="E705" s="91" t="n">
        <v>17.8987244986619</v>
      </c>
      <c r="F705" s="0" t="n">
        <v>82313</v>
      </c>
      <c r="H705" s="0" t="n">
        <v>0.8</v>
      </c>
      <c r="I705" s="0" t="n">
        <v>50415</v>
      </c>
      <c r="J705" s="95" t="n">
        <f aca="false">(F705+E705*$G$3)*(H705) / I705</f>
        <v>1.41977569849394</v>
      </c>
      <c r="K705" s="0" t="n">
        <f aca="false">E705/I705*1000</f>
        <v>0.355027759568818</v>
      </c>
      <c r="L705" s="86" t="n">
        <v>667.51558036454</v>
      </c>
      <c r="M705" s="86" t="n">
        <v>0.645</v>
      </c>
      <c r="N705" s="0" t="n">
        <v>203</v>
      </c>
      <c r="O705" s="87" t="n">
        <f aca="false">SUM($L705:$N705)</f>
        <v>871.16058036454</v>
      </c>
      <c r="P705" s="62" t="n">
        <v>120</v>
      </c>
      <c r="Q705" s="0" t="n">
        <f aca="false">P705*120</f>
        <v>14400</v>
      </c>
      <c r="R705" s="0" t="n">
        <v>17</v>
      </c>
      <c r="S705" s="0" t="n">
        <v>167</v>
      </c>
      <c r="T705" s="87" t="n">
        <f aca="false">((3.5 * R705 + 2.4 * S705 - 7) * 10)/1000</f>
        <v>4.533</v>
      </c>
      <c r="V705" s="0" t="n">
        <f aca="false">W705/8</f>
        <v>0.475</v>
      </c>
      <c r="W705" s="0" t="n">
        <v>3.8</v>
      </c>
      <c r="X705" s="91" t="n">
        <f aca="false">E705/50</f>
        <v>0.357974489973239</v>
      </c>
      <c r="Y705" s="0" t="n">
        <v>0.845</v>
      </c>
      <c r="Z705" s="86" t="n">
        <v>22.72</v>
      </c>
      <c r="AA705" s="0" t="n">
        <v>56</v>
      </c>
      <c r="AB705" s="0" t="n">
        <v>25</v>
      </c>
    </row>
    <row r="706" customFormat="false" ht="15" hidden="false" customHeight="false" outlineLevel="0" collapsed="false">
      <c r="A706" s="14" t="n">
        <v>704</v>
      </c>
      <c r="B706" s="86" t="n">
        <v>12.7826086956522</v>
      </c>
      <c r="D706" s="0" t="n">
        <v>52</v>
      </c>
      <c r="E706" s="91" t="n">
        <v>15.8439975624619</v>
      </c>
      <c r="F706" s="0" t="n">
        <v>82710</v>
      </c>
      <c r="H706" s="0" t="n">
        <v>0.7</v>
      </c>
      <c r="I706" s="0" t="n">
        <v>51496</v>
      </c>
      <c r="J706" s="95" t="n">
        <f aca="false">(F706+E706*$G$3)*(H706) / I706</f>
        <v>1.21044973041575</v>
      </c>
      <c r="K706" s="0" t="n">
        <f aca="false">E706/I706*1000</f>
        <v>0.307674335141796</v>
      </c>
      <c r="L706" s="86" t="n">
        <v>212.742958658705</v>
      </c>
      <c r="M706" s="86" t="n">
        <v>0.645</v>
      </c>
      <c r="N706" s="0" t="n">
        <v>79</v>
      </c>
      <c r="O706" s="87" t="n">
        <f aca="false">SUM($L706:$N706)</f>
        <v>292.387958658705</v>
      </c>
      <c r="P706" s="62" t="n">
        <v>115</v>
      </c>
      <c r="Q706" s="0" t="n">
        <f aca="false">P706*120</f>
        <v>13800</v>
      </c>
      <c r="R706" s="0" t="n">
        <v>22</v>
      </c>
      <c r="S706" s="0" t="n">
        <v>188</v>
      </c>
      <c r="T706" s="87" t="n">
        <f aca="false">((3.5 * R706 + 2.4 * S706 - 7) * 10)/1000</f>
        <v>5.212</v>
      </c>
      <c r="V706" s="0" t="n">
        <f aca="false">W706/8</f>
        <v>0.575</v>
      </c>
      <c r="W706" s="0" t="n">
        <v>4.6</v>
      </c>
      <c r="X706" s="91" t="n">
        <f aca="false">E706/50</f>
        <v>0.316879951249238</v>
      </c>
      <c r="Y706" s="0" t="n">
        <v>0.918</v>
      </c>
      <c r="Z706" s="86" t="n">
        <v>12.7826086956522</v>
      </c>
      <c r="AA706" s="0" t="n">
        <v>61</v>
      </c>
      <c r="AB706" s="0" t="n">
        <v>24</v>
      </c>
    </row>
    <row r="707" customFormat="false" ht="15" hidden="false" customHeight="false" outlineLevel="0" collapsed="false">
      <c r="A707" s="14" t="n">
        <v>705</v>
      </c>
      <c r="B707" s="86" t="n">
        <v>4.61538461538462</v>
      </c>
      <c r="D707" s="0" t="n">
        <v>40</v>
      </c>
      <c r="E707" s="91" t="n">
        <v>32.2830578512397</v>
      </c>
      <c r="F707" s="0" t="n">
        <v>84198</v>
      </c>
      <c r="H707" s="0" t="n">
        <v>0.6</v>
      </c>
      <c r="I707" s="0" t="n">
        <v>45262</v>
      </c>
      <c r="J707" s="95" t="n">
        <f aca="false">(F707+E707*$G$3)*(H707) / I707</f>
        <v>1.28732123821964</v>
      </c>
      <c r="K707" s="0" t="n">
        <f aca="false">E707/I707*1000</f>
        <v>0.713248593770484</v>
      </c>
      <c r="L707" s="86" t="n">
        <v>923.4625</v>
      </c>
      <c r="M707" s="86" t="n">
        <v>0.645</v>
      </c>
      <c r="N707" s="0" t="n">
        <v>1893</v>
      </c>
      <c r="O707" s="87" t="n">
        <f aca="false">SUM($L707:$N707)</f>
        <v>2817.1075</v>
      </c>
      <c r="P707" s="62" t="n">
        <v>123</v>
      </c>
      <c r="Q707" s="0" t="n">
        <f aca="false">P707*120</f>
        <v>14760</v>
      </c>
      <c r="R707" s="0" t="n">
        <v>19</v>
      </c>
      <c r="S707" s="0" t="n">
        <v>190</v>
      </c>
      <c r="T707" s="87" t="n">
        <f aca="false">((3.5 * R707 + 2.4 * S707 - 7) * 10)/1000</f>
        <v>5.155</v>
      </c>
      <c r="V707" s="0" t="n">
        <f aca="false">W707/8</f>
        <v>0.8875</v>
      </c>
      <c r="W707" s="0" t="n">
        <v>7.1</v>
      </c>
      <c r="X707" s="91" t="n">
        <f aca="false">E707/50</f>
        <v>0.645661157024793</v>
      </c>
      <c r="Y707" s="0" t="n">
        <v>0.592</v>
      </c>
      <c r="Z707" s="86" t="n">
        <v>4.61538461538462</v>
      </c>
      <c r="AA707" s="0" t="n">
        <v>50</v>
      </c>
      <c r="AB707" s="0" t="n">
        <v>25</v>
      </c>
    </row>
    <row r="708" customFormat="false" ht="15" hidden="false" customHeight="false" outlineLevel="0" collapsed="false">
      <c r="A708" s="14" t="n">
        <v>706</v>
      </c>
      <c r="B708" s="86" t="n">
        <v>3.5</v>
      </c>
      <c r="D708" s="0" t="n">
        <v>16</v>
      </c>
      <c r="E708" s="91" t="n">
        <v>18.9058253574383</v>
      </c>
      <c r="F708" s="0" t="n">
        <v>83284</v>
      </c>
      <c r="H708" s="0" t="n">
        <v>0.7</v>
      </c>
      <c r="I708" s="0" t="n">
        <v>48156</v>
      </c>
      <c r="J708" s="95" t="n">
        <f aca="false">(F708+E708*$G$3)*(H708) / I708</f>
        <v>1.32055052537758</v>
      </c>
      <c r="K708" s="0" t="n">
        <f aca="false">E708/I708*1000</f>
        <v>0.392595426477246</v>
      </c>
      <c r="L708" s="86" t="n">
        <v>394.164538934184</v>
      </c>
      <c r="M708" s="86" t="n">
        <v>0.645</v>
      </c>
      <c r="N708" s="0" t="n">
        <v>1893</v>
      </c>
      <c r="O708" s="87" t="n">
        <f aca="false">SUM($L708:$N708)</f>
        <v>2287.80953893418</v>
      </c>
      <c r="P708" s="62" t="n">
        <v>123</v>
      </c>
      <c r="Q708" s="0" t="n">
        <f aca="false">P708*120</f>
        <v>14760</v>
      </c>
      <c r="R708" s="0" t="n">
        <v>16</v>
      </c>
      <c r="S708" s="0" t="n">
        <v>173</v>
      </c>
      <c r="T708" s="87" t="n">
        <f aca="false">((3.5 * R708 + 2.4 * S708 - 7) * 10)/1000</f>
        <v>4.642</v>
      </c>
      <c r="V708" s="0" t="n">
        <f aca="false">W708/8</f>
        <v>0.4875</v>
      </c>
      <c r="W708" s="0" t="n">
        <v>3.9</v>
      </c>
      <c r="X708" s="91" t="n">
        <f aca="false">E708/50</f>
        <v>0.378116507148765</v>
      </c>
      <c r="Y708" s="0" t="n">
        <v>0.47</v>
      </c>
      <c r="Z708" s="86" t="n">
        <v>3.5</v>
      </c>
      <c r="AA708" s="0" t="n">
        <v>53</v>
      </c>
      <c r="AB708" s="0" t="n">
        <v>24</v>
      </c>
    </row>
    <row r="709" customFormat="false" ht="15" hidden="false" customHeight="false" outlineLevel="0" collapsed="false">
      <c r="A709" s="14" t="n">
        <v>707</v>
      </c>
      <c r="B709" s="86" t="n">
        <v>5.38461538461538</v>
      </c>
      <c r="D709" s="0" t="n">
        <v>80</v>
      </c>
      <c r="E709" s="91" t="n">
        <v>59.7014925373134</v>
      </c>
      <c r="F709" s="0" t="n">
        <v>82473</v>
      </c>
      <c r="H709" s="0" t="n">
        <v>0.7</v>
      </c>
      <c r="I709" s="0" t="n">
        <v>44329</v>
      </c>
      <c r="J709" s="95" t="n">
        <f aca="false">(F709+E709*$G$3)*(H709) / I709</f>
        <v>1.67943147624462</v>
      </c>
      <c r="K709" s="0" t="n">
        <f aca="false">E709/I709*1000</f>
        <v>1.34678184793958</v>
      </c>
      <c r="L709" s="86" t="n">
        <v>1164.0275</v>
      </c>
      <c r="M709" s="86" t="n">
        <v>0.645</v>
      </c>
      <c r="N709" s="0" t="n">
        <v>81</v>
      </c>
      <c r="O709" s="87" t="n">
        <f aca="false">SUM($L709:$N709)</f>
        <v>1245.6725</v>
      </c>
      <c r="P709" s="62" t="n">
        <v>116</v>
      </c>
      <c r="Q709" s="0" t="n">
        <f aca="false">P709*120</f>
        <v>13920</v>
      </c>
      <c r="R709" s="0" t="n">
        <v>18</v>
      </c>
      <c r="S709" s="0" t="n">
        <v>198</v>
      </c>
      <c r="T709" s="87" t="n">
        <f aca="false">((3.5 * R709 + 2.4 * S709 - 7) * 10)/1000</f>
        <v>5.312</v>
      </c>
      <c r="V709" s="0" t="n">
        <f aca="false">W709/8</f>
        <v>0.6125</v>
      </c>
      <c r="W709" s="0" t="n">
        <v>4.9</v>
      </c>
      <c r="X709" s="91" t="n">
        <f aca="false">E709/50</f>
        <v>1.19402985074627</v>
      </c>
      <c r="Y709" s="0" t="n">
        <v>0.66</v>
      </c>
      <c r="Z709" s="86" t="n">
        <v>5.38461538461538</v>
      </c>
      <c r="AA709" s="0" t="n">
        <v>53</v>
      </c>
      <c r="AB709" s="0" t="n">
        <v>18</v>
      </c>
    </row>
    <row r="710" customFormat="false" ht="15" hidden="false" customHeight="false" outlineLevel="0" collapsed="false">
      <c r="A710" s="14" t="n">
        <v>708</v>
      </c>
      <c r="B710" s="86" t="n">
        <v>13.16</v>
      </c>
      <c r="D710" s="0" t="n">
        <v>73</v>
      </c>
      <c r="E710" s="91" t="n">
        <v>18.5037324309595</v>
      </c>
      <c r="F710" s="0" t="n">
        <v>79374</v>
      </c>
      <c r="H710" s="0" t="n">
        <v>0.7</v>
      </c>
      <c r="I710" s="0" t="n">
        <v>45190</v>
      </c>
      <c r="J710" s="95" t="n">
        <f aca="false">(F710+E710*$G$3)*(H710) / I710</f>
        <v>1.34416563577492</v>
      </c>
      <c r="K710" s="0" t="n">
        <f aca="false">E710/I710*1000</f>
        <v>0.409465200950642</v>
      </c>
      <c r="L710" s="86" t="n">
        <v>1272.60483243613</v>
      </c>
      <c r="M710" s="86" t="n">
        <v>0.645</v>
      </c>
      <c r="N710" s="0" t="n">
        <v>82</v>
      </c>
      <c r="O710" s="87" t="n">
        <f aca="false">SUM($L710:$N710)</f>
        <v>1355.24983243613</v>
      </c>
      <c r="P710" s="62" t="n">
        <v>119</v>
      </c>
      <c r="Q710" s="0" t="n">
        <f aca="false">P710*120</f>
        <v>14280</v>
      </c>
      <c r="R710" s="0" t="n">
        <v>17</v>
      </c>
      <c r="S710" s="0" t="n">
        <v>199</v>
      </c>
      <c r="T710" s="87" t="n">
        <f aca="false">((3.5 * R710 + 2.4 * S710 - 7) * 10)/1000</f>
        <v>5.301</v>
      </c>
      <c r="V710" s="0" t="n">
        <f aca="false">W710/8</f>
        <v>0.6</v>
      </c>
      <c r="W710" s="0" t="n">
        <v>4.8</v>
      </c>
      <c r="X710" s="91" t="n">
        <f aca="false">E710/50</f>
        <v>0.370074648619191</v>
      </c>
      <c r="Y710" s="0" t="n">
        <v>0.715</v>
      </c>
      <c r="Z710" s="86" t="n">
        <v>13.16</v>
      </c>
      <c r="AA710" s="0" t="n">
        <v>49</v>
      </c>
      <c r="AB710" s="0" t="n">
        <v>24</v>
      </c>
    </row>
    <row r="711" customFormat="false" ht="15" hidden="false" customHeight="false" outlineLevel="0" collapsed="false">
      <c r="A711" s="14" t="n">
        <v>709</v>
      </c>
      <c r="B711" s="86" t="n">
        <v>9.79166666666667</v>
      </c>
      <c r="D711" s="0" t="n">
        <v>73</v>
      </c>
      <c r="E711" s="91" t="n">
        <v>19.4824084526964</v>
      </c>
      <c r="F711" s="0" t="n">
        <v>84588</v>
      </c>
      <c r="H711" s="0" t="n">
        <v>0.5</v>
      </c>
      <c r="I711" s="0" t="n">
        <v>57152</v>
      </c>
      <c r="J711" s="95" t="n">
        <f aca="false">(F711+E711*$G$3)*(H711) / I711</f>
        <v>0.808204116925729</v>
      </c>
      <c r="K711" s="0" t="n">
        <f aca="false">E711/I711*1000</f>
        <v>0.340887605905243</v>
      </c>
      <c r="L711" s="86" t="n">
        <v>920.136506623846</v>
      </c>
      <c r="M711" s="86" t="n">
        <v>0.645</v>
      </c>
      <c r="N711" s="0" t="n">
        <v>50</v>
      </c>
      <c r="O711" s="87" t="n">
        <f aca="false">SUM($L711:$N711)</f>
        <v>970.781506623846</v>
      </c>
      <c r="P711" s="62" t="n">
        <v>111</v>
      </c>
      <c r="Q711" s="0" t="n">
        <f aca="false">P711*120</f>
        <v>13320</v>
      </c>
      <c r="R711" s="0" t="n">
        <v>20</v>
      </c>
      <c r="S711" s="0" t="n">
        <v>176</v>
      </c>
      <c r="T711" s="87" t="n">
        <f aca="false">((3.5 * R711 + 2.4 * S711 - 7) * 10)/1000</f>
        <v>4.854</v>
      </c>
      <c r="V711" s="0" t="n">
        <f aca="false">W711/8</f>
        <v>0.475</v>
      </c>
      <c r="W711" s="0" t="n">
        <v>3.8</v>
      </c>
      <c r="X711" s="91" t="n">
        <f aca="false">E711/50</f>
        <v>0.389648169053929</v>
      </c>
      <c r="Y711" s="0" t="n">
        <v>0.671</v>
      </c>
      <c r="Z711" s="86" t="n">
        <v>9.79166666666667</v>
      </c>
      <c r="AA711" s="0" t="n">
        <v>61</v>
      </c>
      <c r="AB711" s="0" t="n">
        <v>20</v>
      </c>
    </row>
    <row r="712" customFormat="false" ht="15" hidden="false" customHeight="false" outlineLevel="0" collapsed="false">
      <c r="A712" s="14" t="n">
        <v>710</v>
      </c>
      <c r="B712" s="86" t="n">
        <v>4.14814814814815</v>
      </c>
      <c r="D712" s="0" t="n">
        <v>-6</v>
      </c>
      <c r="E712" s="91" t="n">
        <v>-10.20199959192</v>
      </c>
      <c r="F712" s="0" t="n">
        <v>77431</v>
      </c>
      <c r="H712" s="0" t="n">
        <v>0.7</v>
      </c>
      <c r="I712" s="0" t="n">
        <v>64097</v>
      </c>
      <c r="J712" s="95" t="n">
        <f aca="false">(F712+E712*$G$3)*(H712) / I712</f>
        <v>0.80105371724515</v>
      </c>
      <c r="K712" s="0" t="n">
        <f aca="false">E712/I712*1000</f>
        <v>-0.159165009156747</v>
      </c>
      <c r="L712" s="86" t="n">
        <v>146.844736940299</v>
      </c>
      <c r="M712" s="86" t="n">
        <v>0.645</v>
      </c>
      <c r="N712" s="0" t="n">
        <v>1893</v>
      </c>
      <c r="O712" s="87" t="n">
        <f aca="false">SUM($L712:$N712)</f>
        <v>2040.4897369403</v>
      </c>
      <c r="P712" s="62" t="n">
        <v>119</v>
      </c>
      <c r="Q712" s="0" t="n">
        <f aca="false">P712*120</f>
        <v>14280</v>
      </c>
      <c r="R712" s="0" t="n">
        <v>18</v>
      </c>
      <c r="S712" s="0" t="n">
        <v>198</v>
      </c>
      <c r="T712" s="87" t="n">
        <f aca="false">((3.5 * R712 + 2.4 * S712 - 7) * 10)/1000</f>
        <v>5.312</v>
      </c>
      <c r="V712" s="0" t="n">
        <f aca="false">W712/8</f>
        <v>0.6125</v>
      </c>
      <c r="W712" s="0" t="n">
        <v>4.9</v>
      </c>
      <c r="X712" s="91" t="n">
        <f aca="false">E712/50</f>
        <v>-0.2040399918384</v>
      </c>
      <c r="Y712" s="0" t="n">
        <v>0.924</v>
      </c>
      <c r="Z712" s="86" t="n">
        <v>4.14814814814815</v>
      </c>
      <c r="AA712" s="0" t="n">
        <v>57</v>
      </c>
      <c r="AB712" s="0" t="n">
        <v>22</v>
      </c>
    </row>
    <row r="713" customFormat="false" ht="15" hidden="false" customHeight="false" outlineLevel="0" collapsed="false">
      <c r="A713" s="14" t="n">
        <v>711</v>
      </c>
      <c r="B713" s="86" t="n">
        <v>15.1428571428571</v>
      </c>
      <c r="D713" s="0" t="n">
        <v>59</v>
      </c>
      <c r="E713" s="91" t="n">
        <v>12.6297222317361</v>
      </c>
      <c r="F713" s="0" t="n">
        <v>78747</v>
      </c>
      <c r="H713" s="0" t="n">
        <v>0.8</v>
      </c>
      <c r="I713" s="0" t="n">
        <v>59364</v>
      </c>
      <c r="J713" s="95" t="n">
        <f aca="false">(F713+E713*$G$3)*(H713) / I713</f>
        <v>1.12928898177609</v>
      </c>
      <c r="K713" s="0" t="n">
        <f aca="false">E713/I713*1000</f>
        <v>0.212750526105656</v>
      </c>
      <c r="L713" s="86" t="n">
        <v>274.804038249262</v>
      </c>
      <c r="M713" s="86" t="n">
        <v>0.645</v>
      </c>
      <c r="N713" s="0" t="n">
        <v>252</v>
      </c>
      <c r="O713" s="87" t="n">
        <f aca="false">SUM($L713:$N713)</f>
        <v>527.449038249262</v>
      </c>
      <c r="P713" s="62" t="n">
        <v>124</v>
      </c>
      <c r="Q713" s="0" t="n">
        <f aca="false">P713*120</f>
        <v>14880</v>
      </c>
      <c r="R713" s="0" t="n">
        <v>17</v>
      </c>
      <c r="S713" s="0" t="n">
        <v>164</v>
      </c>
      <c r="T713" s="87" t="n">
        <f aca="false">((3.5 * R713 + 2.4 * S713 - 7) * 10)/1000</f>
        <v>4.461</v>
      </c>
      <c r="V713" s="0" t="n">
        <f aca="false">W713/8</f>
        <v>0.675</v>
      </c>
      <c r="W713" s="0" t="n">
        <v>5.4</v>
      </c>
      <c r="X713" s="91" t="n">
        <f aca="false">E713/50</f>
        <v>0.252594444634723</v>
      </c>
      <c r="Y713" s="0" t="n">
        <v>0.484</v>
      </c>
      <c r="Z713" s="86" t="n">
        <v>15.1428571428571</v>
      </c>
      <c r="AA713" s="0" t="n">
        <v>52</v>
      </c>
      <c r="AB713" s="0" t="n">
        <v>20</v>
      </c>
    </row>
    <row r="714" customFormat="false" ht="15" hidden="false" customHeight="false" outlineLevel="0" collapsed="false">
      <c r="A714" s="14" t="n">
        <v>712</v>
      </c>
      <c r="B714" s="86" t="n">
        <v>5.21739130434783</v>
      </c>
      <c r="D714" s="0" t="n">
        <v>93</v>
      </c>
      <c r="E714" s="91" t="n">
        <v>109.32173504173</v>
      </c>
      <c r="F714" s="0" t="n">
        <v>82866</v>
      </c>
      <c r="H714" s="0" t="n">
        <v>0.6</v>
      </c>
      <c r="I714" s="0" t="n">
        <v>63643</v>
      </c>
      <c r="J714" s="95" t="n">
        <f aca="false">(F714+E714*$G$3)*(H714) / I714</f>
        <v>1.19348265182369</v>
      </c>
      <c r="K714" s="0" t="n">
        <f aca="false">E714/I714*1000</f>
        <v>1.7177338441263</v>
      </c>
      <c r="L714" s="86" t="n">
        <v>422.582220853859</v>
      </c>
      <c r="M714" s="86" t="n">
        <v>0.645</v>
      </c>
      <c r="N714" s="0" t="n">
        <v>1893</v>
      </c>
      <c r="O714" s="87" t="n">
        <f aca="false">SUM($L714:$N714)</f>
        <v>2316.22722085386</v>
      </c>
      <c r="P714" s="62" t="n">
        <v>116</v>
      </c>
      <c r="Q714" s="0" t="n">
        <f aca="false">P714*120</f>
        <v>13920</v>
      </c>
      <c r="R714" s="0" t="n">
        <v>17</v>
      </c>
      <c r="S714" s="0" t="n">
        <v>189</v>
      </c>
      <c r="T714" s="87" t="n">
        <f aca="false">((3.5 * R714 + 2.4 * S714 - 7) * 10)/1000</f>
        <v>5.061</v>
      </c>
      <c r="V714" s="0" t="n">
        <f aca="false">W714/8</f>
        <v>0.775</v>
      </c>
      <c r="W714" s="0" t="n">
        <v>6.2</v>
      </c>
      <c r="X714" s="91" t="n">
        <f aca="false">E714/50</f>
        <v>2.18643470083461</v>
      </c>
      <c r="Y714" s="0" t="n">
        <v>1.095</v>
      </c>
      <c r="Z714" s="86" t="n">
        <v>5.21739130434783</v>
      </c>
      <c r="AA714" s="0" t="n">
        <v>57</v>
      </c>
      <c r="AB714" s="0" t="n">
        <v>21</v>
      </c>
    </row>
    <row r="715" customFormat="false" ht="15" hidden="false" customHeight="false" outlineLevel="0" collapsed="false">
      <c r="A715" s="14" t="n">
        <v>713</v>
      </c>
      <c r="B715" s="86" t="n">
        <v>7.35</v>
      </c>
      <c r="D715" s="0" t="n">
        <v>8</v>
      </c>
      <c r="E715" s="91" t="n">
        <v>7.05001101564221</v>
      </c>
      <c r="F715" s="0" t="n">
        <v>80148</v>
      </c>
      <c r="H715" s="0" t="n">
        <v>0.7</v>
      </c>
      <c r="I715" s="0" t="n">
        <v>59777</v>
      </c>
      <c r="J715" s="95" t="n">
        <f aca="false">(F715+E715*$G$3)*(H715) / I715</f>
        <v>0.971571057168808</v>
      </c>
      <c r="K715" s="0" t="n">
        <f aca="false">E715/I715*1000</f>
        <v>0.117938521766603</v>
      </c>
      <c r="L715" s="86" t="n">
        <v>2206.24827666888</v>
      </c>
      <c r="M715" s="86" t="n">
        <v>0.645</v>
      </c>
      <c r="N715" s="0" t="n">
        <v>66</v>
      </c>
      <c r="O715" s="87" t="n">
        <f aca="false">SUM($L715:$N715)</f>
        <v>2272.89327666888</v>
      </c>
      <c r="P715" s="62" t="n">
        <v>125</v>
      </c>
      <c r="Q715" s="0" t="n">
        <f aca="false">P715*120</f>
        <v>15000</v>
      </c>
      <c r="R715" s="0" t="n">
        <v>18</v>
      </c>
      <c r="S715" s="0" t="n">
        <v>161</v>
      </c>
      <c r="T715" s="87" t="n">
        <f aca="false">((3.5 * R715 + 2.4 * S715 - 7) * 10)/1000</f>
        <v>4.424</v>
      </c>
      <c r="V715" s="0" t="n">
        <f aca="false">W715/8</f>
        <v>0.8375</v>
      </c>
      <c r="W715" s="0" t="n">
        <v>6.7</v>
      </c>
      <c r="X715" s="91" t="n">
        <f aca="false">E715/50</f>
        <v>0.141000220312844</v>
      </c>
      <c r="Y715" s="0" t="n">
        <v>0.825</v>
      </c>
      <c r="Z715" s="86" t="n">
        <v>7.35</v>
      </c>
      <c r="AA715" s="0" t="n">
        <v>55</v>
      </c>
      <c r="AB715" s="0" t="n">
        <v>18</v>
      </c>
    </row>
    <row r="716" customFormat="false" ht="15" hidden="false" customHeight="false" outlineLevel="0" collapsed="false">
      <c r="A716" s="14" t="n">
        <v>714</v>
      </c>
      <c r="B716" s="86" t="n">
        <v>10.2380952380952</v>
      </c>
      <c r="D716" s="0" t="n">
        <v>78</v>
      </c>
      <c r="E716" s="91" t="n">
        <v>26.4370932754881</v>
      </c>
      <c r="F716" s="0" t="n">
        <v>83940</v>
      </c>
      <c r="H716" s="0" t="n">
        <v>0.5</v>
      </c>
      <c r="I716" s="0" t="n">
        <v>49980</v>
      </c>
      <c r="J716" s="95" t="n">
        <f aca="false">(F716+E716*$G$3)*(H716) / I716</f>
        <v>0.945526583735447</v>
      </c>
      <c r="K716" s="0" t="n">
        <f aca="false">E716/I716*1000</f>
        <v>0.528953446888517</v>
      </c>
      <c r="L716" s="86" t="n">
        <v>308.253979119383</v>
      </c>
      <c r="M716" s="86" t="n">
        <v>0.645</v>
      </c>
      <c r="N716" s="0" t="n">
        <v>1893</v>
      </c>
      <c r="O716" s="87" t="n">
        <f aca="false">SUM($L716:$N716)</f>
        <v>2201.89897911938</v>
      </c>
      <c r="P716" s="62" t="n">
        <v>114</v>
      </c>
      <c r="Q716" s="0" t="n">
        <f aca="false">P716*120</f>
        <v>13680</v>
      </c>
      <c r="R716" s="0" t="n">
        <v>19</v>
      </c>
      <c r="S716" s="0" t="n">
        <v>189</v>
      </c>
      <c r="T716" s="87" t="n">
        <f aca="false">((3.5 * R716 + 2.4 * S716 - 7) * 10)/1000</f>
        <v>5.131</v>
      </c>
      <c r="V716" s="0" t="n">
        <f aca="false">W716/8</f>
        <v>0.75</v>
      </c>
      <c r="W716" s="0" t="n">
        <v>6</v>
      </c>
      <c r="X716" s="91" t="n">
        <f aca="false">E716/50</f>
        <v>0.528741865509761</v>
      </c>
      <c r="Y716" s="0" t="n">
        <v>0.612</v>
      </c>
      <c r="Z716" s="86" t="n">
        <v>10.2380952380952</v>
      </c>
      <c r="AA716" s="0" t="n">
        <v>41</v>
      </c>
      <c r="AB716" s="0" t="n">
        <v>21</v>
      </c>
    </row>
    <row r="717" customFormat="false" ht="15" hidden="false" customHeight="false" outlineLevel="0" collapsed="false">
      <c r="A717" s="14" t="n">
        <v>715</v>
      </c>
      <c r="B717" s="86" t="n">
        <v>4.44444444444444</v>
      </c>
      <c r="D717" s="0" t="n">
        <v>48</v>
      </c>
      <c r="E717" s="91" t="n">
        <v>24.4872972145699</v>
      </c>
      <c r="F717" s="0" t="n">
        <v>79920</v>
      </c>
      <c r="H717" s="0" t="n">
        <v>0.5</v>
      </c>
      <c r="I717" s="0" t="n">
        <v>40862</v>
      </c>
      <c r="J717" s="95" t="n">
        <f aca="false">(F717+E717*$G$3)*(H717) / I717</f>
        <v>1.09777934126851</v>
      </c>
      <c r="K717" s="0" t="n">
        <f aca="false">E717/I717*1000</f>
        <v>0.599268200640447</v>
      </c>
      <c r="L717" s="86" t="n">
        <v>1233.43114585134</v>
      </c>
      <c r="M717" s="86" t="n">
        <v>0.645</v>
      </c>
      <c r="N717" s="0" t="n">
        <v>85</v>
      </c>
      <c r="O717" s="87" t="n">
        <f aca="false">SUM($L717:$N717)</f>
        <v>1319.07614585134</v>
      </c>
      <c r="P717" s="62" t="n">
        <v>125</v>
      </c>
      <c r="Q717" s="0" t="n">
        <f aca="false">P717*120</f>
        <v>15000</v>
      </c>
      <c r="R717" s="0" t="n">
        <v>21</v>
      </c>
      <c r="S717" s="0" t="n">
        <v>191</v>
      </c>
      <c r="T717" s="87" t="n">
        <f aca="false">((3.5 * R717 + 2.4 * S717 - 7) * 10)/1000</f>
        <v>5.249</v>
      </c>
      <c r="V717" s="0" t="n">
        <f aca="false">W717/8</f>
        <v>0.8875</v>
      </c>
      <c r="W717" s="0" t="n">
        <v>7.1</v>
      </c>
      <c r="X717" s="91" t="n">
        <f aca="false">E717/50</f>
        <v>0.489745944291399</v>
      </c>
      <c r="Y717" s="0" t="n">
        <v>0.42</v>
      </c>
      <c r="Z717" s="86" t="n">
        <v>4.44444444444444</v>
      </c>
      <c r="AA717" s="0" t="n">
        <v>43</v>
      </c>
      <c r="AB717" s="0" t="n">
        <v>16</v>
      </c>
    </row>
    <row r="718" customFormat="false" ht="15" hidden="false" customHeight="false" outlineLevel="0" collapsed="false">
      <c r="A718" s="14" t="n">
        <v>716</v>
      </c>
      <c r="B718" s="86" t="n">
        <v>14.7619047619048</v>
      </c>
      <c r="D718" s="0" t="n">
        <v>30</v>
      </c>
      <c r="E718" s="91" t="n">
        <v>5.86441473140981</v>
      </c>
      <c r="F718" s="0" t="n">
        <v>75302</v>
      </c>
      <c r="H718" s="0" t="n">
        <v>0.5</v>
      </c>
      <c r="I718" s="0" t="n">
        <v>41331</v>
      </c>
      <c r="J718" s="95" t="n">
        <f aca="false">(F718+E718*$G$3)*(H718) / I718</f>
        <v>0.939340517923156</v>
      </c>
      <c r="K718" s="0" t="n">
        <f aca="false">E718/I718*1000</f>
        <v>0.141889011429915</v>
      </c>
      <c r="L718" s="86" t="n">
        <v>1177.60587910088</v>
      </c>
      <c r="M718" s="86" t="n">
        <v>0.645</v>
      </c>
      <c r="N718" s="0" t="n">
        <v>1893</v>
      </c>
      <c r="O718" s="87" t="n">
        <f aca="false">SUM($L718:$N718)</f>
        <v>3071.25087910088</v>
      </c>
      <c r="P718" s="62" t="n">
        <v>113</v>
      </c>
      <c r="Q718" s="0" t="n">
        <f aca="false">P718*120</f>
        <v>13560</v>
      </c>
      <c r="R718" s="0" t="n">
        <v>17</v>
      </c>
      <c r="S718" s="0" t="n">
        <v>189</v>
      </c>
      <c r="T718" s="87" t="n">
        <f aca="false">((3.5 * R718 + 2.4 * S718 - 7) * 10)/1000</f>
        <v>5.061</v>
      </c>
      <c r="V718" s="0" t="n">
        <f aca="false">W718/8</f>
        <v>0.6625</v>
      </c>
      <c r="W718" s="0" t="n">
        <v>5.3</v>
      </c>
      <c r="X718" s="91" t="n">
        <f aca="false">E718/50</f>
        <v>0.117288294628196</v>
      </c>
      <c r="Y718" s="0" t="n">
        <v>0.32</v>
      </c>
      <c r="Z718" s="86" t="n">
        <v>14.7619047619048</v>
      </c>
      <c r="AA718" s="0" t="n">
        <v>45</v>
      </c>
      <c r="AB718" s="0" t="n">
        <v>23</v>
      </c>
    </row>
    <row r="719" customFormat="false" ht="15" hidden="false" customHeight="false" outlineLevel="0" collapsed="false">
      <c r="A719" s="14" t="n">
        <v>717</v>
      </c>
      <c r="B719" s="86" t="n">
        <v>3.04347826086957</v>
      </c>
      <c r="D719" s="0" t="n">
        <v>50</v>
      </c>
      <c r="E719" s="91" t="n">
        <v>351.123595505618</v>
      </c>
      <c r="F719" s="0" t="n">
        <v>76842</v>
      </c>
      <c r="H719" s="0" t="n">
        <v>0.7</v>
      </c>
      <c r="I719" s="0" t="n">
        <v>50146</v>
      </c>
      <c r="J719" s="95" t="n">
        <f aca="false">(F719+E719*$G$3)*(H719) / I719</f>
        <v>3.03322312331139</v>
      </c>
      <c r="K719" s="0" t="n">
        <f aca="false">E719/I719*1000</f>
        <v>7.00202599420927</v>
      </c>
      <c r="L719" s="86" t="n">
        <v>543.51041142304</v>
      </c>
      <c r="M719" s="86" t="n">
        <v>0.645</v>
      </c>
      <c r="N719" s="0" t="n">
        <v>87</v>
      </c>
      <c r="O719" s="87" t="n">
        <f aca="false">SUM($L719:$N719)</f>
        <v>631.15541142304</v>
      </c>
      <c r="P719" s="62" t="n">
        <v>116</v>
      </c>
      <c r="Q719" s="0" t="n">
        <f aca="false">P719*120</f>
        <v>13920</v>
      </c>
      <c r="R719" s="0" t="n">
        <v>17</v>
      </c>
      <c r="S719" s="0" t="n">
        <v>171</v>
      </c>
      <c r="T719" s="87" t="n">
        <f aca="false">((3.5 * R719 + 2.4 * S719 - 7) * 10)/1000</f>
        <v>4.629</v>
      </c>
      <c r="V719" s="0" t="n">
        <f aca="false">W719/8</f>
        <v>0.75</v>
      </c>
      <c r="W719" s="0" t="n">
        <v>6</v>
      </c>
      <c r="X719" s="91" t="n">
        <f aca="false">E719/50</f>
        <v>7.02247191011236</v>
      </c>
      <c r="Y719" s="0" t="n">
        <v>0.84</v>
      </c>
      <c r="Z719" s="86" t="n">
        <v>3.04347826086957</v>
      </c>
      <c r="AA719" s="0" t="n">
        <v>58</v>
      </c>
      <c r="AB719" s="0" t="n">
        <v>22</v>
      </c>
    </row>
    <row r="720" customFormat="false" ht="15" hidden="false" customHeight="false" outlineLevel="0" collapsed="false">
      <c r="A720" s="14" t="n">
        <v>718</v>
      </c>
      <c r="B720" s="86" t="n">
        <v>3.82608695652174</v>
      </c>
      <c r="D720" s="0" t="n">
        <v>88</v>
      </c>
      <c r="E720" s="91" t="n">
        <v>-2751.71982489055</v>
      </c>
      <c r="F720" s="0" t="n">
        <v>76731</v>
      </c>
      <c r="H720" s="0" t="n">
        <v>0.8</v>
      </c>
      <c r="I720" s="0" t="n">
        <v>49631</v>
      </c>
      <c r="J720" s="95" t="n">
        <f aca="false">(F720+E720*$G$3)*(H720) / I720</f>
        <v>-16.5051186549732</v>
      </c>
      <c r="K720" s="0" t="n">
        <f aca="false">E720/I720*1000</f>
        <v>-55.4435700447411</v>
      </c>
      <c r="L720" s="86" t="n">
        <v>472.776924272546</v>
      </c>
      <c r="M720" s="86" t="n">
        <v>0.645</v>
      </c>
      <c r="N720" s="0" t="n">
        <v>1893</v>
      </c>
      <c r="O720" s="87" t="n">
        <f aca="false">SUM($L720:$N720)</f>
        <v>2366.42192427255</v>
      </c>
      <c r="P720" s="62" t="n">
        <v>118</v>
      </c>
      <c r="Q720" s="0" t="n">
        <f aca="false">P720*120</f>
        <v>14160</v>
      </c>
      <c r="R720" s="0" t="n">
        <v>19</v>
      </c>
      <c r="S720" s="0" t="n">
        <v>168</v>
      </c>
      <c r="T720" s="87" t="n">
        <f aca="false">((3.5 * R720 + 2.4 * S720 - 7) * 10)/1000</f>
        <v>4.627</v>
      </c>
      <c r="V720" s="0" t="n">
        <f aca="false">W720/8</f>
        <v>0.6625</v>
      </c>
      <c r="W720" s="0" t="n">
        <v>5.3</v>
      </c>
      <c r="X720" s="91" t="n">
        <f aca="false">E720/50</f>
        <v>-55.0343964978109</v>
      </c>
      <c r="Y720" s="0" t="n">
        <v>1.139</v>
      </c>
      <c r="Z720" s="86" t="n">
        <v>3.82608695652174</v>
      </c>
      <c r="AA720" s="0" t="n">
        <v>60</v>
      </c>
      <c r="AB720" s="0" t="n">
        <v>18</v>
      </c>
    </row>
    <row r="721" customFormat="false" ht="15" hidden="false" customHeight="false" outlineLevel="0" collapsed="false">
      <c r="A721" s="14" t="n">
        <v>719</v>
      </c>
      <c r="B721" s="86" t="n">
        <v>4.23076923076923</v>
      </c>
      <c r="D721" s="0" t="n">
        <v>38</v>
      </c>
      <c r="E721" s="91" t="n">
        <v>26.1340815933537</v>
      </c>
      <c r="F721" s="0" t="n">
        <v>78538</v>
      </c>
      <c r="H721" s="0" t="n">
        <v>0.5</v>
      </c>
      <c r="I721" s="0" t="n">
        <v>48804</v>
      </c>
      <c r="J721" s="95" t="n">
        <f aca="false">(F721+E721*$G$3)*(H721) / I721</f>
        <v>0.911724783187254</v>
      </c>
      <c r="K721" s="0" t="n">
        <f aca="false">E721/I721*1000</f>
        <v>0.535490566210837</v>
      </c>
      <c r="L721" s="86" t="n">
        <v>250.556020527859</v>
      </c>
      <c r="M721" s="86" t="n">
        <v>0.645</v>
      </c>
      <c r="N721" s="0" t="n">
        <v>364</v>
      </c>
      <c r="O721" s="87" t="n">
        <f aca="false">SUM($L721:$N721)</f>
        <v>615.201020527859</v>
      </c>
      <c r="P721" s="62" t="n">
        <v>120</v>
      </c>
      <c r="Q721" s="0" t="n">
        <f aca="false">P721*120</f>
        <v>14400</v>
      </c>
      <c r="R721" s="0" t="n">
        <v>16</v>
      </c>
      <c r="S721" s="0" t="n">
        <v>179</v>
      </c>
      <c r="T721" s="87" t="n">
        <f aca="false">((3.5 * R721 + 2.4 * S721 - 7) * 10)/1000</f>
        <v>4.786</v>
      </c>
      <c r="V721" s="0" t="n">
        <f aca="false">W721/8</f>
        <v>0.7875</v>
      </c>
      <c r="W721" s="0" t="n">
        <v>6.3</v>
      </c>
      <c r="X721" s="91" t="n">
        <f aca="false">E721/50</f>
        <v>0.522681631867074</v>
      </c>
      <c r="Y721" s="0" t="n">
        <v>0.469</v>
      </c>
      <c r="Z721" s="86" t="n">
        <v>4.23076923076923</v>
      </c>
      <c r="AA721" s="0" t="n">
        <v>61</v>
      </c>
      <c r="AB721" s="0" t="n">
        <v>17</v>
      </c>
    </row>
    <row r="722" customFormat="false" ht="15" hidden="false" customHeight="false" outlineLevel="0" collapsed="false">
      <c r="A722" s="14" t="n">
        <v>720</v>
      </c>
      <c r="B722" s="86" t="n">
        <v>4.07142857142857</v>
      </c>
      <c r="D722" s="0" t="n">
        <v>15</v>
      </c>
      <c r="E722" s="91" t="n">
        <v>23.5804565176382</v>
      </c>
      <c r="F722" s="0" t="n">
        <v>82981</v>
      </c>
      <c r="H722" s="0" t="n">
        <v>0.6</v>
      </c>
      <c r="I722" s="0" t="n">
        <v>58556</v>
      </c>
      <c r="J722" s="95" t="n">
        <f aca="false">(F722+E722*$G$3)*(H722) / I722</f>
        <v>0.946921059570892</v>
      </c>
      <c r="K722" s="0" t="n">
        <f aca="false">E722/I722*1000</f>
        <v>0.402699236929404</v>
      </c>
      <c r="L722" s="86" t="n">
        <v>408.497648860632</v>
      </c>
      <c r="M722" s="86" t="n">
        <v>0.645</v>
      </c>
      <c r="N722" s="0" t="n">
        <v>485</v>
      </c>
      <c r="O722" s="87" t="n">
        <f aca="false">SUM($L722:$N722)</f>
        <v>894.142648860632</v>
      </c>
      <c r="P722" s="62" t="n">
        <v>117</v>
      </c>
      <c r="Q722" s="0" t="n">
        <f aca="false">P722*120</f>
        <v>14040</v>
      </c>
      <c r="R722" s="0" t="n">
        <v>17</v>
      </c>
      <c r="S722" s="0" t="n">
        <v>190</v>
      </c>
      <c r="T722" s="87" t="n">
        <f aca="false">((3.5 * R722 + 2.4 * S722 - 7) * 10)/1000</f>
        <v>5.085</v>
      </c>
      <c r="V722" s="0" t="n">
        <f aca="false">W722/8</f>
        <v>0.825</v>
      </c>
      <c r="W722" s="0" t="n">
        <v>6.6</v>
      </c>
      <c r="X722" s="91" t="n">
        <f aca="false">E722/50</f>
        <v>0.471609130352764</v>
      </c>
      <c r="Y722" s="0" t="n">
        <v>1.216</v>
      </c>
      <c r="Z722" s="86" t="n">
        <v>4.07142857142857</v>
      </c>
      <c r="AA722" s="0" t="n">
        <v>56</v>
      </c>
      <c r="AB722" s="0" t="n">
        <v>18</v>
      </c>
    </row>
    <row r="723" customFormat="false" ht="15" hidden="false" customHeight="false" outlineLevel="0" collapsed="false">
      <c r="A723" s="14" t="n">
        <v>721</v>
      </c>
      <c r="B723" s="86" t="n">
        <v>15.8666666666667</v>
      </c>
      <c r="D723" s="0" t="n">
        <v>68</v>
      </c>
      <c r="E723" s="91" t="n">
        <v>12.4734023039108</v>
      </c>
      <c r="F723" s="0" t="n">
        <v>84695</v>
      </c>
      <c r="H723" s="0" t="n">
        <v>0.7</v>
      </c>
      <c r="I723" s="0" t="n">
        <v>44028</v>
      </c>
      <c r="J723" s="95" t="n">
        <f aca="false">(F723+E723*$G$3)*(H723) / I723</f>
        <v>1.42588926694592</v>
      </c>
      <c r="K723" s="0" t="n">
        <f aca="false">E723/I723*1000</f>
        <v>0.283306130278704</v>
      </c>
      <c r="L723" s="86" t="n">
        <v>252.367507791004</v>
      </c>
      <c r="M723" s="86" t="n">
        <v>0.645</v>
      </c>
      <c r="N723" s="0" t="n">
        <v>95</v>
      </c>
      <c r="O723" s="87" t="n">
        <f aca="false">SUM($L723:$N723)</f>
        <v>348.012507791004</v>
      </c>
      <c r="P723" s="62" t="n">
        <v>116</v>
      </c>
      <c r="Q723" s="0" t="n">
        <f aca="false">P723*120</f>
        <v>13920</v>
      </c>
      <c r="R723" s="0" t="n">
        <v>16</v>
      </c>
      <c r="S723" s="0" t="n">
        <v>161</v>
      </c>
      <c r="T723" s="87" t="n">
        <f aca="false">((3.5 * R723 + 2.4 * S723 - 7) * 10)/1000</f>
        <v>4.354</v>
      </c>
      <c r="V723" s="0" t="n">
        <f aca="false">W723/8</f>
        <v>0.5125</v>
      </c>
      <c r="W723" s="0" t="n">
        <v>4.1</v>
      </c>
      <c r="X723" s="91" t="n">
        <f aca="false">E723/50</f>
        <v>0.249468046078216</v>
      </c>
      <c r="Y723" s="0" t="n">
        <v>0.605</v>
      </c>
      <c r="Z723" s="86" t="n">
        <v>15.8666666666667</v>
      </c>
      <c r="AA723" s="0" t="n">
        <v>40</v>
      </c>
      <c r="AB723" s="0" t="n">
        <v>21</v>
      </c>
    </row>
    <row r="724" customFormat="false" ht="15" hidden="false" customHeight="false" outlineLevel="0" collapsed="false">
      <c r="A724" s="14" t="n">
        <v>722</v>
      </c>
      <c r="B724" s="86" t="n">
        <v>10.5714285714286</v>
      </c>
      <c r="D724" s="0" t="n">
        <v>72</v>
      </c>
      <c r="E724" s="91" t="n">
        <v>26.6579781404579</v>
      </c>
      <c r="F724" s="0" t="n">
        <v>76787</v>
      </c>
      <c r="H724" s="0" t="n">
        <v>0.6</v>
      </c>
      <c r="I724" s="0" t="n">
        <v>48300</v>
      </c>
      <c r="J724" s="95" t="n">
        <f aca="false">(F724+E724*$G$3)*(H724) / I724</f>
        <v>1.08633777957992</v>
      </c>
      <c r="K724" s="0" t="n">
        <f aca="false">E724/I724*1000</f>
        <v>0.551925013259998</v>
      </c>
      <c r="L724" s="86" t="n">
        <v>295.085664547557</v>
      </c>
      <c r="M724" s="86" t="n">
        <v>0.645</v>
      </c>
      <c r="N724" s="0" t="n">
        <v>90</v>
      </c>
      <c r="O724" s="87" t="n">
        <f aca="false">SUM($L724:$N724)</f>
        <v>385.730664547557</v>
      </c>
      <c r="P724" s="62" t="n">
        <v>124</v>
      </c>
      <c r="Q724" s="0" t="n">
        <f aca="false">P724*120</f>
        <v>14880</v>
      </c>
      <c r="R724" s="0" t="n">
        <v>18</v>
      </c>
      <c r="S724" s="0" t="n">
        <v>189</v>
      </c>
      <c r="T724" s="87" t="n">
        <f aca="false">((3.5 * R724 + 2.4 * S724 - 7) * 10)/1000</f>
        <v>5.096</v>
      </c>
      <c r="V724" s="0" t="n">
        <f aca="false">W724/8</f>
        <v>0.4875</v>
      </c>
      <c r="W724" s="0" t="n">
        <v>3.9</v>
      </c>
      <c r="X724" s="91" t="n">
        <f aca="false">E724/50</f>
        <v>0.533159562809158</v>
      </c>
      <c r="Y724" s="0" t="n">
        <v>0.732</v>
      </c>
      <c r="Z724" s="86" t="n">
        <v>10.5714285714286</v>
      </c>
      <c r="AA724" s="0" t="n">
        <v>59</v>
      </c>
      <c r="AB724" s="0" t="n">
        <v>18</v>
      </c>
    </row>
    <row r="725" customFormat="false" ht="15" hidden="false" customHeight="false" outlineLevel="0" collapsed="false">
      <c r="A725" s="14" t="n">
        <v>723</v>
      </c>
      <c r="B725" s="86" t="n">
        <v>4.78260869565218</v>
      </c>
      <c r="D725" s="0" t="n">
        <v>42</v>
      </c>
      <c r="E725" s="91" t="n">
        <v>31.9897632757518</v>
      </c>
      <c r="F725" s="0" t="n">
        <v>75213</v>
      </c>
      <c r="H725" s="0" t="n">
        <v>0.5</v>
      </c>
      <c r="I725" s="0" t="n">
        <v>53816</v>
      </c>
      <c r="J725" s="95" t="n">
        <f aca="false">(F725+E725*$G$3)*(H725) / I725</f>
        <v>0.817683452043079</v>
      </c>
      <c r="K725" s="0" t="n">
        <f aca="false">E725/I725*1000</f>
        <v>0.594428483643373</v>
      </c>
      <c r="L725" s="86" t="n">
        <v>1351.69235828877</v>
      </c>
      <c r="M725" s="86" t="n">
        <v>0.645</v>
      </c>
      <c r="N725" s="0" t="n">
        <v>1893</v>
      </c>
      <c r="O725" s="87" t="n">
        <f aca="false">SUM($L725:$N725)</f>
        <v>3245.33735828877</v>
      </c>
      <c r="P725" s="62" t="n">
        <v>118</v>
      </c>
      <c r="Q725" s="0" t="n">
        <f aca="false">P725*120</f>
        <v>14160</v>
      </c>
      <c r="R725" s="0" t="n">
        <v>21</v>
      </c>
      <c r="S725" s="0" t="n">
        <v>191</v>
      </c>
      <c r="T725" s="87" t="n">
        <f aca="false">((3.5 * R725 + 2.4 * S725 - 7) * 10)/1000</f>
        <v>5.249</v>
      </c>
      <c r="V725" s="0" t="n">
        <f aca="false">W725/8</f>
        <v>0.4375</v>
      </c>
      <c r="W725" s="0" t="n">
        <v>3.5</v>
      </c>
      <c r="X725" s="91" t="n">
        <f aca="false">E725/50</f>
        <v>0.639795265515035</v>
      </c>
      <c r="Y725" s="0" t="n">
        <v>0.637</v>
      </c>
      <c r="Z725" s="86" t="n">
        <v>4.78260869565218</v>
      </c>
      <c r="AA725" s="0" t="n">
        <v>44</v>
      </c>
      <c r="AB725" s="0" t="n">
        <v>18</v>
      </c>
    </row>
    <row r="726" customFormat="false" ht="15" hidden="false" customHeight="false" outlineLevel="0" collapsed="false">
      <c r="A726" s="14" t="n">
        <v>724</v>
      </c>
      <c r="B726" s="86" t="n">
        <v>9.46153846153846</v>
      </c>
      <c r="D726" s="0" t="n">
        <v>27</v>
      </c>
      <c r="E726" s="91" t="n">
        <v>8.65995253063058</v>
      </c>
      <c r="F726" s="0" t="n">
        <v>83599</v>
      </c>
      <c r="H726" s="0" t="n">
        <v>0.6</v>
      </c>
      <c r="I726" s="0" t="n">
        <v>46900</v>
      </c>
      <c r="J726" s="95" t="n">
        <f aca="false">(F726+E726*$G$3)*(H726) / I726</f>
        <v>1.11381212382412</v>
      </c>
      <c r="K726" s="0" t="n">
        <f aca="false">E726/I726*1000</f>
        <v>0.184647175493189</v>
      </c>
      <c r="L726" s="86" t="n">
        <v>250.131041843813</v>
      </c>
      <c r="M726" s="86" t="n">
        <v>0.645</v>
      </c>
      <c r="N726" s="0" t="n">
        <v>1893</v>
      </c>
      <c r="O726" s="87" t="n">
        <f aca="false">SUM($L726:$N726)</f>
        <v>2143.77604184381</v>
      </c>
      <c r="P726" s="62" t="n">
        <v>115</v>
      </c>
      <c r="Q726" s="0" t="n">
        <f aca="false">P726*120</f>
        <v>13800</v>
      </c>
      <c r="R726" s="0" t="n">
        <v>20</v>
      </c>
      <c r="S726" s="0" t="n">
        <v>164</v>
      </c>
      <c r="T726" s="87" t="n">
        <f aca="false">((3.5 * R726 + 2.4 * S726 - 7) * 10)/1000</f>
        <v>4.566</v>
      </c>
      <c r="V726" s="0" t="n">
        <f aca="false">W726/8</f>
        <v>0.85</v>
      </c>
      <c r="W726" s="0" t="n">
        <v>6.8</v>
      </c>
      <c r="X726" s="91" t="n">
        <f aca="false">E726/50</f>
        <v>0.173199050612611</v>
      </c>
      <c r="Y726" s="0" t="n">
        <v>0.432</v>
      </c>
      <c r="Z726" s="86" t="n">
        <v>9.46153846153846</v>
      </c>
      <c r="AA726" s="0" t="n">
        <v>46</v>
      </c>
      <c r="AB726" s="0" t="n">
        <v>24</v>
      </c>
    </row>
    <row r="727" customFormat="false" ht="15" hidden="false" customHeight="false" outlineLevel="0" collapsed="false">
      <c r="A727" s="14" t="n">
        <v>725</v>
      </c>
      <c r="B727" s="86" t="n">
        <v>1.5</v>
      </c>
      <c r="D727" s="0" t="n">
        <v>25</v>
      </c>
      <c r="E727" s="91" t="n">
        <v>78.3208020050126</v>
      </c>
      <c r="F727" s="0" t="n">
        <v>83998</v>
      </c>
      <c r="H727" s="0" t="n">
        <v>0.5</v>
      </c>
      <c r="I727" s="0" t="n">
        <v>52632</v>
      </c>
      <c r="J727" s="95" t="n">
        <f aca="false">(F727+E727*$G$3)*(H727) / I727</f>
        <v>1.09559128288878</v>
      </c>
      <c r="K727" s="0" t="n">
        <f aca="false">E727/I727*1000</f>
        <v>1.48808333342857</v>
      </c>
      <c r="L727" s="86" t="n">
        <v>1151.99940385137</v>
      </c>
      <c r="M727" s="86" t="n">
        <v>0.645</v>
      </c>
      <c r="N727" s="0" t="n">
        <v>58</v>
      </c>
      <c r="O727" s="87" t="n">
        <f aca="false">SUM($L727:$N727)</f>
        <v>1210.64440385137</v>
      </c>
      <c r="P727" s="62" t="n">
        <v>118</v>
      </c>
      <c r="Q727" s="0" t="n">
        <f aca="false">P727*120</f>
        <v>14160</v>
      </c>
      <c r="R727" s="0" t="n">
        <v>16</v>
      </c>
      <c r="S727" s="0" t="n">
        <v>197</v>
      </c>
      <c r="T727" s="87" t="n">
        <f aca="false">((3.5 * R727 + 2.4 * S727 - 7) * 10)/1000</f>
        <v>5.218</v>
      </c>
      <c r="V727" s="0" t="n">
        <f aca="false">W727/8</f>
        <v>0.65</v>
      </c>
      <c r="W727" s="0" t="n">
        <v>5.2</v>
      </c>
      <c r="X727" s="91" t="n">
        <f aca="false">E727/50</f>
        <v>1.56641604010025</v>
      </c>
      <c r="Y727" s="0" t="n">
        <v>0.564</v>
      </c>
      <c r="Z727" s="86" t="n">
        <v>1.5</v>
      </c>
      <c r="AA727" s="0" t="n">
        <v>40</v>
      </c>
      <c r="AB727" s="0" t="n">
        <v>25</v>
      </c>
    </row>
    <row r="728" customFormat="false" ht="15" hidden="false" customHeight="false" outlineLevel="0" collapsed="false">
      <c r="A728" s="14" t="n">
        <v>726</v>
      </c>
      <c r="B728" s="86" t="n">
        <v>3.1304347826087</v>
      </c>
      <c r="D728" s="0" t="n">
        <v>48</v>
      </c>
      <c r="E728" s="91" t="n">
        <v>156.295789782163</v>
      </c>
      <c r="F728" s="0" t="n">
        <v>77459</v>
      </c>
      <c r="H728" s="0" t="n">
        <v>0.6</v>
      </c>
      <c r="I728" s="0" t="n">
        <v>54137</v>
      </c>
      <c r="J728" s="95" t="n">
        <f aca="false">(F728+E728*$G$3)*(H728) / I728</f>
        <v>1.55136763299996</v>
      </c>
      <c r="K728" s="0" t="n">
        <f aca="false">E728/I728*1000</f>
        <v>2.88704194510525</v>
      </c>
      <c r="L728" s="86" t="n">
        <v>913.388592450545</v>
      </c>
      <c r="M728" s="86" t="n">
        <v>0.645</v>
      </c>
      <c r="N728" s="0" t="n">
        <v>218</v>
      </c>
      <c r="O728" s="87" t="n">
        <f aca="false">SUM($L728:$N728)</f>
        <v>1132.03359245055</v>
      </c>
      <c r="P728" s="62" t="n">
        <v>120</v>
      </c>
      <c r="Q728" s="0" t="n">
        <f aca="false">P728*120</f>
        <v>14400</v>
      </c>
      <c r="R728" s="0" t="n">
        <v>18</v>
      </c>
      <c r="S728" s="0" t="n">
        <v>184</v>
      </c>
      <c r="T728" s="87" t="n">
        <f aca="false">((3.5 * R728 + 2.4 * S728 - 7) * 10)/1000</f>
        <v>4.976</v>
      </c>
      <c r="V728" s="0" t="n">
        <f aca="false">W728/8</f>
        <v>0.9625</v>
      </c>
      <c r="W728" s="0" t="n">
        <v>7.7</v>
      </c>
      <c r="X728" s="91" t="n">
        <f aca="false">E728/50</f>
        <v>3.12591579564326</v>
      </c>
      <c r="Y728" s="0" t="n">
        <v>0.847</v>
      </c>
      <c r="Z728" s="86" t="n">
        <v>3.1304347826087</v>
      </c>
      <c r="AA728" s="0" t="n">
        <v>42</v>
      </c>
      <c r="AB728" s="0" t="n">
        <v>15</v>
      </c>
    </row>
    <row r="729" customFormat="false" ht="15" hidden="false" customHeight="false" outlineLevel="0" collapsed="false">
      <c r="A729" s="14" t="n">
        <v>727</v>
      </c>
      <c r="B729" s="86" t="n">
        <v>3.39130434782609</v>
      </c>
      <c r="D729" s="0" t="n">
        <v>30</v>
      </c>
      <c r="E729" s="91" t="n">
        <v>51.9102990033223</v>
      </c>
      <c r="F729" s="0" t="n">
        <v>79397</v>
      </c>
      <c r="H729" s="0" t="n">
        <v>0.6</v>
      </c>
      <c r="I729" s="0" t="n">
        <v>42612</v>
      </c>
      <c r="J729" s="95" t="n">
        <f aca="false">(F729+E729*$G$3)*(H729) / I729</f>
        <v>1.41032272037917</v>
      </c>
      <c r="K729" s="0" t="n">
        <f aca="false">E729/I729*1000</f>
        <v>1.21820846248292</v>
      </c>
      <c r="L729" s="86" t="n">
        <v>1176.78838553833</v>
      </c>
      <c r="M729" s="86" t="n">
        <v>0.645</v>
      </c>
      <c r="N729" s="0" t="n">
        <v>234</v>
      </c>
      <c r="O729" s="87" t="n">
        <f aca="false">SUM($L729:$N729)</f>
        <v>1411.43338553833</v>
      </c>
      <c r="P729" s="62" t="n">
        <v>114</v>
      </c>
      <c r="Q729" s="0" t="n">
        <f aca="false">P729*120</f>
        <v>13680</v>
      </c>
      <c r="R729" s="0" t="n">
        <v>18</v>
      </c>
      <c r="S729" s="0" t="n">
        <v>165</v>
      </c>
      <c r="T729" s="87" t="n">
        <f aca="false">((3.5 * R729 + 2.4 * S729 - 7) * 10)/1000</f>
        <v>4.52</v>
      </c>
      <c r="V729" s="0" t="n">
        <f aca="false">W729/8</f>
        <v>0.475</v>
      </c>
      <c r="W729" s="0" t="n">
        <v>3.8</v>
      </c>
      <c r="X729" s="91" t="n">
        <f aca="false">E729/50</f>
        <v>1.03820598006645</v>
      </c>
      <c r="Y729" s="0" t="n">
        <v>0.612</v>
      </c>
      <c r="Z729" s="86" t="n">
        <v>3.39130434782609</v>
      </c>
      <c r="AA729" s="0" t="n">
        <v>41</v>
      </c>
      <c r="AB729" s="0" t="n">
        <v>25</v>
      </c>
    </row>
    <row r="730" customFormat="false" ht="15" hidden="false" customHeight="false" outlineLevel="0" collapsed="false">
      <c r="A730" s="14" t="n">
        <v>728</v>
      </c>
      <c r="B730" s="86" t="n">
        <v>4.5</v>
      </c>
      <c r="D730" s="0" t="n">
        <v>47</v>
      </c>
      <c r="E730" s="91" t="n">
        <v>70.871722182849</v>
      </c>
      <c r="F730" s="0" t="n">
        <v>82203</v>
      </c>
      <c r="H730" s="0" t="n">
        <v>0.6</v>
      </c>
      <c r="I730" s="0" t="n">
        <v>53821</v>
      </c>
      <c r="J730" s="95" t="n">
        <f aca="false">(F730+E730*$G$3)*(H730) / I730</f>
        <v>1.23243740034343</v>
      </c>
      <c r="K730" s="0" t="n">
        <f aca="false">E730/I730*1000</f>
        <v>1.31680426195814</v>
      </c>
      <c r="L730" s="86" t="n">
        <v>184.901564860427</v>
      </c>
      <c r="M730" s="86" t="n">
        <v>0.645</v>
      </c>
      <c r="N730" s="0" t="n">
        <v>371</v>
      </c>
      <c r="O730" s="87" t="n">
        <f aca="false">SUM($L730:$N730)</f>
        <v>556.546564860427</v>
      </c>
      <c r="P730" s="62" t="n">
        <v>125</v>
      </c>
      <c r="Q730" s="0" t="n">
        <f aca="false">P730*120</f>
        <v>15000</v>
      </c>
      <c r="R730" s="0" t="n">
        <v>20</v>
      </c>
      <c r="S730" s="0" t="n">
        <v>176</v>
      </c>
      <c r="T730" s="87" t="n">
        <f aca="false">((3.5 * R730 + 2.4 * S730 - 7) * 10)/1000</f>
        <v>4.854</v>
      </c>
      <c r="V730" s="0" t="n">
        <f aca="false">W730/8</f>
        <v>0.975</v>
      </c>
      <c r="W730" s="0" t="n">
        <v>7.8</v>
      </c>
      <c r="X730" s="91" t="n">
        <f aca="false">E730/50</f>
        <v>1.41743444365698</v>
      </c>
      <c r="Y730" s="0" t="n">
        <v>1.001</v>
      </c>
      <c r="Z730" s="86" t="n">
        <v>4.5</v>
      </c>
      <c r="AA730" s="0" t="n">
        <v>53</v>
      </c>
      <c r="AB730" s="0" t="n">
        <v>18</v>
      </c>
    </row>
    <row r="731" customFormat="false" ht="15" hidden="false" customHeight="false" outlineLevel="0" collapsed="false">
      <c r="A731" s="14" t="n">
        <v>729</v>
      </c>
      <c r="B731" s="86" t="n">
        <v>8.07692307692308</v>
      </c>
      <c r="D731" s="0" t="n">
        <v>82</v>
      </c>
      <c r="E731" s="91" t="n">
        <v>29.1406355501539</v>
      </c>
      <c r="F731" s="0" t="n">
        <v>83541</v>
      </c>
      <c r="H731" s="0" t="n">
        <v>0.5</v>
      </c>
      <c r="I731" s="0" t="n">
        <v>44291</v>
      </c>
      <c r="J731" s="95" t="n">
        <f aca="false">(F731+E731*$G$3)*(H731) / I731</f>
        <v>1.07467944074486</v>
      </c>
      <c r="K731" s="0" t="n">
        <f aca="false">E731/I731*1000</f>
        <v>0.657935823308435</v>
      </c>
      <c r="L731" s="86" t="n">
        <v>951.538579302587</v>
      </c>
      <c r="M731" s="86" t="n">
        <v>0.645</v>
      </c>
      <c r="N731" s="0" t="n">
        <v>274</v>
      </c>
      <c r="O731" s="87" t="n">
        <f aca="false">SUM($L731:$N731)</f>
        <v>1226.18357930259</v>
      </c>
      <c r="P731" s="62" t="n">
        <v>122</v>
      </c>
      <c r="Q731" s="0" t="n">
        <f aca="false">P731*120</f>
        <v>14640</v>
      </c>
      <c r="R731" s="0" t="n">
        <v>17</v>
      </c>
      <c r="S731" s="0" t="n">
        <v>172</v>
      </c>
      <c r="T731" s="87" t="n">
        <f aca="false">((3.5 * R731 + 2.4 * S731 - 7) * 10)/1000</f>
        <v>4.653</v>
      </c>
      <c r="V731" s="0" t="n">
        <f aca="false">W731/8</f>
        <v>0.4375</v>
      </c>
      <c r="W731" s="0" t="n">
        <v>3.5</v>
      </c>
      <c r="X731" s="91" t="n">
        <f aca="false">E731/50</f>
        <v>0.582812711003077</v>
      </c>
      <c r="Y731" s="0" t="n">
        <v>0.726</v>
      </c>
      <c r="Z731" s="86" t="n">
        <v>8.07692307692308</v>
      </c>
      <c r="AA731" s="0" t="n">
        <v>46</v>
      </c>
      <c r="AB731" s="0" t="n">
        <v>15</v>
      </c>
    </row>
    <row r="732" customFormat="false" ht="15" hidden="false" customHeight="false" outlineLevel="0" collapsed="false">
      <c r="A732" s="14" t="n">
        <v>730</v>
      </c>
      <c r="B732" s="86" t="n">
        <v>6.19230769230769</v>
      </c>
      <c r="D732" s="0" t="n">
        <v>51</v>
      </c>
      <c r="E732" s="91" t="n">
        <v>39.9467376830892</v>
      </c>
      <c r="F732" s="0" t="n">
        <v>76404</v>
      </c>
      <c r="H732" s="0" t="n">
        <v>0.7</v>
      </c>
      <c r="I732" s="0" t="n">
        <v>60143</v>
      </c>
      <c r="J732" s="95" t="n">
        <f aca="false">(F732+E732*$G$3)*(H732) / I732</f>
        <v>1.07523546466363</v>
      </c>
      <c r="K732" s="0" t="n">
        <f aca="false">E732/I732*1000</f>
        <v>0.664195961011077</v>
      </c>
      <c r="L732" s="86" t="n">
        <v>627.70221599239</v>
      </c>
      <c r="M732" s="86" t="n">
        <v>0.645</v>
      </c>
      <c r="N732" s="0" t="n">
        <v>76</v>
      </c>
      <c r="O732" s="87" t="n">
        <f aca="false">SUM($L732:$N732)</f>
        <v>704.34721599239</v>
      </c>
      <c r="P732" s="62" t="n">
        <v>119</v>
      </c>
      <c r="Q732" s="0" t="n">
        <f aca="false">P732*120</f>
        <v>14280</v>
      </c>
      <c r="R732" s="0" t="n">
        <v>19</v>
      </c>
      <c r="S732" s="0" t="n">
        <v>186</v>
      </c>
      <c r="T732" s="87" t="n">
        <f aca="false">((3.5 * R732 + 2.4 * S732 - 7) * 10)/1000</f>
        <v>5.059</v>
      </c>
      <c r="V732" s="0" t="n">
        <f aca="false">W732/8</f>
        <v>0.5625</v>
      </c>
      <c r="W732" s="0" t="n">
        <v>4.5</v>
      </c>
      <c r="X732" s="91" t="n">
        <f aca="false">E732/50</f>
        <v>0.798934753661785</v>
      </c>
      <c r="Y732" s="0" t="n">
        <v>0.798</v>
      </c>
      <c r="Z732" s="86" t="n">
        <v>6.19230769230769</v>
      </c>
      <c r="AA732" s="0" t="n">
        <v>48</v>
      </c>
      <c r="AB732" s="0" t="n">
        <v>24</v>
      </c>
    </row>
    <row r="733" customFormat="false" ht="15" hidden="false" customHeight="false" outlineLevel="0" collapsed="false">
      <c r="A733" s="14" t="n">
        <v>731</v>
      </c>
      <c r="B733" s="86" t="n">
        <v>18.2068965517241</v>
      </c>
      <c r="D733" s="0" t="n">
        <v>43</v>
      </c>
      <c r="E733" s="91" t="n">
        <v>8.01425418977754</v>
      </c>
      <c r="F733" s="0" t="n">
        <v>84605</v>
      </c>
      <c r="H733" s="0" t="n">
        <v>0.8</v>
      </c>
      <c r="I733" s="0" t="n">
        <v>41500</v>
      </c>
      <c r="J733" s="95" t="n">
        <f aca="false">(F733+E733*$G$3)*(H733) / I733</f>
        <v>1.69273641784889</v>
      </c>
      <c r="K733" s="0" t="n">
        <f aca="false">E733/I733*1000</f>
        <v>0.19311455878982</v>
      </c>
      <c r="L733" s="86" t="n">
        <v>231.556367690566</v>
      </c>
      <c r="M733" s="86" t="n">
        <v>0.645</v>
      </c>
      <c r="N733" s="0" t="n">
        <v>60</v>
      </c>
      <c r="O733" s="87" t="n">
        <f aca="false">SUM($L733:$N733)</f>
        <v>292.201367690566</v>
      </c>
      <c r="P733" s="62" t="n">
        <v>113</v>
      </c>
      <c r="Q733" s="0" t="n">
        <f aca="false">P733*120</f>
        <v>13560</v>
      </c>
      <c r="R733" s="0" t="n">
        <v>19</v>
      </c>
      <c r="S733" s="0" t="n">
        <v>187</v>
      </c>
      <c r="T733" s="87" t="n">
        <f aca="false">((3.5 * R733 + 2.4 * S733 - 7) * 10)/1000</f>
        <v>5.083</v>
      </c>
      <c r="V733" s="0" t="n">
        <f aca="false">W733/8</f>
        <v>0.9375</v>
      </c>
      <c r="W733" s="0" t="n">
        <v>7.5</v>
      </c>
      <c r="X733" s="91" t="n">
        <f aca="false">E733/50</f>
        <v>0.160285083795551</v>
      </c>
      <c r="Y733" s="0" t="n">
        <v>0.768</v>
      </c>
      <c r="Z733" s="86" t="n">
        <v>18.2068965517241</v>
      </c>
      <c r="AA733" s="0" t="n">
        <v>51</v>
      </c>
      <c r="AB733" s="0" t="n">
        <v>15</v>
      </c>
    </row>
    <row r="734" customFormat="false" ht="15" hidden="false" customHeight="false" outlineLevel="0" collapsed="false">
      <c r="A734" s="14" t="n">
        <v>732</v>
      </c>
      <c r="B734" s="86" t="n">
        <v>5.47826086956522</v>
      </c>
      <c r="D734" s="0" t="n">
        <v>58</v>
      </c>
      <c r="E734" s="91" t="n">
        <v>57.5054531033115</v>
      </c>
      <c r="F734" s="0" t="n">
        <v>77278</v>
      </c>
      <c r="H734" s="0" t="n">
        <v>0.6</v>
      </c>
      <c r="I734" s="0" t="n">
        <v>59426</v>
      </c>
      <c r="J734" s="95" t="n">
        <f aca="false">(F734+E734*$G$3)*(H734) / I734</f>
        <v>1.01248794710724</v>
      </c>
      <c r="K734" s="0" t="n">
        <f aca="false">E734/I734*1000</f>
        <v>0.96768170671611</v>
      </c>
      <c r="L734" s="86" t="n">
        <v>672.240456125477</v>
      </c>
      <c r="M734" s="86" t="n">
        <v>0.645</v>
      </c>
      <c r="N734" s="0" t="n">
        <v>74</v>
      </c>
      <c r="O734" s="87" t="n">
        <f aca="false">SUM($L734:$N734)</f>
        <v>746.885456125477</v>
      </c>
      <c r="P734" s="62" t="n">
        <v>122</v>
      </c>
      <c r="Q734" s="0" t="n">
        <f aca="false">P734*120</f>
        <v>14640</v>
      </c>
      <c r="R734" s="0" t="n">
        <v>20</v>
      </c>
      <c r="S734" s="0" t="n">
        <v>160</v>
      </c>
      <c r="T734" s="87" t="n">
        <f aca="false">((3.5 * R734 + 2.4 * S734 - 7) * 10)/1000</f>
        <v>4.47</v>
      </c>
      <c r="V734" s="0" t="n">
        <f aca="false">W734/8</f>
        <v>0.8375</v>
      </c>
      <c r="W734" s="0" t="n">
        <v>6.7</v>
      </c>
      <c r="X734" s="91" t="n">
        <f aca="false">E734/50</f>
        <v>1.15010906206623</v>
      </c>
      <c r="Y734" s="0" t="n">
        <v>0.87</v>
      </c>
      <c r="Z734" s="86" t="n">
        <v>5.47826086956522</v>
      </c>
      <c r="AA734" s="0" t="n">
        <v>63</v>
      </c>
      <c r="AB734" s="0" t="n">
        <v>20</v>
      </c>
    </row>
    <row r="735" customFormat="false" ht="15" hidden="false" customHeight="false" outlineLevel="0" collapsed="false">
      <c r="A735" s="14" t="n">
        <v>733</v>
      </c>
      <c r="B735" s="86" t="n">
        <v>1.66666666666667</v>
      </c>
      <c r="D735" s="0" t="n">
        <v>-16</v>
      </c>
      <c r="E735" s="91" t="n">
        <v>106.199389353511</v>
      </c>
      <c r="F735" s="0" t="n">
        <v>78314</v>
      </c>
      <c r="H735" s="0" t="n">
        <v>0.5</v>
      </c>
      <c r="I735" s="0" t="n">
        <v>53656</v>
      </c>
      <c r="J735" s="95" t="n">
        <f aca="false">(F735+E735*$G$3)*(H735) / I735</f>
        <v>1.12563139016517</v>
      </c>
      <c r="K735" s="0" t="n">
        <f aca="false">E735/I735*1000</f>
        <v>1.97926400315922</v>
      </c>
      <c r="L735" s="86" t="n">
        <v>2119.88801878613</v>
      </c>
      <c r="M735" s="86" t="n">
        <v>0.645</v>
      </c>
      <c r="N735" s="0" t="n">
        <v>90</v>
      </c>
      <c r="O735" s="87" t="n">
        <f aca="false">SUM($L735:$N735)</f>
        <v>2210.53301878613</v>
      </c>
      <c r="P735" s="62" t="n">
        <v>116</v>
      </c>
      <c r="Q735" s="0" t="n">
        <f aca="false">P735*120</f>
        <v>13920</v>
      </c>
      <c r="R735" s="0" t="n">
        <v>18</v>
      </c>
      <c r="S735" s="0" t="n">
        <v>161</v>
      </c>
      <c r="T735" s="87" t="n">
        <f aca="false">((3.5 * R735 + 2.4 * S735 - 7) * 10)/1000</f>
        <v>4.424</v>
      </c>
      <c r="V735" s="0" t="n">
        <f aca="false">W735/8</f>
        <v>0.7375</v>
      </c>
      <c r="W735" s="0" t="n">
        <v>5.9</v>
      </c>
      <c r="X735" s="91" t="n">
        <f aca="false">E735/50</f>
        <v>2.12398778707023</v>
      </c>
      <c r="Y735" s="0" t="n">
        <v>0.986</v>
      </c>
      <c r="Z735" s="86" t="n">
        <v>1.66666666666667</v>
      </c>
      <c r="AA735" s="0" t="n">
        <v>43</v>
      </c>
      <c r="AB735" s="0" t="n">
        <v>20</v>
      </c>
    </row>
    <row r="736" customFormat="false" ht="15" hidden="false" customHeight="false" outlineLevel="0" collapsed="false">
      <c r="A736" s="14" t="n">
        <v>734</v>
      </c>
      <c r="B736" s="86" t="n">
        <v>19.0344827586207</v>
      </c>
      <c r="D736" s="0" t="n">
        <v>57</v>
      </c>
      <c r="E736" s="91" t="n">
        <v>10.1106853980417</v>
      </c>
      <c r="F736" s="0" t="n">
        <v>77520</v>
      </c>
      <c r="H736" s="0" t="n">
        <v>0.8</v>
      </c>
      <c r="I736" s="0" t="n">
        <v>63737</v>
      </c>
      <c r="J736" s="95" t="n">
        <f aca="false">(F736+E736*$G$3)*(H736) / I736</f>
        <v>1.02376044255885</v>
      </c>
      <c r="K736" s="0" t="n">
        <f aca="false">E736/I736*1000</f>
        <v>0.158631334986612</v>
      </c>
      <c r="L736" s="86" t="n">
        <v>1251.14520859795</v>
      </c>
      <c r="M736" s="86" t="n">
        <v>0.645</v>
      </c>
      <c r="N736" s="0" t="n">
        <v>1893</v>
      </c>
      <c r="O736" s="87" t="n">
        <f aca="false">SUM($L736:$N736)</f>
        <v>3144.79020859795</v>
      </c>
      <c r="P736" s="62" t="n">
        <v>123</v>
      </c>
      <c r="Q736" s="0" t="n">
        <f aca="false">P736*120</f>
        <v>14760</v>
      </c>
      <c r="R736" s="0" t="n">
        <v>20</v>
      </c>
      <c r="S736" s="0" t="n">
        <v>176</v>
      </c>
      <c r="T736" s="87" t="n">
        <f aca="false">((3.5 * R736 + 2.4 * S736 - 7) * 10)/1000</f>
        <v>4.854</v>
      </c>
      <c r="V736" s="0" t="n">
        <f aca="false">W736/8</f>
        <v>0.55</v>
      </c>
      <c r="W736" s="0" t="n">
        <v>4.4</v>
      </c>
      <c r="X736" s="91" t="n">
        <f aca="false">E736/50</f>
        <v>0.202213707960834</v>
      </c>
      <c r="Y736" s="0" t="n">
        <v>0.636</v>
      </c>
      <c r="Z736" s="86" t="n">
        <v>19.0344827586207</v>
      </c>
      <c r="AA736" s="0" t="n">
        <v>59</v>
      </c>
      <c r="AB736" s="0" t="n">
        <v>15</v>
      </c>
    </row>
    <row r="737" customFormat="false" ht="15" hidden="false" customHeight="false" outlineLevel="0" collapsed="false">
      <c r="A737" s="14" t="n">
        <v>735</v>
      </c>
      <c r="B737" s="86" t="n">
        <v>11.5</v>
      </c>
      <c r="D737" s="0" t="n">
        <v>77</v>
      </c>
      <c r="E737" s="91" t="n">
        <v>23.2766230154412</v>
      </c>
      <c r="F737" s="0" t="n">
        <v>81431</v>
      </c>
      <c r="H737" s="0" t="n">
        <v>0.6</v>
      </c>
      <c r="I737" s="0" t="n">
        <v>62103</v>
      </c>
      <c r="J737" s="95" t="n">
        <f aca="false">(F737+E737*$G$3)*(H737) / I737</f>
        <v>0.876688558100348</v>
      </c>
      <c r="K737" s="0" t="n">
        <f aca="false">E737/I737*1000</f>
        <v>0.374806740663755</v>
      </c>
      <c r="L737" s="86" t="n">
        <v>132.157917472804</v>
      </c>
      <c r="M737" s="86" t="n">
        <v>0.645</v>
      </c>
      <c r="N737" s="0" t="n">
        <v>1893</v>
      </c>
      <c r="O737" s="87" t="n">
        <f aca="false">SUM($L737:$N737)</f>
        <v>2025.8029174728</v>
      </c>
      <c r="P737" s="62" t="n">
        <v>124</v>
      </c>
      <c r="Q737" s="0" t="n">
        <f aca="false">P737*120</f>
        <v>14880</v>
      </c>
      <c r="R737" s="0" t="n">
        <v>19</v>
      </c>
      <c r="S737" s="0" t="n">
        <v>198</v>
      </c>
      <c r="T737" s="87" t="n">
        <f aca="false">((3.5 * R737 + 2.4 * S737 - 7) * 10)/1000</f>
        <v>5.347</v>
      </c>
      <c r="V737" s="0" t="n">
        <f aca="false">W737/8</f>
        <v>0.575</v>
      </c>
      <c r="W737" s="0" t="n">
        <v>4.6</v>
      </c>
      <c r="X737" s="91" t="n">
        <f aca="false">E737/50</f>
        <v>0.465532460308823</v>
      </c>
      <c r="Y737" s="0" t="n">
        <v>0.516</v>
      </c>
      <c r="Z737" s="86" t="n">
        <v>11.5</v>
      </c>
      <c r="AA737" s="0" t="n">
        <v>63</v>
      </c>
      <c r="AB737" s="0" t="n">
        <v>20</v>
      </c>
    </row>
    <row r="738" customFormat="false" ht="15" hidden="false" customHeight="false" outlineLevel="0" collapsed="false">
      <c r="A738" s="14" t="n">
        <v>736</v>
      </c>
      <c r="B738" s="86" t="n">
        <v>5</v>
      </c>
      <c r="D738" s="0" t="n">
        <v>82</v>
      </c>
      <c r="E738" s="91" t="n">
        <v>69.4303325882273</v>
      </c>
      <c r="F738" s="0" t="n">
        <v>81496</v>
      </c>
      <c r="H738" s="0" t="n">
        <v>0.5</v>
      </c>
      <c r="I738" s="0" t="n">
        <v>60236</v>
      </c>
      <c r="J738" s="95" t="n">
        <f aca="false">(F738+E738*$G$3)*(H738) / I738</f>
        <v>0.907000241012774</v>
      </c>
      <c r="K738" s="0" t="n">
        <f aca="false">E738/I738*1000</f>
        <v>1.15263849837684</v>
      </c>
      <c r="L738" s="86" t="n">
        <v>563.249659603246</v>
      </c>
      <c r="M738" s="86" t="n">
        <v>0.645</v>
      </c>
      <c r="N738" s="0" t="n">
        <v>451</v>
      </c>
      <c r="O738" s="87" t="n">
        <f aca="false">SUM($L738:$N738)</f>
        <v>1014.89465960325</v>
      </c>
      <c r="P738" s="62" t="n">
        <v>120</v>
      </c>
      <c r="Q738" s="0" t="n">
        <f aca="false">P738*120</f>
        <v>14400</v>
      </c>
      <c r="R738" s="0" t="n">
        <v>22</v>
      </c>
      <c r="S738" s="0" t="n">
        <v>189</v>
      </c>
      <c r="T738" s="87" t="n">
        <f aca="false">((3.5 * R738 + 2.4 * S738 - 7) * 10)/1000</f>
        <v>5.236</v>
      </c>
      <c r="V738" s="0" t="n">
        <f aca="false">W738/8</f>
        <v>0.625</v>
      </c>
      <c r="W738" s="0" t="n">
        <v>5</v>
      </c>
      <c r="X738" s="91" t="n">
        <f aca="false">E738/50</f>
        <v>1.38860665176455</v>
      </c>
      <c r="Y738" s="0" t="n">
        <v>0.594</v>
      </c>
      <c r="Z738" s="86" t="n">
        <v>5</v>
      </c>
      <c r="AA738" s="0" t="n">
        <v>60</v>
      </c>
      <c r="AB738" s="0" t="n">
        <v>21</v>
      </c>
    </row>
    <row r="739" customFormat="false" ht="15" hidden="false" customHeight="false" outlineLevel="0" collapsed="false">
      <c r="A739" s="14" t="n">
        <v>737</v>
      </c>
      <c r="B739" s="86" t="n">
        <v>2.77777777777778</v>
      </c>
      <c r="D739" s="0" t="n">
        <v>33</v>
      </c>
      <c r="E739" s="91" t="n">
        <v>96.8992248062016</v>
      </c>
      <c r="F739" s="0" t="n">
        <v>79996</v>
      </c>
      <c r="H739" s="0" t="n">
        <v>0.5</v>
      </c>
      <c r="I739" s="0" t="n">
        <v>55926</v>
      </c>
      <c r="J739" s="95" t="n">
        <f aca="false">(F739+E739*$G$3)*(H739) / I739</f>
        <v>1.0617216493445</v>
      </c>
      <c r="K739" s="0" t="n">
        <f aca="false">E739/I739*1000</f>
        <v>1.73263285066341</v>
      </c>
      <c r="L739" s="86" t="n">
        <v>938.320082041932</v>
      </c>
      <c r="M739" s="86" t="n">
        <v>0.645</v>
      </c>
      <c r="N739" s="0" t="n">
        <v>97</v>
      </c>
      <c r="O739" s="87" t="n">
        <f aca="false">SUM($L739:$N739)</f>
        <v>1035.96508204193</v>
      </c>
      <c r="P739" s="62" t="n">
        <v>119</v>
      </c>
      <c r="Q739" s="0" t="n">
        <f aca="false">P739*120</f>
        <v>14280</v>
      </c>
      <c r="R739" s="0" t="n">
        <v>17</v>
      </c>
      <c r="S739" s="0" t="n">
        <v>198</v>
      </c>
      <c r="T739" s="87" t="n">
        <f aca="false">((3.5 * R739 + 2.4 * S739 - 7) * 10)/1000</f>
        <v>5.277</v>
      </c>
      <c r="V739" s="0" t="n">
        <f aca="false">W739/8</f>
        <v>0.625</v>
      </c>
      <c r="W739" s="0" t="n">
        <v>5</v>
      </c>
      <c r="X739" s="91" t="n">
        <f aca="false">E739/50</f>
        <v>1.93798449612403</v>
      </c>
      <c r="Y739" s="0" t="n">
        <v>1.156</v>
      </c>
      <c r="Z739" s="86" t="n">
        <v>2.77777777777778</v>
      </c>
      <c r="AA739" s="0" t="n">
        <v>62</v>
      </c>
      <c r="AB739" s="0" t="n">
        <v>15</v>
      </c>
    </row>
    <row r="740" customFormat="false" ht="15" hidden="false" customHeight="false" outlineLevel="0" collapsed="false">
      <c r="A740" s="14" t="n">
        <v>738</v>
      </c>
      <c r="B740" s="86" t="n">
        <v>8.65384615384615</v>
      </c>
      <c r="D740" s="0" t="n">
        <v>29</v>
      </c>
      <c r="E740" s="91" t="n">
        <v>8.13893441702777</v>
      </c>
      <c r="F740" s="0" t="n">
        <v>80422</v>
      </c>
      <c r="H740" s="0" t="n">
        <v>0.5</v>
      </c>
      <c r="I740" s="0" t="n">
        <v>49423</v>
      </c>
      <c r="J740" s="95" t="n">
        <f aca="false">(F740+E740*$G$3)*(H740) / I740</f>
        <v>0.846544865415</v>
      </c>
      <c r="K740" s="0" t="n">
        <f aca="false">E740/I740*1000</f>
        <v>0.164679084981239</v>
      </c>
      <c r="L740" s="86" t="n">
        <v>196.506341689879</v>
      </c>
      <c r="M740" s="86" t="n">
        <v>0.645</v>
      </c>
      <c r="N740" s="0" t="n">
        <v>401</v>
      </c>
      <c r="O740" s="87" t="n">
        <f aca="false">SUM($L740:$N740)</f>
        <v>598.151341689879</v>
      </c>
      <c r="P740" s="62" t="n">
        <v>112</v>
      </c>
      <c r="Q740" s="0" t="n">
        <f aca="false">P740*120</f>
        <v>13440</v>
      </c>
      <c r="R740" s="0" t="n">
        <v>21</v>
      </c>
      <c r="S740" s="0" t="n">
        <v>185</v>
      </c>
      <c r="T740" s="87" t="n">
        <f aca="false">((3.5 * R740 + 2.4 * S740 - 7) * 10)/1000</f>
        <v>5.105</v>
      </c>
      <c r="V740" s="0" t="n">
        <f aca="false">W740/8</f>
        <v>0.9375</v>
      </c>
      <c r="W740" s="0" t="n">
        <v>7.5</v>
      </c>
      <c r="X740" s="91" t="n">
        <f aca="false">E740/50</f>
        <v>0.162778688340555</v>
      </c>
      <c r="Y740" s="0" t="n">
        <v>0.451</v>
      </c>
      <c r="Z740" s="86" t="n">
        <v>8.65384615384615</v>
      </c>
      <c r="AA740" s="0" t="n">
        <v>47</v>
      </c>
      <c r="AB740" s="0" t="n">
        <v>24</v>
      </c>
    </row>
    <row r="741" customFormat="false" ht="15" hidden="false" customHeight="false" outlineLevel="0" collapsed="false">
      <c r="A741" s="14" t="n">
        <v>739</v>
      </c>
      <c r="B741" s="86" t="n">
        <v>14.9545454545455</v>
      </c>
      <c r="D741" s="0" t="n">
        <v>33</v>
      </c>
      <c r="E741" s="91" t="n">
        <v>9.82757080318056</v>
      </c>
      <c r="F741" s="0" t="n">
        <v>75871</v>
      </c>
      <c r="H741" s="0" t="n">
        <v>0.7</v>
      </c>
      <c r="I741" s="0" t="n">
        <v>54059</v>
      </c>
      <c r="J741" s="95" t="n">
        <f aca="false">(F741+E741*$G$3)*(H741) / I741</f>
        <v>1.03334171599346</v>
      </c>
      <c r="K741" s="0" t="n">
        <f aca="false">E741/I741*1000</f>
        <v>0.181793425760383</v>
      </c>
      <c r="L741" s="86" t="n">
        <v>1149.16352281261</v>
      </c>
      <c r="M741" s="86" t="n">
        <v>0.645</v>
      </c>
      <c r="N741" s="0" t="n">
        <v>303</v>
      </c>
      <c r="O741" s="87" t="n">
        <f aca="false">SUM($L741:$N741)</f>
        <v>1452.80852281261</v>
      </c>
      <c r="P741" s="62" t="n">
        <v>122</v>
      </c>
      <c r="Q741" s="0" t="n">
        <f aca="false">P741*120</f>
        <v>14640</v>
      </c>
      <c r="R741" s="0" t="n">
        <v>19</v>
      </c>
      <c r="S741" s="0" t="n">
        <v>165</v>
      </c>
      <c r="T741" s="87" t="n">
        <f aca="false">((3.5 * R741 + 2.4 * S741 - 7) * 10)/1000</f>
        <v>4.555</v>
      </c>
      <c r="V741" s="0" t="n">
        <f aca="false">W741/8</f>
        <v>0.9875</v>
      </c>
      <c r="W741" s="0" t="n">
        <v>7.9</v>
      </c>
      <c r="X741" s="91" t="n">
        <f aca="false">E741/50</f>
        <v>0.196551416063611</v>
      </c>
      <c r="Y741" s="0" t="n">
        <v>0.605</v>
      </c>
      <c r="Z741" s="86" t="n">
        <v>14.9545454545455</v>
      </c>
      <c r="AA741" s="0" t="n">
        <v>57</v>
      </c>
      <c r="AB741" s="0" t="n">
        <v>24</v>
      </c>
    </row>
    <row r="742" customFormat="false" ht="15" hidden="false" customHeight="false" outlineLevel="0" collapsed="false">
      <c r="A742" s="14" t="n">
        <v>740</v>
      </c>
      <c r="B742" s="86" t="n">
        <v>15.4</v>
      </c>
      <c r="D742" s="0" t="n">
        <v>41</v>
      </c>
      <c r="E742" s="91" t="n">
        <v>12.8059369573094</v>
      </c>
      <c r="F742" s="0" t="n">
        <v>79128</v>
      </c>
      <c r="H742" s="0" t="n">
        <v>0.7</v>
      </c>
      <c r="I742" s="0" t="n">
        <v>40391</v>
      </c>
      <c r="J742" s="95" t="n">
        <f aca="false">(F742+E742*$G$3)*(H742) / I742</f>
        <v>1.46010899329174</v>
      </c>
      <c r="K742" s="0" t="n">
        <f aca="false">E742/I742*1000</f>
        <v>0.317049267344443</v>
      </c>
      <c r="L742" s="86" t="n">
        <v>2116.01007772807</v>
      </c>
      <c r="M742" s="86" t="n">
        <v>0.645</v>
      </c>
      <c r="N742" s="0" t="n">
        <v>52</v>
      </c>
      <c r="O742" s="87" t="n">
        <f aca="false">SUM($L742:$N742)</f>
        <v>2168.65507772807</v>
      </c>
      <c r="P742" s="62" t="n">
        <v>121</v>
      </c>
      <c r="Q742" s="0" t="n">
        <f aca="false">P742*120</f>
        <v>14520</v>
      </c>
      <c r="R742" s="0" t="n">
        <v>17</v>
      </c>
      <c r="S742" s="0" t="n">
        <v>167</v>
      </c>
      <c r="T742" s="87" t="n">
        <f aca="false">((3.5 * R742 + 2.4 * S742 - 7) * 10)/1000</f>
        <v>4.533</v>
      </c>
      <c r="V742" s="0" t="n">
        <f aca="false">W742/8</f>
        <v>0.8125</v>
      </c>
      <c r="W742" s="0" t="n">
        <v>6.5</v>
      </c>
      <c r="X742" s="91" t="n">
        <f aca="false">E742/50</f>
        <v>0.256118739146188</v>
      </c>
      <c r="Y742" s="0" t="n">
        <v>0.994</v>
      </c>
      <c r="Z742" s="86" t="n">
        <v>15.4</v>
      </c>
      <c r="AA742" s="0" t="n">
        <v>48</v>
      </c>
      <c r="AB742" s="0" t="n">
        <v>22</v>
      </c>
    </row>
    <row r="743" customFormat="false" ht="15" hidden="false" customHeight="false" outlineLevel="0" collapsed="false">
      <c r="A743" s="14" t="n">
        <v>741</v>
      </c>
      <c r="B743" s="86" t="n">
        <v>2.66666666666667</v>
      </c>
      <c r="D743" s="0" t="n">
        <v>101</v>
      </c>
      <c r="E743" s="91" t="n">
        <v>306.116263563072</v>
      </c>
      <c r="F743" s="0" t="n">
        <v>82336</v>
      </c>
      <c r="H743" s="0" t="n">
        <v>0.8</v>
      </c>
      <c r="I743" s="0" t="n">
        <v>45250</v>
      </c>
      <c r="J743" s="95" t="n">
        <f aca="false">(F743+E743*$G$3)*(H743) / I743</f>
        <v>3.62046418431344</v>
      </c>
      <c r="K743" s="0" t="n">
        <f aca="false">E743/I743*1000</f>
        <v>6.7650002997364</v>
      </c>
      <c r="L743" s="86" t="n">
        <v>259.361595744681</v>
      </c>
      <c r="M743" s="86" t="n">
        <v>0.645</v>
      </c>
      <c r="N743" s="0" t="n">
        <v>1893</v>
      </c>
      <c r="O743" s="87" t="n">
        <f aca="false">SUM($L743:$N743)</f>
        <v>2153.00659574468</v>
      </c>
      <c r="P743" s="62" t="n">
        <v>121</v>
      </c>
      <c r="Q743" s="0" t="n">
        <f aca="false">P743*120</f>
        <v>14520</v>
      </c>
      <c r="R743" s="0" t="n">
        <v>20</v>
      </c>
      <c r="S743" s="0" t="n">
        <v>178</v>
      </c>
      <c r="T743" s="87" t="n">
        <f aca="false">((3.5 * R743 + 2.4 * S743 - 7) * 10)/1000</f>
        <v>4.902</v>
      </c>
      <c r="V743" s="0" t="n">
        <f aca="false">W743/8</f>
        <v>0.5375</v>
      </c>
      <c r="W743" s="0" t="n">
        <v>4.3</v>
      </c>
      <c r="X743" s="91" t="n">
        <f aca="false">E743/50</f>
        <v>6.12232527126144</v>
      </c>
      <c r="Y743" s="0" t="n">
        <v>0.649</v>
      </c>
      <c r="Z743" s="86" t="n">
        <v>2.66666666666667</v>
      </c>
      <c r="AA743" s="0" t="n">
        <v>64</v>
      </c>
      <c r="AB743" s="0" t="n">
        <v>15</v>
      </c>
    </row>
    <row r="744" customFormat="false" ht="15" hidden="false" customHeight="false" outlineLevel="0" collapsed="false">
      <c r="A744" s="14" t="n">
        <v>742</v>
      </c>
      <c r="B744" s="86" t="n">
        <v>4.33333333333333</v>
      </c>
      <c r="D744" s="0" t="n">
        <v>78</v>
      </c>
      <c r="E744" s="91" t="n">
        <v>189.633375474083</v>
      </c>
      <c r="F744" s="0" t="n">
        <v>83850</v>
      </c>
      <c r="H744" s="0" t="n">
        <v>0.7</v>
      </c>
      <c r="I744" s="0" t="n">
        <v>41893</v>
      </c>
      <c r="J744" s="95" t="n">
        <f aca="false">(F744+E744*$G$3)*(H744) / I744</f>
        <v>2.66852087777775</v>
      </c>
      <c r="K744" s="0" t="n">
        <f aca="false">E744/I744*1000</f>
        <v>4.52661245253583</v>
      </c>
      <c r="L744" s="86" t="n">
        <v>1189.10413692231</v>
      </c>
      <c r="M744" s="86" t="n">
        <v>0.645</v>
      </c>
      <c r="N744" s="0" t="n">
        <v>402</v>
      </c>
      <c r="O744" s="87" t="n">
        <f aca="false">SUM($L744:$N744)</f>
        <v>1591.74913692231</v>
      </c>
      <c r="P744" s="62" t="n">
        <v>114</v>
      </c>
      <c r="Q744" s="0" t="n">
        <f aca="false">P744*120</f>
        <v>13680</v>
      </c>
      <c r="R744" s="0" t="n">
        <v>20</v>
      </c>
      <c r="S744" s="0" t="n">
        <v>174</v>
      </c>
      <c r="T744" s="87" t="n">
        <f aca="false">((3.5 * R744 + 2.4 * S744 - 7) * 10)/1000</f>
        <v>4.806</v>
      </c>
      <c r="V744" s="0" t="n">
        <f aca="false">W744/8</f>
        <v>0.6625</v>
      </c>
      <c r="W744" s="0" t="n">
        <v>5.3</v>
      </c>
      <c r="X744" s="91" t="n">
        <f aca="false">E744/50</f>
        <v>3.79266750948167</v>
      </c>
      <c r="Y744" s="0" t="n">
        <v>0.848</v>
      </c>
      <c r="Z744" s="86" t="n">
        <v>4.33333333333333</v>
      </c>
      <c r="AA744" s="0" t="n">
        <v>42</v>
      </c>
      <c r="AB744" s="0" t="n">
        <v>18</v>
      </c>
    </row>
    <row r="745" customFormat="false" ht="15" hidden="false" customHeight="false" outlineLevel="0" collapsed="false">
      <c r="A745" s="14" t="n">
        <v>743</v>
      </c>
      <c r="B745" s="86" t="n">
        <v>2.59259259259259</v>
      </c>
      <c r="D745" s="0" t="n">
        <v>42</v>
      </c>
      <c r="E745" s="91" t="n">
        <v>141.776937618147</v>
      </c>
      <c r="F745" s="0" t="n">
        <v>84078</v>
      </c>
      <c r="H745" s="0" t="n">
        <v>0.5</v>
      </c>
      <c r="I745" s="0" t="n">
        <v>53294</v>
      </c>
      <c r="J745" s="95" t="n">
        <f aca="false">(F745+E745*$G$3)*(H745) / I745</f>
        <v>1.32086890688688</v>
      </c>
      <c r="K745" s="0" t="n">
        <f aca="false">E745/I745*1000</f>
        <v>2.66027953649843</v>
      </c>
      <c r="L745" s="86" t="n">
        <v>352.937633825944</v>
      </c>
      <c r="M745" s="86" t="n">
        <v>0.645</v>
      </c>
      <c r="N745" s="0" t="n">
        <v>67</v>
      </c>
      <c r="O745" s="87" t="n">
        <f aca="false">SUM($L745:$N745)</f>
        <v>420.582633825944</v>
      </c>
      <c r="P745" s="62" t="n">
        <v>125</v>
      </c>
      <c r="Q745" s="0" t="n">
        <f aca="false">P745*120</f>
        <v>15000</v>
      </c>
      <c r="R745" s="0" t="n">
        <v>17</v>
      </c>
      <c r="S745" s="0" t="n">
        <v>175</v>
      </c>
      <c r="T745" s="87" t="n">
        <f aca="false">((3.5 * R745 + 2.4 * S745 - 7) * 10)/1000</f>
        <v>4.725</v>
      </c>
      <c r="V745" s="0" t="n">
        <f aca="false">W745/8</f>
        <v>0.55</v>
      </c>
      <c r="W745" s="0" t="n">
        <v>4.4</v>
      </c>
      <c r="X745" s="91" t="n">
        <f aca="false">E745/50</f>
        <v>2.83553875236295</v>
      </c>
      <c r="Y745" s="0" t="n">
        <v>1.078</v>
      </c>
      <c r="Z745" s="86" t="n">
        <v>2.59259259259259</v>
      </c>
      <c r="AA745" s="0" t="n">
        <v>49</v>
      </c>
      <c r="AB745" s="0" t="n">
        <v>19</v>
      </c>
    </row>
    <row r="746" customFormat="false" ht="15" hidden="false" customHeight="false" outlineLevel="0" collapsed="false">
      <c r="A746" s="14" t="n">
        <v>744</v>
      </c>
      <c r="B746" s="86" t="n">
        <v>3.42857142857143</v>
      </c>
      <c r="D746" s="0" t="n">
        <v>50</v>
      </c>
      <c r="E746" s="91" t="n">
        <v>-434.027777777778</v>
      </c>
      <c r="F746" s="0" t="n">
        <v>75062</v>
      </c>
      <c r="H746" s="0" t="n">
        <v>0.8</v>
      </c>
      <c r="I746" s="0" t="n">
        <v>64693</v>
      </c>
      <c r="J746" s="95" t="n">
        <f aca="false">(F746+E746*$G$3)*(H746) / I746</f>
        <v>-1.21866799945727</v>
      </c>
      <c r="K746" s="0" t="n">
        <f aca="false">E746/I746*1000</f>
        <v>-6.70903772862254</v>
      </c>
      <c r="L746" s="86" t="n">
        <v>509.589213897937</v>
      </c>
      <c r="M746" s="86" t="n">
        <v>0.645</v>
      </c>
      <c r="N746" s="0" t="n">
        <v>1893</v>
      </c>
      <c r="O746" s="87" t="n">
        <f aca="false">SUM($L746:$N746)</f>
        <v>2403.23421389794</v>
      </c>
      <c r="P746" s="62" t="n">
        <v>110</v>
      </c>
      <c r="Q746" s="0" t="n">
        <f aca="false">P746*120</f>
        <v>13200</v>
      </c>
      <c r="R746" s="0" t="n">
        <v>17</v>
      </c>
      <c r="S746" s="0" t="n">
        <v>192</v>
      </c>
      <c r="T746" s="87" t="n">
        <f aca="false">((3.5 * R746 + 2.4 * S746 - 7) * 10)/1000</f>
        <v>5.133</v>
      </c>
      <c r="V746" s="0" t="n">
        <f aca="false">W746/8</f>
        <v>0.4875</v>
      </c>
      <c r="W746" s="0" t="n">
        <v>3.9</v>
      </c>
      <c r="X746" s="91" t="n">
        <f aca="false">E746/50</f>
        <v>-8.68055555555556</v>
      </c>
      <c r="Y746" s="0" t="n">
        <v>1.02</v>
      </c>
      <c r="Z746" s="86" t="n">
        <v>3.42857142857143</v>
      </c>
      <c r="AA746" s="0" t="n">
        <v>44</v>
      </c>
      <c r="AB746" s="0" t="n">
        <v>17</v>
      </c>
    </row>
    <row r="747" customFormat="false" ht="15" hidden="false" customHeight="false" outlineLevel="0" collapsed="false">
      <c r="A747" s="14" t="n">
        <v>745</v>
      </c>
      <c r="B747" s="86" t="n">
        <v>10.1379310344828</v>
      </c>
      <c r="D747" s="0" t="n">
        <v>48</v>
      </c>
      <c r="E747" s="91" t="n">
        <v>14.8057668461866</v>
      </c>
      <c r="F747" s="0" t="n">
        <v>79371</v>
      </c>
      <c r="H747" s="0" t="n">
        <v>0.7</v>
      </c>
      <c r="I747" s="0" t="n">
        <v>48809</v>
      </c>
      <c r="J747" s="95" t="n">
        <f aca="false">(F747+E747*$G$3)*(H747) / I747</f>
        <v>1.22324396559922</v>
      </c>
      <c r="K747" s="0" t="n">
        <f aca="false">E747/I747*1000</f>
        <v>0.303340917580499</v>
      </c>
      <c r="L747" s="86" t="n">
        <v>294.820233400402</v>
      </c>
      <c r="M747" s="86" t="n">
        <v>0.645</v>
      </c>
      <c r="N747" s="0" t="n">
        <v>320</v>
      </c>
      <c r="O747" s="87" t="n">
        <f aca="false">SUM($L747:$N747)</f>
        <v>615.465233400402</v>
      </c>
      <c r="P747" s="62" t="n">
        <v>116</v>
      </c>
      <c r="Q747" s="0" t="n">
        <f aca="false">P747*120</f>
        <v>13920</v>
      </c>
      <c r="R747" s="0" t="n">
        <v>22</v>
      </c>
      <c r="S747" s="0" t="n">
        <v>190</v>
      </c>
      <c r="T747" s="87" t="n">
        <f aca="false">((3.5 * R747 + 2.4 * S747 - 7) * 10)/1000</f>
        <v>5.26</v>
      </c>
      <c r="V747" s="0" t="n">
        <f aca="false">W747/8</f>
        <v>0.8625</v>
      </c>
      <c r="W747" s="0" t="n">
        <v>6.9</v>
      </c>
      <c r="X747" s="91" t="n">
        <f aca="false">E747/50</f>
        <v>0.296115336923732</v>
      </c>
      <c r="Y747" s="0" t="n">
        <v>0.714</v>
      </c>
      <c r="Z747" s="86" t="n">
        <v>10.1379310344828</v>
      </c>
      <c r="AA747" s="0" t="n">
        <v>52</v>
      </c>
      <c r="AB747" s="0" t="n">
        <v>18</v>
      </c>
    </row>
    <row r="748" customFormat="false" ht="15" hidden="false" customHeight="false" outlineLevel="0" collapsed="false">
      <c r="A748" s="14" t="n">
        <v>746</v>
      </c>
      <c r="B748" s="86" t="n">
        <v>1.8</v>
      </c>
      <c r="D748" s="0" t="n">
        <v>21</v>
      </c>
      <c r="E748" s="91" t="n">
        <v>93.3333333333333</v>
      </c>
      <c r="F748" s="0" t="n">
        <v>76733</v>
      </c>
      <c r="H748" s="0" t="n">
        <v>0.6</v>
      </c>
      <c r="I748" s="0" t="n">
        <v>63637</v>
      </c>
      <c r="J748" s="95" t="n">
        <f aca="false">(F748+E748*$G$3)*(H748) / I748</f>
        <v>1.0754718167104</v>
      </c>
      <c r="K748" s="0" t="n">
        <f aca="false">E748/I748*1000</f>
        <v>1.46665200014667</v>
      </c>
      <c r="L748" s="86" t="n">
        <v>158.775117604303</v>
      </c>
      <c r="M748" s="86" t="n">
        <v>0.645</v>
      </c>
      <c r="N748" s="0" t="n">
        <v>91</v>
      </c>
      <c r="O748" s="87" t="n">
        <f aca="false">SUM($L748:$N748)</f>
        <v>250.420117604303</v>
      </c>
      <c r="P748" s="62" t="n">
        <v>113</v>
      </c>
      <c r="Q748" s="0" t="n">
        <f aca="false">P748*120</f>
        <v>13560</v>
      </c>
      <c r="R748" s="0" t="n">
        <v>20</v>
      </c>
      <c r="S748" s="0" t="n">
        <v>169</v>
      </c>
      <c r="T748" s="87" t="n">
        <f aca="false">((3.5 * R748 + 2.4 * S748 - 7) * 10)/1000</f>
        <v>4.686</v>
      </c>
      <c r="V748" s="0" t="n">
        <f aca="false">W748/8</f>
        <v>0.55</v>
      </c>
      <c r="W748" s="0" t="n">
        <v>4.4</v>
      </c>
      <c r="X748" s="91" t="n">
        <f aca="false">E748/50</f>
        <v>1.86666666666667</v>
      </c>
      <c r="Y748" s="0" t="n">
        <v>0.675</v>
      </c>
      <c r="Z748" s="86" t="n">
        <v>1.8</v>
      </c>
      <c r="AA748" s="0" t="n">
        <v>60</v>
      </c>
      <c r="AB748" s="0" t="n">
        <v>18</v>
      </c>
    </row>
    <row r="749" customFormat="false" ht="15" hidden="false" customHeight="false" outlineLevel="0" collapsed="false">
      <c r="A749" s="14" t="n">
        <v>747</v>
      </c>
      <c r="B749" s="86" t="n">
        <v>8.34782608695652</v>
      </c>
      <c r="D749" s="0" t="n">
        <v>86</v>
      </c>
      <c r="E749" s="91" t="n">
        <v>67.4456905340758</v>
      </c>
      <c r="F749" s="0" t="n">
        <v>77406</v>
      </c>
      <c r="H749" s="0" t="n">
        <v>0.8</v>
      </c>
      <c r="I749" s="0" t="n">
        <v>51059</v>
      </c>
      <c r="J749" s="95" t="n">
        <f aca="false">(F749+E749*$G$3)*(H749) / I749</f>
        <v>1.63550835251188</v>
      </c>
      <c r="K749" s="0" t="n">
        <f aca="false">E749/I749*1000</f>
        <v>1.32093637819142</v>
      </c>
      <c r="L749" s="86" t="n">
        <v>693.946256789312</v>
      </c>
      <c r="M749" s="86" t="n">
        <v>0.645</v>
      </c>
      <c r="N749" s="0" t="n">
        <v>1893</v>
      </c>
      <c r="O749" s="87" t="n">
        <f aca="false">SUM($L749:$N749)</f>
        <v>2587.59125678931</v>
      </c>
      <c r="P749" s="62" t="n">
        <v>111</v>
      </c>
      <c r="Q749" s="0" t="n">
        <f aca="false">P749*120</f>
        <v>13320</v>
      </c>
      <c r="R749" s="0" t="n">
        <v>17</v>
      </c>
      <c r="S749" s="0" t="n">
        <v>178</v>
      </c>
      <c r="T749" s="87" t="n">
        <f aca="false">((3.5 * R749 + 2.4 * S749 - 7) * 10)/1000</f>
        <v>4.797</v>
      </c>
      <c r="V749" s="0" t="n">
        <f aca="false">W749/8</f>
        <v>0.75</v>
      </c>
      <c r="W749" s="0" t="n">
        <v>6</v>
      </c>
      <c r="X749" s="91" t="n">
        <f aca="false">E749/50</f>
        <v>1.34891381068152</v>
      </c>
      <c r="Y749" s="0" t="n">
        <v>0.845</v>
      </c>
      <c r="Z749" s="86" t="n">
        <v>8.34782608695652</v>
      </c>
      <c r="AA749" s="0" t="n">
        <v>41</v>
      </c>
      <c r="AB749" s="0" t="n">
        <v>24</v>
      </c>
    </row>
    <row r="750" customFormat="false" ht="15" hidden="false" customHeight="false" outlineLevel="0" collapsed="false">
      <c r="A750" s="14" t="n">
        <v>748</v>
      </c>
      <c r="B750" s="86" t="n">
        <v>13.1428571428571</v>
      </c>
      <c r="D750" s="0" t="n">
        <v>57</v>
      </c>
      <c r="E750" s="91" t="n">
        <v>15.1621552604699</v>
      </c>
      <c r="F750" s="0" t="n">
        <v>77038</v>
      </c>
      <c r="H750" s="0" t="n">
        <v>0.8</v>
      </c>
      <c r="I750" s="0" t="n">
        <v>64897</v>
      </c>
      <c r="J750" s="95" t="n">
        <f aca="false">(F750+E750*$G$3)*(H750) / I750</f>
        <v>1.02442778068864</v>
      </c>
      <c r="K750" s="0" t="n">
        <f aca="false">E750/I750*1000</f>
        <v>0.233634147348412</v>
      </c>
      <c r="L750" s="86" t="n">
        <v>205.518548099966</v>
      </c>
      <c r="M750" s="86" t="n">
        <v>0.645</v>
      </c>
      <c r="N750" s="0" t="n">
        <v>479</v>
      </c>
      <c r="O750" s="87" t="n">
        <f aca="false">SUM($L750:$N750)</f>
        <v>685.163548099966</v>
      </c>
      <c r="P750" s="62" t="n">
        <v>119</v>
      </c>
      <c r="Q750" s="0" t="n">
        <f aca="false">P750*120</f>
        <v>14280</v>
      </c>
      <c r="R750" s="0" t="n">
        <v>18</v>
      </c>
      <c r="S750" s="0" t="n">
        <v>169</v>
      </c>
      <c r="T750" s="87" t="n">
        <f aca="false">((3.5 * R750 + 2.4 * S750 - 7) * 10)/1000</f>
        <v>4.616</v>
      </c>
      <c r="V750" s="0" t="n">
        <f aca="false">W750/8</f>
        <v>0.5</v>
      </c>
      <c r="W750" s="0" t="n">
        <v>4</v>
      </c>
      <c r="X750" s="91" t="n">
        <f aca="false">E750/50</f>
        <v>0.303243105209397</v>
      </c>
      <c r="Y750" s="0" t="n">
        <v>0.684</v>
      </c>
      <c r="Z750" s="86" t="n">
        <v>13.1428571428571</v>
      </c>
      <c r="AA750" s="0" t="n">
        <v>56</v>
      </c>
      <c r="AB750" s="0" t="n">
        <v>18</v>
      </c>
    </row>
    <row r="751" customFormat="false" ht="15" hidden="false" customHeight="false" outlineLevel="0" collapsed="false">
      <c r="A751" s="14" t="n">
        <v>749</v>
      </c>
      <c r="B751" s="86" t="n">
        <v>5.78260869565217</v>
      </c>
      <c r="D751" s="0" t="n">
        <v>-9</v>
      </c>
      <c r="E751" s="91" t="n">
        <v>-9.97008973080758</v>
      </c>
      <c r="F751" s="0" t="n">
        <v>81319</v>
      </c>
      <c r="H751" s="0" t="n">
        <v>0.7</v>
      </c>
      <c r="I751" s="0" t="n">
        <v>47310</v>
      </c>
      <c r="J751" s="95" t="n">
        <f aca="false">(F751+E751*$G$3)*(H751) / I751</f>
        <v>1.14419097178977</v>
      </c>
      <c r="K751" s="0" t="n">
        <f aca="false">E751/I751*1000</f>
        <v>-0.210739584248733</v>
      </c>
      <c r="L751" s="86" t="n">
        <v>2442.85301228973</v>
      </c>
      <c r="M751" s="86" t="n">
        <v>0.645</v>
      </c>
      <c r="N751" s="0" t="n">
        <v>1893</v>
      </c>
      <c r="O751" s="87" t="n">
        <f aca="false">SUM($L751:$N751)</f>
        <v>4336.49801228973</v>
      </c>
      <c r="P751" s="62" t="n">
        <v>119</v>
      </c>
      <c r="Q751" s="0" t="n">
        <f aca="false">P751*120</f>
        <v>14280</v>
      </c>
      <c r="R751" s="0" t="n">
        <v>22</v>
      </c>
      <c r="S751" s="0" t="n">
        <v>191</v>
      </c>
      <c r="T751" s="87" t="n">
        <f aca="false">((3.5 * R751 + 2.4 * S751 - 7) * 10)/1000</f>
        <v>5.284</v>
      </c>
      <c r="V751" s="0" t="n">
        <f aca="false">W751/8</f>
        <v>0.9</v>
      </c>
      <c r="W751" s="0" t="n">
        <v>7.2</v>
      </c>
      <c r="X751" s="91" t="n">
        <f aca="false">E751/50</f>
        <v>-0.199401794616152</v>
      </c>
      <c r="Y751" s="0" t="n">
        <v>0.897</v>
      </c>
      <c r="Z751" s="86" t="n">
        <v>5.78260869565217</v>
      </c>
      <c r="AA751" s="0" t="n">
        <v>42</v>
      </c>
      <c r="AB751" s="0" t="n">
        <v>22</v>
      </c>
    </row>
    <row r="752" customFormat="false" ht="15" hidden="false" customHeight="false" outlineLevel="0" collapsed="false">
      <c r="A752" s="14" t="n">
        <v>750</v>
      </c>
      <c r="B752" s="86" t="n">
        <v>16</v>
      </c>
      <c r="D752" s="0" t="n">
        <v>49</v>
      </c>
      <c r="E752" s="91" t="n">
        <v>13.9382733608306</v>
      </c>
      <c r="F752" s="0" t="n">
        <v>75818</v>
      </c>
      <c r="H752" s="0" t="n">
        <v>0.8</v>
      </c>
      <c r="I752" s="0" t="n">
        <v>40049</v>
      </c>
      <c r="J752" s="95" t="n">
        <f aca="false">(F752+E752*$G$3)*(H752) / I752</f>
        <v>1.62587449063562</v>
      </c>
      <c r="K752" s="0" t="n">
        <f aca="false">E752/I752*1000</f>
        <v>0.348030496662354</v>
      </c>
      <c r="L752" s="86" t="n">
        <v>433.122109767986</v>
      </c>
      <c r="M752" s="86" t="n">
        <v>0.645</v>
      </c>
      <c r="N752" s="0" t="n">
        <v>1893</v>
      </c>
      <c r="O752" s="87" t="n">
        <f aca="false">SUM($L752:$N752)</f>
        <v>2326.76710976799</v>
      </c>
      <c r="P752" s="62" t="n">
        <v>111</v>
      </c>
      <c r="Q752" s="0" t="n">
        <f aca="false">P752*120</f>
        <v>13320</v>
      </c>
      <c r="R752" s="0" t="n">
        <v>19</v>
      </c>
      <c r="S752" s="0" t="n">
        <v>194</v>
      </c>
      <c r="T752" s="87" t="n">
        <f aca="false">((3.5 * R752 + 2.4 * S752 - 7) * 10)/1000</f>
        <v>5.251</v>
      </c>
      <c r="V752" s="0" t="n">
        <f aca="false">W752/8</f>
        <v>0.6625</v>
      </c>
      <c r="W752" s="0" t="n">
        <v>5.3</v>
      </c>
      <c r="X752" s="91" t="n">
        <f aca="false">E752/50</f>
        <v>0.278765467216612</v>
      </c>
      <c r="Y752" s="0" t="n">
        <v>0.65</v>
      </c>
      <c r="Z752" s="86" t="n">
        <v>16</v>
      </c>
      <c r="AA752" s="0" t="n">
        <v>51</v>
      </c>
      <c r="AB752" s="0" t="n">
        <v>24</v>
      </c>
    </row>
    <row r="753" customFormat="false" ht="15" hidden="false" customHeight="false" outlineLevel="0" collapsed="false">
      <c r="A753" s="14" t="n">
        <v>751</v>
      </c>
      <c r="B753" s="86" t="n">
        <v>5.12</v>
      </c>
      <c r="D753" s="0" t="n">
        <v>43</v>
      </c>
      <c r="E753" s="91" t="n">
        <v>46.6630493760174</v>
      </c>
      <c r="F753" s="0" t="n">
        <v>80972</v>
      </c>
      <c r="H753" s="0" t="n">
        <v>0.8</v>
      </c>
      <c r="I753" s="0" t="n">
        <v>44510</v>
      </c>
      <c r="J753" s="95" t="n">
        <f aca="false">(F753+E753*$G$3)*(H753) / I753</f>
        <v>1.79082848349417</v>
      </c>
      <c r="K753" s="0" t="n">
        <f aca="false">E753/I753*1000</f>
        <v>1.04837226187413</v>
      </c>
      <c r="L753" s="86" t="n">
        <v>118.372784706797</v>
      </c>
      <c r="M753" s="86" t="n">
        <v>0.645</v>
      </c>
      <c r="N753" s="0" t="n">
        <v>59</v>
      </c>
      <c r="O753" s="87" t="n">
        <f aca="false">SUM($L753:$N753)</f>
        <v>178.017784706797</v>
      </c>
      <c r="P753" s="62" t="n">
        <v>111</v>
      </c>
      <c r="Q753" s="0" t="n">
        <f aca="false">P753*120</f>
        <v>13320</v>
      </c>
      <c r="R753" s="0" t="n">
        <v>19</v>
      </c>
      <c r="S753" s="0" t="n">
        <v>189</v>
      </c>
      <c r="T753" s="87" t="n">
        <f aca="false">((3.5 * R753 + 2.4 * S753 - 7) * 10)/1000</f>
        <v>5.131</v>
      </c>
      <c r="V753" s="0" t="n">
        <f aca="false">W753/8</f>
        <v>0.525</v>
      </c>
      <c r="W753" s="0" t="n">
        <v>4.2</v>
      </c>
      <c r="X753" s="91" t="n">
        <f aca="false">E753/50</f>
        <v>0.933260987520347</v>
      </c>
      <c r="Y753" s="0" t="n">
        <v>0.65</v>
      </c>
      <c r="Z753" s="86" t="n">
        <v>5.12</v>
      </c>
      <c r="AA753" s="0" t="n">
        <v>61</v>
      </c>
      <c r="AB753" s="0" t="n">
        <v>18</v>
      </c>
    </row>
    <row r="754" customFormat="false" ht="15" hidden="false" customHeight="false" outlineLevel="0" collapsed="false">
      <c r="A754" s="14" t="n">
        <v>752</v>
      </c>
      <c r="B754" s="86" t="n">
        <v>10.8</v>
      </c>
      <c r="D754" s="0" t="n">
        <v>70</v>
      </c>
      <c r="E754" s="91" t="n">
        <v>18.1488203266788</v>
      </c>
      <c r="F754" s="0" t="n">
        <v>82072</v>
      </c>
      <c r="H754" s="0" t="n">
        <v>0.6</v>
      </c>
      <c r="I754" s="0" t="n">
        <v>57816</v>
      </c>
      <c r="J754" s="95" t="n">
        <f aca="false">(F754+E754*$G$3)*(H754) / I754</f>
        <v>0.927060275328679</v>
      </c>
      <c r="K754" s="0" t="n">
        <f aca="false">E754/I754*1000</f>
        <v>0.313906536714383</v>
      </c>
      <c r="L754" s="86" t="n">
        <v>1486.4995108919</v>
      </c>
      <c r="M754" s="86" t="n">
        <v>0.645</v>
      </c>
      <c r="N754" s="0" t="n">
        <v>1893</v>
      </c>
      <c r="O754" s="87" t="n">
        <f aca="false">SUM($L754:$N754)</f>
        <v>3380.1445108919</v>
      </c>
      <c r="P754" s="62" t="n">
        <v>122</v>
      </c>
      <c r="Q754" s="0" t="n">
        <f aca="false">P754*120</f>
        <v>14640</v>
      </c>
      <c r="R754" s="0" t="n">
        <v>22</v>
      </c>
      <c r="S754" s="0" t="n">
        <v>168</v>
      </c>
      <c r="T754" s="87" t="n">
        <f aca="false">((3.5 * R754 + 2.4 * S754 - 7) * 10)/1000</f>
        <v>4.732</v>
      </c>
      <c r="V754" s="0" t="n">
        <f aca="false">W754/8</f>
        <v>0.4375</v>
      </c>
      <c r="W754" s="0" t="n">
        <v>3.5</v>
      </c>
      <c r="X754" s="91" t="n">
        <f aca="false">E754/50</f>
        <v>0.362976406533575</v>
      </c>
      <c r="Y754" s="0" t="n">
        <v>0.44</v>
      </c>
      <c r="Z754" s="86" t="n">
        <v>10.8</v>
      </c>
      <c r="AA754" s="0" t="n">
        <v>65</v>
      </c>
      <c r="AB754" s="0" t="n">
        <v>15</v>
      </c>
    </row>
    <row r="755" customFormat="false" ht="15" hidden="false" customHeight="false" outlineLevel="0" collapsed="false">
      <c r="A755" s="14" t="n">
        <v>753</v>
      </c>
      <c r="B755" s="86" t="n">
        <v>4.17391304347826</v>
      </c>
      <c r="D755" s="0" t="n">
        <v>1</v>
      </c>
      <c r="E755" s="91" t="n">
        <v>1.59093801705486</v>
      </c>
      <c r="F755" s="0" t="n">
        <v>80136</v>
      </c>
      <c r="H755" s="0" t="n">
        <v>0.8</v>
      </c>
      <c r="I755" s="0" t="n">
        <v>61176</v>
      </c>
      <c r="J755" s="95" t="n">
        <f aca="false">(F755+E755*$G$3)*(H755) / I755</f>
        <v>1.05626226241431</v>
      </c>
      <c r="K755" s="0" t="n">
        <f aca="false">E755/I755*1000</f>
        <v>0.0260059176319939</v>
      </c>
      <c r="L755" s="86" t="n">
        <v>968.384974835886</v>
      </c>
      <c r="M755" s="86" t="n">
        <v>0.645</v>
      </c>
      <c r="N755" s="0" t="n">
        <v>1893</v>
      </c>
      <c r="O755" s="87" t="n">
        <f aca="false">SUM($L755:$N755)</f>
        <v>2862.02997483589</v>
      </c>
      <c r="P755" s="62" t="n">
        <v>122</v>
      </c>
      <c r="Q755" s="0" t="n">
        <f aca="false">P755*120</f>
        <v>14640</v>
      </c>
      <c r="R755" s="0" t="n">
        <v>16</v>
      </c>
      <c r="S755" s="0" t="n">
        <v>187</v>
      </c>
      <c r="T755" s="87" t="n">
        <f aca="false">((3.5 * R755 + 2.4 * S755 - 7) * 10)/1000</f>
        <v>4.978</v>
      </c>
      <c r="V755" s="0" t="n">
        <f aca="false">W755/8</f>
        <v>0.8375</v>
      </c>
      <c r="W755" s="0" t="n">
        <v>6.7</v>
      </c>
      <c r="X755" s="91" t="n">
        <f aca="false">E755/50</f>
        <v>0.0318187603410971</v>
      </c>
      <c r="Y755" s="0" t="n">
        <v>0.552</v>
      </c>
      <c r="Z755" s="86" t="n">
        <v>4.17391304347826</v>
      </c>
      <c r="AA755" s="0" t="n">
        <v>62</v>
      </c>
      <c r="AB755" s="0" t="n">
        <v>17</v>
      </c>
    </row>
    <row r="756" customFormat="false" ht="15" hidden="false" customHeight="false" outlineLevel="0" collapsed="false">
      <c r="A756" s="14" t="n">
        <v>754</v>
      </c>
      <c r="B756" s="86" t="n">
        <v>7</v>
      </c>
      <c r="D756" s="0" t="n">
        <v>20</v>
      </c>
      <c r="E756" s="91" t="n">
        <v>14.367816091954</v>
      </c>
      <c r="F756" s="0" t="n">
        <v>77302</v>
      </c>
      <c r="H756" s="0" t="n">
        <v>0.7</v>
      </c>
      <c r="I756" s="0" t="n">
        <v>56766</v>
      </c>
      <c r="J756" s="95" t="n">
        <f aca="false">(F756+E756*$G$3)*(H756) / I756</f>
        <v>1.02410577644624</v>
      </c>
      <c r="K756" s="0" t="n">
        <f aca="false">E756/I756*1000</f>
        <v>0.253106015783286</v>
      </c>
      <c r="L756" s="86" t="n">
        <v>193.844284218399</v>
      </c>
      <c r="M756" s="86" t="n">
        <v>0.645</v>
      </c>
      <c r="N756" s="0" t="n">
        <v>219</v>
      </c>
      <c r="O756" s="87" t="n">
        <f aca="false">SUM($L756:$N756)</f>
        <v>413.489284218399</v>
      </c>
      <c r="P756" s="62" t="n">
        <v>118</v>
      </c>
      <c r="Q756" s="0" t="n">
        <f aca="false">P756*120</f>
        <v>14160</v>
      </c>
      <c r="R756" s="0" t="n">
        <v>16</v>
      </c>
      <c r="S756" s="0" t="n">
        <v>167</v>
      </c>
      <c r="T756" s="87" t="n">
        <f aca="false">((3.5 * R756 + 2.4 * S756 - 7) * 10)/1000</f>
        <v>4.498</v>
      </c>
      <c r="V756" s="0" t="n">
        <f aca="false">W756/8</f>
        <v>0.975</v>
      </c>
      <c r="W756" s="0" t="n">
        <v>7.8</v>
      </c>
      <c r="X756" s="91" t="n">
        <f aca="false">E756/50</f>
        <v>0.28735632183908</v>
      </c>
      <c r="Y756" s="0" t="n">
        <v>0.65</v>
      </c>
      <c r="Z756" s="86" t="n">
        <v>7</v>
      </c>
      <c r="AA756" s="0" t="n">
        <v>64</v>
      </c>
      <c r="AB756" s="0" t="n">
        <v>15</v>
      </c>
    </row>
    <row r="757" customFormat="false" ht="15" hidden="false" customHeight="false" outlineLevel="0" collapsed="false">
      <c r="A757" s="14" t="n">
        <v>755</v>
      </c>
      <c r="B757" s="86" t="n">
        <v>2.72727272727273</v>
      </c>
      <c r="D757" s="0" t="n">
        <v>37</v>
      </c>
      <c r="E757" s="91" t="n">
        <v>126.747053987394</v>
      </c>
      <c r="F757" s="0" t="n">
        <v>79501</v>
      </c>
      <c r="H757" s="0" t="n">
        <v>0.6</v>
      </c>
      <c r="I757" s="0" t="n">
        <v>47364</v>
      </c>
      <c r="J757" s="95" t="n">
        <f aca="false">(F757+E757*$G$3)*(H757) / I757</f>
        <v>1.6493516796929</v>
      </c>
      <c r="K757" s="0" t="n">
        <f aca="false">E757/I757*1000</f>
        <v>2.67602090168469</v>
      </c>
      <c r="L757" s="86" t="n">
        <v>1082.09580038573</v>
      </c>
      <c r="M757" s="86" t="n">
        <v>0.645</v>
      </c>
      <c r="N757" s="0" t="n">
        <v>62</v>
      </c>
      <c r="O757" s="87" t="n">
        <f aca="false">SUM($L757:$N757)</f>
        <v>1144.74080038573</v>
      </c>
      <c r="P757" s="62" t="n">
        <v>110</v>
      </c>
      <c r="Q757" s="0" t="n">
        <f aca="false">P757*120</f>
        <v>13200</v>
      </c>
      <c r="R757" s="0" t="n">
        <v>18</v>
      </c>
      <c r="S757" s="0" t="n">
        <v>175</v>
      </c>
      <c r="T757" s="87" t="n">
        <f aca="false">((3.5 * R757 + 2.4 * S757 - 7) * 10)/1000</f>
        <v>4.76</v>
      </c>
      <c r="V757" s="0" t="n">
        <f aca="false">W757/8</f>
        <v>0.9625</v>
      </c>
      <c r="W757" s="0" t="n">
        <v>7.7</v>
      </c>
      <c r="X757" s="91" t="n">
        <f aca="false">E757/50</f>
        <v>2.53494107974788</v>
      </c>
      <c r="Y757" s="0" t="n">
        <v>0.672</v>
      </c>
      <c r="Z757" s="86" t="n">
        <v>2.72727272727273</v>
      </c>
      <c r="AA757" s="0" t="n">
        <v>43</v>
      </c>
      <c r="AB757" s="0" t="n">
        <v>23</v>
      </c>
    </row>
    <row r="758" customFormat="false" ht="15" hidden="false" customHeight="false" outlineLevel="0" collapsed="false">
      <c r="A758" s="14" t="n">
        <v>756</v>
      </c>
      <c r="B758" s="86" t="n">
        <v>19.3846153846154</v>
      </c>
      <c r="D758" s="0" t="n">
        <v>26</v>
      </c>
      <c r="E758" s="91" t="n">
        <v>4.72411186696901</v>
      </c>
      <c r="F758" s="0" t="n">
        <v>81006</v>
      </c>
      <c r="H758" s="0" t="n">
        <v>0.8</v>
      </c>
      <c r="I758" s="0" t="n">
        <v>58996</v>
      </c>
      <c r="J758" s="95" t="n">
        <f aca="false">(F758+E758*$G$3)*(H758) / I758</f>
        <v>1.12408495147858</v>
      </c>
      <c r="K758" s="0" t="n">
        <f aca="false">E758/I758*1000</f>
        <v>0.0800751214822871</v>
      </c>
      <c r="L758" s="86" t="n">
        <v>1712.67050072268</v>
      </c>
      <c r="M758" s="86" t="n">
        <v>0.645</v>
      </c>
      <c r="N758" s="0" t="n">
        <v>372</v>
      </c>
      <c r="O758" s="87" t="n">
        <f aca="false">SUM($L758:$N758)</f>
        <v>2085.31550072268</v>
      </c>
      <c r="P758" s="62" t="n">
        <v>115</v>
      </c>
      <c r="Q758" s="0" t="n">
        <f aca="false">P758*120</f>
        <v>13800</v>
      </c>
      <c r="R758" s="0" t="n">
        <v>21</v>
      </c>
      <c r="S758" s="0" t="n">
        <v>195</v>
      </c>
      <c r="T758" s="87" t="n">
        <f aca="false">((3.5 * R758 + 2.4 * S758 - 7) * 10)/1000</f>
        <v>5.345</v>
      </c>
      <c r="V758" s="0" t="n">
        <f aca="false">W758/8</f>
        <v>0.5</v>
      </c>
      <c r="W758" s="0" t="n">
        <v>4</v>
      </c>
      <c r="X758" s="91" t="n">
        <f aca="false">E758/50</f>
        <v>0.0944822373393802</v>
      </c>
      <c r="Y758" s="0" t="n">
        <v>0.684</v>
      </c>
      <c r="Z758" s="86" t="n">
        <v>19.3846153846154</v>
      </c>
      <c r="AA758" s="0" t="n">
        <v>50</v>
      </c>
      <c r="AB758" s="0" t="n">
        <v>18</v>
      </c>
    </row>
    <row r="759" customFormat="false" ht="15" hidden="false" customHeight="false" outlineLevel="0" collapsed="false">
      <c r="A759" s="14" t="n">
        <v>757</v>
      </c>
      <c r="B759" s="86" t="n">
        <v>2</v>
      </c>
      <c r="D759" s="0" t="n">
        <v>75</v>
      </c>
      <c r="E759" s="91" t="n">
        <v>-3989.36170212766</v>
      </c>
      <c r="F759" s="0" t="n">
        <v>75944</v>
      </c>
      <c r="H759" s="0" t="n">
        <v>0.6</v>
      </c>
      <c r="I759" s="0" t="n">
        <v>59675</v>
      </c>
      <c r="J759" s="95" t="n">
        <f aca="false">(F759+E759*$G$3)*(H759) / I759</f>
        <v>-15.2807776876521</v>
      </c>
      <c r="K759" s="0" t="n">
        <f aca="false">E759/I759*1000</f>
        <v>-66.8514738521601</v>
      </c>
      <c r="L759" s="86" t="n">
        <v>1060.44577885953</v>
      </c>
      <c r="M759" s="86" t="n">
        <v>0.645</v>
      </c>
      <c r="N759" s="0" t="n">
        <v>488</v>
      </c>
      <c r="O759" s="87" t="n">
        <f aca="false">SUM($L759:$N759)</f>
        <v>1549.09077885953</v>
      </c>
      <c r="P759" s="62" t="n">
        <v>122</v>
      </c>
      <c r="Q759" s="0" t="n">
        <f aca="false">P759*120</f>
        <v>14640</v>
      </c>
      <c r="R759" s="0" t="n">
        <v>18</v>
      </c>
      <c r="S759" s="0" t="n">
        <v>200</v>
      </c>
      <c r="T759" s="87" t="n">
        <f aca="false">((3.5 * R759 + 2.4 * S759 - 7) * 10)/1000</f>
        <v>5.36</v>
      </c>
      <c r="V759" s="0" t="n">
        <f aca="false">W759/8</f>
        <v>0.675</v>
      </c>
      <c r="W759" s="0" t="n">
        <v>5.4</v>
      </c>
      <c r="X759" s="91" t="n">
        <f aca="false">E759/50</f>
        <v>-79.7872340425531</v>
      </c>
      <c r="Y759" s="0" t="n">
        <v>1.02</v>
      </c>
      <c r="Z759" s="86" t="n">
        <v>2</v>
      </c>
      <c r="AA759" s="0" t="n">
        <v>52</v>
      </c>
      <c r="AB759" s="0" t="n">
        <v>15</v>
      </c>
    </row>
    <row r="760" customFormat="false" ht="15" hidden="false" customHeight="false" outlineLevel="0" collapsed="false">
      <c r="A760" s="14" t="n">
        <v>758</v>
      </c>
      <c r="B760" s="86" t="n">
        <v>2.68965517241379</v>
      </c>
      <c r="D760" s="0" t="n">
        <v>57</v>
      </c>
      <c r="E760" s="91" t="n">
        <v>140.58106841612</v>
      </c>
      <c r="F760" s="0" t="n">
        <v>80942</v>
      </c>
      <c r="H760" s="0" t="n">
        <v>0.6</v>
      </c>
      <c r="I760" s="0" t="n">
        <v>58189</v>
      </c>
      <c r="J760" s="95" t="n">
        <f aca="false">(F760+E760*$G$3)*(H760) / I760</f>
        <v>1.41443668768786</v>
      </c>
      <c r="K760" s="0" t="n">
        <f aca="false">E760/I760*1000</f>
        <v>2.41593889594459</v>
      </c>
      <c r="L760" s="86" t="n">
        <v>2061.90677091045</v>
      </c>
      <c r="M760" s="86" t="n">
        <v>0.645</v>
      </c>
      <c r="N760" s="0" t="n">
        <v>1893</v>
      </c>
      <c r="O760" s="87" t="n">
        <f aca="false">SUM($L760:$N760)</f>
        <v>3955.55177091045</v>
      </c>
      <c r="P760" s="62" t="n">
        <v>123</v>
      </c>
      <c r="Q760" s="0" t="n">
        <f aca="false">P760*120</f>
        <v>14760</v>
      </c>
      <c r="R760" s="0" t="n">
        <v>19</v>
      </c>
      <c r="S760" s="0" t="n">
        <v>171</v>
      </c>
      <c r="T760" s="87" t="n">
        <f aca="false">((3.5 * R760 + 2.4 * S760 - 7) * 10)/1000</f>
        <v>4.699</v>
      </c>
      <c r="V760" s="0" t="n">
        <f aca="false">W760/8</f>
        <v>0.5</v>
      </c>
      <c r="W760" s="0" t="n">
        <v>4</v>
      </c>
      <c r="X760" s="91" t="n">
        <f aca="false">E760/50</f>
        <v>2.8116213683224</v>
      </c>
      <c r="Y760" s="0" t="n">
        <v>0.882</v>
      </c>
      <c r="Z760" s="86" t="n">
        <v>2.68965517241379</v>
      </c>
      <c r="AA760" s="0" t="n">
        <v>50</v>
      </c>
      <c r="AB760" s="0" t="n">
        <v>15</v>
      </c>
    </row>
    <row r="761" customFormat="false" ht="15" hidden="false" customHeight="false" outlineLevel="0" collapsed="false">
      <c r="A761" s="14" t="n">
        <v>759</v>
      </c>
      <c r="B761" s="86" t="n">
        <v>4.17391304347826</v>
      </c>
      <c r="D761" s="0" t="n">
        <v>-10</v>
      </c>
      <c r="E761" s="91" t="n">
        <v>-41.4800066368011</v>
      </c>
      <c r="F761" s="0" t="n">
        <v>78344</v>
      </c>
      <c r="H761" s="0" t="n">
        <v>0.8</v>
      </c>
      <c r="I761" s="0" t="n">
        <v>63911</v>
      </c>
      <c r="J761" s="95" t="n">
        <f aca="false">(F761+E761*$G$3)*(H761) / I761</f>
        <v>0.772974885015469</v>
      </c>
      <c r="K761" s="0" t="n">
        <f aca="false">E761/I761*1000</f>
        <v>-0.649027657786626</v>
      </c>
      <c r="L761" s="86" t="n">
        <v>200.59435525071</v>
      </c>
      <c r="M761" s="86" t="n">
        <v>0.645</v>
      </c>
      <c r="N761" s="0" t="n">
        <v>66</v>
      </c>
      <c r="O761" s="87" t="n">
        <f aca="false">SUM($L761:$N761)</f>
        <v>267.23935525071</v>
      </c>
      <c r="P761" s="62" t="n">
        <v>124</v>
      </c>
      <c r="Q761" s="0" t="n">
        <f aca="false">P761*120</f>
        <v>14880</v>
      </c>
      <c r="R761" s="0" t="n">
        <v>22</v>
      </c>
      <c r="S761" s="0" t="n">
        <v>194</v>
      </c>
      <c r="T761" s="87" t="n">
        <f aca="false">((3.5 * R761 + 2.4 * S761 - 7) * 10)/1000</f>
        <v>5.356</v>
      </c>
      <c r="V761" s="0" t="n">
        <f aca="false">W761/8</f>
        <v>0.9625</v>
      </c>
      <c r="W761" s="0" t="n">
        <v>7.7</v>
      </c>
      <c r="X761" s="91" t="n">
        <f aca="false">E761/50</f>
        <v>-0.829600132736021</v>
      </c>
      <c r="Y761" s="0" t="n">
        <v>0.954</v>
      </c>
      <c r="Z761" s="86" t="n">
        <v>4.17391304347826</v>
      </c>
      <c r="AA761" s="0" t="n">
        <v>62</v>
      </c>
      <c r="AB761" s="0" t="n">
        <v>19</v>
      </c>
    </row>
    <row r="762" customFormat="false" ht="15" hidden="false" customHeight="false" outlineLevel="0" collapsed="false">
      <c r="A762" s="14" t="n">
        <v>760</v>
      </c>
      <c r="B762" s="86" t="n">
        <v>2.93103448275862</v>
      </c>
      <c r="D762" s="0" t="n">
        <v>77</v>
      </c>
      <c r="E762" s="91" t="n">
        <v>82.4314052948796</v>
      </c>
      <c r="F762" s="0" t="n">
        <v>82198</v>
      </c>
      <c r="H762" s="0" t="n">
        <v>0.5</v>
      </c>
      <c r="I762" s="0" t="n">
        <v>41891</v>
      </c>
      <c r="J762" s="95" t="n">
        <f aca="false">(F762+E762*$G$3)*(H762) / I762</f>
        <v>1.37464565321849</v>
      </c>
      <c r="K762" s="0" t="n">
        <f aca="false">E762/I762*1000</f>
        <v>1.96775931094697</v>
      </c>
      <c r="L762" s="86" t="n">
        <v>1228.62957696118</v>
      </c>
      <c r="M762" s="86" t="n">
        <v>0.645</v>
      </c>
      <c r="N762" s="0" t="n">
        <v>477</v>
      </c>
      <c r="O762" s="87" t="n">
        <f aca="false">SUM($L762:$N762)</f>
        <v>1706.27457696118</v>
      </c>
      <c r="P762" s="62" t="n">
        <v>120</v>
      </c>
      <c r="Q762" s="0" t="n">
        <f aca="false">P762*120</f>
        <v>14400</v>
      </c>
      <c r="R762" s="0" t="n">
        <v>16</v>
      </c>
      <c r="S762" s="0" t="n">
        <v>177</v>
      </c>
      <c r="T762" s="87" t="n">
        <f aca="false">((3.5 * R762 + 2.4 * S762 - 7) * 10)/1000</f>
        <v>4.738</v>
      </c>
      <c r="V762" s="0" t="n">
        <f aca="false">W762/8</f>
        <v>0.5875</v>
      </c>
      <c r="W762" s="0" t="n">
        <v>4.7</v>
      </c>
      <c r="X762" s="91" t="n">
        <f aca="false">E762/50</f>
        <v>1.64862810589759</v>
      </c>
      <c r="Y762" s="0" t="n">
        <v>0.737</v>
      </c>
      <c r="Z762" s="86" t="n">
        <v>2.93103448275862</v>
      </c>
      <c r="AA762" s="0" t="n">
        <v>60</v>
      </c>
      <c r="AB762" s="0" t="n">
        <v>15</v>
      </c>
    </row>
    <row r="763" customFormat="false" ht="15" hidden="false" customHeight="false" outlineLevel="0" collapsed="false">
      <c r="A763" s="14" t="n">
        <v>761</v>
      </c>
      <c r="B763" s="86" t="n">
        <v>9.78260869565217</v>
      </c>
      <c r="D763" s="0" t="n">
        <v>63</v>
      </c>
      <c r="E763" s="91" t="n">
        <v>15.7657657657658</v>
      </c>
      <c r="F763" s="0" t="n">
        <v>75034</v>
      </c>
      <c r="H763" s="0" t="n">
        <v>0.5</v>
      </c>
      <c r="I763" s="0" t="n">
        <v>59240</v>
      </c>
      <c r="J763" s="95" t="n">
        <f aca="false">(F763+E763*$G$3)*(H763) / I763</f>
        <v>0.686531957345597</v>
      </c>
      <c r="K763" s="0" t="n">
        <f aca="false">E763/I763*1000</f>
        <v>0.266133790779301</v>
      </c>
      <c r="L763" s="86" t="n">
        <v>934.720767174552</v>
      </c>
      <c r="M763" s="86" t="n">
        <v>0.645</v>
      </c>
      <c r="N763" s="0" t="n">
        <v>498</v>
      </c>
      <c r="O763" s="87" t="n">
        <f aca="false">SUM($L763:$N763)</f>
        <v>1433.36576717455</v>
      </c>
      <c r="P763" s="62" t="n">
        <v>115</v>
      </c>
      <c r="Q763" s="0" t="n">
        <f aca="false">P763*120</f>
        <v>13800</v>
      </c>
      <c r="R763" s="0" t="n">
        <v>18</v>
      </c>
      <c r="S763" s="0" t="n">
        <v>162</v>
      </c>
      <c r="T763" s="87" t="n">
        <f aca="false">((3.5 * R763 + 2.4 * S763 - 7) * 10)/1000</f>
        <v>4.448</v>
      </c>
      <c r="V763" s="0" t="n">
        <f aca="false">W763/8</f>
        <v>0.9625</v>
      </c>
      <c r="W763" s="0" t="n">
        <v>7.7</v>
      </c>
      <c r="X763" s="91" t="n">
        <f aca="false">E763/50</f>
        <v>0.315315315315315</v>
      </c>
      <c r="Y763" s="0" t="n">
        <v>0.504</v>
      </c>
      <c r="Z763" s="86" t="n">
        <v>9.78260869565217</v>
      </c>
      <c r="AA763" s="0" t="n">
        <v>52</v>
      </c>
      <c r="AB763" s="0" t="n">
        <v>16</v>
      </c>
    </row>
    <row r="764" customFormat="false" ht="15" hidden="false" customHeight="false" outlineLevel="0" collapsed="false">
      <c r="A764" s="14" t="n">
        <v>762</v>
      </c>
      <c r="B764" s="86" t="n">
        <v>2.5</v>
      </c>
      <c r="D764" s="0" t="n">
        <v>82</v>
      </c>
      <c r="E764" s="91" t="n">
        <v>2837.37024221454</v>
      </c>
      <c r="F764" s="0" t="n">
        <v>75644</v>
      </c>
      <c r="H764" s="0" t="n">
        <v>0.5</v>
      </c>
      <c r="I764" s="0" t="n">
        <v>41293</v>
      </c>
      <c r="J764" s="95" t="n">
        <f aca="false">(F764+E764*$G$3)*(H764) / I764</f>
        <v>14.658563157022</v>
      </c>
      <c r="K764" s="0" t="n">
        <f aca="false">E764/I764*1000</f>
        <v>68.7131049382351</v>
      </c>
      <c r="L764" s="86" t="n">
        <v>706.298445527015</v>
      </c>
      <c r="M764" s="86" t="n">
        <v>0.645</v>
      </c>
      <c r="N764" s="0" t="n">
        <v>1893</v>
      </c>
      <c r="O764" s="87" t="n">
        <f aca="false">SUM($L764:$N764)</f>
        <v>2599.94344552702</v>
      </c>
      <c r="P764" s="62" t="n">
        <v>125</v>
      </c>
      <c r="Q764" s="0" t="n">
        <f aca="false">P764*120</f>
        <v>15000</v>
      </c>
      <c r="R764" s="0" t="n">
        <v>21</v>
      </c>
      <c r="S764" s="0" t="n">
        <v>176</v>
      </c>
      <c r="T764" s="87" t="n">
        <f aca="false">((3.5 * R764 + 2.4 * S764 - 7) * 10)/1000</f>
        <v>4.889</v>
      </c>
      <c r="V764" s="0" t="n">
        <f aca="false">W764/8</f>
        <v>0.7375</v>
      </c>
      <c r="W764" s="0" t="n">
        <v>5.9</v>
      </c>
      <c r="X764" s="91" t="n">
        <f aca="false">E764/50</f>
        <v>56.7474048442908</v>
      </c>
      <c r="Y764" s="0" t="n">
        <v>0.966</v>
      </c>
      <c r="Z764" s="86" t="n">
        <v>2.5</v>
      </c>
      <c r="AA764" s="0" t="n">
        <v>62</v>
      </c>
      <c r="AB764" s="0" t="n">
        <v>21</v>
      </c>
    </row>
    <row r="765" customFormat="false" ht="15" hidden="false" customHeight="false" outlineLevel="0" collapsed="false">
      <c r="A765" s="14" t="n">
        <v>763</v>
      </c>
      <c r="B765" s="86" t="n">
        <v>4.31818181818182</v>
      </c>
      <c r="D765" s="0" t="n">
        <v>68</v>
      </c>
      <c r="E765" s="91" t="n">
        <v>75.9734093067427</v>
      </c>
      <c r="F765" s="0" t="n">
        <v>83591</v>
      </c>
      <c r="H765" s="0" t="n">
        <v>0.5</v>
      </c>
      <c r="I765" s="0" t="n">
        <v>64894</v>
      </c>
      <c r="J765" s="95" t="n">
        <f aca="false">(F765+E765*$G$3)*(H765) / I765</f>
        <v>0.878204176986294</v>
      </c>
      <c r="K765" s="0" t="n">
        <f aca="false">E765/I765*1000</f>
        <v>1.17073087352826</v>
      </c>
      <c r="L765" s="86" t="n">
        <v>1730.57240751076</v>
      </c>
      <c r="M765" s="86" t="n">
        <v>0.645</v>
      </c>
      <c r="N765" s="0" t="n">
        <v>1893</v>
      </c>
      <c r="O765" s="87" t="n">
        <f aca="false">SUM($L765:$N765)</f>
        <v>3624.21740751076</v>
      </c>
      <c r="P765" s="62" t="n">
        <v>111</v>
      </c>
      <c r="Q765" s="0" t="n">
        <f aca="false">P765*120</f>
        <v>13320</v>
      </c>
      <c r="R765" s="0" t="n">
        <v>19</v>
      </c>
      <c r="S765" s="0" t="n">
        <v>181</v>
      </c>
      <c r="T765" s="87" t="n">
        <f aca="false">((3.5 * R765 + 2.4 * S765 - 7) * 10)/1000</f>
        <v>4.939</v>
      </c>
      <c r="V765" s="0" t="n">
        <f aca="false">W765/8</f>
        <v>0.475</v>
      </c>
      <c r="W765" s="0" t="n">
        <v>3.8</v>
      </c>
      <c r="X765" s="91" t="n">
        <f aca="false">E765/50</f>
        <v>1.51946818613485</v>
      </c>
      <c r="Y765" s="0" t="n">
        <v>0.847</v>
      </c>
      <c r="Z765" s="86" t="n">
        <v>4.31818181818182</v>
      </c>
      <c r="AA765" s="0" t="n">
        <v>64</v>
      </c>
      <c r="AB765" s="0" t="n">
        <v>19</v>
      </c>
    </row>
    <row r="766" customFormat="false" ht="15" hidden="false" customHeight="false" outlineLevel="0" collapsed="false">
      <c r="A766" s="14" t="n">
        <v>764</v>
      </c>
      <c r="B766" s="86" t="n">
        <v>3.16666666666667</v>
      </c>
      <c r="D766" s="0" t="n">
        <v>82</v>
      </c>
      <c r="E766" s="91" t="n">
        <v>80.0906391623691</v>
      </c>
      <c r="F766" s="0" t="n">
        <v>80728</v>
      </c>
      <c r="H766" s="0" t="n">
        <v>0.5</v>
      </c>
      <c r="I766" s="0" t="n">
        <v>41483</v>
      </c>
      <c r="J766" s="95" t="n">
        <f aca="false">(F766+E766*$G$3)*(H766) / I766</f>
        <v>1.35916225520029</v>
      </c>
      <c r="K766" s="0" t="n">
        <f aca="false">E766/I766*1000</f>
        <v>1.93068580291611</v>
      </c>
      <c r="L766" s="86" t="n">
        <v>162.150626256137</v>
      </c>
      <c r="M766" s="86" t="n">
        <v>0.645</v>
      </c>
      <c r="N766" s="0" t="n">
        <v>92</v>
      </c>
      <c r="O766" s="87" t="n">
        <f aca="false">SUM($L766:$N766)</f>
        <v>254.795626256137</v>
      </c>
      <c r="P766" s="62" t="n">
        <v>116</v>
      </c>
      <c r="Q766" s="0" t="n">
        <f aca="false">P766*120</f>
        <v>13920</v>
      </c>
      <c r="R766" s="0" t="n">
        <v>21</v>
      </c>
      <c r="S766" s="0" t="n">
        <v>182</v>
      </c>
      <c r="T766" s="87" t="n">
        <f aca="false">((3.5 * R766 + 2.4 * S766 - 7) * 10)/1000</f>
        <v>5.033</v>
      </c>
      <c r="V766" s="0" t="n">
        <f aca="false">W766/8</f>
        <v>0.6625</v>
      </c>
      <c r="W766" s="0" t="n">
        <v>5.3</v>
      </c>
      <c r="X766" s="91" t="n">
        <f aca="false">E766/50</f>
        <v>1.60181278324738</v>
      </c>
      <c r="Y766" s="0" t="n">
        <v>0.636</v>
      </c>
      <c r="Z766" s="86" t="n">
        <v>3.16666666666667</v>
      </c>
      <c r="AA766" s="0" t="n">
        <v>61</v>
      </c>
      <c r="AB766" s="0" t="n">
        <v>18</v>
      </c>
    </row>
    <row r="767" customFormat="false" ht="15" hidden="false" customHeight="false" outlineLevel="0" collapsed="false">
      <c r="A767" s="14" t="n">
        <v>765</v>
      </c>
      <c r="B767" s="86" t="n">
        <v>5.79310344827586</v>
      </c>
      <c r="D767" s="0" t="n">
        <v>35</v>
      </c>
      <c r="E767" s="91" t="n">
        <v>28.3975659229209</v>
      </c>
      <c r="F767" s="0" t="n">
        <v>81703</v>
      </c>
      <c r="H767" s="0" t="n">
        <v>0.8</v>
      </c>
      <c r="I767" s="0" t="n">
        <v>45320</v>
      </c>
      <c r="J767" s="95" t="n">
        <f aca="false">(F767+E767*$G$3)*(H767) / I767</f>
        <v>1.64275421657844</v>
      </c>
      <c r="K767" s="0" t="n">
        <f aca="false">E767/I767*1000</f>
        <v>0.626601189826145</v>
      </c>
      <c r="L767" s="86" t="n">
        <v>388.433388030021</v>
      </c>
      <c r="M767" s="86" t="n">
        <v>0.645</v>
      </c>
      <c r="N767" s="0" t="n">
        <v>365</v>
      </c>
      <c r="O767" s="87" t="n">
        <f aca="false">SUM($L767:$N767)</f>
        <v>754.078388030021</v>
      </c>
      <c r="P767" s="62" t="n">
        <v>124</v>
      </c>
      <c r="Q767" s="0" t="n">
        <f aca="false">P767*120</f>
        <v>14880</v>
      </c>
      <c r="R767" s="0" t="n">
        <v>16</v>
      </c>
      <c r="S767" s="0" t="n">
        <v>196</v>
      </c>
      <c r="T767" s="87" t="n">
        <f aca="false">((3.5 * R767 + 2.4 * S767 - 7) * 10)/1000</f>
        <v>5.194</v>
      </c>
      <c r="V767" s="0" t="n">
        <f aca="false">W767/8</f>
        <v>0.875</v>
      </c>
      <c r="W767" s="0" t="n">
        <v>7</v>
      </c>
      <c r="X767" s="91" t="n">
        <f aca="false">E767/50</f>
        <v>0.567951318458418</v>
      </c>
      <c r="Y767" s="0" t="n">
        <v>0.65</v>
      </c>
      <c r="Z767" s="86" t="n">
        <v>5.79310344827586</v>
      </c>
      <c r="AA767" s="0" t="n">
        <v>49</v>
      </c>
      <c r="AB767" s="0" t="n">
        <v>25</v>
      </c>
    </row>
    <row r="768" customFormat="false" ht="15" hidden="false" customHeight="false" outlineLevel="0" collapsed="false">
      <c r="A768" s="14" t="n">
        <v>766</v>
      </c>
      <c r="B768" s="86" t="n">
        <v>2.32142857142857</v>
      </c>
      <c r="D768" s="0" t="n">
        <v>74</v>
      </c>
      <c r="E768" s="91" t="n">
        <v>103.242368435739</v>
      </c>
      <c r="F768" s="0" t="n">
        <v>80072</v>
      </c>
      <c r="H768" s="0" t="n">
        <v>0.5</v>
      </c>
      <c r="I768" s="0" t="n">
        <v>58114</v>
      </c>
      <c r="J768" s="95" t="n">
        <f aca="false">(F768+E768*$G$3)*(H768) / I768</f>
        <v>1.04423157392621</v>
      </c>
      <c r="K768" s="0" t="n">
        <f aca="false">E768/I768*1000</f>
        <v>1.77654899741437</v>
      </c>
      <c r="L768" s="86" t="n">
        <v>767.603134834747</v>
      </c>
      <c r="M768" s="86" t="n">
        <v>0.645</v>
      </c>
      <c r="N768" s="0" t="n">
        <v>1893</v>
      </c>
      <c r="O768" s="87" t="n">
        <f aca="false">SUM($L768:$N768)</f>
        <v>2661.24813483475</v>
      </c>
      <c r="P768" s="62" t="n">
        <v>117</v>
      </c>
      <c r="Q768" s="0" t="n">
        <f aca="false">P768*120</f>
        <v>14040</v>
      </c>
      <c r="R768" s="0" t="n">
        <v>22</v>
      </c>
      <c r="S768" s="0" t="n">
        <v>195</v>
      </c>
      <c r="T768" s="87" t="n">
        <f aca="false">((3.5 * R768 + 2.4 * S768 - 7) * 10)/1000</f>
        <v>5.38</v>
      </c>
      <c r="V768" s="0" t="n">
        <f aca="false">W768/8</f>
        <v>0.8875</v>
      </c>
      <c r="W768" s="0" t="n">
        <v>7.1</v>
      </c>
      <c r="X768" s="91" t="n">
        <f aca="false">E768/50</f>
        <v>2.06484736871477</v>
      </c>
      <c r="Y768" s="0" t="n">
        <v>0.576</v>
      </c>
      <c r="Z768" s="86" t="n">
        <v>2.32142857142857</v>
      </c>
      <c r="AA768" s="0" t="n">
        <v>55</v>
      </c>
      <c r="AB768" s="0" t="n">
        <v>16</v>
      </c>
    </row>
    <row r="769" customFormat="false" ht="15" hidden="false" customHeight="false" outlineLevel="0" collapsed="false">
      <c r="A769" s="14" t="n">
        <v>767</v>
      </c>
      <c r="B769" s="86" t="n">
        <v>8.55555555555555</v>
      </c>
      <c r="D769" s="0" t="n">
        <v>1</v>
      </c>
      <c r="E769" s="91" t="n">
        <v>0.441664900007067</v>
      </c>
      <c r="F769" s="0" t="n">
        <v>79096</v>
      </c>
      <c r="H769" s="0" t="n">
        <v>0.7</v>
      </c>
      <c r="I769" s="0" t="n">
        <v>64366</v>
      </c>
      <c r="J769" s="95" t="n">
        <f aca="false">(F769+E769*$G$3)*(H769) / I769</f>
        <v>0.862114566261722</v>
      </c>
      <c r="K769" s="0" t="n">
        <f aca="false">E769/I769*1000</f>
        <v>0.00686177329657065</v>
      </c>
      <c r="L769" s="86" t="n">
        <v>1043.5640822895</v>
      </c>
      <c r="M769" s="86" t="n">
        <v>0.645</v>
      </c>
      <c r="N769" s="0" t="n">
        <v>1893</v>
      </c>
      <c r="O769" s="87" t="n">
        <f aca="false">SUM($L769:$N769)</f>
        <v>2937.2090822895</v>
      </c>
      <c r="P769" s="62" t="n">
        <v>124</v>
      </c>
      <c r="Q769" s="0" t="n">
        <f aca="false">P769*120</f>
        <v>14880</v>
      </c>
      <c r="R769" s="0" t="n">
        <v>18</v>
      </c>
      <c r="S769" s="0" t="n">
        <v>169</v>
      </c>
      <c r="T769" s="87" t="n">
        <f aca="false">((3.5 * R769 + 2.4 * S769 - 7) * 10)/1000</f>
        <v>4.616</v>
      </c>
      <c r="V769" s="0" t="n">
        <f aca="false">W769/8</f>
        <v>0.9125</v>
      </c>
      <c r="W769" s="0" t="n">
        <v>7.3</v>
      </c>
      <c r="X769" s="91" t="n">
        <f aca="false">E769/50</f>
        <v>0.00883329800014134</v>
      </c>
      <c r="Y769" s="0" t="n">
        <v>0.756</v>
      </c>
      <c r="Z769" s="86" t="n">
        <v>8.55555555555555</v>
      </c>
      <c r="AA769" s="0" t="n">
        <v>50</v>
      </c>
      <c r="AB769" s="0" t="n">
        <v>19</v>
      </c>
    </row>
    <row r="770" customFormat="false" ht="15" hidden="false" customHeight="false" outlineLevel="0" collapsed="false">
      <c r="A770" s="14" t="n">
        <v>768</v>
      </c>
      <c r="B770" s="86" t="n">
        <v>1.72413793103448</v>
      </c>
      <c r="D770" s="0" t="n">
        <v>85</v>
      </c>
      <c r="E770" s="91" t="n">
        <v>214.646464646465</v>
      </c>
      <c r="F770" s="0" t="n">
        <v>77862</v>
      </c>
      <c r="H770" s="0" t="n">
        <v>0.5</v>
      </c>
      <c r="I770" s="0" t="n">
        <v>57106</v>
      </c>
      <c r="J770" s="95" t="n">
        <f aca="false">(F770+E770*$G$3)*(H770) / I770</f>
        <v>1.43347972068247</v>
      </c>
      <c r="K770" s="0" t="n">
        <f aca="false">E770/I770*1000</f>
        <v>3.7587375170116</v>
      </c>
      <c r="L770" s="86" t="n">
        <v>1787.02769865067</v>
      </c>
      <c r="M770" s="86" t="n">
        <v>0.645</v>
      </c>
      <c r="N770" s="0" t="n">
        <v>452</v>
      </c>
      <c r="O770" s="87" t="n">
        <f aca="false">SUM($L770:$N770)</f>
        <v>2239.67269865067</v>
      </c>
      <c r="P770" s="62" t="n">
        <v>121</v>
      </c>
      <c r="Q770" s="0" t="n">
        <f aca="false">P770*120</f>
        <v>14520</v>
      </c>
      <c r="R770" s="0" t="n">
        <v>20</v>
      </c>
      <c r="S770" s="0" t="n">
        <v>178</v>
      </c>
      <c r="T770" s="87" t="n">
        <f aca="false">((3.5 * R770 + 2.4 * S770 - 7) * 10)/1000</f>
        <v>4.902</v>
      </c>
      <c r="V770" s="0" t="n">
        <f aca="false">W770/8</f>
        <v>0.65</v>
      </c>
      <c r="W770" s="0" t="n">
        <v>5.2</v>
      </c>
      <c r="X770" s="91" t="n">
        <f aca="false">E770/50</f>
        <v>4.29292929292929</v>
      </c>
      <c r="Y770" s="0" t="n">
        <v>0.56</v>
      </c>
      <c r="Z770" s="86" t="n">
        <v>1.72413793103448</v>
      </c>
      <c r="AA770" s="0" t="n">
        <v>51</v>
      </c>
      <c r="AB770" s="0" t="n">
        <v>17</v>
      </c>
    </row>
    <row r="771" customFormat="false" ht="15" hidden="false" customHeight="false" outlineLevel="0" collapsed="false">
      <c r="A771" s="14" t="n">
        <v>769</v>
      </c>
      <c r="B771" s="86" t="n">
        <v>14.7857142857143</v>
      </c>
      <c r="D771" s="0" t="n">
        <v>44</v>
      </c>
      <c r="E771" s="91" t="n">
        <v>8.15902685061564</v>
      </c>
      <c r="F771" s="0" t="n">
        <v>81094</v>
      </c>
      <c r="H771" s="0" t="n">
        <v>0.6</v>
      </c>
      <c r="I771" s="0" t="n">
        <v>46193</v>
      </c>
      <c r="J771" s="95" t="n">
        <f aca="false">(F771+E771*$G$3)*(H771) / I771</f>
        <v>1.09571940432853</v>
      </c>
      <c r="K771" s="0" t="n">
        <f aca="false">E771/I771*1000</f>
        <v>0.176629074764913</v>
      </c>
      <c r="L771" s="86" t="n">
        <v>2054.7195720695</v>
      </c>
      <c r="M771" s="86" t="n">
        <v>0.645</v>
      </c>
      <c r="N771" s="0" t="n">
        <v>1893</v>
      </c>
      <c r="O771" s="87" t="n">
        <f aca="false">SUM($L771:$N771)</f>
        <v>3948.3645720695</v>
      </c>
      <c r="P771" s="62" t="n">
        <v>113</v>
      </c>
      <c r="Q771" s="0" t="n">
        <f aca="false">P771*120</f>
        <v>13560</v>
      </c>
      <c r="R771" s="0" t="n">
        <v>19</v>
      </c>
      <c r="S771" s="0" t="n">
        <v>188</v>
      </c>
      <c r="T771" s="87" t="n">
        <f aca="false">((3.5 * R771 + 2.4 * S771 - 7) * 10)/1000</f>
        <v>5.107</v>
      </c>
      <c r="V771" s="0" t="n">
        <f aca="false">W771/8</f>
        <v>0.5125</v>
      </c>
      <c r="W771" s="0" t="n">
        <v>4.1</v>
      </c>
      <c r="X771" s="91" t="n">
        <f aca="false">E771/50</f>
        <v>0.163180537012313</v>
      </c>
      <c r="Y771" s="0" t="n">
        <v>0.48</v>
      </c>
      <c r="Z771" s="86" t="n">
        <v>14.7857142857143</v>
      </c>
      <c r="AA771" s="0" t="n">
        <v>56</v>
      </c>
      <c r="AB771" s="0" t="n">
        <v>17</v>
      </c>
    </row>
    <row r="772" customFormat="false" ht="15" hidden="false" customHeight="false" outlineLevel="0" collapsed="false">
      <c r="A772" s="14" t="n">
        <v>770</v>
      </c>
      <c r="B772" s="86" t="n">
        <v>10.1538461538462</v>
      </c>
      <c r="D772" s="0" t="n">
        <v>54</v>
      </c>
      <c r="E772" s="91" t="n">
        <v>19.8412698412698</v>
      </c>
      <c r="F772" s="0" t="n">
        <v>78207</v>
      </c>
      <c r="H772" s="0" t="n">
        <v>0.6</v>
      </c>
      <c r="I772" s="0" t="n">
        <v>58983</v>
      </c>
      <c r="J772" s="95" t="n">
        <f aca="false">(F772+E772*$G$3)*(H772) / I772</f>
        <v>0.87628816374048</v>
      </c>
      <c r="K772" s="0" t="n">
        <f aca="false">E772/I772*1000</f>
        <v>0.336389635001099</v>
      </c>
      <c r="L772" s="86" t="n">
        <v>475.131208085219</v>
      </c>
      <c r="M772" s="86" t="n">
        <v>0.645</v>
      </c>
      <c r="N772" s="0" t="n">
        <v>338</v>
      </c>
      <c r="O772" s="87" t="n">
        <f aca="false">SUM($L772:$N772)</f>
        <v>813.776208085219</v>
      </c>
      <c r="P772" s="62" t="n">
        <v>124</v>
      </c>
      <c r="Q772" s="0" t="n">
        <f aca="false">P772*120</f>
        <v>14880</v>
      </c>
      <c r="R772" s="0" t="n">
        <v>17</v>
      </c>
      <c r="S772" s="0" t="n">
        <v>180</v>
      </c>
      <c r="T772" s="87" t="n">
        <f aca="false">((3.5 * R772 + 2.4 * S772 - 7) * 10)/1000</f>
        <v>4.845</v>
      </c>
      <c r="V772" s="0" t="n">
        <f aca="false">W772/8</f>
        <v>0.825</v>
      </c>
      <c r="W772" s="0" t="n">
        <v>6.6</v>
      </c>
      <c r="X772" s="91" t="n">
        <f aca="false">E772/50</f>
        <v>0.396825396825397</v>
      </c>
      <c r="Y772" s="0" t="n">
        <v>1.04</v>
      </c>
      <c r="Z772" s="86" t="n">
        <v>10.1538461538462</v>
      </c>
      <c r="AA772" s="0" t="n">
        <v>51</v>
      </c>
      <c r="AB772" s="0" t="n">
        <v>18</v>
      </c>
    </row>
    <row r="773" customFormat="false" ht="15" hidden="false" customHeight="false" outlineLevel="0" collapsed="false">
      <c r="A773" s="14" t="n">
        <v>771</v>
      </c>
      <c r="B773" s="86" t="n">
        <v>15.6363636363636</v>
      </c>
      <c r="D773" s="0" t="n">
        <v>77</v>
      </c>
      <c r="E773" s="91" t="n">
        <v>21.4052996185965</v>
      </c>
      <c r="F773" s="0" t="n">
        <v>82165</v>
      </c>
      <c r="H773" s="0" t="n">
        <v>0.8</v>
      </c>
      <c r="I773" s="0" t="n">
        <v>51119</v>
      </c>
      <c r="J773" s="95" t="n">
        <f aca="false">(F773+E773*$G$3)*(H773) / I773</f>
        <v>1.41985750656216</v>
      </c>
      <c r="K773" s="0" t="n">
        <f aca="false">E773/I773*1000</f>
        <v>0.418734709571715</v>
      </c>
      <c r="L773" s="86" t="n">
        <v>192.185945808637</v>
      </c>
      <c r="M773" s="86" t="n">
        <v>0.645</v>
      </c>
      <c r="N773" s="0" t="n">
        <v>1893</v>
      </c>
      <c r="O773" s="87" t="n">
        <f aca="false">SUM($L773:$N773)</f>
        <v>2085.83094580864</v>
      </c>
      <c r="P773" s="62" t="n">
        <v>120</v>
      </c>
      <c r="Q773" s="0" t="n">
        <f aca="false">P773*120</f>
        <v>14400</v>
      </c>
      <c r="R773" s="0" t="n">
        <v>22</v>
      </c>
      <c r="S773" s="0" t="n">
        <v>180</v>
      </c>
      <c r="T773" s="87" t="n">
        <f aca="false">((3.5 * R773 + 2.4 * S773 - 7) * 10)/1000</f>
        <v>5.02</v>
      </c>
      <c r="V773" s="0" t="n">
        <f aca="false">W773/8</f>
        <v>0.9</v>
      </c>
      <c r="W773" s="0" t="n">
        <v>7.2</v>
      </c>
      <c r="X773" s="91" t="n">
        <f aca="false">E773/50</f>
        <v>0.42810599237193</v>
      </c>
      <c r="Y773" s="0" t="n">
        <v>0.432</v>
      </c>
      <c r="Z773" s="86" t="n">
        <v>15.6363636363636</v>
      </c>
      <c r="AA773" s="0" t="n">
        <v>55</v>
      </c>
      <c r="AB773" s="0" t="n">
        <v>18</v>
      </c>
    </row>
    <row r="774" customFormat="false" ht="15" hidden="false" customHeight="false" outlineLevel="0" collapsed="false">
      <c r="A774" s="14" t="n">
        <v>772</v>
      </c>
      <c r="B774" s="86" t="n">
        <v>16.9090909090909</v>
      </c>
      <c r="D774" s="0" t="n">
        <v>73</v>
      </c>
      <c r="E774" s="91" t="n">
        <v>15.5546180169354</v>
      </c>
      <c r="F774" s="0" t="n">
        <v>81091</v>
      </c>
      <c r="H774" s="0" t="n">
        <v>0.6</v>
      </c>
      <c r="I774" s="0" t="n">
        <v>58003</v>
      </c>
      <c r="J774" s="95" t="n">
        <f aca="false">(F774+E774*$G$3)*(H774) / I774</f>
        <v>0.903189633709713</v>
      </c>
      <c r="K774" s="0" t="n">
        <f aca="false">E774/I774*1000</f>
        <v>0.268169198436897</v>
      </c>
      <c r="L774" s="86" t="n">
        <v>1096.89017159891</v>
      </c>
      <c r="M774" s="86" t="n">
        <v>0.645</v>
      </c>
      <c r="N774" s="0" t="n">
        <v>1893</v>
      </c>
      <c r="O774" s="87" t="n">
        <f aca="false">SUM($L774:$N774)</f>
        <v>2990.53517159891</v>
      </c>
      <c r="P774" s="62" t="n">
        <v>115</v>
      </c>
      <c r="Q774" s="0" t="n">
        <f aca="false">P774*120</f>
        <v>13800</v>
      </c>
      <c r="R774" s="0" t="n">
        <v>20</v>
      </c>
      <c r="S774" s="0" t="n">
        <v>195</v>
      </c>
      <c r="T774" s="87" t="n">
        <f aca="false">((3.5 * R774 + 2.4 * S774 - 7) * 10)/1000</f>
        <v>5.31</v>
      </c>
      <c r="V774" s="0" t="n">
        <f aca="false">W774/8</f>
        <v>0.7</v>
      </c>
      <c r="W774" s="0" t="n">
        <v>5.6</v>
      </c>
      <c r="X774" s="91" t="n">
        <f aca="false">E774/50</f>
        <v>0.311092360338707</v>
      </c>
      <c r="Y774" s="0" t="n">
        <v>0.406</v>
      </c>
      <c r="Z774" s="86" t="n">
        <v>16.9090909090909</v>
      </c>
      <c r="AA774" s="0" t="n">
        <v>49</v>
      </c>
      <c r="AB774" s="0" t="n">
        <v>17</v>
      </c>
    </row>
    <row r="775" customFormat="false" ht="15" hidden="false" customHeight="false" outlineLevel="0" collapsed="false">
      <c r="A775" s="14" t="n">
        <v>773</v>
      </c>
      <c r="B775" s="86" t="n">
        <v>3</v>
      </c>
      <c r="D775" s="0" t="n">
        <v>45</v>
      </c>
      <c r="E775" s="91" t="n">
        <v>162.132949018195</v>
      </c>
      <c r="F775" s="0" t="n">
        <v>79287</v>
      </c>
      <c r="H775" s="0" t="n">
        <v>0.6</v>
      </c>
      <c r="I775" s="0" t="n">
        <v>52518</v>
      </c>
      <c r="J775" s="95" t="n">
        <f aca="false">(F775+E775*$G$3)*(H775) / I775</f>
        <v>1.64675173777308</v>
      </c>
      <c r="K775" s="0" t="n">
        <f aca="false">E775/I775*1000</f>
        <v>3.08718818344558</v>
      </c>
      <c r="L775" s="86" t="n">
        <v>1493.28054666977</v>
      </c>
      <c r="M775" s="86" t="n">
        <v>0.645</v>
      </c>
      <c r="N775" s="0" t="n">
        <v>84</v>
      </c>
      <c r="O775" s="87" t="n">
        <f aca="false">SUM($L775:$N775)</f>
        <v>1577.92554666977</v>
      </c>
      <c r="P775" s="62" t="n">
        <v>119</v>
      </c>
      <c r="Q775" s="0" t="n">
        <f aca="false">P775*120</f>
        <v>14280</v>
      </c>
      <c r="R775" s="0" t="n">
        <v>17</v>
      </c>
      <c r="S775" s="0" t="n">
        <v>168</v>
      </c>
      <c r="T775" s="87" t="n">
        <f aca="false">((3.5 * R775 + 2.4 * S775 - 7) * 10)/1000</f>
        <v>4.557</v>
      </c>
      <c r="V775" s="0" t="n">
        <f aca="false">W775/8</f>
        <v>0.6</v>
      </c>
      <c r="W775" s="0" t="n">
        <v>4.8</v>
      </c>
      <c r="X775" s="91" t="n">
        <f aca="false">E775/50</f>
        <v>3.2426589803639</v>
      </c>
      <c r="Y775" s="0" t="n">
        <v>1.095</v>
      </c>
      <c r="Z775" s="86" t="n">
        <v>3</v>
      </c>
      <c r="AA775" s="0" t="n">
        <v>47</v>
      </c>
      <c r="AB775" s="0" t="n">
        <v>20</v>
      </c>
    </row>
    <row r="776" customFormat="false" ht="15" hidden="false" customHeight="false" outlineLevel="0" collapsed="false">
      <c r="A776" s="14" t="n">
        <v>774</v>
      </c>
      <c r="B776" s="86" t="n">
        <v>4.23076923076923</v>
      </c>
      <c r="D776" s="0" t="n">
        <v>-11</v>
      </c>
      <c r="E776" s="91" t="n">
        <v>-7.85489860039988</v>
      </c>
      <c r="F776" s="0" t="n">
        <v>84289</v>
      </c>
      <c r="H776" s="0" t="n">
        <v>0.5</v>
      </c>
      <c r="I776" s="0" t="n">
        <v>48642</v>
      </c>
      <c r="J776" s="95" t="n">
        <f aca="false">(F776+E776*$G$3)*(H776) / I776</f>
        <v>0.834125247315489</v>
      </c>
      <c r="K776" s="0" t="n">
        <f aca="false">E776/I776*1000</f>
        <v>-0.161483874026559</v>
      </c>
      <c r="L776" s="86" t="n">
        <v>281.900226887347</v>
      </c>
      <c r="M776" s="86" t="n">
        <v>0.645</v>
      </c>
      <c r="N776" s="0" t="n">
        <v>72</v>
      </c>
      <c r="O776" s="87" t="n">
        <f aca="false">SUM($L776:$N776)</f>
        <v>354.545226887347</v>
      </c>
      <c r="P776" s="62" t="n">
        <v>115</v>
      </c>
      <c r="Q776" s="0" t="n">
        <f aca="false">P776*120</f>
        <v>13800</v>
      </c>
      <c r="R776" s="0" t="n">
        <v>19</v>
      </c>
      <c r="S776" s="0" t="n">
        <v>194</v>
      </c>
      <c r="T776" s="87" t="n">
        <f aca="false">((3.5 * R776 + 2.4 * S776 - 7) * 10)/1000</f>
        <v>5.251</v>
      </c>
      <c r="V776" s="0" t="n">
        <f aca="false">W776/8</f>
        <v>0.55</v>
      </c>
      <c r="W776" s="0" t="n">
        <v>4.4</v>
      </c>
      <c r="X776" s="91" t="n">
        <f aca="false">E776/50</f>
        <v>-0.157097972007998</v>
      </c>
      <c r="Y776" s="0" t="n">
        <v>0.644</v>
      </c>
      <c r="Z776" s="86" t="n">
        <v>4.23076923076923</v>
      </c>
      <c r="AA776" s="0" t="n">
        <v>52</v>
      </c>
      <c r="AB776" s="0" t="n">
        <v>21</v>
      </c>
    </row>
    <row r="777" customFormat="false" ht="15" hidden="false" customHeight="false" outlineLevel="0" collapsed="false">
      <c r="A777" s="14" t="n">
        <v>775</v>
      </c>
      <c r="B777" s="86" t="n">
        <v>3.03333333333333</v>
      </c>
      <c r="D777" s="0" t="n">
        <v>-3</v>
      </c>
      <c r="E777" s="91" t="n">
        <v>-13.3809099018733</v>
      </c>
      <c r="F777" s="0" t="n">
        <v>84259</v>
      </c>
      <c r="H777" s="0" t="n">
        <v>0.7</v>
      </c>
      <c r="I777" s="0" t="n">
        <v>50375</v>
      </c>
      <c r="J777" s="95" t="n">
        <f aca="false">(F777+E777*$G$3)*(H777) / I777</f>
        <v>1.09646938416825</v>
      </c>
      <c r="K777" s="0" t="n">
        <f aca="false">E777/I777*1000</f>
        <v>-0.265626003014855</v>
      </c>
      <c r="L777" s="86" t="n">
        <v>390.708265008729</v>
      </c>
      <c r="M777" s="86" t="n">
        <v>0.645</v>
      </c>
      <c r="N777" s="0" t="n">
        <v>497</v>
      </c>
      <c r="O777" s="87" t="n">
        <f aca="false">SUM($L777:$N777)</f>
        <v>888.353265008729</v>
      </c>
      <c r="P777" s="62" t="n">
        <v>123</v>
      </c>
      <c r="Q777" s="0" t="n">
        <f aca="false">P777*120</f>
        <v>14760</v>
      </c>
      <c r="R777" s="0" t="n">
        <v>20</v>
      </c>
      <c r="S777" s="0" t="n">
        <v>161</v>
      </c>
      <c r="T777" s="87" t="n">
        <f aca="false">((3.5 * R777 + 2.4 * S777 - 7) * 10)/1000</f>
        <v>4.494</v>
      </c>
      <c r="V777" s="0" t="n">
        <f aca="false">W777/8</f>
        <v>0.9625</v>
      </c>
      <c r="W777" s="0" t="n">
        <v>7.7</v>
      </c>
      <c r="X777" s="91" t="n">
        <f aca="false">E777/50</f>
        <v>-0.267618198037467</v>
      </c>
      <c r="Y777" s="0" t="n">
        <v>1.064</v>
      </c>
      <c r="Z777" s="86" t="n">
        <v>3.03333333333333</v>
      </c>
      <c r="AA777" s="0" t="n">
        <v>42</v>
      </c>
      <c r="AB777" s="0" t="n">
        <v>21</v>
      </c>
    </row>
    <row r="778" customFormat="false" ht="15" hidden="false" customHeight="false" outlineLevel="0" collapsed="false">
      <c r="A778" s="14" t="n">
        <v>776</v>
      </c>
      <c r="B778" s="86" t="n">
        <v>12.2857142857143</v>
      </c>
      <c r="D778" s="0" t="n">
        <v>90</v>
      </c>
      <c r="E778" s="91" t="n">
        <v>30.4931763047691</v>
      </c>
      <c r="F778" s="0" t="n">
        <v>75217</v>
      </c>
      <c r="H778" s="0" t="n">
        <v>0.8</v>
      </c>
      <c r="I778" s="0" t="n">
        <v>59566</v>
      </c>
      <c r="J778" s="95" t="n">
        <f aca="false">(F778+E778*$G$3)*(H778) / I778</f>
        <v>1.17401565351922</v>
      </c>
      <c r="K778" s="0" t="n">
        <f aca="false">E778/I778*1000</f>
        <v>0.511922511244152</v>
      </c>
      <c r="L778" s="86" t="n">
        <v>191.580202744577</v>
      </c>
      <c r="M778" s="86" t="n">
        <v>0.645</v>
      </c>
      <c r="N778" s="0" t="n">
        <v>87</v>
      </c>
      <c r="O778" s="87" t="n">
        <f aca="false">SUM($L778:$N778)</f>
        <v>279.225202744577</v>
      </c>
      <c r="P778" s="62" t="n">
        <v>121</v>
      </c>
      <c r="Q778" s="0" t="n">
        <f aca="false">P778*120</f>
        <v>14520</v>
      </c>
      <c r="R778" s="0" t="n">
        <v>22</v>
      </c>
      <c r="S778" s="0" t="n">
        <v>183</v>
      </c>
      <c r="T778" s="87" t="n">
        <f aca="false">((3.5 * R778 + 2.4 * S778 - 7) * 10)/1000</f>
        <v>5.092</v>
      </c>
      <c r="V778" s="0" t="n">
        <f aca="false">W778/8</f>
        <v>0.8875</v>
      </c>
      <c r="W778" s="0" t="n">
        <v>7.1</v>
      </c>
      <c r="X778" s="91" t="n">
        <f aca="false">E778/50</f>
        <v>0.609863526095383</v>
      </c>
      <c r="Y778" s="0" t="n">
        <v>0.744</v>
      </c>
      <c r="Z778" s="86" t="n">
        <v>12.2857142857143</v>
      </c>
      <c r="AA778" s="0" t="n">
        <v>42</v>
      </c>
      <c r="AB778" s="0" t="n">
        <v>21</v>
      </c>
    </row>
    <row r="779" customFormat="false" ht="15" hidden="false" customHeight="false" outlineLevel="0" collapsed="false">
      <c r="A779" s="14" t="n">
        <v>777</v>
      </c>
      <c r="B779" s="86" t="n">
        <v>3.25</v>
      </c>
      <c r="D779" s="0" t="n">
        <v>34</v>
      </c>
      <c r="E779" s="91" t="n">
        <v>47.9008171315864</v>
      </c>
      <c r="F779" s="0" t="n">
        <v>80382</v>
      </c>
      <c r="H779" s="0" t="n">
        <v>0.5</v>
      </c>
      <c r="I779" s="0" t="n">
        <v>47750</v>
      </c>
      <c r="J779" s="95" t="n">
        <f aca="false">(F779+E779*$G$3)*(H779) / I779</f>
        <v>1.04232802987052</v>
      </c>
      <c r="K779" s="0" t="n">
        <f aca="false">E779/I779*1000</f>
        <v>1.00315847395992</v>
      </c>
      <c r="L779" s="86" t="n">
        <v>126.038450875857</v>
      </c>
      <c r="M779" s="86" t="n">
        <v>0.645</v>
      </c>
      <c r="N779" s="0" t="n">
        <v>79</v>
      </c>
      <c r="O779" s="87" t="n">
        <f aca="false">SUM($L779:$N779)</f>
        <v>205.683450875857</v>
      </c>
      <c r="P779" s="62" t="n">
        <v>117</v>
      </c>
      <c r="Q779" s="0" t="n">
        <f aca="false">P779*120</f>
        <v>14040</v>
      </c>
      <c r="R779" s="0" t="n">
        <v>20</v>
      </c>
      <c r="S779" s="0" t="n">
        <v>176</v>
      </c>
      <c r="T779" s="87" t="n">
        <f aca="false">((3.5 * R779 + 2.4 * S779 - 7) * 10)/1000</f>
        <v>4.854</v>
      </c>
      <c r="V779" s="0" t="n">
        <f aca="false">W779/8</f>
        <v>0.4625</v>
      </c>
      <c r="W779" s="0" t="n">
        <v>3.7</v>
      </c>
      <c r="X779" s="91" t="n">
        <f aca="false">E779/50</f>
        <v>0.958016342631727</v>
      </c>
      <c r="Y779" s="0" t="n">
        <v>0.52</v>
      </c>
      <c r="Z779" s="86" t="n">
        <v>3.25</v>
      </c>
      <c r="AA779" s="0" t="n">
        <v>50</v>
      </c>
      <c r="AB779" s="0" t="n">
        <v>20</v>
      </c>
    </row>
    <row r="780" customFormat="false" ht="15" hidden="false" customHeight="false" outlineLevel="0" collapsed="false">
      <c r="A780" s="14" t="n">
        <v>778</v>
      </c>
      <c r="B780" s="86" t="n">
        <v>10</v>
      </c>
      <c r="D780" s="0" t="n">
        <v>65</v>
      </c>
      <c r="E780" s="91" t="n">
        <v>22.5581653617636</v>
      </c>
      <c r="F780" s="0" t="n">
        <v>80324</v>
      </c>
      <c r="H780" s="0" t="n">
        <v>0.6</v>
      </c>
      <c r="I780" s="0" t="n">
        <v>43590</v>
      </c>
      <c r="J780" s="95" t="n">
        <f aca="false">(F780+E780*$G$3)*(H780) / I780</f>
        <v>1.22983160557062</v>
      </c>
      <c r="K780" s="0" t="n">
        <f aca="false">E780/I780*1000</f>
        <v>0.517507808253351</v>
      </c>
      <c r="L780" s="86" t="n">
        <v>299.182909192825</v>
      </c>
      <c r="M780" s="86" t="n">
        <v>0.645</v>
      </c>
      <c r="N780" s="0" t="n">
        <v>59</v>
      </c>
      <c r="O780" s="87" t="n">
        <f aca="false">SUM($L780:$N780)</f>
        <v>358.827909192825</v>
      </c>
      <c r="P780" s="62" t="n">
        <v>123</v>
      </c>
      <c r="Q780" s="0" t="n">
        <f aca="false">P780*120</f>
        <v>14760</v>
      </c>
      <c r="R780" s="0" t="n">
        <v>21</v>
      </c>
      <c r="S780" s="0" t="n">
        <v>178</v>
      </c>
      <c r="T780" s="87" t="n">
        <f aca="false">((3.5 * R780 + 2.4 * S780 - 7) * 10)/1000</f>
        <v>4.937</v>
      </c>
      <c r="V780" s="0" t="n">
        <f aca="false">W780/8</f>
        <v>0.4375</v>
      </c>
      <c r="W780" s="0" t="n">
        <v>3.5</v>
      </c>
      <c r="X780" s="91" t="n">
        <f aca="false">E780/50</f>
        <v>0.451163307235271</v>
      </c>
      <c r="Y780" s="0" t="n">
        <v>0.868</v>
      </c>
      <c r="Z780" s="86" t="n">
        <v>10</v>
      </c>
      <c r="AA780" s="0" t="n">
        <v>45</v>
      </c>
      <c r="AB780" s="0" t="n">
        <v>21</v>
      </c>
    </row>
    <row r="781" customFormat="false" ht="15" hidden="false" customHeight="false" outlineLevel="0" collapsed="false">
      <c r="A781" s="14" t="n">
        <v>779</v>
      </c>
      <c r="B781" s="86" t="n">
        <v>5.33333333333334</v>
      </c>
      <c r="D781" s="0" t="n">
        <v>27</v>
      </c>
      <c r="E781" s="91" t="n">
        <v>33.7129157926281</v>
      </c>
      <c r="F781" s="0" t="n">
        <v>83902</v>
      </c>
      <c r="H781" s="0" t="n">
        <v>0.8</v>
      </c>
      <c r="I781" s="0" t="n">
        <v>49192</v>
      </c>
      <c r="J781" s="95" t="n">
        <f aca="false">(F781+E781*$G$3)*(H781) / I781</f>
        <v>1.5837886862425</v>
      </c>
      <c r="K781" s="0" t="n">
        <f aca="false">E781/I781*1000</f>
        <v>0.685333302013094</v>
      </c>
      <c r="L781" s="86" t="n">
        <v>1175.7220721974</v>
      </c>
      <c r="M781" s="86" t="n">
        <v>0.645</v>
      </c>
      <c r="N781" s="0" t="n">
        <v>365</v>
      </c>
      <c r="O781" s="87" t="n">
        <f aca="false">SUM($L781:$N781)</f>
        <v>1541.3670721974</v>
      </c>
      <c r="P781" s="62" t="n">
        <v>117</v>
      </c>
      <c r="Q781" s="0" t="n">
        <f aca="false">P781*120</f>
        <v>14040</v>
      </c>
      <c r="R781" s="0" t="n">
        <v>16</v>
      </c>
      <c r="S781" s="0" t="n">
        <v>187</v>
      </c>
      <c r="T781" s="87" t="n">
        <f aca="false">((3.5 * R781 + 2.4 * S781 - 7) * 10)/1000</f>
        <v>4.978</v>
      </c>
      <c r="V781" s="0" t="n">
        <f aca="false">W781/8</f>
        <v>0.5125</v>
      </c>
      <c r="W781" s="0" t="n">
        <v>4.1</v>
      </c>
      <c r="X781" s="91" t="n">
        <f aca="false">E781/50</f>
        <v>0.674258315852562</v>
      </c>
      <c r="Y781" s="0" t="n">
        <v>0.748</v>
      </c>
      <c r="Z781" s="86" t="n">
        <v>5.33333333333334</v>
      </c>
      <c r="AA781" s="0" t="n">
        <v>62</v>
      </c>
      <c r="AB781" s="0" t="n">
        <v>17</v>
      </c>
    </row>
    <row r="782" customFormat="false" ht="15" hidden="false" customHeight="false" outlineLevel="0" collapsed="false">
      <c r="A782" s="14" t="n">
        <v>780</v>
      </c>
      <c r="B782" s="86" t="n">
        <v>12.8</v>
      </c>
      <c r="D782" s="0" t="n">
        <v>-21</v>
      </c>
      <c r="E782" s="91" t="n">
        <v>-5.32400365074536</v>
      </c>
      <c r="F782" s="0" t="n">
        <v>80032</v>
      </c>
      <c r="H782" s="0" t="n">
        <v>0.8</v>
      </c>
      <c r="I782" s="0" t="n">
        <v>41687</v>
      </c>
      <c r="J782" s="95" t="n">
        <f aca="false">(F782+E782*$G$3)*(H782) / I782</f>
        <v>1.49499649367336</v>
      </c>
      <c r="K782" s="0" t="n">
        <f aca="false">E782/I782*1000</f>
        <v>-0.127713763301398</v>
      </c>
      <c r="L782" s="86" t="n">
        <v>734.859131264237</v>
      </c>
      <c r="M782" s="86" t="n">
        <v>0.645</v>
      </c>
      <c r="N782" s="0" t="n">
        <v>1893</v>
      </c>
      <c r="O782" s="87" t="n">
        <f aca="false">SUM($L782:$N782)</f>
        <v>2628.50413126424</v>
      </c>
      <c r="P782" s="62" t="n">
        <v>118</v>
      </c>
      <c r="Q782" s="0" t="n">
        <f aca="false">P782*120</f>
        <v>14160</v>
      </c>
      <c r="R782" s="0" t="n">
        <v>22</v>
      </c>
      <c r="S782" s="0" t="n">
        <v>173</v>
      </c>
      <c r="T782" s="87" t="n">
        <f aca="false">((3.5 * R782 + 2.4 * S782 - 7) * 10)/1000</f>
        <v>4.852</v>
      </c>
      <c r="V782" s="0" t="n">
        <f aca="false">W782/8</f>
        <v>0.7</v>
      </c>
      <c r="W782" s="0" t="n">
        <v>5.6</v>
      </c>
      <c r="X782" s="91" t="n">
        <f aca="false">E782/50</f>
        <v>-0.106480073014907</v>
      </c>
      <c r="Y782" s="0" t="n">
        <v>0.648</v>
      </c>
      <c r="Z782" s="86" t="n">
        <v>12.8</v>
      </c>
      <c r="AA782" s="0" t="n">
        <v>65</v>
      </c>
      <c r="AB782" s="0" t="n">
        <v>20</v>
      </c>
    </row>
    <row r="783" customFormat="false" ht="15" hidden="false" customHeight="false" outlineLevel="0" collapsed="false">
      <c r="A783" s="14" t="n">
        <v>781</v>
      </c>
      <c r="B783" s="86" t="n">
        <v>10.551724137931</v>
      </c>
      <c r="D783" s="0" t="n">
        <v>37</v>
      </c>
      <c r="E783" s="91" t="n">
        <v>9.53549264993918</v>
      </c>
      <c r="F783" s="0" t="n">
        <v>75966</v>
      </c>
      <c r="H783" s="0" t="n">
        <v>0.6</v>
      </c>
      <c r="I783" s="0" t="n">
        <v>51535</v>
      </c>
      <c r="J783" s="95" t="n">
        <f aca="false">(F783+E783*$G$3)*(H783) / I783</f>
        <v>0.928846768914047</v>
      </c>
      <c r="K783" s="0" t="n">
        <f aca="false">E783/I783*1000</f>
        <v>0.185029448917031</v>
      </c>
      <c r="L783" s="86" t="n">
        <v>653.069312606432</v>
      </c>
      <c r="M783" s="86" t="n">
        <v>0.645</v>
      </c>
      <c r="N783" s="0" t="n">
        <v>1893</v>
      </c>
      <c r="O783" s="87" t="n">
        <f aca="false">SUM($L783:$N783)</f>
        <v>2546.71431260643</v>
      </c>
      <c r="P783" s="62" t="n">
        <v>124</v>
      </c>
      <c r="Q783" s="0" t="n">
        <f aca="false">P783*120</f>
        <v>14880</v>
      </c>
      <c r="R783" s="0" t="n">
        <v>16</v>
      </c>
      <c r="S783" s="0" t="n">
        <v>173</v>
      </c>
      <c r="T783" s="87" t="n">
        <f aca="false">((3.5 * R783 + 2.4 * S783 - 7) * 10)/1000</f>
        <v>4.642</v>
      </c>
      <c r="V783" s="0" t="n">
        <f aca="false">W783/8</f>
        <v>0.65</v>
      </c>
      <c r="W783" s="0" t="n">
        <v>5.2</v>
      </c>
      <c r="X783" s="91" t="n">
        <f aca="false">E783/50</f>
        <v>0.190709852998784</v>
      </c>
      <c r="Y783" s="0" t="n">
        <v>0.368</v>
      </c>
      <c r="Z783" s="86" t="n">
        <v>10.551724137931</v>
      </c>
      <c r="AA783" s="0" t="n">
        <v>54</v>
      </c>
      <c r="AB783" s="0" t="n">
        <v>18</v>
      </c>
    </row>
    <row r="784" customFormat="false" ht="15" hidden="false" customHeight="false" outlineLevel="0" collapsed="false">
      <c r="A784" s="14" t="n">
        <v>782</v>
      </c>
      <c r="B784" s="86" t="n">
        <v>10.9565217391304</v>
      </c>
      <c r="D784" s="0" t="n">
        <v>56</v>
      </c>
      <c r="E784" s="91" t="n">
        <v>17.3641257162702</v>
      </c>
      <c r="F784" s="0" t="n">
        <v>80883</v>
      </c>
      <c r="H784" s="0" t="n">
        <v>0.6</v>
      </c>
      <c r="I784" s="0" t="n">
        <v>64824</v>
      </c>
      <c r="J784" s="95" t="n">
        <f aca="false">(F784+E784*$G$3)*(H784) / I784</f>
        <v>0.812927159260534</v>
      </c>
      <c r="K784" s="0" t="n">
        <f aca="false">E784/I784*1000</f>
        <v>0.267865693512745</v>
      </c>
      <c r="L784" s="86" t="n">
        <v>237.012097744361</v>
      </c>
      <c r="M784" s="86" t="n">
        <v>0.645</v>
      </c>
      <c r="N784" s="0" t="n">
        <v>267</v>
      </c>
      <c r="O784" s="87" t="n">
        <f aca="false">SUM($L784:$N784)</f>
        <v>504.657097744361</v>
      </c>
      <c r="P784" s="62" t="n">
        <v>125</v>
      </c>
      <c r="Q784" s="0" t="n">
        <f aca="false">P784*120</f>
        <v>15000</v>
      </c>
      <c r="R784" s="0" t="n">
        <v>17</v>
      </c>
      <c r="S784" s="0" t="n">
        <v>163</v>
      </c>
      <c r="T784" s="87" t="n">
        <f aca="false">((3.5 * R784 + 2.4 * S784 - 7) * 10)/1000</f>
        <v>4.437</v>
      </c>
      <c r="V784" s="0" t="n">
        <f aca="false">W784/8</f>
        <v>0.6875</v>
      </c>
      <c r="W784" s="0" t="n">
        <v>5.5</v>
      </c>
      <c r="X784" s="91" t="n">
        <f aca="false">E784/50</f>
        <v>0.347282514325404</v>
      </c>
      <c r="Y784" s="0" t="n">
        <v>0.656</v>
      </c>
      <c r="Z784" s="86" t="n">
        <v>10.9565217391304</v>
      </c>
      <c r="AA784" s="0" t="n">
        <v>43</v>
      </c>
      <c r="AB784" s="0" t="n">
        <v>24</v>
      </c>
    </row>
    <row r="785" customFormat="false" ht="15" hidden="false" customHeight="false" outlineLevel="0" collapsed="false">
      <c r="A785" s="14" t="n">
        <v>783</v>
      </c>
      <c r="B785" s="86" t="n">
        <v>3.20833333333333</v>
      </c>
      <c r="D785" s="0" t="n">
        <v>59</v>
      </c>
      <c r="E785" s="91" t="n">
        <v>99.4773225425729</v>
      </c>
      <c r="F785" s="0" t="n">
        <v>82242</v>
      </c>
      <c r="H785" s="0" t="n">
        <v>0.7</v>
      </c>
      <c r="I785" s="0" t="n">
        <v>52399</v>
      </c>
      <c r="J785" s="95" t="n">
        <f aca="false">(F785+E785*$G$3)*(H785) / I785</f>
        <v>1.63024199530374</v>
      </c>
      <c r="K785" s="0" t="n">
        <f aca="false">E785/I785*1000</f>
        <v>1.89845841604941</v>
      </c>
      <c r="L785" s="86" t="n">
        <v>313.913558902636</v>
      </c>
      <c r="M785" s="86" t="n">
        <v>0.645</v>
      </c>
      <c r="N785" s="0" t="n">
        <v>308</v>
      </c>
      <c r="O785" s="87" t="n">
        <f aca="false">SUM($L785:$N785)</f>
        <v>622.558558902636</v>
      </c>
      <c r="P785" s="62" t="n">
        <v>112</v>
      </c>
      <c r="Q785" s="0" t="n">
        <f aca="false">P785*120</f>
        <v>13440</v>
      </c>
      <c r="R785" s="0" t="n">
        <v>20</v>
      </c>
      <c r="S785" s="0" t="n">
        <v>189</v>
      </c>
      <c r="T785" s="87" t="n">
        <f aca="false">((3.5 * R785 + 2.4 * S785 - 7) * 10)/1000</f>
        <v>5.166</v>
      </c>
      <c r="V785" s="0" t="n">
        <f aca="false">W785/8</f>
        <v>0.75</v>
      </c>
      <c r="W785" s="0" t="n">
        <v>6</v>
      </c>
      <c r="X785" s="91" t="n">
        <f aca="false">E785/50</f>
        <v>1.98954645085146</v>
      </c>
      <c r="Y785" s="0" t="n">
        <v>0.441</v>
      </c>
      <c r="Z785" s="86" t="n">
        <v>3.20833333333333</v>
      </c>
      <c r="AA785" s="0" t="n">
        <v>40</v>
      </c>
      <c r="AB785" s="0" t="n">
        <v>24</v>
      </c>
    </row>
    <row r="786" customFormat="false" ht="15" hidden="false" customHeight="false" outlineLevel="0" collapsed="false">
      <c r="A786" s="14" t="n">
        <v>784</v>
      </c>
      <c r="B786" s="86" t="n">
        <v>5.31034482758621</v>
      </c>
      <c r="D786" s="0" t="n">
        <v>45</v>
      </c>
      <c r="E786" s="91" t="n">
        <v>44.2673749446658</v>
      </c>
      <c r="F786" s="0" t="n">
        <v>80668</v>
      </c>
      <c r="H786" s="0" t="n">
        <v>0.7</v>
      </c>
      <c r="I786" s="0" t="n">
        <v>40094</v>
      </c>
      <c r="J786" s="95" t="n">
        <f aca="false">(F786+E786*$G$3)*(H786) / I786</f>
        <v>1.71752543982906</v>
      </c>
      <c r="K786" s="0" t="n">
        <f aca="false">E786/I786*1000</f>
        <v>1.10408976267436</v>
      </c>
      <c r="L786" s="86" t="n">
        <v>933.802817650704</v>
      </c>
      <c r="M786" s="86" t="n">
        <v>0.645</v>
      </c>
      <c r="N786" s="0" t="n">
        <v>445</v>
      </c>
      <c r="O786" s="87" t="n">
        <f aca="false">SUM($L786:$N786)</f>
        <v>1379.4478176507</v>
      </c>
      <c r="P786" s="62" t="n">
        <v>123</v>
      </c>
      <c r="Q786" s="0" t="n">
        <f aca="false">P786*120</f>
        <v>14760</v>
      </c>
      <c r="R786" s="0" t="n">
        <v>18</v>
      </c>
      <c r="S786" s="0" t="n">
        <v>180</v>
      </c>
      <c r="T786" s="87" t="n">
        <f aca="false">((3.5 * R786 + 2.4 * S786 - 7) * 10)/1000</f>
        <v>4.88</v>
      </c>
      <c r="V786" s="0" t="n">
        <f aca="false">W786/8</f>
        <v>0.7125</v>
      </c>
      <c r="W786" s="0" t="n">
        <v>5.7</v>
      </c>
      <c r="X786" s="91" t="n">
        <f aca="false">E786/50</f>
        <v>0.885347498893316</v>
      </c>
      <c r="Y786" s="0" t="n">
        <v>0.945</v>
      </c>
      <c r="Z786" s="86" t="n">
        <v>5.31034482758621</v>
      </c>
      <c r="AA786" s="0" t="n">
        <v>58</v>
      </c>
      <c r="AB786" s="0" t="n">
        <v>19</v>
      </c>
    </row>
    <row r="787" customFormat="false" ht="15" hidden="false" customHeight="false" outlineLevel="0" collapsed="false">
      <c r="A787" s="14" t="n">
        <v>785</v>
      </c>
      <c r="B787" s="86" t="n">
        <v>7.75862068965517</v>
      </c>
      <c r="D787" s="0" t="n">
        <v>33</v>
      </c>
      <c r="E787" s="91" t="n">
        <v>9.63138078977323</v>
      </c>
      <c r="F787" s="0" t="n">
        <v>76917</v>
      </c>
      <c r="H787" s="0" t="n">
        <v>0.5</v>
      </c>
      <c r="I787" s="0" t="n">
        <v>53921</v>
      </c>
      <c r="J787" s="95" t="n">
        <f aca="false">(F787+E787*$G$3)*(H787) / I787</f>
        <v>0.74896192870968</v>
      </c>
      <c r="K787" s="0" t="n">
        <f aca="false">E787/I787*1000</f>
        <v>0.178620218278096</v>
      </c>
      <c r="L787" s="86" t="n">
        <v>1073.83082232012</v>
      </c>
      <c r="M787" s="86" t="n">
        <v>0.645</v>
      </c>
      <c r="N787" s="0" t="n">
        <v>497</v>
      </c>
      <c r="O787" s="87" t="n">
        <f aca="false">SUM($L787:$N787)</f>
        <v>1571.47582232012</v>
      </c>
      <c r="P787" s="62" t="n">
        <v>120</v>
      </c>
      <c r="Q787" s="0" t="n">
        <f aca="false">P787*120</f>
        <v>14400</v>
      </c>
      <c r="R787" s="0" t="n">
        <v>16</v>
      </c>
      <c r="S787" s="0" t="n">
        <v>197</v>
      </c>
      <c r="T787" s="87" t="n">
        <f aca="false">((3.5 * R787 + 2.4 * S787 - 7) * 10)/1000</f>
        <v>5.218</v>
      </c>
      <c r="V787" s="0" t="n">
        <f aca="false">W787/8</f>
        <v>0.85</v>
      </c>
      <c r="W787" s="0" t="n">
        <v>6.8</v>
      </c>
      <c r="X787" s="91" t="n">
        <f aca="false">E787/50</f>
        <v>0.192627615795465</v>
      </c>
      <c r="Y787" s="0" t="n">
        <v>0.855</v>
      </c>
      <c r="Z787" s="86" t="n">
        <v>7.75862068965517</v>
      </c>
      <c r="AA787" s="0" t="n">
        <v>58</v>
      </c>
      <c r="AB787" s="0" t="n">
        <v>20</v>
      </c>
    </row>
    <row r="788" customFormat="false" ht="15" hidden="false" customHeight="false" outlineLevel="0" collapsed="false">
      <c r="A788" s="14" t="n">
        <v>786</v>
      </c>
      <c r="B788" s="86" t="n">
        <v>2.53846153846154</v>
      </c>
      <c r="D788" s="0" t="n">
        <v>72</v>
      </c>
      <c r="E788" s="91" t="n">
        <v>183.029132136865</v>
      </c>
      <c r="F788" s="0" t="n">
        <v>78510</v>
      </c>
      <c r="H788" s="0" t="n">
        <v>0.6</v>
      </c>
      <c r="I788" s="0" t="n">
        <v>56123</v>
      </c>
      <c r="J788" s="95" t="n">
        <f aca="false">(F788+E788*$G$3)*(H788) / I788</f>
        <v>1.62202647244174</v>
      </c>
      <c r="K788" s="0" t="n">
        <f aca="false">E788/I788*1000</f>
        <v>3.26121433524339</v>
      </c>
      <c r="L788" s="86" t="n">
        <v>990.560280339564</v>
      </c>
      <c r="M788" s="86" t="n">
        <v>0.645</v>
      </c>
      <c r="N788" s="0" t="n">
        <v>99</v>
      </c>
      <c r="O788" s="87" t="n">
        <f aca="false">SUM($L788:$N788)</f>
        <v>1090.20528033956</v>
      </c>
      <c r="P788" s="62" t="n">
        <v>125</v>
      </c>
      <c r="Q788" s="0" t="n">
        <f aca="false">P788*120</f>
        <v>15000</v>
      </c>
      <c r="R788" s="0" t="n">
        <v>19</v>
      </c>
      <c r="S788" s="0" t="n">
        <v>186</v>
      </c>
      <c r="T788" s="87" t="n">
        <f aca="false">((3.5 * R788 + 2.4 * S788 - 7) * 10)/1000</f>
        <v>5.059</v>
      </c>
      <c r="V788" s="0" t="n">
        <f aca="false">W788/8</f>
        <v>0.95</v>
      </c>
      <c r="W788" s="0" t="n">
        <v>7.6</v>
      </c>
      <c r="X788" s="91" t="n">
        <f aca="false">E788/50</f>
        <v>3.6605826427373</v>
      </c>
      <c r="Y788" s="0" t="n">
        <v>0.658</v>
      </c>
      <c r="Z788" s="86" t="n">
        <v>2.53846153846154</v>
      </c>
      <c r="AA788" s="0" t="n">
        <v>53</v>
      </c>
      <c r="AB788" s="0" t="n">
        <v>23</v>
      </c>
    </row>
    <row r="789" customFormat="false" ht="15" hidden="false" customHeight="false" outlineLevel="0" collapsed="false">
      <c r="A789" s="14" t="n">
        <v>787</v>
      </c>
      <c r="B789" s="86" t="n">
        <v>10.2307692307692</v>
      </c>
      <c r="D789" s="0" t="n">
        <v>56</v>
      </c>
      <c r="E789" s="91" t="n">
        <v>19.7447288625626</v>
      </c>
      <c r="F789" s="0" t="n">
        <v>80876</v>
      </c>
      <c r="H789" s="0" t="n">
        <v>0.7</v>
      </c>
      <c r="I789" s="0" t="n">
        <v>56643</v>
      </c>
      <c r="J789" s="95" t="n">
        <f aca="false">(F789+E789*$G$3)*(H789) / I789</f>
        <v>1.09707685118227</v>
      </c>
      <c r="K789" s="0" t="n">
        <f aca="false">E789/I789*1000</f>
        <v>0.348581975929287</v>
      </c>
      <c r="L789" s="86" t="n">
        <v>2430.36829934211</v>
      </c>
      <c r="M789" s="86" t="n">
        <v>0.645</v>
      </c>
      <c r="N789" s="0" t="n">
        <v>67</v>
      </c>
      <c r="O789" s="87" t="n">
        <f aca="false">SUM($L789:$N789)</f>
        <v>2498.01329934211</v>
      </c>
      <c r="P789" s="62" t="n">
        <v>115</v>
      </c>
      <c r="Q789" s="0" t="n">
        <f aca="false">P789*120</f>
        <v>13800</v>
      </c>
      <c r="R789" s="0" t="n">
        <v>17</v>
      </c>
      <c r="S789" s="0" t="n">
        <v>188</v>
      </c>
      <c r="T789" s="87" t="n">
        <f aca="false">((3.5 * R789 + 2.4 * S789 - 7) * 10)/1000</f>
        <v>5.037</v>
      </c>
      <c r="V789" s="0" t="n">
        <f aca="false">W789/8</f>
        <v>0.4375</v>
      </c>
      <c r="W789" s="0" t="n">
        <v>3.5</v>
      </c>
      <c r="X789" s="91" t="n">
        <f aca="false">E789/50</f>
        <v>0.394894577251252</v>
      </c>
      <c r="Y789" s="0" t="n">
        <v>0.54</v>
      </c>
      <c r="Z789" s="86" t="n">
        <v>10.2307692307692</v>
      </c>
      <c r="AA789" s="0" t="n">
        <v>59</v>
      </c>
      <c r="AB789" s="0" t="n">
        <v>25</v>
      </c>
    </row>
    <row r="790" customFormat="false" ht="15" hidden="false" customHeight="false" outlineLevel="0" collapsed="false">
      <c r="A790" s="14" t="n">
        <v>788</v>
      </c>
      <c r="B790" s="86" t="n">
        <v>3.75</v>
      </c>
      <c r="D790" s="0" t="n">
        <v>110</v>
      </c>
      <c r="E790" s="91" t="n">
        <v>75.5857898715042</v>
      </c>
      <c r="F790" s="0" t="n">
        <v>84483</v>
      </c>
      <c r="H790" s="0" t="n">
        <v>0.5</v>
      </c>
      <c r="I790" s="0" t="n">
        <v>59133</v>
      </c>
      <c r="J790" s="95" t="n">
        <f aca="false">(F790+E790*$G$3)*(H790) / I790</f>
        <v>0.969994046882466</v>
      </c>
      <c r="K790" s="0" t="n">
        <f aca="false">E790/I790*1000</f>
        <v>1.2782336406322</v>
      </c>
      <c r="L790" s="86" t="n">
        <v>1127.93943423147</v>
      </c>
      <c r="M790" s="86" t="n">
        <v>0.645</v>
      </c>
      <c r="N790" s="0" t="n">
        <v>86</v>
      </c>
      <c r="O790" s="87" t="n">
        <f aca="false">SUM($L790:$N790)</f>
        <v>1214.58443423147</v>
      </c>
      <c r="P790" s="62" t="n">
        <v>113</v>
      </c>
      <c r="Q790" s="0" t="n">
        <f aca="false">P790*120</f>
        <v>13560</v>
      </c>
      <c r="R790" s="0" t="n">
        <v>21</v>
      </c>
      <c r="S790" s="0" t="n">
        <v>184</v>
      </c>
      <c r="T790" s="87" t="n">
        <f aca="false">((3.5 * R790 + 2.4 * S790 - 7) * 10)/1000</f>
        <v>5.081</v>
      </c>
      <c r="V790" s="0" t="n">
        <f aca="false">W790/8</f>
        <v>0.575</v>
      </c>
      <c r="W790" s="0" t="n">
        <v>4.6</v>
      </c>
      <c r="X790" s="91" t="n">
        <f aca="false">E790/50</f>
        <v>1.51171579743008</v>
      </c>
      <c r="Y790" s="0" t="n">
        <v>0.63</v>
      </c>
      <c r="Z790" s="86" t="n">
        <v>3.75</v>
      </c>
      <c r="AA790" s="0" t="n">
        <v>59</v>
      </c>
      <c r="AB790" s="0" t="n">
        <v>24</v>
      </c>
    </row>
    <row r="791" customFormat="false" ht="15" hidden="false" customHeight="false" outlineLevel="0" collapsed="false">
      <c r="A791" s="14" t="n">
        <v>789</v>
      </c>
      <c r="B791" s="86" t="n">
        <v>15.4</v>
      </c>
      <c r="D791" s="0" t="n">
        <v>0</v>
      </c>
      <c r="E791" s="91" t="n">
        <v>0</v>
      </c>
      <c r="F791" s="0" t="n">
        <v>83904</v>
      </c>
      <c r="H791" s="0" t="n">
        <v>0.7</v>
      </c>
      <c r="I791" s="0" t="n">
        <v>46918</v>
      </c>
      <c r="J791" s="95" t="n">
        <f aca="false">(F791+E791*$G$3)*(H791) / I791</f>
        <v>1.25181806556119</v>
      </c>
      <c r="K791" s="0" t="n">
        <f aca="false">E791/I791*1000</f>
        <v>0</v>
      </c>
      <c r="L791" s="86" t="n">
        <v>520.472507612291</v>
      </c>
      <c r="M791" s="86" t="n">
        <v>0.645</v>
      </c>
      <c r="N791" s="0" t="n">
        <v>1893</v>
      </c>
      <c r="O791" s="87" t="n">
        <f aca="false">SUM($L791:$N791)</f>
        <v>2414.11750761229</v>
      </c>
      <c r="P791" s="62" t="n">
        <v>118</v>
      </c>
      <c r="Q791" s="0" t="n">
        <f aca="false">P791*120</f>
        <v>14160</v>
      </c>
      <c r="R791" s="0" t="n">
        <v>19</v>
      </c>
      <c r="S791" s="0" t="n">
        <v>190</v>
      </c>
      <c r="T791" s="87" t="n">
        <f aca="false">((3.5 * R791 + 2.4 * S791 - 7) * 10)/1000</f>
        <v>5.155</v>
      </c>
      <c r="V791" s="0" t="n">
        <f aca="false">W791/8</f>
        <v>0.4875</v>
      </c>
      <c r="W791" s="0" t="n">
        <v>3.9</v>
      </c>
      <c r="X791" s="91" t="n">
        <f aca="false">E791/50</f>
        <v>0</v>
      </c>
      <c r="Y791" s="0" t="n">
        <v>0.708</v>
      </c>
      <c r="Z791" s="86" t="n">
        <v>15.4</v>
      </c>
      <c r="AA791" s="0" t="n">
        <v>48</v>
      </c>
      <c r="AB791" s="0" t="n">
        <v>25</v>
      </c>
    </row>
    <row r="792" customFormat="false" ht="15" hidden="false" customHeight="false" outlineLevel="0" collapsed="false">
      <c r="A792" s="14" t="n">
        <v>790</v>
      </c>
      <c r="B792" s="86" t="n">
        <v>11.0344827586207</v>
      </c>
      <c r="D792" s="0" t="n">
        <v>62</v>
      </c>
      <c r="E792" s="91" t="n">
        <v>23.9227065069762</v>
      </c>
      <c r="F792" s="0" t="n">
        <v>81812</v>
      </c>
      <c r="H792" s="0" t="n">
        <v>0.8</v>
      </c>
      <c r="I792" s="0" t="n">
        <v>48233</v>
      </c>
      <c r="J792" s="95" t="n">
        <f aca="false">(F792+E792*$G$3)*(H792) / I792</f>
        <v>1.51566077337575</v>
      </c>
      <c r="K792" s="0" t="n">
        <f aca="false">E792/I792*1000</f>
        <v>0.495982138929284</v>
      </c>
      <c r="L792" s="86" t="n">
        <v>482.347565789474</v>
      </c>
      <c r="M792" s="86" t="n">
        <v>0.645</v>
      </c>
      <c r="N792" s="0" t="n">
        <v>1893</v>
      </c>
      <c r="O792" s="87" t="n">
        <f aca="false">SUM($L792:$N792)</f>
        <v>2375.99256578947</v>
      </c>
      <c r="P792" s="62" t="n">
        <v>111</v>
      </c>
      <c r="Q792" s="0" t="n">
        <f aca="false">P792*120</f>
        <v>13320</v>
      </c>
      <c r="R792" s="0" t="n">
        <v>21</v>
      </c>
      <c r="S792" s="0" t="n">
        <v>186</v>
      </c>
      <c r="T792" s="87" t="n">
        <f aca="false">((3.5 * R792 + 2.4 * S792 - 7) * 10)/1000</f>
        <v>5.129</v>
      </c>
      <c r="V792" s="0" t="n">
        <f aca="false">W792/8</f>
        <v>0.95</v>
      </c>
      <c r="W792" s="0" t="n">
        <v>7.6</v>
      </c>
      <c r="X792" s="91" t="n">
        <f aca="false">E792/50</f>
        <v>0.478454130139524</v>
      </c>
      <c r="Y792" s="0" t="n">
        <v>1.088</v>
      </c>
      <c r="Z792" s="86" t="n">
        <v>11.0344827586207</v>
      </c>
      <c r="AA792" s="0" t="n">
        <v>49</v>
      </c>
      <c r="AB792" s="0" t="n">
        <v>15</v>
      </c>
    </row>
    <row r="793" customFormat="false" ht="15" hidden="false" customHeight="false" outlineLevel="0" collapsed="false">
      <c r="A793" s="14" t="n">
        <v>791</v>
      </c>
      <c r="B793" s="86" t="n">
        <v>4.07142857142857</v>
      </c>
      <c r="D793" s="0" t="n">
        <v>77</v>
      </c>
      <c r="E793" s="91" t="n">
        <v>68.0212014134276</v>
      </c>
      <c r="F793" s="0" t="n">
        <v>76149</v>
      </c>
      <c r="H793" s="0" t="n">
        <v>0.6</v>
      </c>
      <c r="I793" s="0" t="n">
        <v>41697</v>
      </c>
      <c r="J793" s="95" t="n">
        <f aca="false">(F793+E793*$G$3)*(H793) / I793</f>
        <v>1.48726499122773</v>
      </c>
      <c r="K793" s="0" t="n">
        <f aca="false">E793/I793*1000</f>
        <v>1.63132123206532</v>
      </c>
      <c r="L793" s="86" t="n">
        <v>1098.28858614338</v>
      </c>
      <c r="M793" s="86" t="n">
        <v>0.645</v>
      </c>
      <c r="N793" s="0" t="n">
        <v>1893</v>
      </c>
      <c r="O793" s="87" t="n">
        <f aca="false">SUM($L793:$N793)</f>
        <v>2991.93358614338</v>
      </c>
      <c r="P793" s="62" t="n">
        <v>114</v>
      </c>
      <c r="Q793" s="0" t="n">
        <f aca="false">P793*120</f>
        <v>13680</v>
      </c>
      <c r="R793" s="0" t="n">
        <v>16</v>
      </c>
      <c r="S793" s="0" t="n">
        <v>162</v>
      </c>
      <c r="T793" s="87" t="n">
        <f aca="false">((3.5 * R793 + 2.4 * S793 - 7) * 10)/1000</f>
        <v>4.378</v>
      </c>
      <c r="V793" s="0" t="n">
        <f aca="false">W793/8</f>
        <v>0.9625</v>
      </c>
      <c r="W793" s="0" t="n">
        <v>7.7</v>
      </c>
      <c r="X793" s="91" t="n">
        <f aca="false">E793/50</f>
        <v>1.36042402826855</v>
      </c>
      <c r="Y793" s="0" t="n">
        <v>0.768</v>
      </c>
      <c r="Z793" s="86" t="n">
        <v>4.07142857142857</v>
      </c>
      <c r="AA793" s="0" t="n">
        <v>53</v>
      </c>
      <c r="AB793" s="0" t="n">
        <v>22</v>
      </c>
    </row>
    <row r="794" customFormat="false" ht="15" hidden="false" customHeight="false" outlineLevel="0" collapsed="false">
      <c r="A794" s="14" t="n">
        <v>792</v>
      </c>
      <c r="B794" s="86" t="n">
        <v>16.1538461538462</v>
      </c>
      <c r="D794" s="0" t="n">
        <v>12</v>
      </c>
      <c r="E794" s="91" t="n">
        <v>2.35537968720558</v>
      </c>
      <c r="F794" s="0" t="n">
        <v>83141</v>
      </c>
      <c r="H794" s="0" t="n">
        <v>0.7</v>
      </c>
      <c r="I794" s="0" t="n">
        <v>46261</v>
      </c>
      <c r="J794" s="95" t="n">
        <f aca="false">(F794+E794*$G$3)*(H794) / I794</f>
        <v>1.27230726340584</v>
      </c>
      <c r="K794" s="0" t="n">
        <f aca="false">E794/I794*1000</f>
        <v>0.0509150188540148</v>
      </c>
      <c r="L794" s="86" t="n">
        <v>1582.00440647482</v>
      </c>
      <c r="M794" s="86" t="n">
        <v>0.645</v>
      </c>
      <c r="N794" s="0" t="n">
        <v>1893</v>
      </c>
      <c r="O794" s="87" t="n">
        <f aca="false">SUM($L794:$N794)</f>
        <v>3475.64940647482</v>
      </c>
      <c r="P794" s="62" t="n">
        <v>113</v>
      </c>
      <c r="Q794" s="0" t="n">
        <f aca="false">P794*120</f>
        <v>13560</v>
      </c>
      <c r="R794" s="0" t="n">
        <v>20</v>
      </c>
      <c r="S794" s="0" t="n">
        <v>193</v>
      </c>
      <c r="T794" s="87" t="n">
        <f aca="false">((3.5 * R794 + 2.4 * S794 - 7) * 10)/1000</f>
        <v>5.262</v>
      </c>
      <c r="V794" s="0" t="n">
        <f aca="false">W794/8</f>
        <v>0.5375</v>
      </c>
      <c r="W794" s="0" t="n">
        <v>4.3</v>
      </c>
      <c r="X794" s="91" t="n">
        <f aca="false">E794/50</f>
        <v>0.0471075937441115</v>
      </c>
      <c r="Y794" s="0" t="n">
        <v>0.693</v>
      </c>
      <c r="Z794" s="86" t="n">
        <v>16.1538461538462</v>
      </c>
      <c r="AA794" s="0" t="n">
        <v>63</v>
      </c>
      <c r="AB794" s="0" t="n">
        <v>22</v>
      </c>
    </row>
    <row r="795" customFormat="false" ht="15" hidden="false" customHeight="false" outlineLevel="0" collapsed="false">
      <c r="A795" s="14" t="n">
        <v>793</v>
      </c>
      <c r="B795" s="86" t="n">
        <v>6.22222222222222</v>
      </c>
      <c r="D795" s="0" t="n">
        <v>36</v>
      </c>
      <c r="E795" s="91" t="n">
        <v>28.3446712018141</v>
      </c>
      <c r="F795" s="0" t="n">
        <v>79222</v>
      </c>
      <c r="H795" s="0" t="n">
        <v>0.7</v>
      </c>
      <c r="I795" s="0" t="n">
        <v>54295</v>
      </c>
      <c r="J795" s="95" t="n">
        <f aca="false">(F795+E795*$G$3)*(H795) / I795</f>
        <v>1.16754596070555</v>
      </c>
      <c r="K795" s="0" t="n">
        <f aca="false">E795/I795*1000</f>
        <v>0.522049382112792</v>
      </c>
      <c r="L795" s="86" t="n">
        <v>397.758212414579</v>
      </c>
      <c r="M795" s="86" t="n">
        <v>0.645</v>
      </c>
      <c r="N795" s="0" t="n">
        <v>1893</v>
      </c>
      <c r="O795" s="87" t="n">
        <f aca="false">SUM($L795:$N795)</f>
        <v>2291.40321241458</v>
      </c>
      <c r="P795" s="62" t="n">
        <v>118</v>
      </c>
      <c r="Q795" s="0" t="n">
        <f aca="false">P795*120</f>
        <v>14160</v>
      </c>
      <c r="R795" s="0" t="n">
        <v>19</v>
      </c>
      <c r="S795" s="0" t="n">
        <v>168</v>
      </c>
      <c r="T795" s="87" t="n">
        <f aca="false">((3.5 * R795 + 2.4 * S795 - 7) * 10)/1000</f>
        <v>4.627</v>
      </c>
      <c r="V795" s="0" t="n">
        <f aca="false">W795/8</f>
        <v>0.9</v>
      </c>
      <c r="W795" s="0" t="n">
        <v>7.2</v>
      </c>
      <c r="X795" s="91" t="n">
        <f aca="false">E795/50</f>
        <v>0.566893424036281</v>
      </c>
      <c r="Y795" s="0" t="n">
        <v>0.832</v>
      </c>
      <c r="Z795" s="86" t="n">
        <v>6.22222222222222</v>
      </c>
      <c r="AA795" s="0" t="n">
        <v>60</v>
      </c>
      <c r="AB795" s="0" t="n">
        <v>22</v>
      </c>
    </row>
    <row r="796" customFormat="false" ht="15" hidden="false" customHeight="false" outlineLevel="0" collapsed="false">
      <c r="A796" s="14" t="n">
        <v>794</v>
      </c>
      <c r="B796" s="86" t="n">
        <v>7.2</v>
      </c>
      <c r="D796" s="0" t="n">
        <v>81</v>
      </c>
      <c r="E796" s="91" t="n">
        <v>43.7856772184743</v>
      </c>
      <c r="F796" s="0" t="n">
        <v>78428</v>
      </c>
      <c r="H796" s="0" t="n">
        <v>0.6</v>
      </c>
      <c r="I796" s="0" t="n">
        <v>59782</v>
      </c>
      <c r="J796" s="95" t="n">
        <f aca="false">(F796+E796*$G$3)*(H796) / I796</f>
        <v>0.962921323014182</v>
      </c>
      <c r="K796" s="0" t="n">
        <f aca="false">E796/I796*1000</f>
        <v>0.732422421773683</v>
      </c>
      <c r="L796" s="86" t="n">
        <v>1938.6355157247</v>
      </c>
      <c r="M796" s="86" t="n">
        <v>0.645</v>
      </c>
      <c r="N796" s="0" t="n">
        <v>369</v>
      </c>
      <c r="O796" s="87" t="n">
        <f aca="false">SUM($L796:$N796)</f>
        <v>2308.2805157247</v>
      </c>
      <c r="P796" s="62" t="n">
        <v>118</v>
      </c>
      <c r="Q796" s="0" t="n">
        <f aca="false">P796*120</f>
        <v>14160</v>
      </c>
      <c r="R796" s="0" t="n">
        <v>17</v>
      </c>
      <c r="S796" s="0" t="n">
        <v>191</v>
      </c>
      <c r="T796" s="87" t="n">
        <f aca="false">((3.5 * R796 + 2.4 * S796 - 7) * 10)/1000</f>
        <v>5.109</v>
      </c>
      <c r="V796" s="0" t="n">
        <f aca="false">W796/8</f>
        <v>0.5</v>
      </c>
      <c r="W796" s="0" t="n">
        <v>4</v>
      </c>
      <c r="X796" s="91" t="n">
        <f aca="false">E796/50</f>
        <v>0.875713544369486</v>
      </c>
      <c r="Y796" s="0" t="n">
        <v>0.473</v>
      </c>
      <c r="Z796" s="86" t="n">
        <v>7.2</v>
      </c>
      <c r="AA796" s="0" t="n">
        <v>61</v>
      </c>
      <c r="AB796" s="0" t="n">
        <v>20</v>
      </c>
    </row>
    <row r="797" customFormat="false" ht="15" hidden="false" customHeight="false" outlineLevel="0" collapsed="false">
      <c r="A797" s="14" t="n">
        <v>795</v>
      </c>
      <c r="B797" s="86" t="n">
        <v>2.45454545454546</v>
      </c>
      <c r="D797" s="0" t="n">
        <v>17</v>
      </c>
      <c r="E797" s="91" t="n">
        <v>-132.553606237817</v>
      </c>
      <c r="F797" s="0" t="n">
        <v>77103</v>
      </c>
      <c r="H797" s="0" t="n">
        <v>0.6</v>
      </c>
      <c r="I797" s="0" t="n">
        <v>46405</v>
      </c>
      <c r="J797" s="95" t="n">
        <f aca="false">(F797+E797*$G$3)*(H797) / I797</f>
        <v>0.311365898134339</v>
      </c>
      <c r="K797" s="0" t="n">
        <f aca="false">E797/I797*1000</f>
        <v>-2.85645094791114</v>
      </c>
      <c r="L797" s="86" t="n">
        <v>1140.2907592068</v>
      </c>
      <c r="M797" s="86" t="n">
        <v>0.645</v>
      </c>
      <c r="N797" s="0" t="n">
        <v>430</v>
      </c>
      <c r="O797" s="87" t="n">
        <f aca="false">SUM($L797:$N797)</f>
        <v>1570.9357592068</v>
      </c>
      <c r="P797" s="62" t="n">
        <v>118</v>
      </c>
      <c r="Q797" s="0" t="n">
        <f aca="false">P797*120</f>
        <v>14160</v>
      </c>
      <c r="R797" s="0" t="n">
        <v>18</v>
      </c>
      <c r="S797" s="0" t="n">
        <v>188</v>
      </c>
      <c r="T797" s="87" t="n">
        <f aca="false">((3.5 * R797 + 2.4 * S797 - 7) * 10)/1000</f>
        <v>5.072</v>
      </c>
      <c r="V797" s="0" t="n">
        <f aca="false">W797/8</f>
        <v>1</v>
      </c>
      <c r="W797" s="0" t="n">
        <v>8</v>
      </c>
      <c r="X797" s="91" t="n">
        <f aca="false">E797/50</f>
        <v>-2.65107212475633</v>
      </c>
      <c r="Y797" s="0" t="n">
        <v>1.035</v>
      </c>
      <c r="Z797" s="86" t="n">
        <v>2.45454545454546</v>
      </c>
      <c r="AA797" s="0" t="n">
        <v>51</v>
      </c>
      <c r="AB797" s="0" t="n">
        <v>17</v>
      </c>
    </row>
    <row r="798" customFormat="false" ht="15" hidden="false" customHeight="false" outlineLevel="0" collapsed="false">
      <c r="A798" s="14" t="n">
        <v>796</v>
      </c>
      <c r="B798" s="86" t="n">
        <v>3.55555555555556</v>
      </c>
      <c r="D798" s="0" t="n">
        <v>43</v>
      </c>
      <c r="E798" s="91" t="n">
        <v>91.8567888575579</v>
      </c>
      <c r="F798" s="0" t="n">
        <v>81916</v>
      </c>
      <c r="H798" s="0" t="n">
        <v>0.8</v>
      </c>
      <c r="I798" s="0" t="n">
        <v>62698</v>
      </c>
      <c r="J798" s="95" t="n">
        <f aca="false">(F798+E798*$G$3)*(H798) / I798</f>
        <v>1.51403509576731</v>
      </c>
      <c r="K798" s="0" t="n">
        <f aca="false">E798/I798*1000</f>
        <v>1.4650672885508</v>
      </c>
      <c r="L798" s="86" t="n">
        <v>182.393338827839</v>
      </c>
      <c r="M798" s="86" t="n">
        <v>0.645</v>
      </c>
      <c r="N798" s="0" t="n">
        <v>63</v>
      </c>
      <c r="O798" s="87" t="n">
        <f aca="false">SUM($L798:$N798)</f>
        <v>246.038338827839</v>
      </c>
      <c r="P798" s="62" t="n">
        <v>115</v>
      </c>
      <c r="Q798" s="0" t="n">
        <f aca="false">P798*120</f>
        <v>13800</v>
      </c>
      <c r="R798" s="0" t="n">
        <v>18</v>
      </c>
      <c r="S798" s="0" t="n">
        <v>161</v>
      </c>
      <c r="T798" s="87" t="n">
        <f aca="false">((3.5 * R798 + 2.4 * S798 - 7) * 10)/1000</f>
        <v>4.424</v>
      </c>
      <c r="V798" s="0" t="n">
        <f aca="false">W798/8</f>
        <v>0.55</v>
      </c>
      <c r="W798" s="0" t="n">
        <v>4.4</v>
      </c>
      <c r="X798" s="91" t="n">
        <f aca="false">E798/50</f>
        <v>1.83713577715116</v>
      </c>
      <c r="Y798" s="0" t="n">
        <v>0.702</v>
      </c>
      <c r="Z798" s="86" t="n">
        <v>3.55555555555556</v>
      </c>
      <c r="AA798" s="0" t="n">
        <v>54</v>
      </c>
      <c r="AB798" s="0" t="n">
        <v>15</v>
      </c>
    </row>
    <row r="799" customFormat="false" ht="15" hidden="false" customHeight="false" outlineLevel="0" collapsed="false">
      <c r="A799" s="14" t="n">
        <v>797</v>
      </c>
      <c r="B799" s="86" t="n">
        <v>8.25</v>
      </c>
      <c r="D799" s="0" t="n">
        <v>23</v>
      </c>
      <c r="E799" s="91" t="n">
        <v>10.3026285140922</v>
      </c>
      <c r="F799" s="0" t="n">
        <v>77042</v>
      </c>
      <c r="H799" s="0" t="n">
        <v>0.5</v>
      </c>
      <c r="I799" s="0" t="n">
        <v>54113</v>
      </c>
      <c r="J799" s="95" t="n">
        <f aca="false">(F799+E799*$G$3)*(H799) / I799</f>
        <v>0.749940415479061</v>
      </c>
      <c r="K799" s="0" t="n">
        <f aca="false">E799/I799*1000</f>
        <v>0.190391006118534</v>
      </c>
      <c r="L799" s="86" t="n">
        <v>157.387632611015</v>
      </c>
      <c r="M799" s="86" t="n">
        <v>0.645</v>
      </c>
      <c r="N799" s="0" t="n">
        <v>62</v>
      </c>
      <c r="O799" s="87" t="n">
        <f aca="false">SUM($L799:$N799)</f>
        <v>220.032632611015</v>
      </c>
      <c r="P799" s="62" t="n">
        <v>125</v>
      </c>
      <c r="Q799" s="0" t="n">
        <f aca="false">P799*120</f>
        <v>15000</v>
      </c>
      <c r="R799" s="0" t="n">
        <v>16</v>
      </c>
      <c r="S799" s="0" t="n">
        <v>182</v>
      </c>
      <c r="T799" s="87" t="n">
        <f aca="false">((3.5 * R799 + 2.4 * S799 - 7) * 10)/1000</f>
        <v>4.858</v>
      </c>
      <c r="V799" s="0" t="n">
        <f aca="false">W799/8</f>
        <v>0.45</v>
      </c>
      <c r="W799" s="0" t="n">
        <v>3.6</v>
      </c>
      <c r="X799" s="91" t="n">
        <f aca="false">E799/50</f>
        <v>0.206052570281844</v>
      </c>
      <c r="Y799" s="0" t="n">
        <v>1.022</v>
      </c>
      <c r="Z799" s="86" t="n">
        <v>8.25</v>
      </c>
      <c r="AA799" s="0" t="n">
        <v>50</v>
      </c>
      <c r="AB799" s="0" t="n">
        <v>17</v>
      </c>
    </row>
    <row r="800" customFormat="false" ht="15" hidden="false" customHeight="false" outlineLevel="0" collapsed="false">
      <c r="A800" s="14" t="n">
        <v>798</v>
      </c>
      <c r="B800" s="86" t="n">
        <v>10.2173913043478</v>
      </c>
      <c r="D800" s="0" t="n">
        <v>-13</v>
      </c>
      <c r="E800" s="91" t="n">
        <v>-3.84831710132915</v>
      </c>
      <c r="F800" s="0" t="n">
        <v>78929</v>
      </c>
      <c r="H800" s="0" t="n">
        <v>0.5</v>
      </c>
      <c r="I800" s="0" t="n">
        <v>57318</v>
      </c>
      <c r="J800" s="95" t="n">
        <f aca="false">(F800+E800*$G$3)*(H800) / I800</f>
        <v>0.67509048780024</v>
      </c>
      <c r="K800" s="0" t="n">
        <f aca="false">E800/I800*1000</f>
        <v>-0.0671397658908048</v>
      </c>
      <c r="L800" s="86" t="n">
        <v>415.063655307152</v>
      </c>
      <c r="M800" s="86" t="n">
        <v>0.645</v>
      </c>
      <c r="N800" s="0" t="n">
        <v>292</v>
      </c>
      <c r="O800" s="87" t="n">
        <f aca="false">SUM($L800:$N800)</f>
        <v>707.708655307152</v>
      </c>
      <c r="P800" s="62" t="n">
        <v>111</v>
      </c>
      <c r="Q800" s="0" t="n">
        <f aca="false">P800*120</f>
        <v>13320</v>
      </c>
      <c r="R800" s="0" t="n">
        <v>22</v>
      </c>
      <c r="S800" s="0" t="n">
        <v>178</v>
      </c>
      <c r="T800" s="87" t="n">
        <f aca="false">((3.5 * R800 + 2.4 * S800 - 7) * 10)/1000</f>
        <v>4.972</v>
      </c>
      <c r="V800" s="0" t="n">
        <f aca="false">W800/8</f>
        <v>0.5625</v>
      </c>
      <c r="W800" s="0" t="n">
        <v>4.5</v>
      </c>
      <c r="X800" s="91" t="n">
        <f aca="false">E800/50</f>
        <v>-0.076966342026583</v>
      </c>
      <c r="Y800" s="0" t="n">
        <v>0.63</v>
      </c>
      <c r="Z800" s="86" t="n">
        <v>10.2173913043478</v>
      </c>
      <c r="AA800" s="0" t="n">
        <v>58</v>
      </c>
      <c r="AB800" s="0" t="n">
        <v>15</v>
      </c>
    </row>
    <row r="801" customFormat="false" ht="15" hidden="false" customHeight="false" outlineLevel="0" collapsed="false">
      <c r="A801" s="14" t="n">
        <v>799</v>
      </c>
      <c r="B801" s="86" t="n">
        <v>12.7407407407407</v>
      </c>
      <c r="D801" s="0" t="n">
        <v>23</v>
      </c>
      <c r="E801" s="91" t="n">
        <v>6.70585216803116</v>
      </c>
      <c r="F801" s="0" t="n">
        <v>81801</v>
      </c>
      <c r="H801" s="0" t="n">
        <v>0.8</v>
      </c>
      <c r="I801" s="0" t="n">
        <v>47122</v>
      </c>
      <c r="J801" s="95" t="n">
        <f aca="false">(F801+E801*$G$3)*(H801) / I801</f>
        <v>1.43429125872777</v>
      </c>
      <c r="K801" s="0" t="n">
        <f aca="false">E801/I801*1000</f>
        <v>0.142308309664937</v>
      </c>
      <c r="L801" s="86" t="n">
        <v>375.396564755839</v>
      </c>
      <c r="M801" s="86" t="n">
        <v>0.645</v>
      </c>
      <c r="N801" s="0" t="n">
        <v>1893</v>
      </c>
      <c r="O801" s="87" t="n">
        <f aca="false">SUM($L801:$N801)</f>
        <v>2269.04156475584</v>
      </c>
      <c r="P801" s="62" t="n">
        <v>120</v>
      </c>
      <c r="Q801" s="0" t="n">
        <f aca="false">P801*120</f>
        <v>14400</v>
      </c>
      <c r="R801" s="0" t="n">
        <v>21</v>
      </c>
      <c r="S801" s="0" t="n">
        <v>195</v>
      </c>
      <c r="T801" s="87" t="n">
        <f aca="false">((3.5 * R801 + 2.4 * S801 - 7) * 10)/1000</f>
        <v>5.345</v>
      </c>
      <c r="V801" s="0" t="n">
        <f aca="false">W801/8</f>
        <v>0.825</v>
      </c>
      <c r="W801" s="0" t="n">
        <v>6.6</v>
      </c>
      <c r="X801" s="91" t="n">
        <f aca="false">E801/50</f>
        <v>0.134117043360623</v>
      </c>
      <c r="Y801" s="0" t="n">
        <v>0.612</v>
      </c>
      <c r="Z801" s="86" t="n">
        <v>12.7407407407407</v>
      </c>
      <c r="AA801" s="0" t="n">
        <v>48</v>
      </c>
      <c r="AB801" s="0" t="n">
        <v>24</v>
      </c>
    </row>
    <row r="802" customFormat="false" ht="15" hidden="false" customHeight="false" outlineLevel="0" collapsed="false">
      <c r="A802" s="14" t="n">
        <v>800</v>
      </c>
      <c r="B802" s="86" t="n">
        <v>9.75</v>
      </c>
      <c r="D802" s="0" t="n">
        <v>-6</v>
      </c>
      <c r="E802" s="91" t="n">
        <v>-1.87913998026903</v>
      </c>
      <c r="F802" s="0" t="n">
        <v>76173</v>
      </c>
      <c r="H802" s="0" t="n">
        <v>0.7</v>
      </c>
      <c r="I802" s="0" t="n">
        <v>59987</v>
      </c>
      <c r="J802" s="95" t="n">
        <f aca="false">(F802+E802*$G$3)*(H802) / I802</f>
        <v>0.880106369805536</v>
      </c>
      <c r="K802" s="0" t="n">
        <f aca="false">E802/I802*1000</f>
        <v>-0.0313257869249843</v>
      </c>
      <c r="L802" s="86" t="n">
        <v>327.885909190488</v>
      </c>
      <c r="M802" s="86" t="n">
        <v>0.645</v>
      </c>
      <c r="N802" s="0" t="n">
        <v>1893</v>
      </c>
      <c r="O802" s="87" t="n">
        <f aca="false">SUM($L802:$N802)</f>
        <v>2221.53090919049</v>
      </c>
      <c r="P802" s="62" t="n">
        <v>118</v>
      </c>
      <c r="Q802" s="0" t="n">
        <f aca="false">P802*120</f>
        <v>14160</v>
      </c>
      <c r="R802" s="0" t="n">
        <v>18</v>
      </c>
      <c r="S802" s="0" t="n">
        <v>192</v>
      </c>
      <c r="T802" s="87" t="n">
        <f aca="false">((3.5 * R802 + 2.4 * S802 - 7) * 10)/1000</f>
        <v>5.168</v>
      </c>
      <c r="V802" s="0" t="n">
        <f aca="false">W802/8</f>
        <v>0.775</v>
      </c>
      <c r="W802" s="0" t="n">
        <v>6.2</v>
      </c>
      <c r="X802" s="91" t="n">
        <f aca="false">E802/50</f>
        <v>-0.0375827996053806</v>
      </c>
      <c r="Y802" s="0" t="n">
        <v>0.539</v>
      </c>
      <c r="Z802" s="86" t="n">
        <v>9.75</v>
      </c>
      <c r="AA802" s="0" t="n">
        <v>62</v>
      </c>
      <c r="AB802" s="0" t="n">
        <v>25</v>
      </c>
    </row>
    <row r="803" customFormat="false" ht="15" hidden="false" customHeight="false" outlineLevel="0" collapsed="false">
      <c r="A803" s="14" t="n">
        <v>801</v>
      </c>
      <c r="B803" s="86" t="n">
        <v>14.2222222222222</v>
      </c>
      <c r="D803" s="0" t="n">
        <v>-6</v>
      </c>
      <c r="E803" s="91" t="n">
        <v>-1.13323008348128</v>
      </c>
      <c r="F803" s="0" t="n">
        <v>80056</v>
      </c>
      <c r="H803" s="0" t="n">
        <v>0.6</v>
      </c>
      <c r="I803" s="0" t="n">
        <v>62188</v>
      </c>
      <c r="J803" s="95" t="n">
        <f aca="false">(F803+E803*$G$3)*(H803) / I803</f>
        <v>0.768019952080216</v>
      </c>
      <c r="K803" s="0" t="n">
        <f aca="false">E803/I803*1000</f>
        <v>-0.0182226487985027</v>
      </c>
      <c r="L803" s="86" t="n">
        <v>789.29812485291</v>
      </c>
      <c r="M803" s="86" t="n">
        <v>0.645</v>
      </c>
      <c r="N803" s="0" t="n">
        <v>484</v>
      </c>
      <c r="O803" s="87" t="n">
        <f aca="false">SUM($L803:$N803)</f>
        <v>1273.94312485291</v>
      </c>
      <c r="P803" s="62" t="n">
        <v>125</v>
      </c>
      <c r="Q803" s="0" t="n">
        <f aca="false">P803*120</f>
        <v>15000</v>
      </c>
      <c r="R803" s="0" t="n">
        <v>17</v>
      </c>
      <c r="S803" s="0" t="n">
        <v>161</v>
      </c>
      <c r="T803" s="87" t="n">
        <f aca="false">((3.5 * R803 + 2.4 * S803 - 7) * 10)/1000</f>
        <v>4.389</v>
      </c>
      <c r="V803" s="0" t="n">
        <f aca="false">W803/8</f>
        <v>0.45</v>
      </c>
      <c r="W803" s="0" t="n">
        <v>3.6</v>
      </c>
      <c r="X803" s="91" t="n">
        <f aca="false">E803/50</f>
        <v>-0.0226646016696257</v>
      </c>
      <c r="Y803" s="0" t="n">
        <v>0.645</v>
      </c>
      <c r="Z803" s="86" t="n">
        <v>14.2222222222222</v>
      </c>
      <c r="AA803" s="0" t="n">
        <v>54</v>
      </c>
      <c r="AB803" s="0" t="n">
        <v>16</v>
      </c>
    </row>
    <row r="804" customFormat="false" ht="15" hidden="false" customHeight="false" outlineLevel="0" collapsed="false">
      <c r="A804" s="14" t="n">
        <v>802</v>
      </c>
      <c r="B804" s="86" t="n">
        <v>18.0869565217391</v>
      </c>
      <c r="D804" s="0" t="n">
        <v>65</v>
      </c>
      <c r="E804" s="91" t="n">
        <v>15.0212608615271</v>
      </c>
      <c r="F804" s="0" t="n">
        <v>80241</v>
      </c>
      <c r="H804" s="0" t="n">
        <v>0.8</v>
      </c>
      <c r="I804" s="0" t="n">
        <v>41366</v>
      </c>
      <c r="J804" s="95" t="n">
        <f aca="false">(F804+E804*$G$3)*(H804) / I804</f>
        <v>1.66802696600321</v>
      </c>
      <c r="K804" s="0" t="n">
        <f aca="false">E804/I804*1000</f>
        <v>0.36313061116683</v>
      </c>
      <c r="L804" s="86" t="n">
        <v>223.001392073706</v>
      </c>
      <c r="M804" s="86" t="n">
        <v>0.645</v>
      </c>
      <c r="N804" s="0" t="n">
        <v>465</v>
      </c>
      <c r="O804" s="87" t="n">
        <f aca="false">SUM($L804:$N804)</f>
        <v>688.646392073706</v>
      </c>
      <c r="P804" s="62" t="n">
        <v>110</v>
      </c>
      <c r="Q804" s="0" t="n">
        <f aca="false">P804*120</f>
        <v>13200</v>
      </c>
      <c r="R804" s="0" t="n">
        <v>20</v>
      </c>
      <c r="S804" s="0" t="n">
        <v>177</v>
      </c>
      <c r="T804" s="87" t="n">
        <f aca="false">((3.5 * R804 + 2.4 * S804 - 7) * 10)/1000</f>
        <v>4.878</v>
      </c>
      <c r="V804" s="0" t="n">
        <f aca="false">W804/8</f>
        <v>0.675</v>
      </c>
      <c r="W804" s="0" t="n">
        <v>5.4</v>
      </c>
      <c r="X804" s="91" t="n">
        <f aca="false">E804/50</f>
        <v>0.300425217230542</v>
      </c>
      <c r="Y804" s="0" t="n">
        <v>0.392</v>
      </c>
      <c r="Z804" s="86" t="n">
        <v>18.0869565217391</v>
      </c>
      <c r="AA804" s="0" t="n">
        <v>42</v>
      </c>
      <c r="AB804" s="0" t="n">
        <v>19</v>
      </c>
    </row>
    <row r="805" customFormat="false" ht="15" hidden="false" customHeight="false" outlineLevel="0" collapsed="false">
      <c r="A805" s="14" t="n">
        <v>803</v>
      </c>
      <c r="B805" s="86" t="n">
        <v>4.13636363636364</v>
      </c>
      <c r="D805" s="0" t="n">
        <v>99</v>
      </c>
      <c r="E805" s="91" t="n">
        <v>148.345720450731</v>
      </c>
      <c r="F805" s="0" t="n">
        <v>77793</v>
      </c>
      <c r="H805" s="0" t="n">
        <v>0.7</v>
      </c>
      <c r="I805" s="0" t="n">
        <v>43650</v>
      </c>
      <c r="J805" s="95" t="n">
        <f aca="false">(F805+E805*$G$3)*(H805) / I805</f>
        <v>2.19912718731282</v>
      </c>
      <c r="K805" s="0" t="n">
        <f aca="false">E805/I805*1000</f>
        <v>3.39852738718743</v>
      </c>
      <c r="L805" s="86" t="n">
        <v>1122.32397802198</v>
      </c>
      <c r="M805" s="86" t="n">
        <v>0.645</v>
      </c>
      <c r="N805" s="0" t="n">
        <v>91</v>
      </c>
      <c r="O805" s="87" t="n">
        <f aca="false">SUM($L805:$N805)</f>
        <v>1213.96897802198</v>
      </c>
      <c r="P805" s="62" t="n">
        <v>123</v>
      </c>
      <c r="Q805" s="0" t="n">
        <f aca="false">P805*120</f>
        <v>14760</v>
      </c>
      <c r="R805" s="0" t="n">
        <v>20</v>
      </c>
      <c r="S805" s="0" t="n">
        <v>177</v>
      </c>
      <c r="T805" s="87" t="n">
        <f aca="false">((3.5 * R805 + 2.4 * S805 - 7) * 10)/1000</f>
        <v>4.878</v>
      </c>
      <c r="V805" s="0" t="n">
        <f aca="false">W805/8</f>
        <v>0.675</v>
      </c>
      <c r="W805" s="0" t="n">
        <v>5.4</v>
      </c>
      <c r="X805" s="91" t="n">
        <f aca="false">E805/50</f>
        <v>2.96691440901462</v>
      </c>
      <c r="Y805" s="0" t="n">
        <v>0.612</v>
      </c>
      <c r="Z805" s="86" t="n">
        <v>4.13636363636364</v>
      </c>
      <c r="AA805" s="0" t="n">
        <v>50</v>
      </c>
      <c r="AB805" s="0" t="n">
        <v>24</v>
      </c>
    </row>
    <row r="806" customFormat="false" ht="15" hidden="false" customHeight="false" outlineLevel="0" collapsed="false">
      <c r="A806" s="14" t="n">
        <v>804</v>
      </c>
      <c r="B806" s="86" t="n">
        <v>8.08695652173913</v>
      </c>
      <c r="D806" s="0" t="n">
        <v>25</v>
      </c>
      <c r="E806" s="91" t="n">
        <v>11.5207373271889</v>
      </c>
      <c r="F806" s="0" t="n">
        <v>83206</v>
      </c>
      <c r="H806" s="0" t="n">
        <v>0.6</v>
      </c>
      <c r="I806" s="0" t="n">
        <v>48950</v>
      </c>
      <c r="J806" s="95" t="n">
        <f aca="false">(F806+E806*$G$3)*(H806) / I806</f>
        <v>1.07637542305465</v>
      </c>
      <c r="K806" s="0" t="n">
        <f aca="false">E806/I806*1000</f>
        <v>0.235357248767905</v>
      </c>
      <c r="L806" s="86" t="n">
        <v>164.454343856575</v>
      </c>
      <c r="M806" s="86" t="n">
        <v>0.645</v>
      </c>
      <c r="N806" s="0" t="n">
        <v>263</v>
      </c>
      <c r="O806" s="87" t="n">
        <f aca="false">SUM($L806:$N806)</f>
        <v>428.099343856575</v>
      </c>
      <c r="P806" s="62" t="n">
        <v>119</v>
      </c>
      <c r="Q806" s="0" t="n">
        <f aca="false">P806*120</f>
        <v>14280</v>
      </c>
      <c r="R806" s="0" t="n">
        <v>22</v>
      </c>
      <c r="S806" s="0" t="n">
        <v>161</v>
      </c>
      <c r="T806" s="87" t="n">
        <f aca="false">((3.5 * R806 + 2.4 * S806 - 7) * 10)/1000</f>
        <v>4.564</v>
      </c>
      <c r="V806" s="0" t="n">
        <f aca="false">W806/8</f>
        <v>0.9125</v>
      </c>
      <c r="W806" s="0" t="n">
        <v>7.3</v>
      </c>
      <c r="X806" s="91" t="n">
        <f aca="false">E806/50</f>
        <v>0.230414746543779</v>
      </c>
      <c r="Y806" s="0" t="n">
        <v>0.93</v>
      </c>
      <c r="Z806" s="86" t="n">
        <v>8.08695652173913</v>
      </c>
      <c r="AA806" s="0" t="n">
        <v>48</v>
      </c>
      <c r="AB806" s="0" t="n">
        <v>21</v>
      </c>
    </row>
    <row r="807" customFormat="false" ht="15" hidden="false" customHeight="false" outlineLevel="0" collapsed="false">
      <c r="A807" s="14" t="n">
        <v>805</v>
      </c>
      <c r="B807" s="86" t="n">
        <v>3.14285714285714</v>
      </c>
      <c r="D807" s="0" t="n">
        <v>-10</v>
      </c>
      <c r="E807" s="91" t="n">
        <v>-25.2576278035967</v>
      </c>
      <c r="F807" s="0" t="n">
        <v>84202</v>
      </c>
      <c r="H807" s="0" t="n">
        <v>0.8</v>
      </c>
      <c r="I807" s="0" t="n">
        <v>62142</v>
      </c>
      <c r="J807" s="95" t="n">
        <f aca="false">(F807+E807*$G$3)*(H807) / I807</f>
        <v>0.95393066046875</v>
      </c>
      <c r="K807" s="0" t="n">
        <f aca="false">E807/I807*1000</f>
        <v>-0.406450191554773</v>
      </c>
      <c r="L807" s="86" t="n">
        <v>404.941821969697</v>
      </c>
      <c r="M807" s="86" t="n">
        <v>0.645</v>
      </c>
      <c r="N807" s="0" t="n">
        <v>312</v>
      </c>
      <c r="O807" s="87" t="n">
        <f aca="false">SUM($L807:$N807)</f>
        <v>717.586821969697</v>
      </c>
      <c r="P807" s="62" t="n">
        <v>113</v>
      </c>
      <c r="Q807" s="0" t="n">
        <f aca="false">P807*120</f>
        <v>13560</v>
      </c>
      <c r="R807" s="0" t="n">
        <v>19</v>
      </c>
      <c r="S807" s="0" t="n">
        <v>180</v>
      </c>
      <c r="T807" s="87" t="n">
        <f aca="false">((3.5 * R807 + 2.4 * S807 - 7) * 10)/1000</f>
        <v>4.915</v>
      </c>
      <c r="V807" s="0" t="n">
        <f aca="false">W807/8</f>
        <v>0.7</v>
      </c>
      <c r="W807" s="0" t="n">
        <v>5.6</v>
      </c>
      <c r="X807" s="91" t="n">
        <f aca="false">E807/50</f>
        <v>-0.505152556071934</v>
      </c>
      <c r="Y807" s="0" t="n">
        <v>0.696</v>
      </c>
      <c r="Z807" s="86" t="n">
        <v>3.14285714285714</v>
      </c>
      <c r="AA807" s="0" t="n">
        <v>60</v>
      </c>
      <c r="AB807" s="0" t="n">
        <v>17</v>
      </c>
    </row>
    <row r="808" customFormat="false" ht="15" hidden="false" customHeight="false" outlineLevel="0" collapsed="false">
      <c r="A808" s="14" t="n">
        <v>806</v>
      </c>
      <c r="B808" s="86" t="n">
        <v>2.66666666666667</v>
      </c>
      <c r="D808" s="0" t="n">
        <v>42</v>
      </c>
      <c r="E808" s="91" t="n">
        <v>192.307692307692</v>
      </c>
      <c r="F808" s="0" t="n">
        <v>76272</v>
      </c>
      <c r="H808" s="0" t="n">
        <v>0.8</v>
      </c>
      <c r="I808" s="0" t="n">
        <v>61084</v>
      </c>
      <c r="J808" s="95" t="n">
        <f aca="false">(F808+E808*$G$3)*(H808) / I808</f>
        <v>2.00635291628678</v>
      </c>
      <c r="K808" s="0" t="n">
        <f aca="false">E808/I808*1000</f>
        <v>3.14824982495731</v>
      </c>
      <c r="L808" s="86" t="n">
        <v>984.688644234845</v>
      </c>
      <c r="M808" s="86" t="n">
        <v>0.645</v>
      </c>
      <c r="N808" s="0" t="n">
        <v>269</v>
      </c>
      <c r="O808" s="87" t="n">
        <f aca="false">SUM($L808:$N808)</f>
        <v>1254.33364423485</v>
      </c>
      <c r="P808" s="62" t="n">
        <v>113</v>
      </c>
      <c r="Q808" s="0" t="n">
        <f aca="false">P808*120</f>
        <v>13560</v>
      </c>
      <c r="R808" s="0" t="n">
        <v>18</v>
      </c>
      <c r="S808" s="0" t="n">
        <v>163</v>
      </c>
      <c r="T808" s="87" t="n">
        <f aca="false">((3.5 * R808 + 2.4 * S808 - 7) * 10)/1000</f>
        <v>4.472</v>
      </c>
      <c r="V808" s="0" t="n">
        <f aca="false">W808/8</f>
        <v>0.8</v>
      </c>
      <c r="W808" s="0" t="n">
        <v>6.4</v>
      </c>
      <c r="X808" s="91" t="n">
        <f aca="false">E808/50</f>
        <v>3.84615384615385</v>
      </c>
      <c r="Y808" s="0" t="n">
        <v>0.56</v>
      </c>
      <c r="Z808" s="86" t="n">
        <v>2.66666666666667</v>
      </c>
      <c r="AA808" s="0" t="n">
        <v>59</v>
      </c>
      <c r="AB808" s="0" t="n">
        <v>18</v>
      </c>
    </row>
    <row r="809" customFormat="false" ht="15" hidden="false" customHeight="false" outlineLevel="0" collapsed="false">
      <c r="A809" s="14" t="n">
        <v>807</v>
      </c>
      <c r="B809" s="86" t="n">
        <v>3.64</v>
      </c>
      <c r="D809" s="0" t="n">
        <v>83</v>
      </c>
      <c r="E809" s="91" t="n">
        <v>124.348295080002</v>
      </c>
      <c r="F809" s="0" t="n">
        <v>76839</v>
      </c>
      <c r="H809" s="0" t="n">
        <v>0.7</v>
      </c>
      <c r="I809" s="0" t="n">
        <v>49253</v>
      </c>
      <c r="J809" s="95" t="n">
        <f aca="false">(F809+E809*$G$3)*(H809) / I809</f>
        <v>1.7989731107222</v>
      </c>
      <c r="K809" s="0" t="n">
        <f aca="false">E809/I809*1000</f>
        <v>2.52468469088182</v>
      </c>
      <c r="L809" s="86" t="n">
        <v>178.591282525717</v>
      </c>
      <c r="M809" s="86" t="n">
        <v>0.645</v>
      </c>
      <c r="N809" s="0" t="n">
        <v>83</v>
      </c>
      <c r="O809" s="87" t="n">
        <f aca="false">SUM($L809:$N809)</f>
        <v>262.236282525717</v>
      </c>
      <c r="P809" s="62" t="n">
        <v>120</v>
      </c>
      <c r="Q809" s="0" t="n">
        <f aca="false">P809*120</f>
        <v>14400</v>
      </c>
      <c r="R809" s="0" t="n">
        <v>18</v>
      </c>
      <c r="S809" s="0" t="n">
        <v>167</v>
      </c>
      <c r="T809" s="87" t="n">
        <f aca="false">((3.5 * R809 + 2.4 * S809 - 7) * 10)/1000</f>
        <v>4.568</v>
      </c>
      <c r="V809" s="0" t="n">
        <f aca="false">W809/8</f>
        <v>0.65</v>
      </c>
      <c r="W809" s="0" t="n">
        <v>5.2</v>
      </c>
      <c r="X809" s="91" t="n">
        <f aca="false">E809/50</f>
        <v>2.48696590160005</v>
      </c>
      <c r="Y809" s="0" t="n">
        <v>0.486</v>
      </c>
      <c r="Z809" s="86" t="n">
        <v>3.64</v>
      </c>
      <c r="AA809" s="0" t="n">
        <v>61</v>
      </c>
      <c r="AB809" s="0" t="n">
        <v>21</v>
      </c>
    </row>
    <row r="810" customFormat="false" ht="15" hidden="false" customHeight="false" outlineLevel="0" collapsed="false">
      <c r="A810" s="14" t="n">
        <v>808</v>
      </c>
      <c r="B810" s="86" t="n">
        <v>2.1</v>
      </c>
      <c r="D810" s="0" t="n">
        <v>41</v>
      </c>
      <c r="E810" s="91" t="n">
        <v>169.072164948454</v>
      </c>
      <c r="F810" s="0" t="n">
        <v>82546</v>
      </c>
      <c r="H810" s="0" t="n">
        <v>0.7</v>
      </c>
      <c r="I810" s="0" t="n">
        <v>45903</v>
      </c>
      <c r="J810" s="95" t="n">
        <f aca="false">(F810+E810*$G$3)*(H810) / I810</f>
        <v>2.29009882111337</v>
      </c>
      <c r="K810" s="0" t="n">
        <f aca="false">E810/I810*1000</f>
        <v>3.68324869721921</v>
      </c>
      <c r="L810" s="86" t="n">
        <v>266.922255088195</v>
      </c>
      <c r="M810" s="86" t="n">
        <v>0.645</v>
      </c>
      <c r="N810" s="0" t="n">
        <v>52</v>
      </c>
      <c r="O810" s="87" t="n">
        <f aca="false">SUM($L810:$N810)</f>
        <v>319.567255088195</v>
      </c>
      <c r="P810" s="62" t="n">
        <v>114</v>
      </c>
      <c r="Q810" s="0" t="n">
        <f aca="false">P810*120</f>
        <v>13680</v>
      </c>
      <c r="R810" s="0" t="n">
        <v>22</v>
      </c>
      <c r="S810" s="0" t="n">
        <v>183</v>
      </c>
      <c r="T810" s="87" t="n">
        <f aca="false">((3.5 * R810 + 2.4 * S810 - 7) * 10)/1000</f>
        <v>5.092</v>
      </c>
      <c r="V810" s="0" t="n">
        <f aca="false">W810/8</f>
        <v>0.625</v>
      </c>
      <c r="W810" s="0" t="n">
        <v>5</v>
      </c>
      <c r="X810" s="91" t="n">
        <f aca="false">E810/50</f>
        <v>3.38144329896907</v>
      </c>
      <c r="Y810" s="0" t="n">
        <v>0.65</v>
      </c>
      <c r="Z810" s="86" t="n">
        <v>2.1</v>
      </c>
      <c r="AA810" s="0" t="n">
        <v>59</v>
      </c>
      <c r="AB810" s="0" t="n">
        <v>25</v>
      </c>
    </row>
    <row r="811" customFormat="false" ht="15" hidden="false" customHeight="false" outlineLevel="0" collapsed="false">
      <c r="A811" s="14" t="n">
        <v>809</v>
      </c>
      <c r="B811" s="86" t="n">
        <v>8.88461538461538</v>
      </c>
      <c r="D811" s="0" t="n">
        <v>31</v>
      </c>
      <c r="E811" s="91" t="n">
        <v>15.5082193562588</v>
      </c>
      <c r="F811" s="0" t="n">
        <v>84630</v>
      </c>
      <c r="H811" s="0" t="n">
        <v>0.7</v>
      </c>
      <c r="I811" s="0" t="n">
        <v>57612</v>
      </c>
      <c r="J811" s="95" t="n">
        <f aca="false">(F811+E811*$G$3)*(H811) / I811</f>
        <v>1.10364683433577</v>
      </c>
      <c r="K811" s="0" t="n">
        <f aca="false">E811/I811*1000</f>
        <v>0.269183839412949</v>
      </c>
      <c r="L811" s="86" t="n">
        <v>251.074249855665</v>
      </c>
      <c r="M811" s="86" t="n">
        <v>0.645</v>
      </c>
      <c r="N811" s="0" t="n">
        <v>339</v>
      </c>
      <c r="O811" s="87" t="n">
        <f aca="false">SUM($L811:$N811)</f>
        <v>590.719249855665</v>
      </c>
      <c r="P811" s="62" t="n">
        <v>116</v>
      </c>
      <c r="Q811" s="0" t="n">
        <f aca="false">P811*120</f>
        <v>13920</v>
      </c>
      <c r="R811" s="0" t="n">
        <v>20</v>
      </c>
      <c r="S811" s="0" t="n">
        <v>192</v>
      </c>
      <c r="T811" s="87" t="n">
        <f aca="false">((3.5 * R811 + 2.4 * S811 - 7) * 10)/1000</f>
        <v>5.238</v>
      </c>
      <c r="V811" s="0" t="n">
        <f aca="false">W811/8</f>
        <v>0.75</v>
      </c>
      <c r="W811" s="0" t="n">
        <v>6</v>
      </c>
      <c r="X811" s="91" t="n">
        <f aca="false">E811/50</f>
        <v>0.310164387125176</v>
      </c>
      <c r="Y811" s="0" t="n">
        <v>1.054</v>
      </c>
      <c r="Z811" s="86" t="n">
        <v>8.88461538461538</v>
      </c>
      <c r="AA811" s="0" t="n">
        <v>43</v>
      </c>
      <c r="AB811" s="0" t="n">
        <v>15</v>
      </c>
    </row>
    <row r="812" customFormat="false" ht="15" hidden="false" customHeight="false" outlineLevel="0" collapsed="false">
      <c r="A812" s="14" t="n">
        <v>810</v>
      </c>
      <c r="B812" s="86" t="n">
        <v>10.4166666666667</v>
      </c>
      <c r="D812" s="0" t="n">
        <v>39</v>
      </c>
      <c r="E812" s="91" t="n">
        <v>10.2590542730276</v>
      </c>
      <c r="F812" s="0" t="n">
        <v>81110</v>
      </c>
      <c r="H812" s="0" t="n">
        <v>0.5</v>
      </c>
      <c r="I812" s="0" t="n">
        <v>51510</v>
      </c>
      <c r="J812" s="95" t="n">
        <f aca="false">(F812+E812*$G$3)*(H812) / I812</f>
        <v>0.827156102787916</v>
      </c>
      <c r="K812" s="0" t="n">
        <f aca="false">E812/I812*1000</f>
        <v>0.199166264279317</v>
      </c>
      <c r="L812" s="86" t="n">
        <v>950.304350140056</v>
      </c>
      <c r="M812" s="86" t="n">
        <v>0.645</v>
      </c>
      <c r="N812" s="0" t="n">
        <v>1893</v>
      </c>
      <c r="O812" s="87" t="n">
        <f aca="false">SUM($L812:$N812)</f>
        <v>2843.94935014006</v>
      </c>
      <c r="P812" s="62" t="n">
        <v>124</v>
      </c>
      <c r="Q812" s="0" t="n">
        <f aca="false">P812*120</f>
        <v>14880</v>
      </c>
      <c r="R812" s="0" t="n">
        <v>17</v>
      </c>
      <c r="S812" s="0" t="n">
        <v>200</v>
      </c>
      <c r="T812" s="87" t="n">
        <f aca="false">((3.5 * R812 + 2.4 * S812 - 7) * 10)/1000</f>
        <v>5.325</v>
      </c>
      <c r="V812" s="0" t="n">
        <f aca="false">W812/8</f>
        <v>0.675</v>
      </c>
      <c r="W812" s="0" t="n">
        <v>5.4</v>
      </c>
      <c r="X812" s="91" t="n">
        <f aca="false">E812/50</f>
        <v>0.205181085460553</v>
      </c>
      <c r="Y812" s="0" t="n">
        <v>0.364</v>
      </c>
      <c r="Z812" s="86" t="n">
        <v>10.4166666666667</v>
      </c>
      <c r="AA812" s="0" t="n">
        <v>52</v>
      </c>
      <c r="AB812" s="0" t="n">
        <v>25</v>
      </c>
    </row>
    <row r="813" customFormat="false" ht="15" hidden="false" customHeight="false" outlineLevel="0" collapsed="false">
      <c r="A813" s="14" t="n">
        <v>811</v>
      </c>
      <c r="B813" s="86" t="n">
        <v>3.71428571428571</v>
      </c>
      <c r="D813" s="0" t="n">
        <v>68</v>
      </c>
      <c r="E813" s="91" t="n">
        <v>211.344211344211</v>
      </c>
      <c r="F813" s="0" t="n">
        <v>83997</v>
      </c>
      <c r="H813" s="0" t="n">
        <v>0.8</v>
      </c>
      <c r="I813" s="0" t="n">
        <v>57218</v>
      </c>
      <c r="J813" s="95" t="n">
        <f aca="false">(F813+E813*$G$3)*(H813) / I813</f>
        <v>2.35638693470844</v>
      </c>
      <c r="K813" s="0" t="n">
        <f aca="false">E813/I813*1000</f>
        <v>3.69366652704064</v>
      </c>
      <c r="L813" s="86" t="n">
        <v>306.130009516257</v>
      </c>
      <c r="M813" s="86" t="n">
        <v>0.645</v>
      </c>
      <c r="N813" s="0" t="n">
        <v>1893</v>
      </c>
      <c r="O813" s="87" t="n">
        <f aca="false">SUM($L813:$N813)</f>
        <v>2199.77500951626</v>
      </c>
      <c r="P813" s="62" t="n">
        <v>110</v>
      </c>
      <c r="Q813" s="0" t="n">
        <f aca="false">P813*120</f>
        <v>13200</v>
      </c>
      <c r="R813" s="0" t="n">
        <v>17</v>
      </c>
      <c r="S813" s="0" t="n">
        <v>198</v>
      </c>
      <c r="T813" s="87" t="n">
        <f aca="false">((3.5 * R813 + 2.4 * S813 - 7) * 10)/1000</f>
        <v>5.277</v>
      </c>
      <c r="V813" s="0" t="n">
        <f aca="false">W813/8</f>
        <v>0.65</v>
      </c>
      <c r="W813" s="0" t="n">
        <v>5.2</v>
      </c>
      <c r="X813" s="91" t="n">
        <f aca="false">E813/50</f>
        <v>4.22688422688423</v>
      </c>
      <c r="Y813" s="0" t="n">
        <v>0.975</v>
      </c>
      <c r="Z813" s="86" t="n">
        <v>3.71428571428571</v>
      </c>
      <c r="AA813" s="0" t="n">
        <v>43</v>
      </c>
      <c r="AB813" s="0" t="n">
        <v>16</v>
      </c>
    </row>
    <row r="814" customFormat="false" ht="15" hidden="false" customHeight="false" outlineLevel="0" collapsed="false">
      <c r="A814" s="14" t="n">
        <v>812</v>
      </c>
      <c r="B814" s="86" t="n">
        <v>12.6538461538462</v>
      </c>
      <c r="D814" s="0" t="n">
        <v>57</v>
      </c>
      <c r="E814" s="91" t="n">
        <v>13.7973436482597</v>
      </c>
      <c r="F814" s="0" t="n">
        <v>80414</v>
      </c>
      <c r="H814" s="0" t="n">
        <v>0.7</v>
      </c>
      <c r="I814" s="0" t="n">
        <v>62164</v>
      </c>
      <c r="J814" s="95" t="n">
        <f aca="false">(F814+E814*$G$3)*(H814) / I814</f>
        <v>0.967650991273289</v>
      </c>
      <c r="K814" s="0" t="n">
        <f aca="false">E814/I814*1000</f>
        <v>0.221950705364193</v>
      </c>
      <c r="L814" s="86" t="n">
        <v>665.410982308163</v>
      </c>
      <c r="M814" s="86" t="n">
        <v>0.645</v>
      </c>
      <c r="N814" s="0" t="n">
        <v>1893</v>
      </c>
      <c r="O814" s="87" t="n">
        <f aca="false">SUM($L814:$N814)</f>
        <v>2559.05598230816</v>
      </c>
      <c r="P814" s="62" t="n">
        <v>123</v>
      </c>
      <c r="Q814" s="0" t="n">
        <f aca="false">P814*120</f>
        <v>14760</v>
      </c>
      <c r="R814" s="0" t="n">
        <v>21</v>
      </c>
      <c r="S814" s="0" t="n">
        <v>189</v>
      </c>
      <c r="T814" s="87" t="n">
        <f aca="false">((3.5 * R814 + 2.4 * S814 - 7) * 10)/1000</f>
        <v>5.201</v>
      </c>
      <c r="V814" s="0" t="n">
        <f aca="false">W814/8</f>
        <v>0.675</v>
      </c>
      <c r="W814" s="0" t="n">
        <v>5.4</v>
      </c>
      <c r="X814" s="91" t="n">
        <f aca="false">E814/50</f>
        <v>0.275946872965194</v>
      </c>
      <c r="Y814" s="0" t="n">
        <v>0.441</v>
      </c>
      <c r="Z814" s="86" t="n">
        <v>12.6538461538462</v>
      </c>
      <c r="AA814" s="0" t="n">
        <v>41</v>
      </c>
      <c r="AB814" s="0" t="n">
        <v>15</v>
      </c>
    </row>
    <row r="815" customFormat="false" ht="15" hidden="false" customHeight="false" outlineLevel="0" collapsed="false">
      <c r="A815" s="14" t="n">
        <v>813</v>
      </c>
      <c r="B815" s="86" t="n">
        <v>9.16666666666667</v>
      </c>
      <c r="D815" s="0" t="n">
        <v>66</v>
      </c>
      <c r="E815" s="91" t="n">
        <v>20.6596048381038</v>
      </c>
      <c r="F815" s="0" t="n">
        <v>77918</v>
      </c>
      <c r="H815" s="0" t="n">
        <v>0.5</v>
      </c>
      <c r="I815" s="0" t="n">
        <v>46433</v>
      </c>
      <c r="J815" s="95" t="n">
        <f aca="false">(F815+E815*$G$3)*(H815) / I815</f>
        <v>0.928023624741472</v>
      </c>
      <c r="K815" s="0" t="n">
        <f aca="false">E815/I815*1000</f>
        <v>0.444933664378865</v>
      </c>
      <c r="L815" s="86" t="n">
        <v>802.848087985114</v>
      </c>
      <c r="M815" s="86" t="n">
        <v>0.645</v>
      </c>
      <c r="N815" s="0" t="n">
        <v>386</v>
      </c>
      <c r="O815" s="87" t="n">
        <f aca="false">SUM($L815:$N815)</f>
        <v>1189.49308798511</v>
      </c>
      <c r="P815" s="62" t="n">
        <v>125</v>
      </c>
      <c r="Q815" s="0" t="n">
        <f aca="false">P815*120</f>
        <v>15000</v>
      </c>
      <c r="R815" s="0" t="n">
        <v>22</v>
      </c>
      <c r="S815" s="0" t="n">
        <v>183</v>
      </c>
      <c r="T815" s="87" t="n">
        <f aca="false">((3.5 * R815 + 2.4 * S815 - 7) * 10)/1000</f>
        <v>5.092</v>
      </c>
      <c r="V815" s="0" t="n">
        <f aca="false">W815/8</f>
        <v>0.8625</v>
      </c>
      <c r="W815" s="0" t="n">
        <v>6.9</v>
      </c>
      <c r="X815" s="91" t="n">
        <f aca="false">E815/50</f>
        <v>0.413192096762076</v>
      </c>
      <c r="Y815" s="0" t="n">
        <v>0.456</v>
      </c>
      <c r="Z815" s="86" t="n">
        <v>9.16666666666667</v>
      </c>
      <c r="AA815" s="0" t="n">
        <v>41</v>
      </c>
      <c r="AB815" s="0" t="n">
        <v>23</v>
      </c>
    </row>
    <row r="816" customFormat="false" ht="15" hidden="false" customHeight="false" outlineLevel="0" collapsed="false">
      <c r="A816" s="14" t="n">
        <v>814</v>
      </c>
      <c r="B816" s="86" t="n">
        <v>4.5</v>
      </c>
      <c r="D816" s="0" t="n">
        <v>82</v>
      </c>
      <c r="E816" s="91" t="n">
        <v>109.453001948797</v>
      </c>
      <c r="F816" s="0" t="n">
        <v>82601</v>
      </c>
      <c r="H816" s="0" t="n">
        <v>0.5</v>
      </c>
      <c r="I816" s="0" t="n">
        <v>48396</v>
      </c>
      <c r="J816" s="95" t="n">
        <f aca="false">(F816+E816*$G$3)*(H816) / I816</f>
        <v>1.30570915757004</v>
      </c>
      <c r="K816" s="0" t="n">
        <f aca="false">E816/I816*1000</f>
        <v>2.26161257022889</v>
      </c>
      <c r="L816" s="86" t="n">
        <v>397.23051556568</v>
      </c>
      <c r="M816" s="86" t="n">
        <v>0.645</v>
      </c>
      <c r="N816" s="0" t="n">
        <v>448</v>
      </c>
      <c r="O816" s="87" t="n">
        <f aca="false">SUM($L816:$N816)</f>
        <v>845.87551556568</v>
      </c>
      <c r="P816" s="62" t="n">
        <v>113</v>
      </c>
      <c r="Q816" s="0" t="n">
        <f aca="false">P816*120</f>
        <v>13560</v>
      </c>
      <c r="R816" s="0" t="n">
        <v>18</v>
      </c>
      <c r="S816" s="0" t="n">
        <v>189</v>
      </c>
      <c r="T816" s="87" t="n">
        <f aca="false">((3.5 * R816 + 2.4 * S816 - 7) * 10)/1000</f>
        <v>5.096</v>
      </c>
      <c r="V816" s="0" t="n">
        <f aca="false">W816/8</f>
        <v>0.65</v>
      </c>
      <c r="W816" s="0" t="n">
        <v>5.2</v>
      </c>
      <c r="X816" s="91" t="n">
        <f aca="false">E816/50</f>
        <v>2.18906003897595</v>
      </c>
      <c r="Y816" s="0" t="n">
        <v>1.003</v>
      </c>
      <c r="Z816" s="86" t="n">
        <v>4.5</v>
      </c>
      <c r="AA816" s="0" t="n">
        <v>53</v>
      </c>
      <c r="AB816" s="0" t="n">
        <v>15</v>
      </c>
    </row>
    <row r="817" customFormat="false" ht="15" hidden="false" customHeight="false" outlineLevel="0" collapsed="false">
      <c r="A817" s="14" t="n">
        <v>815</v>
      </c>
      <c r="B817" s="86" t="n">
        <v>2.72727272727273</v>
      </c>
      <c r="D817" s="0" t="n">
        <v>38</v>
      </c>
      <c r="E817" s="91" t="n">
        <v>103.995621237001</v>
      </c>
      <c r="F817" s="0" t="n">
        <v>75073</v>
      </c>
      <c r="H817" s="0" t="n">
        <v>0.6</v>
      </c>
      <c r="I817" s="0" t="n">
        <v>60196</v>
      </c>
      <c r="J817" s="95" t="n">
        <f aca="false">(F817+E817*$G$3)*(H817) / I817</f>
        <v>1.16291363374444</v>
      </c>
      <c r="K817" s="0" t="n">
        <f aca="false">E817/I817*1000</f>
        <v>1.727616805718</v>
      </c>
      <c r="L817" s="86" t="n">
        <v>116.245951074531</v>
      </c>
      <c r="M817" s="86" t="n">
        <v>0.645</v>
      </c>
      <c r="N817" s="0" t="n">
        <v>212</v>
      </c>
      <c r="O817" s="87" t="n">
        <f aca="false">SUM($L817:$N817)</f>
        <v>328.890951074531</v>
      </c>
      <c r="P817" s="62" t="n">
        <v>117</v>
      </c>
      <c r="Q817" s="0" t="n">
        <f aca="false">P817*120</f>
        <v>14040</v>
      </c>
      <c r="R817" s="0" t="n">
        <v>17</v>
      </c>
      <c r="S817" s="0" t="n">
        <v>168</v>
      </c>
      <c r="T817" s="87" t="n">
        <f aca="false">((3.5 * R817 + 2.4 * S817 - 7) * 10)/1000</f>
        <v>4.557</v>
      </c>
      <c r="V817" s="0" t="n">
        <f aca="false">W817/8</f>
        <v>0.5375</v>
      </c>
      <c r="W817" s="0" t="n">
        <v>4.3</v>
      </c>
      <c r="X817" s="91" t="n">
        <f aca="false">E817/50</f>
        <v>2.07991242474001</v>
      </c>
      <c r="Y817" s="0" t="n">
        <v>0.594</v>
      </c>
      <c r="Z817" s="86" t="n">
        <v>2.72727272727273</v>
      </c>
      <c r="AA817" s="0" t="n">
        <v>51</v>
      </c>
      <c r="AB817" s="0" t="n">
        <v>24</v>
      </c>
    </row>
    <row r="818" customFormat="false" ht="15" hidden="false" customHeight="false" outlineLevel="0" collapsed="false">
      <c r="A818" s="14" t="n">
        <v>816</v>
      </c>
      <c r="B818" s="86" t="n">
        <v>3.46666666666667</v>
      </c>
      <c r="D818" s="0" t="n">
        <v>4</v>
      </c>
      <c r="E818" s="91" t="n">
        <v>5.69022419483328</v>
      </c>
      <c r="F818" s="0" t="n">
        <v>81227</v>
      </c>
      <c r="H818" s="0" t="n">
        <v>0.8</v>
      </c>
      <c r="I818" s="0" t="n">
        <v>59281</v>
      </c>
      <c r="J818" s="95" t="n">
        <f aca="false">(F818+E818*$G$3)*(H818) / I818</f>
        <v>1.12687828718049</v>
      </c>
      <c r="K818" s="0" t="n">
        <f aca="false">E818/I818*1000</f>
        <v>0.0959873179405421</v>
      </c>
      <c r="L818" s="86" t="n">
        <v>280.267191503058</v>
      </c>
      <c r="M818" s="86" t="n">
        <v>0.645</v>
      </c>
      <c r="N818" s="0" t="n">
        <v>66</v>
      </c>
      <c r="O818" s="87" t="n">
        <f aca="false">SUM($L818:$N818)</f>
        <v>346.912191503058</v>
      </c>
      <c r="P818" s="62" t="n">
        <v>114</v>
      </c>
      <c r="Q818" s="0" t="n">
        <f aca="false">P818*120</f>
        <v>13680</v>
      </c>
      <c r="R818" s="0" t="n">
        <v>17</v>
      </c>
      <c r="S818" s="0" t="n">
        <v>179</v>
      </c>
      <c r="T818" s="87" t="n">
        <f aca="false">((3.5 * R818 + 2.4 * S818 - 7) * 10)/1000</f>
        <v>4.821</v>
      </c>
      <c r="V818" s="0" t="n">
        <f aca="false">W818/8</f>
        <v>0.475</v>
      </c>
      <c r="W818" s="0" t="n">
        <v>3.8</v>
      </c>
      <c r="X818" s="91" t="n">
        <f aca="false">E818/50</f>
        <v>0.113804483896666</v>
      </c>
      <c r="Y818" s="0" t="n">
        <v>0.492</v>
      </c>
      <c r="Z818" s="86" t="n">
        <v>3.46666666666667</v>
      </c>
      <c r="AA818" s="0" t="n">
        <v>40</v>
      </c>
      <c r="AB818" s="0" t="n">
        <v>16</v>
      </c>
    </row>
    <row r="819" customFormat="false" ht="15" hidden="false" customHeight="false" outlineLevel="0" collapsed="false">
      <c r="A819" s="14" t="n">
        <v>817</v>
      </c>
      <c r="B819" s="86" t="n">
        <v>1.86666666666667</v>
      </c>
      <c r="D819" s="0" t="n">
        <v>31</v>
      </c>
      <c r="E819" s="91" t="n">
        <v>121.283255086072</v>
      </c>
      <c r="F819" s="0" t="n">
        <v>83074</v>
      </c>
      <c r="H819" s="0" t="n">
        <v>0.7</v>
      </c>
      <c r="I819" s="0" t="n">
        <v>63939</v>
      </c>
      <c r="J819" s="95" t="n">
        <f aca="false">(F819+E819*$G$3)*(H819) / I819</f>
        <v>1.44060919664211</v>
      </c>
      <c r="K819" s="0" t="n">
        <f aca="false">E819/I819*1000</f>
        <v>1.89685880426769</v>
      </c>
      <c r="L819" s="86" t="n">
        <v>97.0511940389295</v>
      </c>
      <c r="M819" s="86" t="n">
        <v>0.645</v>
      </c>
      <c r="N819" s="0" t="n">
        <v>1893</v>
      </c>
      <c r="O819" s="87" t="n">
        <f aca="false">SUM($L819:$N819)</f>
        <v>1990.69619403893</v>
      </c>
      <c r="P819" s="62" t="n">
        <v>124</v>
      </c>
      <c r="Q819" s="0" t="n">
        <f aca="false">P819*120</f>
        <v>14880</v>
      </c>
      <c r="R819" s="0" t="n">
        <v>16</v>
      </c>
      <c r="S819" s="0" t="n">
        <v>197</v>
      </c>
      <c r="T819" s="87" t="n">
        <f aca="false">((3.5 * R819 + 2.4 * S819 - 7) * 10)/1000</f>
        <v>5.218</v>
      </c>
      <c r="V819" s="0" t="n">
        <f aca="false">W819/8</f>
        <v>0.525</v>
      </c>
      <c r="W819" s="0" t="n">
        <v>4.2</v>
      </c>
      <c r="X819" s="91" t="n">
        <f aca="false">E819/50</f>
        <v>2.42566510172144</v>
      </c>
      <c r="Y819" s="0" t="n">
        <v>0.516</v>
      </c>
      <c r="Z819" s="86" t="n">
        <v>1.86666666666667</v>
      </c>
      <c r="AA819" s="0" t="n">
        <v>53</v>
      </c>
      <c r="AB819" s="0" t="n">
        <v>22</v>
      </c>
    </row>
    <row r="820" customFormat="false" ht="15" hidden="false" customHeight="false" outlineLevel="0" collapsed="false">
      <c r="A820" s="14" t="n">
        <v>818</v>
      </c>
      <c r="B820" s="86" t="n">
        <v>4.9</v>
      </c>
      <c r="D820" s="0" t="n">
        <v>63</v>
      </c>
      <c r="E820" s="91" t="n">
        <v>48.1651376146789</v>
      </c>
      <c r="F820" s="0" t="n">
        <v>79256</v>
      </c>
      <c r="H820" s="0" t="n">
        <v>0.7</v>
      </c>
      <c r="I820" s="0" t="n">
        <v>41289</v>
      </c>
      <c r="J820" s="95" t="n">
        <f aca="false">(F820+E820*$G$3)*(H820) / I820</f>
        <v>1.67031021657367</v>
      </c>
      <c r="K820" s="0" t="n">
        <f aca="false">E820/I820*1000</f>
        <v>1.16653679223713</v>
      </c>
      <c r="L820" s="86" t="n">
        <v>288.096167823098</v>
      </c>
      <c r="M820" s="86" t="n">
        <v>0.645</v>
      </c>
      <c r="N820" s="0" t="n">
        <v>94</v>
      </c>
      <c r="O820" s="87" t="n">
        <f aca="false">SUM($L820:$N820)</f>
        <v>382.741167823098</v>
      </c>
      <c r="P820" s="62" t="n">
        <v>123</v>
      </c>
      <c r="Q820" s="0" t="n">
        <f aca="false">P820*120</f>
        <v>14760</v>
      </c>
      <c r="R820" s="0" t="n">
        <v>17</v>
      </c>
      <c r="S820" s="0" t="n">
        <v>161</v>
      </c>
      <c r="T820" s="87" t="n">
        <f aca="false">((3.5 * R820 + 2.4 * S820 - 7) * 10)/1000</f>
        <v>4.389</v>
      </c>
      <c r="V820" s="0" t="n">
        <f aca="false">W820/8</f>
        <v>0.975</v>
      </c>
      <c r="W820" s="0" t="n">
        <v>7.8</v>
      </c>
      <c r="X820" s="91" t="n">
        <f aca="false">E820/50</f>
        <v>0.963302752293578</v>
      </c>
      <c r="Y820" s="0" t="n">
        <v>0.792</v>
      </c>
      <c r="Z820" s="86" t="n">
        <v>4.9</v>
      </c>
      <c r="AA820" s="0" t="n">
        <v>58</v>
      </c>
      <c r="AB820" s="0" t="n">
        <v>20</v>
      </c>
    </row>
    <row r="821" customFormat="false" ht="15" hidden="false" customHeight="false" outlineLevel="0" collapsed="false">
      <c r="A821" s="14" t="n">
        <v>819</v>
      </c>
      <c r="B821" s="86" t="n">
        <v>18.6666666666667</v>
      </c>
      <c r="D821" s="0" t="n">
        <v>-6</v>
      </c>
      <c r="E821" s="91" t="n">
        <v>-1.65778828938352</v>
      </c>
      <c r="F821" s="0" t="n">
        <v>76053</v>
      </c>
      <c r="H821" s="0" t="n">
        <v>0.8</v>
      </c>
      <c r="I821" s="0" t="n">
        <v>40138</v>
      </c>
      <c r="J821" s="95" t="n">
        <f aca="false">(F821+E821*$G$3)*(H821) / I821</f>
        <v>1.502613676501</v>
      </c>
      <c r="K821" s="0" t="n">
        <f aca="false">E821/I821*1000</f>
        <v>-0.041302214594238</v>
      </c>
      <c r="L821" s="86" t="n">
        <v>460.177662276421</v>
      </c>
      <c r="M821" s="86" t="n">
        <v>0.645</v>
      </c>
      <c r="N821" s="0" t="n">
        <v>230</v>
      </c>
      <c r="O821" s="87" t="n">
        <f aca="false">SUM($L821:$N821)</f>
        <v>690.822662276421</v>
      </c>
      <c r="P821" s="62" t="n">
        <v>119</v>
      </c>
      <c r="Q821" s="0" t="n">
        <f aca="false">P821*120</f>
        <v>14280</v>
      </c>
      <c r="R821" s="0" t="n">
        <v>21</v>
      </c>
      <c r="S821" s="0" t="n">
        <v>180</v>
      </c>
      <c r="T821" s="87" t="n">
        <f aca="false">((3.5 * R821 + 2.4 * S821 - 7) * 10)/1000</f>
        <v>4.985</v>
      </c>
      <c r="V821" s="0" t="n">
        <f aca="false">W821/8</f>
        <v>1</v>
      </c>
      <c r="W821" s="0" t="n">
        <v>8</v>
      </c>
      <c r="X821" s="91" t="n">
        <f aca="false">E821/50</f>
        <v>-0.0331557657876705</v>
      </c>
      <c r="Y821" s="0" t="n">
        <v>0.966</v>
      </c>
      <c r="Z821" s="86" t="n">
        <v>18.6666666666667</v>
      </c>
      <c r="AA821" s="0" t="n">
        <v>52</v>
      </c>
      <c r="AB821" s="0" t="n">
        <v>19</v>
      </c>
    </row>
    <row r="822" customFormat="false" ht="15" hidden="false" customHeight="false" outlineLevel="0" collapsed="false">
      <c r="A822" s="14" t="n">
        <v>820</v>
      </c>
      <c r="B822" s="86" t="n">
        <v>9.1304347826087</v>
      </c>
      <c r="D822" s="0" t="n">
        <v>114</v>
      </c>
      <c r="E822" s="91" t="n">
        <v>43.453401943968</v>
      </c>
      <c r="F822" s="0" t="n">
        <v>83904</v>
      </c>
      <c r="H822" s="0" t="n">
        <v>0.6</v>
      </c>
      <c r="I822" s="0" t="n">
        <v>41209</v>
      </c>
      <c r="J822" s="95" t="n">
        <f aca="false">(F822+E822*$G$3)*(H822) / I822</f>
        <v>1.47470738107094</v>
      </c>
      <c r="K822" s="0" t="n">
        <f aca="false">E822/I822*1000</f>
        <v>1.05446387788997</v>
      </c>
      <c r="L822" s="86" t="n">
        <v>408.53706637059</v>
      </c>
      <c r="M822" s="86" t="n">
        <v>0.645</v>
      </c>
      <c r="N822" s="0" t="n">
        <v>88</v>
      </c>
      <c r="O822" s="87" t="n">
        <f aca="false">SUM($L822:$N822)</f>
        <v>497.18206637059</v>
      </c>
      <c r="P822" s="62" t="n">
        <v>114</v>
      </c>
      <c r="Q822" s="0" t="n">
        <f aca="false">P822*120</f>
        <v>13680</v>
      </c>
      <c r="R822" s="0" t="n">
        <v>18</v>
      </c>
      <c r="S822" s="0" t="n">
        <v>179</v>
      </c>
      <c r="T822" s="87" t="n">
        <f aca="false">((3.5 * R822 + 2.4 * S822 - 7) * 10)/1000</f>
        <v>4.856</v>
      </c>
      <c r="V822" s="0" t="n">
        <f aca="false">W822/8</f>
        <v>0.7375</v>
      </c>
      <c r="W822" s="0" t="n">
        <v>5.9</v>
      </c>
      <c r="X822" s="91" t="n">
        <f aca="false">E822/50</f>
        <v>0.86906803887936</v>
      </c>
      <c r="Y822" s="0" t="n">
        <v>0.585</v>
      </c>
      <c r="Z822" s="86" t="n">
        <v>9.1304347826087</v>
      </c>
      <c r="AA822" s="0" t="n">
        <v>52</v>
      </c>
      <c r="AB822" s="0" t="n">
        <v>19</v>
      </c>
    </row>
    <row r="823" customFormat="false" ht="15" hidden="false" customHeight="false" outlineLevel="0" collapsed="false">
      <c r="A823" s="14" t="n">
        <v>821</v>
      </c>
      <c r="B823" s="86" t="n">
        <v>7.07692307692308</v>
      </c>
      <c r="D823" s="0" t="n">
        <v>44</v>
      </c>
      <c r="E823" s="91" t="n">
        <v>37.9310344827586</v>
      </c>
      <c r="F823" s="0" t="n">
        <v>76258</v>
      </c>
      <c r="H823" s="0" t="n">
        <v>0.8</v>
      </c>
      <c r="I823" s="0" t="n">
        <v>44476</v>
      </c>
      <c r="J823" s="95" t="n">
        <f aca="false">(F823+E823*$G$3)*(H823) / I823</f>
        <v>1.64457979662026</v>
      </c>
      <c r="K823" s="0" t="n">
        <f aca="false">E823/I823*1000</f>
        <v>0.852842757504241</v>
      </c>
      <c r="L823" s="86" t="n">
        <v>88.3505743174924</v>
      </c>
      <c r="M823" s="86" t="n">
        <v>0.645</v>
      </c>
      <c r="N823" s="0" t="n">
        <v>458</v>
      </c>
      <c r="O823" s="87" t="n">
        <f aca="false">SUM($L823:$N823)</f>
        <v>546.995574317492</v>
      </c>
      <c r="P823" s="62" t="n">
        <v>115</v>
      </c>
      <c r="Q823" s="0" t="n">
        <f aca="false">P823*120</f>
        <v>13800</v>
      </c>
      <c r="R823" s="0" t="n">
        <v>21</v>
      </c>
      <c r="S823" s="0" t="n">
        <v>200</v>
      </c>
      <c r="T823" s="87" t="n">
        <f aca="false">((3.5 * R823 + 2.4 * S823 - 7) * 10)/1000</f>
        <v>5.465</v>
      </c>
      <c r="V823" s="0" t="n">
        <f aca="false">W823/8</f>
        <v>0.8625</v>
      </c>
      <c r="W823" s="0" t="n">
        <v>6.9</v>
      </c>
      <c r="X823" s="91" t="n">
        <f aca="false">E823/50</f>
        <v>0.758620689655173</v>
      </c>
      <c r="Y823" s="0" t="n">
        <v>1.14</v>
      </c>
      <c r="Z823" s="86" t="n">
        <v>7.07692307692308</v>
      </c>
      <c r="AA823" s="0" t="n">
        <v>63</v>
      </c>
      <c r="AB823" s="0" t="n">
        <v>16</v>
      </c>
    </row>
    <row r="824" customFormat="false" ht="15" hidden="false" customHeight="false" outlineLevel="0" collapsed="false">
      <c r="A824" s="14" t="n">
        <v>822</v>
      </c>
      <c r="B824" s="86" t="n">
        <v>9.42857142857143</v>
      </c>
      <c r="D824" s="0" t="n">
        <v>41</v>
      </c>
      <c r="E824" s="91" t="n">
        <v>10.8300579011876</v>
      </c>
      <c r="F824" s="0" t="n">
        <v>76082</v>
      </c>
      <c r="H824" s="0" t="n">
        <v>0.6</v>
      </c>
      <c r="I824" s="0" t="n">
        <v>57298</v>
      </c>
      <c r="J824" s="95" t="n">
        <f aca="false">(F824+E824*$G$3)*(H824) / I824</f>
        <v>0.842061047441185</v>
      </c>
      <c r="K824" s="0" t="n">
        <f aca="false">E824/I824*1000</f>
        <v>0.18901284340095</v>
      </c>
      <c r="L824" s="86" t="n">
        <v>352.612712695288</v>
      </c>
      <c r="M824" s="86" t="n">
        <v>0.645</v>
      </c>
      <c r="N824" s="0" t="n">
        <v>484</v>
      </c>
      <c r="O824" s="87" t="n">
        <f aca="false">SUM($L824:$N824)</f>
        <v>837.257712695288</v>
      </c>
      <c r="P824" s="62" t="n">
        <v>123</v>
      </c>
      <c r="Q824" s="0" t="n">
        <f aca="false">P824*120</f>
        <v>14760</v>
      </c>
      <c r="R824" s="0" t="n">
        <v>22</v>
      </c>
      <c r="S824" s="0" t="n">
        <v>160</v>
      </c>
      <c r="T824" s="87" t="n">
        <f aca="false">((3.5 * R824 + 2.4 * S824 - 7) * 10)/1000</f>
        <v>4.54</v>
      </c>
      <c r="V824" s="0" t="n">
        <f aca="false">W824/8</f>
        <v>0.675</v>
      </c>
      <c r="W824" s="0" t="n">
        <v>5.4</v>
      </c>
      <c r="X824" s="91" t="n">
        <f aca="false">E824/50</f>
        <v>0.216601158023752</v>
      </c>
      <c r="Y824" s="0" t="n">
        <v>0.576</v>
      </c>
      <c r="Z824" s="86" t="n">
        <v>9.42857142857143</v>
      </c>
      <c r="AA824" s="0" t="n">
        <v>49</v>
      </c>
      <c r="AB824" s="0" t="n">
        <v>19</v>
      </c>
    </row>
    <row r="825" customFormat="false" ht="15" hidden="false" customHeight="false" outlineLevel="0" collapsed="false">
      <c r="A825" s="14" t="n">
        <v>823</v>
      </c>
      <c r="B825" s="86" t="n">
        <v>6</v>
      </c>
      <c r="D825" s="0" t="n">
        <v>79</v>
      </c>
      <c r="E825" s="91" t="n">
        <v>45.1841683825212</v>
      </c>
      <c r="F825" s="0" t="n">
        <v>79716</v>
      </c>
      <c r="H825" s="0" t="n">
        <v>0.7</v>
      </c>
      <c r="I825" s="0" t="n">
        <v>43613</v>
      </c>
      <c r="J825" s="95" t="n">
        <f aca="false">(F825+E825*$G$3)*(H825) / I825</f>
        <v>1.56954961014161</v>
      </c>
      <c r="K825" s="0" t="n">
        <f aca="false">E825/I825*1000</f>
        <v>1.03602523060833</v>
      </c>
      <c r="L825" s="86" t="n">
        <v>1278.48345836718</v>
      </c>
      <c r="M825" s="86" t="n">
        <v>0.645</v>
      </c>
      <c r="N825" s="0" t="n">
        <v>211</v>
      </c>
      <c r="O825" s="87" t="n">
        <f aca="false">SUM($L825:$N825)</f>
        <v>1490.12845836718</v>
      </c>
      <c r="P825" s="62" t="n">
        <v>117</v>
      </c>
      <c r="Q825" s="0" t="n">
        <f aca="false">P825*120</f>
        <v>14040</v>
      </c>
      <c r="R825" s="0" t="n">
        <v>22</v>
      </c>
      <c r="S825" s="0" t="n">
        <v>160</v>
      </c>
      <c r="T825" s="87" t="n">
        <f aca="false">((3.5 * R825 + 2.4 * S825 - 7) * 10)/1000</f>
        <v>4.54</v>
      </c>
      <c r="V825" s="0" t="n">
        <f aca="false">W825/8</f>
        <v>0.8875</v>
      </c>
      <c r="W825" s="0" t="n">
        <v>7.1</v>
      </c>
      <c r="X825" s="91" t="n">
        <f aca="false">E825/50</f>
        <v>0.903683367650423</v>
      </c>
      <c r="Y825" s="0" t="n">
        <v>0.52</v>
      </c>
      <c r="Z825" s="86" t="n">
        <v>6</v>
      </c>
      <c r="AA825" s="0" t="n">
        <v>65</v>
      </c>
      <c r="AB825" s="0" t="n">
        <v>20</v>
      </c>
    </row>
    <row r="826" customFormat="false" ht="15" hidden="false" customHeight="false" outlineLevel="0" collapsed="false">
      <c r="A826" s="14" t="n">
        <v>824</v>
      </c>
      <c r="B826" s="86" t="n">
        <v>21.3</v>
      </c>
      <c r="D826" s="0" t="n">
        <v>67</v>
      </c>
      <c r="E826" s="91" t="n">
        <v>12.0026943361614</v>
      </c>
      <c r="F826" s="0" t="n">
        <v>75152</v>
      </c>
      <c r="H826" s="0" t="n">
        <v>0.6</v>
      </c>
      <c r="I826" s="0" t="n">
        <v>64707</v>
      </c>
      <c r="J826" s="95" t="n">
        <f aca="false">(F826+E826*$G$3)*(H826) / I826</f>
        <v>0.741370278960217</v>
      </c>
      <c r="K826" s="0" t="n">
        <f aca="false">E826/I826*1000</f>
        <v>0.185492981225546</v>
      </c>
      <c r="L826" s="86" t="n">
        <v>466.642357807801</v>
      </c>
      <c r="M826" s="86" t="n">
        <v>0.645</v>
      </c>
      <c r="N826" s="0" t="n">
        <v>240</v>
      </c>
      <c r="O826" s="87" t="n">
        <f aca="false">SUM($L826:$N826)</f>
        <v>707.287357807801</v>
      </c>
      <c r="P826" s="62" t="n">
        <v>119</v>
      </c>
      <c r="Q826" s="0" t="n">
        <f aca="false">P826*120</f>
        <v>14280</v>
      </c>
      <c r="R826" s="0" t="n">
        <v>17</v>
      </c>
      <c r="S826" s="0" t="n">
        <v>174</v>
      </c>
      <c r="T826" s="87" t="n">
        <f aca="false">((3.5 * R826 + 2.4 * S826 - 7) * 10)/1000</f>
        <v>4.701</v>
      </c>
      <c r="V826" s="0" t="n">
        <f aca="false">W826/8</f>
        <v>0.875</v>
      </c>
      <c r="W826" s="0" t="n">
        <v>7</v>
      </c>
      <c r="X826" s="91" t="n">
        <f aca="false">E826/50</f>
        <v>0.240053886723229</v>
      </c>
      <c r="Y826" s="0" t="n">
        <v>0.828</v>
      </c>
      <c r="Z826" s="86" t="n">
        <v>21.3</v>
      </c>
      <c r="AA826" s="0" t="n">
        <v>47</v>
      </c>
      <c r="AB826" s="0" t="n">
        <v>15</v>
      </c>
    </row>
    <row r="827" customFormat="false" ht="15" hidden="false" customHeight="false" outlineLevel="0" collapsed="false">
      <c r="A827" s="14" t="n">
        <v>825</v>
      </c>
      <c r="B827" s="86" t="n">
        <v>3.69230769230769</v>
      </c>
      <c r="D827" s="0" t="n">
        <v>49</v>
      </c>
      <c r="E827" s="91" t="n">
        <v>114.080834419817</v>
      </c>
      <c r="F827" s="0" t="n">
        <v>79573</v>
      </c>
      <c r="H827" s="0" t="n">
        <v>0.8</v>
      </c>
      <c r="I827" s="0" t="n">
        <v>48126</v>
      </c>
      <c r="J827" s="95" t="n">
        <f aca="false">(F827+E827*$G$3)*(H827) / I827</f>
        <v>2.0812921708503</v>
      </c>
      <c r="K827" s="0" t="n">
        <f aca="false">E827/I827*1000</f>
        <v>2.37046158874242</v>
      </c>
      <c r="L827" s="86" t="n">
        <v>1216.20704150198</v>
      </c>
      <c r="M827" s="86" t="n">
        <v>0.645</v>
      </c>
      <c r="N827" s="0" t="n">
        <v>1893</v>
      </c>
      <c r="O827" s="87" t="n">
        <f aca="false">SUM($L827:$N827)</f>
        <v>3109.85204150198</v>
      </c>
      <c r="P827" s="62" t="n">
        <v>124</v>
      </c>
      <c r="Q827" s="0" t="n">
        <f aca="false">P827*120</f>
        <v>14880</v>
      </c>
      <c r="R827" s="0" t="n">
        <v>22</v>
      </c>
      <c r="S827" s="0" t="n">
        <v>168</v>
      </c>
      <c r="T827" s="87" t="n">
        <f aca="false">((3.5 * R827 + 2.4 * S827 - 7) * 10)/1000</f>
        <v>4.732</v>
      </c>
      <c r="V827" s="0" t="n">
        <f aca="false">W827/8</f>
        <v>0.8875</v>
      </c>
      <c r="W827" s="0" t="n">
        <v>7.1</v>
      </c>
      <c r="X827" s="91" t="n">
        <f aca="false">E827/50</f>
        <v>2.28161668839635</v>
      </c>
      <c r="Y827" s="0" t="n">
        <v>0.728</v>
      </c>
      <c r="Z827" s="86" t="n">
        <v>3.69230769230769</v>
      </c>
      <c r="AA827" s="0" t="n">
        <v>41</v>
      </c>
      <c r="AB827" s="0" t="n">
        <v>24</v>
      </c>
    </row>
    <row r="828" customFormat="false" ht="15" hidden="false" customHeight="false" outlineLevel="0" collapsed="false">
      <c r="A828" s="14" t="n">
        <v>826</v>
      </c>
      <c r="B828" s="86" t="n">
        <v>3</v>
      </c>
      <c r="D828" s="0" t="n">
        <v>89</v>
      </c>
      <c r="E828" s="91" t="n">
        <v>259.74025974026</v>
      </c>
      <c r="F828" s="0" t="n">
        <v>81145</v>
      </c>
      <c r="H828" s="0" t="n">
        <v>0.6</v>
      </c>
      <c r="I828" s="0" t="n">
        <v>53769</v>
      </c>
      <c r="J828" s="95" t="n">
        <f aca="false">(F828+E828*$G$3)*(H828) / I828</f>
        <v>2.06484521448534</v>
      </c>
      <c r="K828" s="0" t="n">
        <f aca="false">E828/I828*1000</f>
        <v>4.83066933995908</v>
      </c>
      <c r="L828" s="86" t="n">
        <v>541.453784589679</v>
      </c>
      <c r="M828" s="86" t="n">
        <v>0.645</v>
      </c>
      <c r="N828" s="0" t="n">
        <v>341</v>
      </c>
      <c r="O828" s="87" t="n">
        <f aca="false">SUM($L828:$N828)</f>
        <v>883.098784589679</v>
      </c>
      <c r="P828" s="62" t="n">
        <v>122</v>
      </c>
      <c r="Q828" s="0" t="n">
        <f aca="false">P828*120</f>
        <v>14640</v>
      </c>
      <c r="R828" s="0" t="n">
        <v>19</v>
      </c>
      <c r="S828" s="0" t="n">
        <v>182</v>
      </c>
      <c r="T828" s="87" t="n">
        <f aca="false">((3.5 * R828 + 2.4 * S828 - 7) * 10)/1000</f>
        <v>4.963</v>
      </c>
      <c r="V828" s="0" t="n">
        <f aca="false">W828/8</f>
        <v>0.9875</v>
      </c>
      <c r="W828" s="0" t="n">
        <v>7.9</v>
      </c>
      <c r="X828" s="91" t="n">
        <f aca="false">E828/50</f>
        <v>5.19480519480519</v>
      </c>
      <c r="Y828" s="0" t="n">
        <v>0.915</v>
      </c>
      <c r="Z828" s="86" t="n">
        <v>3</v>
      </c>
      <c r="AA828" s="0" t="n">
        <v>60</v>
      </c>
      <c r="AB828" s="0" t="n">
        <v>17</v>
      </c>
    </row>
    <row r="829" customFormat="false" ht="15" hidden="false" customHeight="false" outlineLevel="0" collapsed="false">
      <c r="A829" s="14" t="n">
        <v>827</v>
      </c>
      <c r="B829" s="86" t="n">
        <v>11.8965517241379</v>
      </c>
      <c r="D829" s="0" t="n">
        <v>61</v>
      </c>
      <c r="E829" s="91" t="n">
        <v>10.2311227399282</v>
      </c>
      <c r="F829" s="0" t="n">
        <v>83946</v>
      </c>
      <c r="H829" s="0" t="n">
        <v>0.5</v>
      </c>
      <c r="I829" s="0" t="n">
        <v>60546</v>
      </c>
      <c r="J829" s="95" t="n">
        <f aca="false">(F829+E829*$G$3)*(H829) / I829</f>
        <v>0.72703769940187</v>
      </c>
      <c r="K829" s="0" t="n">
        <f aca="false">E829/I829*1000</f>
        <v>0.168980985365313</v>
      </c>
      <c r="L829" s="86" t="n">
        <v>1699.9962996745</v>
      </c>
      <c r="M829" s="86" t="n">
        <v>0.645</v>
      </c>
      <c r="N829" s="0" t="n">
        <v>85</v>
      </c>
      <c r="O829" s="87" t="n">
        <f aca="false">SUM($L829:$N829)</f>
        <v>1785.6412996745</v>
      </c>
      <c r="P829" s="62" t="n">
        <v>123</v>
      </c>
      <c r="Q829" s="0" t="n">
        <f aca="false">P829*120</f>
        <v>14760</v>
      </c>
      <c r="R829" s="0" t="n">
        <v>21</v>
      </c>
      <c r="S829" s="0" t="n">
        <v>189</v>
      </c>
      <c r="T829" s="87" t="n">
        <f aca="false">((3.5 * R829 + 2.4 * S829 - 7) * 10)/1000</f>
        <v>5.201</v>
      </c>
      <c r="V829" s="0" t="n">
        <f aca="false">W829/8</f>
        <v>0.6625</v>
      </c>
      <c r="W829" s="0" t="n">
        <v>5.3</v>
      </c>
      <c r="X829" s="91" t="n">
        <f aca="false">E829/50</f>
        <v>0.204622454798564</v>
      </c>
      <c r="Y829" s="0" t="n">
        <v>0.624</v>
      </c>
      <c r="Z829" s="86" t="n">
        <v>11.8965517241379</v>
      </c>
      <c r="AA829" s="0" t="n">
        <v>56</v>
      </c>
      <c r="AB829" s="0" t="n">
        <v>19</v>
      </c>
    </row>
    <row r="830" customFormat="false" ht="15" hidden="false" customHeight="false" outlineLevel="0" collapsed="false">
      <c r="A830" s="14" t="n">
        <v>828</v>
      </c>
      <c r="B830" s="86" t="n">
        <v>13.3333333333333</v>
      </c>
      <c r="D830" s="0" t="n">
        <v>85</v>
      </c>
      <c r="E830" s="91" t="n">
        <v>31.6385021960843</v>
      </c>
      <c r="F830" s="0" t="n">
        <v>80965</v>
      </c>
      <c r="H830" s="0" t="n">
        <v>0.8</v>
      </c>
      <c r="I830" s="0" t="n">
        <v>51898</v>
      </c>
      <c r="J830" s="95" t="n">
        <f aca="false">(F830+E830*$G$3)*(H830) / I830</f>
        <v>1.44314464339179</v>
      </c>
      <c r="K830" s="0" t="n">
        <f aca="false">E830/I830*1000</f>
        <v>0.60962854437713</v>
      </c>
      <c r="L830" s="86" t="n">
        <v>1594.59272608126</v>
      </c>
      <c r="M830" s="86" t="n">
        <v>0.645</v>
      </c>
      <c r="N830" s="0" t="n">
        <v>73</v>
      </c>
      <c r="O830" s="87" t="n">
        <f aca="false">SUM($L830:$N830)</f>
        <v>1668.23772608126</v>
      </c>
      <c r="P830" s="62" t="n">
        <v>110</v>
      </c>
      <c r="Q830" s="0" t="n">
        <f aca="false">P830*120</f>
        <v>13200</v>
      </c>
      <c r="R830" s="0" t="n">
        <v>16</v>
      </c>
      <c r="S830" s="0" t="n">
        <v>179</v>
      </c>
      <c r="T830" s="87" t="n">
        <f aca="false">((3.5 * R830 + 2.4 * S830 - 7) * 10)/1000</f>
        <v>4.786</v>
      </c>
      <c r="V830" s="0" t="n">
        <f aca="false">W830/8</f>
        <v>0.55</v>
      </c>
      <c r="W830" s="0" t="n">
        <v>4.4</v>
      </c>
      <c r="X830" s="91" t="n">
        <f aca="false">E830/50</f>
        <v>0.632770043921685</v>
      </c>
      <c r="Y830" s="0" t="n">
        <v>0.672</v>
      </c>
      <c r="Z830" s="86" t="n">
        <v>13.3333333333333</v>
      </c>
      <c r="AA830" s="0" t="n">
        <v>65</v>
      </c>
      <c r="AB830" s="0" t="n">
        <v>20</v>
      </c>
    </row>
    <row r="831" customFormat="false" ht="15" hidden="false" customHeight="false" outlineLevel="0" collapsed="false">
      <c r="A831" s="14" t="n">
        <v>829</v>
      </c>
      <c r="B831" s="86" t="n">
        <v>12.0689655172414</v>
      </c>
      <c r="D831" s="0" t="n">
        <v>13</v>
      </c>
      <c r="E831" s="91" t="n">
        <v>3.08064172136781</v>
      </c>
      <c r="F831" s="0" t="n">
        <v>81547</v>
      </c>
      <c r="H831" s="0" t="n">
        <v>0.7</v>
      </c>
      <c r="I831" s="0" t="n">
        <v>46781</v>
      </c>
      <c r="J831" s="95" t="n">
        <f aca="false">(F831+E831*$G$3)*(H831) / I831</f>
        <v>1.23865414766642</v>
      </c>
      <c r="K831" s="0" t="n">
        <f aca="false">E831/I831*1000</f>
        <v>0.065852412760903</v>
      </c>
      <c r="L831" s="86" t="n">
        <v>235.716237163814</v>
      </c>
      <c r="M831" s="86" t="n">
        <v>0.645</v>
      </c>
      <c r="N831" s="0" t="n">
        <v>100</v>
      </c>
      <c r="O831" s="87" t="n">
        <f aca="false">SUM($L831:$N831)</f>
        <v>336.361237163814</v>
      </c>
      <c r="P831" s="62" t="n">
        <v>121</v>
      </c>
      <c r="Q831" s="0" t="n">
        <f aca="false">P831*120</f>
        <v>14520</v>
      </c>
      <c r="R831" s="0" t="n">
        <v>16</v>
      </c>
      <c r="S831" s="0" t="n">
        <v>163</v>
      </c>
      <c r="T831" s="87" t="n">
        <f aca="false">((3.5 * R831 + 2.4 * S831 - 7) * 10)/1000</f>
        <v>4.402</v>
      </c>
      <c r="V831" s="0" t="n">
        <f aca="false">W831/8</f>
        <v>0.4625</v>
      </c>
      <c r="W831" s="0" t="n">
        <v>3.7</v>
      </c>
      <c r="X831" s="91" t="n">
        <f aca="false">E831/50</f>
        <v>0.0616128344273561</v>
      </c>
      <c r="Y831" s="0" t="n">
        <v>0.558</v>
      </c>
      <c r="Z831" s="86" t="n">
        <v>12.0689655172414</v>
      </c>
      <c r="AA831" s="0" t="n">
        <v>47</v>
      </c>
      <c r="AB831" s="0" t="n">
        <v>16</v>
      </c>
    </row>
    <row r="832" customFormat="false" ht="15" hidden="false" customHeight="false" outlineLevel="0" collapsed="false">
      <c r="A832" s="14" t="n">
        <v>830</v>
      </c>
      <c r="B832" s="86" t="n">
        <v>3</v>
      </c>
      <c r="D832" s="0" t="n">
        <v>87</v>
      </c>
      <c r="E832" s="91" t="n">
        <v>237.315875613748</v>
      </c>
      <c r="F832" s="0" t="n">
        <v>82962</v>
      </c>
      <c r="H832" s="0" t="n">
        <v>0.7</v>
      </c>
      <c r="I832" s="0" t="n">
        <v>61404</v>
      </c>
      <c r="J832" s="95" t="n">
        <f aca="false">(F832+E832*$G$3)*(H832) / I832</f>
        <v>2.02791096951094</v>
      </c>
      <c r="K832" s="0" t="n">
        <f aca="false">E832/I832*1000</f>
        <v>3.86482762708859</v>
      </c>
      <c r="L832" s="86" t="n">
        <v>146.491881605486</v>
      </c>
      <c r="M832" s="86" t="n">
        <v>0.645</v>
      </c>
      <c r="N832" s="0" t="n">
        <v>59</v>
      </c>
      <c r="O832" s="87" t="n">
        <f aca="false">SUM($L832:$N832)</f>
        <v>206.136881605486</v>
      </c>
      <c r="P832" s="62" t="n">
        <v>122</v>
      </c>
      <c r="Q832" s="0" t="n">
        <f aca="false">P832*120</f>
        <v>14640</v>
      </c>
      <c r="R832" s="0" t="n">
        <v>21</v>
      </c>
      <c r="S832" s="0" t="n">
        <v>169</v>
      </c>
      <c r="T832" s="87" t="n">
        <f aca="false">((3.5 * R832 + 2.4 * S832 - 7) * 10)/1000</f>
        <v>4.721</v>
      </c>
      <c r="V832" s="0" t="n">
        <f aca="false">W832/8</f>
        <v>0.75</v>
      </c>
      <c r="W832" s="0" t="n">
        <v>6</v>
      </c>
      <c r="X832" s="91" t="n">
        <f aca="false">E832/50</f>
        <v>4.74631751227496</v>
      </c>
      <c r="Y832" s="0" t="n">
        <v>0.81</v>
      </c>
      <c r="Z832" s="86" t="n">
        <v>3</v>
      </c>
      <c r="AA832" s="0" t="n">
        <v>46</v>
      </c>
      <c r="AB832" s="0" t="n">
        <v>25</v>
      </c>
    </row>
    <row r="833" customFormat="false" ht="15" hidden="false" customHeight="false" outlineLevel="0" collapsed="false">
      <c r="A833" s="14" t="n">
        <v>831</v>
      </c>
      <c r="B833" s="86" t="n">
        <v>4.13793103448276</v>
      </c>
      <c r="D833" s="0" t="n">
        <v>44</v>
      </c>
      <c r="E833" s="91" t="n">
        <v>37.4627501064283</v>
      </c>
      <c r="F833" s="0" t="n">
        <v>84629</v>
      </c>
      <c r="H833" s="0" t="n">
        <v>0.6</v>
      </c>
      <c r="I833" s="0" t="n">
        <v>45887</v>
      </c>
      <c r="J833" s="95" t="n">
        <f aca="false">(F833+E833*$G$3)*(H833) / I833</f>
        <v>1.30251400234364</v>
      </c>
      <c r="K833" s="0" t="n">
        <f aca="false">E833/I833*1000</f>
        <v>0.816413147654636</v>
      </c>
      <c r="L833" s="86" t="n">
        <v>1640.45387254902</v>
      </c>
      <c r="M833" s="86" t="n">
        <v>0.645</v>
      </c>
      <c r="N833" s="0" t="n">
        <v>464</v>
      </c>
      <c r="O833" s="87" t="n">
        <f aca="false">SUM($L833:$N833)</f>
        <v>2105.09887254902</v>
      </c>
      <c r="P833" s="62" t="n">
        <v>110</v>
      </c>
      <c r="Q833" s="0" t="n">
        <f aca="false">P833*120</f>
        <v>13200</v>
      </c>
      <c r="R833" s="0" t="n">
        <v>21</v>
      </c>
      <c r="S833" s="0" t="n">
        <v>175</v>
      </c>
      <c r="T833" s="87" t="n">
        <f aca="false">((3.5 * R833 + 2.4 * S833 - 7) * 10)/1000</f>
        <v>4.865</v>
      </c>
      <c r="V833" s="0" t="n">
        <f aca="false">W833/8</f>
        <v>0.4375</v>
      </c>
      <c r="W833" s="0" t="n">
        <v>3.5</v>
      </c>
      <c r="X833" s="91" t="n">
        <f aca="false">E833/50</f>
        <v>0.749255002128565</v>
      </c>
      <c r="Y833" s="0" t="n">
        <v>0.55</v>
      </c>
      <c r="Z833" s="86" t="n">
        <v>4.13793103448276</v>
      </c>
      <c r="AA833" s="0" t="n">
        <v>50</v>
      </c>
      <c r="AB833" s="0" t="n">
        <v>19</v>
      </c>
    </row>
    <row r="834" customFormat="false" ht="15" hidden="false" customHeight="false" outlineLevel="0" collapsed="false">
      <c r="A834" s="14" t="n">
        <v>832</v>
      </c>
      <c r="B834" s="86" t="n">
        <v>3.5</v>
      </c>
      <c r="D834" s="0" t="n">
        <v>67</v>
      </c>
      <c r="E834" s="91" t="n">
        <v>255.822833142421</v>
      </c>
      <c r="F834" s="0" t="n">
        <v>79764</v>
      </c>
      <c r="H834" s="0" t="n">
        <v>0.7</v>
      </c>
      <c r="I834" s="0" t="n">
        <v>60950</v>
      </c>
      <c r="J834" s="95" t="n">
        <f aca="false">(F834+E834*$G$3)*(H834) / I834</f>
        <v>2.09130751894795</v>
      </c>
      <c r="K834" s="0" t="n">
        <f aca="false">E834/I834*1000</f>
        <v>4.19725731160658</v>
      </c>
      <c r="L834" s="86" t="n">
        <v>1082.6362605042</v>
      </c>
      <c r="M834" s="86" t="n">
        <v>0.645</v>
      </c>
      <c r="N834" s="0" t="n">
        <v>1893</v>
      </c>
      <c r="O834" s="87" t="n">
        <f aca="false">SUM($L834:$N834)</f>
        <v>2976.2812605042</v>
      </c>
      <c r="P834" s="62" t="n">
        <v>123</v>
      </c>
      <c r="Q834" s="0" t="n">
        <f aca="false">P834*120</f>
        <v>14760</v>
      </c>
      <c r="R834" s="0" t="n">
        <v>18</v>
      </c>
      <c r="S834" s="0" t="n">
        <v>200</v>
      </c>
      <c r="T834" s="87" t="n">
        <f aca="false">((3.5 * R834 + 2.4 * S834 - 7) * 10)/1000</f>
        <v>5.36</v>
      </c>
      <c r="V834" s="0" t="n">
        <f aca="false">W834/8</f>
        <v>0.8875</v>
      </c>
      <c r="W834" s="0" t="n">
        <v>7.1</v>
      </c>
      <c r="X834" s="91" t="n">
        <f aca="false">E834/50</f>
        <v>5.11645666284842</v>
      </c>
      <c r="Y834" s="0" t="n">
        <v>0.73</v>
      </c>
      <c r="Z834" s="86" t="n">
        <v>3.5</v>
      </c>
      <c r="AA834" s="0" t="n">
        <v>65</v>
      </c>
      <c r="AB834" s="0" t="n">
        <v>25</v>
      </c>
    </row>
    <row r="835" customFormat="false" ht="15" hidden="false" customHeight="false" outlineLevel="0" collapsed="false">
      <c r="A835" s="14" t="n">
        <v>833</v>
      </c>
      <c r="B835" s="86" t="n">
        <v>4.28571428571429</v>
      </c>
      <c r="D835" s="0" t="n">
        <v>87</v>
      </c>
      <c r="E835" s="91" t="n">
        <v>61.140158542756</v>
      </c>
      <c r="F835" s="0" t="n">
        <v>76776</v>
      </c>
      <c r="H835" s="0" t="n">
        <v>0.5</v>
      </c>
      <c r="I835" s="0" t="n">
        <v>44347</v>
      </c>
      <c r="J835" s="95" t="n">
        <f aca="false">(F835+E835*$G$3)*(H835) / I835</f>
        <v>1.1413631521535</v>
      </c>
      <c r="K835" s="0" t="n">
        <f aca="false">E835/I835*1000</f>
        <v>1.37867631503272</v>
      </c>
      <c r="L835" s="86" t="n">
        <v>1340.14546517918</v>
      </c>
      <c r="M835" s="86" t="n">
        <v>0.645</v>
      </c>
      <c r="N835" s="0" t="n">
        <v>1893</v>
      </c>
      <c r="O835" s="87" t="n">
        <f aca="false">SUM($L835:$N835)</f>
        <v>3233.79046517918</v>
      </c>
      <c r="P835" s="62" t="n">
        <v>116</v>
      </c>
      <c r="Q835" s="0" t="n">
        <f aca="false">P835*120</f>
        <v>13920</v>
      </c>
      <c r="R835" s="0" t="n">
        <v>21</v>
      </c>
      <c r="S835" s="0" t="n">
        <v>173</v>
      </c>
      <c r="T835" s="87" t="n">
        <f aca="false">((3.5 * R835 + 2.4 * S835 - 7) * 10)/1000</f>
        <v>4.817</v>
      </c>
      <c r="V835" s="0" t="n">
        <f aca="false">W835/8</f>
        <v>0.575</v>
      </c>
      <c r="W835" s="0" t="n">
        <v>4.6</v>
      </c>
      <c r="X835" s="91" t="n">
        <f aca="false">E835/50</f>
        <v>1.22280317085512</v>
      </c>
      <c r="Y835" s="0" t="n">
        <v>0.348</v>
      </c>
      <c r="Z835" s="86" t="n">
        <v>4.28571428571429</v>
      </c>
      <c r="AA835" s="0" t="n">
        <v>46</v>
      </c>
      <c r="AB835" s="0" t="n">
        <v>15</v>
      </c>
    </row>
    <row r="836" customFormat="false" ht="15" hidden="false" customHeight="false" outlineLevel="0" collapsed="false">
      <c r="A836" s="14" t="n">
        <v>834</v>
      </c>
      <c r="B836" s="86" t="n">
        <v>17.6666666666667</v>
      </c>
      <c r="D836" s="0" t="n">
        <v>47</v>
      </c>
      <c r="E836" s="91" t="n">
        <v>9.82770157243225</v>
      </c>
      <c r="F836" s="0" t="n">
        <v>80132</v>
      </c>
      <c r="H836" s="0" t="n">
        <v>0.8</v>
      </c>
      <c r="I836" s="0" t="n">
        <v>44750</v>
      </c>
      <c r="J836" s="95" t="n">
        <f aca="false">(F836+E836*$G$3)*(H836) / I836</f>
        <v>1.50280367604868</v>
      </c>
      <c r="K836" s="0" t="n">
        <f aca="false">E836/I836*1000</f>
        <v>0.21961344295938</v>
      </c>
      <c r="L836" s="86" t="n">
        <v>146.808028821869</v>
      </c>
      <c r="M836" s="86" t="n">
        <v>0.645</v>
      </c>
      <c r="N836" s="0" t="n">
        <v>72</v>
      </c>
      <c r="O836" s="87" t="n">
        <f aca="false">SUM($L836:$N836)</f>
        <v>219.453028821869</v>
      </c>
      <c r="P836" s="62" t="n">
        <v>110</v>
      </c>
      <c r="Q836" s="0" t="n">
        <f aca="false">P836*120</f>
        <v>13200</v>
      </c>
      <c r="R836" s="0" t="n">
        <v>16</v>
      </c>
      <c r="S836" s="0" t="n">
        <v>200</v>
      </c>
      <c r="T836" s="87" t="n">
        <f aca="false">((3.5 * R836 + 2.4 * S836 - 7) * 10)/1000</f>
        <v>5.29</v>
      </c>
      <c r="V836" s="0" t="n">
        <f aca="false">W836/8</f>
        <v>0.7375</v>
      </c>
      <c r="W836" s="0" t="n">
        <v>5.9</v>
      </c>
      <c r="X836" s="91" t="n">
        <f aca="false">E836/50</f>
        <v>0.196554031448645</v>
      </c>
      <c r="Y836" s="0" t="n">
        <v>0.42</v>
      </c>
      <c r="Z836" s="86" t="n">
        <v>17.6666666666667</v>
      </c>
      <c r="AA836" s="0" t="n">
        <v>46</v>
      </c>
      <c r="AB836" s="0" t="n">
        <v>20</v>
      </c>
    </row>
    <row r="837" customFormat="false" ht="15" hidden="false" customHeight="false" outlineLevel="0" collapsed="false">
      <c r="A837" s="14" t="n">
        <v>835</v>
      </c>
      <c r="B837" s="86" t="n">
        <v>11.76</v>
      </c>
      <c r="D837" s="0" t="n">
        <v>42</v>
      </c>
      <c r="E837" s="91" t="n">
        <v>13.5396518375242</v>
      </c>
      <c r="F837" s="0" t="n">
        <v>81135</v>
      </c>
      <c r="H837" s="0" t="n">
        <v>0.7</v>
      </c>
      <c r="I837" s="0" t="n">
        <v>63432</v>
      </c>
      <c r="J837" s="95" t="n">
        <f aca="false">(F837+E837*$G$3)*(H837) / I837</f>
        <v>0.955126789546393</v>
      </c>
      <c r="K837" s="0" t="n">
        <f aca="false">E837/I837*1000</f>
        <v>0.213451441504669</v>
      </c>
      <c r="L837" s="86" t="n">
        <v>712.215296918768</v>
      </c>
      <c r="M837" s="86" t="n">
        <v>0.645</v>
      </c>
      <c r="N837" s="0" t="n">
        <v>54</v>
      </c>
      <c r="O837" s="87" t="n">
        <f aca="false">SUM($L837:$N837)</f>
        <v>766.860296918768</v>
      </c>
      <c r="P837" s="62" t="n">
        <v>121</v>
      </c>
      <c r="Q837" s="0" t="n">
        <f aca="false">P837*120</f>
        <v>14520</v>
      </c>
      <c r="R837" s="0" t="n">
        <v>19</v>
      </c>
      <c r="S837" s="0" t="n">
        <v>196</v>
      </c>
      <c r="T837" s="87" t="n">
        <f aca="false">((3.5 * R837 + 2.4 * S837 - 7) * 10)/1000</f>
        <v>5.299</v>
      </c>
      <c r="V837" s="0" t="n">
        <f aca="false">W837/8</f>
        <v>0.95</v>
      </c>
      <c r="W837" s="0" t="n">
        <v>7.6</v>
      </c>
      <c r="X837" s="91" t="n">
        <f aca="false">E837/50</f>
        <v>0.270793036750484</v>
      </c>
      <c r="Y837" s="0" t="n">
        <v>0.9</v>
      </c>
      <c r="Z837" s="86" t="n">
        <v>11.76</v>
      </c>
      <c r="AA837" s="0" t="n">
        <v>58</v>
      </c>
      <c r="AB837" s="0" t="n">
        <v>24</v>
      </c>
    </row>
    <row r="838" customFormat="false" ht="15" hidden="false" customHeight="false" outlineLevel="0" collapsed="false">
      <c r="A838" s="14" t="n">
        <v>836</v>
      </c>
      <c r="B838" s="86" t="n">
        <v>8.46153846153846</v>
      </c>
      <c r="D838" s="0" t="n">
        <v>92</v>
      </c>
      <c r="E838" s="91" t="n">
        <v>26.046532696892</v>
      </c>
      <c r="F838" s="0" t="n">
        <v>77353</v>
      </c>
      <c r="H838" s="0" t="n">
        <v>0.5</v>
      </c>
      <c r="I838" s="0" t="n">
        <v>46146</v>
      </c>
      <c r="J838" s="95" t="n">
        <f aca="false">(F838+E838*$G$3)*(H838) / I838</f>
        <v>0.95102081522512</v>
      </c>
      <c r="K838" s="0" t="n">
        <f aca="false">E838/I838*1000</f>
        <v>0.564437496140336</v>
      </c>
      <c r="L838" s="86" t="n">
        <v>352.309688080063</v>
      </c>
      <c r="M838" s="86" t="n">
        <v>0.645</v>
      </c>
      <c r="N838" s="0" t="n">
        <v>76</v>
      </c>
      <c r="O838" s="87" t="n">
        <f aca="false">SUM($L838:$N838)</f>
        <v>428.954688080063</v>
      </c>
      <c r="P838" s="62" t="n">
        <v>124</v>
      </c>
      <c r="Q838" s="0" t="n">
        <f aca="false">P838*120</f>
        <v>14880</v>
      </c>
      <c r="R838" s="0" t="n">
        <v>19</v>
      </c>
      <c r="S838" s="0" t="n">
        <v>164</v>
      </c>
      <c r="T838" s="87" t="n">
        <f aca="false">((3.5 * R838 + 2.4 * S838 - 7) * 10)/1000</f>
        <v>4.531</v>
      </c>
      <c r="V838" s="0" t="n">
        <f aca="false">W838/8</f>
        <v>0.9125</v>
      </c>
      <c r="W838" s="0" t="n">
        <v>7.3</v>
      </c>
      <c r="X838" s="91" t="n">
        <f aca="false">E838/50</f>
        <v>0.520930653937839</v>
      </c>
      <c r="Y838" s="0" t="n">
        <v>0.602</v>
      </c>
      <c r="Z838" s="86" t="n">
        <v>8.46153846153846</v>
      </c>
      <c r="AA838" s="0" t="n">
        <v>65</v>
      </c>
      <c r="AB838" s="0" t="n">
        <v>24</v>
      </c>
    </row>
    <row r="839" customFormat="false" ht="15" hidden="false" customHeight="false" outlineLevel="0" collapsed="false">
      <c r="A839" s="14" t="n">
        <v>837</v>
      </c>
      <c r="B839" s="86" t="n">
        <v>6.19230769230769</v>
      </c>
      <c r="D839" s="0" t="n">
        <v>95</v>
      </c>
      <c r="E839" s="91" t="n">
        <v>58.1580429512452</v>
      </c>
      <c r="F839" s="0" t="n">
        <v>82880</v>
      </c>
      <c r="H839" s="0" t="n">
        <v>0.7</v>
      </c>
      <c r="I839" s="0" t="n">
        <v>51683</v>
      </c>
      <c r="J839" s="95" t="n">
        <f aca="false">(F839+E839*$G$3)*(H839) / I839</f>
        <v>1.43761492224423</v>
      </c>
      <c r="K839" s="0" t="n">
        <f aca="false">E839/I839*1000</f>
        <v>1.1252838061112</v>
      </c>
      <c r="L839" s="86" t="n">
        <v>267.412612824152</v>
      </c>
      <c r="M839" s="86" t="n">
        <v>0.645</v>
      </c>
      <c r="N839" s="0" t="n">
        <v>100</v>
      </c>
      <c r="O839" s="87" t="n">
        <f aca="false">SUM($L839:$N839)</f>
        <v>368.057612824152</v>
      </c>
      <c r="P839" s="62" t="n">
        <v>112</v>
      </c>
      <c r="Q839" s="0" t="n">
        <f aca="false">P839*120</f>
        <v>13440</v>
      </c>
      <c r="R839" s="0" t="n">
        <v>17</v>
      </c>
      <c r="S839" s="0" t="n">
        <v>160</v>
      </c>
      <c r="T839" s="87" t="n">
        <f aca="false">((3.5 * R839 + 2.4 * S839 - 7) * 10)/1000</f>
        <v>4.365</v>
      </c>
      <c r="V839" s="0" t="n">
        <f aca="false">W839/8</f>
        <v>1</v>
      </c>
      <c r="W839" s="0" t="n">
        <v>8</v>
      </c>
      <c r="X839" s="91" t="n">
        <f aca="false">E839/50</f>
        <v>1.1631608590249</v>
      </c>
      <c r="Y839" s="0" t="n">
        <v>0.616</v>
      </c>
      <c r="Z839" s="86" t="n">
        <v>6.19230769230769</v>
      </c>
      <c r="AA839" s="0" t="n">
        <v>45</v>
      </c>
      <c r="AB839" s="0" t="n">
        <v>17</v>
      </c>
    </row>
    <row r="840" customFormat="false" ht="15" hidden="false" customHeight="false" outlineLevel="0" collapsed="false">
      <c r="A840" s="14" t="n">
        <v>838</v>
      </c>
      <c r="B840" s="86" t="n">
        <v>6.4</v>
      </c>
      <c r="D840" s="0" t="n">
        <v>23</v>
      </c>
      <c r="E840" s="91" t="n">
        <v>9.3184562154103</v>
      </c>
      <c r="F840" s="0" t="n">
        <v>79676</v>
      </c>
      <c r="H840" s="0" t="n">
        <v>0.6</v>
      </c>
      <c r="I840" s="0" t="n">
        <v>44925</v>
      </c>
      <c r="J840" s="95" t="n">
        <f aca="false">(F840+E840*$G$3)*(H840) / I840</f>
        <v>1.11390160248633</v>
      </c>
      <c r="K840" s="0" t="n">
        <f aca="false">E840/I840*1000</f>
        <v>0.20742250896851</v>
      </c>
      <c r="L840" s="86" t="n">
        <v>265.475166512211</v>
      </c>
      <c r="M840" s="86" t="n">
        <v>0.645</v>
      </c>
      <c r="N840" s="0" t="n">
        <v>452</v>
      </c>
      <c r="O840" s="87" t="n">
        <f aca="false">SUM($L840:$N840)</f>
        <v>718.120166512211</v>
      </c>
      <c r="P840" s="62" t="n">
        <v>124</v>
      </c>
      <c r="Q840" s="0" t="n">
        <f aca="false">P840*120</f>
        <v>14880</v>
      </c>
      <c r="R840" s="0" t="n">
        <v>22</v>
      </c>
      <c r="S840" s="0" t="n">
        <v>160</v>
      </c>
      <c r="T840" s="87" t="n">
        <f aca="false">((3.5 * R840 + 2.4 * S840 - 7) * 10)/1000</f>
        <v>4.54</v>
      </c>
      <c r="V840" s="0" t="n">
        <f aca="false">W840/8</f>
        <v>0.75</v>
      </c>
      <c r="W840" s="0" t="n">
        <v>6</v>
      </c>
      <c r="X840" s="91" t="n">
        <f aca="false">E840/50</f>
        <v>0.186369124308206</v>
      </c>
      <c r="Y840" s="0" t="n">
        <v>0.546</v>
      </c>
      <c r="Z840" s="86" t="n">
        <v>6.4</v>
      </c>
      <c r="AA840" s="0" t="n">
        <v>42</v>
      </c>
      <c r="AB840" s="0" t="n">
        <v>16</v>
      </c>
    </row>
    <row r="841" customFormat="false" ht="15" hidden="false" customHeight="false" outlineLevel="0" collapsed="false">
      <c r="A841" s="14" t="n">
        <v>839</v>
      </c>
      <c r="B841" s="86" t="n">
        <v>2.38095238095238</v>
      </c>
      <c r="D841" s="0" t="n">
        <v>44</v>
      </c>
      <c r="E841" s="91" t="n">
        <v>83.5421888053467</v>
      </c>
      <c r="F841" s="0" t="n">
        <v>82009</v>
      </c>
      <c r="H841" s="0" t="n">
        <v>0.5</v>
      </c>
      <c r="I841" s="0" t="n">
        <v>53315</v>
      </c>
      <c r="J841" s="95" t="n">
        <f aca="false">(F841+E841*$G$3)*(H841) / I841</f>
        <v>1.08248968885059</v>
      </c>
      <c r="K841" s="0" t="n">
        <f aca="false">E841/I841*1000</f>
        <v>1.56695468077177</v>
      </c>
      <c r="L841" s="86" t="n">
        <v>235.851793823797</v>
      </c>
      <c r="M841" s="86" t="n">
        <v>0.645</v>
      </c>
      <c r="N841" s="0" t="n">
        <v>1893</v>
      </c>
      <c r="O841" s="87" t="n">
        <f aca="false">SUM($L841:$N841)</f>
        <v>2129.4967938238</v>
      </c>
      <c r="P841" s="62" t="n">
        <v>118</v>
      </c>
      <c r="Q841" s="0" t="n">
        <f aca="false">P841*120</f>
        <v>14160</v>
      </c>
      <c r="R841" s="0" t="n">
        <v>20</v>
      </c>
      <c r="S841" s="0" t="n">
        <v>187</v>
      </c>
      <c r="T841" s="87" t="n">
        <f aca="false">((3.5 * R841 + 2.4 * S841 - 7) * 10)/1000</f>
        <v>5.118</v>
      </c>
      <c r="V841" s="0" t="n">
        <f aca="false">W841/8</f>
        <v>0.9375</v>
      </c>
      <c r="W841" s="0" t="n">
        <v>7.5</v>
      </c>
      <c r="X841" s="91" t="n">
        <f aca="false">E841/50</f>
        <v>1.67084377610693</v>
      </c>
      <c r="Y841" s="0" t="n">
        <v>0.468</v>
      </c>
      <c r="Z841" s="86" t="n">
        <v>2.38095238095238</v>
      </c>
      <c r="AA841" s="0" t="n">
        <v>50</v>
      </c>
      <c r="AB841" s="0" t="n">
        <v>18</v>
      </c>
    </row>
    <row r="842" customFormat="false" ht="15" hidden="false" customHeight="false" outlineLevel="0" collapsed="false">
      <c r="A842" s="14" t="n">
        <v>840</v>
      </c>
      <c r="B842" s="86" t="n">
        <v>4.58333333333333</v>
      </c>
      <c r="D842" s="0" t="n">
        <v>58</v>
      </c>
      <c r="E842" s="91" t="n">
        <v>52.6077097505669</v>
      </c>
      <c r="F842" s="0" t="n">
        <v>77543</v>
      </c>
      <c r="H842" s="0" t="n">
        <v>0.5</v>
      </c>
      <c r="I842" s="0" t="n">
        <v>57230</v>
      </c>
      <c r="J842" s="95" t="n">
        <f aca="false">(F842+E842*$G$3)*(H842) / I842</f>
        <v>0.861314729165008</v>
      </c>
      <c r="K842" s="0" t="n">
        <f aca="false">E842/I842*1000</f>
        <v>0.919233090172408</v>
      </c>
      <c r="L842" s="86" t="n">
        <v>344.972200529201</v>
      </c>
      <c r="M842" s="86" t="n">
        <v>0.645</v>
      </c>
      <c r="N842" s="0" t="n">
        <v>1893</v>
      </c>
      <c r="O842" s="87" t="n">
        <f aca="false">SUM($L842:$N842)</f>
        <v>2238.6172005292</v>
      </c>
      <c r="P842" s="62" t="n">
        <v>124</v>
      </c>
      <c r="Q842" s="0" t="n">
        <f aca="false">P842*120</f>
        <v>14880</v>
      </c>
      <c r="R842" s="0" t="n">
        <v>22</v>
      </c>
      <c r="S842" s="0" t="n">
        <v>172</v>
      </c>
      <c r="T842" s="87" t="n">
        <f aca="false">((3.5 * R842 + 2.4 * S842 - 7) * 10)/1000</f>
        <v>4.828</v>
      </c>
      <c r="V842" s="0" t="n">
        <f aca="false">W842/8</f>
        <v>0.8875</v>
      </c>
      <c r="W842" s="0" t="n">
        <v>7.1</v>
      </c>
      <c r="X842" s="91" t="n">
        <f aca="false">E842/50</f>
        <v>1.05215419501134</v>
      </c>
      <c r="Y842" s="0" t="n">
        <v>0.975</v>
      </c>
      <c r="Z842" s="86" t="n">
        <v>4.58333333333333</v>
      </c>
      <c r="AA842" s="0" t="n">
        <v>55</v>
      </c>
      <c r="AB842" s="0" t="n">
        <v>25</v>
      </c>
    </row>
    <row r="843" customFormat="false" ht="15" hidden="false" customHeight="false" outlineLevel="0" collapsed="false">
      <c r="A843" s="14" t="n">
        <v>841</v>
      </c>
      <c r="B843" s="86" t="n">
        <v>5.24137931034483</v>
      </c>
      <c r="D843" s="0" t="n">
        <v>43</v>
      </c>
      <c r="E843" s="91" t="n">
        <v>35.6603804879667</v>
      </c>
      <c r="F843" s="0" t="n">
        <v>81987</v>
      </c>
      <c r="H843" s="0" t="n">
        <v>0.8</v>
      </c>
      <c r="I843" s="0" t="n">
        <v>59430</v>
      </c>
      <c r="J843" s="95" t="n">
        <f aca="false">(F843+E843*$G$3)*(H843) / I843</f>
        <v>1.29565744163132</v>
      </c>
      <c r="K843" s="0" t="n">
        <f aca="false">E843/I843*1000</f>
        <v>0.600040055325033</v>
      </c>
      <c r="L843" s="86" t="n">
        <v>637.420650729388</v>
      </c>
      <c r="M843" s="86" t="n">
        <v>0.645</v>
      </c>
      <c r="N843" s="0" t="n">
        <v>100</v>
      </c>
      <c r="O843" s="87" t="n">
        <f aca="false">SUM($L843:$N843)</f>
        <v>738.065650729388</v>
      </c>
      <c r="P843" s="62" t="n">
        <v>115</v>
      </c>
      <c r="Q843" s="0" t="n">
        <f aca="false">P843*120</f>
        <v>13800</v>
      </c>
      <c r="R843" s="0" t="n">
        <v>20</v>
      </c>
      <c r="S843" s="0" t="n">
        <v>192</v>
      </c>
      <c r="T843" s="87" t="n">
        <f aca="false">((3.5 * R843 + 2.4 * S843 - 7) * 10)/1000</f>
        <v>5.238</v>
      </c>
      <c r="V843" s="0" t="n">
        <f aca="false">W843/8</f>
        <v>0.8125</v>
      </c>
      <c r="W843" s="0" t="n">
        <v>6.5</v>
      </c>
      <c r="X843" s="91" t="n">
        <f aca="false">E843/50</f>
        <v>0.713207609759334</v>
      </c>
      <c r="Y843" s="0" t="n">
        <v>0.682</v>
      </c>
      <c r="Z843" s="86" t="n">
        <v>5.24137931034483</v>
      </c>
      <c r="AA843" s="0" t="n">
        <v>42</v>
      </c>
      <c r="AB843" s="0" t="n">
        <v>16</v>
      </c>
    </row>
    <row r="844" customFormat="false" ht="15" hidden="false" customHeight="false" outlineLevel="0" collapsed="false">
      <c r="A844" s="14" t="n">
        <v>842</v>
      </c>
      <c r="B844" s="86" t="n">
        <v>14.7857142857143</v>
      </c>
      <c r="D844" s="0" t="n">
        <v>-1</v>
      </c>
      <c r="E844" s="91" t="n">
        <v>-0.16788382439352</v>
      </c>
      <c r="F844" s="0" t="n">
        <v>84059</v>
      </c>
      <c r="H844" s="0" t="n">
        <v>0.6</v>
      </c>
      <c r="I844" s="0" t="n">
        <v>47998</v>
      </c>
      <c r="J844" s="95" t="n">
        <f aca="false">(F844+E844*$G$3)*(H844) / I844</f>
        <v>1.04994182845422</v>
      </c>
      <c r="K844" s="0" t="n">
        <f aca="false">E844/I844*1000</f>
        <v>-0.00349772541342389</v>
      </c>
      <c r="L844" s="86" t="n">
        <v>1004.13664934116</v>
      </c>
      <c r="M844" s="86" t="n">
        <v>0.645</v>
      </c>
      <c r="N844" s="0" t="n">
        <v>92</v>
      </c>
      <c r="O844" s="87" t="n">
        <f aca="false">SUM($L844:$N844)</f>
        <v>1096.78164934116</v>
      </c>
      <c r="P844" s="62" t="n">
        <v>117</v>
      </c>
      <c r="Q844" s="0" t="n">
        <f aca="false">P844*120</f>
        <v>14040</v>
      </c>
      <c r="R844" s="0" t="n">
        <v>20</v>
      </c>
      <c r="S844" s="0" t="n">
        <v>172</v>
      </c>
      <c r="T844" s="87" t="n">
        <f aca="false">((3.5 * R844 + 2.4 * S844 - 7) * 10)/1000</f>
        <v>4.758</v>
      </c>
      <c r="V844" s="0" t="n">
        <f aca="false">W844/8</f>
        <v>0.65</v>
      </c>
      <c r="W844" s="0" t="n">
        <v>5.2</v>
      </c>
      <c r="X844" s="91" t="n">
        <f aca="false">E844/50</f>
        <v>-0.00335767648787039</v>
      </c>
      <c r="Y844" s="0" t="n">
        <v>0.63</v>
      </c>
      <c r="Z844" s="86" t="n">
        <v>14.7857142857143</v>
      </c>
      <c r="AA844" s="0" t="n">
        <v>42</v>
      </c>
      <c r="AB844" s="0" t="n">
        <v>23</v>
      </c>
    </row>
    <row r="845" customFormat="false" ht="15" hidden="false" customHeight="false" outlineLevel="0" collapsed="false">
      <c r="A845" s="14" t="n">
        <v>843</v>
      </c>
      <c r="B845" s="86" t="n">
        <v>17.9310344827586</v>
      </c>
      <c r="D845" s="0" t="n">
        <v>111</v>
      </c>
      <c r="E845" s="91" t="n">
        <v>21.1912943871707</v>
      </c>
      <c r="F845" s="0" t="n">
        <v>81825</v>
      </c>
      <c r="H845" s="0" t="n">
        <v>0.8</v>
      </c>
      <c r="I845" s="0" t="n">
        <v>41900</v>
      </c>
      <c r="J845" s="95" t="n">
        <f aca="false">(F845+E845*$G$3)*(H845) / I845</f>
        <v>1.72413399054641</v>
      </c>
      <c r="K845" s="0" t="n">
        <f aca="false">E845/I845*1000</f>
        <v>0.505758815922928</v>
      </c>
      <c r="L845" s="86" t="n">
        <v>1306.51870358636</v>
      </c>
      <c r="M845" s="86" t="n">
        <v>0.645</v>
      </c>
      <c r="N845" s="0" t="n">
        <v>209</v>
      </c>
      <c r="O845" s="87" t="n">
        <f aca="false">SUM($L845:$N845)</f>
        <v>1516.16370358636</v>
      </c>
      <c r="P845" s="62" t="n">
        <v>116</v>
      </c>
      <c r="Q845" s="0" t="n">
        <f aca="false">P845*120</f>
        <v>13920</v>
      </c>
      <c r="R845" s="0" t="n">
        <v>19</v>
      </c>
      <c r="S845" s="0" t="n">
        <v>169</v>
      </c>
      <c r="T845" s="87" t="n">
        <f aca="false">((3.5 * R845 + 2.4 * S845 - 7) * 10)/1000</f>
        <v>4.651</v>
      </c>
      <c r="V845" s="0" t="n">
        <f aca="false">W845/8</f>
        <v>0.7125</v>
      </c>
      <c r="W845" s="0" t="n">
        <v>5.7</v>
      </c>
      <c r="X845" s="91" t="n">
        <f aca="false">E845/50</f>
        <v>0.423825887743414</v>
      </c>
      <c r="Y845" s="0" t="n">
        <v>0.68</v>
      </c>
      <c r="Z845" s="86" t="n">
        <v>17.9310344827586</v>
      </c>
      <c r="AA845" s="0" t="n">
        <v>55</v>
      </c>
      <c r="AB845" s="0" t="n">
        <v>22</v>
      </c>
    </row>
    <row r="846" customFormat="false" ht="15" hidden="false" customHeight="false" outlineLevel="0" collapsed="false">
      <c r="A846" s="14" t="n">
        <v>844</v>
      </c>
      <c r="B846" s="86" t="n">
        <v>4.17391304347826</v>
      </c>
      <c r="D846" s="0" t="n">
        <v>11</v>
      </c>
      <c r="E846" s="91" t="n">
        <v>9.41780821917808</v>
      </c>
      <c r="F846" s="0" t="n">
        <v>81221</v>
      </c>
      <c r="H846" s="0" t="n">
        <v>0.6</v>
      </c>
      <c r="I846" s="0" t="n">
        <v>59156</v>
      </c>
      <c r="J846" s="95" t="n">
        <f aca="false">(F846+E846*$G$3)*(H846) / I846</f>
        <v>0.862006795128182</v>
      </c>
      <c r="K846" s="0" t="n">
        <f aca="false">E846/I846*1000</f>
        <v>0.159202924795086</v>
      </c>
      <c r="L846" s="86" t="n">
        <v>759.45094624943</v>
      </c>
      <c r="M846" s="86" t="n">
        <v>0.645</v>
      </c>
      <c r="N846" s="0" t="n">
        <v>100</v>
      </c>
      <c r="O846" s="87" t="n">
        <f aca="false">SUM($L846:$N846)</f>
        <v>860.09594624943</v>
      </c>
      <c r="P846" s="62" t="n">
        <v>122</v>
      </c>
      <c r="Q846" s="0" t="n">
        <f aca="false">P846*120</f>
        <v>14640</v>
      </c>
      <c r="R846" s="0" t="n">
        <v>21</v>
      </c>
      <c r="S846" s="0" t="n">
        <v>173</v>
      </c>
      <c r="T846" s="87" t="n">
        <f aca="false">((3.5 * R846 + 2.4 * S846 - 7) * 10)/1000</f>
        <v>4.817</v>
      </c>
      <c r="V846" s="0" t="n">
        <f aca="false">W846/8</f>
        <v>0.625</v>
      </c>
      <c r="W846" s="0" t="n">
        <v>5</v>
      </c>
      <c r="X846" s="91" t="n">
        <f aca="false">E846/50</f>
        <v>0.188356164383562</v>
      </c>
      <c r="Y846" s="0" t="n">
        <v>0.432</v>
      </c>
      <c r="Z846" s="86" t="n">
        <v>4.17391304347826</v>
      </c>
      <c r="AA846" s="0" t="n">
        <v>45</v>
      </c>
      <c r="AB846" s="0" t="n">
        <v>21</v>
      </c>
    </row>
    <row r="847" customFormat="false" ht="15" hidden="false" customHeight="false" outlineLevel="0" collapsed="false">
      <c r="A847" s="14" t="n">
        <v>845</v>
      </c>
      <c r="B847" s="86" t="n">
        <v>10.1333333333333</v>
      </c>
      <c r="D847" s="0" t="n">
        <v>42</v>
      </c>
      <c r="E847" s="91" t="n">
        <v>13.8335364447811</v>
      </c>
      <c r="F847" s="0" t="n">
        <v>80060</v>
      </c>
      <c r="H847" s="0" t="n">
        <v>0.8</v>
      </c>
      <c r="I847" s="0" t="n">
        <v>41671</v>
      </c>
      <c r="J847" s="95" t="n">
        <f aca="false">(F847+E847*$G$3)*(H847) / I847</f>
        <v>1.64322266473879</v>
      </c>
      <c r="K847" s="0" t="n">
        <f aca="false">E847/I847*1000</f>
        <v>0.331970349758372</v>
      </c>
      <c r="L847" s="86" t="n">
        <v>1313.01832764775</v>
      </c>
      <c r="M847" s="86" t="n">
        <v>0.645</v>
      </c>
      <c r="N847" s="0" t="n">
        <v>305</v>
      </c>
      <c r="O847" s="87" t="n">
        <f aca="false">SUM($L847:$N847)</f>
        <v>1618.66332764775</v>
      </c>
      <c r="P847" s="62" t="n">
        <v>111</v>
      </c>
      <c r="Q847" s="0" t="n">
        <f aca="false">P847*120</f>
        <v>13320</v>
      </c>
      <c r="R847" s="0" t="n">
        <v>17</v>
      </c>
      <c r="S847" s="0" t="n">
        <v>161</v>
      </c>
      <c r="T847" s="87" t="n">
        <f aca="false">((3.5 * R847 + 2.4 * S847 - 7) * 10)/1000</f>
        <v>4.389</v>
      </c>
      <c r="V847" s="0" t="n">
        <f aca="false">W847/8</f>
        <v>0.4375</v>
      </c>
      <c r="W847" s="0" t="n">
        <v>3.5</v>
      </c>
      <c r="X847" s="91" t="n">
        <f aca="false">E847/50</f>
        <v>0.276670728895623</v>
      </c>
      <c r="Y847" s="0" t="n">
        <v>0.67</v>
      </c>
      <c r="Z847" s="86" t="n">
        <v>10.1333333333333</v>
      </c>
      <c r="AA847" s="0" t="n">
        <v>65</v>
      </c>
      <c r="AB847" s="0" t="n">
        <v>16</v>
      </c>
    </row>
    <row r="848" customFormat="false" ht="15" hidden="false" customHeight="false" outlineLevel="0" collapsed="false">
      <c r="A848" s="14" t="n">
        <v>846</v>
      </c>
      <c r="B848" s="86" t="n">
        <v>17.9047619047619</v>
      </c>
      <c r="D848" s="0" t="n">
        <v>7</v>
      </c>
      <c r="E848" s="91" t="n">
        <v>1.7921146953405</v>
      </c>
      <c r="F848" s="0" t="n">
        <v>80743</v>
      </c>
      <c r="H848" s="0" t="n">
        <v>0.8</v>
      </c>
      <c r="I848" s="0" t="n">
        <v>46374</v>
      </c>
      <c r="J848" s="95" t="n">
        <f aca="false">(F848+E848*$G$3)*(H848) / I848</f>
        <v>1.4052675357422</v>
      </c>
      <c r="K848" s="0" t="n">
        <f aca="false">E848/I848*1000</f>
        <v>0.0386448159602472</v>
      </c>
      <c r="L848" s="86" t="n">
        <v>508.711888213125</v>
      </c>
      <c r="M848" s="86" t="n">
        <v>0.645</v>
      </c>
      <c r="N848" s="0" t="n">
        <v>1893</v>
      </c>
      <c r="O848" s="87" t="n">
        <f aca="false">SUM($L848:$N848)</f>
        <v>2402.35688821313</v>
      </c>
      <c r="P848" s="62" t="n">
        <v>115</v>
      </c>
      <c r="Q848" s="0" t="n">
        <f aca="false">P848*120</f>
        <v>13800</v>
      </c>
      <c r="R848" s="0" t="n">
        <v>22</v>
      </c>
      <c r="S848" s="0" t="n">
        <v>165</v>
      </c>
      <c r="T848" s="87" t="n">
        <f aca="false">((3.5 * R848 + 2.4 * S848 - 7) * 10)/1000</f>
        <v>4.66</v>
      </c>
      <c r="V848" s="0" t="n">
        <f aca="false">W848/8</f>
        <v>0.8375</v>
      </c>
      <c r="W848" s="0" t="n">
        <v>6.7</v>
      </c>
      <c r="X848" s="91" t="n">
        <f aca="false">E848/50</f>
        <v>0.03584229390681</v>
      </c>
      <c r="Y848" s="0" t="n">
        <v>0.5</v>
      </c>
      <c r="Z848" s="86" t="n">
        <v>17.9047619047619</v>
      </c>
      <c r="AA848" s="0" t="n">
        <v>57</v>
      </c>
      <c r="AB848" s="0" t="n">
        <v>20</v>
      </c>
    </row>
    <row r="849" customFormat="false" ht="15" hidden="false" customHeight="false" outlineLevel="0" collapsed="false">
      <c r="A849" s="14" t="n">
        <v>847</v>
      </c>
      <c r="B849" s="86" t="n">
        <v>12.48</v>
      </c>
      <c r="D849" s="0" t="n">
        <v>27</v>
      </c>
      <c r="E849" s="91" t="n">
        <v>6.2989921612542</v>
      </c>
      <c r="F849" s="0" t="n">
        <v>82845</v>
      </c>
      <c r="H849" s="0" t="n">
        <v>0.6</v>
      </c>
      <c r="I849" s="0" t="n">
        <v>62554</v>
      </c>
      <c r="J849" s="95" t="n">
        <f aca="false">(F849+E849*$G$3)*(H849) / I849</f>
        <v>0.818792693012453</v>
      </c>
      <c r="K849" s="0" t="n">
        <f aca="false">E849/I849*1000</f>
        <v>0.100696872482243</v>
      </c>
      <c r="L849" s="86" t="n">
        <v>714.179284573158</v>
      </c>
      <c r="M849" s="86" t="n">
        <v>0.645</v>
      </c>
      <c r="N849" s="0" t="n">
        <v>390</v>
      </c>
      <c r="O849" s="87" t="n">
        <f aca="false">SUM($L849:$N849)</f>
        <v>1104.82428457316</v>
      </c>
      <c r="P849" s="62" t="n">
        <v>115</v>
      </c>
      <c r="Q849" s="0" t="n">
        <f aca="false">P849*120</f>
        <v>13800</v>
      </c>
      <c r="R849" s="0" t="n">
        <v>17</v>
      </c>
      <c r="S849" s="0" t="n">
        <v>160</v>
      </c>
      <c r="T849" s="87" t="n">
        <f aca="false">((3.5 * R849 + 2.4 * S849 - 7) * 10)/1000</f>
        <v>4.365</v>
      </c>
      <c r="V849" s="0" t="n">
        <f aca="false">W849/8</f>
        <v>0.525</v>
      </c>
      <c r="W849" s="0" t="n">
        <v>4.2</v>
      </c>
      <c r="X849" s="91" t="n">
        <f aca="false">E849/50</f>
        <v>0.125979843225084</v>
      </c>
      <c r="Y849" s="0" t="n">
        <v>0.735</v>
      </c>
      <c r="Z849" s="86" t="n">
        <v>12.48</v>
      </c>
      <c r="AA849" s="0" t="n">
        <v>62</v>
      </c>
      <c r="AB849" s="0" t="n">
        <v>21</v>
      </c>
    </row>
    <row r="850" customFormat="false" ht="15" hidden="false" customHeight="false" outlineLevel="0" collapsed="false">
      <c r="A850" s="14" t="n">
        <v>848</v>
      </c>
      <c r="B850" s="86" t="n">
        <v>11.5</v>
      </c>
      <c r="D850" s="0" t="n">
        <v>86</v>
      </c>
      <c r="E850" s="91" t="n">
        <v>26.8436265115147</v>
      </c>
      <c r="F850" s="0" t="n">
        <v>80790</v>
      </c>
      <c r="H850" s="0" t="n">
        <v>0.7</v>
      </c>
      <c r="I850" s="0" t="n">
        <v>53978</v>
      </c>
      <c r="J850" s="95" t="n">
        <f aca="false">(F850+E850*$G$3)*(H850) / I850</f>
        <v>1.18695052471792</v>
      </c>
      <c r="K850" s="0" t="n">
        <f aca="false">E850/I850*1000</f>
        <v>0.497306801132215</v>
      </c>
      <c r="L850" s="86" t="n">
        <v>968.598234279121</v>
      </c>
      <c r="M850" s="86" t="n">
        <v>0.645</v>
      </c>
      <c r="N850" s="0" t="n">
        <v>75</v>
      </c>
      <c r="O850" s="87" t="n">
        <f aca="false">SUM($L850:$N850)</f>
        <v>1044.24323427912</v>
      </c>
      <c r="P850" s="62" t="n">
        <v>120</v>
      </c>
      <c r="Q850" s="0" t="n">
        <f aca="false">P850*120</f>
        <v>14400</v>
      </c>
      <c r="R850" s="0" t="n">
        <v>21</v>
      </c>
      <c r="S850" s="0" t="n">
        <v>200</v>
      </c>
      <c r="T850" s="87" t="n">
        <f aca="false">((3.5 * R850 + 2.4 * S850 - 7) * 10)/1000</f>
        <v>5.465</v>
      </c>
      <c r="V850" s="0" t="n">
        <f aca="false">W850/8</f>
        <v>0.8375</v>
      </c>
      <c r="W850" s="0" t="n">
        <v>6.7</v>
      </c>
      <c r="X850" s="91" t="n">
        <f aca="false">E850/50</f>
        <v>0.536872530230294</v>
      </c>
      <c r="Y850" s="0" t="n">
        <v>0.693</v>
      </c>
      <c r="Z850" s="86" t="n">
        <v>11.5</v>
      </c>
      <c r="AA850" s="0" t="n">
        <v>41</v>
      </c>
      <c r="AB850" s="0" t="n">
        <v>16</v>
      </c>
    </row>
    <row r="851" customFormat="false" ht="15" hidden="false" customHeight="false" outlineLevel="0" collapsed="false">
      <c r="A851" s="14" t="n">
        <v>849</v>
      </c>
      <c r="B851" s="86" t="n">
        <v>9.54545454545455</v>
      </c>
      <c r="D851" s="0" t="n">
        <v>28</v>
      </c>
      <c r="E851" s="91" t="n">
        <v>12.5441284518753</v>
      </c>
      <c r="F851" s="0" t="n">
        <v>76799</v>
      </c>
      <c r="H851" s="0" t="n">
        <v>0.7</v>
      </c>
      <c r="I851" s="0" t="n">
        <v>55598</v>
      </c>
      <c r="J851" s="95" t="n">
        <f aca="false">(F851+E851*$G$3)*(H851) / I851</f>
        <v>1.03010280885149</v>
      </c>
      <c r="K851" s="0" t="n">
        <f aca="false">E851/I851*1000</f>
        <v>0.225621936973908</v>
      </c>
      <c r="L851" s="86" t="n">
        <v>1309.91012437811</v>
      </c>
      <c r="M851" s="86" t="n">
        <v>0.645</v>
      </c>
      <c r="N851" s="0" t="n">
        <v>1893</v>
      </c>
      <c r="O851" s="87" t="n">
        <f aca="false">SUM($L851:$N851)</f>
        <v>3203.55512437811</v>
      </c>
      <c r="P851" s="62" t="n">
        <v>115</v>
      </c>
      <c r="Q851" s="0" t="n">
        <f aca="false">P851*120</f>
        <v>13800</v>
      </c>
      <c r="R851" s="0" t="n">
        <v>16</v>
      </c>
      <c r="S851" s="0" t="n">
        <v>195</v>
      </c>
      <c r="T851" s="87" t="n">
        <f aca="false">((3.5 * R851 + 2.4 * S851 - 7) * 10)/1000</f>
        <v>5.17</v>
      </c>
      <c r="V851" s="0" t="n">
        <f aca="false">W851/8</f>
        <v>0.725</v>
      </c>
      <c r="W851" s="0" t="n">
        <v>5.8</v>
      </c>
      <c r="X851" s="91" t="n">
        <f aca="false">E851/50</f>
        <v>0.250882569037507</v>
      </c>
      <c r="Y851" s="0" t="n">
        <v>0.492</v>
      </c>
      <c r="Z851" s="86" t="n">
        <v>9.54545454545455</v>
      </c>
      <c r="AA851" s="0" t="n">
        <v>58</v>
      </c>
      <c r="AB851" s="0" t="n">
        <v>23</v>
      </c>
    </row>
    <row r="852" customFormat="false" ht="15" hidden="false" customHeight="false" outlineLevel="0" collapsed="false">
      <c r="A852" s="14" t="n">
        <v>850</v>
      </c>
      <c r="B852" s="86" t="n">
        <v>10.7826086956522</v>
      </c>
      <c r="D852" s="0" t="n">
        <v>49</v>
      </c>
      <c r="E852" s="91" t="n">
        <v>29.2782026768642</v>
      </c>
      <c r="F852" s="0" t="n">
        <v>79428</v>
      </c>
      <c r="H852" s="0" t="n">
        <v>0.8</v>
      </c>
      <c r="I852" s="0" t="n">
        <v>56905</v>
      </c>
      <c r="J852" s="95" t="n">
        <f aca="false">(F852+E852*$G$3)*(H852) / I852</f>
        <v>1.28128327662941</v>
      </c>
      <c r="K852" s="0" t="n">
        <f aca="false">E852/I852*1000</f>
        <v>0.514510195534035</v>
      </c>
      <c r="L852" s="86" t="n">
        <v>331.432144268012</v>
      </c>
      <c r="M852" s="86" t="n">
        <v>0.645</v>
      </c>
      <c r="N852" s="0" t="n">
        <v>454</v>
      </c>
      <c r="O852" s="87" t="n">
        <f aca="false">SUM($L852:$N852)</f>
        <v>786.077144268012</v>
      </c>
      <c r="P852" s="62" t="n">
        <v>111</v>
      </c>
      <c r="Q852" s="0" t="n">
        <f aca="false">P852*120</f>
        <v>13320</v>
      </c>
      <c r="R852" s="0" t="n">
        <v>17</v>
      </c>
      <c r="S852" s="0" t="n">
        <v>194</v>
      </c>
      <c r="T852" s="87" t="n">
        <f aca="false">((3.5 * R852 + 2.4 * S852 - 7) * 10)/1000</f>
        <v>5.181</v>
      </c>
      <c r="V852" s="0" t="n">
        <f aca="false">W852/8</f>
        <v>0.55</v>
      </c>
      <c r="W852" s="0" t="n">
        <v>4.4</v>
      </c>
      <c r="X852" s="91" t="n">
        <f aca="false">E852/50</f>
        <v>0.585564053537285</v>
      </c>
      <c r="Y852" s="0" t="n">
        <v>1.008</v>
      </c>
      <c r="Z852" s="86" t="n">
        <v>10.7826086956522</v>
      </c>
      <c r="AA852" s="0" t="n">
        <v>58</v>
      </c>
      <c r="AB852" s="0" t="n">
        <v>19</v>
      </c>
    </row>
    <row r="853" customFormat="false" ht="15" hidden="false" customHeight="false" outlineLevel="0" collapsed="false">
      <c r="A853" s="14" t="n">
        <v>851</v>
      </c>
      <c r="B853" s="86" t="n">
        <v>12.2608695652174</v>
      </c>
      <c r="D853" s="0" t="n">
        <v>28</v>
      </c>
      <c r="E853" s="91" t="n">
        <v>7.84313725490196</v>
      </c>
      <c r="F853" s="0" t="n">
        <v>84637</v>
      </c>
      <c r="H853" s="0" t="n">
        <v>0.6</v>
      </c>
      <c r="I853" s="0" t="n">
        <v>57749</v>
      </c>
      <c r="J853" s="95" t="n">
        <f aca="false">(F853+E853*$G$3)*(H853) / I853</f>
        <v>0.911956102117378</v>
      </c>
      <c r="K853" s="0" t="n">
        <f aca="false">E853/I853*1000</f>
        <v>0.135814252279727</v>
      </c>
      <c r="L853" s="86" t="n">
        <v>985.885015252334</v>
      </c>
      <c r="M853" s="86" t="n">
        <v>0.645</v>
      </c>
      <c r="N853" s="0" t="n">
        <v>82</v>
      </c>
      <c r="O853" s="87" t="n">
        <f aca="false">SUM($L853:$N853)</f>
        <v>1068.53001525233</v>
      </c>
      <c r="P853" s="62" t="n">
        <v>120</v>
      </c>
      <c r="Q853" s="0" t="n">
        <f aca="false">P853*120</f>
        <v>14400</v>
      </c>
      <c r="R853" s="0" t="n">
        <v>18</v>
      </c>
      <c r="S853" s="0" t="n">
        <v>179</v>
      </c>
      <c r="T853" s="87" t="n">
        <f aca="false">((3.5 * R853 + 2.4 * S853 - 7) * 10)/1000</f>
        <v>4.856</v>
      </c>
      <c r="V853" s="0" t="n">
        <f aca="false">W853/8</f>
        <v>0.625</v>
      </c>
      <c r="W853" s="0" t="n">
        <v>5</v>
      </c>
      <c r="X853" s="91" t="n">
        <f aca="false">E853/50</f>
        <v>0.156862745098039</v>
      </c>
      <c r="Y853" s="0" t="n">
        <v>0.45</v>
      </c>
      <c r="Z853" s="86" t="n">
        <v>12.2608695652174</v>
      </c>
      <c r="AA853" s="0" t="n">
        <v>51</v>
      </c>
      <c r="AB853" s="0" t="n">
        <v>23</v>
      </c>
    </row>
    <row r="854" customFormat="false" ht="15" hidden="false" customHeight="false" outlineLevel="0" collapsed="false">
      <c r="A854" s="14" t="n">
        <v>852</v>
      </c>
      <c r="B854" s="86" t="n">
        <v>21.5652173913044</v>
      </c>
      <c r="D854" s="0" t="n">
        <v>55</v>
      </c>
      <c r="E854" s="91" t="n">
        <v>11.3568316504574</v>
      </c>
      <c r="F854" s="0" t="n">
        <v>78719</v>
      </c>
      <c r="H854" s="0" t="n">
        <v>0.8</v>
      </c>
      <c r="I854" s="0" t="n">
        <v>63397</v>
      </c>
      <c r="J854" s="95" t="n">
        <f aca="false">(F854+E854*$G$3)*(H854) / I854</f>
        <v>1.05067094859609</v>
      </c>
      <c r="K854" s="0" t="n">
        <f aca="false">E854/I854*1000</f>
        <v>0.179138313334343</v>
      </c>
      <c r="L854" s="86" t="n">
        <v>905.85936623304</v>
      </c>
      <c r="M854" s="86" t="n">
        <v>0.645</v>
      </c>
      <c r="N854" s="0" t="n">
        <v>93</v>
      </c>
      <c r="O854" s="87" t="n">
        <f aca="false">SUM($L854:$N854)</f>
        <v>999.50436623304</v>
      </c>
      <c r="P854" s="62" t="n">
        <v>118</v>
      </c>
      <c r="Q854" s="0" t="n">
        <f aca="false">P854*120</f>
        <v>14160</v>
      </c>
      <c r="R854" s="0" t="n">
        <v>22</v>
      </c>
      <c r="S854" s="0" t="n">
        <v>165</v>
      </c>
      <c r="T854" s="87" t="n">
        <f aca="false">((3.5 * R854 + 2.4 * S854 - 7) * 10)/1000</f>
        <v>4.66</v>
      </c>
      <c r="V854" s="0" t="n">
        <f aca="false">W854/8</f>
        <v>0.5375</v>
      </c>
      <c r="W854" s="0" t="n">
        <v>4.3</v>
      </c>
      <c r="X854" s="91" t="n">
        <f aca="false">E854/50</f>
        <v>0.227136633009147</v>
      </c>
      <c r="Y854" s="0" t="n">
        <v>0.819</v>
      </c>
      <c r="Z854" s="86" t="n">
        <v>21.5652173913044</v>
      </c>
      <c r="AA854" s="0" t="n">
        <v>52</v>
      </c>
      <c r="AB854" s="0" t="n">
        <v>25</v>
      </c>
    </row>
    <row r="855" customFormat="false" ht="15" hidden="false" customHeight="false" outlineLevel="0" collapsed="false">
      <c r="A855" s="14" t="n">
        <v>853</v>
      </c>
      <c r="B855" s="86" t="n">
        <v>9.73913043478261</v>
      </c>
      <c r="D855" s="0" t="n">
        <v>60</v>
      </c>
      <c r="E855" s="91" t="n">
        <v>28.8225969159821</v>
      </c>
      <c r="F855" s="0" t="n">
        <v>84524</v>
      </c>
      <c r="H855" s="0" t="n">
        <v>0.7</v>
      </c>
      <c r="I855" s="0" t="n">
        <v>42430</v>
      </c>
      <c r="J855" s="95" t="n">
        <f aca="false">(F855+E855*$G$3)*(H855) / I855</f>
        <v>1.58466007863481</v>
      </c>
      <c r="K855" s="0" t="n">
        <f aca="false">E855/I855*1000</f>
        <v>0.679297594060385</v>
      </c>
      <c r="L855" s="86" t="n">
        <v>1239.64546223142</v>
      </c>
      <c r="M855" s="86" t="n">
        <v>0.645</v>
      </c>
      <c r="N855" s="0" t="n">
        <v>68</v>
      </c>
      <c r="O855" s="87" t="n">
        <f aca="false">SUM($L855:$N855)</f>
        <v>1308.29046223142</v>
      </c>
      <c r="P855" s="62" t="n">
        <v>120</v>
      </c>
      <c r="Q855" s="0" t="n">
        <f aca="false">P855*120</f>
        <v>14400</v>
      </c>
      <c r="R855" s="0" t="n">
        <v>19</v>
      </c>
      <c r="S855" s="0" t="n">
        <v>180</v>
      </c>
      <c r="T855" s="87" t="n">
        <f aca="false">((3.5 * R855 + 2.4 * S855 - 7) * 10)/1000</f>
        <v>4.915</v>
      </c>
      <c r="V855" s="0" t="n">
        <f aca="false">W855/8</f>
        <v>0.7625</v>
      </c>
      <c r="W855" s="0" t="n">
        <v>6.1</v>
      </c>
      <c r="X855" s="91" t="n">
        <f aca="false">E855/50</f>
        <v>0.576451938319643</v>
      </c>
      <c r="Y855" s="0" t="n">
        <v>0.63</v>
      </c>
      <c r="Z855" s="86" t="n">
        <v>9.73913043478261</v>
      </c>
      <c r="AA855" s="0" t="n">
        <v>54</v>
      </c>
      <c r="AB855" s="0" t="n">
        <v>23</v>
      </c>
    </row>
    <row r="856" customFormat="false" ht="15" hidden="false" customHeight="false" outlineLevel="0" collapsed="false">
      <c r="A856" s="14" t="n">
        <v>854</v>
      </c>
      <c r="B856" s="86" t="n">
        <v>6.2</v>
      </c>
      <c r="D856" s="0" t="n">
        <v>23</v>
      </c>
      <c r="E856" s="91" t="n">
        <v>10.0296528867957</v>
      </c>
      <c r="F856" s="0" t="n">
        <v>82494</v>
      </c>
      <c r="H856" s="0" t="n">
        <v>0.5</v>
      </c>
      <c r="I856" s="0" t="n">
        <v>58359</v>
      </c>
      <c r="J856" s="95" t="n">
        <f aca="false">(F856+E856*$G$3)*(H856) / I856</f>
        <v>0.741152702708394</v>
      </c>
      <c r="K856" s="0" t="n">
        <f aca="false">E856/I856*1000</f>
        <v>0.171861287664212</v>
      </c>
      <c r="L856" s="86" t="n">
        <v>848.132097209223</v>
      </c>
      <c r="M856" s="86" t="n">
        <v>0.645</v>
      </c>
      <c r="N856" s="0" t="n">
        <v>458</v>
      </c>
      <c r="O856" s="87" t="n">
        <f aca="false">SUM($L856:$N856)</f>
        <v>1306.77709720922</v>
      </c>
      <c r="P856" s="62" t="n">
        <v>112</v>
      </c>
      <c r="Q856" s="0" t="n">
        <f aca="false">P856*120</f>
        <v>13440</v>
      </c>
      <c r="R856" s="0" t="n">
        <v>20</v>
      </c>
      <c r="S856" s="0" t="n">
        <v>166</v>
      </c>
      <c r="T856" s="87" t="n">
        <f aca="false">((3.5 * R856 + 2.4 * S856 - 7) * 10)/1000</f>
        <v>4.614</v>
      </c>
      <c r="V856" s="0" t="n">
        <f aca="false">W856/8</f>
        <v>0.575</v>
      </c>
      <c r="W856" s="0" t="n">
        <v>4.6</v>
      </c>
      <c r="X856" s="91" t="n">
        <f aca="false">E856/50</f>
        <v>0.200593057735915</v>
      </c>
      <c r="Y856" s="0" t="n">
        <v>0.76</v>
      </c>
      <c r="Z856" s="86" t="n">
        <v>6.2</v>
      </c>
      <c r="AA856" s="0" t="n">
        <v>43</v>
      </c>
      <c r="AB856" s="0" t="n">
        <v>18</v>
      </c>
    </row>
    <row r="857" customFormat="false" ht="15" hidden="false" customHeight="false" outlineLevel="0" collapsed="false">
      <c r="A857" s="14" t="n">
        <v>855</v>
      </c>
      <c r="B857" s="86" t="n">
        <v>13.4615384615385</v>
      </c>
      <c r="D857" s="0" t="n">
        <v>7</v>
      </c>
      <c r="E857" s="91" t="n">
        <v>1.34778155156612</v>
      </c>
      <c r="F857" s="0" t="n">
        <v>80383</v>
      </c>
      <c r="H857" s="0" t="n">
        <v>0.5</v>
      </c>
      <c r="I857" s="0" t="n">
        <v>43794</v>
      </c>
      <c r="J857" s="95" t="n">
        <f aca="false">(F857+E857*$G$3)*(H857) / I857</f>
        <v>0.923894969866037</v>
      </c>
      <c r="K857" s="0" t="n">
        <f aca="false">E857/I857*1000</f>
        <v>0.0307754841203389</v>
      </c>
      <c r="L857" s="86" t="n">
        <v>1160.08808230505</v>
      </c>
      <c r="M857" s="86" t="n">
        <v>0.645</v>
      </c>
      <c r="N857" s="0" t="n">
        <v>481</v>
      </c>
      <c r="O857" s="87" t="n">
        <f aca="false">SUM($L857:$N857)</f>
        <v>1641.73308230505</v>
      </c>
      <c r="P857" s="62" t="n">
        <v>124</v>
      </c>
      <c r="Q857" s="0" t="n">
        <f aca="false">P857*120</f>
        <v>14880</v>
      </c>
      <c r="R857" s="0" t="n">
        <v>20</v>
      </c>
      <c r="S857" s="0" t="n">
        <v>192</v>
      </c>
      <c r="T857" s="87" t="n">
        <f aca="false">((3.5 * R857 + 2.4 * S857 - 7) * 10)/1000</f>
        <v>5.238</v>
      </c>
      <c r="V857" s="0" t="n">
        <f aca="false">W857/8</f>
        <v>0.6625</v>
      </c>
      <c r="W857" s="0" t="n">
        <v>5.3</v>
      </c>
      <c r="X857" s="91" t="n">
        <f aca="false">E857/50</f>
        <v>0.0269556310313224</v>
      </c>
      <c r="Y857" s="0" t="n">
        <v>0.588</v>
      </c>
      <c r="Z857" s="86" t="n">
        <v>13.4615384615385</v>
      </c>
      <c r="AA857" s="0" t="n">
        <v>65</v>
      </c>
      <c r="AB857" s="0" t="n">
        <v>21</v>
      </c>
    </row>
    <row r="858" customFormat="false" ht="15" hidden="false" customHeight="false" outlineLevel="0" collapsed="false">
      <c r="A858" s="14" t="n">
        <v>856</v>
      </c>
      <c r="B858" s="86" t="n">
        <v>18.9333333333333</v>
      </c>
      <c r="D858" s="0" t="n">
        <v>57</v>
      </c>
      <c r="E858" s="91" t="n">
        <v>10.4203229203229</v>
      </c>
      <c r="F858" s="0" t="n">
        <v>84085</v>
      </c>
      <c r="H858" s="0" t="n">
        <v>0.8</v>
      </c>
      <c r="I858" s="0" t="n">
        <v>40896</v>
      </c>
      <c r="J858" s="95" t="n">
        <f aca="false">(F858+E858*$G$3)*(H858) / I858</f>
        <v>1.72639141565198</v>
      </c>
      <c r="K858" s="0" t="n">
        <f aca="false">E858/I858*1000</f>
        <v>0.25480054089209</v>
      </c>
      <c r="L858" s="86" t="n">
        <v>275.831400731698</v>
      </c>
      <c r="M858" s="86" t="n">
        <v>0.645</v>
      </c>
      <c r="N858" s="0" t="n">
        <v>70</v>
      </c>
      <c r="O858" s="87" t="n">
        <f aca="false">SUM($L858:$N858)</f>
        <v>346.476400731698</v>
      </c>
      <c r="P858" s="62" t="n">
        <v>117</v>
      </c>
      <c r="Q858" s="0" t="n">
        <f aca="false">P858*120</f>
        <v>14040</v>
      </c>
      <c r="R858" s="0" t="n">
        <v>20</v>
      </c>
      <c r="S858" s="0" t="n">
        <v>190</v>
      </c>
      <c r="T858" s="87" t="n">
        <f aca="false">((3.5 * R858 + 2.4 * S858 - 7) * 10)/1000</f>
        <v>5.19</v>
      </c>
      <c r="V858" s="0" t="n">
        <f aca="false">W858/8</f>
        <v>0.6375</v>
      </c>
      <c r="W858" s="0" t="n">
        <v>5.1</v>
      </c>
      <c r="X858" s="91" t="n">
        <f aca="false">E858/50</f>
        <v>0.208406458406458</v>
      </c>
      <c r="Y858" s="0" t="n">
        <v>0.588</v>
      </c>
      <c r="Z858" s="86" t="n">
        <v>18.9333333333333</v>
      </c>
      <c r="AA858" s="0" t="n">
        <v>49</v>
      </c>
      <c r="AB858" s="0" t="n">
        <v>16</v>
      </c>
    </row>
    <row r="859" customFormat="false" ht="15" hidden="false" customHeight="false" outlineLevel="0" collapsed="false">
      <c r="A859" s="14" t="n">
        <v>857</v>
      </c>
      <c r="B859" s="86" t="n">
        <v>5</v>
      </c>
      <c r="D859" s="0" t="n">
        <v>15</v>
      </c>
      <c r="E859" s="91" t="n">
        <v>27.0465200144248</v>
      </c>
      <c r="F859" s="0" t="n">
        <v>77575</v>
      </c>
      <c r="H859" s="0" t="n">
        <v>0.8</v>
      </c>
      <c r="I859" s="0" t="n">
        <v>41221</v>
      </c>
      <c r="J859" s="95" t="n">
        <f aca="false">(F859+E859*$G$3)*(H859) / I859</f>
        <v>1.71550632941015</v>
      </c>
      <c r="K859" s="0" t="n">
        <f aca="false">E859/I859*1000</f>
        <v>0.656134494903685</v>
      </c>
      <c r="L859" s="86" t="n">
        <v>810.287736245275</v>
      </c>
      <c r="M859" s="86" t="n">
        <v>0.645</v>
      </c>
      <c r="N859" s="0" t="n">
        <v>1893</v>
      </c>
      <c r="O859" s="87" t="n">
        <f aca="false">SUM($L859:$N859)</f>
        <v>2703.93273624528</v>
      </c>
      <c r="P859" s="62" t="n">
        <v>124</v>
      </c>
      <c r="Q859" s="0" t="n">
        <f aca="false">P859*120</f>
        <v>14880</v>
      </c>
      <c r="R859" s="0" t="n">
        <v>16</v>
      </c>
      <c r="S859" s="0" t="n">
        <v>188</v>
      </c>
      <c r="T859" s="87" t="n">
        <f aca="false">((3.5 * R859 + 2.4 * S859 - 7) * 10)/1000</f>
        <v>5.002</v>
      </c>
      <c r="V859" s="0" t="n">
        <f aca="false">W859/8</f>
        <v>0.5875</v>
      </c>
      <c r="W859" s="0" t="n">
        <v>4.7</v>
      </c>
      <c r="X859" s="91" t="n">
        <f aca="false">E859/50</f>
        <v>0.540930400288496</v>
      </c>
      <c r="Y859" s="0" t="n">
        <v>0.91</v>
      </c>
      <c r="Z859" s="86" t="n">
        <v>5</v>
      </c>
      <c r="AA859" s="0" t="n">
        <v>46</v>
      </c>
      <c r="AB859" s="0" t="n">
        <v>17</v>
      </c>
    </row>
    <row r="860" customFormat="false" ht="15" hidden="false" customHeight="false" outlineLevel="0" collapsed="false">
      <c r="A860" s="14" t="n">
        <v>858</v>
      </c>
      <c r="B860" s="86" t="n">
        <v>8.81481481481481</v>
      </c>
      <c r="D860" s="0" t="n">
        <v>53</v>
      </c>
      <c r="E860" s="91" t="n">
        <v>25.3514524468935</v>
      </c>
      <c r="F860" s="0" t="n">
        <v>81137</v>
      </c>
      <c r="H860" s="0" t="n">
        <v>0.7</v>
      </c>
      <c r="I860" s="0" t="n">
        <v>56252</v>
      </c>
      <c r="J860" s="95" t="n">
        <f aca="false">(F860+E860*$G$3)*(H860) / I860</f>
        <v>1.135858399437</v>
      </c>
      <c r="K860" s="0" t="n">
        <f aca="false">E860/I860*1000</f>
        <v>0.450676463892724</v>
      </c>
      <c r="L860" s="86" t="n">
        <v>221.024492780857</v>
      </c>
      <c r="M860" s="86" t="n">
        <v>0.645</v>
      </c>
      <c r="N860" s="0" t="n">
        <v>53</v>
      </c>
      <c r="O860" s="87" t="n">
        <f aca="false">SUM($L860:$N860)</f>
        <v>274.669492780857</v>
      </c>
      <c r="P860" s="62" t="n">
        <v>122</v>
      </c>
      <c r="Q860" s="0" t="n">
        <f aca="false">P860*120</f>
        <v>14640</v>
      </c>
      <c r="R860" s="0" t="n">
        <v>22</v>
      </c>
      <c r="S860" s="0" t="n">
        <v>180</v>
      </c>
      <c r="T860" s="87" t="n">
        <f aca="false">((3.5 * R860 + 2.4 * S860 - 7) * 10)/1000</f>
        <v>5.02</v>
      </c>
      <c r="V860" s="0" t="n">
        <f aca="false">W860/8</f>
        <v>0.5375</v>
      </c>
      <c r="W860" s="0" t="n">
        <v>4.3</v>
      </c>
      <c r="X860" s="91" t="n">
        <f aca="false">E860/50</f>
        <v>0.50702904893787</v>
      </c>
      <c r="Y860" s="0" t="n">
        <v>0.819</v>
      </c>
      <c r="Z860" s="86" t="n">
        <v>8.81481481481481</v>
      </c>
      <c r="AA860" s="0" t="n">
        <v>47</v>
      </c>
      <c r="AB860" s="0" t="n">
        <v>21</v>
      </c>
    </row>
    <row r="861" customFormat="false" ht="15" hidden="false" customHeight="false" outlineLevel="0" collapsed="false">
      <c r="A861" s="14" t="n">
        <v>859</v>
      </c>
      <c r="B861" s="86" t="n">
        <v>6.125</v>
      </c>
      <c r="D861" s="0" t="n">
        <v>62</v>
      </c>
      <c r="E861" s="91" t="n">
        <v>49.6794871794872</v>
      </c>
      <c r="F861" s="0" t="n">
        <v>78471</v>
      </c>
      <c r="H861" s="0" t="n">
        <v>0.7</v>
      </c>
      <c r="I861" s="0" t="n">
        <v>43580</v>
      </c>
      <c r="J861" s="95" t="n">
        <f aca="false">(F861+E861*$G$3)*(H861) / I861</f>
        <v>1.57962268036385</v>
      </c>
      <c r="K861" s="0" t="n">
        <f aca="false">E861/I861*1000</f>
        <v>1.139960697097</v>
      </c>
      <c r="L861" s="86" t="n">
        <v>216.968138372838</v>
      </c>
      <c r="M861" s="86" t="n">
        <v>0.645</v>
      </c>
      <c r="N861" s="0" t="n">
        <v>297</v>
      </c>
      <c r="O861" s="87" t="n">
        <f aca="false">SUM($L861:$N861)</f>
        <v>514.613138372838</v>
      </c>
      <c r="P861" s="62" t="n">
        <v>110</v>
      </c>
      <c r="Q861" s="0" t="n">
        <f aca="false">P861*120</f>
        <v>13200</v>
      </c>
      <c r="R861" s="0" t="n">
        <v>20</v>
      </c>
      <c r="S861" s="0" t="n">
        <v>192</v>
      </c>
      <c r="T861" s="87" t="n">
        <f aca="false">((3.5 * R861 + 2.4 * S861 - 7) * 10)/1000</f>
        <v>5.238</v>
      </c>
      <c r="V861" s="0" t="n">
        <f aca="false">W861/8</f>
        <v>0.8625</v>
      </c>
      <c r="W861" s="0" t="n">
        <v>6.9</v>
      </c>
      <c r="X861" s="91" t="n">
        <f aca="false">E861/50</f>
        <v>0.993589743589743</v>
      </c>
      <c r="Y861" s="0" t="n">
        <v>0.54</v>
      </c>
      <c r="Z861" s="86" t="n">
        <v>6.125</v>
      </c>
      <c r="AA861" s="0" t="n">
        <v>65</v>
      </c>
      <c r="AB861" s="0" t="n">
        <v>22</v>
      </c>
    </row>
    <row r="862" customFormat="false" ht="15" hidden="false" customHeight="false" outlineLevel="0" collapsed="false">
      <c r="A862" s="14" t="n">
        <v>860</v>
      </c>
      <c r="B862" s="86" t="n">
        <v>6.13333333333334</v>
      </c>
      <c r="D862" s="0" t="n">
        <v>24</v>
      </c>
      <c r="E862" s="91" t="n">
        <v>19.3904921953269</v>
      </c>
      <c r="F862" s="0" t="n">
        <v>84799</v>
      </c>
      <c r="H862" s="0" t="n">
        <v>0.8</v>
      </c>
      <c r="I862" s="0" t="n">
        <v>58138</v>
      </c>
      <c r="J862" s="95" t="n">
        <f aca="false">(F862+E862*$G$3)*(H862) / I862</f>
        <v>1.27359313190176</v>
      </c>
      <c r="K862" s="0" t="n">
        <f aca="false">E862/I862*1000</f>
        <v>0.333525270826772</v>
      </c>
      <c r="L862" s="86" t="n">
        <v>475.50402682241</v>
      </c>
      <c r="M862" s="86" t="n">
        <v>0.645</v>
      </c>
      <c r="N862" s="0" t="n">
        <v>332</v>
      </c>
      <c r="O862" s="87" t="n">
        <f aca="false">SUM($L862:$N862)</f>
        <v>808.14902682241</v>
      </c>
      <c r="P862" s="62" t="n">
        <v>114</v>
      </c>
      <c r="Q862" s="0" t="n">
        <f aca="false">P862*120</f>
        <v>13680</v>
      </c>
      <c r="R862" s="0" t="n">
        <v>22</v>
      </c>
      <c r="S862" s="0" t="n">
        <v>175</v>
      </c>
      <c r="T862" s="87" t="n">
        <f aca="false">((3.5 * R862 + 2.4 * S862 - 7) * 10)/1000</f>
        <v>4.9</v>
      </c>
      <c r="V862" s="0" t="n">
        <f aca="false">W862/8</f>
        <v>0.9625</v>
      </c>
      <c r="W862" s="0" t="n">
        <v>7.7</v>
      </c>
      <c r="X862" s="91" t="n">
        <f aca="false">E862/50</f>
        <v>0.387809843906538</v>
      </c>
      <c r="Y862" s="0" t="n">
        <v>1.024</v>
      </c>
      <c r="Z862" s="86" t="n">
        <v>6.13333333333334</v>
      </c>
      <c r="AA862" s="0" t="n">
        <v>51</v>
      </c>
      <c r="AB862" s="0" t="n">
        <v>23</v>
      </c>
    </row>
    <row r="863" customFormat="false" ht="15" hidden="false" customHeight="false" outlineLevel="0" collapsed="false">
      <c r="A863" s="14" t="n">
        <v>861</v>
      </c>
      <c r="B863" s="86" t="n">
        <v>2.16666666666667</v>
      </c>
      <c r="D863" s="0" t="n">
        <v>22</v>
      </c>
      <c r="E863" s="91" t="n">
        <v>26.0527686987826</v>
      </c>
      <c r="F863" s="0" t="n">
        <v>76758</v>
      </c>
      <c r="H863" s="0" t="n">
        <v>0.5</v>
      </c>
      <c r="I863" s="0" t="n">
        <v>42256</v>
      </c>
      <c r="J863" s="95" t="n">
        <f aca="false">(F863+E863*$G$3)*(H863) / I863</f>
        <v>1.03155892038424</v>
      </c>
      <c r="K863" s="0" t="n">
        <f aca="false">E863/I863*1000</f>
        <v>0.616546021837908</v>
      </c>
      <c r="L863" s="86" t="n">
        <v>229.191749351772</v>
      </c>
      <c r="M863" s="86" t="n">
        <v>0.645</v>
      </c>
      <c r="N863" s="0" t="n">
        <v>1893</v>
      </c>
      <c r="O863" s="87" t="n">
        <f aca="false">SUM($L863:$N863)</f>
        <v>2122.83674935177</v>
      </c>
      <c r="P863" s="62" t="n">
        <v>118</v>
      </c>
      <c r="Q863" s="0" t="n">
        <f aca="false">P863*120</f>
        <v>14160</v>
      </c>
      <c r="R863" s="0" t="n">
        <v>19</v>
      </c>
      <c r="S863" s="0" t="n">
        <v>190</v>
      </c>
      <c r="T863" s="87" t="n">
        <f aca="false">((3.5 * R863 + 2.4 * S863 - 7) * 10)/1000</f>
        <v>5.155</v>
      </c>
      <c r="V863" s="0" t="n">
        <f aca="false">W863/8</f>
        <v>0.725</v>
      </c>
      <c r="W863" s="0" t="n">
        <v>5.8</v>
      </c>
      <c r="X863" s="91" t="n">
        <f aca="false">E863/50</f>
        <v>0.521055373975652</v>
      </c>
      <c r="Y863" s="0" t="n">
        <v>0.392</v>
      </c>
      <c r="Z863" s="86" t="n">
        <v>2.16666666666667</v>
      </c>
      <c r="AA863" s="0" t="n">
        <v>61</v>
      </c>
      <c r="AB863" s="0" t="n">
        <v>22</v>
      </c>
    </row>
    <row r="864" customFormat="false" ht="15" hidden="false" customHeight="false" outlineLevel="0" collapsed="false">
      <c r="A864" s="14" t="n">
        <v>862</v>
      </c>
      <c r="B864" s="86" t="n">
        <v>17.7391304347826</v>
      </c>
      <c r="D864" s="0" t="n">
        <v>14</v>
      </c>
      <c r="E864" s="91" t="n">
        <v>3.34168755221387</v>
      </c>
      <c r="F864" s="0" t="n">
        <v>82557</v>
      </c>
      <c r="H864" s="0" t="n">
        <v>0.8</v>
      </c>
      <c r="I864" s="0" t="n">
        <v>60982</v>
      </c>
      <c r="J864" s="95" t="n">
        <f aca="false">(F864+E864*$G$3)*(H864) / I864</f>
        <v>1.10056967657191</v>
      </c>
      <c r="K864" s="0" t="n">
        <f aca="false">E864/I864*1000</f>
        <v>0.0547979330329256</v>
      </c>
      <c r="L864" s="86" t="n">
        <v>165.086140091146</v>
      </c>
      <c r="M864" s="86" t="n">
        <v>0.645</v>
      </c>
      <c r="N864" s="0" t="n">
        <v>1893</v>
      </c>
      <c r="O864" s="87" t="n">
        <f aca="false">SUM($L864:$N864)</f>
        <v>2058.73114009115</v>
      </c>
      <c r="P864" s="62" t="n">
        <v>111</v>
      </c>
      <c r="Q864" s="0" t="n">
        <f aca="false">P864*120</f>
        <v>13320</v>
      </c>
      <c r="R864" s="0" t="n">
        <v>22</v>
      </c>
      <c r="S864" s="0" t="n">
        <v>196</v>
      </c>
      <c r="T864" s="87" t="n">
        <f aca="false">((3.5 * R864 + 2.4 * S864 - 7) * 10)/1000</f>
        <v>5.404</v>
      </c>
      <c r="V864" s="0" t="n">
        <f aca="false">W864/8</f>
        <v>0.6625</v>
      </c>
      <c r="W864" s="0" t="n">
        <v>5.3</v>
      </c>
      <c r="X864" s="91" t="n">
        <f aca="false">E864/50</f>
        <v>0.0668337510442774</v>
      </c>
      <c r="Y864" s="0" t="n">
        <v>0.69</v>
      </c>
      <c r="Z864" s="86" t="n">
        <v>17.7391304347826</v>
      </c>
      <c r="AA864" s="0" t="n">
        <v>54</v>
      </c>
      <c r="AB864" s="0" t="n">
        <v>20</v>
      </c>
    </row>
    <row r="865" customFormat="false" ht="15" hidden="false" customHeight="false" outlineLevel="0" collapsed="false">
      <c r="A865" s="14" t="n">
        <v>863</v>
      </c>
      <c r="B865" s="86" t="n">
        <v>10.8888888888889</v>
      </c>
      <c r="D865" s="0" t="n">
        <v>90</v>
      </c>
      <c r="E865" s="91" t="n">
        <v>31.9298394993401</v>
      </c>
      <c r="F865" s="0" t="n">
        <v>75674</v>
      </c>
      <c r="H865" s="0" t="n">
        <v>0.7</v>
      </c>
      <c r="I865" s="0" t="n">
        <v>42559</v>
      </c>
      <c r="J865" s="95" t="n">
        <f aca="false">(F865+E865*$G$3)*(H865) / I865</f>
        <v>1.45473707229529</v>
      </c>
      <c r="K865" s="0" t="n">
        <f aca="false">E865/I865*1000</f>
        <v>0.750248819270662</v>
      </c>
      <c r="L865" s="86" t="n">
        <v>850.008225599143</v>
      </c>
      <c r="M865" s="86" t="n">
        <v>0.645</v>
      </c>
      <c r="N865" s="0" t="n">
        <v>1893</v>
      </c>
      <c r="O865" s="87" t="n">
        <f aca="false">SUM($L865:$N865)</f>
        <v>2743.65322559914</v>
      </c>
      <c r="P865" s="62" t="n">
        <v>115</v>
      </c>
      <c r="Q865" s="0" t="n">
        <f aca="false">P865*120</f>
        <v>13800</v>
      </c>
      <c r="R865" s="0" t="n">
        <v>16</v>
      </c>
      <c r="S865" s="0" t="n">
        <v>164</v>
      </c>
      <c r="T865" s="87" t="n">
        <f aca="false">((3.5 * R865 + 2.4 * S865 - 7) * 10)/1000</f>
        <v>4.426</v>
      </c>
      <c r="V865" s="0" t="n">
        <f aca="false">W865/8</f>
        <v>0.5875</v>
      </c>
      <c r="W865" s="0" t="n">
        <v>4.7</v>
      </c>
      <c r="X865" s="91" t="n">
        <f aca="false">E865/50</f>
        <v>0.638596789986803</v>
      </c>
      <c r="Y865" s="0" t="n">
        <v>0.804</v>
      </c>
      <c r="Z865" s="86" t="n">
        <v>10.8888888888889</v>
      </c>
      <c r="AA865" s="0" t="n">
        <v>64</v>
      </c>
      <c r="AB865" s="0" t="n">
        <v>16</v>
      </c>
    </row>
    <row r="866" customFormat="false" ht="15" hidden="false" customHeight="false" outlineLevel="0" collapsed="false">
      <c r="A866" s="14" t="n">
        <v>864</v>
      </c>
      <c r="B866" s="86" t="n">
        <v>7.83333333333334</v>
      </c>
      <c r="D866" s="0" t="n">
        <v>-8</v>
      </c>
      <c r="E866" s="91" t="n">
        <v>-2.02612690645879</v>
      </c>
      <c r="F866" s="0" t="n">
        <v>80908</v>
      </c>
      <c r="H866" s="0" t="n">
        <v>0.5</v>
      </c>
      <c r="I866" s="0" t="n">
        <v>53379</v>
      </c>
      <c r="J866" s="95" t="n">
        <f aca="false">(F866+E866*$G$3)*(H866) / I866</f>
        <v>0.750272103612062</v>
      </c>
      <c r="K866" s="0" t="n">
        <f aca="false">E866/I866*1000</f>
        <v>-0.0379573784907695</v>
      </c>
      <c r="L866" s="86" t="n">
        <v>470.310632500137</v>
      </c>
      <c r="M866" s="86" t="n">
        <v>0.645</v>
      </c>
      <c r="N866" s="0" t="n">
        <v>479</v>
      </c>
      <c r="O866" s="87" t="n">
        <f aca="false">SUM($L866:$N866)</f>
        <v>949.955632500137</v>
      </c>
      <c r="P866" s="62" t="n">
        <v>114</v>
      </c>
      <c r="Q866" s="0" t="n">
        <f aca="false">P866*120</f>
        <v>13680</v>
      </c>
      <c r="R866" s="0" t="n">
        <v>19</v>
      </c>
      <c r="S866" s="0" t="n">
        <v>189</v>
      </c>
      <c r="T866" s="87" t="n">
        <f aca="false">((3.5 * R866 + 2.4 * S866 - 7) * 10)/1000</f>
        <v>5.131</v>
      </c>
      <c r="V866" s="0" t="n">
        <f aca="false">W866/8</f>
        <v>0.675</v>
      </c>
      <c r="W866" s="0" t="n">
        <v>5.4</v>
      </c>
      <c r="X866" s="91" t="n">
        <f aca="false">E866/50</f>
        <v>-0.0405225381291757</v>
      </c>
      <c r="Y866" s="0" t="n">
        <v>0.671</v>
      </c>
      <c r="Z866" s="86" t="n">
        <v>7.83333333333334</v>
      </c>
      <c r="AA866" s="0" t="n">
        <v>65</v>
      </c>
      <c r="AB866" s="0" t="n">
        <v>20</v>
      </c>
    </row>
    <row r="867" customFormat="false" ht="15" hidden="false" customHeight="false" outlineLevel="0" collapsed="false">
      <c r="A867" s="14" t="n">
        <v>865</v>
      </c>
      <c r="B867" s="86" t="n">
        <v>2.90909090909091</v>
      </c>
      <c r="D867" s="0" t="n">
        <v>29</v>
      </c>
      <c r="E867" s="91" t="n">
        <v>89.550395256917</v>
      </c>
      <c r="F867" s="0" t="n">
        <v>80870</v>
      </c>
      <c r="H867" s="0" t="n">
        <v>0.8</v>
      </c>
      <c r="I867" s="0" t="n">
        <v>57255</v>
      </c>
      <c r="J867" s="95" t="n">
        <f aca="false">(F867+E867*$G$3)*(H867) / I867</f>
        <v>1.63046243091806</v>
      </c>
      <c r="K867" s="0" t="n">
        <f aca="false">E867/I867*1000</f>
        <v>1.56406244444882</v>
      </c>
      <c r="L867" s="86" t="n">
        <v>1199.46724653979</v>
      </c>
      <c r="M867" s="86" t="n">
        <v>0.645</v>
      </c>
      <c r="N867" s="0" t="n">
        <v>1893</v>
      </c>
      <c r="O867" s="87" t="n">
        <f aca="false">SUM($L867:$N867)</f>
        <v>3093.11224653979</v>
      </c>
      <c r="P867" s="62" t="n">
        <v>116</v>
      </c>
      <c r="Q867" s="0" t="n">
        <f aca="false">P867*120</f>
        <v>13920</v>
      </c>
      <c r="R867" s="0" t="n">
        <v>21</v>
      </c>
      <c r="S867" s="0" t="n">
        <v>169</v>
      </c>
      <c r="T867" s="87" t="n">
        <f aca="false">((3.5 * R867 + 2.4 * S867 - 7) * 10)/1000</f>
        <v>4.721</v>
      </c>
      <c r="V867" s="0" t="n">
        <f aca="false">W867/8</f>
        <v>0.9125</v>
      </c>
      <c r="W867" s="0" t="n">
        <v>7.3</v>
      </c>
      <c r="X867" s="91" t="n">
        <f aca="false">E867/50</f>
        <v>1.79100790513834</v>
      </c>
      <c r="Y867" s="0" t="n">
        <v>0.432</v>
      </c>
      <c r="Z867" s="86" t="n">
        <v>2.90909090909091</v>
      </c>
      <c r="AA867" s="0" t="n">
        <v>51</v>
      </c>
      <c r="AB867" s="0" t="n">
        <v>22</v>
      </c>
    </row>
    <row r="868" customFormat="false" ht="15" hidden="false" customHeight="false" outlineLevel="0" collapsed="false">
      <c r="A868" s="14" t="n">
        <v>866</v>
      </c>
      <c r="B868" s="86" t="n">
        <v>2.29166666666667</v>
      </c>
      <c r="D868" s="0" t="n">
        <v>74</v>
      </c>
      <c r="E868" s="91" t="n">
        <v>262.970859985785</v>
      </c>
      <c r="F868" s="0" t="n">
        <v>82152</v>
      </c>
      <c r="H868" s="0" t="n">
        <v>0.5</v>
      </c>
      <c r="I868" s="0" t="n">
        <v>42641</v>
      </c>
      <c r="J868" s="95" t="n">
        <f aca="false">(F868+E868*$G$3)*(H868) / I868</f>
        <v>2.19671611822324</v>
      </c>
      <c r="K868" s="0" t="n">
        <f aca="false">E868/I868*1000</f>
        <v>6.16708942064645</v>
      </c>
      <c r="L868" s="86" t="n">
        <v>140.720126260447</v>
      </c>
      <c r="M868" s="86" t="n">
        <v>0.645</v>
      </c>
      <c r="N868" s="0" t="n">
        <v>239</v>
      </c>
      <c r="O868" s="87" t="n">
        <f aca="false">SUM($L868:$N868)</f>
        <v>380.365126260447</v>
      </c>
      <c r="P868" s="62" t="n">
        <v>120</v>
      </c>
      <c r="Q868" s="0" t="n">
        <f aca="false">P868*120</f>
        <v>14400</v>
      </c>
      <c r="R868" s="0" t="n">
        <v>17</v>
      </c>
      <c r="S868" s="0" t="n">
        <v>176</v>
      </c>
      <c r="T868" s="87" t="n">
        <f aca="false">((3.5 * R868 + 2.4 * S868 - 7) * 10)/1000</f>
        <v>4.749</v>
      </c>
      <c r="V868" s="0" t="n">
        <f aca="false">W868/8</f>
        <v>0.4375</v>
      </c>
      <c r="W868" s="0" t="n">
        <v>3.5</v>
      </c>
      <c r="X868" s="91" t="n">
        <f aca="false">E868/50</f>
        <v>5.2594171997157</v>
      </c>
      <c r="Y868" s="0" t="n">
        <v>0.765</v>
      </c>
      <c r="Z868" s="86" t="n">
        <v>2.29166666666667</v>
      </c>
      <c r="AA868" s="0" t="n">
        <v>51</v>
      </c>
      <c r="AB868" s="0" t="n">
        <v>21</v>
      </c>
    </row>
    <row r="869" customFormat="false" ht="15" hidden="false" customHeight="false" outlineLevel="0" collapsed="false">
      <c r="A869" s="14" t="n">
        <v>867</v>
      </c>
      <c r="B869" s="86" t="n">
        <v>2.22222222222222</v>
      </c>
      <c r="D869" s="0" t="n">
        <v>60</v>
      </c>
      <c r="E869" s="91" t="n">
        <v>193.698347107438</v>
      </c>
      <c r="F869" s="0" t="n">
        <v>82997</v>
      </c>
      <c r="H869" s="0" t="n">
        <v>0.6</v>
      </c>
      <c r="I869" s="0" t="n">
        <v>50932</v>
      </c>
      <c r="J869" s="95" t="n">
        <f aca="false">(F869+E869*$G$3)*(H869) / I869</f>
        <v>1.89047756431684</v>
      </c>
      <c r="K869" s="0" t="n">
        <f aca="false">E869/I869*1000</f>
        <v>3.8030775761297</v>
      </c>
      <c r="L869" s="86" t="n">
        <v>2576.80063981043</v>
      </c>
      <c r="M869" s="86" t="n">
        <v>0.645</v>
      </c>
      <c r="N869" s="0" t="n">
        <v>59</v>
      </c>
      <c r="O869" s="87" t="n">
        <f aca="false">SUM($L869:$N869)</f>
        <v>2636.44563981043</v>
      </c>
      <c r="P869" s="62" t="n">
        <v>116</v>
      </c>
      <c r="Q869" s="0" t="n">
        <f aca="false">P869*120</f>
        <v>13920</v>
      </c>
      <c r="R869" s="0" t="n">
        <v>20</v>
      </c>
      <c r="S869" s="0" t="n">
        <v>179</v>
      </c>
      <c r="T869" s="87" t="n">
        <f aca="false">((3.5 * R869 + 2.4 * S869 - 7) * 10)/1000</f>
        <v>4.926</v>
      </c>
      <c r="V869" s="0" t="n">
        <f aca="false">W869/8</f>
        <v>0.9375</v>
      </c>
      <c r="W869" s="0" t="n">
        <v>7.5</v>
      </c>
      <c r="X869" s="91" t="n">
        <f aca="false">E869/50</f>
        <v>3.87396694214876</v>
      </c>
      <c r="Y869" s="0" t="n">
        <v>0.648</v>
      </c>
      <c r="Z869" s="86" t="n">
        <v>2.22222222222222</v>
      </c>
      <c r="AA869" s="0" t="n">
        <v>42</v>
      </c>
      <c r="AB869" s="0" t="n">
        <v>24</v>
      </c>
    </row>
    <row r="870" customFormat="false" ht="15" hidden="false" customHeight="false" outlineLevel="0" collapsed="false">
      <c r="A870" s="14" t="n">
        <v>868</v>
      </c>
      <c r="B870" s="86" t="n">
        <v>2.88888888888889</v>
      </c>
      <c r="D870" s="0" t="n">
        <v>68</v>
      </c>
      <c r="E870" s="91" t="n">
        <v>205.128205128205</v>
      </c>
      <c r="F870" s="0" t="n">
        <v>83130</v>
      </c>
      <c r="H870" s="0" t="n">
        <v>0.6</v>
      </c>
      <c r="I870" s="0" t="n">
        <v>43102</v>
      </c>
      <c r="J870" s="95" t="n">
        <f aca="false">(F870+E870*$G$3)*(H870) / I870</f>
        <v>2.29940070601757</v>
      </c>
      <c r="K870" s="0" t="n">
        <f aca="false">E870/I870*1000</f>
        <v>4.75913426588569</v>
      </c>
      <c r="L870" s="86" t="n">
        <v>283.721918201747</v>
      </c>
      <c r="M870" s="86" t="n">
        <v>0.645</v>
      </c>
      <c r="N870" s="0" t="n">
        <v>342</v>
      </c>
      <c r="O870" s="87" t="n">
        <f aca="false">SUM($L870:$N870)</f>
        <v>626.366918201747</v>
      </c>
      <c r="P870" s="62" t="n">
        <v>111</v>
      </c>
      <c r="Q870" s="0" t="n">
        <f aca="false">P870*120</f>
        <v>13320</v>
      </c>
      <c r="R870" s="0" t="n">
        <v>22</v>
      </c>
      <c r="S870" s="0" t="n">
        <v>188</v>
      </c>
      <c r="T870" s="87" t="n">
        <f aca="false">((3.5 * R870 + 2.4 * S870 - 7) * 10)/1000</f>
        <v>5.212</v>
      </c>
      <c r="V870" s="0" t="n">
        <f aca="false">W870/8</f>
        <v>0.7875</v>
      </c>
      <c r="W870" s="0" t="n">
        <v>6.3</v>
      </c>
      <c r="X870" s="91" t="n">
        <f aca="false">E870/50</f>
        <v>4.1025641025641</v>
      </c>
      <c r="Y870" s="0" t="n">
        <v>0.91</v>
      </c>
      <c r="Z870" s="86" t="n">
        <v>2.88888888888889</v>
      </c>
      <c r="AA870" s="0" t="n">
        <v>56</v>
      </c>
      <c r="AB870" s="0" t="n">
        <v>21</v>
      </c>
    </row>
    <row r="871" customFormat="false" ht="15" hidden="false" customHeight="false" outlineLevel="0" collapsed="false">
      <c r="A871" s="14" t="n">
        <v>869</v>
      </c>
      <c r="B871" s="86" t="n">
        <v>8.14814814814815</v>
      </c>
      <c r="D871" s="0" t="n">
        <v>40</v>
      </c>
      <c r="E871" s="91" t="n">
        <v>11.127183709803</v>
      </c>
      <c r="F871" s="0" t="n">
        <v>75889</v>
      </c>
      <c r="H871" s="0" t="n">
        <v>0.5</v>
      </c>
      <c r="I871" s="0" t="n">
        <v>46231</v>
      </c>
      <c r="J871" s="95" t="n">
        <f aca="false">(F871+E871*$G$3)*(H871) / I871</f>
        <v>0.868896124720655</v>
      </c>
      <c r="K871" s="0" t="n">
        <f aca="false">E871/I871*1000</f>
        <v>0.240686632558306</v>
      </c>
      <c r="L871" s="86" t="n">
        <v>261.269098845599</v>
      </c>
      <c r="M871" s="86" t="n">
        <v>0.645</v>
      </c>
      <c r="N871" s="0" t="n">
        <v>356</v>
      </c>
      <c r="O871" s="87" t="n">
        <f aca="false">SUM($L871:$N871)</f>
        <v>617.914098845599</v>
      </c>
      <c r="P871" s="62" t="n">
        <v>123</v>
      </c>
      <c r="Q871" s="0" t="n">
        <f aca="false">P871*120</f>
        <v>14760</v>
      </c>
      <c r="R871" s="0" t="n">
        <v>16</v>
      </c>
      <c r="S871" s="0" t="n">
        <v>170</v>
      </c>
      <c r="T871" s="87" t="n">
        <f aca="false">((3.5 * R871 + 2.4 * S871 - 7) * 10)/1000</f>
        <v>4.57</v>
      </c>
      <c r="V871" s="0" t="n">
        <f aca="false">W871/8</f>
        <v>0.6125</v>
      </c>
      <c r="W871" s="0" t="n">
        <v>4.9</v>
      </c>
      <c r="X871" s="91" t="n">
        <f aca="false">E871/50</f>
        <v>0.222543674196061</v>
      </c>
      <c r="Y871" s="0" t="n">
        <v>0.315</v>
      </c>
      <c r="Z871" s="86" t="n">
        <v>8.14814814814815</v>
      </c>
      <c r="AA871" s="0" t="n">
        <v>57</v>
      </c>
      <c r="AB871" s="0" t="n">
        <v>23</v>
      </c>
    </row>
    <row r="872" customFormat="false" ht="15" hidden="false" customHeight="false" outlineLevel="0" collapsed="false">
      <c r="A872" s="14" t="n">
        <v>870</v>
      </c>
      <c r="B872" s="86" t="n">
        <v>5.52</v>
      </c>
      <c r="D872" s="0" t="n">
        <v>115</v>
      </c>
      <c r="E872" s="91" t="n">
        <v>64.5429238505747</v>
      </c>
      <c r="F872" s="0" t="n">
        <v>76859</v>
      </c>
      <c r="H872" s="0" t="n">
        <v>0.6</v>
      </c>
      <c r="I872" s="0" t="n">
        <v>56448</v>
      </c>
      <c r="J872" s="95" t="n">
        <f aca="false">(F872+E872*$G$3)*(H872) / I872</f>
        <v>1.09137084970482</v>
      </c>
      <c r="K872" s="0" t="n">
        <f aca="false">E872/I872*1000</f>
        <v>1.14340497184266</v>
      </c>
      <c r="L872" s="86" t="n">
        <v>927.036380591246</v>
      </c>
      <c r="M872" s="86" t="n">
        <v>0.645</v>
      </c>
      <c r="N872" s="0" t="n">
        <v>89</v>
      </c>
      <c r="O872" s="87" t="n">
        <f aca="false">SUM($L872:$N872)</f>
        <v>1016.68138059125</v>
      </c>
      <c r="P872" s="62" t="n">
        <v>110</v>
      </c>
      <c r="Q872" s="0" t="n">
        <f aca="false">P872*120</f>
        <v>13200</v>
      </c>
      <c r="R872" s="0" t="n">
        <v>16</v>
      </c>
      <c r="S872" s="0" t="n">
        <v>195</v>
      </c>
      <c r="T872" s="87" t="n">
        <f aca="false">((3.5 * R872 + 2.4 * S872 - 7) * 10)/1000</f>
        <v>5.17</v>
      </c>
      <c r="V872" s="0" t="n">
        <f aca="false">W872/8</f>
        <v>0.6875</v>
      </c>
      <c r="W872" s="0" t="n">
        <v>5.5</v>
      </c>
      <c r="X872" s="91" t="n">
        <f aca="false">E872/50</f>
        <v>1.29085847701149</v>
      </c>
      <c r="Y872" s="0" t="n">
        <v>0.444</v>
      </c>
      <c r="Z872" s="86" t="n">
        <v>5.52</v>
      </c>
      <c r="AA872" s="0" t="n">
        <v>50</v>
      </c>
      <c r="AB872" s="0" t="n">
        <v>16</v>
      </c>
    </row>
    <row r="873" customFormat="false" ht="15" hidden="false" customHeight="false" outlineLevel="0" collapsed="false">
      <c r="A873" s="14" t="n">
        <v>871</v>
      </c>
      <c r="B873" s="86" t="n">
        <v>1.55172413793104</v>
      </c>
      <c r="D873" s="0" t="n">
        <v>64</v>
      </c>
      <c r="E873" s="91" t="n">
        <v>241.874527588813</v>
      </c>
      <c r="F873" s="0" t="n">
        <v>82551</v>
      </c>
      <c r="H873" s="0" t="n">
        <v>0.5</v>
      </c>
      <c r="I873" s="0" t="n">
        <v>64078</v>
      </c>
      <c r="J873" s="95" t="n">
        <f aca="false">(F873+E873*$G$3)*(H873) / I873</f>
        <v>1.39908245447365</v>
      </c>
      <c r="K873" s="0" t="n">
        <f aca="false">E873/I873*1000</f>
        <v>3.77468909124525</v>
      </c>
      <c r="L873" s="86" t="n">
        <v>1008.60643154054</v>
      </c>
      <c r="M873" s="86" t="n">
        <v>0.645</v>
      </c>
      <c r="N873" s="0" t="n">
        <v>1893</v>
      </c>
      <c r="O873" s="87" t="n">
        <f aca="false">SUM($L873:$N873)</f>
        <v>2902.25143154054</v>
      </c>
      <c r="P873" s="62" t="n">
        <v>117</v>
      </c>
      <c r="Q873" s="0" t="n">
        <f aca="false">P873*120</f>
        <v>14040</v>
      </c>
      <c r="R873" s="0" t="n">
        <v>18</v>
      </c>
      <c r="S873" s="0" t="n">
        <v>160</v>
      </c>
      <c r="T873" s="87" t="n">
        <f aca="false">((3.5 * R873 + 2.4 * S873 - 7) * 10)/1000</f>
        <v>4.4</v>
      </c>
      <c r="V873" s="0" t="n">
        <f aca="false">W873/8</f>
        <v>0.875</v>
      </c>
      <c r="W873" s="0" t="n">
        <v>7</v>
      </c>
      <c r="X873" s="91" t="n">
        <f aca="false">E873/50</f>
        <v>4.83749055177626</v>
      </c>
      <c r="Y873" s="0" t="n">
        <v>0.63</v>
      </c>
      <c r="Z873" s="86" t="n">
        <v>1.55172413793104</v>
      </c>
      <c r="AA873" s="0" t="n">
        <v>49</v>
      </c>
      <c r="AB873" s="0" t="n">
        <v>23</v>
      </c>
    </row>
    <row r="874" customFormat="false" ht="15" hidden="false" customHeight="false" outlineLevel="0" collapsed="false">
      <c r="A874" s="14" t="n">
        <v>872</v>
      </c>
      <c r="B874" s="86" t="n">
        <v>5.04</v>
      </c>
      <c r="D874" s="0" t="n">
        <v>61</v>
      </c>
      <c r="E874" s="91" t="n">
        <v>55.01443001443</v>
      </c>
      <c r="F874" s="0" t="n">
        <v>83950</v>
      </c>
      <c r="H874" s="0" t="n">
        <v>0.6</v>
      </c>
      <c r="I874" s="0" t="n">
        <v>45925</v>
      </c>
      <c r="J874" s="95" t="n">
        <f aca="false">(F874+E874*$G$3)*(H874) / I874</f>
        <v>1.38428880138189</v>
      </c>
      <c r="K874" s="0" t="n">
        <f aca="false">E874/I874*1000</f>
        <v>1.19791899868111</v>
      </c>
      <c r="L874" s="86" t="n">
        <v>194.544670365233</v>
      </c>
      <c r="M874" s="86" t="n">
        <v>0.645</v>
      </c>
      <c r="N874" s="0" t="n">
        <v>79</v>
      </c>
      <c r="O874" s="87" t="n">
        <f aca="false">SUM($L874:$N874)</f>
        <v>274.189670365234</v>
      </c>
      <c r="P874" s="62" t="n">
        <v>115</v>
      </c>
      <c r="Q874" s="0" t="n">
        <f aca="false">P874*120</f>
        <v>13800</v>
      </c>
      <c r="R874" s="0" t="n">
        <v>20</v>
      </c>
      <c r="S874" s="0" t="n">
        <v>181</v>
      </c>
      <c r="T874" s="87" t="n">
        <f aca="false">((3.5 * R874 + 2.4 * S874 - 7) * 10)/1000</f>
        <v>4.974</v>
      </c>
      <c r="V874" s="0" t="n">
        <f aca="false">W874/8</f>
        <v>0.475</v>
      </c>
      <c r="W874" s="0" t="n">
        <v>3.8</v>
      </c>
      <c r="X874" s="91" t="n">
        <f aca="false">E874/50</f>
        <v>1.1002886002886</v>
      </c>
      <c r="Y874" s="0" t="n">
        <v>0.84</v>
      </c>
      <c r="Z874" s="86" t="n">
        <v>5.04</v>
      </c>
      <c r="AA874" s="0" t="n">
        <v>51</v>
      </c>
      <c r="AB874" s="0" t="n">
        <v>25</v>
      </c>
    </row>
    <row r="875" customFormat="false" ht="15" hidden="false" customHeight="false" outlineLevel="0" collapsed="false">
      <c r="A875" s="14" t="n">
        <v>873</v>
      </c>
      <c r="B875" s="86" t="n">
        <v>15</v>
      </c>
      <c r="D875" s="0" t="n">
        <v>56</v>
      </c>
      <c r="E875" s="91" t="n">
        <v>10.4706559865976</v>
      </c>
      <c r="F875" s="0" t="n">
        <v>81755</v>
      </c>
      <c r="H875" s="0" t="n">
        <v>0.5</v>
      </c>
      <c r="I875" s="0" t="n">
        <v>58807</v>
      </c>
      <c r="J875" s="95" t="n">
        <f aca="false">(F875+E875*$G$3)*(H875) / I875</f>
        <v>0.730723063535285</v>
      </c>
      <c r="K875" s="0" t="n">
        <f aca="false">E875/I875*1000</f>
        <v>0.178051184154906</v>
      </c>
      <c r="L875" s="86" t="n">
        <v>345.137715904404</v>
      </c>
      <c r="M875" s="86" t="n">
        <v>0.645</v>
      </c>
      <c r="N875" s="0" t="n">
        <v>401</v>
      </c>
      <c r="O875" s="87" t="n">
        <f aca="false">SUM($L875:$N875)</f>
        <v>746.782715904404</v>
      </c>
      <c r="P875" s="62" t="n">
        <v>111</v>
      </c>
      <c r="Q875" s="0" t="n">
        <f aca="false">P875*120</f>
        <v>13320</v>
      </c>
      <c r="R875" s="0" t="n">
        <v>16</v>
      </c>
      <c r="S875" s="0" t="n">
        <v>193</v>
      </c>
      <c r="T875" s="87" t="n">
        <f aca="false">((3.5 * R875 + 2.4 * S875 - 7) * 10)/1000</f>
        <v>5.122</v>
      </c>
      <c r="V875" s="0" t="n">
        <f aca="false">W875/8</f>
        <v>0.9375</v>
      </c>
      <c r="W875" s="0" t="n">
        <v>7.5</v>
      </c>
      <c r="X875" s="91" t="n">
        <f aca="false">E875/50</f>
        <v>0.209413119731951</v>
      </c>
      <c r="Y875" s="0" t="n">
        <v>0.533</v>
      </c>
      <c r="Z875" s="86" t="n">
        <v>15</v>
      </c>
      <c r="AA875" s="0" t="n">
        <v>54</v>
      </c>
      <c r="AB875" s="0" t="n">
        <v>23</v>
      </c>
    </row>
    <row r="876" customFormat="false" ht="15" hidden="false" customHeight="false" outlineLevel="0" collapsed="false">
      <c r="A876" s="14" t="n">
        <v>874</v>
      </c>
      <c r="B876" s="86" t="n">
        <v>3.57142857142857</v>
      </c>
      <c r="D876" s="0" t="n">
        <v>11</v>
      </c>
      <c r="E876" s="91" t="n">
        <v>10.3375686038644</v>
      </c>
      <c r="F876" s="0" t="n">
        <v>75181</v>
      </c>
      <c r="H876" s="0" t="n">
        <v>0.5</v>
      </c>
      <c r="I876" s="0" t="n">
        <v>59949</v>
      </c>
      <c r="J876" s="95" t="n">
        <f aca="false">(F876+E876*$G$3)*(H876) / I876</f>
        <v>0.661529195162102</v>
      </c>
      <c r="K876" s="0" t="n">
        <f aca="false">E876/I876*1000</f>
        <v>0.172439383540416</v>
      </c>
      <c r="L876" s="86" t="n">
        <v>928.338506899526</v>
      </c>
      <c r="M876" s="86" t="n">
        <v>0.645</v>
      </c>
      <c r="N876" s="0" t="n">
        <v>96</v>
      </c>
      <c r="O876" s="87" t="n">
        <f aca="false">SUM($L876:$N876)</f>
        <v>1024.98350689953</v>
      </c>
      <c r="P876" s="62" t="n">
        <v>119</v>
      </c>
      <c r="Q876" s="0" t="n">
        <f aca="false">P876*120</f>
        <v>14280</v>
      </c>
      <c r="R876" s="0" t="n">
        <v>18</v>
      </c>
      <c r="S876" s="0" t="n">
        <v>179</v>
      </c>
      <c r="T876" s="87" t="n">
        <f aca="false">((3.5 * R876 + 2.4 * S876 - 7) * 10)/1000</f>
        <v>4.856</v>
      </c>
      <c r="V876" s="0" t="n">
        <f aca="false">W876/8</f>
        <v>0.5625</v>
      </c>
      <c r="W876" s="0" t="n">
        <v>4.5</v>
      </c>
      <c r="X876" s="91" t="n">
        <f aca="false">E876/50</f>
        <v>0.206751372077287</v>
      </c>
      <c r="Y876" s="0" t="n">
        <v>0.868</v>
      </c>
      <c r="Z876" s="86" t="n">
        <v>3.57142857142857</v>
      </c>
      <c r="AA876" s="0" t="n">
        <v>65</v>
      </c>
      <c r="AB876" s="0" t="n">
        <v>17</v>
      </c>
    </row>
    <row r="877" customFormat="false" ht="15" hidden="false" customHeight="false" outlineLevel="0" collapsed="false">
      <c r="A877" s="14" t="n">
        <v>875</v>
      </c>
      <c r="B877" s="86" t="n">
        <v>8.4</v>
      </c>
      <c r="D877" s="0" t="n">
        <v>-20</v>
      </c>
      <c r="E877" s="91" t="n">
        <v>-5.99003258577727</v>
      </c>
      <c r="F877" s="0" t="n">
        <v>78008</v>
      </c>
      <c r="H877" s="0" t="n">
        <v>0.6</v>
      </c>
      <c r="I877" s="0" t="n">
        <v>63700</v>
      </c>
      <c r="J877" s="95" t="n">
        <f aca="false">(F877+E877*$G$3)*(H877) / I877</f>
        <v>0.712200819143068</v>
      </c>
      <c r="K877" s="0" t="n">
        <f aca="false">E877/I877*1000</f>
        <v>-0.0940350484423433</v>
      </c>
      <c r="L877" s="86" t="n">
        <v>221.839834561558</v>
      </c>
      <c r="M877" s="86" t="n">
        <v>0.645</v>
      </c>
      <c r="N877" s="0" t="n">
        <v>69</v>
      </c>
      <c r="O877" s="87" t="n">
        <f aca="false">SUM($L877:$N877)</f>
        <v>291.484834561558</v>
      </c>
      <c r="P877" s="62" t="n">
        <v>124</v>
      </c>
      <c r="Q877" s="0" t="n">
        <f aca="false">P877*120</f>
        <v>14880</v>
      </c>
      <c r="R877" s="0" t="n">
        <v>21</v>
      </c>
      <c r="S877" s="0" t="n">
        <v>176</v>
      </c>
      <c r="T877" s="87" t="n">
        <f aca="false">((3.5 * R877 + 2.4 * S877 - 7) * 10)/1000</f>
        <v>4.889</v>
      </c>
      <c r="V877" s="0" t="n">
        <f aca="false">W877/8</f>
        <v>0.6875</v>
      </c>
      <c r="W877" s="0" t="n">
        <v>5.5</v>
      </c>
      <c r="X877" s="91" t="n">
        <f aca="false">E877/50</f>
        <v>-0.119800651715545</v>
      </c>
      <c r="Y877" s="0" t="n">
        <v>0.648</v>
      </c>
      <c r="Z877" s="86" t="n">
        <v>8.4</v>
      </c>
      <c r="AA877" s="0" t="n">
        <v>55</v>
      </c>
      <c r="AB877" s="0" t="n">
        <v>24</v>
      </c>
    </row>
    <row r="878" customFormat="false" ht="15" hidden="false" customHeight="false" outlineLevel="0" collapsed="false">
      <c r="A878" s="14" t="n">
        <v>876</v>
      </c>
      <c r="B878" s="86" t="n">
        <v>17</v>
      </c>
      <c r="D878" s="0" t="n">
        <v>64</v>
      </c>
      <c r="E878" s="91" t="n">
        <v>15.5318694546372</v>
      </c>
      <c r="F878" s="0" t="n">
        <v>80944</v>
      </c>
      <c r="H878" s="0" t="n">
        <v>0.8</v>
      </c>
      <c r="I878" s="0" t="n">
        <v>44511</v>
      </c>
      <c r="J878" s="95" t="n">
        <f aca="false">(F878+E878*$G$3)*(H878) / I878</f>
        <v>1.56647566276839</v>
      </c>
      <c r="K878" s="0" t="n">
        <f aca="false">E878/I878*1000</f>
        <v>0.348944518313164</v>
      </c>
      <c r="L878" s="86" t="n">
        <v>475.07870823177</v>
      </c>
      <c r="M878" s="86" t="n">
        <v>0.645</v>
      </c>
      <c r="N878" s="0" t="n">
        <v>1893</v>
      </c>
      <c r="O878" s="87" t="n">
        <f aca="false">SUM($L878:$N878)</f>
        <v>2368.72370823177</v>
      </c>
      <c r="P878" s="62" t="n">
        <v>114</v>
      </c>
      <c r="Q878" s="0" t="n">
        <f aca="false">P878*120</f>
        <v>13680</v>
      </c>
      <c r="R878" s="0" t="n">
        <v>22</v>
      </c>
      <c r="S878" s="0" t="n">
        <v>175</v>
      </c>
      <c r="T878" s="87" t="n">
        <f aca="false">((3.5 * R878 + 2.4 * S878 - 7) * 10)/1000</f>
        <v>4.9</v>
      </c>
      <c r="V878" s="0" t="n">
        <f aca="false">W878/8</f>
        <v>0.8125</v>
      </c>
      <c r="W878" s="0" t="n">
        <v>6.5</v>
      </c>
      <c r="X878" s="91" t="n">
        <f aca="false">E878/50</f>
        <v>0.310637389092745</v>
      </c>
      <c r="Y878" s="0" t="n">
        <v>0.852</v>
      </c>
      <c r="Z878" s="86" t="n">
        <v>17</v>
      </c>
      <c r="AA878" s="0" t="n">
        <v>46</v>
      </c>
      <c r="AB878" s="0" t="n">
        <v>24</v>
      </c>
    </row>
    <row r="879" customFormat="false" ht="15" hidden="false" customHeight="false" outlineLevel="0" collapsed="false">
      <c r="A879" s="14" t="n">
        <v>877</v>
      </c>
      <c r="B879" s="86" t="n">
        <v>10.75</v>
      </c>
      <c r="D879" s="0" t="n">
        <v>83</v>
      </c>
      <c r="E879" s="91" t="n">
        <v>22.7571835928932</v>
      </c>
      <c r="F879" s="0" t="n">
        <v>79784</v>
      </c>
      <c r="H879" s="0" t="n">
        <v>0.7</v>
      </c>
      <c r="I879" s="0" t="n">
        <v>43660</v>
      </c>
      <c r="J879" s="95" t="n">
        <f aca="false">(F879+E879*$G$3)*(H879) / I879</f>
        <v>1.42512165382524</v>
      </c>
      <c r="K879" s="0" t="n">
        <f aca="false">E879/I879*1000</f>
        <v>0.521236454257746</v>
      </c>
      <c r="L879" s="86" t="n">
        <v>325.044261957979</v>
      </c>
      <c r="M879" s="86" t="n">
        <v>0.645</v>
      </c>
      <c r="N879" s="0" t="n">
        <v>1893</v>
      </c>
      <c r="O879" s="87" t="n">
        <f aca="false">SUM($L879:$N879)</f>
        <v>2218.68926195798</v>
      </c>
      <c r="P879" s="62" t="n">
        <v>119</v>
      </c>
      <c r="Q879" s="0" t="n">
        <f aca="false">P879*120</f>
        <v>14280</v>
      </c>
      <c r="R879" s="0" t="n">
        <v>16</v>
      </c>
      <c r="S879" s="0" t="n">
        <v>160</v>
      </c>
      <c r="T879" s="87" t="n">
        <f aca="false">((3.5 * R879 + 2.4 * S879 - 7) * 10)/1000</f>
        <v>4.33</v>
      </c>
      <c r="V879" s="0" t="n">
        <f aca="false">W879/8</f>
        <v>0.6125</v>
      </c>
      <c r="W879" s="0" t="n">
        <v>4.9</v>
      </c>
      <c r="X879" s="91" t="n">
        <f aca="false">E879/50</f>
        <v>0.455143671857864</v>
      </c>
      <c r="Y879" s="0" t="n">
        <v>0.54</v>
      </c>
      <c r="Z879" s="86" t="n">
        <v>10.75</v>
      </c>
      <c r="AA879" s="0" t="n">
        <v>57</v>
      </c>
      <c r="AB879" s="0" t="n">
        <v>22</v>
      </c>
    </row>
    <row r="880" customFormat="false" ht="15" hidden="false" customHeight="false" outlineLevel="0" collapsed="false">
      <c r="A880" s="14" t="n">
        <v>878</v>
      </c>
      <c r="B880" s="86" t="n">
        <v>4.48</v>
      </c>
      <c r="D880" s="0" t="n">
        <v>74</v>
      </c>
      <c r="E880" s="91" t="n">
        <v>197.860962566845</v>
      </c>
      <c r="F880" s="0" t="n">
        <v>75002</v>
      </c>
      <c r="H880" s="0" t="n">
        <v>0.8</v>
      </c>
      <c r="I880" s="0" t="n">
        <v>61766</v>
      </c>
      <c r="J880" s="95" t="n">
        <f aca="false">(F880+E880*$G$3)*(H880) / I880</f>
        <v>1.99652086943287</v>
      </c>
      <c r="K880" s="0" t="n">
        <f aca="false">E880/I880*1000</f>
        <v>3.2033960846881</v>
      </c>
      <c r="L880" s="86" t="n">
        <v>814.132014240608</v>
      </c>
      <c r="M880" s="86" t="n">
        <v>0.645</v>
      </c>
      <c r="N880" s="0" t="n">
        <v>80</v>
      </c>
      <c r="O880" s="87" t="n">
        <f aca="false">SUM($L880:$N880)</f>
        <v>894.777014240608</v>
      </c>
      <c r="P880" s="62" t="n">
        <v>111</v>
      </c>
      <c r="Q880" s="0" t="n">
        <f aca="false">P880*120</f>
        <v>13320</v>
      </c>
      <c r="R880" s="0" t="n">
        <v>22</v>
      </c>
      <c r="S880" s="0" t="n">
        <v>190</v>
      </c>
      <c r="T880" s="87" t="n">
        <f aca="false">((3.5 * R880 + 2.4 * S880 - 7) * 10)/1000</f>
        <v>5.26</v>
      </c>
      <c r="V880" s="0" t="n">
        <f aca="false">W880/8</f>
        <v>0.65</v>
      </c>
      <c r="W880" s="0" t="n">
        <v>5.2</v>
      </c>
      <c r="X880" s="91" t="n">
        <f aca="false">E880/50</f>
        <v>3.9572192513369</v>
      </c>
      <c r="Y880" s="0" t="n">
        <v>0.975</v>
      </c>
      <c r="Z880" s="86" t="n">
        <v>4.48</v>
      </c>
      <c r="AA880" s="0" t="n">
        <v>59</v>
      </c>
      <c r="AB880" s="0" t="n">
        <v>20</v>
      </c>
    </row>
    <row r="881" customFormat="false" ht="15" hidden="false" customHeight="false" outlineLevel="0" collapsed="false">
      <c r="A881" s="14" t="n">
        <v>879</v>
      </c>
      <c r="B881" s="86" t="n">
        <v>15.6521739130435</v>
      </c>
      <c r="D881" s="0" t="n">
        <v>1</v>
      </c>
      <c r="E881" s="91" t="n">
        <v>0.203970073510814</v>
      </c>
      <c r="F881" s="0" t="n">
        <v>77602</v>
      </c>
      <c r="H881" s="0" t="n">
        <v>0.6</v>
      </c>
      <c r="I881" s="0" t="n">
        <v>58930</v>
      </c>
      <c r="J881" s="95" t="n">
        <f aca="false">(F881+E881*$G$3)*(H881) / I881</f>
        <v>0.790940994699518</v>
      </c>
      <c r="K881" s="0" t="n">
        <f aca="false">E881/I881*1000</f>
        <v>0.00346122642984583</v>
      </c>
      <c r="L881" s="86" t="n">
        <v>518.391966209598</v>
      </c>
      <c r="M881" s="86" t="n">
        <v>0.645</v>
      </c>
      <c r="N881" s="0" t="n">
        <v>58</v>
      </c>
      <c r="O881" s="87" t="n">
        <f aca="false">SUM($L881:$N881)</f>
        <v>577.036966209598</v>
      </c>
      <c r="P881" s="62" t="n">
        <v>111</v>
      </c>
      <c r="Q881" s="0" t="n">
        <f aca="false">P881*120</f>
        <v>13320</v>
      </c>
      <c r="R881" s="0" t="n">
        <v>16</v>
      </c>
      <c r="S881" s="0" t="n">
        <v>174</v>
      </c>
      <c r="T881" s="87" t="n">
        <f aca="false">((3.5 * R881 + 2.4 * S881 - 7) * 10)/1000</f>
        <v>4.666</v>
      </c>
      <c r="V881" s="0" t="n">
        <f aca="false">W881/8</f>
        <v>0.9875</v>
      </c>
      <c r="W881" s="0" t="n">
        <v>7.9</v>
      </c>
      <c r="X881" s="91" t="n">
        <f aca="false">E881/50</f>
        <v>0.00407940147021629</v>
      </c>
      <c r="Y881" s="0" t="n">
        <v>0.671</v>
      </c>
      <c r="Z881" s="86" t="n">
        <v>15.6521739130435</v>
      </c>
      <c r="AA881" s="0" t="n">
        <v>47</v>
      </c>
      <c r="AB881" s="0" t="n">
        <v>16</v>
      </c>
    </row>
    <row r="882" customFormat="false" ht="15" hidden="false" customHeight="false" outlineLevel="0" collapsed="false">
      <c r="A882" s="14" t="n">
        <v>880</v>
      </c>
      <c r="B882" s="86" t="n">
        <v>7.83333333333334</v>
      </c>
      <c r="D882" s="0" t="n">
        <v>64</v>
      </c>
      <c r="E882" s="91" t="n">
        <v>18.8432594127969</v>
      </c>
      <c r="F882" s="0" t="n">
        <v>84386</v>
      </c>
      <c r="H882" s="0" t="n">
        <v>0.5</v>
      </c>
      <c r="I882" s="0" t="n">
        <v>46341</v>
      </c>
      <c r="J882" s="95" t="n">
        <f aca="false">(F882+E882*$G$3)*(H882) / I882</f>
        <v>0.99181398507929</v>
      </c>
      <c r="K882" s="0" t="n">
        <f aca="false">E882/I882*1000</f>
        <v>0.406621769335943</v>
      </c>
      <c r="L882" s="86" t="n">
        <v>2199.21704871437</v>
      </c>
      <c r="M882" s="86" t="n">
        <v>0.645</v>
      </c>
      <c r="N882" s="0" t="n">
        <v>58</v>
      </c>
      <c r="O882" s="87" t="n">
        <f aca="false">SUM($L882:$N882)</f>
        <v>2257.86204871437</v>
      </c>
      <c r="P882" s="62" t="n">
        <v>110</v>
      </c>
      <c r="Q882" s="0" t="n">
        <f aca="false">P882*120</f>
        <v>13200</v>
      </c>
      <c r="R882" s="0" t="n">
        <v>22</v>
      </c>
      <c r="S882" s="0" t="n">
        <v>188</v>
      </c>
      <c r="T882" s="87" t="n">
        <f aca="false">((3.5 * R882 + 2.4 * S882 - 7) * 10)/1000</f>
        <v>5.212</v>
      </c>
      <c r="V882" s="0" t="n">
        <f aca="false">W882/8</f>
        <v>0.65</v>
      </c>
      <c r="W882" s="0" t="n">
        <v>5.2</v>
      </c>
      <c r="X882" s="91" t="n">
        <f aca="false">E882/50</f>
        <v>0.376865188255939</v>
      </c>
      <c r="Y882" s="0" t="n">
        <v>0.558</v>
      </c>
      <c r="Z882" s="86" t="n">
        <v>7.83333333333334</v>
      </c>
      <c r="AA882" s="0" t="n">
        <v>51</v>
      </c>
      <c r="AB882" s="0" t="n">
        <v>17</v>
      </c>
    </row>
    <row r="883" customFormat="false" ht="15" hidden="false" customHeight="false" outlineLevel="0" collapsed="false">
      <c r="A883" s="14" t="n">
        <v>881</v>
      </c>
      <c r="B883" s="86" t="n">
        <v>2.25</v>
      </c>
      <c r="D883" s="0" t="n">
        <v>2</v>
      </c>
      <c r="E883" s="91" t="n">
        <v>-87.7192982456144</v>
      </c>
      <c r="F883" s="0" t="n">
        <v>77966</v>
      </c>
      <c r="H883" s="0" t="n">
        <v>0.7</v>
      </c>
      <c r="I883" s="0" t="n">
        <v>63162</v>
      </c>
      <c r="J883" s="95" t="n">
        <f aca="false">(F883+E883*$G$3)*(H883) / I883</f>
        <v>0.475203389557455</v>
      </c>
      <c r="K883" s="0" t="n">
        <f aca="false">E883/I883*1000</f>
        <v>-1.38879861697879</v>
      </c>
      <c r="L883" s="86" t="n">
        <v>1327.34000369857</v>
      </c>
      <c r="M883" s="86" t="n">
        <v>0.645</v>
      </c>
      <c r="N883" s="0" t="n">
        <v>322</v>
      </c>
      <c r="O883" s="87" t="n">
        <f aca="false">SUM($L883:$N883)</f>
        <v>1649.98500369857</v>
      </c>
      <c r="P883" s="62" t="n">
        <v>110</v>
      </c>
      <c r="Q883" s="0" t="n">
        <f aca="false">P883*120</f>
        <v>13200</v>
      </c>
      <c r="R883" s="0" t="n">
        <v>18</v>
      </c>
      <c r="S883" s="0" t="n">
        <v>173</v>
      </c>
      <c r="T883" s="87" t="n">
        <f aca="false">((3.5 * R883 + 2.4 * S883 - 7) * 10)/1000</f>
        <v>4.712</v>
      </c>
      <c r="V883" s="0" t="n">
        <f aca="false">W883/8</f>
        <v>0.7125</v>
      </c>
      <c r="W883" s="0" t="n">
        <v>5.7</v>
      </c>
      <c r="X883" s="91" t="n">
        <f aca="false">E883/50</f>
        <v>-1.75438596491229</v>
      </c>
      <c r="Y883" s="0" t="n">
        <v>0.924</v>
      </c>
      <c r="Z883" s="86" t="n">
        <v>2.25</v>
      </c>
      <c r="AA883" s="0" t="n">
        <v>41</v>
      </c>
      <c r="AB883" s="0" t="n">
        <v>20</v>
      </c>
    </row>
    <row r="884" customFormat="false" ht="15" hidden="false" customHeight="false" outlineLevel="0" collapsed="false">
      <c r="A884" s="14" t="n">
        <v>882</v>
      </c>
      <c r="B884" s="86" t="n">
        <v>17.3333333333333</v>
      </c>
      <c r="D884" s="0" t="n">
        <v>43</v>
      </c>
      <c r="E884" s="91" t="n">
        <v>8.23218593253436</v>
      </c>
      <c r="F884" s="0" t="n">
        <v>84657</v>
      </c>
      <c r="H884" s="0" t="n">
        <v>0.8</v>
      </c>
      <c r="I884" s="0" t="n">
        <v>58173</v>
      </c>
      <c r="J884" s="95" t="n">
        <f aca="false">(F884+E884*$G$3)*(H884) / I884</f>
        <v>1.20949408657644</v>
      </c>
      <c r="K884" s="0" t="n">
        <f aca="false">E884/I884*1000</f>
        <v>0.141512143649706</v>
      </c>
      <c r="L884" s="86" t="n">
        <v>751.195144108228</v>
      </c>
      <c r="M884" s="86" t="n">
        <v>0.645</v>
      </c>
      <c r="N884" s="0" t="n">
        <v>294</v>
      </c>
      <c r="O884" s="87" t="n">
        <f aca="false">SUM($L884:$N884)</f>
        <v>1045.84014410823</v>
      </c>
      <c r="P884" s="62" t="n">
        <v>124</v>
      </c>
      <c r="Q884" s="0" t="n">
        <f aca="false">P884*120</f>
        <v>14880</v>
      </c>
      <c r="R884" s="0" t="n">
        <v>20</v>
      </c>
      <c r="S884" s="0" t="n">
        <v>200</v>
      </c>
      <c r="T884" s="87" t="n">
        <f aca="false">((3.5 * R884 + 2.4 * S884 - 7) * 10)/1000</f>
        <v>5.43</v>
      </c>
      <c r="V884" s="0" t="n">
        <f aca="false">W884/8</f>
        <v>0.875</v>
      </c>
      <c r="W884" s="0" t="n">
        <v>7</v>
      </c>
      <c r="X884" s="91" t="n">
        <f aca="false">E884/50</f>
        <v>0.164643718650687</v>
      </c>
      <c r="Y884" s="0" t="n">
        <v>0.76</v>
      </c>
      <c r="Z884" s="86" t="n">
        <v>17.3333333333333</v>
      </c>
      <c r="AA884" s="0" t="n">
        <v>61</v>
      </c>
      <c r="AB884" s="0" t="n">
        <v>22</v>
      </c>
    </row>
    <row r="885" customFormat="false" ht="15" hidden="false" customHeight="false" outlineLevel="0" collapsed="false">
      <c r="A885" s="14" t="n">
        <v>883</v>
      </c>
      <c r="B885" s="86" t="n">
        <v>2.5</v>
      </c>
      <c r="D885" s="0" t="n">
        <v>10</v>
      </c>
      <c r="E885" s="91" t="n">
        <v>22.0926122304701</v>
      </c>
      <c r="F885" s="0" t="n">
        <v>82867</v>
      </c>
      <c r="H885" s="0" t="n">
        <v>0.5</v>
      </c>
      <c r="I885" s="0" t="n">
        <v>62004</v>
      </c>
      <c r="J885" s="95" t="n">
        <f aca="false">(F885+E885*$G$3)*(H885) / I885</f>
        <v>0.739501039386072</v>
      </c>
      <c r="K885" s="0" t="n">
        <f aca="false">E885/I885*1000</f>
        <v>0.356309467622575</v>
      </c>
      <c r="L885" s="86" t="n">
        <v>902.274663911195</v>
      </c>
      <c r="M885" s="86" t="n">
        <v>0.645</v>
      </c>
      <c r="N885" s="0" t="n">
        <v>1893</v>
      </c>
      <c r="O885" s="87" t="n">
        <f aca="false">SUM($L885:$N885)</f>
        <v>2795.9196639112</v>
      </c>
      <c r="P885" s="62" t="n">
        <v>112</v>
      </c>
      <c r="Q885" s="0" t="n">
        <f aca="false">P885*120</f>
        <v>13440</v>
      </c>
      <c r="R885" s="0" t="n">
        <v>19</v>
      </c>
      <c r="S885" s="0" t="n">
        <v>187</v>
      </c>
      <c r="T885" s="87" t="n">
        <f aca="false">((3.5 * R885 + 2.4 * S885 - 7) * 10)/1000</f>
        <v>5.083</v>
      </c>
      <c r="V885" s="0" t="n">
        <f aca="false">W885/8</f>
        <v>0.95</v>
      </c>
      <c r="W885" s="0" t="n">
        <v>7.6</v>
      </c>
      <c r="X885" s="91" t="n">
        <f aca="false">E885/50</f>
        <v>0.441852244609403</v>
      </c>
      <c r="Y885" s="0" t="n">
        <v>0.648</v>
      </c>
      <c r="Z885" s="86" t="n">
        <v>2.5</v>
      </c>
      <c r="AA885" s="0" t="n">
        <v>63</v>
      </c>
      <c r="AB885" s="0" t="n">
        <v>23</v>
      </c>
    </row>
    <row r="886" customFormat="false" ht="15" hidden="false" customHeight="false" outlineLevel="0" collapsed="false">
      <c r="A886" s="14" t="n">
        <v>884</v>
      </c>
      <c r="B886" s="86" t="n">
        <v>10.3703703703704</v>
      </c>
      <c r="D886" s="0" t="n">
        <v>-4</v>
      </c>
      <c r="E886" s="91" t="n">
        <v>-0.827389915771707</v>
      </c>
      <c r="F886" s="0" t="n">
        <v>81220</v>
      </c>
      <c r="H886" s="0" t="n">
        <v>0.5</v>
      </c>
      <c r="I886" s="0" t="n">
        <v>54475</v>
      </c>
      <c r="J886" s="95" t="n">
        <f aca="false">(F886+E886*$G$3)*(H886) / I886</f>
        <v>0.742441891084822</v>
      </c>
      <c r="K886" s="0" t="n">
        <f aca="false">E886/I886*1000</f>
        <v>-0.0151884335157725</v>
      </c>
      <c r="L886" s="86" t="n">
        <v>796.112449070957</v>
      </c>
      <c r="M886" s="86" t="n">
        <v>0.645</v>
      </c>
      <c r="N886" s="0" t="n">
        <v>53</v>
      </c>
      <c r="O886" s="87" t="n">
        <f aca="false">SUM($L886:$N886)</f>
        <v>849.757449070957</v>
      </c>
      <c r="P886" s="62" t="n">
        <v>124</v>
      </c>
      <c r="Q886" s="0" t="n">
        <f aca="false">P886*120</f>
        <v>14880</v>
      </c>
      <c r="R886" s="0" t="n">
        <v>18</v>
      </c>
      <c r="S886" s="0" t="n">
        <v>177</v>
      </c>
      <c r="T886" s="87" t="n">
        <f aca="false">((3.5 * R886 + 2.4 * S886 - 7) * 10)/1000</f>
        <v>4.808</v>
      </c>
      <c r="V886" s="0" t="n">
        <f aca="false">W886/8</f>
        <v>0.975</v>
      </c>
      <c r="W886" s="0" t="n">
        <v>7.8</v>
      </c>
      <c r="X886" s="91" t="n">
        <f aca="false">E886/50</f>
        <v>-0.0165477983154341</v>
      </c>
      <c r="Y886" s="0" t="n">
        <v>0.616</v>
      </c>
      <c r="Z886" s="86" t="n">
        <v>10.3703703703704</v>
      </c>
      <c r="AA886" s="0" t="n">
        <v>43</v>
      </c>
      <c r="AB886" s="0" t="n">
        <v>21</v>
      </c>
    </row>
    <row r="887" customFormat="false" ht="15" hidden="false" customHeight="false" outlineLevel="0" collapsed="false">
      <c r="A887" s="14" t="n">
        <v>885</v>
      </c>
      <c r="B887" s="86" t="n">
        <v>6.08695652173913</v>
      </c>
      <c r="D887" s="0" t="n">
        <v>16</v>
      </c>
      <c r="E887" s="91" t="n">
        <v>12.5195618153365</v>
      </c>
      <c r="F887" s="0" t="n">
        <v>84852</v>
      </c>
      <c r="H887" s="0" t="n">
        <v>0.7</v>
      </c>
      <c r="I887" s="0" t="n">
        <v>63299</v>
      </c>
      <c r="J887" s="95" t="n">
        <f aca="false">(F887+E887*$G$3)*(H887) / I887</f>
        <v>0.993726240671957</v>
      </c>
      <c r="K887" s="0" t="n">
        <f aca="false">E887/I887*1000</f>
        <v>0.197784511845945</v>
      </c>
      <c r="L887" s="86" t="n">
        <v>286.333181818182</v>
      </c>
      <c r="M887" s="86" t="n">
        <v>0.645</v>
      </c>
      <c r="N887" s="0" t="n">
        <v>348</v>
      </c>
      <c r="O887" s="87" t="n">
        <f aca="false">SUM($L887:$N887)</f>
        <v>634.978181818182</v>
      </c>
      <c r="P887" s="62" t="n">
        <v>120</v>
      </c>
      <c r="Q887" s="0" t="n">
        <f aca="false">P887*120</f>
        <v>14400</v>
      </c>
      <c r="R887" s="0" t="n">
        <v>22</v>
      </c>
      <c r="S887" s="0" t="n">
        <v>160</v>
      </c>
      <c r="T887" s="87" t="n">
        <f aca="false">((3.5 * R887 + 2.4 * S887 - 7) * 10)/1000</f>
        <v>4.54</v>
      </c>
      <c r="V887" s="0" t="n">
        <f aca="false">W887/8</f>
        <v>0.525</v>
      </c>
      <c r="W887" s="0" t="n">
        <v>4.2</v>
      </c>
      <c r="X887" s="91" t="n">
        <f aca="false">E887/50</f>
        <v>0.250391236306729</v>
      </c>
      <c r="Y887" s="0" t="n">
        <v>0.58</v>
      </c>
      <c r="Z887" s="86" t="n">
        <v>6.08695652173913</v>
      </c>
      <c r="AA887" s="0" t="n">
        <v>53</v>
      </c>
      <c r="AB887" s="0" t="n">
        <v>19</v>
      </c>
    </row>
    <row r="888" customFormat="false" ht="15" hidden="false" customHeight="false" outlineLevel="0" collapsed="false">
      <c r="A888" s="14" t="n">
        <v>886</v>
      </c>
      <c r="B888" s="86" t="n">
        <v>3.73333333333333</v>
      </c>
      <c r="D888" s="0" t="n">
        <v>50</v>
      </c>
      <c r="E888" s="91" t="n">
        <v>61.4703712810425</v>
      </c>
      <c r="F888" s="0" t="n">
        <v>83117</v>
      </c>
      <c r="H888" s="0" t="n">
        <v>0.7</v>
      </c>
      <c r="I888" s="0" t="n">
        <v>47399</v>
      </c>
      <c r="J888" s="95" t="n">
        <f aca="false">(F888+E888*$G$3)*(H888) / I888</f>
        <v>1.5906159192956</v>
      </c>
      <c r="K888" s="0" t="n">
        <f aca="false">E888/I888*1000</f>
        <v>1.29687063611136</v>
      </c>
      <c r="L888" s="86" t="n">
        <v>793.664735949813</v>
      </c>
      <c r="M888" s="86" t="n">
        <v>0.645</v>
      </c>
      <c r="N888" s="0" t="n">
        <v>200</v>
      </c>
      <c r="O888" s="87" t="n">
        <f aca="false">SUM($L888:$N888)</f>
        <v>994.309735949813</v>
      </c>
      <c r="P888" s="62" t="n">
        <v>113</v>
      </c>
      <c r="Q888" s="0" t="n">
        <f aca="false">P888*120</f>
        <v>13560</v>
      </c>
      <c r="R888" s="0" t="n">
        <v>22</v>
      </c>
      <c r="S888" s="0" t="n">
        <v>177</v>
      </c>
      <c r="T888" s="87" t="n">
        <f aca="false">((3.5 * R888 + 2.4 * S888 - 7) * 10)/1000</f>
        <v>4.948</v>
      </c>
      <c r="V888" s="0" t="n">
        <f aca="false">W888/8</f>
        <v>0.525</v>
      </c>
      <c r="W888" s="0" t="n">
        <v>4.2</v>
      </c>
      <c r="X888" s="91" t="n">
        <f aca="false">E888/50</f>
        <v>1.22940742562085</v>
      </c>
      <c r="Y888" s="0" t="n">
        <v>0.77</v>
      </c>
      <c r="Z888" s="86" t="n">
        <v>3.73333333333333</v>
      </c>
      <c r="AA888" s="0" t="n">
        <v>51</v>
      </c>
      <c r="AB888" s="0" t="n">
        <v>21</v>
      </c>
    </row>
    <row r="889" customFormat="false" ht="15" hidden="false" customHeight="false" outlineLevel="0" collapsed="false">
      <c r="A889" s="14" t="n">
        <v>887</v>
      </c>
      <c r="B889" s="86" t="n">
        <v>19.4285714285714</v>
      </c>
      <c r="D889" s="0" t="n">
        <v>17</v>
      </c>
      <c r="E889" s="91" t="n">
        <v>3.03484718651814</v>
      </c>
      <c r="F889" s="0" t="n">
        <v>75867</v>
      </c>
      <c r="H889" s="0" t="n">
        <v>0.8</v>
      </c>
      <c r="I889" s="0" t="n">
        <v>47855</v>
      </c>
      <c r="J889" s="95" t="n">
        <f aca="false">(F889+E889*$G$3)*(H889) / I889</f>
        <v>1.2885748845405</v>
      </c>
      <c r="K889" s="0" t="n">
        <f aca="false">E889/I889*1000</f>
        <v>0.0634175569223307</v>
      </c>
      <c r="L889" s="86" t="n">
        <v>333.944343805976</v>
      </c>
      <c r="M889" s="86" t="n">
        <v>0.645</v>
      </c>
      <c r="N889" s="0" t="n">
        <v>91</v>
      </c>
      <c r="O889" s="87" t="n">
        <f aca="false">SUM($L889:$N889)</f>
        <v>425.589343805976</v>
      </c>
      <c r="P889" s="62" t="n">
        <v>118</v>
      </c>
      <c r="Q889" s="0" t="n">
        <f aca="false">P889*120</f>
        <v>14160</v>
      </c>
      <c r="R889" s="0" t="n">
        <v>20</v>
      </c>
      <c r="S889" s="0" t="n">
        <v>182</v>
      </c>
      <c r="T889" s="87" t="n">
        <f aca="false">((3.5 * R889 + 2.4 * S889 - 7) * 10)/1000</f>
        <v>4.998</v>
      </c>
      <c r="V889" s="0" t="n">
        <f aca="false">W889/8</f>
        <v>0.7375</v>
      </c>
      <c r="W889" s="0" t="n">
        <v>5.9</v>
      </c>
      <c r="X889" s="91" t="n">
        <f aca="false">E889/50</f>
        <v>0.0606969437303627</v>
      </c>
      <c r="Y889" s="0" t="n">
        <v>0.576</v>
      </c>
      <c r="Z889" s="86" t="n">
        <v>19.4285714285714</v>
      </c>
      <c r="AA889" s="0" t="n">
        <v>45</v>
      </c>
      <c r="AB889" s="0" t="n">
        <v>16</v>
      </c>
    </row>
    <row r="890" customFormat="false" ht="15" hidden="false" customHeight="false" outlineLevel="0" collapsed="false">
      <c r="A890" s="14" t="n">
        <v>888</v>
      </c>
      <c r="B890" s="86" t="n">
        <v>9.25</v>
      </c>
      <c r="D890" s="0" t="n">
        <v>88</v>
      </c>
      <c r="E890" s="91" t="n">
        <v>31.7986854134371</v>
      </c>
      <c r="F890" s="0" t="n">
        <v>81618</v>
      </c>
      <c r="H890" s="0" t="n">
        <v>0.5</v>
      </c>
      <c r="I890" s="0" t="n">
        <v>54470</v>
      </c>
      <c r="J890" s="95" t="n">
        <f aca="false">(F890+E890*$G$3)*(H890) / I890</f>
        <v>0.865958088538414</v>
      </c>
      <c r="K890" s="0" t="n">
        <f aca="false">E890/I890*1000</f>
        <v>0.583783466374832</v>
      </c>
      <c r="L890" s="86" t="n">
        <v>669.017307884681</v>
      </c>
      <c r="M890" s="86" t="n">
        <v>0.645</v>
      </c>
      <c r="N890" s="0" t="n">
        <v>52</v>
      </c>
      <c r="O890" s="87" t="n">
        <f aca="false">SUM($L890:$N890)</f>
        <v>721.662307884681</v>
      </c>
      <c r="P890" s="62" t="n">
        <v>121</v>
      </c>
      <c r="Q890" s="0" t="n">
        <f aca="false">P890*120</f>
        <v>14520</v>
      </c>
      <c r="R890" s="0" t="n">
        <v>16</v>
      </c>
      <c r="S890" s="0" t="n">
        <v>162</v>
      </c>
      <c r="T890" s="87" t="n">
        <f aca="false">((3.5 * R890 + 2.4 * S890 - 7) * 10)/1000</f>
        <v>4.378</v>
      </c>
      <c r="V890" s="0" t="n">
        <f aca="false">W890/8</f>
        <v>0.75</v>
      </c>
      <c r="W890" s="0" t="n">
        <v>6</v>
      </c>
      <c r="X890" s="91" t="n">
        <f aca="false">E890/50</f>
        <v>0.635973708268742</v>
      </c>
      <c r="Y890" s="0" t="n">
        <v>0.847</v>
      </c>
      <c r="Z890" s="86" t="n">
        <v>9.25</v>
      </c>
      <c r="AA890" s="0" t="n">
        <v>50</v>
      </c>
      <c r="AB890" s="0" t="n">
        <v>19</v>
      </c>
    </row>
    <row r="891" customFormat="false" ht="15" hidden="false" customHeight="false" outlineLevel="0" collapsed="false">
      <c r="A891" s="14" t="n">
        <v>889</v>
      </c>
      <c r="B891" s="86" t="n">
        <v>2.76923076923077</v>
      </c>
      <c r="D891" s="0" t="n">
        <v>-5</v>
      </c>
      <c r="E891" s="91" t="n">
        <v>-24.4140625</v>
      </c>
      <c r="F891" s="0" t="n">
        <v>82503</v>
      </c>
      <c r="H891" s="0" t="n">
        <v>0.8</v>
      </c>
      <c r="I891" s="0" t="n">
        <v>43895</v>
      </c>
      <c r="J891" s="95" t="n">
        <f aca="false">(F891+E891*$G$3)*(H891) / I891</f>
        <v>1.32566123704294</v>
      </c>
      <c r="K891" s="0" t="n">
        <f aca="false">E891/I891*1000</f>
        <v>-0.556192333978813</v>
      </c>
      <c r="L891" s="86" t="n">
        <v>535.104326519488</v>
      </c>
      <c r="M891" s="86" t="n">
        <v>0.645</v>
      </c>
      <c r="N891" s="0" t="n">
        <v>54</v>
      </c>
      <c r="O891" s="87" t="n">
        <f aca="false">SUM($L891:$N891)</f>
        <v>589.749326519488</v>
      </c>
      <c r="P891" s="62" t="n">
        <v>114</v>
      </c>
      <c r="Q891" s="0" t="n">
        <f aca="false">P891*120</f>
        <v>13680</v>
      </c>
      <c r="R891" s="0" t="n">
        <v>22</v>
      </c>
      <c r="S891" s="0" t="n">
        <v>188</v>
      </c>
      <c r="T891" s="87" t="n">
        <f aca="false">((3.5 * R891 + 2.4 * S891 - 7) * 10)/1000</f>
        <v>5.212</v>
      </c>
      <c r="V891" s="0" t="n">
        <f aca="false">W891/8</f>
        <v>0.6</v>
      </c>
      <c r="W891" s="0" t="n">
        <v>4.8</v>
      </c>
      <c r="X891" s="91" t="n">
        <f aca="false">E891/50</f>
        <v>-0.48828125</v>
      </c>
      <c r="Y891" s="0" t="n">
        <v>0.644</v>
      </c>
      <c r="Z891" s="86" t="n">
        <v>2.76923076923077</v>
      </c>
      <c r="AA891" s="0" t="n">
        <v>65</v>
      </c>
      <c r="AB891" s="0" t="n">
        <v>25</v>
      </c>
    </row>
    <row r="892" customFormat="false" ht="15" hidden="false" customHeight="false" outlineLevel="0" collapsed="false">
      <c r="A892" s="14" t="n">
        <v>890</v>
      </c>
      <c r="B892" s="86" t="n">
        <v>16</v>
      </c>
      <c r="D892" s="0" t="n">
        <v>62</v>
      </c>
      <c r="E892" s="91" t="n">
        <v>18.452380952381</v>
      </c>
      <c r="F892" s="0" t="n">
        <v>76771</v>
      </c>
      <c r="H892" s="0" t="n">
        <v>0.8</v>
      </c>
      <c r="I892" s="0" t="n">
        <v>44902</v>
      </c>
      <c r="J892" s="95" t="n">
        <f aca="false">(F892+E892*$G$3)*(H892) / I892</f>
        <v>1.49929985089221</v>
      </c>
      <c r="K892" s="0" t="n">
        <f aca="false">E892/I892*1000</f>
        <v>0.410947863177163</v>
      </c>
      <c r="L892" s="86" t="n">
        <v>1157.87601060617</v>
      </c>
      <c r="M892" s="86" t="n">
        <v>0.645</v>
      </c>
      <c r="N892" s="0" t="n">
        <v>83</v>
      </c>
      <c r="O892" s="87" t="n">
        <f aca="false">SUM($L892:$N892)</f>
        <v>1241.52101060617</v>
      </c>
      <c r="P892" s="62" t="n">
        <v>111</v>
      </c>
      <c r="Q892" s="0" t="n">
        <f aca="false">P892*120</f>
        <v>13320</v>
      </c>
      <c r="R892" s="0" t="n">
        <v>19</v>
      </c>
      <c r="S892" s="0" t="n">
        <v>166</v>
      </c>
      <c r="T892" s="87" t="n">
        <f aca="false">((3.5 * R892 + 2.4 * S892 - 7) * 10)/1000</f>
        <v>4.579</v>
      </c>
      <c r="V892" s="0" t="n">
        <f aca="false">W892/8</f>
        <v>0.875</v>
      </c>
      <c r="W892" s="0" t="n">
        <v>7</v>
      </c>
      <c r="X892" s="91" t="n">
        <f aca="false">E892/50</f>
        <v>0.369047619047619</v>
      </c>
      <c r="Y892" s="0" t="n">
        <v>0.4</v>
      </c>
      <c r="Z892" s="86" t="n">
        <v>16</v>
      </c>
      <c r="AA892" s="0" t="n">
        <v>49</v>
      </c>
      <c r="AB892" s="0" t="n">
        <v>22</v>
      </c>
    </row>
    <row r="893" customFormat="false" ht="15" hidden="false" customHeight="false" outlineLevel="0" collapsed="false">
      <c r="A893" s="14" t="n">
        <v>891</v>
      </c>
      <c r="B893" s="86" t="n">
        <v>3.63636363636364</v>
      </c>
      <c r="D893" s="0" t="n">
        <v>9</v>
      </c>
      <c r="E893" s="91" t="n">
        <v>18.8576457276956</v>
      </c>
      <c r="F893" s="0" t="n">
        <v>83961</v>
      </c>
      <c r="H893" s="0" t="n">
        <v>0.8</v>
      </c>
      <c r="I893" s="0" t="n">
        <v>53836</v>
      </c>
      <c r="J893" s="95" t="n">
        <f aca="false">(F893+E893*$G$3)*(H893) / I893</f>
        <v>1.3597452751479</v>
      </c>
      <c r="K893" s="0" t="n">
        <f aca="false">E893/I893*1000</f>
        <v>0.350279473357894</v>
      </c>
      <c r="L893" s="86" t="n">
        <v>1061.73862061306</v>
      </c>
      <c r="M893" s="86" t="n">
        <v>0.645</v>
      </c>
      <c r="N893" s="0" t="n">
        <v>476</v>
      </c>
      <c r="O893" s="87" t="n">
        <f aca="false">SUM($L893:$N893)</f>
        <v>1538.38362061306</v>
      </c>
      <c r="P893" s="62" t="n">
        <v>121</v>
      </c>
      <c r="Q893" s="0" t="n">
        <f aca="false">P893*120</f>
        <v>14520</v>
      </c>
      <c r="R893" s="0" t="n">
        <v>22</v>
      </c>
      <c r="S893" s="0" t="n">
        <v>166</v>
      </c>
      <c r="T893" s="87" t="n">
        <f aca="false">((3.5 * R893 + 2.4 * S893 - 7) * 10)/1000</f>
        <v>4.684</v>
      </c>
      <c r="V893" s="0" t="n">
        <f aca="false">W893/8</f>
        <v>0.95</v>
      </c>
      <c r="W893" s="0" t="n">
        <v>7.6</v>
      </c>
      <c r="X893" s="91" t="n">
        <f aca="false">E893/50</f>
        <v>0.377152914553912</v>
      </c>
      <c r="Y893" s="0" t="n">
        <v>0.513</v>
      </c>
      <c r="Z893" s="86" t="n">
        <v>3.63636363636364</v>
      </c>
      <c r="AA893" s="0" t="n">
        <v>51</v>
      </c>
      <c r="AB893" s="0" t="n">
        <v>20</v>
      </c>
    </row>
    <row r="894" customFormat="false" ht="15" hidden="false" customHeight="false" outlineLevel="0" collapsed="false">
      <c r="A894" s="14" t="n">
        <v>892</v>
      </c>
      <c r="B894" s="86" t="n">
        <v>11.8518518518519</v>
      </c>
      <c r="D894" s="0" t="n">
        <v>-2</v>
      </c>
      <c r="E894" s="91" t="n">
        <v>-0.587792720774946</v>
      </c>
      <c r="F894" s="0" t="n">
        <v>75292</v>
      </c>
      <c r="H894" s="0" t="n">
        <v>0.8</v>
      </c>
      <c r="I894" s="0" t="n">
        <v>58360</v>
      </c>
      <c r="J894" s="95" t="n">
        <f aca="false">(F894+E894*$G$3)*(H894) / I894</f>
        <v>1.02888119138711</v>
      </c>
      <c r="K894" s="0" t="n">
        <f aca="false">E894/I894*1000</f>
        <v>-0.010071842371058</v>
      </c>
      <c r="L894" s="86" t="n">
        <v>269.088240763247</v>
      </c>
      <c r="M894" s="86" t="n">
        <v>0.645</v>
      </c>
      <c r="N894" s="0" t="n">
        <v>96</v>
      </c>
      <c r="O894" s="87" t="n">
        <f aca="false">SUM($L894:$N894)</f>
        <v>365.733240763247</v>
      </c>
      <c r="P894" s="62" t="n">
        <v>112</v>
      </c>
      <c r="Q894" s="0" t="n">
        <f aca="false">P894*120</f>
        <v>13440</v>
      </c>
      <c r="R894" s="0" t="n">
        <v>18</v>
      </c>
      <c r="S894" s="0" t="n">
        <v>164</v>
      </c>
      <c r="T894" s="87" t="n">
        <f aca="false">((3.5 * R894 + 2.4 * S894 - 7) * 10)/1000</f>
        <v>4.496</v>
      </c>
      <c r="V894" s="0" t="n">
        <f aca="false">W894/8</f>
        <v>0.6375</v>
      </c>
      <c r="W894" s="0" t="n">
        <v>5.1</v>
      </c>
      <c r="X894" s="91" t="n">
        <f aca="false">E894/50</f>
        <v>-0.0117558544154989</v>
      </c>
      <c r="Y894" s="0" t="n">
        <v>0.528</v>
      </c>
      <c r="Z894" s="86" t="n">
        <v>11.8518518518519</v>
      </c>
      <c r="AA894" s="0" t="n">
        <v>56</v>
      </c>
      <c r="AB894" s="0" t="n">
        <v>23</v>
      </c>
    </row>
    <row r="895" customFormat="false" ht="15" hidden="false" customHeight="false" outlineLevel="0" collapsed="false">
      <c r="A895" s="14" t="n">
        <v>893</v>
      </c>
      <c r="B895" s="86" t="n">
        <v>9.65517241379311</v>
      </c>
      <c r="D895" s="0" t="n">
        <v>7</v>
      </c>
      <c r="E895" s="91" t="n">
        <v>2.95971823482404</v>
      </c>
      <c r="F895" s="0" t="n">
        <v>79164</v>
      </c>
      <c r="H895" s="0" t="n">
        <v>0.8</v>
      </c>
      <c r="I895" s="0" t="n">
        <v>50415</v>
      </c>
      <c r="J895" s="95" t="n">
        <f aca="false">(F895+E895*$G$3)*(H895) / I895</f>
        <v>1.27498383090635</v>
      </c>
      <c r="K895" s="0" t="n">
        <f aca="false">E895/I895*1000</f>
        <v>0.0587070958013298</v>
      </c>
      <c r="L895" s="86" t="n">
        <v>431.856648801823</v>
      </c>
      <c r="M895" s="86" t="n">
        <v>0.645</v>
      </c>
      <c r="N895" s="0" t="n">
        <v>53</v>
      </c>
      <c r="O895" s="87" t="n">
        <f aca="false">SUM($L895:$N895)</f>
        <v>485.501648801823</v>
      </c>
      <c r="P895" s="62" t="n">
        <v>125</v>
      </c>
      <c r="Q895" s="0" t="n">
        <f aca="false">P895*120</f>
        <v>15000</v>
      </c>
      <c r="R895" s="0" t="n">
        <v>18</v>
      </c>
      <c r="S895" s="0" t="n">
        <v>161</v>
      </c>
      <c r="T895" s="87" t="n">
        <f aca="false">((3.5 * R895 + 2.4 * S895 - 7) * 10)/1000</f>
        <v>4.424</v>
      </c>
      <c r="V895" s="0" t="n">
        <f aca="false">W895/8</f>
        <v>0.5375</v>
      </c>
      <c r="W895" s="0" t="n">
        <v>4.3</v>
      </c>
      <c r="X895" s="91" t="n">
        <f aca="false">E895/50</f>
        <v>0.0591943646964809</v>
      </c>
      <c r="Y895" s="0" t="n">
        <v>0.901</v>
      </c>
      <c r="Z895" s="86" t="n">
        <v>9.65517241379311</v>
      </c>
      <c r="AA895" s="0" t="n">
        <v>64</v>
      </c>
      <c r="AB895" s="0" t="n">
        <v>22</v>
      </c>
    </row>
    <row r="896" customFormat="false" ht="15" hidden="false" customHeight="false" outlineLevel="0" collapsed="false">
      <c r="A896" s="14" t="n">
        <v>894</v>
      </c>
      <c r="B896" s="86" t="n">
        <v>3.73333333333333</v>
      </c>
      <c r="D896" s="0" t="n">
        <v>49</v>
      </c>
      <c r="E896" s="91" t="n">
        <v>101.981351981352</v>
      </c>
      <c r="F896" s="0" t="n">
        <v>81032</v>
      </c>
      <c r="H896" s="0" t="n">
        <v>0.8</v>
      </c>
      <c r="I896" s="0" t="n">
        <v>61301</v>
      </c>
      <c r="J896" s="95" t="n">
        <f aca="false">(F896+E896*$G$3)*(H896) / I896</f>
        <v>1.58985387895846</v>
      </c>
      <c r="K896" s="0" t="n">
        <f aca="false">E896/I896*1000</f>
        <v>1.66361644967214</v>
      </c>
      <c r="L896" s="86" t="n">
        <v>275.968374138535</v>
      </c>
      <c r="M896" s="86" t="n">
        <v>0.645</v>
      </c>
      <c r="N896" s="0" t="n">
        <v>278</v>
      </c>
      <c r="O896" s="87" t="n">
        <f aca="false">SUM($L896:$N896)</f>
        <v>554.613374138535</v>
      </c>
      <c r="P896" s="62" t="n">
        <v>111</v>
      </c>
      <c r="Q896" s="0" t="n">
        <f aca="false">P896*120</f>
        <v>13320</v>
      </c>
      <c r="R896" s="0" t="n">
        <v>18</v>
      </c>
      <c r="S896" s="0" t="n">
        <v>177</v>
      </c>
      <c r="T896" s="87" t="n">
        <f aca="false">((3.5 * R896 + 2.4 * S896 - 7) * 10)/1000</f>
        <v>4.808</v>
      </c>
      <c r="V896" s="0" t="n">
        <f aca="false">W896/8</f>
        <v>0.65</v>
      </c>
      <c r="W896" s="0" t="n">
        <v>5.2</v>
      </c>
      <c r="X896" s="91" t="n">
        <f aca="false">E896/50</f>
        <v>2.03962703962704</v>
      </c>
      <c r="Y896" s="0" t="n">
        <v>0.828</v>
      </c>
      <c r="Z896" s="86" t="n">
        <v>3.73333333333333</v>
      </c>
      <c r="AA896" s="0" t="n">
        <v>56</v>
      </c>
      <c r="AB896" s="0" t="n">
        <v>16</v>
      </c>
    </row>
    <row r="897" customFormat="false" ht="15" hidden="false" customHeight="false" outlineLevel="0" collapsed="false">
      <c r="A897" s="14" t="n">
        <v>895</v>
      </c>
      <c r="B897" s="86" t="n">
        <v>10.6818181818182</v>
      </c>
      <c r="D897" s="0" t="n">
        <v>82</v>
      </c>
      <c r="E897" s="91" t="n">
        <v>25.8264462809917</v>
      </c>
      <c r="F897" s="0" t="n">
        <v>76906</v>
      </c>
      <c r="H897" s="0" t="n">
        <v>0.5</v>
      </c>
      <c r="I897" s="0" t="n">
        <v>46981</v>
      </c>
      <c r="J897" s="95" t="n">
        <f aca="false">(F897+E897*$G$3)*(H897) / I897</f>
        <v>0.928424027930405</v>
      </c>
      <c r="K897" s="0" t="n">
        <f aca="false">E897/I897*1000</f>
        <v>0.549721084714922</v>
      </c>
      <c r="L897" s="86" t="n">
        <v>228.388317554331</v>
      </c>
      <c r="M897" s="86" t="n">
        <v>0.645</v>
      </c>
      <c r="N897" s="0" t="n">
        <v>55</v>
      </c>
      <c r="O897" s="87" t="n">
        <f aca="false">SUM($L897:$N897)</f>
        <v>284.033317554331</v>
      </c>
      <c r="P897" s="62" t="n">
        <v>110</v>
      </c>
      <c r="Q897" s="0" t="n">
        <f aca="false">P897*120</f>
        <v>13200</v>
      </c>
      <c r="R897" s="0" t="n">
        <v>19</v>
      </c>
      <c r="S897" s="0" t="n">
        <v>160</v>
      </c>
      <c r="T897" s="87" t="n">
        <f aca="false">((3.5 * R897 + 2.4 * S897 - 7) * 10)/1000</f>
        <v>4.435</v>
      </c>
      <c r="V897" s="0" t="n">
        <f aca="false">W897/8</f>
        <v>0.975</v>
      </c>
      <c r="W897" s="0" t="n">
        <v>7.8</v>
      </c>
      <c r="X897" s="91" t="n">
        <f aca="false">E897/50</f>
        <v>0.516528925619835</v>
      </c>
      <c r="Y897" s="0" t="n">
        <v>0.828</v>
      </c>
      <c r="Z897" s="86" t="n">
        <v>10.6818181818182</v>
      </c>
      <c r="AA897" s="0" t="n">
        <v>65</v>
      </c>
      <c r="AB897" s="0" t="n">
        <v>22</v>
      </c>
    </row>
    <row r="898" customFormat="false" ht="15" hidden="false" customHeight="false" outlineLevel="0" collapsed="false">
      <c r="A898" s="14" t="n">
        <v>896</v>
      </c>
      <c r="B898" s="86" t="n">
        <v>3.95833333333333</v>
      </c>
      <c r="D898" s="0" t="n">
        <v>70</v>
      </c>
      <c r="E898" s="91" t="n">
        <v>69.9874022675919</v>
      </c>
      <c r="F898" s="0" t="n">
        <v>84938</v>
      </c>
      <c r="H898" s="0" t="n">
        <v>0.5</v>
      </c>
      <c r="I898" s="0" t="n">
        <v>63611</v>
      </c>
      <c r="J898" s="95" t="n">
        <f aca="false">(F898+E898*$G$3)*(H898) / I898</f>
        <v>0.88768421269149</v>
      </c>
      <c r="K898" s="0" t="n">
        <f aca="false">E898/I898*1000</f>
        <v>1.10024056008539</v>
      </c>
      <c r="L898" s="86" t="n">
        <v>111.240003973938</v>
      </c>
      <c r="M898" s="86" t="n">
        <v>0.645</v>
      </c>
      <c r="N898" s="0" t="n">
        <v>88</v>
      </c>
      <c r="O898" s="87" t="n">
        <f aca="false">SUM($L898:$N898)</f>
        <v>199.885003973938</v>
      </c>
      <c r="P898" s="62" t="n">
        <v>110</v>
      </c>
      <c r="Q898" s="0" t="n">
        <f aca="false">P898*120</f>
        <v>13200</v>
      </c>
      <c r="R898" s="0" t="n">
        <v>20</v>
      </c>
      <c r="S898" s="0" t="n">
        <v>176</v>
      </c>
      <c r="T898" s="87" t="n">
        <f aca="false">((3.5 * R898 + 2.4 * S898 - 7) * 10)/1000</f>
        <v>4.854</v>
      </c>
      <c r="V898" s="0" t="n">
        <f aca="false">W898/8</f>
        <v>0.9625</v>
      </c>
      <c r="W898" s="0" t="n">
        <v>7.7</v>
      </c>
      <c r="X898" s="91" t="n">
        <f aca="false">E898/50</f>
        <v>1.39974804535184</v>
      </c>
      <c r="Y898" s="0" t="n">
        <v>0.737</v>
      </c>
      <c r="Z898" s="86" t="n">
        <v>3.95833333333333</v>
      </c>
      <c r="AA898" s="0" t="n">
        <v>65</v>
      </c>
      <c r="AB898" s="0" t="n">
        <v>17</v>
      </c>
    </row>
    <row r="899" customFormat="false" ht="15" hidden="false" customHeight="false" outlineLevel="0" collapsed="false">
      <c r="A899" s="14" t="n">
        <v>897</v>
      </c>
      <c r="B899" s="86" t="n">
        <v>15.3846153846154</v>
      </c>
      <c r="D899" s="0" t="n">
        <v>96</v>
      </c>
      <c r="E899" s="91" t="n">
        <v>22.8050171037628</v>
      </c>
      <c r="F899" s="0" t="n">
        <v>76986</v>
      </c>
      <c r="H899" s="0" t="n">
        <v>0.8</v>
      </c>
      <c r="I899" s="0" t="n">
        <v>42094</v>
      </c>
      <c r="J899" s="95" t="n">
        <f aca="false">(F899+E899*$G$3)*(H899) / I899</f>
        <v>1.63648989103445</v>
      </c>
      <c r="K899" s="0" t="n">
        <f aca="false">E899/I899*1000</f>
        <v>0.54176407810526</v>
      </c>
      <c r="L899" s="86" t="n">
        <v>293.869518962076</v>
      </c>
      <c r="M899" s="86" t="n">
        <v>0.645</v>
      </c>
      <c r="N899" s="0" t="n">
        <v>81</v>
      </c>
      <c r="O899" s="87" t="n">
        <f aca="false">SUM($L899:$N899)</f>
        <v>375.514518962076</v>
      </c>
      <c r="P899" s="62" t="n">
        <v>115</v>
      </c>
      <c r="Q899" s="0" t="n">
        <f aca="false">P899*120</f>
        <v>13800</v>
      </c>
      <c r="R899" s="0" t="n">
        <v>19</v>
      </c>
      <c r="S899" s="0" t="n">
        <v>186</v>
      </c>
      <c r="T899" s="87" t="n">
        <f aca="false">((3.5 * R899 + 2.4 * S899 - 7) * 10)/1000</f>
        <v>5.059</v>
      </c>
      <c r="V899" s="0" t="n">
        <f aca="false">W899/8</f>
        <v>0.9125</v>
      </c>
      <c r="W899" s="0" t="n">
        <v>7.3</v>
      </c>
      <c r="X899" s="91" t="n">
        <f aca="false">E899/50</f>
        <v>0.456100342075257</v>
      </c>
      <c r="Y899" s="0" t="n">
        <v>0.615</v>
      </c>
      <c r="Z899" s="86" t="n">
        <v>15.3846153846154</v>
      </c>
      <c r="AA899" s="0" t="n">
        <v>42</v>
      </c>
      <c r="AB899" s="0" t="n">
        <v>21</v>
      </c>
    </row>
    <row r="900" customFormat="false" ht="15" hidden="false" customHeight="false" outlineLevel="0" collapsed="false">
      <c r="A900" s="14" t="n">
        <v>898</v>
      </c>
      <c r="B900" s="86" t="n">
        <v>10.7692307692308</v>
      </c>
      <c r="D900" s="0" t="n">
        <v>1</v>
      </c>
      <c r="E900" s="91" t="n">
        <v>0.300480769230769</v>
      </c>
      <c r="F900" s="0" t="n">
        <v>78995</v>
      </c>
      <c r="H900" s="0" t="n">
        <v>0.7</v>
      </c>
      <c r="I900" s="0" t="n">
        <v>47086</v>
      </c>
      <c r="J900" s="95" t="n">
        <f aca="false">(F900+E900*$G$3)*(H900) / I900</f>
        <v>1.17615925360796</v>
      </c>
      <c r="K900" s="0" t="n">
        <f aca="false">E900/I900*1000</f>
        <v>0.00638153101199442</v>
      </c>
      <c r="L900" s="86" t="n">
        <v>80.4567267184035</v>
      </c>
      <c r="M900" s="86" t="n">
        <v>0.645</v>
      </c>
      <c r="N900" s="0" t="n">
        <v>71</v>
      </c>
      <c r="O900" s="87" t="n">
        <f aca="false">SUM($L900:$N900)</f>
        <v>152.101726718404</v>
      </c>
      <c r="P900" s="62" t="n">
        <v>118</v>
      </c>
      <c r="Q900" s="0" t="n">
        <f aca="false">P900*120</f>
        <v>14160</v>
      </c>
      <c r="R900" s="0" t="n">
        <v>18</v>
      </c>
      <c r="S900" s="0" t="n">
        <v>189</v>
      </c>
      <c r="T900" s="87" t="n">
        <f aca="false">((3.5 * R900 + 2.4 * S900 - 7) * 10)/1000</f>
        <v>5.096</v>
      </c>
      <c r="V900" s="0" t="n">
        <f aca="false">W900/8</f>
        <v>0.8875</v>
      </c>
      <c r="W900" s="0" t="n">
        <v>7.1</v>
      </c>
      <c r="X900" s="91" t="n">
        <f aca="false">E900/50</f>
        <v>0.00600961538461538</v>
      </c>
      <c r="Y900" s="0" t="n">
        <v>0.672</v>
      </c>
      <c r="Z900" s="86" t="n">
        <v>10.7692307692308</v>
      </c>
      <c r="AA900" s="0" t="n">
        <v>45</v>
      </c>
      <c r="AB900" s="0" t="n">
        <v>21</v>
      </c>
    </row>
    <row r="901" customFormat="false" ht="15" hidden="false" customHeight="false" outlineLevel="0" collapsed="false">
      <c r="A901" s="14" t="n">
        <v>899</v>
      </c>
      <c r="B901" s="86" t="n">
        <v>3.39130434782609</v>
      </c>
      <c r="D901" s="0" t="n">
        <v>63</v>
      </c>
      <c r="E901" s="91" t="n">
        <v>153.105861767279</v>
      </c>
      <c r="F901" s="0" t="n">
        <v>78731</v>
      </c>
      <c r="H901" s="0" t="n">
        <v>0.6</v>
      </c>
      <c r="I901" s="0" t="n">
        <v>64960</v>
      </c>
      <c r="J901" s="95" t="n">
        <f aca="false">(F901+E901*$G$3)*(H901) / I901</f>
        <v>1.29285724790867</v>
      </c>
      <c r="K901" s="0" t="n">
        <f aca="false">E901/I901*1000</f>
        <v>2.35692521193472</v>
      </c>
      <c r="L901" s="86" t="n">
        <v>1887.1782473041</v>
      </c>
      <c r="M901" s="86" t="n">
        <v>0.645</v>
      </c>
      <c r="N901" s="0" t="n">
        <v>56</v>
      </c>
      <c r="O901" s="87" t="n">
        <f aca="false">SUM($L901:$N901)</f>
        <v>1943.8232473041</v>
      </c>
      <c r="P901" s="62" t="n">
        <v>122</v>
      </c>
      <c r="Q901" s="0" t="n">
        <f aca="false">P901*120</f>
        <v>14640</v>
      </c>
      <c r="R901" s="0" t="n">
        <v>21</v>
      </c>
      <c r="S901" s="0" t="n">
        <v>164</v>
      </c>
      <c r="T901" s="87" t="n">
        <f aca="false">((3.5 * R901 + 2.4 * S901 - 7) * 10)/1000</f>
        <v>4.601</v>
      </c>
      <c r="V901" s="0" t="n">
        <f aca="false">W901/8</f>
        <v>0.8375</v>
      </c>
      <c r="W901" s="0" t="n">
        <v>6.7</v>
      </c>
      <c r="X901" s="91" t="n">
        <f aca="false">E901/50</f>
        <v>3.06211723534558</v>
      </c>
      <c r="Y901" s="0" t="n">
        <v>0.792</v>
      </c>
      <c r="Z901" s="86" t="n">
        <v>3.39130434782609</v>
      </c>
      <c r="AA901" s="0" t="n">
        <v>58</v>
      </c>
      <c r="AB901" s="0" t="n">
        <v>21</v>
      </c>
    </row>
    <row r="902" customFormat="false" ht="15" hidden="false" customHeight="false" outlineLevel="0" collapsed="false">
      <c r="A902" s="14" t="n">
        <v>900</v>
      </c>
      <c r="B902" s="86" t="n">
        <v>12.2608695652174</v>
      </c>
      <c r="D902" s="0" t="n">
        <v>2</v>
      </c>
      <c r="E902" s="91" t="n">
        <v>0.52001404037909</v>
      </c>
      <c r="F902" s="0" t="n">
        <v>76000</v>
      </c>
      <c r="H902" s="0" t="n">
        <v>0.6</v>
      </c>
      <c r="I902" s="0" t="n">
        <v>53832</v>
      </c>
      <c r="J902" s="95" t="n">
        <f aca="false">(F902+E902*$G$3)*(H902) / I902</f>
        <v>0.849398190104231</v>
      </c>
      <c r="K902" s="0" t="n">
        <f aca="false">E902/I902*1000</f>
        <v>0.00965994279200272</v>
      </c>
      <c r="L902" s="86" t="n">
        <v>214.15878356052</v>
      </c>
      <c r="M902" s="86" t="n">
        <v>0.645</v>
      </c>
      <c r="N902" s="0" t="n">
        <v>265</v>
      </c>
      <c r="O902" s="87" t="n">
        <f aca="false">SUM($L902:$N902)</f>
        <v>479.80378356052</v>
      </c>
      <c r="P902" s="62" t="n">
        <v>111</v>
      </c>
      <c r="Q902" s="0" t="n">
        <f aca="false">P902*120</f>
        <v>13320</v>
      </c>
      <c r="R902" s="0" t="n">
        <v>21</v>
      </c>
      <c r="S902" s="0" t="n">
        <v>195</v>
      </c>
      <c r="T902" s="87" t="n">
        <f aca="false">((3.5 * R902 + 2.4 * S902 - 7) * 10)/1000</f>
        <v>5.345</v>
      </c>
      <c r="V902" s="0" t="n">
        <f aca="false">W902/8</f>
        <v>0.4375</v>
      </c>
      <c r="W902" s="0" t="n">
        <v>3.5</v>
      </c>
      <c r="X902" s="91" t="n">
        <f aca="false">E902/50</f>
        <v>0.0104002808075818</v>
      </c>
      <c r="Y902" s="0" t="n">
        <v>0.735</v>
      </c>
      <c r="Z902" s="86" t="n">
        <v>12.2608695652174</v>
      </c>
      <c r="AA902" s="0" t="n">
        <v>59</v>
      </c>
      <c r="AB902" s="0" t="n">
        <v>16</v>
      </c>
    </row>
    <row r="903" customFormat="false" ht="15" hidden="false" customHeight="false" outlineLevel="0" collapsed="false">
      <c r="A903" s="14" t="n">
        <v>901</v>
      </c>
      <c r="B903" s="86" t="n">
        <v>3.66666666666667</v>
      </c>
      <c r="D903" s="0" t="n">
        <v>76</v>
      </c>
      <c r="E903" s="91" t="n">
        <v>295.260295260295</v>
      </c>
      <c r="F903" s="0" t="n">
        <v>78861</v>
      </c>
      <c r="H903" s="0" t="n">
        <v>0.7</v>
      </c>
      <c r="I903" s="0" t="n">
        <v>59862</v>
      </c>
      <c r="J903" s="95" t="n">
        <f aca="false">(F903+E903*$G$3)*(H903) / I903</f>
        <v>2.30322379260437</v>
      </c>
      <c r="K903" s="0" t="n">
        <f aca="false">E903/I903*1000</f>
        <v>4.93234932445116</v>
      </c>
      <c r="L903" s="86" t="n">
        <v>249.828310956981</v>
      </c>
      <c r="M903" s="86" t="n">
        <v>0.645</v>
      </c>
      <c r="N903" s="0" t="n">
        <v>384</v>
      </c>
      <c r="O903" s="87" t="n">
        <f aca="false">SUM($L903:$N903)</f>
        <v>634.473310956981</v>
      </c>
      <c r="P903" s="62" t="n">
        <v>110</v>
      </c>
      <c r="Q903" s="0" t="n">
        <f aca="false">P903*120</f>
        <v>13200</v>
      </c>
      <c r="R903" s="0" t="n">
        <v>21</v>
      </c>
      <c r="S903" s="0" t="n">
        <v>183</v>
      </c>
      <c r="T903" s="87" t="n">
        <f aca="false">((3.5 * R903 + 2.4 * S903 - 7) * 10)/1000</f>
        <v>5.057</v>
      </c>
      <c r="V903" s="0" t="n">
        <f aca="false">W903/8</f>
        <v>0.75</v>
      </c>
      <c r="W903" s="0" t="n">
        <v>6</v>
      </c>
      <c r="X903" s="91" t="n">
        <f aca="false">E903/50</f>
        <v>5.90520590520591</v>
      </c>
      <c r="Y903" s="0" t="n">
        <v>0.84</v>
      </c>
      <c r="Z903" s="86" t="n">
        <v>3.66666666666667</v>
      </c>
      <c r="AA903" s="0" t="n">
        <v>65</v>
      </c>
      <c r="AB903" s="0" t="n">
        <v>22</v>
      </c>
    </row>
    <row r="904" customFormat="false" ht="15" hidden="false" customHeight="false" outlineLevel="0" collapsed="false">
      <c r="A904" s="14" t="n">
        <v>902</v>
      </c>
      <c r="B904" s="86" t="n">
        <v>12.1739130434783</v>
      </c>
      <c r="D904" s="0" t="n">
        <v>60</v>
      </c>
      <c r="E904" s="91" t="n">
        <v>13.0151843817787</v>
      </c>
      <c r="F904" s="0" t="n">
        <v>80614</v>
      </c>
      <c r="H904" s="0" t="n">
        <v>0.5</v>
      </c>
      <c r="I904" s="0" t="n">
        <v>51059</v>
      </c>
      <c r="J904" s="95" t="n">
        <f aca="false">(F904+E904*$G$3)*(H904) / I904</f>
        <v>0.840401043427324</v>
      </c>
      <c r="K904" s="0" t="n">
        <f aca="false">E904/I904*1000</f>
        <v>0.254904803889202</v>
      </c>
      <c r="L904" s="86" t="n">
        <v>639.897960297317</v>
      </c>
      <c r="M904" s="86" t="n">
        <v>0.645</v>
      </c>
      <c r="N904" s="0" t="n">
        <v>1893</v>
      </c>
      <c r="O904" s="87" t="n">
        <f aca="false">SUM($L904:$N904)</f>
        <v>2533.54296029732</v>
      </c>
      <c r="P904" s="62" t="n">
        <v>121</v>
      </c>
      <c r="Q904" s="0" t="n">
        <f aca="false">P904*120</f>
        <v>14520</v>
      </c>
      <c r="R904" s="0" t="n">
        <v>21</v>
      </c>
      <c r="S904" s="0" t="n">
        <v>199</v>
      </c>
      <c r="T904" s="87" t="n">
        <f aca="false">((3.5 * R904 + 2.4 * S904 - 7) * 10)/1000</f>
        <v>5.441</v>
      </c>
      <c r="V904" s="0" t="n">
        <f aca="false">W904/8</f>
        <v>0.525</v>
      </c>
      <c r="W904" s="0" t="n">
        <v>4.2</v>
      </c>
      <c r="X904" s="91" t="n">
        <f aca="false">E904/50</f>
        <v>0.260303687635575</v>
      </c>
      <c r="Y904" s="0" t="n">
        <v>0.99</v>
      </c>
      <c r="Z904" s="86" t="n">
        <v>12.1739130434783</v>
      </c>
      <c r="AA904" s="0" t="n">
        <v>57</v>
      </c>
      <c r="AB904" s="0" t="n">
        <v>23</v>
      </c>
    </row>
    <row r="905" customFormat="false" ht="15" hidden="false" customHeight="false" outlineLevel="0" collapsed="false">
      <c r="A905" s="14" t="n">
        <v>903</v>
      </c>
      <c r="B905" s="86" t="n">
        <v>11.75</v>
      </c>
      <c r="D905" s="0" t="n">
        <v>49</v>
      </c>
      <c r="E905" s="91" t="n">
        <v>12.3570117215083</v>
      </c>
      <c r="F905" s="0" t="n">
        <v>81170</v>
      </c>
      <c r="H905" s="0" t="n">
        <v>0.7</v>
      </c>
      <c r="I905" s="0" t="n">
        <v>48960</v>
      </c>
      <c r="J905" s="95" t="n">
        <f aca="false">(F905+E905*$G$3)*(H905) / I905</f>
        <v>1.2311879755315</v>
      </c>
      <c r="K905" s="0" t="n">
        <f aca="false">E905/I905*1000</f>
        <v>0.252389945292244</v>
      </c>
      <c r="L905" s="86" t="n">
        <v>946.638874595549</v>
      </c>
      <c r="M905" s="86" t="n">
        <v>0.645</v>
      </c>
      <c r="N905" s="0" t="n">
        <v>1893</v>
      </c>
      <c r="O905" s="87" t="n">
        <f aca="false">SUM($L905:$N905)</f>
        <v>2840.28387459555</v>
      </c>
      <c r="P905" s="62" t="n">
        <v>110</v>
      </c>
      <c r="Q905" s="0" t="n">
        <f aca="false">P905*120</f>
        <v>13200</v>
      </c>
      <c r="R905" s="0" t="n">
        <v>19</v>
      </c>
      <c r="S905" s="0" t="n">
        <v>172</v>
      </c>
      <c r="T905" s="87" t="n">
        <f aca="false">((3.5 * R905 + 2.4 * S905 - 7) * 10)/1000</f>
        <v>4.723</v>
      </c>
      <c r="V905" s="0" t="n">
        <f aca="false">W905/8</f>
        <v>0.8625</v>
      </c>
      <c r="W905" s="0" t="n">
        <v>6.9</v>
      </c>
      <c r="X905" s="91" t="n">
        <f aca="false">E905/50</f>
        <v>0.247140234430165</v>
      </c>
      <c r="Y905" s="0" t="n">
        <v>0.612</v>
      </c>
      <c r="Z905" s="86" t="n">
        <v>11.75</v>
      </c>
      <c r="AA905" s="0" t="n">
        <v>61</v>
      </c>
      <c r="AB905" s="0" t="n">
        <v>22</v>
      </c>
    </row>
    <row r="906" customFormat="false" ht="15" hidden="false" customHeight="false" outlineLevel="0" collapsed="false">
      <c r="A906" s="14" t="n">
        <v>904</v>
      </c>
      <c r="B906" s="86" t="n">
        <v>3.95652173913043</v>
      </c>
      <c r="D906" s="0" t="n">
        <v>86</v>
      </c>
      <c r="E906" s="91" t="n">
        <v>102.625298329356</v>
      </c>
      <c r="F906" s="0" t="n">
        <v>82544</v>
      </c>
      <c r="H906" s="0" t="n">
        <v>0.7</v>
      </c>
      <c r="I906" s="0" t="n">
        <v>47374</v>
      </c>
      <c r="J906" s="95" t="n">
        <f aca="false">(F906+E906*$G$3)*(H906) / I906</f>
        <v>1.82623134065562</v>
      </c>
      <c r="K906" s="0" t="n">
        <f aca="false">E906/I906*1000</f>
        <v>2.16627893632279</v>
      </c>
      <c r="L906" s="86" t="n">
        <v>1110.28201523229</v>
      </c>
      <c r="M906" s="86" t="n">
        <v>0.645</v>
      </c>
      <c r="N906" s="0" t="n">
        <v>55</v>
      </c>
      <c r="O906" s="87" t="n">
        <f aca="false">SUM($L906:$N906)</f>
        <v>1165.92701523229</v>
      </c>
      <c r="P906" s="62" t="n">
        <v>114</v>
      </c>
      <c r="Q906" s="0" t="n">
        <f aca="false">P906*120</f>
        <v>13680</v>
      </c>
      <c r="R906" s="0" t="n">
        <v>22</v>
      </c>
      <c r="S906" s="0" t="n">
        <v>188</v>
      </c>
      <c r="T906" s="87" t="n">
        <f aca="false">((3.5 * R906 + 2.4 * S906 - 7) * 10)/1000</f>
        <v>5.212</v>
      </c>
      <c r="V906" s="0" t="n">
        <f aca="false">W906/8</f>
        <v>0.4875</v>
      </c>
      <c r="W906" s="0" t="n">
        <v>3.9</v>
      </c>
      <c r="X906" s="91" t="n">
        <f aca="false">E906/50</f>
        <v>2.05250596658711</v>
      </c>
      <c r="Y906" s="0" t="n">
        <v>0.462</v>
      </c>
      <c r="Z906" s="86" t="n">
        <v>3.95652173913043</v>
      </c>
      <c r="AA906" s="0" t="n">
        <v>63</v>
      </c>
      <c r="AB906" s="0" t="n">
        <v>20</v>
      </c>
    </row>
    <row r="907" customFormat="false" ht="15" hidden="false" customHeight="false" outlineLevel="0" collapsed="false">
      <c r="A907" s="14" t="n">
        <v>905</v>
      </c>
      <c r="B907" s="86" t="n">
        <v>16.3809523809524</v>
      </c>
      <c r="D907" s="0" t="n">
        <v>6</v>
      </c>
      <c r="E907" s="91" t="n">
        <v>2.03252032520325</v>
      </c>
      <c r="F907" s="0" t="n">
        <v>78750</v>
      </c>
      <c r="H907" s="0" t="n">
        <v>0.8</v>
      </c>
      <c r="I907" s="0" t="n">
        <v>45282</v>
      </c>
      <c r="J907" s="95" t="n">
        <f aca="false">(F907+E907*$G$3)*(H907) / I907</f>
        <v>1.40564477063878</v>
      </c>
      <c r="K907" s="0" t="n">
        <f aca="false">E907/I907*1000</f>
        <v>0.0448858337794985</v>
      </c>
      <c r="L907" s="86" t="n">
        <v>1008.81427138643</v>
      </c>
      <c r="M907" s="86" t="n">
        <v>0.645</v>
      </c>
      <c r="N907" s="0" t="n">
        <v>58</v>
      </c>
      <c r="O907" s="87" t="n">
        <f aca="false">SUM($L907:$N907)</f>
        <v>1067.45927138643</v>
      </c>
      <c r="P907" s="62" t="n">
        <v>120</v>
      </c>
      <c r="Q907" s="0" t="n">
        <f aca="false">P907*120</f>
        <v>14400</v>
      </c>
      <c r="R907" s="0" t="n">
        <v>20</v>
      </c>
      <c r="S907" s="0" t="n">
        <v>190</v>
      </c>
      <c r="T907" s="87" t="n">
        <f aca="false">((3.5 * R907 + 2.4 * S907 - 7) * 10)/1000</f>
        <v>5.19</v>
      </c>
      <c r="V907" s="0" t="n">
        <f aca="false">W907/8</f>
        <v>0.9875</v>
      </c>
      <c r="W907" s="0" t="n">
        <v>7.9</v>
      </c>
      <c r="X907" s="91" t="n">
        <f aca="false">E907/50</f>
        <v>0.0406504065040651</v>
      </c>
      <c r="Y907" s="0" t="n">
        <v>0.7</v>
      </c>
      <c r="Z907" s="86" t="n">
        <v>16.3809523809524</v>
      </c>
      <c r="AA907" s="0" t="n">
        <v>57</v>
      </c>
      <c r="AB907" s="0" t="n">
        <v>18</v>
      </c>
    </row>
    <row r="908" customFormat="false" ht="15" hidden="false" customHeight="false" outlineLevel="0" collapsed="false">
      <c r="A908" s="14" t="n">
        <v>906</v>
      </c>
      <c r="B908" s="86" t="n">
        <v>6.55172413793104</v>
      </c>
      <c r="D908" s="0" t="n">
        <v>96</v>
      </c>
      <c r="E908" s="91" t="n">
        <v>36.9088811995387</v>
      </c>
      <c r="F908" s="0" t="n">
        <v>84796</v>
      </c>
      <c r="H908" s="0" t="n">
        <v>0.5</v>
      </c>
      <c r="I908" s="0" t="n">
        <v>60425</v>
      </c>
      <c r="J908" s="95" t="n">
        <f aca="false">(F908+E908*$G$3)*(H908) / I908</f>
        <v>0.823827492592598</v>
      </c>
      <c r="K908" s="0" t="n">
        <f aca="false">E908/I908*1000</f>
        <v>0.610821368631173</v>
      </c>
      <c r="L908" s="86" t="n">
        <v>1011.10723613221</v>
      </c>
      <c r="M908" s="86" t="n">
        <v>0.645</v>
      </c>
      <c r="N908" s="0" t="n">
        <v>1893</v>
      </c>
      <c r="O908" s="87" t="n">
        <f aca="false">SUM($L908:$N908)</f>
        <v>2904.75223613221</v>
      </c>
      <c r="P908" s="62" t="n">
        <v>111</v>
      </c>
      <c r="Q908" s="0" t="n">
        <f aca="false">P908*120</f>
        <v>13320</v>
      </c>
      <c r="R908" s="0" t="n">
        <v>22</v>
      </c>
      <c r="S908" s="0" t="n">
        <v>181</v>
      </c>
      <c r="T908" s="87" t="n">
        <f aca="false">((3.5 * R908 + 2.4 * S908 - 7) * 10)/1000</f>
        <v>5.044</v>
      </c>
      <c r="V908" s="0" t="n">
        <f aca="false">W908/8</f>
        <v>0.7875</v>
      </c>
      <c r="W908" s="0" t="n">
        <v>6.3</v>
      </c>
      <c r="X908" s="91" t="n">
        <f aca="false">E908/50</f>
        <v>0.738177623990773</v>
      </c>
      <c r="Y908" s="0" t="n">
        <v>0.74</v>
      </c>
      <c r="Z908" s="86" t="n">
        <v>6.55172413793104</v>
      </c>
      <c r="AA908" s="0" t="n">
        <v>54</v>
      </c>
      <c r="AB908" s="0" t="n">
        <v>15</v>
      </c>
    </row>
    <row r="909" customFormat="false" ht="15" hidden="false" customHeight="false" outlineLevel="0" collapsed="false">
      <c r="A909" s="14" t="n">
        <v>907</v>
      </c>
      <c r="B909" s="86" t="n">
        <v>2.57142857142857</v>
      </c>
      <c r="D909" s="0" t="n">
        <v>73</v>
      </c>
      <c r="E909" s="91" t="n">
        <v>106.675239653963</v>
      </c>
      <c r="F909" s="0" t="n">
        <v>76928</v>
      </c>
      <c r="H909" s="0" t="n">
        <v>0.6</v>
      </c>
      <c r="I909" s="0" t="n">
        <v>59108</v>
      </c>
      <c r="J909" s="95" t="n">
        <f aca="false">(F909+E909*$G$3)*(H909) / I909</f>
        <v>1.21402953097637</v>
      </c>
      <c r="K909" s="0" t="n">
        <f aca="false">E909/I909*1000</f>
        <v>1.80475129684583</v>
      </c>
      <c r="L909" s="86" t="n">
        <v>255.920778969957</v>
      </c>
      <c r="M909" s="86" t="n">
        <v>0.645</v>
      </c>
      <c r="N909" s="0" t="n">
        <v>64</v>
      </c>
      <c r="O909" s="87" t="n">
        <f aca="false">SUM($L909:$N909)</f>
        <v>320.565778969957</v>
      </c>
      <c r="P909" s="62" t="n">
        <v>116</v>
      </c>
      <c r="Q909" s="0" t="n">
        <f aca="false">P909*120</f>
        <v>13920</v>
      </c>
      <c r="R909" s="0" t="n">
        <v>19</v>
      </c>
      <c r="S909" s="0" t="n">
        <v>198</v>
      </c>
      <c r="T909" s="87" t="n">
        <f aca="false">((3.5 * R909 + 2.4 * S909 - 7) * 10)/1000</f>
        <v>5.347</v>
      </c>
      <c r="V909" s="0" t="n">
        <f aca="false">W909/8</f>
        <v>0.525</v>
      </c>
      <c r="W909" s="0" t="n">
        <v>4.2</v>
      </c>
      <c r="X909" s="91" t="n">
        <f aca="false">E909/50</f>
        <v>2.13350479307926</v>
      </c>
      <c r="Y909" s="0" t="n">
        <v>0.448</v>
      </c>
      <c r="Z909" s="86" t="n">
        <v>2.57142857142857</v>
      </c>
      <c r="AA909" s="0" t="n">
        <v>46</v>
      </c>
      <c r="AB909" s="0" t="n">
        <v>21</v>
      </c>
    </row>
    <row r="910" customFormat="false" ht="15" hidden="false" customHeight="false" outlineLevel="0" collapsed="false">
      <c r="A910" s="14" t="n">
        <v>908</v>
      </c>
      <c r="B910" s="86" t="n">
        <v>6</v>
      </c>
      <c r="D910" s="0" t="n">
        <v>105</v>
      </c>
      <c r="E910" s="91" t="n">
        <v>89.5140664961637</v>
      </c>
      <c r="F910" s="0" t="n">
        <v>82685</v>
      </c>
      <c r="H910" s="0" t="n">
        <v>0.6</v>
      </c>
      <c r="I910" s="0" t="n">
        <v>52990</v>
      </c>
      <c r="J910" s="95" t="n">
        <f aca="false">(F910+E910*$G$3)*(H910) / I910</f>
        <v>1.34165646271144</v>
      </c>
      <c r="K910" s="0" t="n">
        <f aca="false">E910/I910*1000</f>
        <v>1.6892633798106</v>
      </c>
      <c r="L910" s="86" t="n">
        <v>222.862533641161</v>
      </c>
      <c r="M910" s="86" t="n">
        <v>0.645</v>
      </c>
      <c r="N910" s="0" t="n">
        <v>293</v>
      </c>
      <c r="O910" s="87" t="n">
        <f aca="false">SUM($L910:$N910)</f>
        <v>516.507533641161</v>
      </c>
      <c r="P910" s="62" t="n">
        <v>121</v>
      </c>
      <c r="Q910" s="0" t="n">
        <f aca="false">P910*120</f>
        <v>14520</v>
      </c>
      <c r="R910" s="0" t="n">
        <v>17</v>
      </c>
      <c r="S910" s="0" t="n">
        <v>196</v>
      </c>
      <c r="T910" s="87" t="n">
        <f aca="false">((3.5 * R910 + 2.4 * S910 - 7) * 10)/1000</f>
        <v>5.229</v>
      </c>
      <c r="V910" s="0" t="n">
        <f aca="false">W910/8</f>
        <v>0.825</v>
      </c>
      <c r="W910" s="0" t="n">
        <v>6.6</v>
      </c>
      <c r="X910" s="91" t="n">
        <f aca="false">E910/50</f>
        <v>1.79028132992327</v>
      </c>
      <c r="Y910" s="0" t="n">
        <v>1.02</v>
      </c>
      <c r="Z910" s="86" t="n">
        <v>6</v>
      </c>
      <c r="AA910" s="0" t="n">
        <v>53</v>
      </c>
      <c r="AB910" s="0" t="n">
        <v>17</v>
      </c>
    </row>
    <row r="911" customFormat="false" ht="15" hidden="false" customHeight="false" outlineLevel="0" collapsed="false">
      <c r="A911" s="14" t="n">
        <v>909</v>
      </c>
      <c r="B911" s="86" t="n">
        <v>9.4</v>
      </c>
      <c r="D911" s="0" t="n">
        <v>25</v>
      </c>
      <c r="E911" s="91" t="n">
        <v>6.82372143931392</v>
      </c>
      <c r="F911" s="0" t="n">
        <v>84381</v>
      </c>
      <c r="H911" s="0" t="n">
        <v>0.5</v>
      </c>
      <c r="I911" s="0" t="n">
        <v>52106</v>
      </c>
      <c r="J911" s="95" t="n">
        <f aca="false">(F911+E911*$G$3)*(H911) / I911</f>
        <v>0.835896907992607</v>
      </c>
      <c r="K911" s="0" t="n">
        <f aca="false">E911/I911*1000</f>
        <v>0.130958458513682</v>
      </c>
      <c r="L911" s="86" t="n">
        <v>329.192434739114</v>
      </c>
      <c r="M911" s="86" t="n">
        <v>0.645</v>
      </c>
      <c r="N911" s="0" t="n">
        <v>413</v>
      </c>
      <c r="O911" s="87" t="n">
        <f aca="false">SUM($L911:$N911)</f>
        <v>742.837434739114</v>
      </c>
      <c r="P911" s="62" t="n">
        <v>120</v>
      </c>
      <c r="Q911" s="0" t="n">
        <f aca="false">P911*120</f>
        <v>14400</v>
      </c>
      <c r="R911" s="0" t="n">
        <v>21</v>
      </c>
      <c r="S911" s="0" t="n">
        <v>162</v>
      </c>
      <c r="T911" s="87" t="n">
        <f aca="false">((3.5 * R911 + 2.4 * S911 - 7) * 10)/1000</f>
        <v>4.553</v>
      </c>
      <c r="V911" s="0" t="n">
        <f aca="false">W911/8</f>
        <v>0.9125</v>
      </c>
      <c r="W911" s="0" t="n">
        <v>7.3</v>
      </c>
      <c r="X911" s="91" t="n">
        <f aca="false">E911/50</f>
        <v>0.136474428786278</v>
      </c>
      <c r="Y911" s="0" t="n">
        <v>0.923</v>
      </c>
      <c r="Z911" s="86" t="n">
        <v>9.4</v>
      </c>
      <c r="AA911" s="0" t="n">
        <v>56</v>
      </c>
      <c r="AB911" s="0" t="n">
        <v>24</v>
      </c>
    </row>
    <row r="912" customFormat="false" ht="15" hidden="false" customHeight="false" outlineLevel="0" collapsed="false">
      <c r="A912" s="14" t="n">
        <v>910</v>
      </c>
      <c r="B912" s="86" t="n">
        <v>4.77272727272727</v>
      </c>
      <c r="D912" s="0" t="n">
        <v>78</v>
      </c>
      <c r="E912" s="91" t="n">
        <v>54.6344743533169</v>
      </c>
      <c r="F912" s="0" t="n">
        <v>76446</v>
      </c>
      <c r="H912" s="0" t="n">
        <v>0.5</v>
      </c>
      <c r="I912" s="0" t="n">
        <v>56999</v>
      </c>
      <c r="J912" s="95" t="n">
        <f aca="false">(F912+E912*$G$3)*(H912) / I912</f>
        <v>0.862293985344715</v>
      </c>
      <c r="K912" s="0" t="n">
        <f aca="false">E912/I912*1000</f>
        <v>0.958516366134791</v>
      </c>
      <c r="L912" s="86" t="n">
        <v>1648.82437391247</v>
      </c>
      <c r="M912" s="86" t="n">
        <v>0.645</v>
      </c>
      <c r="N912" s="0" t="n">
        <v>416</v>
      </c>
      <c r="O912" s="87" t="n">
        <f aca="false">SUM($L912:$N912)</f>
        <v>2065.46937391247</v>
      </c>
      <c r="P912" s="62" t="n">
        <v>120</v>
      </c>
      <c r="Q912" s="0" t="n">
        <f aca="false">P912*120</f>
        <v>14400</v>
      </c>
      <c r="R912" s="0" t="n">
        <v>19</v>
      </c>
      <c r="S912" s="0" t="n">
        <v>170</v>
      </c>
      <c r="T912" s="87" t="n">
        <f aca="false">((3.5 * R912 + 2.4 * S912 - 7) * 10)/1000</f>
        <v>4.675</v>
      </c>
      <c r="V912" s="0" t="n">
        <f aca="false">W912/8</f>
        <v>0.9125</v>
      </c>
      <c r="W912" s="0" t="n">
        <v>7.3</v>
      </c>
      <c r="X912" s="91" t="n">
        <f aca="false">E912/50</f>
        <v>1.09268948706634</v>
      </c>
      <c r="Y912" s="0" t="n">
        <v>0.459</v>
      </c>
      <c r="Z912" s="86" t="n">
        <v>4.77272727272727</v>
      </c>
      <c r="AA912" s="0" t="n">
        <v>63</v>
      </c>
      <c r="AB912" s="0" t="n">
        <v>25</v>
      </c>
    </row>
    <row r="913" customFormat="false" ht="15" hidden="false" customHeight="false" outlineLevel="0" collapsed="false">
      <c r="A913" s="14" t="n">
        <v>911</v>
      </c>
      <c r="B913" s="86" t="n">
        <v>2.4</v>
      </c>
      <c r="D913" s="0" t="n">
        <v>72</v>
      </c>
      <c r="E913" s="91" t="n">
        <v>468.75</v>
      </c>
      <c r="F913" s="0" t="n">
        <v>78319</v>
      </c>
      <c r="H913" s="0" t="n">
        <v>0.6</v>
      </c>
      <c r="I913" s="0" t="n">
        <v>43719</v>
      </c>
      <c r="J913" s="95" t="n">
        <f aca="false">(F913+E913*$G$3)*(H913) / I913</f>
        <v>3.64810265559597</v>
      </c>
      <c r="K913" s="0" t="n">
        <f aca="false">E913/I913*1000</f>
        <v>10.7218829341934</v>
      </c>
      <c r="L913" s="86" t="n">
        <v>612.823236516357</v>
      </c>
      <c r="M913" s="86" t="n">
        <v>0.645</v>
      </c>
      <c r="N913" s="0" t="n">
        <v>1893</v>
      </c>
      <c r="O913" s="87" t="n">
        <f aca="false">SUM($L913:$N913)</f>
        <v>2506.46823651636</v>
      </c>
      <c r="P913" s="62" t="n">
        <v>120</v>
      </c>
      <c r="Q913" s="0" t="n">
        <f aca="false">P913*120</f>
        <v>14400</v>
      </c>
      <c r="R913" s="0" t="n">
        <v>18</v>
      </c>
      <c r="S913" s="0" t="n">
        <v>200</v>
      </c>
      <c r="T913" s="87" t="n">
        <f aca="false">((3.5 * R913 + 2.4 * S913 - 7) * 10)/1000</f>
        <v>5.36</v>
      </c>
      <c r="V913" s="0" t="n">
        <f aca="false">W913/8</f>
        <v>0.675</v>
      </c>
      <c r="W913" s="0" t="n">
        <v>5.4</v>
      </c>
      <c r="X913" s="91" t="n">
        <f aca="false">E913/50</f>
        <v>9.37500000000001</v>
      </c>
      <c r="Y913" s="0" t="n">
        <v>1.04</v>
      </c>
      <c r="Z913" s="86" t="n">
        <v>2.4</v>
      </c>
      <c r="AA913" s="0" t="n">
        <v>50</v>
      </c>
      <c r="AB913" s="0" t="n">
        <v>19</v>
      </c>
    </row>
    <row r="914" customFormat="false" ht="15" hidden="false" customHeight="false" outlineLevel="0" collapsed="false">
      <c r="A914" s="14" t="n">
        <v>912</v>
      </c>
      <c r="B914" s="86" t="n">
        <v>2.1</v>
      </c>
      <c r="D914" s="0" t="n">
        <v>58</v>
      </c>
      <c r="E914" s="91" t="n">
        <v>208.393216441506</v>
      </c>
      <c r="F914" s="0" t="n">
        <v>84023</v>
      </c>
      <c r="H914" s="0" t="n">
        <v>0.7</v>
      </c>
      <c r="I914" s="0" t="n">
        <v>64025</v>
      </c>
      <c r="J914" s="95" t="n">
        <f aca="false">(F914+E914*$G$3)*(H914) / I914</f>
        <v>1.8300070379324</v>
      </c>
      <c r="K914" s="0" t="n">
        <f aca="false">E914/I914*1000</f>
        <v>3.25487257229998</v>
      </c>
      <c r="L914" s="86" t="n">
        <v>903.579578431372</v>
      </c>
      <c r="M914" s="86" t="n">
        <v>0.645</v>
      </c>
      <c r="N914" s="0" t="n">
        <v>91</v>
      </c>
      <c r="O914" s="87" t="n">
        <f aca="false">SUM($L914:$N914)</f>
        <v>995.224578431372</v>
      </c>
      <c r="P914" s="62" t="n">
        <v>118</v>
      </c>
      <c r="Q914" s="0" t="n">
        <f aca="false">P914*120</f>
        <v>14160</v>
      </c>
      <c r="R914" s="0" t="n">
        <v>22</v>
      </c>
      <c r="S914" s="0" t="n">
        <v>185</v>
      </c>
      <c r="T914" s="87" t="n">
        <f aca="false">((3.5 * R914 + 2.4 * S914 - 7) * 10)/1000</f>
        <v>5.14</v>
      </c>
      <c r="V914" s="0" t="n">
        <f aca="false">W914/8</f>
        <v>0.5875</v>
      </c>
      <c r="W914" s="0" t="n">
        <v>4.7</v>
      </c>
      <c r="X914" s="91" t="n">
        <f aca="false">E914/50</f>
        <v>4.16786432883013</v>
      </c>
      <c r="Y914" s="0" t="n">
        <v>0.616</v>
      </c>
      <c r="Z914" s="86" t="n">
        <v>2.1</v>
      </c>
      <c r="AA914" s="0" t="n">
        <v>51</v>
      </c>
      <c r="AB914" s="0" t="n">
        <v>20</v>
      </c>
    </row>
    <row r="915" customFormat="false" ht="15" hidden="false" customHeight="false" outlineLevel="0" collapsed="false">
      <c r="A915" s="14" t="n">
        <v>913</v>
      </c>
      <c r="B915" s="86" t="n">
        <v>4.86956521739131</v>
      </c>
      <c r="D915" s="0" t="n">
        <v>74</v>
      </c>
      <c r="E915" s="91" t="n">
        <v>120.851842174027</v>
      </c>
      <c r="F915" s="0" t="n">
        <v>81944</v>
      </c>
      <c r="H915" s="0" t="n">
        <v>0.7</v>
      </c>
      <c r="I915" s="0" t="n">
        <v>51008</v>
      </c>
      <c r="J915" s="95" t="n">
        <f aca="false">(F915+E915*$G$3)*(H915) / I915</f>
        <v>1.78794141720372</v>
      </c>
      <c r="K915" s="0" t="n">
        <f aca="false">E915/I915*1000</f>
        <v>2.3692723136376</v>
      </c>
      <c r="L915" s="86" t="n">
        <v>1381.92730304154</v>
      </c>
      <c r="M915" s="86" t="n">
        <v>0.645</v>
      </c>
      <c r="N915" s="0" t="n">
        <v>1893</v>
      </c>
      <c r="O915" s="87" t="n">
        <f aca="false">SUM($L915:$N915)</f>
        <v>3275.57230304154</v>
      </c>
      <c r="P915" s="62" t="n">
        <v>117</v>
      </c>
      <c r="Q915" s="0" t="n">
        <f aca="false">P915*120</f>
        <v>14040</v>
      </c>
      <c r="R915" s="0" t="n">
        <v>22</v>
      </c>
      <c r="S915" s="0" t="n">
        <v>187</v>
      </c>
      <c r="T915" s="87" t="n">
        <f aca="false">((3.5 * R915 + 2.4 * S915 - 7) * 10)/1000</f>
        <v>5.188</v>
      </c>
      <c r="V915" s="0" t="n">
        <f aca="false">W915/8</f>
        <v>1</v>
      </c>
      <c r="W915" s="0" t="n">
        <v>8</v>
      </c>
      <c r="X915" s="91" t="n">
        <f aca="false">E915/50</f>
        <v>2.41703684348053</v>
      </c>
      <c r="Y915" s="0" t="n">
        <v>0.912</v>
      </c>
      <c r="Z915" s="86" t="n">
        <v>4.86956521739131</v>
      </c>
      <c r="AA915" s="0" t="n">
        <v>40</v>
      </c>
      <c r="AB915" s="0" t="n">
        <v>15</v>
      </c>
    </row>
    <row r="916" customFormat="false" ht="15" hidden="false" customHeight="false" outlineLevel="0" collapsed="false">
      <c r="A916" s="14" t="n">
        <v>914</v>
      </c>
      <c r="B916" s="86" t="n">
        <v>10</v>
      </c>
      <c r="D916" s="0" t="n">
        <v>-10</v>
      </c>
      <c r="E916" s="91" t="n">
        <v>-3.2133676092545</v>
      </c>
      <c r="F916" s="0" t="n">
        <v>79550</v>
      </c>
      <c r="H916" s="0" t="n">
        <v>0.5</v>
      </c>
      <c r="I916" s="0" t="n">
        <v>62146</v>
      </c>
      <c r="J916" s="95" t="n">
        <f aca="false">(F916+E916*$G$3)*(H916) / I916</f>
        <v>0.629683752424116</v>
      </c>
      <c r="K916" s="0" t="n">
        <f aca="false">E916/I916*1000</f>
        <v>-0.051706748773123</v>
      </c>
      <c r="L916" s="86" t="n">
        <v>177.58804460914</v>
      </c>
      <c r="M916" s="86" t="n">
        <v>0.645</v>
      </c>
      <c r="N916" s="0" t="n">
        <v>295</v>
      </c>
      <c r="O916" s="87" t="n">
        <f aca="false">SUM($L916:$N916)</f>
        <v>473.23304460914</v>
      </c>
      <c r="P916" s="62" t="n">
        <v>121</v>
      </c>
      <c r="Q916" s="0" t="n">
        <f aca="false">P916*120</f>
        <v>14520</v>
      </c>
      <c r="R916" s="0" t="n">
        <v>22</v>
      </c>
      <c r="S916" s="0" t="n">
        <v>176</v>
      </c>
      <c r="T916" s="87" t="n">
        <f aca="false">((3.5 * R916 + 2.4 * S916 - 7) * 10)/1000</f>
        <v>4.924</v>
      </c>
      <c r="V916" s="0" t="n">
        <f aca="false">W916/8</f>
        <v>1</v>
      </c>
      <c r="W916" s="0" t="n">
        <v>8</v>
      </c>
      <c r="X916" s="91" t="n">
        <f aca="false">E916/50</f>
        <v>-0.06426735218509</v>
      </c>
      <c r="Y916" s="0" t="n">
        <v>0.71</v>
      </c>
      <c r="Z916" s="86" t="n">
        <v>10</v>
      </c>
      <c r="AA916" s="0" t="n">
        <v>61</v>
      </c>
      <c r="AB916" s="0" t="n">
        <v>16</v>
      </c>
    </row>
    <row r="917" customFormat="false" ht="15" hidden="false" customHeight="false" outlineLevel="0" collapsed="false">
      <c r="A917" s="14" t="n">
        <v>915</v>
      </c>
      <c r="B917" s="86" t="n">
        <v>11.4285714285714</v>
      </c>
      <c r="D917" s="0" t="n">
        <v>43</v>
      </c>
      <c r="E917" s="91" t="n">
        <v>13.9721077736908</v>
      </c>
      <c r="F917" s="0" t="n">
        <v>83602</v>
      </c>
      <c r="H917" s="0" t="n">
        <v>0.8</v>
      </c>
      <c r="I917" s="0" t="n">
        <v>51456</v>
      </c>
      <c r="J917" s="95" t="n">
        <f aca="false">(F917+E917*$G$3)*(H917) / I917</f>
        <v>1.38667355580654</v>
      </c>
      <c r="K917" s="0" t="n">
        <f aca="false">E917/I917*1000</f>
        <v>0.271535054681492</v>
      </c>
      <c r="L917" s="86" t="n">
        <v>1099.20660006605</v>
      </c>
      <c r="M917" s="86" t="n">
        <v>0.645</v>
      </c>
      <c r="N917" s="0" t="n">
        <v>92</v>
      </c>
      <c r="O917" s="87" t="n">
        <f aca="false">SUM($L917:$N917)</f>
        <v>1191.85160006605</v>
      </c>
      <c r="P917" s="62" t="n">
        <v>117</v>
      </c>
      <c r="Q917" s="0" t="n">
        <f aca="false">P917*120</f>
        <v>14040</v>
      </c>
      <c r="R917" s="0" t="n">
        <v>19</v>
      </c>
      <c r="S917" s="0" t="n">
        <v>186</v>
      </c>
      <c r="T917" s="87" t="n">
        <f aca="false">((3.5 * R917 + 2.4 * S917 - 7) * 10)/1000</f>
        <v>5.059</v>
      </c>
      <c r="V917" s="0" t="n">
        <f aca="false">W917/8</f>
        <v>0.65</v>
      </c>
      <c r="W917" s="0" t="n">
        <v>5.2</v>
      </c>
      <c r="X917" s="91" t="n">
        <f aca="false">E917/50</f>
        <v>0.279442155473817</v>
      </c>
      <c r="Y917" s="0" t="n">
        <v>0.726</v>
      </c>
      <c r="Z917" s="86" t="n">
        <v>11.4285714285714</v>
      </c>
      <c r="AA917" s="0" t="n">
        <v>49</v>
      </c>
      <c r="AB917" s="0" t="n">
        <v>22</v>
      </c>
    </row>
    <row r="918" customFormat="false" ht="15" hidden="false" customHeight="false" outlineLevel="0" collapsed="false">
      <c r="A918" s="14" t="n">
        <v>916</v>
      </c>
      <c r="B918" s="86" t="n">
        <v>8.46153846153846</v>
      </c>
      <c r="D918" s="0" t="n">
        <v>72</v>
      </c>
      <c r="E918" s="91" t="n">
        <v>24.3852875431823</v>
      </c>
      <c r="F918" s="0" t="n">
        <v>82739</v>
      </c>
      <c r="H918" s="0" t="n">
        <v>0.5</v>
      </c>
      <c r="I918" s="0" t="n">
        <v>56035</v>
      </c>
      <c r="J918" s="95" t="n">
        <f aca="false">(F918+E918*$G$3)*(H918) / I918</f>
        <v>0.825315561856634</v>
      </c>
      <c r="K918" s="0" t="n">
        <f aca="false">E918/I918*1000</f>
        <v>0.43517957603609</v>
      </c>
      <c r="L918" s="86" t="n">
        <v>123.742120715976</v>
      </c>
      <c r="M918" s="86" t="n">
        <v>0.645</v>
      </c>
      <c r="N918" s="0" t="n">
        <v>242</v>
      </c>
      <c r="O918" s="87" t="n">
        <f aca="false">SUM($L918:$N918)</f>
        <v>366.387120715976</v>
      </c>
      <c r="P918" s="62" t="n">
        <v>117</v>
      </c>
      <c r="Q918" s="0" t="n">
        <f aca="false">P918*120</f>
        <v>14040</v>
      </c>
      <c r="R918" s="0" t="n">
        <v>20</v>
      </c>
      <c r="S918" s="0" t="n">
        <v>173</v>
      </c>
      <c r="T918" s="87" t="n">
        <f aca="false">((3.5 * R918 + 2.4 * S918 - 7) * 10)/1000</f>
        <v>4.782</v>
      </c>
      <c r="V918" s="0" t="n">
        <f aca="false">W918/8</f>
        <v>0.9375</v>
      </c>
      <c r="W918" s="0" t="n">
        <v>7.5</v>
      </c>
      <c r="X918" s="91" t="n">
        <f aca="false">E918/50</f>
        <v>0.487705750863646</v>
      </c>
      <c r="Y918" s="0" t="n">
        <v>0.885</v>
      </c>
      <c r="Z918" s="86" t="n">
        <v>8.46153846153846</v>
      </c>
      <c r="AA918" s="0" t="n">
        <v>59</v>
      </c>
      <c r="AB918" s="0" t="n">
        <v>16</v>
      </c>
    </row>
    <row r="919" customFormat="false" ht="15" hidden="false" customHeight="false" outlineLevel="0" collapsed="false">
      <c r="A919" s="14" t="n">
        <v>917</v>
      </c>
      <c r="B919" s="86" t="n">
        <v>5.92592592592593</v>
      </c>
      <c r="D919" s="0" t="n">
        <v>24</v>
      </c>
      <c r="E919" s="91" t="n">
        <v>23.7271379139891</v>
      </c>
      <c r="F919" s="0" t="n">
        <v>78852</v>
      </c>
      <c r="H919" s="0" t="n">
        <v>0.8</v>
      </c>
      <c r="I919" s="0" t="n">
        <v>53775</v>
      </c>
      <c r="J919" s="95" t="n">
        <f aca="false">(F919+E919*$G$3)*(H919) / I919</f>
        <v>1.31425911915345</v>
      </c>
      <c r="K919" s="0" t="n">
        <f aca="false">E919/I919*1000</f>
        <v>0.441229900771532</v>
      </c>
      <c r="L919" s="86" t="n">
        <v>157.869017775752</v>
      </c>
      <c r="M919" s="86" t="n">
        <v>0.645</v>
      </c>
      <c r="N919" s="0" t="n">
        <v>86</v>
      </c>
      <c r="O919" s="87" t="n">
        <f aca="false">SUM($L919:$N919)</f>
        <v>244.514017775752</v>
      </c>
      <c r="P919" s="62" t="n">
        <v>115</v>
      </c>
      <c r="Q919" s="0" t="n">
        <f aca="false">P919*120</f>
        <v>13800</v>
      </c>
      <c r="R919" s="0" t="n">
        <v>20</v>
      </c>
      <c r="S919" s="0" t="n">
        <v>164</v>
      </c>
      <c r="T919" s="87" t="n">
        <f aca="false">((3.5 * R919 + 2.4 * S919 - 7) * 10)/1000</f>
        <v>4.566</v>
      </c>
      <c r="V919" s="0" t="n">
        <f aca="false">W919/8</f>
        <v>0.6</v>
      </c>
      <c r="W919" s="0" t="n">
        <v>4.8</v>
      </c>
      <c r="X919" s="91" t="n">
        <f aca="false">E919/50</f>
        <v>0.474542758279783</v>
      </c>
      <c r="Y919" s="0" t="n">
        <v>0.81</v>
      </c>
      <c r="Z919" s="86" t="n">
        <v>5.92592592592593</v>
      </c>
      <c r="AA919" s="0" t="n">
        <v>52</v>
      </c>
      <c r="AB919" s="0" t="n">
        <v>23</v>
      </c>
    </row>
    <row r="920" customFormat="false" ht="15" hidden="false" customHeight="false" outlineLevel="0" collapsed="false">
      <c r="A920" s="14" t="n">
        <v>918</v>
      </c>
      <c r="B920" s="86" t="n">
        <v>1.92</v>
      </c>
      <c r="D920" s="0" t="n">
        <v>12</v>
      </c>
      <c r="E920" s="91" t="n">
        <v>53.1632110579479</v>
      </c>
      <c r="F920" s="0" t="n">
        <v>79462</v>
      </c>
      <c r="H920" s="0" t="n">
        <v>0.6</v>
      </c>
      <c r="I920" s="0" t="n">
        <v>53542</v>
      </c>
      <c r="J920" s="95" t="n">
        <f aca="false">(F920+E920*$G$3)*(H920) / I920</f>
        <v>1.12876565413895</v>
      </c>
      <c r="K920" s="0" t="n">
        <f aca="false">E920/I920*1000</f>
        <v>0.992925386760821</v>
      </c>
      <c r="L920" s="86" t="n">
        <v>1199.6799356892</v>
      </c>
      <c r="M920" s="86" t="n">
        <v>0.645</v>
      </c>
      <c r="N920" s="0" t="n">
        <v>70</v>
      </c>
      <c r="O920" s="87" t="n">
        <f aca="false">SUM($L920:$N920)</f>
        <v>1270.3249356892</v>
      </c>
      <c r="P920" s="62" t="n">
        <v>112</v>
      </c>
      <c r="Q920" s="0" t="n">
        <f aca="false">P920*120</f>
        <v>13440</v>
      </c>
      <c r="R920" s="0" t="n">
        <v>19</v>
      </c>
      <c r="S920" s="0" t="n">
        <v>175</v>
      </c>
      <c r="T920" s="87" t="n">
        <f aca="false">((3.5 * R920 + 2.4 * S920 - 7) * 10)/1000</f>
        <v>4.795</v>
      </c>
      <c r="V920" s="0" t="n">
        <f aca="false">W920/8</f>
        <v>0.85</v>
      </c>
      <c r="W920" s="0" t="n">
        <v>6.8</v>
      </c>
      <c r="X920" s="91" t="n">
        <f aca="false">E920/50</f>
        <v>1.06326422115896</v>
      </c>
      <c r="Y920" s="0" t="n">
        <v>0.572</v>
      </c>
      <c r="Z920" s="86" t="n">
        <v>1.92</v>
      </c>
      <c r="AA920" s="0" t="n">
        <v>63</v>
      </c>
      <c r="AB920" s="0" t="n">
        <v>22</v>
      </c>
    </row>
    <row r="921" customFormat="false" ht="15" hidden="false" customHeight="false" outlineLevel="0" collapsed="false">
      <c r="A921" s="14" t="n">
        <v>919</v>
      </c>
      <c r="B921" s="86" t="n">
        <v>16.7619047619048</v>
      </c>
      <c r="D921" s="0" t="n">
        <v>11</v>
      </c>
      <c r="E921" s="91" t="n">
        <v>2.97812432315356</v>
      </c>
      <c r="F921" s="0" t="n">
        <v>82242</v>
      </c>
      <c r="H921" s="0" t="n">
        <v>0.8</v>
      </c>
      <c r="I921" s="0" t="n">
        <v>61735</v>
      </c>
      <c r="J921" s="95" t="n">
        <f aca="false">(F921+E921*$G$3)*(H921) / I921</f>
        <v>1.08117923031358</v>
      </c>
      <c r="K921" s="0" t="n">
        <f aca="false">E921/I921*1000</f>
        <v>0.0482404523066909</v>
      </c>
      <c r="L921" s="86" t="n">
        <v>480.408566682981</v>
      </c>
      <c r="M921" s="86" t="n">
        <v>0.645</v>
      </c>
      <c r="N921" s="0" t="n">
        <v>1893</v>
      </c>
      <c r="O921" s="87" t="n">
        <f aca="false">SUM($L921:$N921)</f>
        <v>2374.05356668298</v>
      </c>
      <c r="P921" s="62" t="n">
        <v>124</v>
      </c>
      <c r="Q921" s="0" t="n">
        <f aca="false">P921*120</f>
        <v>14880</v>
      </c>
      <c r="R921" s="0" t="n">
        <v>16</v>
      </c>
      <c r="S921" s="0" t="n">
        <v>176</v>
      </c>
      <c r="T921" s="87" t="n">
        <f aca="false">((3.5 * R921 + 2.4 * S921 - 7) * 10)/1000</f>
        <v>4.714</v>
      </c>
      <c r="V921" s="0" t="n">
        <f aca="false">W921/8</f>
        <v>0.75</v>
      </c>
      <c r="W921" s="0" t="n">
        <v>6</v>
      </c>
      <c r="X921" s="91" t="n">
        <f aca="false">E921/50</f>
        <v>0.0595624864630713</v>
      </c>
      <c r="Y921" s="0" t="n">
        <v>0.512</v>
      </c>
      <c r="Z921" s="86" t="n">
        <v>16.7619047619048</v>
      </c>
      <c r="AA921" s="0" t="n">
        <v>65</v>
      </c>
      <c r="AB921" s="0" t="n">
        <v>22</v>
      </c>
    </row>
    <row r="922" customFormat="false" ht="15" hidden="false" customHeight="false" outlineLevel="0" collapsed="false">
      <c r="A922" s="14" t="n">
        <v>920</v>
      </c>
      <c r="B922" s="86" t="n">
        <v>9.79166666666667</v>
      </c>
      <c r="D922" s="0" t="n">
        <v>44</v>
      </c>
      <c r="E922" s="91" t="n">
        <v>13.9132634508055</v>
      </c>
      <c r="F922" s="0" t="n">
        <v>78237</v>
      </c>
      <c r="H922" s="0" t="n">
        <v>0.5</v>
      </c>
      <c r="I922" s="0" t="n">
        <v>45149</v>
      </c>
      <c r="J922" s="95" t="n">
        <f aca="false">(F922+E922*$G$3)*(H922) / I922</f>
        <v>0.928063804074533</v>
      </c>
      <c r="K922" s="0" t="n">
        <f aca="false">E922/I922*1000</f>
        <v>0.308163269414728</v>
      </c>
      <c r="L922" s="86" t="n">
        <v>105.113513665756</v>
      </c>
      <c r="M922" s="86" t="n">
        <v>0.645</v>
      </c>
      <c r="N922" s="0" t="n">
        <v>212</v>
      </c>
      <c r="O922" s="87" t="n">
        <f aca="false">SUM($L922:$N922)</f>
        <v>317.758513665756</v>
      </c>
      <c r="P922" s="62" t="n">
        <v>123</v>
      </c>
      <c r="Q922" s="0" t="n">
        <f aca="false">P922*120</f>
        <v>14760</v>
      </c>
      <c r="R922" s="0" t="n">
        <v>20</v>
      </c>
      <c r="S922" s="0" t="n">
        <v>196</v>
      </c>
      <c r="T922" s="87" t="n">
        <f aca="false">((3.5 * R922 + 2.4 * S922 - 7) * 10)/1000</f>
        <v>5.334</v>
      </c>
      <c r="V922" s="0" t="n">
        <f aca="false">W922/8</f>
        <v>0.7625</v>
      </c>
      <c r="W922" s="0" t="n">
        <v>6.1</v>
      </c>
      <c r="X922" s="91" t="n">
        <f aca="false">E922/50</f>
        <v>0.278265269016111</v>
      </c>
      <c r="Y922" s="0" t="n">
        <v>1.065</v>
      </c>
      <c r="Z922" s="86" t="n">
        <v>9.79166666666667</v>
      </c>
      <c r="AA922" s="0" t="n">
        <v>63</v>
      </c>
      <c r="AB922" s="0" t="n">
        <v>21</v>
      </c>
    </row>
    <row r="923" customFormat="false" ht="15" hidden="false" customHeight="false" outlineLevel="0" collapsed="false">
      <c r="A923" s="14" t="n">
        <v>921</v>
      </c>
      <c r="B923" s="86" t="n">
        <v>8.57142857142857</v>
      </c>
      <c r="D923" s="0" t="n">
        <v>30</v>
      </c>
      <c r="E923" s="91" t="n">
        <v>8.09602970703167</v>
      </c>
      <c r="F923" s="0" t="n">
        <v>83297</v>
      </c>
      <c r="H923" s="0" t="n">
        <v>0.5</v>
      </c>
      <c r="I923" s="0" t="n">
        <v>57860</v>
      </c>
      <c r="J923" s="95" t="n">
        <f aca="false">(F923+E923*$G$3)*(H923) / I923</f>
        <v>0.747799964421126</v>
      </c>
      <c r="K923" s="0" t="n">
        <f aca="false">E923/I923*1000</f>
        <v>0.139924467802137</v>
      </c>
      <c r="L923" s="86" t="n">
        <v>279.211260496183</v>
      </c>
      <c r="M923" s="86" t="n">
        <v>0.645</v>
      </c>
      <c r="N923" s="0" t="n">
        <v>440</v>
      </c>
      <c r="O923" s="87" t="n">
        <f aca="false">SUM($L923:$N923)</f>
        <v>719.856260496183</v>
      </c>
      <c r="P923" s="62" t="n">
        <v>125</v>
      </c>
      <c r="Q923" s="0" t="n">
        <f aca="false">P923*120</f>
        <v>15000</v>
      </c>
      <c r="R923" s="0" t="n">
        <v>20</v>
      </c>
      <c r="S923" s="0" t="n">
        <v>164</v>
      </c>
      <c r="T923" s="87" t="n">
        <f aca="false">((3.5 * R923 + 2.4 * S923 - 7) * 10)/1000</f>
        <v>4.566</v>
      </c>
      <c r="V923" s="0" t="n">
        <f aca="false">W923/8</f>
        <v>0.7625</v>
      </c>
      <c r="W923" s="0" t="n">
        <v>6.1</v>
      </c>
      <c r="X923" s="91" t="n">
        <f aca="false">E923/50</f>
        <v>0.161920594140633</v>
      </c>
      <c r="Y923" s="0" t="n">
        <v>0.728</v>
      </c>
      <c r="Z923" s="86" t="n">
        <v>8.57142857142857</v>
      </c>
      <c r="AA923" s="0" t="n">
        <v>52</v>
      </c>
      <c r="AB923" s="0" t="n">
        <v>16</v>
      </c>
    </row>
    <row r="924" customFormat="false" ht="15" hidden="false" customHeight="false" outlineLevel="0" collapsed="false">
      <c r="A924" s="14" t="n">
        <v>922</v>
      </c>
      <c r="B924" s="86" t="n">
        <v>2.73913043478261</v>
      </c>
      <c r="D924" s="0" t="n">
        <v>6</v>
      </c>
      <c r="E924" s="91" t="n">
        <v>-287.356321839079</v>
      </c>
      <c r="F924" s="0" t="n">
        <v>83202</v>
      </c>
      <c r="H924" s="0" t="n">
        <v>0.7</v>
      </c>
      <c r="I924" s="0" t="n">
        <v>40439</v>
      </c>
      <c r="J924" s="95" t="n">
        <f aca="false">(F924+E924*$G$3)*(H924) / I924</f>
        <v>-0.549429266671829</v>
      </c>
      <c r="K924" s="0" t="n">
        <f aca="false">E924/I924*1000</f>
        <v>-7.10592056774596</v>
      </c>
      <c r="L924" s="86" t="n">
        <v>1135.98276888132</v>
      </c>
      <c r="M924" s="86" t="n">
        <v>0.645</v>
      </c>
      <c r="N924" s="0" t="n">
        <v>83</v>
      </c>
      <c r="O924" s="87" t="n">
        <f aca="false">SUM($L924:$N924)</f>
        <v>1219.62776888132</v>
      </c>
      <c r="P924" s="62" t="n">
        <v>122</v>
      </c>
      <c r="Q924" s="0" t="n">
        <f aca="false">P924*120</f>
        <v>14640</v>
      </c>
      <c r="R924" s="0" t="n">
        <v>17</v>
      </c>
      <c r="S924" s="0" t="n">
        <v>197</v>
      </c>
      <c r="T924" s="87" t="n">
        <f aca="false">((3.5 * R924 + 2.4 * S924 - 7) * 10)/1000</f>
        <v>5.253</v>
      </c>
      <c r="V924" s="0" t="n">
        <f aca="false">W924/8</f>
        <v>0.7875</v>
      </c>
      <c r="W924" s="0" t="n">
        <v>6.3</v>
      </c>
      <c r="X924" s="91" t="n">
        <f aca="false">E924/50</f>
        <v>-5.74712643678158</v>
      </c>
      <c r="Y924" s="0" t="n">
        <v>0.924</v>
      </c>
      <c r="Z924" s="86" t="n">
        <v>2.73913043478261</v>
      </c>
      <c r="AA924" s="0" t="n">
        <v>48</v>
      </c>
      <c r="AB924" s="0" t="n">
        <v>16</v>
      </c>
    </row>
    <row r="925" customFormat="false" ht="15" hidden="false" customHeight="false" outlineLevel="0" collapsed="false">
      <c r="A925" s="14" t="n">
        <v>923</v>
      </c>
      <c r="B925" s="86" t="n">
        <v>12.2857142857143</v>
      </c>
      <c r="D925" s="0" t="n">
        <v>26</v>
      </c>
      <c r="E925" s="91" t="n">
        <v>8.27108809345057</v>
      </c>
      <c r="F925" s="0" t="n">
        <v>75395</v>
      </c>
      <c r="H925" s="0" t="n">
        <v>0.8</v>
      </c>
      <c r="I925" s="0" t="n">
        <v>42529</v>
      </c>
      <c r="J925" s="95" t="n">
        <f aca="false">(F925+E925*$G$3)*(H925) / I925</f>
        <v>1.48046622751309</v>
      </c>
      <c r="K925" s="0" t="n">
        <f aca="false">E925/I925*1000</f>
        <v>0.19448113272004</v>
      </c>
      <c r="L925" s="86" t="n">
        <v>771.994504892368</v>
      </c>
      <c r="M925" s="86" t="n">
        <v>0.645</v>
      </c>
      <c r="N925" s="0" t="n">
        <v>1893</v>
      </c>
      <c r="O925" s="87" t="n">
        <f aca="false">SUM($L925:$N925)</f>
        <v>2665.63950489237</v>
      </c>
      <c r="P925" s="62" t="n">
        <v>116</v>
      </c>
      <c r="Q925" s="0" t="n">
        <f aca="false">P925*120</f>
        <v>13920</v>
      </c>
      <c r="R925" s="0" t="n">
        <v>22</v>
      </c>
      <c r="S925" s="0" t="n">
        <v>163</v>
      </c>
      <c r="T925" s="87" t="n">
        <f aca="false">((3.5 * R925 + 2.4 * S925 - 7) * 10)/1000</f>
        <v>4.612</v>
      </c>
      <c r="V925" s="0" t="n">
        <f aca="false">W925/8</f>
        <v>0.8125</v>
      </c>
      <c r="W925" s="0" t="n">
        <v>6.5</v>
      </c>
      <c r="X925" s="91" t="n">
        <f aca="false">E925/50</f>
        <v>0.165421761869011</v>
      </c>
      <c r="Y925" s="0" t="n">
        <v>0.768</v>
      </c>
      <c r="Z925" s="86" t="n">
        <v>12.2857142857143</v>
      </c>
      <c r="AA925" s="0" t="n">
        <v>54</v>
      </c>
      <c r="AB925" s="0" t="n">
        <v>21</v>
      </c>
    </row>
    <row r="926" customFormat="false" ht="15" hidden="false" customHeight="false" outlineLevel="0" collapsed="false">
      <c r="A926" s="14" t="n">
        <v>924</v>
      </c>
      <c r="B926" s="86" t="n">
        <v>3.6</v>
      </c>
      <c r="D926" s="0" t="n">
        <v>56</v>
      </c>
      <c r="E926" s="91" t="n">
        <v>91.8273645546373</v>
      </c>
      <c r="F926" s="0" t="n">
        <v>80887</v>
      </c>
      <c r="H926" s="0" t="n">
        <v>0.6</v>
      </c>
      <c r="I926" s="0" t="n">
        <v>45773</v>
      </c>
      <c r="J926" s="95" t="n">
        <f aca="false">(F926+E926*$G$3)*(H926) / I926</f>
        <v>1.54175534688819</v>
      </c>
      <c r="K926" s="0" t="n">
        <f aca="false">E926/I926*1000</f>
        <v>2.00614695463783</v>
      </c>
      <c r="L926" s="86" t="n">
        <v>1866.77033407572</v>
      </c>
      <c r="M926" s="86" t="n">
        <v>0.645</v>
      </c>
      <c r="N926" s="0" t="n">
        <v>78</v>
      </c>
      <c r="O926" s="87" t="n">
        <f aca="false">SUM($L926:$N926)</f>
        <v>1945.41533407572</v>
      </c>
      <c r="P926" s="62" t="n">
        <v>112</v>
      </c>
      <c r="Q926" s="0" t="n">
        <f aca="false">P926*120</f>
        <v>13440</v>
      </c>
      <c r="R926" s="0" t="n">
        <v>18</v>
      </c>
      <c r="S926" s="0" t="n">
        <v>182</v>
      </c>
      <c r="T926" s="87" t="n">
        <f aca="false">((3.5 * R926 + 2.4 * S926 - 7) * 10)/1000</f>
        <v>4.928</v>
      </c>
      <c r="V926" s="0" t="n">
        <f aca="false">W926/8</f>
        <v>0.8</v>
      </c>
      <c r="W926" s="0" t="n">
        <v>6.4</v>
      </c>
      <c r="X926" s="91" t="n">
        <f aca="false">E926/50</f>
        <v>1.83654729109275</v>
      </c>
      <c r="Y926" s="0" t="n">
        <v>0.884</v>
      </c>
      <c r="Z926" s="86" t="n">
        <v>3.6</v>
      </c>
      <c r="AA926" s="0" t="n">
        <v>51</v>
      </c>
      <c r="AB926" s="0" t="n">
        <v>23</v>
      </c>
    </row>
    <row r="927" customFormat="false" ht="15" hidden="false" customHeight="false" outlineLevel="0" collapsed="false">
      <c r="A927" s="14" t="n">
        <v>925</v>
      </c>
      <c r="B927" s="86" t="n">
        <v>16</v>
      </c>
      <c r="D927" s="0" t="n">
        <v>-10</v>
      </c>
      <c r="E927" s="91" t="n">
        <v>-1.99920031987205</v>
      </c>
      <c r="F927" s="0" t="n">
        <v>78759</v>
      </c>
      <c r="H927" s="0" t="n">
        <v>0.6</v>
      </c>
      <c r="I927" s="0" t="n">
        <v>45078</v>
      </c>
      <c r="J927" s="95" t="n">
        <f aca="false">(F927+E927*$G$3)*(H927) / I927</f>
        <v>1.03765898937909</v>
      </c>
      <c r="K927" s="0" t="n">
        <f aca="false">E927/I927*1000</f>
        <v>-0.0443498007869038</v>
      </c>
      <c r="L927" s="86" t="n">
        <v>985.727430435555</v>
      </c>
      <c r="M927" s="86" t="n">
        <v>0.645</v>
      </c>
      <c r="N927" s="0" t="n">
        <v>368</v>
      </c>
      <c r="O927" s="87" t="n">
        <f aca="false">SUM($L927:$N927)</f>
        <v>1354.37243043555</v>
      </c>
      <c r="P927" s="62" t="n">
        <v>119</v>
      </c>
      <c r="Q927" s="0" t="n">
        <f aca="false">P927*120</f>
        <v>14280</v>
      </c>
      <c r="R927" s="0" t="n">
        <v>18</v>
      </c>
      <c r="S927" s="0" t="n">
        <v>161</v>
      </c>
      <c r="T927" s="87" t="n">
        <f aca="false">((3.5 * R927 + 2.4 * S927 - 7) * 10)/1000</f>
        <v>4.424</v>
      </c>
      <c r="V927" s="0" t="n">
        <f aca="false">W927/8</f>
        <v>0.675</v>
      </c>
      <c r="W927" s="0" t="n">
        <v>5.4</v>
      </c>
      <c r="X927" s="91" t="n">
        <f aca="false">E927/50</f>
        <v>-0.039984006397441</v>
      </c>
      <c r="Y927" s="0" t="n">
        <v>0.598</v>
      </c>
      <c r="Z927" s="86" t="n">
        <v>16</v>
      </c>
      <c r="AA927" s="0" t="n">
        <v>56</v>
      </c>
      <c r="AB927" s="0" t="n">
        <v>24</v>
      </c>
    </row>
    <row r="928" customFormat="false" ht="15" hidden="false" customHeight="false" outlineLevel="0" collapsed="false">
      <c r="A928" s="14" t="n">
        <v>926</v>
      </c>
      <c r="B928" s="86" t="n">
        <v>15.9230769230769</v>
      </c>
      <c r="D928" s="0" t="n">
        <v>81</v>
      </c>
      <c r="E928" s="91" t="n">
        <v>15.2346130408288</v>
      </c>
      <c r="F928" s="0" t="n">
        <v>83361</v>
      </c>
      <c r="H928" s="0" t="n">
        <v>0.6</v>
      </c>
      <c r="I928" s="0" t="n">
        <v>47663</v>
      </c>
      <c r="J928" s="95" t="n">
        <f aca="false">(F928+E928*$G$3)*(H928) / I928</f>
        <v>1.12609166711703</v>
      </c>
      <c r="K928" s="0" t="n">
        <f aca="false">E928/I928*1000</f>
        <v>0.319631853656479</v>
      </c>
      <c r="L928" s="86" t="n">
        <v>554.418959460298</v>
      </c>
      <c r="M928" s="86" t="n">
        <v>0.645</v>
      </c>
      <c r="N928" s="0" t="n">
        <v>335</v>
      </c>
      <c r="O928" s="87" t="n">
        <f aca="false">SUM($L928:$N928)</f>
        <v>890.063959460298</v>
      </c>
      <c r="P928" s="62" t="n">
        <v>123</v>
      </c>
      <c r="Q928" s="0" t="n">
        <f aca="false">P928*120</f>
        <v>14760</v>
      </c>
      <c r="R928" s="0" t="n">
        <v>20</v>
      </c>
      <c r="S928" s="0" t="n">
        <v>178</v>
      </c>
      <c r="T928" s="87" t="n">
        <f aca="false">((3.5 * R928 + 2.4 * S928 - 7) * 10)/1000</f>
        <v>4.902</v>
      </c>
      <c r="V928" s="0" t="n">
        <f aca="false">W928/8</f>
        <v>0.5625</v>
      </c>
      <c r="W928" s="0" t="n">
        <v>4.5</v>
      </c>
      <c r="X928" s="91" t="n">
        <f aca="false">E928/50</f>
        <v>0.304692260816575</v>
      </c>
      <c r="Y928" s="0" t="n">
        <v>0.336</v>
      </c>
      <c r="Z928" s="86" t="n">
        <v>15.9230769230769</v>
      </c>
      <c r="AA928" s="0" t="n">
        <v>48</v>
      </c>
      <c r="AB928" s="0" t="n">
        <v>19</v>
      </c>
    </row>
    <row r="929" customFormat="false" ht="15" hidden="false" customHeight="false" outlineLevel="0" collapsed="false">
      <c r="A929" s="14" t="n">
        <v>927</v>
      </c>
      <c r="B929" s="86" t="n">
        <v>6.55172413793104</v>
      </c>
      <c r="D929" s="0" t="n">
        <v>64</v>
      </c>
      <c r="E929" s="91" t="n">
        <v>24.352378923016</v>
      </c>
      <c r="F929" s="0" t="n">
        <v>76109</v>
      </c>
      <c r="H929" s="0" t="n">
        <v>0.5</v>
      </c>
      <c r="I929" s="0" t="n">
        <v>50212</v>
      </c>
      <c r="J929" s="95" t="n">
        <f aca="false">(F929+E929*$G$3)*(H929) / I929</f>
        <v>0.854874846343568</v>
      </c>
      <c r="K929" s="0" t="n">
        <f aca="false">E929/I929*1000</f>
        <v>0.484991215705729</v>
      </c>
      <c r="L929" s="86" t="n">
        <v>136.14365691161</v>
      </c>
      <c r="M929" s="86" t="n">
        <v>0.645</v>
      </c>
      <c r="N929" s="0" t="n">
        <v>1893</v>
      </c>
      <c r="O929" s="87" t="n">
        <f aca="false">SUM($L929:$N929)</f>
        <v>2029.78865691161</v>
      </c>
      <c r="P929" s="62" t="n">
        <v>119</v>
      </c>
      <c r="Q929" s="0" t="n">
        <f aca="false">P929*120</f>
        <v>14280</v>
      </c>
      <c r="R929" s="0" t="n">
        <v>21</v>
      </c>
      <c r="S929" s="0" t="n">
        <v>166</v>
      </c>
      <c r="T929" s="87" t="n">
        <f aca="false">((3.5 * R929 + 2.4 * S929 - 7) * 10)/1000</f>
        <v>4.649</v>
      </c>
      <c r="V929" s="0" t="n">
        <f aca="false">W929/8</f>
        <v>0.8</v>
      </c>
      <c r="W929" s="0" t="n">
        <v>6.4</v>
      </c>
      <c r="X929" s="91" t="n">
        <f aca="false">E929/50</f>
        <v>0.487047578460321</v>
      </c>
      <c r="Y929" s="0" t="n">
        <v>0.912</v>
      </c>
      <c r="Z929" s="86" t="n">
        <v>6.55172413793104</v>
      </c>
      <c r="AA929" s="0" t="n">
        <v>64</v>
      </c>
      <c r="AB929" s="0" t="n">
        <v>16</v>
      </c>
    </row>
    <row r="930" customFormat="false" ht="15" hidden="false" customHeight="false" outlineLevel="0" collapsed="false">
      <c r="A930" s="14" t="n">
        <v>928</v>
      </c>
      <c r="B930" s="86" t="n">
        <v>13.5384615384615</v>
      </c>
      <c r="D930" s="0" t="n">
        <v>-3</v>
      </c>
      <c r="E930" s="91" t="n">
        <v>-1.0902866363567</v>
      </c>
      <c r="F930" s="0" t="n">
        <v>80872</v>
      </c>
      <c r="H930" s="0" t="n">
        <v>0.8</v>
      </c>
      <c r="I930" s="0" t="n">
        <v>49600</v>
      </c>
      <c r="J930" s="95" t="n">
        <f aca="false">(F930+E930*$G$3)*(H930) / I930</f>
        <v>1.29735298944286</v>
      </c>
      <c r="K930" s="0" t="n">
        <f aca="false">E930/I930*1000</f>
        <v>-0.0219815854104173</v>
      </c>
      <c r="L930" s="86" t="n">
        <v>1216.40101842752</v>
      </c>
      <c r="M930" s="86" t="n">
        <v>0.645</v>
      </c>
      <c r="N930" s="0" t="n">
        <v>244</v>
      </c>
      <c r="O930" s="87" t="n">
        <f aca="false">SUM($L930:$N930)</f>
        <v>1461.04601842752</v>
      </c>
      <c r="P930" s="62" t="n">
        <v>119</v>
      </c>
      <c r="Q930" s="0" t="n">
        <f aca="false">P930*120</f>
        <v>14280</v>
      </c>
      <c r="R930" s="0" t="n">
        <v>17</v>
      </c>
      <c r="S930" s="0" t="n">
        <v>174</v>
      </c>
      <c r="T930" s="87" t="n">
        <f aca="false">((3.5 * R930 + 2.4 * S930 - 7) * 10)/1000</f>
        <v>4.701</v>
      </c>
      <c r="V930" s="0" t="n">
        <f aca="false">W930/8</f>
        <v>0.775</v>
      </c>
      <c r="W930" s="0" t="n">
        <v>6.2</v>
      </c>
      <c r="X930" s="91" t="n">
        <f aca="false">E930/50</f>
        <v>-0.021805732727134</v>
      </c>
      <c r="Y930" s="0" t="n">
        <v>1.003</v>
      </c>
      <c r="Z930" s="86" t="n">
        <v>13.5384615384615</v>
      </c>
      <c r="AA930" s="0" t="n">
        <v>56</v>
      </c>
      <c r="AB930" s="0" t="n">
        <v>20</v>
      </c>
    </row>
    <row r="931" customFormat="false" ht="15" hidden="false" customHeight="false" outlineLevel="0" collapsed="false">
      <c r="A931" s="14" t="n">
        <v>929</v>
      </c>
      <c r="B931" s="86" t="n">
        <v>3.66666666666667</v>
      </c>
      <c r="D931" s="0" t="n">
        <v>37</v>
      </c>
      <c r="E931" s="91" t="n">
        <v>93.9038627480839</v>
      </c>
      <c r="F931" s="0" t="n">
        <v>81501</v>
      </c>
      <c r="H931" s="0" t="n">
        <v>0.7</v>
      </c>
      <c r="I931" s="0" t="n">
        <v>64274</v>
      </c>
      <c r="J931" s="95" t="n">
        <f aca="false">(F931+E931*$G$3)*(H931) / I931</f>
        <v>1.29669511107856</v>
      </c>
      <c r="K931" s="0" t="n">
        <f aca="false">E931/I931*1000</f>
        <v>1.46099297924641</v>
      </c>
      <c r="L931" s="86" t="n">
        <v>546.298795008913</v>
      </c>
      <c r="M931" s="86" t="n">
        <v>0.645</v>
      </c>
      <c r="N931" s="0" t="n">
        <v>241</v>
      </c>
      <c r="O931" s="87" t="n">
        <f aca="false">SUM($L931:$N931)</f>
        <v>787.943795008913</v>
      </c>
      <c r="P931" s="62" t="n">
        <v>123</v>
      </c>
      <c r="Q931" s="0" t="n">
        <f aca="false">P931*120</f>
        <v>14760</v>
      </c>
      <c r="R931" s="0" t="n">
        <v>21</v>
      </c>
      <c r="S931" s="0" t="n">
        <v>189</v>
      </c>
      <c r="T931" s="87" t="n">
        <f aca="false">((3.5 * R931 + 2.4 * S931 - 7) * 10)/1000</f>
        <v>5.201</v>
      </c>
      <c r="V931" s="0" t="n">
        <f aca="false">W931/8</f>
        <v>0.8125</v>
      </c>
      <c r="W931" s="0" t="n">
        <v>6.5</v>
      </c>
      <c r="X931" s="91" t="n">
        <f aca="false">E931/50</f>
        <v>1.87807725496168</v>
      </c>
      <c r="Y931" s="0" t="n">
        <v>0.702</v>
      </c>
      <c r="Z931" s="86" t="n">
        <v>3.66666666666667</v>
      </c>
      <c r="AA931" s="0" t="n">
        <v>59</v>
      </c>
      <c r="AB931" s="0" t="n">
        <v>22</v>
      </c>
    </row>
    <row r="932" customFormat="false" ht="15" hidden="false" customHeight="false" outlineLevel="0" collapsed="false">
      <c r="A932" s="14" t="n">
        <v>930</v>
      </c>
      <c r="B932" s="86" t="n">
        <v>8.45833333333333</v>
      </c>
      <c r="D932" s="0" t="n">
        <v>20</v>
      </c>
      <c r="E932" s="91" t="n">
        <v>10.4887770086008</v>
      </c>
      <c r="F932" s="0" t="n">
        <v>84661</v>
      </c>
      <c r="H932" s="0" t="n">
        <v>0.7</v>
      </c>
      <c r="I932" s="0" t="n">
        <v>50009</v>
      </c>
      <c r="J932" s="95" t="n">
        <f aca="false">(F932+E932*$G$3)*(H932) / I932</f>
        <v>1.243767273139</v>
      </c>
      <c r="K932" s="0" t="n">
        <f aca="false">E932/I932*1000</f>
        <v>0.209737787370289</v>
      </c>
      <c r="L932" s="86" t="n">
        <v>562.048598143779</v>
      </c>
      <c r="M932" s="86" t="n">
        <v>0.645</v>
      </c>
      <c r="N932" s="0" t="n">
        <v>399</v>
      </c>
      <c r="O932" s="87" t="n">
        <f aca="false">SUM($L932:$N932)</f>
        <v>961.693598143779</v>
      </c>
      <c r="P932" s="62" t="n">
        <v>115</v>
      </c>
      <c r="Q932" s="0" t="n">
        <f aca="false">P932*120</f>
        <v>13800</v>
      </c>
      <c r="R932" s="0" t="n">
        <v>17</v>
      </c>
      <c r="S932" s="0" t="n">
        <v>163</v>
      </c>
      <c r="T932" s="87" t="n">
        <f aca="false">((3.5 * R932 + 2.4 * S932 - 7) * 10)/1000</f>
        <v>4.437</v>
      </c>
      <c r="V932" s="0" t="n">
        <f aca="false">W932/8</f>
        <v>0.7625</v>
      </c>
      <c r="W932" s="0" t="n">
        <v>6.1</v>
      </c>
      <c r="X932" s="91" t="n">
        <f aca="false">E932/50</f>
        <v>0.209775540172016</v>
      </c>
      <c r="Y932" s="0" t="n">
        <v>0.63</v>
      </c>
      <c r="Z932" s="86" t="n">
        <v>8.45833333333333</v>
      </c>
      <c r="AA932" s="0" t="n">
        <v>52</v>
      </c>
      <c r="AB932" s="0" t="n">
        <v>18</v>
      </c>
    </row>
    <row r="933" customFormat="false" ht="15" hidden="false" customHeight="false" outlineLevel="0" collapsed="false">
      <c r="A933" s="14" t="n">
        <v>931</v>
      </c>
      <c r="B933" s="86" t="n">
        <v>3.31034482758621</v>
      </c>
      <c r="D933" s="0" t="n">
        <v>29</v>
      </c>
      <c r="E933" s="91" t="n">
        <v>68.6748129203372</v>
      </c>
      <c r="F933" s="0" t="n">
        <v>84298</v>
      </c>
      <c r="H933" s="0" t="n">
        <v>0.8</v>
      </c>
      <c r="I933" s="0" t="n">
        <v>54236</v>
      </c>
      <c r="J933" s="95" t="n">
        <f aca="false">(F933+E933*$G$3)*(H933) / I933</f>
        <v>1.6486160508612</v>
      </c>
      <c r="K933" s="0" t="n">
        <f aca="false">E933/I933*1000</f>
        <v>1.2662219359897</v>
      </c>
      <c r="L933" s="86" t="n">
        <v>513.810565176909</v>
      </c>
      <c r="M933" s="86" t="n">
        <v>0.645</v>
      </c>
      <c r="N933" s="0" t="n">
        <v>351</v>
      </c>
      <c r="O933" s="87" t="n">
        <f aca="false">SUM($L933:$N933)</f>
        <v>865.455565176909</v>
      </c>
      <c r="P933" s="62" t="n">
        <v>123</v>
      </c>
      <c r="Q933" s="0" t="n">
        <f aca="false">P933*120</f>
        <v>14760</v>
      </c>
      <c r="R933" s="0" t="n">
        <v>19</v>
      </c>
      <c r="S933" s="0" t="n">
        <v>196</v>
      </c>
      <c r="T933" s="87" t="n">
        <f aca="false">((3.5 * R933 + 2.4 * S933 - 7) * 10)/1000</f>
        <v>5.299</v>
      </c>
      <c r="V933" s="0" t="n">
        <f aca="false">W933/8</f>
        <v>0.9</v>
      </c>
      <c r="W933" s="0" t="n">
        <v>7.2</v>
      </c>
      <c r="X933" s="91" t="n">
        <f aca="false">E933/50</f>
        <v>1.37349625840674</v>
      </c>
      <c r="Y933" s="0" t="n">
        <v>0.741</v>
      </c>
      <c r="Z933" s="86" t="n">
        <v>3.31034482758621</v>
      </c>
      <c r="AA933" s="0" t="n">
        <v>43</v>
      </c>
      <c r="AB933" s="0" t="n">
        <v>22</v>
      </c>
    </row>
    <row r="934" customFormat="false" ht="15" hidden="false" customHeight="false" outlineLevel="0" collapsed="false">
      <c r="A934" s="14" t="n">
        <v>932</v>
      </c>
      <c r="B934" s="86" t="n">
        <v>3</v>
      </c>
      <c r="D934" s="0" t="n">
        <v>81</v>
      </c>
      <c r="E934" s="91" t="n">
        <v>262.987012987013</v>
      </c>
      <c r="F934" s="0" t="n">
        <v>77861</v>
      </c>
      <c r="H934" s="0" t="n">
        <v>0.6</v>
      </c>
      <c r="I934" s="0" t="n">
        <v>41621</v>
      </c>
      <c r="J934" s="95" t="n">
        <f aca="false">(F934+E934*$G$3)*(H934) / I934</f>
        <v>2.63889582462899</v>
      </c>
      <c r="K934" s="0" t="n">
        <f aca="false">E934/I934*1000</f>
        <v>6.31861351209757</v>
      </c>
      <c r="L934" s="86" t="n">
        <v>322.451324175824</v>
      </c>
      <c r="M934" s="86" t="n">
        <v>0.645</v>
      </c>
      <c r="N934" s="0" t="n">
        <v>64</v>
      </c>
      <c r="O934" s="87" t="n">
        <f aca="false">SUM($L934:$N934)</f>
        <v>387.096324175824</v>
      </c>
      <c r="P934" s="62" t="n">
        <v>116</v>
      </c>
      <c r="Q934" s="0" t="n">
        <f aca="false">P934*120</f>
        <v>13920</v>
      </c>
      <c r="R934" s="0" t="n">
        <v>22</v>
      </c>
      <c r="S934" s="0" t="n">
        <v>195</v>
      </c>
      <c r="T934" s="87" t="n">
        <f aca="false">((3.5 * R934 + 2.4 * S934 - 7) * 10)/1000</f>
        <v>5.38</v>
      </c>
      <c r="V934" s="0" t="n">
        <f aca="false">W934/8</f>
        <v>0.95</v>
      </c>
      <c r="W934" s="0" t="n">
        <v>7.6</v>
      </c>
      <c r="X934" s="91" t="n">
        <f aca="false">E934/50</f>
        <v>5.25974025974026</v>
      </c>
      <c r="Y934" s="0" t="n">
        <v>0.85</v>
      </c>
      <c r="Z934" s="86" t="n">
        <v>3</v>
      </c>
      <c r="AA934" s="0" t="n">
        <v>42</v>
      </c>
      <c r="AB934" s="0" t="n">
        <v>24</v>
      </c>
    </row>
    <row r="935" customFormat="false" ht="15" hidden="false" customHeight="false" outlineLevel="0" collapsed="false">
      <c r="A935" s="14" t="n">
        <v>933</v>
      </c>
      <c r="B935" s="86" t="n">
        <v>3.64</v>
      </c>
      <c r="D935" s="0" t="n">
        <v>24</v>
      </c>
      <c r="E935" s="91" t="n">
        <v>47.4308300395257</v>
      </c>
      <c r="F935" s="0" t="n">
        <v>75035</v>
      </c>
      <c r="H935" s="0" t="n">
        <v>0.7</v>
      </c>
      <c r="I935" s="0" t="n">
        <v>56412</v>
      </c>
      <c r="J935" s="95" t="n">
        <f aca="false">(F935+E935*$G$3)*(H935) / I935</f>
        <v>1.16650947335792</v>
      </c>
      <c r="K935" s="0" t="n">
        <f aca="false">E935/I935*1000</f>
        <v>0.840793271635923</v>
      </c>
      <c r="L935" s="86" t="n">
        <v>994.874762685477</v>
      </c>
      <c r="M935" s="86" t="n">
        <v>0.645</v>
      </c>
      <c r="N935" s="0" t="n">
        <v>1893</v>
      </c>
      <c r="O935" s="87" t="n">
        <f aca="false">SUM($L935:$N935)</f>
        <v>2888.51976268548</v>
      </c>
      <c r="P935" s="62" t="n">
        <v>116</v>
      </c>
      <c r="Q935" s="0" t="n">
        <f aca="false">P935*120</f>
        <v>13920</v>
      </c>
      <c r="R935" s="0" t="n">
        <v>21</v>
      </c>
      <c r="S935" s="0" t="n">
        <v>161</v>
      </c>
      <c r="T935" s="87" t="n">
        <f aca="false">((3.5 * R935 + 2.4 * S935 - 7) * 10)/1000</f>
        <v>4.529</v>
      </c>
      <c r="V935" s="0" t="n">
        <f aca="false">W935/8</f>
        <v>0.7375</v>
      </c>
      <c r="W935" s="0" t="n">
        <v>5.9</v>
      </c>
      <c r="X935" s="91" t="n">
        <f aca="false">E935/50</f>
        <v>0.948616600790514</v>
      </c>
      <c r="Y935" s="0" t="n">
        <v>0.75</v>
      </c>
      <c r="Z935" s="86" t="n">
        <v>3.64</v>
      </c>
      <c r="AA935" s="0" t="n">
        <v>51</v>
      </c>
      <c r="AB935" s="0" t="n">
        <v>16</v>
      </c>
    </row>
    <row r="936" customFormat="false" ht="15" hidden="false" customHeight="false" outlineLevel="0" collapsed="false">
      <c r="A936" s="14" t="n">
        <v>934</v>
      </c>
      <c r="B936" s="86" t="n">
        <v>9.71428571428571</v>
      </c>
      <c r="D936" s="0" t="n">
        <v>16</v>
      </c>
      <c r="E936" s="91" t="n">
        <v>7.20389730844387</v>
      </c>
      <c r="F936" s="0" t="n">
        <v>82450</v>
      </c>
      <c r="H936" s="0" t="n">
        <v>0.8</v>
      </c>
      <c r="I936" s="0" t="n">
        <v>55552</v>
      </c>
      <c r="J936" s="95" t="n">
        <f aca="false">(F936+E936*$G$3)*(H936) / I936</f>
        <v>1.22885309509472</v>
      </c>
      <c r="K936" s="0" t="n">
        <f aca="false">E936/I936*1000</f>
        <v>0.129678450972852</v>
      </c>
      <c r="L936" s="86" t="n">
        <v>297.95793925751</v>
      </c>
      <c r="M936" s="86" t="n">
        <v>0.645</v>
      </c>
      <c r="N936" s="0" t="n">
        <v>415</v>
      </c>
      <c r="O936" s="87" t="n">
        <f aca="false">SUM($L936:$N936)</f>
        <v>713.60293925751</v>
      </c>
      <c r="P936" s="62" t="n">
        <v>121</v>
      </c>
      <c r="Q936" s="0" t="n">
        <f aca="false">P936*120</f>
        <v>14520</v>
      </c>
      <c r="R936" s="0" t="n">
        <v>21</v>
      </c>
      <c r="S936" s="0" t="n">
        <v>189</v>
      </c>
      <c r="T936" s="87" t="n">
        <f aca="false">((3.5 * R936 + 2.4 * S936 - 7) * 10)/1000</f>
        <v>5.201</v>
      </c>
      <c r="V936" s="0" t="n">
        <f aca="false">W936/8</f>
        <v>0.6125</v>
      </c>
      <c r="W936" s="0" t="n">
        <v>4.9</v>
      </c>
      <c r="X936" s="91" t="n">
        <f aca="false">E936/50</f>
        <v>0.144077946168877</v>
      </c>
      <c r="Y936" s="0" t="n">
        <v>0.658</v>
      </c>
      <c r="Z936" s="86" t="n">
        <v>9.71428571428571</v>
      </c>
      <c r="AA936" s="0" t="n">
        <v>45</v>
      </c>
      <c r="AB936" s="0" t="n">
        <v>19</v>
      </c>
    </row>
    <row r="937" customFormat="false" ht="15" hidden="false" customHeight="false" outlineLevel="0" collapsed="false">
      <c r="A937" s="14" t="n">
        <v>935</v>
      </c>
      <c r="B937" s="86" t="n">
        <v>3.86206896551724</v>
      </c>
      <c r="D937" s="0" t="n">
        <v>64</v>
      </c>
      <c r="E937" s="91" t="n">
        <v>77.9727095516569</v>
      </c>
      <c r="F937" s="0" t="n">
        <v>76145</v>
      </c>
      <c r="H937" s="0" t="n">
        <v>0.7</v>
      </c>
      <c r="I937" s="0" t="n">
        <v>56210</v>
      </c>
      <c r="J937" s="95" t="n">
        <f aca="false">(F937+E937*$G$3)*(H937) / I937</f>
        <v>1.3366635594105</v>
      </c>
      <c r="K937" s="0" t="n">
        <f aca="false">E937/I937*1000</f>
        <v>1.38716793367118</v>
      </c>
      <c r="L937" s="86" t="n">
        <v>1033.82965336305</v>
      </c>
      <c r="M937" s="86" t="n">
        <v>0.645</v>
      </c>
      <c r="N937" s="0" t="n">
        <v>72</v>
      </c>
      <c r="O937" s="87" t="n">
        <f aca="false">SUM($L937:$N937)</f>
        <v>1106.47465336305</v>
      </c>
      <c r="P937" s="62" t="n">
        <v>110</v>
      </c>
      <c r="Q937" s="0" t="n">
        <f aca="false">P937*120</f>
        <v>13200</v>
      </c>
      <c r="R937" s="0" t="n">
        <v>18</v>
      </c>
      <c r="S937" s="0" t="n">
        <v>171</v>
      </c>
      <c r="T937" s="87" t="n">
        <f aca="false">((3.5 * R937 + 2.4 * S937 - 7) * 10)/1000</f>
        <v>4.664</v>
      </c>
      <c r="V937" s="0" t="n">
        <f aca="false">W937/8</f>
        <v>0.5</v>
      </c>
      <c r="W937" s="0" t="n">
        <v>4</v>
      </c>
      <c r="X937" s="91" t="n">
        <f aca="false">E937/50</f>
        <v>1.55945419103314</v>
      </c>
      <c r="Y937" s="0" t="n">
        <v>0.688</v>
      </c>
      <c r="Z937" s="86" t="n">
        <v>3.86206896551724</v>
      </c>
      <c r="AA937" s="0" t="n">
        <v>44</v>
      </c>
      <c r="AB937" s="0" t="n">
        <v>22</v>
      </c>
    </row>
    <row r="938" customFormat="false" ht="15" hidden="false" customHeight="false" outlineLevel="0" collapsed="false">
      <c r="A938" s="14" t="n">
        <v>936</v>
      </c>
      <c r="B938" s="86" t="n">
        <v>12.4137931034483</v>
      </c>
      <c r="D938" s="0" t="n">
        <v>32</v>
      </c>
      <c r="E938" s="91" t="n">
        <v>9.68874894029309</v>
      </c>
      <c r="F938" s="0" t="n">
        <v>84955</v>
      </c>
      <c r="H938" s="0" t="n">
        <v>0.8</v>
      </c>
      <c r="I938" s="0" t="n">
        <v>49758</v>
      </c>
      <c r="J938" s="95" t="n">
        <f aca="false">(F938+E938*$G$3)*(H938) / I938</f>
        <v>1.4282004835583</v>
      </c>
      <c r="K938" s="0" t="n">
        <f aca="false">E938/I938*1000</f>
        <v>0.194717411075467</v>
      </c>
      <c r="L938" s="86" t="n">
        <v>1358.77339810663</v>
      </c>
      <c r="M938" s="86" t="n">
        <v>0.645</v>
      </c>
      <c r="N938" s="0" t="n">
        <v>303</v>
      </c>
      <c r="O938" s="87" t="n">
        <f aca="false">SUM($L938:$N938)</f>
        <v>1662.41839810663</v>
      </c>
      <c r="P938" s="62" t="n">
        <v>120</v>
      </c>
      <c r="Q938" s="0" t="n">
        <f aca="false">P938*120</f>
        <v>14400</v>
      </c>
      <c r="R938" s="0" t="n">
        <v>21</v>
      </c>
      <c r="S938" s="0" t="n">
        <v>191</v>
      </c>
      <c r="T938" s="87" t="n">
        <f aca="false">((3.5 * R938 + 2.4 * S938 - 7) * 10)/1000</f>
        <v>5.249</v>
      </c>
      <c r="V938" s="0" t="n">
        <f aca="false">W938/8</f>
        <v>0.825</v>
      </c>
      <c r="W938" s="0" t="n">
        <v>6.6</v>
      </c>
      <c r="X938" s="91" t="n">
        <f aca="false">E938/50</f>
        <v>0.193774978805862</v>
      </c>
      <c r="Y938" s="0" t="n">
        <v>0.91</v>
      </c>
      <c r="Z938" s="86" t="n">
        <v>12.4137931034483</v>
      </c>
      <c r="AA938" s="0" t="n">
        <v>54</v>
      </c>
      <c r="AB938" s="0" t="n">
        <v>24</v>
      </c>
    </row>
    <row r="939" customFormat="false" ht="15" hidden="false" customHeight="false" outlineLevel="0" collapsed="false">
      <c r="A939" s="14" t="n">
        <v>937</v>
      </c>
      <c r="B939" s="86" t="n">
        <v>7</v>
      </c>
      <c r="D939" s="0" t="n">
        <v>61</v>
      </c>
      <c r="E939" s="91" t="n">
        <v>51.6668925328635</v>
      </c>
      <c r="F939" s="0" t="n">
        <v>82490</v>
      </c>
      <c r="H939" s="0" t="n">
        <v>0.7</v>
      </c>
      <c r="I939" s="0" t="n">
        <v>63747</v>
      </c>
      <c r="J939" s="95" t="n">
        <f aca="false">(F939+E939*$G$3)*(H939) / I939</f>
        <v>1.13275495174991</v>
      </c>
      <c r="K939" s="0" t="n">
        <f aca="false">E939/I939*1000</f>
        <v>0.810499200477882</v>
      </c>
      <c r="L939" s="86" t="n">
        <v>1400.97144823552</v>
      </c>
      <c r="M939" s="86" t="n">
        <v>0.645</v>
      </c>
      <c r="N939" s="0" t="n">
        <v>1893</v>
      </c>
      <c r="O939" s="87" t="n">
        <f aca="false">SUM($L939:$N939)</f>
        <v>3294.61644823552</v>
      </c>
      <c r="P939" s="62" t="n">
        <v>124</v>
      </c>
      <c r="Q939" s="0" t="n">
        <f aca="false">P939*120</f>
        <v>14880</v>
      </c>
      <c r="R939" s="0" t="n">
        <v>22</v>
      </c>
      <c r="S939" s="0" t="n">
        <v>167</v>
      </c>
      <c r="T939" s="87" t="n">
        <f aca="false">((3.5 * R939 + 2.4 * S939 - 7) * 10)/1000</f>
        <v>4.708</v>
      </c>
      <c r="V939" s="0" t="n">
        <f aca="false">W939/8</f>
        <v>0.55</v>
      </c>
      <c r="W939" s="0" t="n">
        <v>4.4</v>
      </c>
      <c r="X939" s="91" t="n">
        <f aca="false">E939/50</f>
        <v>1.03333785065727</v>
      </c>
      <c r="Y939" s="0" t="n">
        <v>1.044</v>
      </c>
      <c r="Z939" s="86" t="n">
        <v>7</v>
      </c>
      <c r="AA939" s="0" t="n">
        <v>49</v>
      </c>
      <c r="AB939" s="0" t="n">
        <v>24</v>
      </c>
    </row>
    <row r="940" customFormat="false" ht="15" hidden="false" customHeight="false" outlineLevel="0" collapsed="false">
      <c r="A940" s="14" t="n">
        <v>938</v>
      </c>
      <c r="B940" s="86" t="n">
        <v>11.1363636363636</v>
      </c>
      <c r="D940" s="0" t="n">
        <v>10</v>
      </c>
      <c r="E940" s="91" t="n">
        <v>3.47077606552825</v>
      </c>
      <c r="F940" s="0" t="n">
        <v>75715</v>
      </c>
      <c r="H940" s="0" t="n">
        <v>0.7</v>
      </c>
      <c r="I940" s="0" t="n">
        <v>45533</v>
      </c>
      <c r="J940" s="95" t="n">
        <f aca="false">(F940+E940*$G$3)*(H940) / I940</f>
        <v>1.18534507496427</v>
      </c>
      <c r="K940" s="0" t="n">
        <f aca="false">E940/I940*1000</f>
        <v>0.0762255082144434</v>
      </c>
      <c r="L940" s="86" t="n">
        <v>1503.18934214769</v>
      </c>
      <c r="M940" s="86" t="n">
        <v>0.645</v>
      </c>
      <c r="N940" s="0" t="n">
        <v>53</v>
      </c>
      <c r="O940" s="87" t="n">
        <f aca="false">SUM($L940:$N940)</f>
        <v>1556.83434214769</v>
      </c>
      <c r="P940" s="62" t="n">
        <v>113</v>
      </c>
      <c r="Q940" s="0" t="n">
        <f aca="false">P940*120</f>
        <v>13560</v>
      </c>
      <c r="R940" s="0" t="n">
        <v>22</v>
      </c>
      <c r="S940" s="0" t="n">
        <v>173</v>
      </c>
      <c r="T940" s="87" t="n">
        <f aca="false">((3.5 * R940 + 2.4 * S940 - 7) * 10)/1000</f>
        <v>4.852</v>
      </c>
      <c r="V940" s="0" t="n">
        <f aca="false">W940/8</f>
        <v>0.6875</v>
      </c>
      <c r="W940" s="0" t="n">
        <v>5.5</v>
      </c>
      <c r="X940" s="91" t="n">
        <f aca="false">E940/50</f>
        <v>0.0694155213105651</v>
      </c>
      <c r="Y940" s="0" t="n">
        <v>0.56</v>
      </c>
      <c r="Z940" s="86" t="n">
        <v>11.1363636363636</v>
      </c>
      <c r="AA940" s="0" t="n">
        <v>50</v>
      </c>
      <c r="AB940" s="0" t="n">
        <v>25</v>
      </c>
    </row>
    <row r="941" customFormat="false" ht="15" hidden="false" customHeight="false" outlineLevel="0" collapsed="false">
      <c r="A941" s="14" t="n">
        <v>939</v>
      </c>
      <c r="B941" s="86" t="n">
        <v>2.88</v>
      </c>
      <c r="D941" s="0" t="n">
        <v>12</v>
      </c>
      <c r="E941" s="91" t="n">
        <v>-170.940170940171</v>
      </c>
      <c r="F941" s="0" t="n">
        <v>82197</v>
      </c>
      <c r="H941" s="0" t="n">
        <v>0.6</v>
      </c>
      <c r="I941" s="0" t="n">
        <v>43176</v>
      </c>
      <c r="J941" s="95" t="n">
        <f aca="false">(F941+E941*$G$3)*(H941) / I941</f>
        <v>0.192064085935682</v>
      </c>
      <c r="K941" s="0" t="n">
        <f aca="false">E941/I941*1000</f>
        <v>-3.95914792801952</v>
      </c>
      <c r="L941" s="86" t="n">
        <v>124.602622969838</v>
      </c>
      <c r="M941" s="86" t="n">
        <v>0.645</v>
      </c>
      <c r="N941" s="0" t="n">
        <v>55</v>
      </c>
      <c r="O941" s="87" t="n">
        <f aca="false">SUM($L941:$N941)</f>
        <v>180.247622969838</v>
      </c>
      <c r="P941" s="62" t="n">
        <v>110</v>
      </c>
      <c r="Q941" s="0" t="n">
        <f aca="false">P941*120</f>
        <v>13200</v>
      </c>
      <c r="R941" s="0" t="n">
        <v>17</v>
      </c>
      <c r="S941" s="0" t="n">
        <v>160</v>
      </c>
      <c r="T941" s="87" t="n">
        <f aca="false">((3.5 * R941 + 2.4 * S941 - 7) * 10)/1000</f>
        <v>4.365</v>
      </c>
      <c r="V941" s="0" t="n">
        <f aca="false">W941/8</f>
        <v>0.975</v>
      </c>
      <c r="W941" s="0" t="n">
        <v>7.8</v>
      </c>
      <c r="X941" s="91" t="n">
        <f aca="false">E941/50</f>
        <v>-3.41880341880342</v>
      </c>
      <c r="Y941" s="0" t="n">
        <v>1.278</v>
      </c>
      <c r="Z941" s="86" t="n">
        <v>2.88</v>
      </c>
      <c r="AA941" s="0" t="n">
        <v>65</v>
      </c>
      <c r="AB941" s="0" t="n">
        <v>18</v>
      </c>
    </row>
    <row r="942" customFormat="false" ht="15" hidden="false" customHeight="false" outlineLevel="0" collapsed="false">
      <c r="A942" s="14" t="n">
        <v>940</v>
      </c>
      <c r="B942" s="86" t="n">
        <v>7.65517241379311</v>
      </c>
      <c r="D942" s="0" t="n">
        <v>76</v>
      </c>
      <c r="E942" s="91" t="n">
        <v>34.0245693205831</v>
      </c>
      <c r="F942" s="0" t="n">
        <v>79317</v>
      </c>
      <c r="H942" s="0" t="n">
        <v>0.6</v>
      </c>
      <c r="I942" s="0" t="n">
        <v>40957</v>
      </c>
      <c r="J942" s="95" t="n">
        <f aca="false">(F942+E942*$G$3)*(H942) / I942</f>
        <v>1.36133253502307</v>
      </c>
      <c r="K942" s="0" t="n">
        <f aca="false">E942/I942*1000</f>
        <v>0.830738807055768</v>
      </c>
      <c r="L942" s="86" t="n">
        <v>995.627970464827</v>
      </c>
      <c r="M942" s="86" t="n">
        <v>0.645</v>
      </c>
      <c r="N942" s="0" t="n">
        <v>309</v>
      </c>
      <c r="O942" s="87" t="n">
        <f aca="false">SUM($L942:$N942)</f>
        <v>1305.27297046483</v>
      </c>
      <c r="P942" s="62" t="n">
        <v>124</v>
      </c>
      <c r="Q942" s="0" t="n">
        <f aca="false">P942*120</f>
        <v>14880</v>
      </c>
      <c r="R942" s="0" t="n">
        <v>16</v>
      </c>
      <c r="S942" s="0" t="n">
        <v>172</v>
      </c>
      <c r="T942" s="87" t="n">
        <f aca="false">((3.5 * R942 + 2.4 * S942 - 7) * 10)/1000</f>
        <v>4.618</v>
      </c>
      <c r="V942" s="0" t="n">
        <f aca="false">W942/8</f>
        <v>0.45</v>
      </c>
      <c r="W942" s="0" t="n">
        <v>3.6</v>
      </c>
      <c r="X942" s="91" t="n">
        <f aca="false">E942/50</f>
        <v>0.680491386411661</v>
      </c>
      <c r="Y942" s="0" t="n">
        <v>0.976</v>
      </c>
      <c r="Z942" s="86" t="n">
        <v>7.65517241379311</v>
      </c>
      <c r="AA942" s="0" t="n">
        <v>41</v>
      </c>
      <c r="AB942" s="0" t="n">
        <v>23</v>
      </c>
    </row>
    <row r="943" customFormat="false" ht="15" hidden="false" customHeight="false" outlineLevel="0" collapsed="false">
      <c r="A943" s="14" t="n">
        <v>941</v>
      </c>
      <c r="B943" s="86" t="n">
        <v>7.07692307692308</v>
      </c>
      <c r="D943" s="0" t="n">
        <v>88</v>
      </c>
      <c r="E943" s="91" t="n">
        <v>59.819996193273</v>
      </c>
      <c r="F943" s="0" t="n">
        <v>75001</v>
      </c>
      <c r="H943" s="0" t="n">
        <v>0.8</v>
      </c>
      <c r="I943" s="0" t="n">
        <v>40101</v>
      </c>
      <c r="J943" s="95" t="n">
        <f aca="false">(F943+E943*$G$3)*(H943) / I943</f>
        <v>1.97359663803515</v>
      </c>
      <c r="K943" s="0" t="n">
        <f aca="false">E943/I943*1000</f>
        <v>1.49173327830411</v>
      </c>
      <c r="L943" s="86" t="n">
        <v>2196.89195388952</v>
      </c>
      <c r="M943" s="86" t="n">
        <v>0.645</v>
      </c>
      <c r="N943" s="0" t="n">
        <v>405</v>
      </c>
      <c r="O943" s="87" t="n">
        <f aca="false">SUM($L943:$N943)</f>
        <v>2602.53695388952</v>
      </c>
      <c r="P943" s="62" t="n">
        <v>113</v>
      </c>
      <c r="Q943" s="0" t="n">
        <f aca="false">P943*120</f>
        <v>13560</v>
      </c>
      <c r="R943" s="0" t="n">
        <v>20</v>
      </c>
      <c r="S943" s="0" t="n">
        <v>175</v>
      </c>
      <c r="T943" s="87" t="n">
        <f aca="false">((3.5 * R943 + 2.4 * S943 - 7) * 10)/1000</f>
        <v>4.83</v>
      </c>
      <c r="V943" s="0" t="n">
        <f aca="false">W943/8</f>
        <v>0.45</v>
      </c>
      <c r="W943" s="0" t="n">
        <v>3.6</v>
      </c>
      <c r="X943" s="91" t="n">
        <f aca="false">E943/50</f>
        <v>1.19639992386546</v>
      </c>
      <c r="Y943" s="0" t="n">
        <v>0.506</v>
      </c>
      <c r="Z943" s="86" t="n">
        <v>7.07692307692308</v>
      </c>
      <c r="AA943" s="0" t="n">
        <v>54</v>
      </c>
      <c r="AB943" s="0" t="n">
        <v>21</v>
      </c>
    </row>
    <row r="944" customFormat="false" ht="15" hidden="false" customHeight="false" outlineLevel="0" collapsed="false">
      <c r="A944" s="14" t="n">
        <v>942</v>
      </c>
      <c r="B944" s="86" t="n">
        <v>8.65384615384615</v>
      </c>
      <c r="D944" s="0" t="n">
        <v>12</v>
      </c>
      <c r="E944" s="91" t="n">
        <v>3.7379684141669</v>
      </c>
      <c r="F944" s="0" t="n">
        <v>78981</v>
      </c>
      <c r="H944" s="0" t="n">
        <v>0.5</v>
      </c>
      <c r="I944" s="0" t="n">
        <v>60104</v>
      </c>
      <c r="J944" s="95" t="n">
        <f aca="false">(F944+E944*$G$3)*(H944) / I944</f>
        <v>0.669474472295245</v>
      </c>
      <c r="K944" s="0" t="n">
        <f aca="false">E944/I944*1000</f>
        <v>0.0621916746666927</v>
      </c>
      <c r="L944" s="86" t="n">
        <v>1413.12729842062</v>
      </c>
      <c r="M944" s="86" t="n">
        <v>0.645</v>
      </c>
      <c r="N944" s="0" t="n">
        <v>315</v>
      </c>
      <c r="O944" s="87" t="n">
        <f aca="false">SUM($L944:$N944)</f>
        <v>1728.77229842062</v>
      </c>
      <c r="P944" s="62" t="n">
        <v>118</v>
      </c>
      <c r="Q944" s="0" t="n">
        <f aca="false">P944*120</f>
        <v>14160</v>
      </c>
      <c r="R944" s="0" t="n">
        <v>20</v>
      </c>
      <c r="S944" s="0" t="n">
        <v>168</v>
      </c>
      <c r="T944" s="87" t="n">
        <f aca="false">((3.5 * R944 + 2.4 * S944 - 7) * 10)/1000</f>
        <v>4.662</v>
      </c>
      <c r="V944" s="0" t="n">
        <f aca="false">W944/8</f>
        <v>0.75</v>
      </c>
      <c r="W944" s="0" t="n">
        <v>6</v>
      </c>
      <c r="X944" s="91" t="n">
        <f aca="false">E944/50</f>
        <v>0.074759368283338</v>
      </c>
      <c r="Y944" s="0" t="n">
        <v>0.81</v>
      </c>
      <c r="Z944" s="86" t="n">
        <v>8.65384615384615</v>
      </c>
      <c r="AA944" s="0" t="n">
        <v>58</v>
      </c>
      <c r="AB944" s="0" t="n">
        <v>24</v>
      </c>
    </row>
    <row r="945" customFormat="false" ht="15" hidden="false" customHeight="false" outlineLevel="0" collapsed="false">
      <c r="A945" s="14" t="n">
        <v>943</v>
      </c>
      <c r="B945" s="86" t="n">
        <v>5.42857142857143</v>
      </c>
      <c r="D945" s="0" t="n">
        <v>98</v>
      </c>
      <c r="E945" s="91" t="n">
        <v>75.283850845791</v>
      </c>
      <c r="F945" s="0" t="n">
        <v>78739</v>
      </c>
      <c r="H945" s="0" t="n">
        <v>0.8</v>
      </c>
      <c r="I945" s="0" t="n">
        <v>48043</v>
      </c>
      <c r="J945" s="95" t="n">
        <f aca="false">(F945+E945*$G$3)*(H945) / I945</f>
        <v>1.81258523136884</v>
      </c>
      <c r="K945" s="0" t="n">
        <f aca="false">E945/I945*1000</f>
        <v>1.567009779693</v>
      </c>
      <c r="L945" s="86" t="n">
        <v>710.607756982308</v>
      </c>
      <c r="M945" s="86" t="n">
        <v>0.645</v>
      </c>
      <c r="N945" s="0" t="n">
        <v>1893</v>
      </c>
      <c r="O945" s="87" t="n">
        <f aca="false">SUM($L945:$N945)</f>
        <v>2604.25275698231</v>
      </c>
      <c r="P945" s="62" t="n">
        <v>125</v>
      </c>
      <c r="Q945" s="0" t="n">
        <f aca="false">P945*120</f>
        <v>15000</v>
      </c>
      <c r="R945" s="0" t="n">
        <v>18</v>
      </c>
      <c r="S945" s="0" t="n">
        <v>165</v>
      </c>
      <c r="T945" s="87" t="n">
        <f aca="false">((3.5 * R945 + 2.4 * S945 - 7) * 10)/1000</f>
        <v>4.52</v>
      </c>
      <c r="V945" s="0" t="n">
        <f aca="false">W945/8</f>
        <v>0.9125</v>
      </c>
      <c r="W945" s="0" t="n">
        <v>7.3</v>
      </c>
      <c r="X945" s="91" t="n">
        <f aca="false">E945/50</f>
        <v>1.50567701691582</v>
      </c>
      <c r="Y945" s="0" t="n">
        <v>0.558</v>
      </c>
      <c r="Z945" s="86" t="n">
        <v>5.42857142857143</v>
      </c>
      <c r="AA945" s="0" t="n">
        <v>59</v>
      </c>
      <c r="AB945" s="0" t="n">
        <v>20</v>
      </c>
    </row>
    <row r="946" customFormat="false" ht="15" hidden="false" customHeight="false" outlineLevel="0" collapsed="false">
      <c r="A946" s="14" t="n">
        <v>944</v>
      </c>
      <c r="B946" s="86" t="n">
        <v>6</v>
      </c>
      <c r="D946" s="0" t="n">
        <v>28</v>
      </c>
      <c r="E946" s="91" t="n">
        <v>20.4141149023039</v>
      </c>
      <c r="F946" s="0" t="n">
        <v>83362</v>
      </c>
      <c r="H946" s="0" t="n">
        <v>0.7</v>
      </c>
      <c r="I946" s="0" t="n">
        <v>48099</v>
      </c>
      <c r="J946" s="95" t="n">
        <f aca="false">(F946+E946*$G$3)*(H946) / I946</f>
        <v>1.33203085662166</v>
      </c>
      <c r="K946" s="0" t="n">
        <f aca="false">E946/I946*1000</f>
        <v>0.424418696902303</v>
      </c>
      <c r="L946" s="86" t="n">
        <v>380.101433087028</v>
      </c>
      <c r="M946" s="86" t="n">
        <v>0.645</v>
      </c>
      <c r="N946" s="0" t="n">
        <v>1893</v>
      </c>
      <c r="O946" s="87" t="n">
        <f aca="false">SUM($L946:$N946)</f>
        <v>2273.74643308703</v>
      </c>
      <c r="P946" s="62" t="n">
        <v>123</v>
      </c>
      <c r="Q946" s="0" t="n">
        <f aca="false">P946*120</f>
        <v>14760</v>
      </c>
      <c r="R946" s="0" t="n">
        <v>19</v>
      </c>
      <c r="S946" s="0" t="n">
        <v>165</v>
      </c>
      <c r="T946" s="87" t="n">
        <f aca="false">((3.5 * R946 + 2.4 * S946 - 7) * 10)/1000</f>
        <v>4.555</v>
      </c>
      <c r="V946" s="0" t="n">
        <f aca="false">W946/8</f>
        <v>0.9125</v>
      </c>
      <c r="W946" s="0" t="n">
        <v>7.3</v>
      </c>
      <c r="X946" s="91" t="n">
        <f aca="false">E946/50</f>
        <v>0.408282298046078</v>
      </c>
      <c r="Y946" s="0" t="n">
        <v>0.876</v>
      </c>
      <c r="Z946" s="86" t="n">
        <v>6</v>
      </c>
      <c r="AA946" s="0" t="n">
        <v>41</v>
      </c>
      <c r="AB946" s="0" t="n">
        <v>19</v>
      </c>
    </row>
    <row r="947" customFormat="false" ht="15" hidden="false" customHeight="false" outlineLevel="0" collapsed="false">
      <c r="A947" s="14" t="n">
        <v>945</v>
      </c>
      <c r="B947" s="86" t="n">
        <v>3.08</v>
      </c>
      <c r="D947" s="0" t="n">
        <v>87</v>
      </c>
      <c r="E947" s="91" t="n">
        <v>198.743575099943</v>
      </c>
      <c r="F947" s="0" t="n">
        <v>83437</v>
      </c>
      <c r="H947" s="0" t="n">
        <v>0.7</v>
      </c>
      <c r="I947" s="0" t="n">
        <v>60972</v>
      </c>
      <c r="J947" s="95" t="n">
        <f aca="false">(F947+E947*$G$3)*(H947) / I947</f>
        <v>1.87059799626032</v>
      </c>
      <c r="K947" s="0" t="n">
        <f aca="false">E947/I947*1000</f>
        <v>3.25958759922494</v>
      </c>
      <c r="L947" s="86" t="n">
        <v>304.770988135963</v>
      </c>
      <c r="M947" s="86" t="n">
        <v>0.645</v>
      </c>
      <c r="N947" s="0" t="n">
        <v>73</v>
      </c>
      <c r="O947" s="87" t="n">
        <f aca="false">SUM($L947:$N947)</f>
        <v>378.415988135963</v>
      </c>
      <c r="P947" s="62" t="n">
        <v>118</v>
      </c>
      <c r="Q947" s="0" t="n">
        <f aca="false">P947*120</f>
        <v>14160</v>
      </c>
      <c r="R947" s="0" t="n">
        <v>17</v>
      </c>
      <c r="S947" s="0" t="n">
        <v>171</v>
      </c>
      <c r="T947" s="87" t="n">
        <f aca="false">((3.5 * R947 + 2.4 * S947 - 7) * 10)/1000</f>
        <v>4.629</v>
      </c>
      <c r="V947" s="0" t="n">
        <f aca="false">W947/8</f>
        <v>0.6625</v>
      </c>
      <c r="W947" s="0" t="n">
        <v>5.3</v>
      </c>
      <c r="X947" s="91" t="n">
        <f aca="false">E947/50</f>
        <v>3.97487150199886</v>
      </c>
      <c r="Y947" s="0" t="n">
        <v>0.585</v>
      </c>
      <c r="Z947" s="86" t="n">
        <v>3.08</v>
      </c>
      <c r="AA947" s="0" t="n">
        <v>52</v>
      </c>
      <c r="AB947" s="0" t="n">
        <v>20</v>
      </c>
    </row>
    <row r="948" customFormat="false" ht="15" hidden="false" customHeight="false" outlineLevel="0" collapsed="false">
      <c r="A948" s="14" t="n">
        <v>946</v>
      </c>
      <c r="B948" s="86" t="n">
        <v>6.4</v>
      </c>
      <c r="D948" s="0" t="n">
        <v>60</v>
      </c>
      <c r="E948" s="91" t="n">
        <v>61.7588932806324</v>
      </c>
      <c r="F948" s="0" t="n">
        <v>82324</v>
      </c>
      <c r="H948" s="0" t="n">
        <v>0.8</v>
      </c>
      <c r="I948" s="0" t="n">
        <v>60269</v>
      </c>
      <c r="J948" s="95" t="n">
        <f aca="false">(F948+E948*$G$3)*(H948) / I948</f>
        <v>1.42066478371638</v>
      </c>
      <c r="K948" s="0" t="n">
        <f aca="false">E948/I948*1000</f>
        <v>1.02472072343381</v>
      </c>
      <c r="L948" s="86" t="n">
        <v>263.20889585134</v>
      </c>
      <c r="M948" s="86" t="n">
        <v>0.645</v>
      </c>
      <c r="N948" s="0" t="n">
        <v>1893</v>
      </c>
      <c r="O948" s="87" t="n">
        <f aca="false">SUM($L948:$N948)</f>
        <v>2156.85389585134</v>
      </c>
      <c r="P948" s="62" t="n">
        <v>111</v>
      </c>
      <c r="Q948" s="0" t="n">
        <f aca="false">P948*120</f>
        <v>13320</v>
      </c>
      <c r="R948" s="0" t="n">
        <v>22</v>
      </c>
      <c r="S948" s="0" t="n">
        <v>162</v>
      </c>
      <c r="T948" s="87" t="n">
        <f aca="false">((3.5 * R948 + 2.4 * S948 - 7) * 10)/1000</f>
        <v>4.588</v>
      </c>
      <c r="V948" s="0" t="n">
        <f aca="false">W948/8</f>
        <v>0.95</v>
      </c>
      <c r="W948" s="0" t="n">
        <v>7.6</v>
      </c>
      <c r="X948" s="91" t="n">
        <f aca="false">E948/50</f>
        <v>1.23517786561265</v>
      </c>
      <c r="Y948" s="0" t="n">
        <v>0.988</v>
      </c>
      <c r="Z948" s="86" t="n">
        <v>6.4</v>
      </c>
      <c r="AA948" s="0" t="n">
        <v>65</v>
      </c>
      <c r="AB948" s="0" t="n">
        <v>18</v>
      </c>
    </row>
    <row r="949" customFormat="false" ht="15" hidden="false" customHeight="false" outlineLevel="0" collapsed="false">
      <c r="A949" s="14" t="n">
        <v>947</v>
      </c>
      <c r="B949" s="86" t="n">
        <v>4</v>
      </c>
      <c r="D949" s="0" t="n">
        <v>0</v>
      </c>
      <c r="E949" s="91" t="n">
        <v>0</v>
      </c>
      <c r="F949" s="0" t="n">
        <v>82911</v>
      </c>
      <c r="H949" s="0" t="n">
        <v>0.8</v>
      </c>
      <c r="I949" s="0" t="n">
        <v>62137</v>
      </c>
      <c r="J949" s="95" t="n">
        <f aca="false">(F949+E949*$G$3)*(H949) / I949</f>
        <v>1.06746061123002</v>
      </c>
      <c r="K949" s="0" t="n">
        <f aca="false">E949/I949*1000</f>
        <v>0</v>
      </c>
      <c r="L949" s="86" t="n">
        <v>482.076154791155</v>
      </c>
      <c r="M949" s="86" t="n">
        <v>0.645</v>
      </c>
      <c r="N949" s="0" t="n">
        <v>494</v>
      </c>
      <c r="O949" s="87" t="n">
        <f aca="false">SUM($L949:$N949)</f>
        <v>976.721154791155</v>
      </c>
      <c r="P949" s="62" t="n">
        <v>122</v>
      </c>
      <c r="Q949" s="0" t="n">
        <f aca="false">P949*120</f>
        <v>14640</v>
      </c>
      <c r="R949" s="0" t="n">
        <v>22</v>
      </c>
      <c r="S949" s="0" t="n">
        <v>195</v>
      </c>
      <c r="T949" s="87" t="n">
        <f aca="false">((3.5 * R949 + 2.4 * S949 - 7) * 10)/1000</f>
        <v>5.38</v>
      </c>
      <c r="V949" s="0" t="n">
        <f aca="false">W949/8</f>
        <v>0.5625</v>
      </c>
      <c r="W949" s="0" t="n">
        <v>4.5</v>
      </c>
      <c r="X949" s="91" t="n">
        <f aca="false">E949/50</f>
        <v>0</v>
      </c>
      <c r="Y949" s="0" t="n">
        <v>0.55</v>
      </c>
      <c r="Z949" s="86" t="n">
        <v>4</v>
      </c>
      <c r="AA949" s="0" t="n">
        <v>47</v>
      </c>
      <c r="AB949" s="0" t="n">
        <v>24</v>
      </c>
    </row>
    <row r="950" customFormat="false" ht="15" hidden="false" customHeight="false" outlineLevel="0" collapsed="false">
      <c r="A950" s="14" t="n">
        <v>948</v>
      </c>
      <c r="B950" s="86" t="n">
        <v>3.25</v>
      </c>
      <c r="D950" s="0" t="n">
        <v>59</v>
      </c>
      <c r="E950" s="91" t="n">
        <v>157.58547008547</v>
      </c>
      <c r="F950" s="0" t="n">
        <v>83541</v>
      </c>
      <c r="H950" s="0" t="n">
        <v>0.5</v>
      </c>
      <c r="I950" s="0" t="n">
        <v>62484</v>
      </c>
      <c r="J950" s="95" t="n">
        <f aca="false">(F950+E950*$G$3)*(H950) / I950</f>
        <v>1.17290176712589</v>
      </c>
      <c r="K950" s="0" t="n">
        <f aca="false">E950/I950*1000</f>
        <v>2.52201315673565</v>
      </c>
      <c r="L950" s="86" t="n">
        <v>231.763806020067</v>
      </c>
      <c r="M950" s="86" t="n">
        <v>0.645</v>
      </c>
      <c r="N950" s="0" t="n">
        <v>1893</v>
      </c>
      <c r="O950" s="87" t="n">
        <f aca="false">SUM($L950:$N950)</f>
        <v>2125.40880602007</v>
      </c>
      <c r="P950" s="62" t="n">
        <v>118</v>
      </c>
      <c r="Q950" s="0" t="n">
        <f aca="false">P950*120</f>
        <v>14160</v>
      </c>
      <c r="R950" s="0" t="n">
        <v>20</v>
      </c>
      <c r="S950" s="0" t="n">
        <v>196</v>
      </c>
      <c r="T950" s="87" t="n">
        <f aca="false">((3.5 * R950 + 2.4 * S950 - 7) * 10)/1000</f>
        <v>5.334</v>
      </c>
      <c r="V950" s="0" t="n">
        <f aca="false">W950/8</f>
        <v>0.5375</v>
      </c>
      <c r="W950" s="0" t="n">
        <v>4.3</v>
      </c>
      <c r="X950" s="91" t="n">
        <f aca="false">E950/50</f>
        <v>3.1517094017094</v>
      </c>
      <c r="Y950" s="0" t="n">
        <v>0.884</v>
      </c>
      <c r="Z950" s="86" t="n">
        <v>3.25</v>
      </c>
      <c r="AA950" s="0" t="n">
        <v>44</v>
      </c>
      <c r="AB950" s="0" t="n">
        <v>19</v>
      </c>
    </row>
    <row r="951" customFormat="false" ht="15" hidden="false" customHeight="false" outlineLevel="0" collapsed="false">
      <c r="A951" s="14" t="n">
        <v>949</v>
      </c>
      <c r="B951" s="86" t="n">
        <v>4.57142857142857</v>
      </c>
      <c r="D951" s="0" t="n">
        <v>19</v>
      </c>
      <c r="E951" s="91" t="n">
        <v>24.1656491656492</v>
      </c>
      <c r="F951" s="0" t="n">
        <v>80799</v>
      </c>
      <c r="H951" s="0" t="n">
        <v>0.8</v>
      </c>
      <c r="I951" s="0" t="n">
        <v>43571</v>
      </c>
      <c r="J951" s="95" t="n">
        <f aca="false">(F951+E951*$G$3)*(H951) / I951</f>
        <v>1.66101782683454</v>
      </c>
      <c r="K951" s="0" t="n">
        <f aca="false">E951/I951*1000</f>
        <v>0.554626911607472</v>
      </c>
      <c r="L951" s="86" t="n">
        <v>1038.46896980234</v>
      </c>
      <c r="M951" s="86" t="n">
        <v>0.645</v>
      </c>
      <c r="N951" s="0" t="n">
        <v>486</v>
      </c>
      <c r="O951" s="87" t="n">
        <f aca="false">SUM($L951:$N951)</f>
        <v>1525.11396980234</v>
      </c>
      <c r="P951" s="62" t="n">
        <v>123</v>
      </c>
      <c r="Q951" s="0" t="n">
        <f aca="false">P951*120</f>
        <v>14760</v>
      </c>
      <c r="R951" s="0" t="n">
        <v>22</v>
      </c>
      <c r="S951" s="0" t="n">
        <v>161</v>
      </c>
      <c r="T951" s="87" t="n">
        <f aca="false">((3.5 * R951 + 2.4 * S951 - 7) * 10)/1000</f>
        <v>4.564</v>
      </c>
      <c r="V951" s="0" t="n">
        <f aca="false">W951/8</f>
        <v>0.5125</v>
      </c>
      <c r="W951" s="0" t="n">
        <v>4.1</v>
      </c>
      <c r="X951" s="91" t="n">
        <f aca="false">E951/50</f>
        <v>0.483312983312983</v>
      </c>
      <c r="Y951" s="0" t="n">
        <v>0.781</v>
      </c>
      <c r="Z951" s="86" t="n">
        <v>4.57142857142857</v>
      </c>
      <c r="AA951" s="0" t="n">
        <v>51</v>
      </c>
      <c r="AB951" s="0" t="n">
        <v>17</v>
      </c>
    </row>
    <row r="952" customFormat="false" ht="15" hidden="false" customHeight="false" outlineLevel="0" collapsed="false">
      <c r="A952" s="14" t="n">
        <v>950</v>
      </c>
      <c r="B952" s="86" t="n">
        <v>4.85714285714286</v>
      </c>
      <c r="D952" s="0" t="n">
        <v>65</v>
      </c>
      <c r="E952" s="91" t="n">
        <v>57.364751566499</v>
      </c>
      <c r="F952" s="0" t="n">
        <v>84916</v>
      </c>
      <c r="H952" s="0" t="n">
        <v>0.8</v>
      </c>
      <c r="I952" s="0" t="n">
        <v>64149</v>
      </c>
      <c r="J952" s="95" t="n">
        <f aca="false">(F952+E952*$G$3)*(H952) / I952</f>
        <v>1.34514209888353</v>
      </c>
      <c r="K952" s="0" t="n">
        <f aca="false">E952/I952*1000</f>
        <v>0.8942423352897</v>
      </c>
      <c r="L952" s="86" t="n">
        <v>626.228758566053</v>
      </c>
      <c r="M952" s="86" t="n">
        <v>0.645</v>
      </c>
      <c r="N952" s="0" t="n">
        <v>1893</v>
      </c>
      <c r="O952" s="87" t="n">
        <f aca="false">SUM($L952:$N952)</f>
        <v>2519.87375856605</v>
      </c>
      <c r="P952" s="62" t="n">
        <v>119</v>
      </c>
      <c r="Q952" s="0" t="n">
        <f aca="false">P952*120</f>
        <v>14280</v>
      </c>
      <c r="R952" s="0" t="n">
        <v>18</v>
      </c>
      <c r="S952" s="0" t="n">
        <v>197</v>
      </c>
      <c r="T952" s="87" t="n">
        <f aca="false">((3.5 * R952 + 2.4 * S952 - 7) * 10)/1000</f>
        <v>5.288</v>
      </c>
      <c r="V952" s="0" t="n">
        <f aca="false">W952/8</f>
        <v>0.5</v>
      </c>
      <c r="W952" s="0" t="n">
        <v>4</v>
      </c>
      <c r="X952" s="91" t="n">
        <f aca="false">E952/50</f>
        <v>1.14729503132998</v>
      </c>
      <c r="Y952" s="0" t="n">
        <v>0.441</v>
      </c>
      <c r="Z952" s="86" t="n">
        <v>4.85714285714286</v>
      </c>
      <c r="AA952" s="0" t="n">
        <v>59</v>
      </c>
      <c r="AB952" s="0" t="n">
        <v>25</v>
      </c>
    </row>
    <row r="953" customFormat="false" ht="15" hidden="false" customHeight="false" outlineLevel="0" collapsed="false">
      <c r="A953" s="14" t="n">
        <v>951</v>
      </c>
      <c r="B953" s="86" t="n">
        <v>9.6</v>
      </c>
      <c r="D953" s="0" t="n">
        <v>61</v>
      </c>
      <c r="E953" s="91" t="n">
        <v>27.5489558494111</v>
      </c>
      <c r="F953" s="0" t="n">
        <v>77232</v>
      </c>
      <c r="H953" s="0" t="n">
        <v>0.6</v>
      </c>
      <c r="I953" s="0" t="n">
        <v>63704</v>
      </c>
      <c r="J953" s="95" t="n">
        <f aca="false">(F953+E953*$G$3)*(H953) / I953</f>
        <v>0.831202897837791</v>
      </c>
      <c r="K953" s="0" t="n">
        <f aca="false">E953/I953*1000</f>
        <v>0.432452528089462</v>
      </c>
      <c r="L953" s="86" t="n">
        <v>1830.07119515306</v>
      </c>
      <c r="M953" s="86" t="n">
        <v>0.645</v>
      </c>
      <c r="N953" s="0" t="n">
        <v>239</v>
      </c>
      <c r="O953" s="87" t="n">
        <f aca="false">SUM($L953:$N953)</f>
        <v>2069.71619515306</v>
      </c>
      <c r="P953" s="62" t="n">
        <v>124</v>
      </c>
      <c r="Q953" s="0" t="n">
        <f aca="false">P953*120</f>
        <v>14880</v>
      </c>
      <c r="R953" s="0" t="n">
        <v>20</v>
      </c>
      <c r="S953" s="0" t="n">
        <v>179</v>
      </c>
      <c r="T953" s="87" t="n">
        <f aca="false">((3.5 * R953 + 2.4 * S953 - 7) * 10)/1000</f>
        <v>4.926</v>
      </c>
      <c r="V953" s="0" t="n">
        <f aca="false">W953/8</f>
        <v>0.85</v>
      </c>
      <c r="W953" s="0" t="n">
        <v>6.8</v>
      </c>
      <c r="X953" s="91" t="n">
        <f aca="false">E953/50</f>
        <v>0.550979116988222</v>
      </c>
      <c r="Y953" s="0" t="n">
        <v>0.564</v>
      </c>
      <c r="Z953" s="86" t="n">
        <v>9.6</v>
      </c>
      <c r="AA953" s="0" t="n">
        <v>61</v>
      </c>
      <c r="AB953" s="0" t="n">
        <v>18</v>
      </c>
    </row>
    <row r="954" customFormat="false" ht="15" hidden="false" customHeight="false" outlineLevel="0" collapsed="false">
      <c r="A954" s="14" t="n">
        <v>952</v>
      </c>
      <c r="B954" s="86" t="n">
        <v>3.54166666666667</v>
      </c>
      <c r="D954" s="0" t="n">
        <v>54</v>
      </c>
      <c r="E954" s="91" t="n">
        <v>61.9834710743802</v>
      </c>
      <c r="F954" s="0" t="n">
        <v>80279</v>
      </c>
      <c r="H954" s="0" t="n">
        <v>0.5</v>
      </c>
      <c r="I954" s="0" t="n">
        <v>45772</v>
      </c>
      <c r="J954" s="95" t="n">
        <f aca="false">(F954+E954*$G$3)*(H954) / I954</f>
        <v>1.14778017597824</v>
      </c>
      <c r="K954" s="0" t="n">
        <f aca="false">E954/I954*1000</f>
        <v>1.35417877904352</v>
      </c>
      <c r="L954" s="86" t="n">
        <v>497.655532927211</v>
      </c>
      <c r="M954" s="86" t="n">
        <v>0.645</v>
      </c>
      <c r="N954" s="0" t="n">
        <v>1893</v>
      </c>
      <c r="O954" s="87" t="n">
        <f aca="false">SUM($L954:$N954)</f>
        <v>2391.30053292721</v>
      </c>
      <c r="P954" s="62" t="n">
        <v>118</v>
      </c>
      <c r="Q954" s="0" t="n">
        <f aca="false">P954*120</f>
        <v>14160</v>
      </c>
      <c r="R954" s="0" t="n">
        <v>18</v>
      </c>
      <c r="S954" s="0" t="n">
        <v>175</v>
      </c>
      <c r="T954" s="87" t="n">
        <f aca="false">((3.5 * R954 + 2.4 * S954 - 7) * 10)/1000</f>
        <v>4.76</v>
      </c>
      <c r="V954" s="0" t="n">
        <f aca="false">W954/8</f>
        <v>0.4625</v>
      </c>
      <c r="W954" s="0" t="n">
        <v>3.7</v>
      </c>
      <c r="X954" s="91" t="n">
        <f aca="false">E954/50</f>
        <v>1.2396694214876</v>
      </c>
      <c r="Y954" s="0" t="n">
        <v>0.732</v>
      </c>
      <c r="Z954" s="86" t="n">
        <v>3.54166666666667</v>
      </c>
      <c r="AA954" s="0" t="n">
        <v>41</v>
      </c>
      <c r="AB954" s="0" t="n">
        <v>22</v>
      </c>
    </row>
    <row r="955" customFormat="false" ht="15" hidden="false" customHeight="false" outlineLevel="0" collapsed="false">
      <c r="A955" s="14" t="n">
        <v>953</v>
      </c>
      <c r="B955" s="86" t="n">
        <v>3.5</v>
      </c>
      <c r="D955" s="0" t="n">
        <v>-8</v>
      </c>
      <c r="E955" s="91" t="n">
        <v>-12.7323656735421</v>
      </c>
      <c r="F955" s="0" t="n">
        <v>78797</v>
      </c>
      <c r="H955" s="0" t="n">
        <v>0.7</v>
      </c>
      <c r="I955" s="0" t="n">
        <v>62167</v>
      </c>
      <c r="J955" s="95" t="n">
        <f aca="false">(F955+E955*$G$3)*(H955) / I955</f>
        <v>0.829907147062078</v>
      </c>
      <c r="K955" s="0" t="n">
        <f aca="false">E955/I955*1000</f>
        <v>-0.204809073520391</v>
      </c>
      <c r="L955" s="86" t="n">
        <v>409.835012014915</v>
      </c>
      <c r="M955" s="86" t="n">
        <v>0.645</v>
      </c>
      <c r="N955" s="0" t="n">
        <v>492</v>
      </c>
      <c r="O955" s="87" t="n">
        <f aca="false">SUM($L955:$N955)</f>
        <v>902.480012014915</v>
      </c>
      <c r="P955" s="62" t="n">
        <v>117</v>
      </c>
      <c r="Q955" s="0" t="n">
        <f aca="false">P955*120</f>
        <v>14040</v>
      </c>
      <c r="R955" s="0" t="n">
        <v>21</v>
      </c>
      <c r="S955" s="0" t="n">
        <v>180</v>
      </c>
      <c r="T955" s="87" t="n">
        <f aca="false">((3.5 * R955 + 2.4 * S955 - 7) * 10)/1000</f>
        <v>4.985</v>
      </c>
      <c r="V955" s="0" t="n">
        <f aca="false">W955/8</f>
        <v>0.575</v>
      </c>
      <c r="W955" s="0" t="n">
        <v>4.6</v>
      </c>
      <c r="X955" s="91" t="n">
        <f aca="false">E955/50</f>
        <v>-0.254647313470843</v>
      </c>
      <c r="Y955" s="0" t="n">
        <v>0.552</v>
      </c>
      <c r="Z955" s="86" t="n">
        <v>3.5</v>
      </c>
      <c r="AA955" s="0" t="n">
        <v>54</v>
      </c>
      <c r="AB955" s="0" t="n">
        <v>23</v>
      </c>
    </row>
    <row r="956" customFormat="false" ht="15" hidden="false" customHeight="false" outlineLevel="0" collapsed="false">
      <c r="A956" s="14" t="n">
        <v>954</v>
      </c>
      <c r="B956" s="86" t="n">
        <v>7.33333333333334</v>
      </c>
      <c r="D956" s="0" t="n">
        <v>30</v>
      </c>
      <c r="E956" s="91" t="n">
        <v>22.743123995512</v>
      </c>
      <c r="F956" s="0" t="n">
        <v>79935</v>
      </c>
      <c r="H956" s="0" t="n">
        <v>0.7</v>
      </c>
      <c r="I956" s="0" t="n">
        <v>40797</v>
      </c>
      <c r="J956" s="95" t="n">
        <f aca="false">(F956+E956*$G$3)*(H956) / I956</f>
        <v>1.52762641171516</v>
      </c>
      <c r="K956" s="0" t="n">
        <f aca="false">E956/I956*1000</f>
        <v>0.557470500171876</v>
      </c>
      <c r="L956" s="86" t="n">
        <v>174.316785830393</v>
      </c>
      <c r="M956" s="86" t="n">
        <v>0.645</v>
      </c>
      <c r="N956" s="0" t="n">
        <v>55</v>
      </c>
      <c r="O956" s="87" t="n">
        <f aca="false">SUM($L956:$N956)</f>
        <v>229.961785830393</v>
      </c>
      <c r="P956" s="62" t="n">
        <v>117</v>
      </c>
      <c r="Q956" s="0" t="n">
        <f aca="false">P956*120</f>
        <v>14040</v>
      </c>
      <c r="R956" s="0" t="n">
        <v>19</v>
      </c>
      <c r="S956" s="0" t="n">
        <v>173</v>
      </c>
      <c r="T956" s="87" t="n">
        <f aca="false">((3.5 * R956 + 2.4 * S956 - 7) * 10)/1000</f>
        <v>4.747</v>
      </c>
      <c r="V956" s="0" t="n">
        <f aca="false">W956/8</f>
        <v>0.675</v>
      </c>
      <c r="W956" s="0" t="n">
        <v>5.4</v>
      </c>
      <c r="X956" s="91" t="n">
        <f aca="false">E956/50</f>
        <v>0.45486247991024</v>
      </c>
      <c r="Y956" s="0" t="n">
        <v>0.854</v>
      </c>
      <c r="Z956" s="86" t="n">
        <v>7.33333333333334</v>
      </c>
      <c r="AA956" s="0" t="n">
        <v>55</v>
      </c>
      <c r="AB956" s="0" t="n">
        <v>17</v>
      </c>
    </row>
    <row r="957" customFormat="false" ht="15" hidden="false" customHeight="false" outlineLevel="0" collapsed="false">
      <c r="A957" s="14" t="n">
        <v>955</v>
      </c>
      <c r="B957" s="86" t="n">
        <v>3.54166666666667</v>
      </c>
      <c r="D957" s="0" t="n">
        <v>-19</v>
      </c>
      <c r="E957" s="91" t="n">
        <v>-19.6232339089482</v>
      </c>
      <c r="F957" s="0" t="n">
        <v>80541</v>
      </c>
      <c r="H957" s="0" t="n">
        <v>0.5</v>
      </c>
      <c r="I957" s="0" t="n">
        <v>57375</v>
      </c>
      <c r="J957" s="95" t="n">
        <f aca="false">(F957+E957*$G$3)*(H957) / I957</f>
        <v>0.633478923193209</v>
      </c>
      <c r="K957" s="0" t="n">
        <f aca="false">E957/I957*1000</f>
        <v>-0.342017148739838</v>
      </c>
      <c r="L957" s="86" t="n">
        <v>829.209357354154</v>
      </c>
      <c r="M957" s="86" t="n">
        <v>0.645</v>
      </c>
      <c r="N957" s="0" t="n">
        <v>1893</v>
      </c>
      <c r="O957" s="87" t="n">
        <f aca="false">SUM($L957:$N957)</f>
        <v>2722.85435735415</v>
      </c>
      <c r="P957" s="62" t="n">
        <v>125</v>
      </c>
      <c r="Q957" s="0" t="n">
        <f aca="false">P957*120</f>
        <v>15000</v>
      </c>
      <c r="R957" s="0" t="n">
        <v>16</v>
      </c>
      <c r="S957" s="0" t="n">
        <v>183</v>
      </c>
      <c r="T957" s="87" t="n">
        <f aca="false">((3.5 * R957 + 2.4 * S957 - 7) * 10)/1000</f>
        <v>4.882</v>
      </c>
      <c r="V957" s="0" t="n">
        <f aca="false">W957/8</f>
        <v>0.65</v>
      </c>
      <c r="W957" s="0" t="n">
        <v>5.2</v>
      </c>
      <c r="X957" s="91" t="n">
        <f aca="false">E957/50</f>
        <v>-0.392464678178964</v>
      </c>
      <c r="Y957" s="0" t="n">
        <v>0.636</v>
      </c>
      <c r="Z957" s="86" t="n">
        <v>3.54166666666667</v>
      </c>
      <c r="AA957" s="0" t="n">
        <v>41</v>
      </c>
      <c r="AB957" s="0" t="n">
        <v>20</v>
      </c>
    </row>
    <row r="958" customFormat="false" ht="15" hidden="false" customHeight="false" outlineLevel="0" collapsed="false">
      <c r="A958" s="14" t="n">
        <v>956</v>
      </c>
      <c r="B958" s="86" t="n">
        <v>3.27272727272727</v>
      </c>
      <c r="D958" s="0" t="n">
        <v>78</v>
      </c>
      <c r="E958" s="91" t="n">
        <v>125.160462130937</v>
      </c>
      <c r="F958" s="0" t="n">
        <v>78324</v>
      </c>
      <c r="H958" s="0" t="n">
        <v>0.6</v>
      </c>
      <c r="I958" s="0" t="n">
        <v>58790</v>
      </c>
      <c r="J958" s="95" t="n">
        <f aca="false">(F958+E958*$G$3)*(H958) / I958</f>
        <v>1.31030636011949</v>
      </c>
      <c r="K958" s="0" t="n">
        <f aca="false">E958/I958*1000</f>
        <v>2.12894135279703</v>
      </c>
      <c r="L958" s="86" t="n">
        <v>2239.38542047714</v>
      </c>
      <c r="M958" s="86" t="n">
        <v>0.645</v>
      </c>
      <c r="N958" s="0" t="n">
        <v>1893</v>
      </c>
      <c r="O958" s="87" t="n">
        <f aca="false">SUM($L958:$N958)</f>
        <v>4133.03042047714</v>
      </c>
      <c r="P958" s="62" t="n">
        <v>119</v>
      </c>
      <c r="Q958" s="0" t="n">
        <f aca="false">P958*120</f>
        <v>14280</v>
      </c>
      <c r="R958" s="0" t="n">
        <v>19</v>
      </c>
      <c r="S958" s="0" t="n">
        <v>173</v>
      </c>
      <c r="T958" s="87" t="n">
        <f aca="false">((3.5 * R958 + 2.4 * S958 - 7) * 10)/1000</f>
        <v>4.747</v>
      </c>
      <c r="V958" s="0" t="n">
        <f aca="false">W958/8</f>
        <v>0.6125</v>
      </c>
      <c r="W958" s="0" t="n">
        <v>4.9</v>
      </c>
      <c r="X958" s="91" t="n">
        <f aca="false">E958/50</f>
        <v>2.50320924261874</v>
      </c>
      <c r="Y958" s="0" t="n">
        <v>0.44</v>
      </c>
      <c r="Z958" s="86" t="n">
        <v>3.27272727272727</v>
      </c>
      <c r="AA958" s="0" t="n">
        <v>57</v>
      </c>
      <c r="AB958" s="0" t="n">
        <v>24</v>
      </c>
    </row>
    <row r="959" customFormat="false" ht="15" hidden="false" customHeight="false" outlineLevel="0" collapsed="false">
      <c r="A959" s="14" t="n">
        <v>957</v>
      </c>
      <c r="B959" s="86" t="n">
        <v>5.24137931034483</v>
      </c>
      <c r="D959" s="0" t="n">
        <v>13</v>
      </c>
      <c r="E959" s="91" t="n">
        <v>11.304347826087</v>
      </c>
      <c r="F959" s="0" t="n">
        <v>79888</v>
      </c>
      <c r="H959" s="0" t="n">
        <v>0.8</v>
      </c>
      <c r="I959" s="0" t="n">
        <v>64808</v>
      </c>
      <c r="J959" s="95" t="n">
        <f aca="false">(F959+E959*$G$3)*(H959) / I959</f>
        <v>1.04196690693044</v>
      </c>
      <c r="K959" s="0" t="n">
        <f aca="false">E959/I959*1000</f>
        <v>0.174428277775691</v>
      </c>
      <c r="L959" s="86" t="n">
        <v>2010.96907242465</v>
      </c>
      <c r="M959" s="86" t="n">
        <v>0.645</v>
      </c>
      <c r="N959" s="0" t="n">
        <v>57</v>
      </c>
      <c r="O959" s="87" t="n">
        <f aca="false">SUM($L959:$N959)</f>
        <v>2068.61407242465</v>
      </c>
      <c r="P959" s="62" t="n">
        <v>112</v>
      </c>
      <c r="Q959" s="0" t="n">
        <f aca="false">P959*120</f>
        <v>13440</v>
      </c>
      <c r="R959" s="0" t="n">
        <v>16</v>
      </c>
      <c r="S959" s="0" t="n">
        <v>171</v>
      </c>
      <c r="T959" s="87" t="n">
        <f aca="false">((3.5 * R959 + 2.4 * S959 - 7) * 10)/1000</f>
        <v>4.594</v>
      </c>
      <c r="V959" s="0" t="n">
        <f aca="false">W959/8</f>
        <v>0.95</v>
      </c>
      <c r="W959" s="0" t="n">
        <v>7.6</v>
      </c>
      <c r="X959" s="91" t="n">
        <f aca="false">E959/50</f>
        <v>0.226086956521739</v>
      </c>
      <c r="Y959" s="0" t="n">
        <v>0.75</v>
      </c>
      <c r="Z959" s="86" t="n">
        <v>5.24137931034483</v>
      </c>
      <c r="AA959" s="0" t="n">
        <v>62</v>
      </c>
      <c r="AB959" s="0" t="n">
        <v>17</v>
      </c>
    </row>
    <row r="960" customFormat="false" ht="15" hidden="false" customHeight="false" outlineLevel="0" collapsed="false">
      <c r="A960" s="14" t="n">
        <v>958</v>
      </c>
      <c r="B960" s="86" t="n">
        <v>4.25</v>
      </c>
      <c r="D960" s="0" t="n">
        <v>97</v>
      </c>
      <c r="E960" s="91" t="n">
        <v>242.5</v>
      </c>
      <c r="F960" s="0" t="n">
        <v>78861</v>
      </c>
      <c r="H960" s="0" t="n">
        <v>0.5</v>
      </c>
      <c r="I960" s="0" t="n">
        <v>55838</v>
      </c>
      <c r="J960" s="95" t="n">
        <f aca="false">(F960+E960*$G$3)*(H960) / I960</f>
        <v>1.57474300655468</v>
      </c>
      <c r="K960" s="0" t="n">
        <f aca="false">E960/I960*1000</f>
        <v>4.34292059171174</v>
      </c>
      <c r="L960" s="86" t="n">
        <v>1122.99536316814</v>
      </c>
      <c r="M960" s="86" t="n">
        <v>0.645</v>
      </c>
      <c r="N960" s="0" t="n">
        <v>1893</v>
      </c>
      <c r="O960" s="87" t="n">
        <f aca="false">SUM($L960:$N960)</f>
        <v>3016.64036316814</v>
      </c>
      <c r="P960" s="62" t="n">
        <v>115</v>
      </c>
      <c r="Q960" s="0" t="n">
        <f aca="false">P960*120</f>
        <v>13800</v>
      </c>
      <c r="R960" s="0" t="n">
        <v>20</v>
      </c>
      <c r="S960" s="0" t="n">
        <v>193</v>
      </c>
      <c r="T960" s="87" t="n">
        <f aca="false">((3.5 * R960 + 2.4 * S960 - 7) * 10)/1000</f>
        <v>5.262</v>
      </c>
      <c r="V960" s="0" t="n">
        <f aca="false">W960/8</f>
        <v>0.9</v>
      </c>
      <c r="W960" s="0" t="n">
        <v>7.2</v>
      </c>
      <c r="X960" s="91" t="n">
        <f aca="false">E960/50</f>
        <v>4.85</v>
      </c>
      <c r="Y960" s="0" t="n">
        <v>1.2</v>
      </c>
      <c r="Z960" s="86" t="n">
        <v>4.25</v>
      </c>
      <c r="AA960" s="0" t="n">
        <v>44</v>
      </c>
      <c r="AB960" s="0" t="n">
        <v>17</v>
      </c>
    </row>
    <row r="961" customFormat="false" ht="15" hidden="false" customHeight="false" outlineLevel="0" collapsed="false">
      <c r="A961" s="14" t="n">
        <v>959</v>
      </c>
      <c r="B961" s="86" t="n">
        <v>9.78260869565217</v>
      </c>
      <c r="D961" s="0" t="n">
        <v>69</v>
      </c>
      <c r="E961" s="91" t="n">
        <v>20.225470022336</v>
      </c>
      <c r="F961" s="0" t="n">
        <v>76577</v>
      </c>
      <c r="H961" s="0" t="n">
        <v>0.5</v>
      </c>
      <c r="I961" s="0" t="n">
        <v>41952</v>
      </c>
      <c r="J961" s="95" t="n">
        <f aca="false">(F961+E961*$G$3)*(H961) / I961</f>
        <v>1.00909596692571</v>
      </c>
      <c r="K961" s="0" t="n">
        <f aca="false">E961/I961*1000</f>
        <v>0.482109792675819</v>
      </c>
      <c r="L961" s="86" t="n">
        <v>939.159284614308</v>
      </c>
      <c r="M961" s="86" t="n">
        <v>0.645</v>
      </c>
      <c r="N961" s="0" t="n">
        <v>84</v>
      </c>
      <c r="O961" s="87" t="n">
        <f aca="false">SUM($L961:$N961)</f>
        <v>1023.80428461431</v>
      </c>
      <c r="P961" s="62" t="n">
        <v>112</v>
      </c>
      <c r="Q961" s="0" t="n">
        <f aca="false">P961*120</f>
        <v>13440</v>
      </c>
      <c r="R961" s="0" t="n">
        <v>22</v>
      </c>
      <c r="S961" s="0" t="n">
        <v>186</v>
      </c>
      <c r="T961" s="87" t="n">
        <f aca="false">((3.5 * R961 + 2.4 * S961 - 7) * 10)/1000</f>
        <v>5.164</v>
      </c>
      <c r="V961" s="0" t="n">
        <f aca="false">W961/8</f>
        <v>0.6625</v>
      </c>
      <c r="W961" s="0" t="n">
        <v>5.3</v>
      </c>
      <c r="X961" s="91" t="n">
        <f aca="false">E961/50</f>
        <v>0.404509400446719</v>
      </c>
      <c r="Y961" s="0" t="n">
        <v>1.054</v>
      </c>
      <c r="Z961" s="86" t="n">
        <v>9.78260869565217</v>
      </c>
      <c r="AA961" s="0" t="n">
        <v>50</v>
      </c>
      <c r="AB961" s="0" t="n">
        <v>25</v>
      </c>
    </row>
    <row r="962" customFormat="false" ht="15" hidden="false" customHeight="false" outlineLevel="0" collapsed="false">
      <c r="A962" s="14" t="n">
        <v>960</v>
      </c>
      <c r="B962" s="86" t="n">
        <v>4.8</v>
      </c>
      <c r="D962" s="0" t="n">
        <v>74</v>
      </c>
      <c r="E962" s="91" t="n">
        <v>137.016738260998</v>
      </c>
      <c r="F962" s="0" t="n">
        <v>80424</v>
      </c>
      <c r="H962" s="0" t="n">
        <v>0.8</v>
      </c>
      <c r="I962" s="0" t="n">
        <v>40326</v>
      </c>
      <c r="J962" s="95" t="n">
        <f aca="false">(F962+E962*$G$3)*(H962) / I962</f>
        <v>2.68274949768188</v>
      </c>
      <c r="K962" s="0" t="n">
        <f aca="false">E962/I962*1000</f>
        <v>3.39772698162472</v>
      </c>
      <c r="L962" s="86" t="n">
        <v>378.429785714286</v>
      </c>
      <c r="M962" s="86" t="n">
        <v>0.645</v>
      </c>
      <c r="N962" s="0" t="n">
        <v>329</v>
      </c>
      <c r="O962" s="87" t="n">
        <f aca="false">SUM($L962:$N962)</f>
        <v>708.074785714286</v>
      </c>
      <c r="P962" s="62" t="n">
        <v>125</v>
      </c>
      <c r="Q962" s="0" t="n">
        <f aca="false">P962*120</f>
        <v>15000</v>
      </c>
      <c r="R962" s="0" t="n">
        <v>18</v>
      </c>
      <c r="S962" s="0" t="n">
        <v>187</v>
      </c>
      <c r="T962" s="87" t="n">
        <f aca="false">((3.5 * R962 + 2.4 * S962 - 7) * 10)/1000</f>
        <v>5.048</v>
      </c>
      <c r="V962" s="0" t="n">
        <f aca="false">W962/8</f>
        <v>0.8375</v>
      </c>
      <c r="W962" s="0" t="n">
        <v>6.7</v>
      </c>
      <c r="X962" s="91" t="n">
        <f aca="false">E962/50</f>
        <v>2.74033476521997</v>
      </c>
      <c r="Y962" s="0" t="n">
        <v>0.572</v>
      </c>
      <c r="Z962" s="86" t="n">
        <v>4.8</v>
      </c>
      <c r="AA962" s="0" t="n">
        <v>42</v>
      </c>
      <c r="AB962" s="0" t="n">
        <v>21</v>
      </c>
    </row>
    <row r="963" customFormat="false" ht="15" hidden="false" customHeight="false" outlineLevel="0" collapsed="false">
      <c r="A963" s="14" t="n">
        <v>961</v>
      </c>
      <c r="B963" s="86" t="n">
        <v>2.6</v>
      </c>
      <c r="D963" s="0" t="n">
        <v>34</v>
      </c>
      <c r="E963" s="91" t="n">
        <v>43.4449271658574</v>
      </c>
      <c r="F963" s="0" t="n">
        <v>79526</v>
      </c>
      <c r="H963" s="0" t="n">
        <v>0.6</v>
      </c>
      <c r="I963" s="0" t="n">
        <v>52396</v>
      </c>
      <c r="J963" s="95" t="n">
        <f aca="false">(F963+E963*$G$3)*(H963) / I963</f>
        <v>1.10967216046656</v>
      </c>
      <c r="K963" s="0" t="n">
        <f aca="false">E963/I963*1000</f>
        <v>0.829164958505562</v>
      </c>
      <c r="L963" s="86" t="n">
        <v>154.050912466844</v>
      </c>
      <c r="M963" s="86" t="n">
        <v>0.645</v>
      </c>
      <c r="N963" s="0" t="n">
        <v>409</v>
      </c>
      <c r="O963" s="87" t="n">
        <f aca="false">SUM($L963:$N963)</f>
        <v>563.695912466844</v>
      </c>
      <c r="P963" s="62" t="n">
        <v>117</v>
      </c>
      <c r="Q963" s="0" t="n">
        <f aca="false">P963*120</f>
        <v>14040</v>
      </c>
      <c r="R963" s="0" t="n">
        <v>21</v>
      </c>
      <c r="S963" s="0" t="n">
        <v>169</v>
      </c>
      <c r="T963" s="87" t="n">
        <f aca="false">((3.5 * R963 + 2.4 * S963 - 7) * 10)/1000</f>
        <v>4.721</v>
      </c>
      <c r="V963" s="0" t="n">
        <f aca="false">W963/8</f>
        <v>0.65</v>
      </c>
      <c r="W963" s="0" t="n">
        <v>5.2</v>
      </c>
      <c r="X963" s="91" t="n">
        <f aca="false">E963/50</f>
        <v>0.868898543317148</v>
      </c>
      <c r="Y963" s="0" t="n">
        <v>0.44</v>
      </c>
      <c r="Z963" s="86" t="n">
        <v>2.6</v>
      </c>
      <c r="AA963" s="0" t="n">
        <v>43</v>
      </c>
      <c r="AB963" s="0" t="n">
        <v>18</v>
      </c>
    </row>
    <row r="964" customFormat="false" ht="15" hidden="false" customHeight="false" outlineLevel="0" collapsed="false">
      <c r="A964" s="14" t="n">
        <v>962</v>
      </c>
      <c r="B964" s="86" t="n">
        <v>5.5</v>
      </c>
      <c r="D964" s="0" t="n">
        <v>4</v>
      </c>
      <c r="E964" s="91" t="n">
        <v>3.14267756128221</v>
      </c>
      <c r="F964" s="0" t="n">
        <v>84137</v>
      </c>
      <c r="H964" s="0" t="n">
        <v>0.7</v>
      </c>
      <c r="I964" s="0" t="n">
        <v>40849</v>
      </c>
      <c r="J964" s="95" t="n">
        <f aca="false">(F964+E964*$G$3)*(H964) / I964</f>
        <v>1.46333691686844</v>
      </c>
      <c r="K964" s="0" t="n">
        <f aca="false">E964/I964*1000</f>
        <v>0.0769340145727487</v>
      </c>
      <c r="L964" s="86" t="n">
        <v>265.974664964249</v>
      </c>
      <c r="M964" s="86" t="n">
        <v>0.645</v>
      </c>
      <c r="N964" s="0" t="n">
        <v>89</v>
      </c>
      <c r="O964" s="87" t="n">
        <f aca="false">SUM($L964:$N964)</f>
        <v>355.619664964249</v>
      </c>
      <c r="P964" s="62" t="n">
        <v>120</v>
      </c>
      <c r="Q964" s="0" t="n">
        <f aca="false">P964*120</f>
        <v>14400</v>
      </c>
      <c r="R964" s="0" t="n">
        <v>17</v>
      </c>
      <c r="S964" s="0" t="n">
        <v>179</v>
      </c>
      <c r="T964" s="87" t="n">
        <f aca="false">((3.5 * R964 + 2.4 * S964 - 7) * 10)/1000</f>
        <v>4.821</v>
      </c>
      <c r="V964" s="0" t="n">
        <f aca="false">W964/8</f>
        <v>0.95</v>
      </c>
      <c r="W964" s="0" t="n">
        <v>7.6</v>
      </c>
      <c r="X964" s="91" t="n">
        <f aca="false">E964/50</f>
        <v>0.0628535512256443</v>
      </c>
      <c r="Y964" s="0" t="n">
        <v>0.72</v>
      </c>
      <c r="Z964" s="86" t="n">
        <v>5.5</v>
      </c>
      <c r="AA964" s="0" t="n">
        <v>41</v>
      </c>
      <c r="AB964" s="0" t="n">
        <v>22</v>
      </c>
    </row>
    <row r="965" customFormat="false" ht="15" hidden="false" customHeight="false" outlineLevel="0" collapsed="false">
      <c r="A965" s="14" t="n">
        <v>963</v>
      </c>
      <c r="B965" s="86" t="n">
        <v>6.85714285714286</v>
      </c>
      <c r="D965" s="0" t="n">
        <v>87</v>
      </c>
      <c r="E965" s="91" t="n">
        <v>95.8360872438863</v>
      </c>
      <c r="F965" s="0" t="n">
        <v>76163</v>
      </c>
      <c r="H965" s="0" t="n">
        <v>0.8</v>
      </c>
      <c r="I965" s="0" t="n">
        <v>43003</v>
      </c>
      <c r="J965" s="95" t="n">
        <f aca="false">(F965+E965*$G$3)*(H965) / I965</f>
        <v>2.13003622812463</v>
      </c>
      <c r="K965" s="0" t="n">
        <f aca="false">E965/I965*1000</f>
        <v>2.22859073189978</v>
      </c>
      <c r="L965" s="86" t="n">
        <v>1059.68512929648</v>
      </c>
      <c r="M965" s="86" t="n">
        <v>0.645</v>
      </c>
      <c r="N965" s="0" t="n">
        <v>319</v>
      </c>
      <c r="O965" s="87" t="n">
        <f aca="false">SUM($L965:$N965)</f>
        <v>1379.33012929648</v>
      </c>
      <c r="P965" s="62" t="n">
        <v>112</v>
      </c>
      <c r="Q965" s="0" t="n">
        <f aca="false">P965*120</f>
        <v>13440</v>
      </c>
      <c r="R965" s="0" t="n">
        <v>17</v>
      </c>
      <c r="S965" s="0" t="n">
        <v>199</v>
      </c>
      <c r="T965" s="87" t="n">
        <f aca="false">((3.5 * R965 + 2.4 * S965 - 7) * 10)/1000</f>
        <v>5.301</v>
      </c>
      <c r="V965" s="0" t="n">
        <f aca="false">W965/8</f>
        <v>0.95</v>
      </c>
      <c r="W965" s="0" t="n">
        <v>7.6</v>
      </c>
      <c r="X965" s="91" t="n">
        <f aca="false">E965/50</f>
        <v>1.91672174487773</v>
      </c>
      <c r="Y965" s="0" t="n">
        <v>0.732</v>
      </c>
      <c r="Z965" s="86" t="n">
        <v>6.85714285714286</v>
      </c>
      <c r="AA965" s="0" t="n">
        <v>43</v>
      </c>
      <c r="AB965" s="0" t="n">
        <v>24</v>
      </c>
    </row>
    <row r="966" customFormat="false" ht="15" hidden="false" customHeight="false" outlineLevel="0" collapsed="false">
      <c r="A966" s="14" t="n">
        <v>964</v>
      </c>
      <c r="B966" s="86" t="n">
        <v>11.1481481481481</v>
      </c>
      <c r="D966" s="0" t="n">
        <v>81</v>
      </c>
      <c r="E966" s="91" t="n">
        <v>24.0363215525683</v>
      </c>
      <c r="F966" s="0" t="n">
        <v>79919</v>
      </c>
      <c r="H966" s="0" t="n">
        <v>0.7</v>
      </c>
      <c r="I966" s="0" t="n">
        <v>59279</v>
      </c>
      <c r="J966" s="95" t="n">
        <f aca="false">(F966+E966*$G$3)*(H966) / I966</f>
        <v>1.05726260623018</v>
      </c>
      <c r="K966" s="0" t="n">
        <f aca="false">E966/I966*1000</f>
        <v>0.405477851390346</v>
      </c>
      <c r="L966" s="86" t="n">
        <v>366.212721649485</v>
      </c>
      <c r="M966" s="86" t="n">
        <v>0.645</v>
      </c>
      <c r="N966" s="0" t="n">
        <v>374</v>
      </c>
      <c r="O966" s="87" t="n">
        <f aca="false">SUM($L966:$N966)</f>
        <v>740.857721649485</v>
      </c>
      <c r="P966" s="62" t="n">
        <v>122</v>
      </c>
      <c r="Q966" s="0" t="n">
        <f aca="false">P966*120</f>
        <v>14640</v>
      </c>
      <c r="R966" s="0" t="n">
        <v>18</v>
      </c>
      <c r="S966" s="0" t="n">
        <v>192</v>
      </c>
      <c r="T966" s="87" t="n">
        <f aca="false">((3.5 * R966 + 2.4 * S966 - 7) * 10)/1000</f>
        <v>5.168</v>
      </c>
      <c r="V966" s="0" t="n">
        <f aca="false">W966/8</f>
        <v>0.7875</v>
      </c>
      <c r="W966" s="0" t="n">
        <v>6.3</v>
      </c>
      <c r="X966" s="91" t="n">
        <f aca="false">E966/50</f>
        <v>0.480726431051367</v>
      </c>
      <c r="Y966" s="0" t="n">
        <v>0.715</v>
      </c>
      <c r="Z966" s="86" t="n">
        <v>11.1481481481481</v>
      </c>
      <c r="AA966" s="0" t="n">
        <v>54</v>
      </c>
      <c r="AB966" s="0" t="n">
        <v>24</v>
      </c>
    </row>
    <row r="967" customFormat="false" ht="15" hidden="false" customHeight="false" outlineLevel="0" collapsed="false">
      <c r="A967" s="14" t="n">
        <v>965</v>
      </c>
      <c r="B967" s="86" t="n">
        <v>9.79166666666667</v>
      </c>
      <c r="D967" s="0" t="n">
        <v>77</v>
      </c>
      <c r="E967" s="91" t="n">
        <v>24.4724129163488</v>
      </c>
      <c r="F967" s="0" t="n">
        <v>76997</v>
      </c>
      <c r="H967" s="0" t="n">
        <v>0.5</v>
      </c>
      <c r="I967" s="0" t="n">
        <v>56746</v>
      </c>
      <c r="J967" s="95" t="n">
        <f aca="false">(F967+E967*$G$3)*(H967) / I967</f>
        <v>0.764687953041091</v>
      </c>
      <c r="K967" s="0" t="n">
        <f aca="false">E967/I967*1000</f>
        <v>0.431262343008297</v>
      </c>
      <c r="L967" s="86" t="n">
        <v>282.372885744576</v>
      </c>
      <c r="M967" s="86" t="n">
        <v>0.645</v>
      </c>
      <c r="N967" s="0" t="n">
        <v>60</v>
      </c>
      <c r="O967" s="87" t="n">
        <f aca="false">SUM($L967:$N967)</f>
        <v>343.017885744576</v>
      </c>
      <c r="P967" s="62" t="n">
        <v>123</v>
      </c>
      <c r="Q967" s="0" t="n">
        <f aca="false">P967*120</f>
        <v>14760</v>
      </c>
      <c r="R967" s="0" t="n">
        <v>21</v>
      </c>
      <c r="S967" s="0" t="n">
        <v>183</v>
      </c>
      <c r="T967" s="87" t="n">
        <f aca="false">((3.5 * R967 + 2.4 * S967 - 7) * 10)/1000</f>
        <v>5.057</v>
      </c>
      <c r="V967" s="0" t="n">
        <f aca="false">W967/8</f>
        <v>0.8875</v>
      </c>
      <c r="W967" s="0" t="n">
        <v>7.1</v>
      </c>
      <c r="X967" s="91" t="n">
        <f aca="false">E967/50</f>
        <v>0.489448258326977</v>
      </c>
      <c r="Y967" s="0" t="n">
        <v>0.767</v>
      </c>
      <c r="Z967" s="86" t="n">
        <v>9.79166666666667</v>
      </c>
      <c r="AA967" s="0" t="n">
        <v>60</v>
      </c>
      <c r="AB967" s="0" t="n">
        <v>18</v>
      </c>
    </row>
    <row r="968" customFormat="false" ht="15" hidden="false" customHeight="false" outlineLevel="0" collapsed="false">
      <c r="A968" s="14" t="n">
        <v>966</v>
      </c>
      <c r="B968" s="86" t="n">
        <v>11</v>
      </c>
      <c r="D968" s="0" t="n">
        <v>71</v>
      </c>
      <c r="E968" s="91" t="n">
        <v>21.7276878067888</v>
      </c>
      <c r="F968" s="0" t="n">
        <v>78298</v>
      </c>
      <c r="H968" s="0" t="n">
        <v>0.7</v>
      </c>
      <c r="I968" s="0" t="n">
        <v>48992</v>
      </c>
      <c r="J968" s="95" t="n">
        <f aca="false">(F968+E968*$G$3)*(H968) / I968</f>
        <v>1.24290399628308</v>
      </c>
      <c r="K968" s="0" t="n">
        <f aca="false">E968/I968*1000</f>
        <v>0.443494607421392</v>
      </c>
      <c r="L968" s="86" t="n">
        <v>976.95025557975</v>
      </c>
      <c r="M968" s="86" t="n">
        <v>0.645</v>
      </c>
      <c r="N968" s="0" t="n">
        <v>91</v>
      </c>
      <c r="O968" s="87" t="n">
        <f aca="false">SUM($L968:$N968)</f>
        <v>1068.59525557975</v>
      </c>
      <c r="P968" s="62" t="n">
        <v>117</v>
      </c>
      <c r="Q968" s="0" t="n">
        <f aca="false">P968*120</f>
        <v>14040</v>
      </c>
      <c r="R968" s="0" t="n">
        <v>16</v>
      </c>
      <c r="S968" s="0" t="n">
        <v>193</v>
      </c>
      <c r="T968" s="87" t="n">
        <f aca="false">((3.5 * R968 + 2.4 * S968 - 7) * 10)/1000</f>
        <v>5.122</v>
      </c>
      <c r="V968" s="0" t="n">
        <f aca="false">W968/8</f>
        <v>0.8375</v>
      </c>
      <c r="W968" s="0" t="n">
        <v>6.7</v>
      </c>
      <c r="X968" s="91" t="n">
        <f aca="false">E968/50</f>
        <v>0.434553756135777</v>
      </c>
      <c r="Y968" s="0" t="n">
        <v>0.644</v>
      </c>
      <c r="Z968" s="86" t="n">
        <v>11</v>
      </c>
      <c r="AA968" s="0" t="n">
        <v>48</v>
      </c>
      <c r="AB968" s="0" t="n">
        <v>23</v>
      </c>
    </row>
    <row r="969" customFormat="false" ht="15" hidden="false" customHeight="false" outlineLevel="0" collapsed="false">
      <c r="A969" s="14" t="n">
        <v>967</v>
      </c>
      <c r="B969" s="86" t="n">
        <v>8.72727272727273</v>
      </c>
      <c r="D969" s="0" t="n">
        <v>25</v>
      </c>
      <c r="E969" s="91" t="n">
        <v>14.523062623446</v>
      </c>
      <c r="F969" s="0" t="n">
        <v>82825</v>
      </c>
      <c r="H969" s="0" t="n">
        <v>0.8</v>
      </c>
      <c r="I969" s="0" t="n">
        <v>51470</v>
      </c>
      <c r="J969" s="95" t="n">
        <f aca="false">(F969+E969*$G$3)*(H969) / I969</f>
        <v>1.37764484242282</v>
      </c>
      <c r="K969" s="0" t="n">
        <f aca="false">E969/I969*1000</f>
        <v>0.282165584290772</v>
      </c>
      <c r="L969" s="86" t="n">
        <v>2489.20882974038</v>
      </c>
      <c r="M969" s="86" t="n">
        <v>0.645</v>
      </c>
      <c r="N969" s="0" t="n">
        <v>364</v>
      </c>
      <c r="O969" s="87" t="n">
        <f aca="false">SUM($L969:$N969)</f>
        <v>2853.85382974038</v>
      </c>
      <c r="P969" s="62" t="n">
        <v>118</v>
      </c>
      <c r="Q969" s="0" t="n">
        <f aca="false">P969*120</f>
        <v>14160</v>
      </c>
      <c r="R969" s="0" t="n">
        <v>22</v>
      </c>
      <c r="S969" s="0" t="n">
        <v>178</v>
      </c>
      <c r="T969" s="87" t="n">
        <f aca="false">((3.5 * R969 + 2.4 * S969 - 7) * 10)/1000</f>
        <v>4.972</v>
      </c>
      <c r="V969" s="0" t="n">
        <f aca="false">W969/8</f>
        <v>0.825</v>
      </c>
      <c r="W969" s="0" t="n">
        <v>6.6</v>
      </c>
      <c r="X969" s="91" t="n">
        <f aca="false">E969/50</f>
        <v>0.290461252468921</v>
      </c>
      <c r="Y969" s="0" t="n">
        <v>0.588</v>
      </c>
      <c r="Z969" s="86" t="n">
        <v>8.72727272727273</v>
      </c>
      <c r="AA969" s="0" t="n">
        <v>65</v>
      </c>
      <c r="AB969" s="0" t="n">
        <v>18</v>
      </c>
    </row>
    <row r="970" customFormat="false" ht="15" hidden="false" customHeight="false" outlineLevel="0" collapsed="false">
      <c r="A970" s="14" t="n">
        <v>968</v>
      </c>
      <c r="B970" s="86" t="n">
        <v>3.66666666666667</v>
      </c>
      <c r="D970" s="0" t="n">
        <v>47</v>
      </c>
      <c r="E970" s="91" t="n">
        <v>116.405785615217</v>
      </c>
      <c r="F970" s="0" t="n">
        <v>81479</v>
      </c>
      <c r="H970" s="0" t="n">
        <v>0.8</v>
      </c>
      <c r="I970" s="0" t="n">
        <v>60277</v>
      </c>
      <c r="J970" s="95" t="n">
        <f aca="false">(F970+E970*$G$3)*(H970) / I970</f>
        <v>1.69937208880451</v>
      </c>
      <c r="K970" s="0" t="n">
        <f aca="false">E970/I970*1000</f>
        <v>1.93118080885275</v>
      </c>
      <c r="L970" s="86" t="n">
        <v>118.804396048184</v>
      </c>
      <c r="M970" s="86" t="n">
        <v>0.645</v>
      </c>
      <c r="N970" s="0" t="n">
        <v>61</v>
      </c>
      <c r="O970" s="87" t="n">
        <f aca="false">SUM($L970:$N970)</f>
        <v>180.449396048184</v>
      </c>
      <c r="P970" s="62" t="n">
        <v>113</v>
      </c>
      <c r="Q970" s="0" t="n">
        <f aca="false">P970*120</f>
        <v>13560</v>
      </c>
      <c r="R970" s="0" t="n">
        <v>17</v>
      </c>
      <c r="S970" s="0" t="n">
        <v>161</v>
      </c>
      <c r="T970" s="87" t="n">
        <f aca="false">((3.5 * R970 + 2.4 * S970 - 7) * 10)/1000</f>
        <v>4.389</v>
      </c>
      <c r="V970" s="0" t="n">
        <f aca="false">W970/8</f>
        <v>0.875</v>
      </c>
      <c r="W970" s="0" t="n">
        <v>7</v>
      </c>
      <c r="X970" s="91" t="n">
        <f aca="false">E970/50</f>
        <v>2.32811571230434</v>
      </c>
      <c r="Y970" s="0" t="n">
        <v>0.688</v>
      </c>
      <c r="Z970" s="86" t="n">
        <v>3.66666666666667</v>
      </c>
      <c r="AA970" s="0" t="n">
        <v>59</v>
      </c>
      <c r="AB970" s="0" t="n">
        <v>24</v>
      </c>
    </row>
    <row r="971" customFormat="false" ht="15" hidden="false" customHeight="false" outlineLevel="0" collapsed="false">
      <c r="A971" s="14" t="n">
        <v>969</v>
      </c>
      <c r="B971" s="86" t="n">
        <v>1.73076923076923</v>
      </c>
      <c r="D971" s="0" t="n">
        <v>53</v>
      </c>
      <c r="E971" s="91" t="n">
        <v>140.837585034014</v>
      </c>
      <c r="F971" s="0" t="n">
        <v>76217</v>
      </c>
      <c r="H971" s="0" t="n">
        <v>0.5</v>
      </c>
      <c r="I971" s="0" t="n">
        <v>49732</v>
      </c>
      <c r="J971" s="95" t="n">
        <f aca="false">(F971+E971*$G$3)*(H971) / I971</f>
        <v>1.33266341604606</v>
      </c>
      <c r="K971" s="0" t="n">
        <f aca="false">E971/I971*1000</f>
        <v>2.83193085003647</v>
      </c>
      <c r="L971" s="86" t="n">
        <v>1055.12262104244</v>
      </c>
      <c r="M971" s="86" t="n">
        <v>0.645</v>
      </c>
      <c r="N971" s="0" t="n">
        <v>452</v>
      </c>
      <c r="O971" s="87" t="n">
        <f aca="false">SUM($L971:$N971)</f>
        <v>1507.76762104244</v>
      </c>
      <c r="P971" s="62" t="n">
        <v>116</v>
      </c>
      <c r="Q971" s="0" t="n">
        <f aca="false">P971*120</f>
        <v>13920</v>
      </c>
      <c r="R971" s="0" t="n">
        <v>20</v>
      </c>
      <c r="S971" s="0" t="n">
        <v>169</v>
      </c>
      <c r="T971" s="87" t="n">
        <f aca="false">((3.5 * R971 + 2.4 * S971 - 7) * 10)/1000</f>
        <v>4.686</v>
      </c>
      <c r="V971" s="0" t="n">
        <f aca="false">W971/8</f>
        <v>0.65</v>
      </c>
      <c r="W971" s="0" t="n">
        <v>5.2</v>
      </c>
      <c r="X971" s="91" t="n">
        <f aca="false">E971/50</f>
        <v>2.81675170068027</v>
      </c>
      <c r="Y971" s="0" t="n">
        <v>0.516</v>
      </c>
      <c r="Z971" s="86" t="n">
        <v>1.73076923076923</v>
      </c>
      <c r="AA971" s="0" t="n">
        <v>61</v>
      </c>
      <c r="AB971" s="0" t="n">
        <v>25</v>
      </c>
    </row>
    <row r="972" customFormat="false" ht="15" hidden="false" customHeight="false" outlineLevel="0" collapsed="false">
      <c r="A972" s="14" t="n">
        <v>970</v>
      </c>
      <c r="B972" s="86" t="n">
        <v>15.05</v>
      </c>
      <c r="D972" s="0" t="n">
        <v>2</v>
      </c>
      <c r="E972" s="91" t="n">
        <v>0.643467517759704</v>
      </c>
      <c r="F972" s="0" t="n">
        <v>76274</v>
      </c>
      <c r="H972" s="0" t="n">
        <v>0.7</v>
      </c>
      <c r="I972" s="0" t="n">
        <v>51158</v>
      </c>
      <c r="J972" s="95" t="n">
        <f aca="false">(F972+E972*$G$3)*(H972) / I972</f>
        <v>1.04718657697667</v>
      </c>
      <c r="K972" s="0" t="n">
        <f aca="false">E972/I972*1000</f>
        <v>0.0125780428820459</v>
      </c>
      <c r="L972" s="86" t="n">
        <v>979.612742552245</v>
      </c>
      <c r="M972" s="86" t="n">
        <v>0.645</v>
      </c>
      <c r="N972" s="0" t="n">
        <v>433</v>
      </c>
      <c r="O972" s="87" t="n">
        <f aca="false">SUM($L972:$N972)</f>
        <v>1413.25774255225</v>
      </c>
      <c r="P972" s="62" t="n">
        <v>119</v>
      </c>
      <c r="Q972" s="0" t="n">
        <f aca="false">P972*120</f>
        <v>14280</v>
      </c>
      <c r="R972" s="0" t="n">
        <v>16</v>
      </c>
      <c r="S972" s="0" t="n">
        <v>199</v>
      </c>
      <c r="T972" s="87" t="n">
        <f aca="false">((3.5 * R972 + 2.4 * S972 - 7) * 10)/1000</f>
        <v>5.266</v>
      </c>
      <c r="V972" s="0" t="n">
        <f aca="false">W972/8</f>
        <v>0.8</v>
      </c>
      <c r="W972" s="0" t="n">
        <v>6.4</v>
      </c>
      <c r="X972" s="91" t="n">
        <f aca="false">E972/50</f>
        <v>0.0128693503551941</v>
      </c>
      <c r="Y972" s="0" t="n">
        <v>0.768</v>
      </c>
      <c r="Z972" s="86" t="n">
        <v>15.05</v>
      </c>
      <c r="AA972" s="0" t="n">
        <v>64</v>
      </c>
      <c r="AB972" s="0" t="n">
        <v>23</v>
      </c>
    </row>
    <row r="973" customFormat="false" ht="15" hidden="false" customHeight="false" outlineLevel="0" collapsed="false">
      <c r="A973" s="14" t="n">
        <v>971</v>
      </c>
      <c r="B973" s="86" t="n">
        <v>3.38461538461539</v>
      </c>
      <c r="D973" s="0" t="n">
        <v>85</v>
      </c>
      <c r="E973" s="91" t="n">
        <v>839.9209486166</v>
      </c>
      <c r="F973" s="0" t="n">
        <v>84529</v>
      </c>
      <c r="H973" s="0" t="n">
        <v>0.8</v>
      </c>
      <c r="I973" s="0" t="n">
        <v>42321</v>
      </c>
      <c r="J973" s="95" t="n">
        <f aca="false">(F973+E973*$G$3)*(H973) / I973</f>
        <v>7.94872294032069</v>
      </c>
      <c r="K973" s="0" t="n">
        <f aca="false">E973/I973*1000</f>
        <v>19.8464343615841</v>
      </c>
      <c r="L973" s="86" t="n">
        <v>1278.50699729973</v>
      </c>
      <c r="M973" s="86" t="n">
        <v>0.645</v>
      </c>
      <c r="N973" s="0" t="n">
        <v>99</v>
      </c>
      <c r="O973" s="87" t="n">
        <f aca="false">SUM($L973:$N973)</f>
        <v>1378.15199729973</v>
      </c>
      <c r="P973" s="62" t="n">
        <v>119</v>
      </c>
      <c r="Q973" s="0" t="n">
        <f aca="false">P973*120</f>
        <v>14280</v>
      </c>
      <c r="R973" s="0" t="n">
        <v>22</v>
      </c>
      <c r="S973" s="0" t="n">
        <v>171</v>
      </c>
      <c r="T973" s="87" t="n">
        <f aca="false">((3.5 * R973 + 2.4 * S973 - 7) * 10)/1000</f>
        <v>4.804</v>
      </c>
      <c r="V973" s="0" t="n">
        <f aca="false">W973/8</f>
        <v>0.925</v>
      </c>
      <c r="W973" s="0" t="n">
        <v>7.4</v>
      </c>
      <c r="X973" s="91" t="n">
        <f aca="false">E973/50</f>
        <v>16.798418972332</v>
      </c>
      <c r="Y973" s="0" t="n">
        <v>0.99</v>
      </c>
      <c r="Z973" s="86" t="n">
        <v>3.38461538461539</v>
      </c>
      <c r="AA973" s="0" t="n">
        <v>61</v>
      </c>
      <c r="AB973" s="0" t="n">
        <v>22</v>
      </c>
    </row>
    <row r="974" customFormat="false" ht="15" hidden="false" customHeight="false" outlineLevel="0" collapsed="false">
      <c r="A974" s="14" t="n">
        <v>972</v>
      </c>
      <c r="B974" s="86" t="n">
        <v>8.6896551724138</v>
      </c>
      <c r="D974" s="0" t="n">
        <v>10</v>
      </c>
      <c r="E974" s="91" t="n">
        <v>4.27392436008668</v>
      </c>
      <c r="F974" s="0" t="n">
        <v>75449</v>
      </c>
      <c r="H974" s="0" t="n">
        <v>0.7</v>
      </c>
      <c r="I974" s="0" t="n">
        <v>56051</v>
      </c>
      <c r="J974" s="95" t="n">
        <f aca="false">(F974+E974*$G$3)*(H974) / I974</f>
        <v>0.963604553367902</v>
      </c>
      <c r="K974" s="0" t="n">
        <f aca="false">E974/I974*1000</f>
        <v>0.0762506353158138</v>
      </c>
      <c r="L974" s="86" t="n">
        <v>419.779212369598</v>
      </c>
      <c r="M974" s="86" t="n">
        <v>0.645</v>
      </c>
      <c r="N974" s="0" t="n">
        <v>55</v>
      </c>
      <c r="O974" s="87" t="n">
        <f aca="false">SUM($L974:$N974)</f>
        <v>475.424212369598</v>
      </c>
      <c r="P974" s="62" t="n">
        <v>121</v>
      </c>
      <c r="Q974" s="0" t="n">
        <f aca="false">P974*120</f>
        <v>14520</v>
      </c>
      <c r="R974" s="0" t="n">
        <v>22</v>
      </c>
      <c r="S974" s="0" t="n">
        <v>161</v>
      </c>
      <c r="T974" s="87" t="n">
        <f aca="false">((3.5 * R974 + 2.4 * S974 - 7) * 10)/1000</f>
        <v>4.564</v>
      </c>
      <c r="V974" s="0" t="n">
        <f aca="false">W974/8</f>
        <v>0.4375</v>
      </c>
      <c r="W974" s="0" t="n">
        <v>3.5</v>
      </c>
      <c r="X974" s="91" t="n">
        <f aca="false">E974/50</f>
        <v>0.0854784872017335</v>
      </c>
      <c r="Y974" s="0" t="n">
        <v>0.781</v>
      </c>
      <c r="Z974" s="86" t="n">
        <v>8.6896551724138</v>
      </c>
      <c r="AA974" s="0" t="n">
        <v>60</v>
      </c>
      <c r="AB974" s="0" t="n">
        <v>15</v>
      </c>
    </row>
    <row r="975" customFormat="false" ht="15" hidden="false" customHeight="false" outlineLevel="0" collapsed="false">
      <c r="A975" s="14" t="n">
        <v>973</v>
      </c>
      <c r="B975" s="86" t="n">
        <v>11.9259259259259</v>
      </c>
      <c r="D975" s="0" t="n">
        <v>55</v>
      </c>
      <c r="E975" s="91" t="n">
        <v>18.7013764213046</v>
      </c>
      <c r="F975" s="0" t="n">
        <v>81401</v>
      </c>
      <c r="H975" s="0" t="n">
        <v>0.7</v>
      </c>
      <c r="I975" s="0" t="n">
        <v>41272</v>
      </c>
      <c r="J975" s="95" t="n">
        <f aca="false">(F975+E975*$G$3)*(H975) / I975</f>
        <v>1.50748898521916</v>
      </c>
      <c r="K975" s="0" t="n">
        <f aca="false">E975/I975*1000</f>
        <v>0.453125034437503</v>
      </c>
      <c r="L975" s="86" t="n">
        <v>1116.94212489018</v>
      </c>
      <c r="M975" s="86" t="n">
        <v>0.645</v>
      </c>
      <c r="N975" s="0" t="n">
        <v>473</v>
      </c>
      <c r="O975" s="87" t="n">
        <f aca="false">SUM($L975:$N975)</f>
        <v>1590.58712489018</v>
      </c>
      <c r="P975" s="62" t="n">
        <v>123</v>
      </c>
      <c r="Q975" s="0" t="n">
        <f aca="false">P975*120</f>
        <v>14760</v>
      </c>
      <c r="R975" s="0" t="n">
        <v>22</v>
      </c>
      <c r="S975" s="0" t="n">
        <v>193</v>
      </c>
      <c r="T975" s="87" t="n">
        <f aca="false">((3.5 * R975 + 2.4 * S975 - 7) * 10)/1000</f>
        <v>5.332</v>
      </c>
      <c r="V975" s="0" t="n">
        <f aca="false">W975/8</f>
        <v>0.975</v>
      </c>
      <c r="W975" s="0" t="n">
        <v>7.8</v>
      </c>
      <c r="X975" s="91" t="n">
        <f aca="false">E975/50</f>
        <v>0.374027528426092</v>
      </c>
      <c r="Y975" s="0" t="n">
        <v>1.258</v>
      </c>
      <c r="Z975" s="86" t="n">
        <v>11.9259259259259</v>
      </c>
      <c r="AA975" s="0" t="n">
        <v>47</v>
      </c>
      <c r="AB975" s="0" t="n">
        <v>17</v>
      </c>
    </row>
    <row r="976" customFormat="false" ht="15" hidden="false" customHeight="false" outlineLevel="0" collapsed="false">
      <c r="A976" s="14" t="n">
        <v>974</v>
      </c>
      <c r="B976" s="86" t="n">
        <v>13</v>
      </c>
      <c r="D976" s="0" t="n">
        <v>14</v>
      </c>
      <c r="E976" s="91" t="n">
        <v>4.54110511036507</v>
      </c>
      <c r="F976" s="0" t="n">
        <v>83624</v>
      </c>
      <c r="H976" s="0" t="n">
        <v>0.8</v>
      </c>
      <c r="I976" s="0" t="n">
        <v>45308</v>
      </c>
      <c r="J976" s="95" t="n">
        <f aca="false">(F976+E976*$G$3)*(H976) / I976</f>
        <v>1.50861555653123</v>
      </c>
      <c r="K976" s="0" t="n">
        <f aca="false">E976/I976*1000</f>
        <v>0.10022744571301</v>
      </c>
      <c r="L976" s="86" t="n">
        <v>785.509225806452</v>
      </c>
      <c r="M976" s="86" t="n">
        <v>0.645</v>
      </c>
      <c r="N976" s="0" t="n">
        <v>221</v>
      </c>
      <c r="O976" s="87" t="n">
        <f aca="false">SUM($L976:$N976)</f>
        <v>1007.15422580645</v>
      </c>
      <c r="P976" s="62" t="n">
        <v>120</v>
      </c>
      <c r="Q976" s="0" t="n">
        <f aca="false">P976*120</f>
        <v>14400</v>
      </c>
      <c r="R976" s="0" t="n">
        <v>20</v>
      </c>
      <c r="S976" s="0" t="n">
        <v>162</v>
      </c>
      <c r="T976" s="87" t="n">
        <f aca="false">((3.5 * R976 + 2.4 * S976 - 7) * 10)/1000</f>
        <v>4.518</v>
      </c>
      <c r="V976" s="0" t="n">
        <f aca="false">W976/8</f>
        <v>0.875</v>
      </c>
      <c r="W976" s="0" t="n">
        <v>7</v>
      </c>
      <c r="X976" s="91" t="n">
        <f aca="false">E976/50</f>
        <v>0.0908221022073014</v>
      </c>
      <c r="Y976" s="0" t="n">
        <v>0.585</v>
      </c>
      <c r="Z976" s="86" t="n">
        <v>13</v>
      </c>
      <c r="AA976" s="0" t="n">
        <v>62</v>
      </c>
      <c r="AB976" s="0" t="n">
        <v>24</v>
      </c>
    </row>
    <row r="977" customFormat="false" ht="15" hidden="false" customHeight="false" outlineLevel="0" collapsed="false">
      <c r="A977" s="14" t="n">
        <v>975</v>
      </c>
      <c r="B977" s="86" t="n">
        <v>17.9565217391304</v>
      </c>
      <c r="D977" s="0" t="n">
        <v>45</v>
      </c>
      <c r="E977" s="91" t="n">
        <v>9.58160332162248</v>
      </c>
      <c r="F977" s="0" t="n">
        <v>84408</v>
      </c>
      <c r="H977" s="0" t="n">
        <v>0.7</v>
      </c>
      <c r="I977" s="0" t="n">
        <v>61842</v>
      </c>
      <c r="J977" s="95" t="n">
        <f aca="false">(F977+E977*$G$3)*(H977) / I977</f>
        <v>0.998810661525408</v>
      </c>
      <c r="K977" s="0" t="n">
        <f aca="false">E977/I977*1000</f>
        <v>0.154936828071901</v>
      </c>
      <c r="L977" s="86" t="n">
        <v>1715.17922000319</v>
      </c>
      <c r="M977" s="86" t="n">
        <v>0.645</v>
      </c>
      <c r="N977" s="0" t="n">
        <v>316</v>
      </c>
      <c r="O977" s="87" t="n">
        <f aca="false">SUM($L977:$N977)</f>
        <v>2031.82422000319</v>
      </c>
      <c r="P977" s="62" t="n">
        <v>123</v>
      </c>
      <c r="Q977" s="0" t="n">
        <f aca="false">P977*120</f>
        <v>14760</v>
      </c>
      <c r="R977" s="0" t="n">
        <v>16</v>
      </c>
      <c r="S977" s="0" t="n">
        <v>179</v>
      </c>
      <c r="T977" s="87" t="n">
        <f aca="false">((3.5 * R977 + 2.4 * S977 - 7) * 10)/1000</f>
        <v>4.786</v>
      </c>
      <c r="V977" s="0" t="n">
        <f aca="false">W977/8</f>
        <v>0.625</v>
      </c>
      <c r="W977" s="0" t="n">
        <v>5</v>
      </c>
      <c r="X977" s="91" t="n">
        <f aca="false">E977/50</f>
        <v>0.19163206643245</v>
      </c>
      <c r="Y977" s="0" t="n">
        <v>0.85</v>
      </c>
      <c r="Z977" s="86" t="n">
        <v>17.9565217391304</v>
      </c>
      <c r="AA977" s="0" t="n">
        <v>41</v>
      </c>
      <c r="AB977" s="0" t="n">
        <v>21</v>
      </c>
    </row>
    <row r="978" customFormat="false" ht="15" hidden="false" customHeight="false" outlineLevel="0" collapsed="false">
      <c r="A978" s="14" t="n">
        <v>976</v>
      </c>
      <c r="B978" s="86" t="n">
        <v>1.42857142857143</v>
      </c>
      <c r="D978" s="0" t="n">
        <v>39</v>
      </c>
      <c r="E978" s="91" t="n">
        <v>-1327.88559754852</v>
      </c>
      <c r="F978" s="0" t="n">
        <v>77759</v>
      </c>
      <c r="H978" s="0" t="n">
        <v>0.5</v>
      </c>
      <c r="I978" s="0" t="n">
        <v>58235</v>
      </c>
      <c r="J978" s="95" t="n">
        <f aca="false">(F978+E978*$G$3)*(H978) / I978</f>
        <v>-3.89280706636395</v>
      </c>
      <c r="K978" s="0" t="n">
        <f aca="false">E978/I978*1000</f>
        <v>-22.8021910800811</v>
      </c>
      <c r="L978" s="86" t="n">
        <v>977.732096842812</v>
      </c>
      <c r="M978" s="86" t="n">
        <v>0.645</v>
      </c>
      <c r="N978" s="0" t="n">
        <v>99</v>
      </c>
      <c r="O978" s="87" t="n">
        <f aca="false">SUM($L978:$N978)</f>
        <v>1077.37709684281</v>
      </c>
      <c r="P978" s="62" t="n">
        <v>110</v>
      </c>
      <c r="Q978" s="0" t="n">
        <f aca="false">P978*120</f>
        <v>13200</v>
      </c>
      <c r="R978" s="0" t="n">
        <v>21</v>
      </c>
      <c r="S978" s="0" t="n">
        <v>162</v>
      </c>
      <c r="T978" s="87" t="n">
        <f aca="false">((3.5 * R978 + 2.4 * S978 - 7) * 10)/1000</f>
        <v>4.553</v>
      </c>
      <c r="V978" s="0" t="n">
        <f aca="false">W978/8</f>
        <v>0.525</v>
      </c>
      <c r="W978" s="0" t="n">
        <v>4.2</v>
      </c>
      <c r="X978" s="91" t="n">
        <f aca="false">E978/50</f>
        <v>-26.5577119509704</v>
      </c>
      <c r="Y978" s="0" t="n">
        <v>0.833</v>
      </c>
      <c r="Z978" s="86" t="n">
        <v>1.42857142857143</v>
      </c>
      <c r="AA978" s="0" t="n">
        <v>57</v>
      </c>
      <c r="AB978" s="0" t="n">
        <v>17</v>
      </c>
    </row>
    <row r="979" customFormat="false" ht="15" hidden="false" customHeight="false" outlineLevel="0" collapsed="false">
      <c r="A979" s="14" t="n">
        <v>977</v>
      </c>
      <c r="B979" s="86" t="n">
        <v>3.5</v>
      </c>
      <c r="D979" s="0" t="n">
        <v>-2</v>
      </c>
      <c r="E979" s="91" t="n">
        <v>-1.50966183574879</v>
      </c>
      <c r="F979" s="0" t="n">
        <v>78207</v>
      </c>
      <c r="H979" s="0" t="n">
        <v>0.5</v>
      </c>
      <c r="I979" s="0" t="n">
        <v>43202</v>
      </c>
      <c r="J979" s="95" t="n">
        <f aca="false">(F979+E979*$G$3)*(H979) / I979</f>
        <v>0.898142855257864</v>
      </c>
      <c r="K979" s="0" t="n">
        <f aca="false">E979/I979*1000</f>
        <v>-0.0349442580377944</v>
      </c>
      <c r="L979" s="86" t="n">
        <v>2198.30447619048</v>
      </c>
      <c r="M979" s="86" t="n">
        <v>0.645</v>
      </c>
      <c r="N979" s="0" t="n">
        <v>75</v>
      </c>
      <c r="O979" s="87" t="n">
        <f aca="false">SUM($L979:$N979)</f>
        <v>2273.94947619048</v>
      </c>
      <c r="P979" s="62" t="n">
        <v>125</v>
      </c>
      <c r="Q979" s="0" t="n">
        <f aca="false">P979*120</f>
        <v>15000</v>
      </c>
      <c r="R979" s="0" t="n">
        <v>22</v>
      </c>
      <c r="S979" s="0" t="n">
        <v>186</v>
      </c>
      <c r="T979" s="87" t="n">
        <f aca="false">((3.5 * R979 + 2.4 * S979 - 7) * 10)/1000</f>
        <v>5.164</v>
      </c>
      <c r="V979" s="0" t="n">
        <f aca="false">W979/8</f>
        <v>0.85</v>
      </c>
      <c r="W979" s="0" t="n">
        <v>6.8</v>
      </c>
      <c r="X979" s="91" t="n">
        <f aca="false">E979/50</f>
        <v>-0.0301932367149758</v>
      </c>
      <c r="Y979" s="0" t="n">
        <v>0.72</v>
      </c>
      <c r="Z979" s="86" t="n">
        <v>3.5</v>
      </c>
      <c r="AA979" s="0" t="n">
        <v>47</v>
      </c>
      <c r="AB979" s="0" t="n">
        <v>23</v>
      </c>
    </row>
    <row r="980" customFormat="false" ht="15" hidden="false" customHeight="false" outlineLevel="0" collapsed="false">
      <c r="A980" s="14" t="n">
        <v>978</v>
      </c>
      <c r="B980" s="86" t="n">
        <v>3.5</v>
      </c>
      <c r="D980" s="0" t="n">
        <v>80</v>
      </c>
      <c r="E980" s="91" t="n">
        <v>448.229493500673</v>
      </c>
      <c r="F980" s="0" t="n">
        <v>82416</v>
      </c>
      <c r="H980" s="0" t="n">
        <v>0.7</v>
      </c>
      <c r="I980" s="0" t="n">
        <v>46182</v>
      </c>
      <c r="J980" s="95" t="n">
        <f aca="false">(F980+E980*$G$3)*(H980) / I980</f>
        <v>3.96681516998372</v>
      </c>
      <c r="K980" s="0" t="n">
        <f aca="false">E980/I980*1000</f>
        <v>9.70571853754001</v>
      </c>
      <c r="L980" s="86" t="n">
        <v>179.730611156686</v>
      </c>
      <c r="M980" s="86" t="n">
        <v>0.645</v>
      </c>
      <c r="N980" s="0" t="n">
        <v>1893</v>
      </c>
      <c r="O980" s="87" t="n">
        <f aca="false">SUM($L980:$N980)</f>
        <v>2073.37561115669</v>
      </c>
      <c r="P980" s="62" t="n">
        <v>121</v>
      </c>
      <c r="Q980" s="0" t="n">
        <f aca="false">P980*120</f>
        <v>14520</v>
      </c>
      <c r="R980" s="0" t="n">
        <v>18</v>
      </c>
      <c r="S980" s="0" t="n">
        <v>164</v>
      </c>
      <c r="T980" s="87" t="n">
        <f aca="false">((3.5 * R980 + 2.4 * S980 - 7) * 10)/1000</f>
        <v>4.496</v>
      </c>
      <c r="V980" s="0" t="n">
        <f aca="false">W980/8</f>
        <v>0.6125</v>
      </c>
      <c r="W980" s="0" t="n">
        <v>4.9</v>
      </c>
      <c r="X980" s="91" t="n">
        <f aca="false">E980/50</f>
        <v>8.96458987001345</v>
      </c>
      <c r="Y980" s="0" t="n">
        <v>0.816</v>
      </c>
      <c r="Z980" s="86" t="n">
        <v>3.5</v>
      </c>
      <c r="AA980" s="0" t="n">
        <v>42</v>
      </c>
      <c r="AB980" s="0" t="n">
        <v>17</v>
      </c>
    </row>
    <row r="981" customFormat="false" ht="15" hidden="false" customHeight="false" outlineLevel="0" collapsed="false">
      <c r="A981" s="14" t="n">
        <v>979</v>
      </c>
      <c r="B981" s="86" t="n">
        <v>20.7407407407407</v>
      </c>
      <c r="D981" s="0" t="n">
        <v>39</v>
      </c>
      <c r="E981" s="91" t="n">
        <v>7.23497721909737</v>
      </c>
      <c r="F981" s="0" t="n">
        <v>83925</v>
      </c>
      <c r="H981" s="0" t="n">
        <v>0.8</v>
      </c>
      <c r="I981" s="0" t="n">
        <v>53369</v>
      </c>
      <c r="J981" s="95" t="n">
        <f aca="false">(F981+E981*$G$3)*(H981) / I981</f>
        <v>1.30141454233939</v>
      </c>
      <c r="K981" s="0" t="n">
        <f aca="false">E981/I981*1000</f>
        <v>0.135565163654882</v>
      </c>
      <c r="L981" s="86" t="n">
        <v>1116.27983516484</v>
      </c>
      <c r="M981" s="86" t="n">
        <v>0.645</v>
      </c>
      <c r="N981" s="0" t="n">
        <v>1893</v>
      </c>
      <c r="O981" s="87" t="n">
        <f aca="false">SUM($L981:$N981)</f>
        <v>3009.92483516484</v>
      </c>
      <c r="P981" s="62" t="n">
        <v>120</v>
      </c>
      <c r="Q981" s="0" t="n">
        <f aca="false">P981*120</f>
        <v>14400</v>
      </c>
      <c r="R981" s="0" t="n">
        <v>20</v>
      </c>
      <c r="S981" s="0" t="n">
        <v>161</v>
      </c>
      <c r="T981" s="87" t="n">
        <f aca="false">((3.5 * R981 + 2.4 * S981 - 7) * 10)/1000</f>
        <v>4.494</v>
      </c>
      <c r="V981" s="0" t="n">
        <f aca="false">W981/8</f>
        <v>0.975</v>
      </c>
      <c r="W981" s="0" t="n">
        <v>7.8</v>
      </c>
      <c r="X981" s="91" t="n">
        <f aca="false">E981/50</f>
        <v>0.144699544381947</v>
      </c>
      <c r="Y981" s="0" t="n">
        <v>0.732</v>
      </c>
      <c r="Z981" s="86" t="n">
        <v>20.7407407407407</v>
      </c>
      <c r="AA981" s="0" t="n">
        <v>55</v>
      </c>
      <c r="AB981" s="0" t="n">
        <v>16</v>
      </c>
    </row>
    <row r="982" customFormat="false" ht="15" hidden="false" customHeight="false" outlineLevel="0" collapsed="false">
      <c r="A982" s="14" t="n">
        <v>980</v>
      </c>
      <c r="B982" s="86" t="n">
        <v>3.85</v>
      </c>
      <c r="D982" s="0" t="n">
        <v>5</v>
      </c>
      <c r="E982" s="91" t="n">
        <v>9.87556784515109</v>
      </c>
      <c r="F982" s="0" t="n">
        <v>80404</v>
      </c>
      <c r="H982" s="0" t="n">
        <v>0.7</v>
      </c>
      <c r="I982" s="0" t="n">
        <v>40637</v>
      </c>
      <c r="J982" s="95" t="n">
        <f aca="false">(F982+E982*$G$3)*(H982) / I982</f>
        <v>1.45305901017896</v>
      </c>
      <c r="K982" s="0" t="n">
        <f aca="false">E982/I982*1000</f>
        <v>0.243019116695403</v>
      </c>
      <c r="L982" s="86" t="n">
        <v>179.547907174402</v>
      </c>
      <c r="M982" s="86" t="n">
        <v>0.645</v>
      </c>
      <c r="N982" s="0" t="n">
        <v>1893</v>
      </c>
      <c r="O982" s="87" t="n">
        <f aca="false">SUM($L982:$N982)</f>
        <v>2073.1929071744</v>
      </c>
      <c r="P982" s="62" t="n">
        <v>119</v>
      </c>
      <c r="Q982" s="0" t="n">
        <f aca="false">P982*120</f>
        <v>14280</v>
      </c>
      <c r="R982" s="0" t="n">
        <v>19</v>
      </c>
      <c r="S982" s="0" t="n">
        <v>176</v>
      </c>
      <c r="T982" s="87" t="n">
        <f aca="false">((3.5 * R982 + 2.4 * S982 - 7) * 10)/1000</f>
        <v>4.819</v>
      </c>
      <c r="V982" s="0" t="n">
        <f aca="false">W982/8</f>
        <v>0.525</v>
      </c>
      <c r="W982" s="0" t="n">
        <v>4.2</v>
      </c>
      <c r="X982" s="91" t="n">
        <f aca="false">E982/50</f>
        <v>0.197511356903022</v>
      </c>
      <c r="Y982" s="0" t="n">
        <v>0.49</v>
      </c>
      <c r="Z982" s="86" t="n">
        <v>3.85</v>
      </c>
      <c r="AA982" s="0" t="n">
        <v>44</v>
      </c>
      <c r="AB982" s="0" t="n">
        <v>19</v>
      </c>
    </row>
    <row r="983" customFormat="false" ht="15" hidden="false" customHeight="false" outlineLevel="0" collapsed="false">
      <c r="A983" s="14" t="n">
        <v>981</v>
      </c>
      <c r="B983" s="86" t="n">
        <v>7.93103448275862</v>
      </c>
      <c r="D983" s="0" t="n">
        <v>21</v>
      </c>
      <c r="E983" s="91" t="n">
        <v>6.44606789858187</v>
      </c>
      <c r="F983" s="0" t="n">
        <v>76631</v>
      </c>
      <c r="H983" s="0" t="n">
        <v>0.5</v>
      </c>
      <c r="I983" s="0" t="n">
        <v>62550</v>
      </c>
      <c r="J983" s="95" t="n">
        <f aca="false">(F983+E983*$G$3)*(H983) / I983</f>
        <v>0.633168882169726</v>
      </c>
      <c r="K983" s="0" t="n">
        <f aca="false">E983/I983*1000</f>
        <v>0.103054642663179</v>
      </c>
      <c r="L983" s="86" t="n">
        <v>337.398701948063</v>
      </c>
      <c r="M983" s="86" t="n">
        <v>0.645</v>
      </c>
      <c r="N983" s="0" t="n">
        <v>1893</v>
      </c>
      <c r="O983" s="87" t="n">
        <f aca="false">SUM($L983:$N983)</f>
        <v>2231.04370194806</v>
      </c>
      <c r="P983" s="62" t="n">
        <v>114</v>
      </c>
      <c r="Q983" s="0" t="n">
        <f aca="false">P983*120</f>
        <v>13680</v>
      </c>
      <c r="R983" s="0" t="n">
        <v>22</v>
      </c>
      <c r="S983" s="0" t="n">
        <v>184</v>
      </c>
      <c r="T983" s="87" t="n">
        <f aca="false">((3.5 * R983 + 2.4 * S983 - 7) * 10)/1000</f>
        <v>5.116</v>
      </c>
      <c r="V983" s="0" t="n">
        <f aca="false">W983/8</f>
        <v>0.7875</v>
      </c>
      <c r="W983" s="0" t="n">
        <v>6.3</v>
      </c>
      <c r="X983" s="91" t="n">
        <f aca="false">E983/50</f>
        <v>0.128921357971637</v>
      </c>
      <c r="Y983" s="0" t="n">
        <v>1.02</v>
      </c>
      <c r="Z983" s="86" t="n">
        <v>7.93103448275862</v>
      </c>
      <c r="AA983" s="0" t="n">
        <v>64</v>
      </c>
      <c r="AB983" s="0" t="n">
        <v>15</v>
      </c>
    </row>
    <row r="984" customFormat="false" ht="15" hidden="false" customHeight="false" outlineLevel="0" collapsed="false">
      <c r="A984" s="14" t="n">
        <v>982</v>
      </c>
      <c r="B984" s="86" t="n">
        <v>3.25</v>
      </c>
      <c r="D984" s="0" t="n">
        <v>88</v>
      </c>
      <c r="E984" s="91" t="n">
        <v>233.236151603499</v>
      </c>
      <c r="F984" s="0" t="n">
        <v>77272</v>
      </c>
      <c r="H984" s="0" t="n">
        <v>0.6</v>
      </c>
      <c r="I984" s="0" t="n">
        <v>42892</v>
      </c>
      <c r="J984" s="95" t="n">
        <f aca="false">(F984+E984*$G$3)*(H984) / I984</f>
        <v>2.38598984390655</v>
      </c>
      <c r="K984" s="0" t="n">
        <f aca="false">E984/I984*1000</f>
        <v>5.43775416402822</v>
      </c>
      <c r="L984" s="86" t="n">
        <v>1020.01421810318</v>
      </c>
      <c r="M984" s="86" t="n">
        <v>0.645</v>
      </c>
      <c r="N984" s="0" t="n">
        <v>56</v>
      </c>
      <c r="O984" s="87" t="n">
        <f aca="false">SUM($L984:$N984)</f>
        <v>1076.65921810318</v>
      </c>
      <c r="P984" s="62" t="n">
        <v>111</v>
      </c>
      <c r="Q984" s="0" t="n">
        <f aca="false">P984*120</f>
        <v>13320</v>
      </c>
      <c r="R984" s="0" t="n">
        <v>21</v>
      </c>
      <c r="S984" s="0" t="n">
        <v>167</v>
      </c>
      <c r="T984" s="87" t="n">
        <f aca="false">((3.5 * R984 + 2.4 * S984 - 7) * 10)/1000</f>
        <v>4.673</v>
      </c>
      <c r="V984" s="0" t="n">
        <f aca="false">W984/8</f>
        <v>0.6125</v>
      </c>
      <c r="W984" s="0" t="n">
        <v>4.9</v>
      </c>
      <c r="X984" s="91" t="n">
        <f aca="false">E984/50</f>
        <v>4.66472303206997</v>
      </c>
      <c r="Y984" s="0" t="n">
        <v>0.915</v>
      </c>
      <c r="Z984" s="86" t="n">
        <v>3.25</v>
      </c>
      <c r="AA984" s="0" t="n">
        <v>57</v>
      </c>
      <c r="AB984" s="0" t="n">
        <v>19</v>
      </c>
    </row>
    <row r="985" customFormat="false" ht="15" hidden="false" customHeight="false" outlineLevel="0" collapsed="false">
      <c r="A985" s="14" t="n">
        <v>983</v>
      </c>
      <c r="B985" s="86" t="n">
        <v>4.85714285714286</v>
      </c>
      <c r="D985" s="0" t="n">
        <v>81</v>
      </c>
      <c r="E985" s="91" t="n">
        <v>76.9691268280168</v>
      </c>
      <c r="F985" s="0" t="n">
        <v>79957</v>
      </c>
      <c r="H985" s="0" t="n">
        <v>0.6</v>
      </c>
      <c r="I985" s="0" t="n">
        <v>61569</v>
      </c>
      <c r="J985" s="95" t="n">
        <f aca="false">(F985+E985*$G$3)*(H985) / I985</f>
        <v>1.07922477933252</v>
      </c>
      <c r="K985" s="0" t="n">
        <f aca="false">E985/I985*1000</f>
        <v>1.25012793496754</v>
      </c>
      <c r="L985" s="86" t="n">
        <v>1623.91236439175</v>
      </c>
      <c r="M985" s="86" t="n">
        <v>0.645</v>
      </c>
      <c r="N985" s="0" t="n">
        <v>281</v>
      </c>
      <c r="O985" s="87" t="n">
        <f aca="false">SUM($L985:$N985)</f>
        <v>1905.55736439175</v>
      </c>
      <c r="P985" s="62" t="n">
        <v>118</v>
      </c>
      <c r="Q985" s="0" t="n">
        <f aca="false">P985*120</f>
        <v>14160</v>
      </c>
      <c r="R985" s="0" t="n">
        <v>20</v>
      </c>
      <c r="S985" s="0" t="n">
        <v>169</v>
      </c>
      <c r="T985" s="87" t="n">
        <f aca="false">((3.5 * R985 + 2.4 * S985 - 7) * 10)/1000</f>
        <v>4.686</v>
      </c>
      <c r="V985" s="0" t="n">
        <f aca="false">W985/8</f>
        <v>0.6875</v>
      </c>
      <c r="W985" s="0" t="n">
        <v>5.5</v>
      </c>
      <c r="X985" s="91" t="n">
        <f aca="false">E985/50</f>
        <v>1.53938253656034</v>
      </c>
      <c r="Y985" s="0" t="n">
        <v>0.637</v>
      </c>
      <c r="Z985" s="86" t="n">
        <v>4.85714285714286</v>
      </c>
      <c r="AA985" s="0" t="n">
        <v>62</v>
      </c>
      <c r="AB985" s="0" t="n">
        <v>16</v>
      </c>
    </row>
    <row r="986" customFormat="false" ht="15" hidden="false" customHeight="false" outlineLevel="0" collapsed="false">
      <c r="A986" s="14" t="n">
        <v>984</v>
      </c>
      <c r="B986" s="86" t="n">
        <v>12.8</v>
      </c>
      <c r="D986" s="0" t="n">
        <v>58</v>
      </c>
      <c r="E986" s="91" t="n">
        <v>16.8791106454805</v>
      </c>
      <c r="F986" s="0" t="n">
        <v>84585</v>
      </c>
      <c r="H986" s="0" t="n">
        <v>0.8</v>
      </c>
      <c r="I986" s="0" t="n">
        <v>54076</v>
      </c>
      <c r="J986" s="95" t="n">
        <f aca="false">(F986+E986*$G$3)*(H986) / I986</f>
        <v>1.35123373412519</v>
      </c>
      <c r="K986" s="0" t="n">
        <f aca="false">E986/I986*1000</f>
        <v>0.312136819392715</v>
      </c>
      <c r="L986" s="86" t="n">
        <v>786.320899714829</v>
      </c>
      <c r="M986" s="86" t="n">
        <v>0.645</v>
      </c>
      <c r="N986" s="0" t="n">
        <v>263</v>
      </c>
      <c r="O986" s="87" t="n">
        <f aca="false">SUM($L986:$N986)</f>
        <v>1049.96589971483</v>
      </c>
      <c r="P986" s="62" t="n">
        <v>120</v>
      </c>
      <c r="Q986" s="0" t="n">
        <f aca="false">P986*120</f>
        <v>14400</v>
      </c>
      <c r="R986" s="0" t="n">
        <v>18</v>
      </c>
      <c r="S986" s="0" t="n">
        <v>200</v>
      </c>
      <c r="T986" s="87" t="n">
        <f aca="false">((3.5 * R986 + 2.4 * S986 - 7) * 10)/1000</f>
        <v>5.36</v>
      </c>
      <c r="V986" s="0" t="n">
        <f aca="false">W986/8</f>
        <v>0.4375</v>
      </c>
      <c r="W986" s="0" t="n">
        <v>3.5</v>
      </c>
      <c r="X986" s="91" t="n">
        <f aca="false">E986/50</f>
        <v>0.33758221290961</v>
      </c>
      <c r="Y986" s="0" t="n">
        <v>0.66</v>
      </c>
      <c r="Z986" s="86" t="n">
        <v>12.8</v>
      </c>
      <c r="AA986" s="0" t="n">
        <v>55</v>
      </c>
      <c r="AB986" s="0" t="n">
        <v>22</v>
      </c>
    </row>
    <row r="987" customFormat="false" ht="15" hidden="false" customHeight="false" outlineLevel="0" collapsed="false">
      <c r="A987" s="14" t="n">
        <v>985</v>
      </c>
      <c r="B987" s="86" t="n">
        <v>5.7</v>
      </c>
      <c r="D987" s="0" t="n">
        <v>27</v>
      </c>
      <c r="E987" s="91" t="n">
        <v>46.4716006884682</v>
      </c>
      <c r="F987" s="0" t="n">
        <v>79375</v>
      </c>
      <c r="H987" s="0" t="n">
        <v>0.6</v>
      </c>
      <c r="I987" s="0" t="n">
        <v>53474</v>
      </c>
      <c r="J987" s="95" t="n">
        <f aca="false">(F987+E987*$G$3)*(H987) / I987</f>
        <v>1.09919183463426</v>
      </c>
      <c r="K987" s="0" t="n">
        <f aca="false">E987/I987*1000</f>
        <v>0.869050392498563</v>
      </c>
      <c r="L987" s="86" t="n">
        <v>1195.14755160629</v>
      </c>
      <c r="M987" s="86" t="n">
        <v>0.645</v>
      </c>
      <c r="N987" s="0" t="n">
        <v>79</v>
      </c>
      <c r="O987" s="87" t="n">
        <f aca="false">SUM($L987:$N987)</f>
        <v>1274.79255160629</v>
      </c>
      <c r="P987" s="62" t="n">
        <v>122</v>
      </c>
      <c r="Q987" s="0" t="n">
        <f aca="false">P987*120</f>
        <v>14640</v>
      </c>
      <c r="R987" s="0" t="n">
        <v>19</v>
      </c>
      <c r="S987" s="0" t="n">
        <v>168</v>
      </c>
      <c r="T987" s="87" t="n">
        <f aca="false">((3.5 * R987 + 2.4 * S987 - 7) * 10)/1000</f>
        <v>4.627</v>
      </c>
      <c r="V987" s="0" t="n">
        <f aca="false">W987/8</f>
        <v>0.5125</v>
      </c>
      <c r="W987" s="0" t="n">
        <v>4.1</v>
      </c>
      <c r="X987" s="91" t="n">
        <f aca="false">E987/50</f>
        <v>0.929432013769363</v>
      </c>
      <c r="Y987" s="0" t="n">
        <v>1.2</v>
      </c>
      <c r="Z987" s="86" t="n">
        <v>5.7</v>
      </c>
      <c r="AA987" s="0" t="n">
        <v>54</v>
      </c>
      <c r="AB987" s="0" t="n">
        <v>16</v>
      </c>
    </row>
    <row r="988" customFormat="false" ht="15" hidden="false" customHeight="false" outlineLevel="0" collapsed="false">
      <c r="A988" s="14" t="n">
        <v>986</v>
      </c>
      <c r="B988" s="86" t="n">
        <v>2.5</v>
      </c>
      <c r="D988" s="0" t="n">
        <v>14</v>
      </c>
      <c r="E988" s="91" t="n">
        <v>52.5210084033613</v>
      </c>
      <c r="F988" s="0" t="n">
        <v>84699</v>
      </c>
      <c r="H988" s="0" t="n">
        <v>0.5</v>
      </c>
      <c r="I988" s="0" t="n">
        <v>47999</v>
      </c>
      <c r="J988" s="95" t="n">
        <f aca="false">(F988+E988*$G$3)*(H988) / I988</f>
        <v>1.10114172546662</v>
      </c>
      <c r="K988" s="0" t="n">
        <f aca="false">E988/I988*1000</f>
        <v>1.09421047112151</v>
      </c>
      <c r="L988" s="86" t="n">
        <v>1315.83938515081</v>
      </c>
      <c r="M988" s="86" t="n">
        <v>0.645</v>
      </c>
      <c r="N988" s="0" t="n">
        <v>248</v>
      </c>
      <c r="O988" s="87" t="n">
        <f aca="false">SUM($L988:$N988)</f>
        <v>1564.48438515081</v>
      </c>
      <c r="P988" s="62" t="n">
        <v>120</v>
      </c>
      <c r="Q988" s="0" t="n">
        <f aca="false">P988*120</f>
        <v>14400</v>
      </c>
      <c r="R988" s="0" t="n">
        <v>21</v>
      </c>
      <c r="S988" s="0" t="n">
        <v>181</v>
      </c>
      <c r="T988" s="87" t="n">
        <f aca="false">((3.5 * R988 + 2.4 * S988 - 7) * 10)/1000</f>
        <v>5.009</v>
      </c>
      <c r="V988" s="0" t="n">
        <f aca="false">W988/8</f>
        <v>0.7625</v>
      </c>
      <c r="W988" s="0" t="n">
        <v>6.1</v>
      </c>
      <c r="X988" s="91" t="n">
        <f aca="false">E988/50</f>
        <v>1.05042016806723</v>
      </c>
      <c r="Y988" s="0" t="n">
        <v>0.728</v>
      </c>
      <c r="Z988" s="86" t="n">
        <v>2.5</v>
      </c>
      <c r="AA988" s="0" t="n">
        <v>57</v>
      </c>
      <c r="AB988" s="0" t="n">
        <v>23</v>
      </c>
    </row>
    <row r="989" customFormat="false" ht="15" hidden="false" customHeight="false" outlineLevel="0" collapsed="false">
      <c r="A989" s="14" t="n">
        <v>987</v>
      </c>
      <c r="B989" s="86" t="n">
        <v>5.92307692307692</v>
      </c>
      <c r="D989" s="0" t="n">
        <v>19</v>
      </c>
      <c r="E989" s="91" t="n">
        <v>16.9570184206769</v>
      </c>
      <c r="F989" s="0" t="n">
        <v>83261</v>
      </c>
      <c r="H989" s="0" t="n">
        <v>0.7</v>
      </c>
      <c r="I989" s="0" t="n">
        <v>40105</v>
      </c>
      <c r="J989" s="95" t="n">
        <f aca="false">(F989+E989*$G$3)*(H989) / I989</f>
        <v>1.57164107113301</v>
      </c>
      <c r="K989" s="0" t="n">
        <f aca="false">E989/I989*1000</f>
        <v>0.422815569646599</v>
      </c>
      <c r="L989" s="86" t="n">
        <v>375.297588654364</v>
      </c>
      <c r="M989" s="86" t="n">
        <v>0.645</v>
      </c>
      <c r="N989" s="0" t="n">
        <v>1893</v>
      </c>
      <c r="O989" s="87" t="n">
        <f aca="false">SUM($L989:$N989)</f>
        <v>2268.94258865436</v>
      </c>
      <c r="P989" s="62" t="n">
        <v>120</v>
      </c>
      <c r="Q989" s="0" t="n">
        <f aca="false">P989*120</f>
        <v>14400</v>
      </c>
      <c r="R989" s="0" t="n">
        <v>18</v>
      </c>
      <c r="S989" s="0" t="n">
        <v>176</v>
      </c>
      <c r="T989" s="87" t="n">
        <f aca="false">((3.5 * R989 + 2.4 * S989 - 7) * 10)/1000</f>
        <v>4.784</v>
      </c>
      <c r="V989" s="0" t="n">
        <f aca="false">W989/8</f>
        <v>0.85</v>
      </c>
      <c r="W989" s="0" t="n">
        <v>6.8</v>
      </c>
      <c r="X989" s="91" t="n">
        <f aca="false">E989/50</f>
        <v>0.339140368413537</v>
      </c>
      <c r="Y989" s="0" t="n">
        <v>1.008</v>
      </c>
      <c r="Z989" s="86" t="n">
        <v>5.92307692307692</v>
      </c>
      <c r="AA989" s="0" t="n">
        <v>40</v>
      </c>
      <c r="AB989" s="0" t="n">
        <v>21</v>
      </c>
    </row>
    <row r="990" customFormat="false" ht="15" hidden="false" customHeight="false" outlineLevel="0" collapsed="false">
      <c r="A990" s="14" t="n">
        <v>988</v>
      </c>
      <c r="B990" s="86" t="n">
        <v>3.04347826086957</v>
      </c>
      <c r="D990" s="0" t="n">
        <v>100</v>
      </c>
      <c r="E990" s="91" t="n">
        <v>404.040404040404</v>
      </c>
      <c r="F990" s="0" t="n">
        <v>78142</v>
      </c>
      <c r="H990" s="0" t="n">
        <v>0.7</v>
      </c>
      <c r="I990" s="0" t="n">
        <v>63872</v>
      </c>
      <c r="J990" s="95" t="n">
        <f aca="false">(F990+E990*$G$3)*(H990) / I990</f>
        <v>2.62761011290257</v>
      </c>
      <c r="K990" s="0" t="n">
        <f aca="false">E990/I990*1000</f>
        <v>6.32578287888909</v>
      </c>
      <c r="L990" s="86" t="n">
        <v>595.401560238399</v>
      </c>
      <c r="M990" s="86" t="n">
        <v>0.645</v>
      </c>
      <c r="N990" s="0" t="n">
        <v>223</v>
      </c>
      <c r="O990" s="87" t="n">
        <f aca="false">SUM($L990:$N990)</f>
        <v>819.046560238399</v>
      </c>
      <c r="P990" s="62" t="n">
        <v>119</v>
      </c>
      <c r="Q990" s="0" t="n">
        <f aca="false">P990*120</f>
        <v>14280</v>
      </c>
      <c r="R990" s="0" t="n">
        <v>16</v>
      </c>
      <c r="S990" s="0" t="n">
        <v>164</v>
      </c>
      <c r="T990" s="87" t="n">
        <f aca="false">((3.5 * R990 + 2.4 * S990 - 7) * 10)/1000</f>
        <v>4.426</v>
      </c>
      <c r="V990" s="0" t="n">
        <f aca="false">W990/8</f>
        <v>0.475</v>
      </c>
      <c r="W990" s="0" t="n">
        <v>3.8</v>
      </c>
      <c r="X990" s="91" t="n">
        <f aca="false">E990/50</f>
        <v>8.08080808080808</v>
      </c>
      <c r="Y990" s="0" t="n">
        <v>0.75</v>
      </c>
      <c r="Z990" s="86" t="n">
        <v>3.04347826086957</v>
      </c>
      <c r="AA990" s="0" t="n">
        <v>45</v>
      </c>
      <c r="AB990" s="0" t="n">
        <v>22</v>
      </c>
    </row>
    <row r="991" customFormat="false" ht="15" hidden="false" customHeight="false" outlineLevel="0" collapsed="false">
      <c r="A991" s="14" t="n">
        <v>989</v>
      </c>
      <c r="B991" s="86" t="n">
        <v>13.3636363636364</v>
      </c>
      <c r="D991" s="0" t="n">
        <v>-10</v>
      </c>
      <c r="E991" s="91" t="n">
        <v>-3.1328320802005</v>
      </c>
      <c r="F991" s="0" t="n">
        <v>82762</v>
      </c>
      <c r="H991" s="0" t="n">
        <v>0.7</v>
      </c>
      <c r="I991" s="0" t="n">
        <v>47428</v>
      </c>
      <c r="J991" s="95" t="n">
        <f aca="false">(F991+E991*$G$3)*(H991) / I991</f>
        <v>1.20300681069292</v>
      </c>
      <c r="K991" s="0" t="n">
        <f aca="false">E991/I991*1000</f>
        <v>-0.0660544842751223</v>
      </c>
      <c r="L991" s="86" t="n">
        <v>1081.7160292599</v>
      </c>
      <c r="M991" s="86" t="n">
        <v>0.645</v>
      </c>
      <c r="N991" s="0" t="n">
        <v>52</v>
      </c>
      <c r="O991" s="87" t="n">
        <f aca="false">SUM($L991:$N991)</f>
        <v>1134.3610292599</v>
      </c>
      <c r="P991" s="62" t="n">
        <v>120</v>
      </c>
      <c r="Q991" s="0" t="n">
        <f aca="false">P991*120</f>
        <v>14400</v>
      </c>
      <c r="R991" s="0" t="n">
        <v>20</v>
      </c>
      <c r="S991" s="0" t="n">
        <v>181</v>
      </c>
      <c r="T991" s="87" t="n">
        <f aca="false">((3.5 * R991 + 2.4 * S991 - 7) * 10)/1000</f>
        <v>4.974</v>
      </c>
      <c r="V991" s="0" t="n">
        <f aca="false">W991/8</f>
        <v>0.625</v>
      </c>
      <c r="W991" s="0" t="n">
        <v>5</v>
      </c>
      <c r="X991" s="91" t="n">
        <f aca="false">E991/50</f>
        <v>-0.06265664160401</v>
      </c>
      <c r="Y991" s="0" t="n">
        <v>0.4</v>
      </c>
      <c r="Z991" s="86" t="n">
        <v>13.3636363636364</v>
      </c>
      <c r="AA991" s="0" t="n">
        <v>48</v>
      </c>
      <c r="AB991" s="0" t="n">
        <v>16</v>
      </c>
    </row>
    <row r="992" customFormat="false" ht="15" hidden="false" customHeight="false" outlineLevel="0" collapsed="false">
      <c r="A992" s="14" t="n">
        <v>990</v>
      </c>
      <c r="B992" s="86" t="n">
        <v>14</v>
      </c>
      <c r="D992" s="0" t="n">
        <v>6</v>
      </c>
      <c r="E992" s="91" t="n">
        <v>1.77009947959075</v>
      </c>
      <c r="F992" s="0" t="n">
        <v>79062</v>
      </c>
      <c r="H992" s="0" t="n">
        <v>0.7</v>
      </c>
      <c r="I992" s="0" t="n">
        <v>41812</v>
      </c>
      <c r="J992" s="95" t="n">
        <f aca="false">(F992+E992*$G$3)*(H992) / I992</f>
        <v>1.33547851942709</v>
      </c>
      <c r="K992" s="0" t="n">
        <f aca="false">E992/I992*1000</f>
        <v>0.0423347239928909</v>
      </c>
      <c r="L992" s="86" t="n">
        <v>721.84084679089</v>
      </c>
      <c r="M992" s="86" t="n">
        <v>0.645</v>
      </c>
      <c r="N992" s="0" t="n">
        <v>500</v>
      </c>
      <c r="O992" s="87" t="n">
        <f aca="false">SUM($L992:$N992)</f>
        <v>1222.48584679089</v>
      </c>
      <c r="P992" s="62" t="n">
        <v>121</v>
      </c>
      <c r="Q992" s="0" t="n">
        <f aca="false">P992*120</f>
        <v>14520</v>
      </c>
      <c r="R992" s="0" t="n">
        <v>18</v>
      </c>
      <c r="S992" s="0" t="n">
        <v>179</v>
      </c>
      <c r="T992" s="87" t="n">
        <f aca="false">((3.5 * R992 + 2.4 * S992 - 7) * 10)/1000</f>
        <v>4.856</v>
      </c>
      <c r="V992" s="0" t="n">
        <f aca="false">W992/8</f>
        <v>0.575</v>
      </c>
      <c r="W992" s="0" t="n">
        <v>4.6</v>
      </c>
      <c r="X992" s="91" t="n">
        <f aca="false">E992/50</f>
        <v>0.0354019895918151</v>
      </c>
      <c r="Y992" s="0" t="n">
        <v>0.594</v>
      </c>
      <c r="Z992" s="86" t="n">
        <v>14</v>
      </c>
      <c r="AA992" s="0" t="n">
        <v>51</v>
      </c>
      <c r="AB992" s="0" t="n">
        <v>23</v>
      </c>
    </row>
    <row r="993" customFormat="false" ht="15" hidden="false" customHeight="false" outlineLevel="0" collapsed="false">
      <c r="A993" s="14" t="n">
        <v>991</v>
      </c>
      <c r="B993" s="86" t="n">
        <v>9.1304347826087</v>
      </c>
      <c r="D993" s="0" t="n">
        <v>10</v>
      </c>
      <c r="E993" s="91" t="n">
        <v>4.43136698808849</v>
      </c>
      <c r="F993" s="0" t="n">
        <v>75384</v>
      </c>
      <c r="H993" s="0" t="n">
        <v>0.6</v>
      </c>
      <c r="I993" s="0" t="n">
        <v>63128</v>
      </c>
      <c r="J993" s="95" t="n">
        <f aca="false">(F993+E993*$G$3)*(H993) / I993</f>
        <v>0.733334306126303</v>
      </c>
      <c r="K993" s="0" t="n">
        <f aca="false">E993/I993*1000</f>
        <v>0.0701965370055837</v>
      </c>
      <c r="L993" s="86" t="n">
        <v>2353.30201103617</v>
      </c>
      <c r="M993" s="86" t="n">
        <v>0.645</v>
      </c>
      <c r="N993" s="0" t="n">
        <v>250</v>
      </c>
      <c r="O993" s="87" t="n">
        <f aca="false">SUM($L993:$N993)</f>
        <v>2603.94701103617</v>
      </c>
      <c r="P993" s="62" t="n">
        <v>123</v>
      </c>
      <c r="Q993" s="0" t="n">
        <f aca="false">P993*120</f>
        <v>14760</v>
      </c>
      <c r="R993" s="0" t="n">
        <v>16</v>
      </c>
      <c r="S993" s="0" t="n">
        <v>180</v>
      </c>
      <c r="T993" s="87" t="n">
        <f aca="false">((3.5 * R993 + 2.4 * S993 - 7) * 10)/1000</f>
        <v>4.81</v>
      </c>
      <c r="V993" s="0" t="n">
        <f aca="false">W993/8</f>
        <v>0.7375</v>
      </c>
      <c r="W993" s="0" t="n">
        <v>5.9</v>
      </c>
      <c r="X993" s="91" t="n">
        <f aca="false">E993/50</f>
        <v>0.0886273397617697</v>
      </c>
      <c r="Y993" s="0" t="n">
        <v>0.876</v>
      </c>
      <c r="Z993" s="86" t="n">
        <v>9.1304347826087</v>
      </c>
      <c r="AA993" s="0" t="n">
        <v>54</v>
      </c>
      <c r="AB993" s="0" t="n">
        <v>18</v>
      </c>
    </row>
    <row r="994" customFormat="false" ht="15" hidden="false" customHeight="false" outlineLevel="0" collapsed="false">
      <c r="A994" s="14" t="n">
        <v>992</v>
      </c>
      <c r="B994" s="86" t="n">
        <v>10.2083333333333</v>
      </c>
      <c r="D994" s="0" t="n">
        <v>104</v>
      </c>
      <c r="E994" s="91" t="n">
        <v>31.4077939648716</v>
      </c>
      <c r="F994" s="0" t="n">
        <v>78149</v>
      </c>
      <c r="H994" s="0" t="n">
        <v>0.5</v>
      </c>
      <c r="I994" s="0" t="n">
        <v>64382</v>
      </c>
      <c r="J994" s="95" t="n">
        <f aca="false">(F994+E994*$G$3)*(H994) / I994</f>
        <v>0.704483532555284</v>
      </c>
      <c r="K994" s="0" t="n">
        <f aca="false">E994/I994*1000</f>
        <v>0.487835015452636</v>
      </c>
      <c r="L994" s="86" t="n">
        <v>542.236448389713</v>
      </c>
      <c r="M994" s="86" t="n">
        <v>0.645</v>
      </c>
      <c r="N994" s="0" t="n">
        <v>62</v>
      </c>
      <c r="O994" s="87" t="n">
        <f aca="false">SUM($L994:$N994)</f>
        <v>604.881448389713</v>
      </c>
      <c r="P994" s="62" t="n">
        <v>120</v>
      </c>
      <c r="Q994" s="0" t="n">
        <f aca="false">P994*120</f>
        <v>14400</v>
      </c>
      <c r="R994" s="0" t="n">
        <v>18</v>
      </c>
      <c r="S994" s="0" t="n">
        <v>191</v>
      </c>
      <c r="T994" s="87" t="n">
        <f aca="false">((3.5 * R994 + 2.4 * S994 - 7) * 10)/1000</f>
        <v>5.144</v>
      </c>
      <c r="V994" s="0" t="n">
        <f aca="false">W994/8</f>
        <v>0.7</v>
      </c>
      <c r="W994" s="0" t="n">
        <v>5.6</v>
      </c>
      <c r="X994" s="91" t="n">
        <f aca="false">E994/50</f>
        <v>0.628155879297432</v>
      </c>
      <c r="Y994" s="0" t="n">
        <v>0.812</v>
      </c>
      <c r="Z994" s="86" t="n">
        <v>10.2083333333333</v>
      </c>
      <c r="AA994" s="0" t="n">
        <v>59</v>
      </c>
      <c r="AB994" s="0" t="n">
        <v>21</v>
      </c>
    </row>
    <row r="995" customFormat="false" ht="15" hidden="false" customHeight="false" outlineLevel="0" collapsed="false">
      <c r="A995" s="14" t="n">
        <v>993</v>
      </c>
      <c r="B995" s="86" t="n">
        <v>5.5</v>
      </c>
      <c r="D995" s="0" t="n">
        <v>65</v>
      </c>
      <c r="E995" s="91" t="n">
        <v>57.7315925037748</v>
      </c>
      <c r="F995" s="0" t="n">
        <v>76446</v>
      </c>
      <c r="H995" s="0" t="n">
        <v>0.7</v>
      </c>
      <c r="I995" s="0" t="n">
        <v>53680</v>
      </c>
      <c r="J995" s="95" t="n">
        <f aca="false">(F995+E995*$G$3)*(H995) / I995</f>
        <v>1.2980075614951</v>
      </c>
      <c r="K995" s="0" t="n">
        <f aca="false">E995/I995*1000</f>
        <v>1.07547676050251</v>
      </c>
      <c r="L995" s="86" t="n">
        <v>413.61389638904</v>
      </c>
      <c r="M995" s="86" t="n">
        <v>0.645</v>
      </c>
      <c r="N995" s="0" t="n">
        <v>68</v>
      </c>
      <c r="O995" s="87" t="n">
        <f aca="false">SUM($L995:$N995)</f>
        <v>482.25889638904</v>
      </c>
      <c r="P995" s="62" t="n">
        <v>122</v>
      </c>
      <c r="Q995" s="0" t="n">
        <f aca="false">P995*120</f>
        <v>14640</v>
      </c>
      <c r="R995" s="0" t="n">
        <v>19</v>
      </c>
      <c r="S995" s="0" t="n">
        <v>160</v>
      </c>
      <c r="T995" s="87" t="n">
        <f aca="false">((3.5 * R995 + 2.4 * S995 - 7) * 10)/1000</f>
        <v>4.435</v>
      </c>
      <c r="V995" s="0" t="n">
        <f aca="false">W995/8</f>
        <v>0.75</v>
      </c>
      <c r="W995" s="0" t="n">
        <v>6</v>
      </c>
      <c r="X995" s="91" t="n">
        <f aca="false">E995/50</f>
        <v>1.1546318500755</v>
      </c>
      <c r="Y995" s="0" t="n">
        <v>0.81</v>
      </c>
      <c r="Z995" s="86" t="n">
        <v>5.5</v>
      </c>
      <c r="AA995" s="0" t="n">
        <v>46</v>
      </c>
      <c r="AB995" s="0" t="n">
        <v>16</v>
      </c>
    </row>
    <row r="996" customFormat="false" ht="15" hidden="false" customHeight="false" outlineLevel="0" collapsed="false">
      <c r="A996" s="14" t="n">
        <v>994</v>
      </c>
      <c r="B996" s="86" t="n">
        <v>2.27586206896552</v>
      </c>
      <c r="D996" s="0" t="n">
        <v>-1</v>
      </c>
      <c r="E996" s="91" t="n">
        <v>-2.40477106579454</v>
      </c>
      <c r="F996" s="0" t="n">
        <v>77611</v>
      </c>
      <c r="H996" s="0" t="n">
        <v>0.6</v>
      </c>
      <c r="I996" s="0" t="n">
        <v>64462</v>
      </c>
      <c r="J996" s="95" t="n">
        <f aca="false">(F996+E996*$G$3)*(H996) / I996</f>
        <v>0.713435123704032</v>
      </c>
      <c r="K996" s="0" t="n">
        <f aca="false">E996/I996*1000</f>
        <v>-0.0373052506250898</v>
      </c>
      <c r="L996" s="86" t="n">
        <v>365.568415584416</v>
      </c>
      <c r="M996" s="86" t="n">
        <v>0.645</v>
      </c>
      <c r="N996" s="0" t="n">
        <v>1893</v>
      </c>
      <c r="O996" s="87" t="n">
        <f aca="false">SUM($L996:$N996)</f>
        <v>2259.21341558442</v>
      </c>
      <c r="P996" s="62" t="n">
        <v>110</v>
      </c>
      <c r="Q996" s="0" t="n">
        <f aca="false">P996*120</f>
        <v>13200</v>
      </c>
      <c r="R996" s="0" t="n">
        <v>18</v>
      </c>
      <c r="S996" s="0" t="n">
        <v>188</v>
      </c>
      <c r="T996" s="87" t="n">
        <f aca="false">((3.5 * R996 + 2.4 * S996 - 7) * 10)/1000</f>
        <v>5.072</v>
      </c>
      <c r="V996" s="0" t="n">
        <f aca="false">W996/8</f>
        <v>0.9875</v>
      </c>
      <c r="W996" s="0" t="n">
        <v>7.9</v>
      </c>
      <c r="X996" s="91" t="n">
        <f aca="false">E996/50</f>
        <v>-0.0480954213158907</v>
      </c>
      <c r="Y996" s="0" t="n">
        <v>0.648</v>
      </c>
      <c r="Z996" s="86" t="n">
        <v>2.27586206896552</v>
      </c>
      <c r="AA996" s="0" t="n">
        <v>58</v>
      </c>
      <c r="AB996" s="0" t="n">
        <v>23</v>
      </c>
    </row>
    <row r="997" customFormat="false" ht="15" hidden="false" customHeight="false" outlineLevel="0" collapsed="false">
      <c r="A997" s="14" t="n">
        <v>995</v>
      </c>
      <c r="B997" s="86" t="n">
        <v>14</v>
      </c>
      <c r="D997" s="0" t="n">
        <v>64</v>
      </c>
      <c r="E997" s="91" t="n">
        <v>19.2984995416606</v>
      </c>
      <c r="F997" s="0" t="n">
        <v>82272</v>
      </c>
      <c r="H997" s="0" t="n">
        <v>0.8</v>
      </c>
      <c r="I997" s="0" t="n">
        <v>59980</v>
      </c>
      <c r="J997" s="95" t="n">
        <f aca="false">(F997+E997*$G$3)*(H997) / I997</f>
        <v>1.20028542603087</v>
      </c>
      <c r="K997" s="0" t="n">
        <f aca="false">E997/I997*1000</f>
        <v>0.321748908663899</v>
      </c>
      <c r="L997" s="86" t="n">
        <v>288.854211120286</v>
      </c>
      <c r="M997" s="86" t="n">
        <v>0.645</v>
      </c>
      <c r="N997" s="0" t="n">
        <v>409</v>
      </c>
      <c r="O997" s="87" t="n">
        <f aca="false">SUM($L997:$N997)</f>
        <v>698.499211120286</v>
      </c>
      <c r="P997" s="62" t="n">
        <v>118</v>
      </c>
      <c r="Q997" s="0" t="n">
        <f aca="false">P997*120</f>
        <v>14160</v>
      </c>
      <c r="R997" s="0" t="n">
        <v>18</v>
      </c>
      <c r="S997" s="0" t="n">
        <v>164</v>
      </c>
      <c r="T997" s="87" t="n">
        <f aca="false">((3.5 * R997 + 2.4 * S997 - 7) * 10)/1000</f>
        <v>4.496</v>
      </c>
      <c r="V997" s="0" t="n">
        <f aca="false">W997/8</f>
        <v>0.925</v>
      </c>
      <c r="W997" s="0" t="n">
        <v>7.4</v>
      </c>
      <c r="X997" s="91" t="n">
        <f aca="false">E997/50</f>
        <v>0.385969990833213</v>
      </c>
      <c r="Y997" s="0" t="n">
        <v>0.816</v>
      </c>
      <c r="Z997" s="86" t="n">
        <v>14</v>
      </c>
      <c r="AA997" s="0" t="n">
        <v>61</v>
      </c>
      <c r="AB997" s="0" t="n">
        <v>24</v>
      </c>
    </row>
    <row r="998" customFormat="false" ht="15" hidden="false" customHeight="false" outlineLevel="0" collapsed="false">
      <c r="A998" s="14" t="n">
        <v>996</v>
      </c>
      <c r="B998" s="86" t="n">
        <v>5.33333333333333</v>
      </c>
      <c r="D998" s="0" t="n">
        <v>32</v>
      </c>
      <c r="E998" s="91" t="n">
        <v>18.9393939393939</v>
      </c>
      <c r="F998" s="0" t="n">
        <v>83178</v>
      </c>
      <c r="H998" s="0" t="n">
        <v>0.6</v>
      </c>
      <c r="I998" s="0" t="n">
        <v>57719</v>
      </c>
      <c r="J998" s="95" t="n">
        <f aca="false">(F998+E998*$G$3)*(H998) / I998</f>
        <v>0.943402597852606</v>
      </c>
      <c r="K998" s="0" t="n">
        <f aca="false">E998/I998*1000</f>
        <v>0.328131013000813</v>
      </c>
      <c r="L998" s="86" t="n">
        <v>297.779741816694</v>
      </c>
      <c r="M998" s="86" t="n">
        <v>0.645</v>
      </c>
      <c r="N998" s="0" t="n">
        <v>64</v>
      </c>
      <c r="O998" s="87" t="n">
        <f aca="false">SUM($L998:$N998)</f>
        <v>362.424741816694</v>
      </c>
      <c r="P998" s="62" t="n">
        <v>117</v>
      </c>
      <c r="Q998" s="0" t="n">
        <f aca="false">P998*120</f>
        <v>14040</v>
      </c>
      <c r="R998" s="0" t="n">
        <v>22</v>
      </c>
      <c r="S998" s="0" t="n">
        <v>185</v>
      </c>
      <c r="T998" s="87" t="n">
        <f aca="false">((3.5 * R998 + 2.4 * S998 - 7) * 10)/1000</f>
        <v>5.14</v>
      </c>
      <c r="V998" s="0" t="n">
        <f aca="false">W998/8</f>
        <v>0.8375</v>
      </c>
      <c r="W998" s="0" t="n">
        <v>6.7</v>
      </c>
      <c r="X998" s="91" t="n">
        <f aca="false">E998/50</f>
        <v>0.378787878787879</v>
      </c>
      <c r="Y998" s="0" t="n">
        <v>0.64</v>
      </c>
      <c r="Z998" s="86" t="n">
        <v>5.33333333333333</v>
      </c>
      <c r="AA998" s="0" t="n">
        <v>54</v>
      </c>
      <c r="AB998" s="0" t="n">
        <v>20</v>
      </c>
    </row>
    <row r="999" customFormat="false" ht="15" hidden="false" customHeight="false" outlineLevel="0" collapsed="false">
      <c r="A999" s="14" t="n">
        <v>997</v>
      </c>
      <c r="B999" s="86" t="n">
        <v>6.15384615384615</v>
      </c>
      <c r="D999" s="0" t="n">
        <v>47</v>
      </c>
      <c r="E999" s="91" t="n">
        <v>46.0829493087558</v>
      </c>
      <c r="F999" s="0" t="n">
        <v>82516</v>
      </c>
      <c r="H999" s="0" t="n">
        <v>0.8</v>
      </c>
      <c r="I999" s="0" t="n">
        <v>54347</v>
      </c>
      <c r="J999" s="95" t="n">
        <f aca="false">(F999+E999*$G$3)*(H999) / I999</f>
        <v>1.48599451264655</v>
      </c>
      <c r="K999" s="0" t="n">
        <f aca="false">E999/I999*1000</f>
        <v>0.847939155956277</v>
      </c>
      <c r="L999" s="86" t="n">
        <v>456.671241092637</v>
      </c>
      <c r="M999" s="86" t="n">
        <v>0.645</v>
      </c>
      <c r="N999" s="0" t="n">
        <v>389</v>
      </c>
      <c r="O999" s="87" t="n">
        <f aca="false">SUM($L999:$N999)</f>
        <v>846.316241092637</v>
      </c>
      <c r="P999" s="62" t="n">
        <v>110</v>
      </c>
      <c r="Q999" s="0" t="n">
        <f aca="false">P999*120</f>
        <v>13200</v>
      </c>
      <c r="R999" s="0" t="n">
        <v>16</v>
      </c>
      <c r="S999" s="0" t="n">
        <v>181</v>
      </c>
      <c r="T999" s="87" t="n">
        <f aca="false">((3.5 * R999 + 2.4 * S999 - 7) * 10)/1000</f>
        <v>4.834</v>
      </c>
      <c r="V999" s="0" t="n">
        <f aca="false">W999/8</f>
        <v>0.75</v>
      </c>
      <c r="W999" s="0" t="n">
        <v>6</v>
      </c>
      <c r="X999" s="91" t="n">
        <f aca="false">E999/50</f>
        <v>0.921658986175115</v>
      </c>
      <c r="Y999" s="0" t="n">
        <v>0.915</v>
      </c>
      <c r="Z999" s="86" t="n">
        <v>6.15384615384615</v>
      </c>
      <c r="AA999" s="0" t="n">
        <v>40</v>
      </c>
      <c r="AB999" s="0" t="n">
        <v>20</v>
      </c>
    </row>
    <row r="1000" customFormat="false" ht="15" hidden="false" customHeight="false" outlineLevel="0" collapsed="false">
      <c r="A1000" s="14" t="n">
        <v>998</v>
      </c>
      <c r="B1000" s="86" t="n">
        <v>10.2083333333333</v>
      </c>
      <c r="D1000" s="0" t="n">
        <v>90</v>
      </c>
      <c r="E1000" s="91" t="n">
        <v>25.0771819934688</v>
      </c>
      <c r="F1000" s="0" t="n">
        <v>82475</v>
      </c>
      <c r="H1000" s="0" t="n">
        <v>0.5</v>
      </c>
      <c r="I1000" s="0" t="n">
        <v>47066</v>
      </c>
      <c r="J1000" s="95" t="n">
        <f aca="false">(F1000+E1000*$G$3)*(H1000) / I1000</f>
        <v>0.982725032904725</v>
      </c>
      <c r="K1000" s="0" t="n">
        <f aca="false">E1000/I1000*1000</f>
        <v>0.53280886400945</v>
      </c>
      <c r="L1000" s="86" t="n">
        <v>828.039915951158</v>
      </c>
      <c r="M1000" s="86" t="n">
        <v>0.645</v>
      </c>
      <c r="N1000" s="0" t="n">
        <v>77</v>
      </c>
      <c r="O1000" s="87" t="n">
        <f aca="false">SUM($L1000:$N1000)</f>
        <v>905.684915951158</v>
      </c>
      <c r="P1000" s="62" t="n">
        <v>111</v>
      </c>
      <c r="Q1000" s="0" t="n">
        <f aca="false">P1000*120</f>
        <v>13320</v>
      </c>
      <c r="R1000" s="0" t="n">
        <v>21</v>
      </c>
      <c r="S1000" s="0" t="n">
        <v>176</v>
      </c>
      <c r="T1000" s="87" t="n">
        <f aca="false">((3.5 * R1000 + 2.4 * S1000 - 7) * 10)/1000</f>
        <v>4.889</v>
      </c>
      <c r="V1000" s="0" t="n">
        <f aca="false">W1000/8</f>
        <v>0.95</v>
      </c>
      <c r="W1000" s="0" t="n">
        <v>7.6</v>
      </c>
      <c r="X1000" s="91" t="n">
        <f aca="false">E1000/50</f>
        <v>0.501543639869376</v>
      </c>
      <c r="Y1000" s="0" t="n">
        <v>0.576</v>
      </c>
      <c r="Z1000" s="86" t="n">
        <v>10.2083333333333</v>
      </c>
      <c r="AA1000" s="0" t="n">
        <v>43</v>
      </c>
      <c r="AB1000" s="0" t="n">
        <v>19</v>
      </c>
    </row>
    <row r="1001" customFormat="false" ht="15" hidden="false" customHeight="false" outlineLevel="0" collapsed="false">
      <c r="A1001" s="14" t="n">
        <v>999</v>
      </c>
      <c r="B1001" s="86" t="n">
        <v>3.4</v>
      </c>
      <c r="D1001" s="0" t="n">
        <v>28</v>
      </c>
      <c r="E1001" s="91" t="n">
        <v>33.4224598930481</v>
      </c>
      <c r="F1001" s="0" t="n">
        <v>78137</v>
      </c>
      <c r="H1001" s="0" t="n">
        <v>0.5</v>
      </c>
      <c r="I1001" s="0" t="n">
        <v>64694</v>
      </c>
      <c r="J1001" s="95" t="n">
        <f aca="false">(F1001+E1001*$G$3)*(H1001) / I1001</f>
        <v>0.707221565811507</v>
      </c>
      <c r="K1001" s="0" t="n">
        <f aca="false">E1001/I1001*1000</f>
        <v>0.516623796535198</v>
      </c>
      <c r="L1001" s="86" t="n">
        <v>944.502613052951</v>
      </c>
      <c r="M1001" s="86" t="n">
        <v>0.645</v>
      </c>
      <c r="N1001" s="0" t="n">
        <v>388</v>
      </c>
      <c r="O1001" s="87" t="n">
        <f aca="false">SUM($L1001:$N1001)</f>
        <v>1333.14761305295</v>
      </c>
      <c r="P1001" s="62" t="n">
        <v>114</v>
      </c>
      <c r="Q1001" s="0" t="n">
        <f aca="false">P1001*120</f>
        <v>13680</v>
      </c>
      <c r="R1001" s="0" t="n">
        <v>21</v>
      </c>
      <c r="S1001" s="0" t="n">
        <v>195</v>
      </c>
      <c r="T1001" s="87" t="n">
        <f aca="false">((3.5 * R1001 + 2.4 * S1001 - 7) * 10)/1000</f>
        <v>5.345</v>
      </c>
      <c r="V1001" s="0" t="n">
        <f aca="false">W1001/8</f>
        <v>0.6875</v>
      </c>
      <c r="W1001" s="0" t="n">
        <v>5.5</v>
      </c>
      <c r="X1001" s="91" t="n">
        <f aca="false">E1001/50</f>
        <v>0.668449197860963</v>
      </c>
      <c r="Y1001" s="0" t="n">
        <v>0.748</v>
      </c>
      <c r="Z1001" s="86" t="n">
        <v>3.4</v>
      </c>
      <c r="AA1001" s="0" t="n">
        <v>55</v>
      </c>
      <c r="AB1001" s="0" t="n">
        <v>15</v>
      </c>
    </row>
    <row r="1002" customFormat="false" ht="15" hidden="false" customHeight="false" outlineLevel="0" collapsed="false">
      <c r="A1002" s="14" t="n">
        <v>1000</v>
      </c>
      <c r="B1002" s="86" t="n">
        <v>15.05</v>
      </c>
      <c r="D1002" s="0" t="n">
        <v>103</v>
      </c>
      <c r="E1002" s="97" t="n">
        <v>33.2176627665476</v>
      </c>
      <c r="F1002" s="0" t="n">
        <v>79791</v>
      </c>
      <c r="H1002" s="0" t="n">
        <v>0.7</v>
      </c>
      <c r="I1002" s="0" t="n">
        <v>58193</v>
      </c>
      <c r="J1002" s="95" t="n">
        <f aca="false">(F1002+E1002*$G$3)*(H1002) / I1002</f>
        <v>1.11963029186729</v>
      </c>
      <c r="K1002" s="0" t="n">
        <f aca="false">E1002/I1002*1000</f>
        <v>0.570818874547584</v>
      </c>
      <c r="L1002" s="86" t="n">
        <v>386.134440126525</v>
      </c>
      <c r="M1002" s="86" t="n">
        <v>0.645</v>
      </c>
      <c r="N1002" s="0" t="n">
        <v>64</v>
      </c>
      <c r="O1002" s="87" t="n">
        <f aca="false">SUM($L1002:$N1002)</f>
        <v>450.779440126525</v>
      </c>
      <c r="P1002" s="62" t="n">
        <v>120</v>
      </c>
      <c r="Q1002" s="0" t="n">
        <f aca="false">P1002*120</f>
        <v>14400</v>
      </c>
      <c r="R1002" s="0" t="n">
        <v>19</v>
      </c>
      <c r="S1002" s="0" t="n">
        <v>176</v>
      </c>
      <c r="T1002" s="87" t="n">
        <f aca="false">((3.5 * R1002 + 2.4 * S1002 - 7) * 10)/1000</f>
        <v>4.819</v>
      </c>
      <c r="V1002" s="0" t="n">
        <f aca="false">W1002/8</f>
        <v>0.825</v>
      </c>
      <c r="W1002" s="0" t="n">
        <v>6.6</v>
      </c>
      <c r="X1002" s="91" t="n">
        <f aca="false">E1002/50</f>
        <v>0.664353255330951</v>
      </c>
      <c r="Y1002" s="0" t="n">
        <v>0.816</v>
      </c>
      <c r="Z1002" s="86" t="n">
        <v>15.05</v>
      </c>
      <c r="AA1002" s="0" t="n">
        <v>58</v>
      </c>
      <c r="AB1002" s="0" t="n">
        <v>21</v>
      </c>
    </row>
    <row r="1003" customFormat="false" ht="58.5" hidden="false" customHeight="true" outlineLevel="0" collapsed="false">
      <c r="A1003" s="98" t="s">
        <v>12</v>
      </c>
      <c r="B1003" s="86" t="n">
        <f aca="false">AVERAGE(B3:B1002)</f>
        <v>7.89546666661424</v>
      </c>
      <c r="D1003" s="0" t="n">
        <v>45.452</v>
      </c>
      <c r="E1003" s="99" t="n">
        <v>69.8898037836886</v>
      </c>
      <c r="F1003" s="86" t="n">
        <f aca="false">AVERAGE(F3:F1002)</f>
        <v>79991.851</v>
      </c>
      <c r="J1003" s="86" t="n">
        <f aca="false">AVERAGE(J3:J1002)</f>
        <v>1.34181485865126</v>
      </c>
      <c r="K1003" s="100" t="n">
        <f aca="false">AVERAGE(K3:K1002)</f>
        <v>1.35028556797659</v>
      </c>
      <c r="L1003" s="100" t="n">
        <f aca="false">AVERAGE(L3:L1002)</f>
        <v>733.168620777703</v>
      </c>
      <c r="M1003" s="100" t="n">
        <f aca="false">AVERAGE(M3:M1002)</f>
        <v>0.645</v>
      </c>
      <c r="N1003" s="100" t="n">
        <f aca="false">AVERAGE(N3:N1002)</f>
        <v>750.865</v>
      </c>
      <c r="O1003" s="100" t="n">
        <f aca="false">AVERAGE(O3:O1002)</f>
        <v>1484.6786207777</v>
      </c>
      <c r="P1003" s="100" t="n">
        <f aca="false">AVERAGE(P3:P1002)</f>
        <v>117.763</v>
      </c>
      <c r="Q1003" s="100" t="n">
        <f aca="false">AVERAGE(Q3:Q1002)</f>
        <v>14131.56</v>
      </c>
      <c r="W1003" s="86"/>
    </row>
    <row r="1004" customFormat="false" ht="54.75" hidden="false" customHeight="true" outlineLevel="0" collapsed="false">
      <c r="A1004" s="101" t="s">
        <v>13</v>
      </c>
      <c r="B1004" s="86" t="n">
        <f aca="false">_xlfn.STDEV.S(B3:B1002)</f>
        <v>4.97631593212498</v>
      </c>
      <c r="D1004" s="0" t="n">
        <v>32.252378391553</v>
      </c>
      <c r="E1004" s="97" t="n">
        <v>392.406617763518</v>
      </c>
      <c r="F1004" s="86" t="n">
        <f aca="false">_xlfn.STDEV.S(F3:F1002)</f>
        <v>2945.14333574226</v>
      </c>
      <c r="J1004" s="86" t="n">
        <f aca="false">_xlfn.STDEV.S(J3:J1002)</f>
        <v>1.85064275011828</v>
      </c>
      <c r="K1004" s="86" t="n">
        <f aca="false">_xlfn.STDEV.S(K3:K1002)</f>
        <v>7.25924274035592</v>
      </c>
      <c r="L1004" s="86" t="n">
        <f aca="false">_xlfn.STDEV.S(L3:L1002)</f>
        <v>563.537755159811</v>
      </c>
      <c r="M1004" s="86" t="n">
        <f aca="false">_xlfn.STDEV.S(M3:M1002)</f>
        <v>0</v>
      </c>
      <c r="N1004" s="86" t="n">
        <f aca="false">_xlfn.STDEV.S(N3:N1002)</f>
        <v>790.436279713479</v>
      </c>
      <c r="O1004" s="86" t="n">
        <f aca="false">_xlfn.STDEV.S(O3:O1002)</f>
        <v>976.759538104403</v>
      </c>
      <c r="P1004" s="86" t="n">
        <f aca="false">_xlfn.STDEV.S(P3:P1002)</f>
        <v>4.57687434596787</v>
      </c>
      <c r="Q1004" s="86" t="n">
        <f aca="false">_xlfn.STDEV.S(Q3:Q1002)</f>
        <v>549.224921516144</v>
      </c>
      <c r="W1004" s="86"/>
    </row>
    <row r="1005" customFormat="false" ht="50.25" hidden="false" customHeight="true" outlineLevel="0" collapsed="false">
      <c r="A1005" s="102" t="s">
        <v>15</v>
      </c>
      <c r="B1005" s="86" t="n">
        <f aca="false">_xlfn.VAR.S(B3:B1002)</f>
        <v>24.763720256321</v>
      </c>
      <c r="D1005" s="0" t="n">
        <v>1040.21591191191</v>
      </c>
      <c r="E1005" s="97" t="n">
        <v>153982.953664603</v>
      </c>
      <c r="F1005" s="86" t="n">
        <f aca="false">_xlfn.VAR.S(F3:F1002)</f>
        <v>8673869.26806707</v>
      </c>
      <c r="J1005" s="86" t="n">
        <f aca="false">_xlfn.VAR.S(J3:J1002)</f>
        <v>3.42487858856535</v>
      </c>
      <c r="K1005" s="86" t="n">
        <f aca="false">_xlfn.VAR.S(K3:K1002)</f>
        <v>52.69660516341</v>
      </c>
      <c r="L1005" s="86" t="n">
        <f aca="false">_xlfn.VAR.S(L3:L1002)</f>
        <v>317574.801490559</v>
      </c>
      <c r="M1005" s="86" t="n">
        <f aca="false">_xlfn.VAR.S(M3:M1002)</f>
        <v>0</v>
      </c>
      <c r="N1005" s="86" t="n">
        <f aca="false">_xlfn.VAR.S(N3:N1002)</f>
        <v>624789.512287285</v>
      </c>
      <c r="O1005" s="86" t="n">
        <f aca="false">_xlfn.VAR.S(O3:O1002)</f>
        <v>954059.195277928</v>
      </c>
      <c r="P1005" s="86" t="n">
        <f aca="false">_xlfn.VAR.S(P3:P1002)</f>
        <v>20.9477787787788</v>
      </c>
      <c r="Q1005" s="86" t="n">
        <f aca="false">_xlfn.VAR.S(Q3:Q1002)</f>
        <v>301648.014414414</v>
      </c>
      <c r="W1005" s="86"/>
    </row>
    <row r="1006" customFormat="false" ht="103.5" hidden="false" customHeight="true" outlineLevel="0" collapsed="false">
      <c r="A1006" s="103" t="s">
        <v>17</v>
      </c>
      <c r="B1006" s="86" t="n">
        <f aca="false">B1004/SQRT(COUNT(B3:B1002))</f>
        <v>0.157364927020988</v>
      </c>
      <c r="D1006" s="0" t="n">
        <v>1.01990975674905</v>
      </c>
      <c r="E1006" s="97" t="n">
        <v>12.408986810558</v>
      </c>
      <c r="F1006" s="86" t="n">
        <f aca="false">F1004/SQRT(COUNT(F3:F1002))</f>
        <v>93.1336097661154</v>
      </c>
      <c r="J1006" s="86" t="n">
        <f aca="false">J1004/SQRT(COUNT(J3:J1002))</f>
        <v>0.0585224622565161</v>
      </c>
      <c r="K1006" s="86" t="n">
        <f aca="false">K1004/SQRT(COUNT(K3:K1002))</f>
        <v>0.22955741147567</v>
      </c>
      <c r="L1006" s="86" t="n">
        <f aca="false">L1004/SQRT(COUNT(L3:L1002))</f>
        <v>17.8206285380331</v>
      </c>
      <c r="M1006" s="86" t="n">
        <f aca="false">M1004/SQRT(COUNT(M3:M1002))</f>
        <v>0</v>
      </c>
      <c r="N1006" s="86" t="n">
        <f aca="false">N1004/SQRT(COUNT(N3:N1002))</f>
        <v>24.9957898912454</v>
      </c>
      <c r="O1006" s="86" t="n">
        <f aca="false">O1004/SQRT(COUNT(O3:O1002))</f>
        <v>30.8878486670394</v>
      </c>
      <c r="P1006" s="86" t="n">
        <f aca="false">P1004/SQRT(COUNT(P3:P1002))</f>
        <v>0.144733474976519</v>
      </c>
      <c r="Q1006" s="86" t="n">
        <f aca="false">Q1004/SQRT(COUNT(Q3:Q1002))</f>
        <v>17.3680169971823</v>
      </c>
      <c r="W1006" s="86"/>
    </row>
    <row r="1007" customFormat="false" ht="90" hidden="false" customHeight="true" outlineLevel="0" collapsed="false">
      <c r="A1007" s="104" t="s">
        <v>18</v>
      </c>
      <c r="B1007" s="86" t="n">
        <f aca="false">ABS(B1006/B1003)*100</f>
        <v>1.99310482414423</v>
      </c>
      <c r="D1007" s="0" t="n">
        <v>2.2439271247669</v>
      </c>
      <c r="E1007" s="99" t="n">
        <v>17.7550746156969</v>
      </c>
      <c r="F1007" s="86" t="n">
        <f aca="false">ABS(F1006/F1003)*100</f>
        <v>0.116428871943613</v>
      </c>
      <c r="J1007" s="86" t="n">
        <f aca="false">ABS(J1006/J1003)*100</f>
        <v>4.36144091557762</v>
      </c>
      <c r="K1007" s="86" t="n">
        <f aca="false">ABS(K1006/K1003)*100</f>
        <v>17.0006565218396</v>
      </c>
      <c r="L1007" s="86" t="n">
        <f aca="false">ABS(L1006/L1003)*100</f>
        <v>2.43063164911913</v>
      </c>
      <c r="M1007" s="86" t="n">
        <f aca="false">ABS(M1006/M1003)*100</f>
        <v>0</v>
      </c>
      <c r="N1007" s="86" t="n">
        <f aca="false">ABS(N1006/N1003)*100</f>
        <v>3.3289326165483</v>
      </c>
      <c r="O1007" s="86" t="n">
        <f aca="false">ABS(O1006/O1003)*100</f>
        <v>2.08044005179113</v>
      </c>
      <c r="P1007" s="86" t="n">
        <f aca="false">ABS(P1006/P1003)*100</f>
        <v>0.122902333480397</v>
      </c>
      <c r="Q1007" s="86" t="n">
        <f aca="false">ABS(Q1006/Q1003)*100</f>
        <v>0.122902333480397</v>
      </c>
      <c r="W1007" s="86"/>
    </row>
    <row r="1008" customFormat="false" ht="132" hidden="false" customHeight="true" outlineLevel="0" collapsed="false">
      <c r="A1008" s="105" t="s">
        <v>19</v>
      </c>
      <c r="B1008" s="86" t="n">
        <f aca="false">1.96*B1006</f>
        <v>0.308435256961137</v>
      </c>
      <c r="D1008" s="0" t="n">
        <v>1.99902312322814</v>
      </c>
      <c r="E1008" s="97" t="n">
        <v>24.3216141486938</v>
      </c>
      <c r="F1008" s="86" t="n">
        <f aca="false">1.96*F1006</f>
        <v>182.541875141586</v>
      </c>
      <c r="J1008" s="86" t="n">
        <f aca="false">1.96*J1006</f>
        <v>0.114704026022772</v>
      </c>
      <c r="K1008" s="106" t="n">
        <f aca="false">1.96*K1006</f>
        <v>0.449932526492313</v>
      </c>
      <c r="L1008" s="106" t="n">
        <f aca="false">1.96*L1006</f>
        <v>34.9284319345449</v>
      </c>
      <c r="M1008" s="106" t="n">
        <f aca="false">1.96*M1006</f>
        <v>0</v>
      </c>
      <c r="N1008" s="106" t="n">
        <f aca="false">1.96*N1006</f>
        <v>48.991748186841</v>
      </c>
      <c r="O1008" s="106" t="n">
        <f aca="false">1.96*O1006</f>
        <v>60.5401833873973</v>
      </c>
      <c r="P1008" s="106" t="n">
        <f aca="false">1.96*P1006</f>
        <v>0.283677610953978</v>
      </c>
      <c r="Q1008" s="106" t="n">
        <f aca="false">1.96*Q1006</f>
        <v>34.0413133144774</v>
      </c>
      <c r="R1008" s="106"/>
      <c r="S1008" s="106"/>
      <c r="W1008" s="86"/>
    </row>
    <row r="1009" customFormat="false" ht="111.75" hidden="false" customHeight="true" outlineLevel="0" collapsed="false">
      <c r="A1009" s="107" t="s">
        <v>20</v>
      </c>
      <c r="B1009" s="86" t="n">
        <f aca="false">B1003+B1008</f>
        <v>8.20390192357538</v>
      </c>
      <c r="D1009" s="0" t="n">
        <v>47.4510231232281</v>
      </c>
      <c r="E1009" s="97" t="n">
        <v>94.2114179323824</v>
      </c>
      <c r="F1009" s="86" t="n">
        <f aca="false">F1003+F1008</f>
        <v>80174.3928751416</v>
      </c>
      <c r="J1009" s="86" t="n">
        <f aca="false">J1003+J1008</f>
        <v>1.45651888467403</v>
      </c>
      <c r="K1009" s="86" t="n">
        <f aca="false">K1003+K1008</f>
        <v>1.8002180944689</v>
      </c>
      <c r="L1009" s="86" t="n">
        <f aca="false">L1003+L1008</f>
        <v>768.097052712248</v>
      </c>
      <c r="M1009" s="86" t="n">
        <f aca="false">M1003+M1008</f>
        <v>0.645</v>
      </c>
      <c r="N1009" s="86" t="n">
        <f aca="false">N1003+N1008</f>
        <v>799.856748186841</v>
      </c>
      <c r="O1009" s="86" t="n">
        <f aca="false">O1003+O1008</f>
        <v>1545.2188041651</v>
      </c>
      <c r="P1009" s="86" t="n">
        <f aca="false">P1003+P1008</f>
        <v>118.046677610954</v>
      </c>
      <c r="Q1009" s="86" t="n">
        <f aca="false">Q1003+Q1008</f>
        <v>14165.6013133145</v>
      </c>
      <c r="R1009" s="86"/>
      <c r="S1009" s="86"/>
      <c r="W1009" s="86"/>
    </row>
    <row r="1010" customFormat="false" ht="96" hidden="false" customHeight="true" outlineLevel="0" collapsed="false">
      <c r="A1010" s="98" t="s">
        <v>21</v>
      </c>
      <c r="B1010" s="86" t="n">
        <f aca="false">B1003-B1008</f>
        <v>7.58703140965311</v>
      </c>
      <c r="D1010" s="0" t="n">
        <v>43.4529768767719</v>
      </c>
      <c r="E1010" s="108" t="n">
        <v>45.5681896349949</v>
      </c>
      <c r="F1010" s="86" t="n">
        <f aca="false">F1003-F1008</f>
        <v>79809.3091248584</v>
      </c>
      <c r="J1010" s="86" t="n">
        <f aca="false">J1003-J1008</f>
        <v>1.22711083262849</v>
      </c>
      <c r="K1010" s="86" t="n">
        <f aca="false">K1003-K1008</f>
        <v>0.900353041484275</v>
      </c>
      <c r="L1010" s="86" t="n">
        <f aca="false">L1003-L1008</f>
        <v>698.240188843158</v>
      </c>
      <c r="M1010" s="86" t="n">
        <f aca="false">M1003-M1008</f>
        <v>0.645</v>
      </c>
      <c r="N1010" s="86" t="n">
        <f aca="false">N1003-N1008</f>
        <v>701.873251813159</v>
      </c>
      <c r="O1010" s="86" t="n">
        <f aca="false">O1003-O1008</f>
        <v>1424.13843739031</v>
      </c>
      <c r="P1010" s="86" t="n">
        <f aca="false">P1003-P1008</f>
        <v>117.479322389046</v>
      </c>
      <c r="Q1010" s="86" t="n">
        <f aca="false">Q1003-Q1008</f>
        <v>14097.5186866855</v>
      </c>
      <c r="R1010" s="86"/>
      <c r="S1010" s="86"/>
      <c r="W1010" s="8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2026-08-28T16:16:47Z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